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XYAGAR1\Downloads\piton\cm anailisis electrico\"/>
    </mc:Choice>
  </mc:AlternateContent>
  <xr:revisionPtr revIDLastSave="0" documentId="13_ncr:1_{D77180A3-22FA-47C7-89A1-54D8066A6452}" xr6:coauthVersionLast="47" xr6:coauthVersionMax="47" xr10:uidLastSave="{00000000-0000-0000-0000-000000000000}"/>
  <bookViews>
    <workbookView xWindow="13770" yWindow="-16470" windowWidth="29040" windowHeight="15720" tabRatio="809" firstSheet="1" activeTab="2" xr2:uid="{00000000-000D-0000-FFFF-FFFF00000000}"/>
  </bookViews>
  <sheets>
    <sheet name="Change Log" sheetId="33" r:id="rId1"/>
    <sheet name="Core Level Data 60 Hz" sheetId="36" r:id="rId2"/>
    <sheet name="cm electrico" sheetId="48" r:id="rId3"/>
    <sheet name="Data 380V 50 Hz reduced output" sheetId="45" r:id="rId4"/>
    <sheet name="Data 400V 50 Hz reduced output" sheetId="46" r:id="rId5"/>
    <sheet name="Data 415V 50 Hz reduced output" sheetId="47" r:id="rId6"/>
    <sheet name="Type Only Data 60 Hz" sheetId="24" r:id="rId7"/>
    <sheet name="Bearings Option Codes" sheetId="21" r:id="rId8"/>
    <sheet name="Bearings &amp; Lube Option codes" sheetId="35" r:id="rId9"/>
    <sheet name="VSS Loads &amp; option code" sheetId="32" r:id="rId10"/>
    <sheet name="Data sheet" sheetId="39" r:id="rId11"/>
  </sheets>
  <externalReferences>
    <externalReference r:id="rId12"/>
    <externalReference r:id="rId13"/>
  </externalReferences>
  <definedNames>
    <definedName name="_xlnm._FilterDatabase" localSheetId="8" hidden="1">'Bearings &amp; Lube Option codes'!$A$3:$BQ$405</definedName>
    <definedName name="_xlnm._FilterDatabase" localSheetId="7" hidden="1">'Bearings Option Codes'!$A$3:$BD$437</definedName>
    <definedName name="_xlnm._FilterDatabase" localSheetId="1" hidden="1">'Core Level Data 60 Hz'!$A$3:$BT$3</definedName>
    <definedName name="_xlnm._FilterDatabase" localSheetId="3" hidden="1">'Data 380V 50 Hz reduced output'!$A$3:$AI$836</definedName>
    <definedName name="_xlnm._FilterDatabase" localSheetId="4" hidden="1">'Data 400V 50 Hz reduced output'!$A$3:$AI$835</definedName>
    <definedName name="_xlnm._FilterDatabase" localSheetId="5" hidden="1">'Data 415V 50 Hz reduced output'!$A$3:$AI$3</definedName>
    <definedName name="_xlnm._FilterDatabase" localSheetId="9" hidden="1">'VSS Loads &amp; option code'!$A$2:$M$112</definedName>
    <definedName name="_GoBack" localSheetId="10">'Data sheet'!$E$10</definedName>
    <definedName name="A21_100">'[1]EBIT Z-Options'!$I$9</definedName>
    <definedName name="A21_112">'[1]EBIT Z-Options'!$I$10</definedName>
    <definedName name="A21_132">'[1]EBIT Z-Options'!$I$11</definedName>
    <definedName name="A21_160">'[1]EBIT Z-Options'!$I$12</definedName>
    <definedName name="A21_180">'[1]EBIT Z-Options'!$I$13</definedName>
    <definedName name="A21_200">'[1]EBIT Z-Options'!$I$14</definedName>
    <definedName name="A21_225">'[1]EBIT Z-Options'!$I$15</definedName>
    <definedName name="A21_250">'[1]EBIT Z-Options'!$I$16</definedName>
    <definedName name="A21_280">'[1]EBIT Z-Options'!$I$17</definedName>
    <definedName name="A21_315">'[1]EBIT Z-Options'!$I$18</definedName>
    <definedName name="A21_63">'[1]EBIT Z-Options'!$I$5</definedName>
    <definedName name="A21_71">'[1]EBIT Z-Options'!$I$6</definedName>
    <definedName name="A21_80">'[1]EBIT Z-Options'!$I$7</definedName>
    <definedName name="A21_90">'[1]EBIT Z-Options'!$I$8</definedName>
    <definedName name="A23_180" localSheetId="8">'[2]EBIT Z-Options'!#REF!</definedName>
    <definedName name="A23_180" localSheetId="0">'[2]EBIT Z-Options'!#REF!</definedName>
    <definedName name="A23_180">'[2]EBIT Z-Options'!#REF!</definedName>
    <definedName name="A23_200" localSheetId="8">'[2]EBIT Z-Options'!#REF!</definedName>
    <definedName name="A23_200" localSheetId="0">'[2]EBIT Z-Options'!#REF!</definedName>
    <definedName name="A23_200">'[2]EBIT Z-Options'!#REF!</definedName>
    <definedName name="A23_225" localSheetId="8">'[2]EBIT Z-Options'!#REF!</definedName>
    <definedName name="A23_225" localSheetId="0">'[2]EBIT Z-Options'!#REF!</definedName>
    <definedName name="A23_225">'[2]EBIT Z-Options'!#REF!</definedName>
    <definedName name="A23_250" localSheetId="8">'[2]EBIT Z-Options'!#REF!</definedName>
    <definedName name="A23_250" localSheetId="0">'[2]EBIT Z-Options'!#REF!</definedName>
    <definedName name="A23_250">'[2]EBIT Z-Options'!#REF!</definedName>
    <definedName name="A23_280" localSheetId="8">'[2]EBIT Z-Options'!#REF!</definedName>
    <definedName name="A23_280">'[2]EBIT Z-Options'!#REF!</definedName>
    <definedName name="A23_315" localSheetId="8">'[2]EBIT Z-Options'!#REF!</definedName>
    <definedName name="A23_315">'[2]EBIT Z-Options'!#REF!</definedName>
    <definedName name="G17_63" localSheetId="8">'[2]EBIT Z-Options'!#REF!</definedName>
    <definedName name="G17_63">'[2]EBIT Z-Options'!#REF!</definedName>
    <definedName name="G17_71" localSheetId="8">'[2]EBIT Z-Options'!#REF!</definedName>
    <definedName name="G17_71">'[2]EBIT Z-Options'!#REF!</definedName>
    <definedName name="G17_80" localSheetId="8">'[2]EBIT Z-Options'!#REF!</definedName>
    <definedName name="G17_80">'[2]EBIT Z-Options'!#REF!</definedName>
    <definedName name="G17_90" localSheetId="8">'[2]EBIT Z-Options'!#REF!</definedName>
    <definedName name="G17_90">'[2]EBIT Z-Options'!#REF!</definedName>
    <definedName name="G68_180" localSheetId="8">'[2]EBIT Z-Options'!#REF!</definedName>
    <definedName name="G68_180">'[2]EBIT Z-Options'!#REF!</definedName>
    <definedName name="G68_200" localSheetId="8">'[2]EBIT Z-Options'!#REF!</definedName>
    <definedName name="G68_200">'[2]EBIT Z-Options'!#REF!</definedName>
    <definedName name="G68_225" localSheetId="8">'[2]EBIT Z-Options'!#REF!</definedName>
    <definedName name="G68_225">'[2]EBIT Z-Options'!#REF!</definedName>
    <definedName name="G68_250">'[1]EBIT Z-Options'!$I$19</definedName>
    <definedName name="G68_280">'[1]EBIT Z-Options'!$I$20</definedName>
    <definedName name="G68_315">'[1]EBIT Z-Options'!$I$21</definedName>
    <definedName name="G69_180" localSheetId="8">'[2]EBIT Z-Options'!#REF!</definedName>
    <definedName name="G69_180" localSheetId="0">'[2]EBIT Z-Options'!#REF!</definedName>
    <definedName name="G69_180">'[2]EBIT Z-Options'!#REF!</definedName>
    <definedName name="G69_200" localSheetId="8">'[2]EBIT Z-Options'!#REF!</definedName>
    <definedName name="G69_200" localSheetId="0">'[2]EBIT Z-Options'!#REF!</definedName>
    <definedName name="G69_200">'[2]EBIT Z-Options'!#REF!</definedName>
    <definedName name="G69_225" localSheetId="8">'[2]EBIT Z-Options'!#REF!</definedName>
    <definedName name="G69_225" localSheetId="0">'[2]EBIT Z-Options'!#REF!</definedName>
    <definedName name="G69_225">'[2]EBIT Z-Options'!#REF!</definedName>
    <definedName name="G96_100">'[1]EBIT Z-Options'!$I$26</definedName>
    <definedName name="G96_112">'[1]EBIT Z-Options'!$I$27</definedName>
    <definedName name="G96_132">'[1]EBIT Z-Options'!$I$28</definedName>
    <definedName name="G96_160">'[1]EBIT Z-Options'!$I$29</definedName>
    <definedName name="G96_180">'[1]EBIT Z-Options'!$I$30</definedName>
    <definedName name="G96_200">'[1]EBIT Z-Options'!$I$31</definedName>
    <definedName name="G96_225">'[1]EBIT Z-Options'!$I$32</definedName>
    <definedName name="G96_250" localSheetId="8">'[2]EBIT Z-Options'!#REF!</definedName>
    <definedName name="G96_250" localSheetId="0">'[2]EBIT Z-Options'!#REF!</definedName>
    <definedName name="G96_250">'[2]EBIT Z-Options'!#REF!</definedName>
    <definedName name="G96_280" localSheetId="8">'[2]EBIT Z-Options'!#REF!</definedName>
    <definedName name="G96_280" localSheetId="0">'[2]EBIT Z-Options'!#REF!</definedName>
    <definedName name="G96_280">'[2]EBIT Z-Options'!#REF!</definedName>
    <definedName name="G96_315" localSheetId="8">'[2]EBIT Z-Options'!#REF!</definedName>
    <definedName name="G96_315" localSheetId="0">'[2]EBIT Z-Options'!#REF!</definedName>
    <definedName name="G96_315">'[2]EBIT Z-Options'!#REF!</definedName>
    <definedName name="G96_63" localSheetId="8">'[2]EBIT Z-Options'!#REF!</definedName>
    <definedName name="G96_63" localSheetId="0">'[2]EBIT Z-Options'!#REF!</definedName>
    <definedName name="G96_63">'[2]EBIT Z-Options'!#REF!</definedName>
    <definedName name="G96_71" localSheetId="8">'[2]EBIT Z-Options'!#REF!</definedName>
    <definedName name="G96_71">'[2]EBIT Z-Options'!#REF!</definedName>
    <definedName name="G96_80" localSheetId="8">'[2]EBIT Z-Options'!#REF!</definedName>
    <definedName name="G96_80">'[2]EBIT Z-Options'!#REF!</definedName>
    <definedName name="G99_100">'[1]EBIT Z-Options'!$I$34</definedName>
    <definedName name="G99_112">'[1]EBIT Z-Options'!$I$35</definedName>
    <definedName name="G99_132">'[1]EBIT Z-Options'!$I$36</definedName>
    <definedName name="G99_160">'[1]EBIT Z-Options'!$I$37</definedName>
    <definedName name="G99_180">'[1]EBIT Z-Options'!$I$38</definedName>
    <definedName name="G99_200">'[1]EBIT Z-Options'!$I$39</definedName>
    <definedName name="G99_225">'[1]EBIT Z-Options'!$I$40</definedName>
    <definedName name="G99_250" localSheetId="8">'[2]EBIT Z-Options'!#REF!</definedName>
    <definedName name="G99_250" localSheetId="0">'[2]EBIT Z-Options'!#REF!</definedName>
    <definedName name="G99_250">'[2]EBIT Z-Options'!#REF!</definedName>
    <definedName name="G99_280" localSheetId="8">'[2]EBIT Z-Options'!#REF!</definedName>
    <definedName name="G99_280" localSheetId="0">'[2]EBIT Z-Options'!#REF!</definedName>
    <definedName name="G99_280">'[2]EBIT Z-Options'!#REF!</definedName>
    <definedName name="G99_315" localSheetId="8">'[2]EBIT Z-Options'!#REF!</definedName>
    <definedName name="G99_315" localSheetId="0">'[2]EBIT Z-Options'!#REF!</definedName>
    <definedName name="G99_315">'[2]EBIT Z-Options'!#REF!</definedName>
    <definedName name="G99_63" localSheetId="8">'[2]EBIT Z-Options'!#REF!</definedName>
    <definedName name="G99_63" localSheetId="0">'[2]EBIT Z-Options'!#REF!</definedName>
    <definedName name="G99_63">'[2]EBIT Z-Options'!#REF!</definedName>
    <definedName name="G99_71" localSheetId="8">'[2]EBIT Z-Options'!#REF!</definedName>
    <definedName name="G99_71">'[2]EBIT Z-Options'!#REF!</definedName>
    <definedName name="G99_80" localSheetId="8">'[2]EBIT Z-Options'!#REF!</definedName>
    <definedName name="G99_80">'[2]EBIT Z-Options'!#REF!</definedName>
    <definedName name="K09_180" localSheetId="8">'[2]EBIT Z-Options'!#REF!</definedName>
    <definedName name="K09_180">'[2]EBIT Z-Options'!#REF!</definedName>
    <definedName name="K09_200" localSheetId="8">'[2]EBIT Z-Options'!#REF!</definedName>
    <definedName name="K09_200">'[2]EBIT Z-Options'!#REF!</definedName>
    <definedName name="K09_225" localSheetId="8">'[2]EBIT Z-Options'!#REF!</definedName>
    <definedName name="K09_225">'[2]EBIT Z-Options'!#REF!</definedName>
    <definedName name="K09_250" localSheetId="8">'[2]EBIT Z-Options'!#REF!</definedName>
    <definedName name="K09_250">'[2]EBIT Z-Options'!#REF!</definedName>
    <definedName name="K09_280" localSheetId="8">'[2]EBIT Z-Options'!#REF!</definedName>
    <definedName name="K09_280">'[2]EBIT Z-Options'!#REF!</definedName>
    <definedName name="K09_315" localSheetId="8">'[2]EBIT Z-Options'!#REF!</definedName>
    <definedName name="K09_315">'[2]EBIT Z-Options'!#REF!</definedName>
    <definedName name="K10_180" localSheetId="8">'[2]EBIT Z-Options'!#REF!</definedName>
    <definedName name="K10_180">'[2]EBIT Z-Options'!#REF!</definedName>
    <definedName name="K10_200" localSheetId="8">'[2]EBIT Z-Options'!#REF!</definedName>
    <definedName name="K10_200">'[2]EBIT Z-Options'!#REF!</definedName>
    <definedName name="K10_225" localSheetId="8">'[2]EBIT Z-Options'!#REF!</definedName>
    <definedName name="K10_225">'[2]EBIT Z-Options'!#REF!</definedName>
    <definedName name="K10_250" localSheetId="8">'[2]EBIT Z-Options'!#REF!</definedName>
    <definedName name="K10_250">'[2]EBIT Z-Options'!#REF!</definedName>
    <definedName name="K10_280" localSheetId="8">'[2]EBIT Z-Options'!#REF!</definedName>
    <definedName name="K10_280">'[2]EBIT Z-Options'!#REF!</definedName>
    <definedName name="K10_315" localSheetId="8">'[2]EBIT Z-Options'!#REF!</definedName>
    <definedName name="K10_315">'[2]EBIT Z-Options'!#REF!</definedName>
    <definedName name="K20_180" localSheetId="8">'[2]EBIT Z-Options'!#REF!</definedName>
    <definedName name="K20_180">'[2]EBIT Z-Options'!#REF!</definedName>
    <definedName name="K20_200" localSheetId="8">'[2]EBIT Z-Options'!#REF!</definedName>
    <definedName name="K20_200">'[2]EBIT Z-Options'!#REF!</definedName>
    <definedName name="K20_225" localSheetId="8">'[2]EBIT Z-Options'!#REF!</definedName>
    <definedName name="K20_225">'[2]EBIT Z-Options'!#REF!</definedName>
    <definedName name="K20_250" localSheetId="8">'[2]EBIT Z-Options'!#REF!</definedName>
    <definedName name="K20_250">'[2]EBIT Z-Options'!#REF!</definedName>
    <definedName name="K20_280" localSheetId="8">'[2]EBIT Z-Options'!#REF!</definedName>
    <definedName name="K20_280">'[2]EBIT Z-Options'!#REF!</definedName>
    <definedName name="K20_315" localSheetId="8">'[2]EBIT Z-Options'!#REF!</definedName>
    <definedName name="K20_315">'[2]EBIT Z-Options'!#REF!</definedName>
    <definedName name="K40_180" localSheetId="8">'[2]EBIT Z-Options'!#REF!</definedName>
    <definedName name="K40_180">'[2]EBIT Z-Options'!#REF!</definedName>
    <definedName name="K40_200" localSheetId="8">'[2]EBIT Z-Options'!#REF!</definedName>
    <definedName name="K40_200">'[2]EBIT Z-Options'!#REF!</definedName>
    <definedName name="K40_225" localSheetId="8">'[2]EBIT Z-Options'!#REF!</definedName>
    <definedName name="K40_225">'[2]EBIT Z-Options'!#REF!</definedName>
    <definedName name="K40_250" localSheetId="8">'[2]EBIT Z-Options'!#REF!</definedName>
    <definedName name="K40_250">'[2]EBIT Z-Options'!#REF!</definedName>
    <definedName name="K40_280" localSheetId="8">'[2]EBIT Z-Options'!#REF!</definedName>
    <definedName name="K40_280">'[2]EBIT Z-Options'!#REF!</definedName>
    <definedName name="K40_315" localSheetId="8">'[2]EBIT Z-Options'!#REF!</definedName>
    <definedName name="K40_315">'[2]EBIT Z-Options'!#REF!</definedName>
    <definedName name="K45_180" localSheetId="8">'[2]EBIT Z-Options'!#REF!</definedName>
    <definedName name="K45_180">'[2]EBIT Z-Options'!#REF!</definedName>
    <definedName name="K45_200" localSheetId="8">'[2]EBIT Z-Options'!#REF!</definedName>
    <definedName name="K45_200">'[2]EBIT Z-Options'!#REF!</definedName>
    <definedName name="K45_225" localSheetId="8">'[2]EBIT Z-Options'!#REF!</definedName>
    <definedName name="K45_225">'[2]EBIT Z-Options'!#REF!</definedName>
    <definedName name="K45_250" localSheetId="8">'[2]EBIT Z-Options'!#REF!</definedName>
    <definedName name="K45_250">'[2]EBIT Z-Options'!#REF!</definedName>
    <definedName name="K45_280" localSheetId="8">'[2]EBIT Z-Options'!#REF!</definedName>
    <definedName name="K45_280">'[2]EBIT Z-Options'!#REF!</definedName>
    <definedName name="K45_315" localSheetId="8">'[2]EBIT Z-Options'!#REF!</definedName>
    <definedName name="K45_315">'[2]EBIT Z-Options'!#REF!</definedName>
    <definedName name="K84_180" localSheetId="8">'[2]EBIT Z-Options'!#REF!</definedName>
    <definedName name="K84_180">'[2]EBIT Z-Options'!#REF!</definedName>
    <definedName name="K84_200" localSheetId="8">'[2]EBIT Z-Options'!#REF!</definedName>
    <definedName name="K84_200">'[2]EBIT Z-Options'!#REF!</definedName>
    <definedName name="K84_225" localSheetId="8">'[2]EBIT Z-Options'!#REF!</definedName>
    <definedName name="K84_225">'[2]EBIT Z-Options'!#REF!</definedName>
    <definedName name="K84_250" localSheetId="8">'[2]EBIT Z-Options'!#REF!</definedName>
    <definedName name="K84_250">'[2]EBIT Z-Options'!#REF!</definedName>
    <definedName name="K84_280" localSheetId="8">'[2]EBIT Z-Options'!#REF!</definedName>
    <definedName name="K84_280">'[2]EBIT Z-Options'!#REF!</definedName>
    <definedName name="K84_315" localSheetId="8">'[2]EBIT Z-Options'!#REF!</definedName>
    <definedName name="K84_315">'[2]EBIT Z-Options'!#REF!</definedName>
    <definedName name="K85_180" localSheetId="8">'[2]EBIT Z-Options'!#REF!</definedName>
    <definedName name="K85_180">'[2]EBIT Z-Options'!#REF!</definedName>
    <definedName name="K85_200" localSheetId="8">'[2]EBIT Z-Options'!#REF!</definedName>
    <definedName name="K85_200">'[2]EBIT Z-Options'!#REF!</definedName>
    <definedName name="K85_225" localSheetId="8">'[2]EBIT Z-Options'!#REF!</definedName>
    <definedName name="K85_225">'[2]EBIT Z-Options'!#REF!</definedName>
    <definedName name="K85_250" localSheetId="8">'[2]EBIT Z-Options'!#REF!</definedName>
    <definedName name="K85_250">'[2]EBIT Z-Options'!#REF!</definedName>
    <definedName name="K85_280" localSheetId="8">'[2]EBIT Z-Options'!#REF!</definedName>
    <definedName name="K85_280">'[2]EBIT Z-Options'!#REF!</definedName>
    <definedName name="K85_315" localSheetId="8">'[2]EBIT Z-Options'!#REF!</definedName>
    <definedName name="K85_315">'[2]EBIT Z-Options'!#REF!</definedName>
    <definedName name="L36_180" localSheetId="8">'[2]EBIT Z-Options'!#REF!</definedName>
    <definedName name="L36_180">'[2]EBIT Z-Options'!#REF!</definedName>
    <definedName name="L36_200" localSheetId="8">'[2]EBIT Z-Options'!#REF!</definedName>
    <definedName name="L36_200">'[2]EBIT Z-Options'!#REF!</definedName>
    <definedName name="L36_225" localSheetId="8">'[2]EBIT Z-Options'!#REF!</definedName>
    <definedName name="L36_225">'[2]EBIT Z-Options'!#REF!</definedName>
    <definedName name="L36_250" localSheetId="8">'[2]EBIT Z-Options'!#REF!</definedName>
    <definedName name="L36_250">'[2]EBIT Z-Options'!#REF!</definedName>
    <definedName name="L36_280" localSheetId="8">'[2]EBIT Z-Options'!#REF!</definedName>
    <definedName name="L36_280">'[2]EBIT Z-Options'!#REF!</definedName>
    <definedName name="L36_315" localSheetId="8">'[2]EBIT Z-Options'!#REF!</definedName>
    <definedName name="L36_315">'[2]EBIT Z-Options'!#REF!</definedName>
    <definedName name="M66_180">'[1]EBIT Z-Options'!$I$41</definedName>
    <definedName name="M66_200">'[1]EBIT Z-Options'!$I$42</definedName>
    <definedName name="M66_225">'[1]EBIT Z-Options'!$I$43</definedName>
    <definedName name="M66_250">'[1]EBIT Z-Options'!$I$44</definedName>
    <definedName name="M66_280">'[1]EBIT Z-Options'!$I$45</definedName>
    <definedName name="M66_315">'[1]EBIT Z-Options'!$I$46</definedName>
    <definedName name="M67_100" localSheetId="8">'[2]EBIT Z-Options'!#REF!</definedName>
    <definedName name="M67_100" localSheetId="0">'[2]EBIT Z-Options'!#REF!</definedName>
    <definedName name="M67_100">'[2]EBIT Z-Options'!#REF!</definedName>
    <definedName name="M67_112" localSheetId="8">'[2]EBIT Z-Options'!#REF!</definedName>
    <definedName name="M67_112" localSheetId="0">'[2]EBIT Z-Options'!#REF!</definedName>
    <definedName name="M67_112">'[2]EBIT Z-Options'!#REF!</definedName>
    <definedName name="M67_132" localSheetId="8">'[2]EBIT Z-Options'!#REF!</definedName>
    <definedName name="M67_132" localSheetId="0">'[2]EBIT Z-Options'!#REF!</definedName>
    <definedName name="M67_132">'[2]EBIT Z-Options'!#REF!</definedName>
    <definedName name="M67_160" localSheetId="8">'[2]EBIT Z-Options'!#REF!</definedName>
    <definedName name="M67_160" localSheetId="0">'[2]EBIT Z-Options'!#REF!</definedName>
    <definedName name="M67_160">'[2]EBIT Z-Options'!#REF!</definedName>
    <definedName name="M67_180" localSheetId="8">'[2]EBIT Z-Options'!#REF!</definedName>
    <definedName name="M67_180">'[2]EBIT Z-Options'!#REF!</definedName>
    <definedName name="M67_200" localSheetId="8">'[2]EBIT Z-Options'!#REF!</definedName>
    <definedName name="M67_200">'[2]EBIT Z-Options'!#REF!</definedName>
    <definedName name="M67_225" localSheetId="8">'[2]EBIT Z-Options'!#REF!</definedName>
    <definedName name="M67_225">'[2]EBIT Z-Options'!#REF!</definedName>
    <definedName name="M67_250">'[1]EBIT Z-Options'!$I$47</definedName>
    <definedName name="M67_280">'[1]EBIT Z-Options'!$I$48</definedName>
    <definedName name="M67_315">'[1]EBIT Z-Options'!$I$49</definedName>
    <definedName name="M67_63" localSheetId="8">'[2]EBIT Z-Options'!#REF!</definedName>
    <definedName name="M67_63" localSheetId="0">'[2]EBIT Z-Options'!#REF!</definedName>
    <definedName name="M67_63">'[2]EBIT Z-Options'!#REF!</definedName>
    <definedName name="M67_71" localSheetId="8">'[2]EBIT Z-Options'!#REF!</definedName>
    <definedName name="M67_71" localSheetId="0">'[2]EBIT Z-Options'!#REF!</definedName>
    <definedName name="M67_71">'[2]EBIT Z-Options'!#REF!</definedName>
    <definedName name="M67_80" localSheetId="8">'[2]EBIT Z-Options'!#REF!</definedName>
    <definedName name="M67_80" localSheetId="0">'[2]EBIT Z-Options'!#REF!</definedName>
    <definedName name="M67_80">'[2]EBIT Z-Options'!#REF!</definedName>
    <definedName name="M67_90" localSheetId="8">'[2]EBIT Z-Options'!#REF!</definedName>
    <definedName name="M67_90" localSheetId="0">'[2]EBIT Z-Options'!#REF!</definedName>
    <definedName name="M67_90">'[2]EBIT Z-Options'!#REF!</definedName>
    <definedName name="M86_100">'[1]EBIT Z-Options'!$I$54</definedName>
    <definedName name="M86_112">'[1]EBIT Z-Options'!$I$55</definedName>
    <definedName name="M86_132">'[1]EBIT Z-Options'!$I$56</definedName>
    <definedName name="M86_160">'[1]EBIT Z-Options'!$I$57</definedName>
    <definedName name="M86_180">'[1]EBIT Z-Options'!$I$58</definedName>
    <definedName name="M86_200">'[1]EBIT Z-Options'!$I$59</definedName>
    <definedName name="M86_225">'[1]EBIT Z-Options'!$I$60</definedName>
    <definedName name="M86_250">'[1]EBIT Z-Options'!$I$61</definedName>
    <definedName name="M86_280">'[1]EBIT Z-Options'!$I$62</definedName>
    <definedName name="M86_315">'[1]EBIT Z-Options'!$I$63</definedName>
    <definedName name="M86_63">'[1]EBIT Z-Options'!$I$50</definedName>
    <definedName name="M86_71">'[1]EBIT Z-Options'!$I$51</definedName>
    <definedName name="M86_80">'[1]EBIT Z-Options'!$I$52</definedName>
    <definedName name="M86_90">'[1]EBIT Z-Options'!$I$53</definedName>
    <definedName name="M87_100">'[1]EBIT Z-Options'!$I$68</definedName>
    <definedName name="M87_112">'[1]EBIT Z-Options'!$I$69</definedName>
    <definedName name="M87_132">'[1]EBIT Z-Options'!$I$70</definedName>
    <definedName name="M87_160">'[1]EBIT Z-Options'!$I$71</definedName>
    <definedName name="M87_180">'[1]EBIT Z-Options'!$I$72</definedName>
    <definedName name="M87_200">'[1]EBIT Z-Options'!$I$73</definedName>
    <definedName name="M87_225">'[1]EBIT Z-Options'!$I$74</definedName>
    <definedName name="M87_250">'[1]EBIT Z-Options'!$I$75</definedName>
    <definedName name="M87_280">'[1]EBIT Z-Options'!$I$76</definedName>
    <definedName name="M87_315">'[1]EBIT Z-Options'!$I$77</definedName>
    <definedName name="M87_63">'[1]EBIT Z-Options'!$I$64</definedName>
    <definedName name="M87_71">'[1]EBIT Z-Options'!$I$65</definedName>
    <definedName name="M87_80">'[1]EBIT Z-Options'!$I$66</definedName>
    <definedName name="M87_90">'[1]EBIT Z-Options'!$I$67</definedName>
    <definedName name="status">'[2]1) Multipliers'!$A$1</definedName>
    <definedName name="Thehd" localSheetId="8">'[2]EBIT Z-Options'!#REF!</definedName>
    <definedName name="Thehd">'[2]EBIT Z-Options'!#REF!</definedName>
    <definedName name="Y61_100">'[1]EBIT Z-Options'!$I$82</definedName>
    <definedName name="Y61_112">'[1]EBIT Z-Options'!$I$83</definedName>
    <definedName name="Y61_132">'[1]EBIT Z-Options'!$I$84</definedName>
    <definedName name="Y61_160">'[1]EBIT Z-Options'!$I$85</definedName>
    <definedName name="Y61_180">'[1]EBIT Z-Options'!$I$86</definedName>
    <definedName name="Y61_200">'[1]EBIT Z-Options'!$I$87</definedName>
    <definedName name="Y61_225">'[1]EBIT Z-Options'!$I$88</definedName>
    <definedName name="Y61_250">'[1]EBIT Z-Options'!$I$89</definedName>
    <definedName name="Y61_280">'[1]EBIT Z-Options'!$I$90</definedName>
    <definedName name="Y61_315">'[1]EBIT Z-Options'!$I$91</definedName>
    <definedName name="Y61_63">'[1]EBIT Z-Options'!$I$78</definedName>
    <definedName name="Y61_71">'[1]EBIT Z-Options'!$I$79</definedName>
    <definedName name="Y61_80">'[1]EBIT Z-Options'!$I$80</definedName>
    <definedName name="Y61_90">'[1]EBIT Z-Options'!$I$81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196" i="35" l="1"/>
  <c r="AU196" i="35"/>
  <c r="AT196" i="35"/>
  <c r="AX195" i="35"/>
  <c r="AU195" i="35"/>
  <c r="AT195" i="35"/>
  <c r="AX194" i="35"/>
  <c r="AU194" i="35"/>
  <c r="AT194" i="35"/>
  <c r="AX193" i="35"/>
  <c r="AU193" i="35"/>
  <c r="AT193" i="35"/>
  <c r="AX192" i="35"/>
  <c r="AU192" i="35"/>
  <c r="AT192" i="35"/>
  <c r="AX191" i="35"/>
  <c r="AU191" i="35"/>
  <c r="AT191" i="35"/>
  <c r="AX190" i="35"/>
  <c r="AU190" i="35"/>
  <c r="AT190" i="35"/>
  <c r="AX189" i="35"/>
  <c r="AU189" i="35"/>
  <c r="AT189" i="35"/>
  <c r="AX188" i="35"/>
  <c r="AU188" i="35"/>
  <c r="AT188" i="35"/>
  <c r="AX187" i="35"/>
  <c r="AU187" i="35"/>
  <c r="AT187" i="35"/>
  <c r="AX186" i="35"/>
  <c r="AU186" i="35"/>
  <c r="AT186" i="35"/>
  <c r="AX185" i="35"/>
  <c r="AU185" i="35"/>
  <c r="AT185" i="35"/>
  <c r="AX184" i="35"/>
  <c r="AU184" i="35"/>
  <c r="AT184" i="35"/>
  <c r="AX183" i="35"/>
  <c r="AU183" i="35"/>
  <c r="AT183" i="35"/>
  <c r="AA145" i="35"/>
  <c r="AA143" i="35"/>
  <c r="AA141" i="35"/>
  <c r="AA139" i="35"/>
  <c r="AA138" i="35"/>
  <c r="AA137" i="35"/>
  <c r="AA136" i="35"/>
  <c r="AA135" i="35"/>
  <c r="AA123" i="35"/>
  <c r="AA121" i="35"/>
  <c r="AA119" i="35"/>
  <c r="AA117" i="35"/>
  <c r="AA116" i="35"/>
  <c r="AA115" i="35"/>
  <c r="AA114" i="35"/>
  <c r="AA113" i="35"/>
  <c r="AX75" i="35"/>
  <c r="AU75" i="35"/>
  <c r="AT75" i="35"/>
  <c r="AX74" i="35"/>
  <c r="AU74" i="35"/>
  <c r="AT74" i="35"/>
  <c r="AX73" i="35"/>
  <c r="AU73" i="35"/>
  <c r="AT73" i="35"/>
  <c r="AX72" i="35"/>
  <c r="AU72" i="35"/>
  <c r="AT72" i="35"/>
  <c r="AX71" i="35"/>
  <c r="AU71" i="35"/>
  <c r="AT71" i="35"/>
  <c r="AX70" i="35"/>
  <c r="AU70" i="35"/>
  <c r="AT70" i="35"/>
  <c r="AX69" i="35"/>
  <c r="AU69" i="35"/>
  <c r="AT69" i="35"/>
  <c r="AX68" i="35"/>
  <c r="AU68" i="35"/>
  <c r="AT68" i="35"/>
  <c r="AX67" i="35"/>
  <c r="AU67" i="35"/>
  <c r="AT67" i="35"/>
  <c r="AX66" i="35"/>
  <c r="AU66" i="35"/>
  <c r="AT66" i="35"/>
  <c r="AX65" i="35"/>
  <c r="AU65" i="35"/>
  <c r="AT65" i="35"/>
  <c r="AX64" i="35"/>
  <c r="AU64" i="35"/>
  <c r="AT64" i="35"/>
  <c r="AX63" i="35"/>
  <c r="AU63" i="35"/>
  <c r="AT63" i="35"/>
  <c r="AX62" i="35"/>
  <c r="AU62" i="35"/>
  <c r="AT62" i="35"/>
  <c r="AA62" i="35"/>
  <c r="AX61" i="35"/>
  <c r="AU61" i="35"/>
  <c r="AT61" i="35"/>
  <c r="AX60" i="35"/>
  <c r="AU60" i="35"/>
  <c r="AT60" i="35"/>
  <c r="AA60" i="35"/>
  <c r="AX59" i="35"/>
  <c r="AU59" i="35"/>
  <c r="AT59" i="35"/>
  <c r="AX58" i="35"/>
  <c r="AU58" i="35"/>
  <c r="AT58" i="35"/>
  <c r="AA58" i="35"/>
  <c r="AX57" i="35"/>
  <c r="AU57" i="35"/>
  <c r="AT57" i="35"/>
  <c r="AX56" i="35"/>
  <c r="AU56" i="35"/>
  <c r="AT56" i="35"/>
  <c r="AA56" i="35"/>
  <c r="AX55" i="35"/>
  <c r="AU55" i="35"/>
  <c r="AT55" i="35"/>
  <c r="AA55" i="35"/>
  <c r="AX54" i="35"/>
  <c r="AU54" i="35"/>
  <c r="AT54" i="35"/>
  <c r="AA54" i="35"/>
  <c r="AX53" i="35"/>
  <c r="AU53" i="35"/>
  <c r="AT53" i="35"/>
  <c r="AA53" i="35"/>
  <c r="AX52" i="35"/>
  <c r="AU52" i="35"/>
  <c r="AT52" i="35"/>
  <c r="AA52" i="35"/>
  <c r="AX51" i="35"/>
  <c r="AU51" i="35"/>
  <c r="AT51" i="35"/>
  <c r="AA51" i="35"/>
  <c r="AX50" i="35"/>
  <c r="AU50" i="35"/>
  <c r="AT50" i="35"/>
  <c r="AA50" i="35"/>
  <c r="AX49" i="35"/>
  <c r="AU49" i="35"/>
  <c r="AT49" i="35"/>
  <c r="AA49" i="35"/>
  <c r="AX48" i="35"/>
  <c r="AU48" i="35"/>
  <c r="AT48" i="35"/>
  <c r="AA48" i="35"/>
  <c r="AA41" i="35"/>
  <c r="R156" i="21"/>
  <c r="Q156" i="21"/>
  <c r="R145" i="21"/>
  <c r="Q145" i="21"/>
  <c r="P145" i="21"/>
  <c r="R143" i="21"/>
  <c r="Q143" i="21"/>
  <c r="P143" i="21"/>
  <c r="R141" i="21"/>
  <c r="Q141" i="21"/>
  <c r="P141" i="21"/>
  <c r="R139" i="21"/>
  <c r="Q139" i="21"/>
  <c r="P139" i="21"/>
  <c r="R138" i="21"/>
  <c r="Q138" i="21"/>
  <c r="P138" i="21"/>
  <c r="R137" i="21"/>
  <c r="Q137" i="21"/>
  <c r="P137" i="21"/>
  <c r="R136" i="21"/>
  <c r="Q136" i="21"/>
  <c r="P136" i="21"/>
  <c r="R135" i="21"/>
  <c r="Q135" i="21"/>
  <c r="P135" i="21"/>
  <c r="R134" i="21"/>
  <c r="Q134" i="21"/>
  <c r="R123" i="21"/>
  <c r="Q123" i="21"/>
  <c r="P123" i="21"/>
  <c r="R121" i="21"/>
  <c r="Q121" i="21"/>
  <c r="P121" i="21"/>
  <c r="R119" i="21"/>
  <c r="Q119" i="21"/>
  <c r="P119" i="21"/>
  <c r="R117" i="21"/>
  <c r="Q117" i="21"/>
  <c r="P117" i="21"/>
  <c r="R116" i="21"/>
  <c r="Q116" i="21"/>
  <c r="P116" i="21"/>
  <c r="R115" i="21"/>
  <c r="Q115" i="21"/>
  <c r="P115" i="21"/>
  <c r="R114" i="21"/>
  <c r="Q114" i="21"/>
  <c r="P114" i="21"/>
  <c r="R113" i="21"/>
  <c r="Q113" i="21"/>
  <c r="P113" i="21"/>
  <c r="V112" i="21"/>
  <c r="V111" i="21"/>
  <c r="V110" i="21"/>
  <c r="V109" i="21"/>
  <c r="V108" i="21"/>
  <c r="V107" i="21"/>
  <c r="R107" i="21"/>
  <c r="Q107" i="21"/>
  <c r="P107" i="21"/>
  <c r="R104" i="21"/>
  <c r="Q104" i="21"/>
  <c r="R90" i="21"/>
  <c r="Q90" i="21"/>
  <c r="P90" i="21"/>
  <c r="R88" i="21"/>
  <c r="Q88" i="21"/>
  <c r="P88" i="21"/>
  <c r="R86" i="21"/>
  <c r="Q86" i="21"/>
  <c r="P86" i="21"/>
  <c r="R84" i="21"/>
  <c r="Q84" i="21"/>
  <c r="P84" i="21"/>
  <c r="R83" i="21"/>
  <c r="Q83" i="21"/>
  <c r="P83" i="21"/>
  <c r="R82" i="21"/>
  <c r="Q82" i="21"/>
  <c r="P82" i="21"/>
  <c r="R81" i="21"/>
  <c r="Q81" i="21"/>
  <c r="P81" i="21"/>
  <c r="R80" i="21"/>
  <c r="Q80" i="21"/>
  <c r="P80" i="21"/>
  <c r="R79" i="21"/>
  <c r="Q79" i="21"/>
  <c r="P79" i="21"/>
  <c r="R78" i="21"/>
  <c r="Q78" i="21"/>
  <c r="P78" i="21"/>
  <c r="R77" i="21"/>
  <c r="Q77" i="21"/>
  <c r="P77" i="21"/>
  <c r="R76" i="21"/>
  <c r="Q76" i="21"/>
  <c r="P76" i="21"/>
  <c r="R73" i="21"/>
  <c r="Q73" i="21"/>
  <c r="R62" i="21"/>
  <c r="Q62" i="21"/>
  <c r="P62" i="21"/>
  <c r="R60" i="21"/>
  <c r="Q60" i="21"/>
  <c r="P60" i="21"/>
  <c r="R58" i="21"/>
  <c r="Q58" i="21"/>
  <c r="P58" i="21"/>
  <c r="R56" i="21"/>
  <c r="Q56" i="21"/>
  <c r="P56" i="21"/>
  <c r="R55" i="21"/>
  <c r="Q55" i="21"/>
  <c r="P55" i="21"/>
  <c r="R54" i="21"/>
  <c r="Q54" i="21"/>
  <c r="P54" i="21"/>
  <c r="R53" i="21"/>
  <c r="Q53" i="21"/>
  <c r="P53" i="21"/>
  <c r="R52" i="21"/>
  <c r="Q52" i="21"/>
  <c r="P52" i="21"/>
  <c r="R51" i="21"/>
  <c r="Q51" i="21"/>
  <c r="P51" i="21"/>
  <c r="R50" i="21"/>
  <c r="Q50" i="21"/>
  <c r="P50" i="21"/>
  <c r="R49" i="21"/>
  <c r="Q49" i="21"/>
  <c r="P49" i="21"/>
  <c r="R48" i="21"/>
  <c r="Q48" i="21"/>
  <c r="P48" i="21"/>
  <c r="R41" i="21"/>
  <c r="Q41" i="21"/>
  <c r="P41" i="21"/>
  <c r="BH839" i="36"/>
  <c r="BH836" i="36"/>
  <c r="BH835" i="36"/>
  <c r="BH828" i="36"/>
  <c r="BH827" i="36"/>
  <c r="BH822" i="36"/>
  <c r="BH821" i="36"/>
  <c r="BH814" i="36"/>
  <c r="BH813" i="36"/>
  <c r="BH806" i="36"/>
  <c r="BH805" i="36"/>
  <c r="BH804" i="36"/>
  <c r="BH803" i="36"/>
  <c r="BH777" i="36"/>
  <c r="BH772" i="36"/>
  <c r="BH771" i="36"/>
  <c r="BH770" i="36"/>
  <c r="BH769" i="36"/>
  <c r="BH759" i="36"/>
  <c r="BH754" i="36"/>
  <c r="BH753" i="36"/>
  <c r="BH752" i="36"/>
  <c r="BH747" i="36"/>
  <c r="BH746" i="36"/>
  <c r="BH745" i="36"/>
  <c r="BH744" i="36"/>
  <c r="BH743" i="36"/>
  <c r="BH742" i="36"/>
  <c r="BH737" i="36"/>
  <c r="BH736" i="36"/>
  <c r="BH734" i="36"/>
  <c r="BH733" i="36"/>
  <c r="BH732" i="36"/>
  <c r="BH723" i="36"/>
  <c r="BH722" i="36"/>
  <c r="BH721" i="36"/>
  <c r="BH720" i="36"/>
  <c r="BH719" i="36"/>
  <c r="BH718" i="36"/>
  <c r="BH685" i="36"/>
  <c r="BH677" i="36"/>
  <c r="BH672" i="36"/>
  <c r="BH671" i="36"/>
  <c r="BH670" i="36"/>
  <c r="BH669" i="36"/>
  <c r="BH668" i="36"/>
  <c r="BH666" i="36"/>
  <c r="BH665" i="36"/>
  <c r="BH664" i="36"/>
  <c r="BH663" i="36"/>
  <c r="BH662" i="36"/>
  <c r="BH652" i="36"/>
  <c r="BH642" i="36"/>
  <c r="BH637" i="36"/>
  <c r="BH636" i="36"/>
  <c r="BH635" i="36"/>
  <c r="BH634" i="36"/>
  <c r="BH633" i="36"/>
  <c r="BH626" i="36"/>
  <c r="BH625" i="36"/>
  <c r="BH624" i="36"/>
  <c r="BH623" i="36"/>
  <c r="BH622" i="36"/>
  <c r="BH621" i="36"/>
  <c r="BH620" i="36"/>
  <c r="BH619" i="36"/>
  <c r="BH618" i="36"/>
  <c r="BH617" i="36"/>
  <c r="BH612" i="36"/>
  <c r="BH611" i="36"/>
  <c r="BH610" i="36"/>
  <c r="BH609" i="36"/>
  <c r="BH608" i="36"/>
  <c r="BH607" i="36"/>
  <c r="BH606" i="36"/>
  <c r="BH605" i="36"/>
  <c r="BH604" i="36"/>
  <c r="BH603" i="36"/>
  <c r="BH594" i="36"/>
  <c r="BH593" i="36"/>
  <c r="BH592" i="36"/>
  <c r="BH591" i="36"/>
  <c r="BH590" i="36"/>
  <c r="BH589" i="36"/>
  <c r="BH588" i="36"/>
  <c r="BH587" i="36"/>
  <c r="BH586" i="36"/>
  <c r="BH585" i="36"/>
  <c r="BH546" i="36"/>
  <c r="BH545" i="36"/>
  <c r="BH544" i="36"/>
  <c r="BH543" i="36"/>
  <c r="BH542" i="36"/>
  <c r="BH541" i="36"/>
  <c r="BH540" i="36"/>
  <c r="BH539" i="36"/>
  <c r="BH538" i="36"/>
  <c r="BH537" i="36"/>
  <c r="BH536" i="36"/>
  <c r="BH535" i="36"/>
  <c r="BH534" i="36"/>
  <c r="BH533" i="36"/>
  <c r="BH532" i="36"/>
  <c r="BH531" i="36"/>
  <c r="BH530" i="36"/>
  <c r="BH529" i="36"/>
  <c r="BH528" i="36"/>
  <c r="BH527" i="36"/>
  <c r="BH526" i="36"/>
  <c r="BH525" i="36"/>
  <c r="BH524" i="36"/>
  <c r="BH523" i="36"/>
  <c r="BH522" i="36"/>
  <c r="BH521" i="36"/>
  <c r="BH520" i="36"/>
  <c r="BH519" i="36"/>
  <c r="BH518" i="36"/>
  <c r="BH517" i="36"/>
  <c r="BH516" i="36"/>
  <c r="BH515" i="36"/>
  <c r="BH514" i="36"/>
  <c r="BH513" i="36"/>
  <c r="BH512" i="36"/>
  <c r="BH511" i="36"/>
  <c r="BH510" i="36"/>
  <c r="BH509" i="36"/>
  <c r="BH508" i="36"/>
  <c r="BH507" i="36"/>
  <c r="BH506" i="36"/>
  <c r="BH505" i="36"/>
  <c r="BH504" i="36"/>
  <c r="BH503" i="36"/>
  <c r="BH502" i="36"/>
  <c r="BH501" i="36"/>
  <c r="BH500" i="36"/>
  <c r="BH499" i="36"/>
  <c r="BH498" i="36"/>
  <c r="BH497" i="36"/>
  <c r="BH496" i="36"/>
  <c r="BH495" i="36"/>
  <c r="BH494" i="36"/>
  <c r="BH493" i="36"/>
  <c r="BH492" i="36"/>
  <c r="BH491" i="36"/>
  <c r="BH490" i="36"/>
  <c r="BH489" i="36"/>
  <c r="BH488" i="36"/>
  <c r="BH487" i="36"/>
  <c r="BH486" i="36"/>
  <c r="BH485" i="36"/>
  <c r="BH484" i="36"/>
  <c r="BH483" i="36"/>
  <c r="BH482" i="36"/>
  <c r="BH481" i="36"/>
  <c r="BH480" i="36"/>
  <c r="BH479" i="36"/>
  <c r="BH478" i="36"/>
  <c r="BH477" i="36"/>
  <c r="BH476" i="36"/>
  <c r="BH475" i="36"/>
  <c r="BH474" i="36"/>
  <c r="BH473" i="36"/>
  <c r="BH472" i="36"/>
  <c r="BH471" i="36"/>
  <c r="BH470" i="36"/>
  <c r="BH469" i="36"/>
  <c r="BH468" i="36"/>
  <c r="BH467" i="36"/>
  <c r="BH466" i="36"/>
  <c r="BH465" i="36"/>
  <c r="BH464" i="36"/>
  <c r="BH463" i="36"/>
  <c r="BH462" i="36"/>
  <c r="BH461" i="36"/>
  <c r="BH460" i="36"/>
  <c r="BH459" i="36"/>
  <c r="BH458" i="36"/>
  <c r="BH457" i="36"/>
  <c r="BH456" i="36"/>
  <c r="BH455" i="36"/>
  <c r="BH454" i="36"/>
  <c r="BH453" i="36"/>
  <c r="BH452" i="36"/>
  <c r="BH451" i="36"/>
  <c r="BH450" i="36"/>
  <c r="BH449" i="36"/>
  <c r="BH448" i="36"/>
  <c r="BH447" i="36"/>
  <c r="BH446" i="36"/>
  <c r="BH445" i="36"/>
  <c r="BH444" i="36"/>
  <c r="BH443" i="36"/>
  <c r="BH442" i="36"/>
  <c r="BH441" i="36"/>
  <c r="BH440" i="36"/>
  <c r="BH439" i="36"/>
  <c r="BH438" i="36"/>
  <c r="BH437" i="36"/>
  <c r="BH436" i="36"/>
  <c r="BH435" i="36"/>
  <c r="BH434" i="36"/>
  <c r="BH433" i="36"/>
  <c r="BH432" i="36"/>
  <c r="BH431" i="36"/>
  <c r="BH430" i="36"/>
  <c r="BH429" i="36"/>
  <c r="BH397" i="36"/>
  <c r="BH396" i="36"/>
  <c r="BH395" i="36"/>
  <c r="BH394" i="36"/>
  <c r="BH393" i="36"/>
  <c r="BH392" i="36"/>
  <c r="BH391" i="36"/>
  <c r="BH390" i="36"/>
  <c r="BH389" i="36"/>
  <c r="BH388" i="36"/>
  <c r="BH387" i="36"/>
  <c r="BH386" i="36"/>
  <c r="BH385" i="36"/>
  <c r="BH384" i="36"/>
  <c r="BH383" i="36"/>
  <c r="BH382" i="36"/>
  <c r="BH381" i="36"/>
  <c r="BH380" i="36"/>
  <c r="BH379" i="36"/>
  <c r="BH378" i="36"/>
  <c r="BH377" i="36"/>
  <c r="BH376" i="36"/>
  <c r="BH375" i="36"/>
  <c r="BH374" i="36"/>
  <c r="BH373" i="36"/>
  <c r="BH372" i="36"/>
  <c r="BH371" i="36"/>
  <c r="BH370" i="36"/>
  <c r="BH369" i="36"/>
  <c r="BH368" i="36"/>
  <c r="BH367" i="36"/>
  <c r="BH366" i="36"/>
  <c r="BH365" i="36"/>
  <c r="BH364" i="36"/>
  <c r="BH363" i="36"/>
  <c r="BH362" i="36"/>
  <c r="BH361" i="36"/>
  <c r="BH360" i="36"/>
  <c r="BH359" i="36"/>
  <c r="BH358" i="36"/>
  <c r="BH357" i="36"/>
  <c r="BH356" i="36"/>
  <c r="BH355" i="36"/>
  <c r="BH354" i="36"/>
  <c r="BH353" i="36"/>
  <c r="BH352" i="36"/>
  <c r="BH351" i="36"/>
  <c r="BH350" i="36"/>
  <c r="BH349" i="36"/>
  <c r="BH348" i="36"/>
  <c r="BH347" i="36"/>
  <c r="BH346" i="36"/>
  <c r="BH345" i="36"/>
  <c r="BH344" i="36"/>
  <c r="BH343" i="36"/>
  <c r="BH342" i="36"/>
  <c r="BH341" i="36"/>
  <c r="BH340" i="36"/>
  <c r="BH339" i="36"/>
  <c r="BH338" i="36"/>
  <c r="BH337" i="36"/>
  <c r="BH336" i="36"/>
  <c r="BH335" i="36"/>
  <c r="BH334" i="36"/>
  <c r="BH333" i="36"/>
  <c r="BH332" i="36"/>
  <c r="BH331" i="36"/>
  <c r="BH330" i="36"/>
  <c r="BH329" i="36"/>
  <c r="BH328" i="36"/>
  <c r="BH327" i="36"/>
  <c r="BH326" i="36"/>
  <c r="BH325" i="36"/>
  <c r="BH324" i="36"/>
  <c r="BH323" i="36"/>
  <c r="BH322" i="36"/>
  <c r="BH321" i="36"/>
  <c r="BH320" i="36"/>
  <c r="BH319" i="36"/>
  <c r="BH318" i="36"/>
  <c r="BH317" i="36"/>
  <c r="BH316" i="36"/>
  <c r="BH315" i="36"/>
  <c r="BH314" i="36"/>
  <c r="BH313" i="36"/>
  <c r="BH312" i="36"/>
  <c r="BH311" i="36"/>
  <c r="BH310" i="36"/>
  <c r="BH309" i="36"/>
  <c r="BH308" i="36"/>
  <c r="BH307" i="36"/>
  <c r="BH306" i="36"/>
  <c r="BH305" i="36"/>
  <c r="BH304" i="36"/>
  <c r="BH303" i="36"/>
  <c r="BH302" i="36"/>
  <c r="BH301" i="36"/>
  <c r="BH300" i="36"/>
  <c r="BH293" i="36"/>
  <c r="BH292" i="36"/>
  <c r="BH285" i="36"/>
  <c r="BH284" i="36"/>
  <c r="BH222" i="36"/>
  <c r="BH221" i="36"/>
  <c r="BH220" i="36"/>
  <c r="BH212" i="36"/>
  <c r="BH210" i="36"/>
  <c r="BH209" i="36"/>
  <c r="BH205" i="36"/>
  <c r="BH204" i="36"/>
  <c r="BH201" i="36"/>
  <c r="BH200" i="36"/>
  <c r="BH195" i="36"/>
  <c r="BH194" i="36"/>
  <c r="BH191" i="36"/>
  <c r="BH190" i="36"/>
  <c r="BH183" i="36"/>
  <c r="BH182" i="36"/>
  <c r="BH177" i="36"/>
  <c r="BH176" i="36"/>
  <c r="BH169" i="36"/>
  <c r="BH168" i="36"/>
  <c r="BH161" i="36"/>
  <c r="BH160" i="36"/>
  <c r="BH129" i="36"/>
  <c r="BH128" i="36"/>
  <c r="BH127" i="36"/>
  <c r="BH119" i="36"/>
  <c r="BH117" i="36"/>
  <c r="BH116" i="36"/>
  <c r="BH112" i="36"/>
  <c r="BH111" i="36"/>
  <c r="BH108" i="36"/>
  <c r="BH107" i="36"/>
  <c r="BH102" i="36"/>
  <c r="BH101" i="36"/>
  <c r="BH98" i="36"/>
  <c r="BH97" i="36"/>
  <c r="BH90" i="36"/>
  <c r="BH89" i="36"/>
  <c r="BH84" i="36"/>
  <c r="BH83" i="36"/>
  <c r="BH76" i="36"/>
  <c r="BH75" i="36"/>
  <c r="BH68" i="36"/>
  <c r="BH67" i="36"/>
  <c r="BE839" i="36"/>
  <c r="BG839" i="36" s="1"/>
  <c r="BE838" i="36"/>
  <c r="BG838" i="36" s="1"/>
  <c r="BE837" i="36"/>
  <c r="BG837" i="36" s="1"/>
  <c r="BE836" i="36"/>
  <c r="BG836" i="36" s="1"/>
  <c r="BE835" i="36"/>
  <c r="BG835" i="36" s="1"/>
  <c r="BE834" i="36"/>
  <c r="BG834" i="36" s="1"/>
  <c r="BE833" i="36"/>
  <c r="BG833" i="36" s="1"/>
  <c r="BE832" i="36"/>
  <c r="BG832" i="36" s="1"/>
  <c r="BE831" i="36"/>
  <c r="BG831" i="36" s="1"/>
  <c r="BE830" i="36"/>
  <c r="BG830" i="36" s="1"/>
  <c r="BE829" i="36"/>
  <c r="BG829" i="36" s="1"/>
  <c r="BE828" i="36"/>
  <c r="BG828" i="36" s="1"/>
  <c r="BE827" i="36"/>
  <c r="BG827" i="36" s="1"/>
  <c r="BE826" i="36"/>
  <c r="BG826" i="36" s="1"/>
  <c r="BE825" i="36"/>
  <c r="BG825" i="36" s="1"/>
  <c r="BE824" i="36"/>
  <c r="BG824" i="36" s="1"/>
  <c r="BE823" i="36"/>
  <c r="BG823" i="36" s="1"/>
  <c r="BE822" i="36"/>
  <c r="BG822" i="36" s="1"/>
  <c r="BE821" i="36"/>
  <c r="BG821" i="36" s="1"/>
  <c r="BE820" i="36"/>
  <c r="BG820" i="36" s="1"/>
  <c r="BE819" i="36"/>
  <c r="BG819" i="36" s="1"/>
  <c r="BE818" i="36"/>
  <c r="BG818" i="36" s="1"/>
  <c r="BE817" i="36"/>
  <c r="BG817" i="36" s="1"/>
  <c r="BE816" i="36"/>
  <c r="BG816" i="36" s="1"/>
  <c r="BE815" i="36"/>
  <c r="BG815" i="36" s="1"/>
  <c r="BE814" i="36"/>
  <c r="BG814" i="36" s="1"/>
  <c r="BE813" i="36"/>
  <c r="BG813" i="36" s="1"/>
  <c r="BE812" i="36"/>
  <c r="BG812" i="36" s="1"/>
  <c r="BE811" i="36"/>
  <c r="BG811" i="36" s="1"/>
  <c r="BE810" i="36"/>
  <c r="BG810" i="36" s="1"/>
  <c r="BE809" i="36"/>
  <c r="BG809" i="36" s="1"/>
  <c r="BE808" i="36"/>
  <c r="BG808" i="36" s="1"/>
  <c r="BE807" i="36"/>
  <c r="BG807" i="36" s="1"/>
  <c r="BE806" i="36"/>
  <c r="BG806" i="36" s="1"/>
  <c r="BE805" i="36"/>
  <c r="BG805" i="36" s="1"/>
  <c r="BE804" i="36"/>
  <c r="BG804" i="36" s="1"/>
  <c r="BE803" i="36"/>
  <c r="BG803" i="36" s="1"/>
  <c r="BE802" i="36"/>
  <c r="BG802" i="36" s="1"/>
  <c r="BE801" i="36"/>
  <c r="BG801" i="36" s="1"/>
  <c r="BE800" i="36"/>
  <c r="BG800" i="36" s="1"/>
  <c r="BE799" i="36"/>
  <c r="BG799" i="36" s="1"/>
  <c r="BE798" i="36"/>
  <c r="BG798" i="36" s="1"/>
  <c r="BE797" i="36"/>
  <c r="BG797" i="36" s="1"/>
  <c r="BE796" i="36"/>
  <c r="BG796" i="36" s="1"/>
  <c r="BE795" i="36"/>
  <c r="BG795" i="36" s="1"/>
  <c r="BE794" i="36"/>
  <c r="BG794" i="36" s="1"/>
  <c r="BE793" i="36"/>
  <c r="BG793" i="36" s="1"/>
  <c r="BE792" i="36"/>
  <c r="BG792" i="36" s="1"/>
  <c r="BE791" i="36"/>
  <c r="BG791" i="36" s="1"/>
  <c r="BE790" i="36"/>
  <c r="BG790" i="36" s="1"/>
  <c r="BE789" i="36"/>
  <c r="BG789" i="36" s="1"/>
  <c r="BE788" i="36"/>
  <c r="BG788" i="36" s="1"/>
  <c r="BE787" i="36"/>
  <c r="BG787" i="36" s="1"/>
  <c r="BE786" i="36"/>
  <c r="BG786" i="36" s="1"/>
  <c r="BE785" i="36"/>
  <c r="BG785" i="36" s="1"/>
  <c r="BE784" i="36"/>
  <c r="BG784" i="36" s="1"/>
  <c r="BE783" i="36"/>
  <c r="BG783" i="36" s="1"/>
  <c r="BE782" i="36"/>
  <c r="BG782" i="36" s="1"/>
  <c r="BE781" i="36"/>
  <c r="BG781" i="36" s="1"/>
  <c r="BE780" i="36"/>
  <c r="BG780" i="36" s="1"/>
  <c r="BE779" i="36"/>
  <c r="BG779" i="36" s="1"/>
  <c r="BE778" i="36"/>
  <c r="BG778" i="36" s="1"/>
  <c r="BE777" i="36"/>
  <c r="BG777" i="36" s="1"/>
  <c r="BE776" i="36"/>
  <c r="BG776" i="36" s="1"/>
  <c r="BE775" i="36"/>
  <c r="BG775" i="36" s="1"/>
  <c r="BE774" i="36"/>
  <c r="BG774" i="36" s="1"/>
  <c r="BE773" i="36"/>
  <c r="BG773" i="36" s="1"/>
  <c r="BE772" i="36"/>
  <c r="BG772" i="36" s="1"/>
  <c r="BE771" i="36"/>
  <c r="BG771" i="36" s="1"/>
  <c r="BE770" i="36"/>
  <c r="BG770" i="36" s="1"/>
  <c r="BE769" i="36"/>
  <c r="BG769" i="36" s="1"/>
  <c r="BE768" i="36"/>
  <c r="BG768" i="36" s="1"/>
  <c r="BE767" i="36"/>
  <c r="BG767" i="36" s="1"/>
  <c r="BE766" i="36"/>
  <c r="BG766" i="36" s="1"/>
  <c r="BE765" i="36"/>
  <c r="BG765" i="36" s="1"/>
  <c r="BE764" i="36"/>
  <c r="BG764" i="36" s="1"/>
  <c r="BE763" i="36"/>
  <c r="BG763" i="36" s="1"/>
  <c r="BE762" i="36"/>
  <c r="BG762" i="36" s="1"/>
  <c r="BE761" i="36"/>
  <c r="BG761" i="36" s="1"/>
  <c r="BE760" i="36"/>
  <c r="BG760" i="36" s="1"/>
  <c r="BE759" i="36"/>
  <c r="BG759" i="36" s="1"/>
  <c r="BE758" i="36"/>
  <c r="BG758" i="36" s="1"/>
  <c r="BE757" i="36"/>
  <c r="BG757" i="36" s="1"/>
  <c r="BE756" i="36"/>
  <c r="BG756" i="36" s="1"/>
  <c r="BE755" i="36"/>
  <c r="BG755" i="36" s="1"/>
  <c r="BE754" i="36"/>
  <c r="BG754" i="36" s="1"/>
  <c r="BE753" i="36"/>
  <c r="BG753" i="36" s="1"/>
  <c r="BE752" i="36"/>
  <c r="BG752" i="36" s="1"/>
  <c r="BE751" i="36"/>
  <c r="BG751" i="36" s="1"/>
  <c r="BE750" i="36"/>
  <c r="BG750" i="36" s="1"/>
  <c r="BE749" i="36"/>
  <c r="BG749" i="36" s="1"/>
  <c r="BE748" i="36"/>
  <c r="BG748" i="36" s="1"/>
  <c r="BE747" i="36"/>
  <c r="BG747" i="36" s="1"/>
  <c r="BE746" i="36"/>
  <c r="BG746" i="36" s="1"/>
  <c r="BE745" i="36"/>
  <c r="BG745" i="36" s="1"/>
  <c r="BE744" i="36"/>
  <c r="BG744" i="36" s="1"/>
  <c r="BE743" i="36"/>
  <c r="BG743" i="36" s="1"/>
  <c r="BE742" i="36"/>
  <c r="BG742" i="36" s="1"/>
  <c r="BE741" i="36"/>
  <c r="BG741" i="36" s="1"/>
  <c r="BE740" i="36"/>
  <c r="BG740" i="36" s="1"/>
  <c r="BE739" i="36"/>
  <c r="BG739" i="36" s="1"/>
  <c r="BE738" i="36"/>
  <c r="BG738" i="36" s="1"/>
  <c r="BE737" i="36"/>
  <c r="BG737" i="36" s="1"/>
  <c r="BE736" i="36"/>
  <c r="BG736" i="36" s="1"/>
  <c r="BE735" i="36"/>
  <c r="BG735" i="36" s="1"/>
  <c r="BE734" i="36"/>
  <c r="BG734" i="36" s="1"/>
  <c r="BE733" i="36"/>
  <c r="BG733" i="36" s="1"/>
  <c r="BE732" i="36"/>
  <c r="BG732" i="36" s="1"/>
  <c r="BE731" i="36"/>
  <c r="BG731" i="36" s="1"/>
  <c r="BE730" i="36"/>
  <c r="BG730" i="36" s="1"/>
  <c r="BE729" i="36"/>
  <c r="BG729" i="36" s="1"/>
  <c r="BE728" i="36"/>
  <c r="BG728" i="36" s="1"/>
  <c r="BE727" i="36"/>
  <c r="BG727" i="36" s="1"/>
  <c r="BE726" i="36"/>
  <c r="BG726" i="36" s="1"/>
  <c r="BE725" i="36"/>
  <c r="BG725" i="36" s="1"/>
  <c r="BE724" i="36"/>
  <c r="BG724" i="36" s="1"/>
  <c r="BE723" i="36"/>
  <c r="BG723" i="36" s="1"/>
  <c r="BE722" i="36"/>
  <c r="BG722" i="36" s="1"/>
  <c r="BE721" i="36"/>
  <c r="BG721" i="36" s="1"/>
  <c r="BE720" i="36"/>
  <c r="BG720" i="36" s="1"/>
  <c r="BE719" i="36"/>
  <c r="BG719" i="36" s="1"/>
  <c r="BE718" i="36"/>
  <c r="BG718" i="36" s="1"/>
  <c r="BE717" i="36"/>
  <c r="BG717" i="36" s="1"/>
  <c r="BE716" i="36"/>
  <c r="BG716" i="36" s="1"/>
  <c r="BE715" i="36"/>
  <c r="BG715" i="36" s="1"/>
  <c r="BE714" i="36"/>
  <c r="BG714" i="36" s="1"/>
  <c r="BE713" i="36"/>
  <c r="BG713" i="36" s="1"/>
  <c r="BE712" i="36"/>
  <c r="BG712" i="36" s="1"/>
  <c r="BE711" i="36"/>
  <c r="BG711" i="36" s="1"/>
  <c r="BE710" i="36"/>
  <c r="BG710" i="36" s="1"/>
  <c r="BE709" i="36"/>
  <c r="BG709" i="36" s="1"/>
  <c r="BE708" i="36"/>
  <c r="BG708" i="36" s="1"/>
  <c r="BE707" i="36"/>
  <c r="BG707" i="36" s="1"/>
  <c r="BE706" i="36"/>
  <c r="BG706" i="36" s="1"/>
  <c r="BE705" i="36"/>
  <c r="BG705" i="36" s="1"/>
  <c r="BE704" i="36"/>
  <c r="BG704" i="36" s="1"/>
  <c r="BE703" i="36"/>
  <c r="BG703" i="36" s="1"/>
  <c r="BE702" i="36"/>
  <c r="BG702" i="36" s="1"/>
  <c r="BE701" i="36"/>
  <c r="BG701" i="36" s="1"/>
  <c r="BE700" i="36"/>
  <c r="BG700" i="36" s="1"/>
  <c r="BE699" i="36"/>
  <c r="BG699" i="36" s="1"/>
  <c r="BE698" i="36"/>
  <c r="BG698" i="36" s="1"/>
  <c r="BE697" i="36"/>
  <c r="BG697" i="36" s="1"/>
  <c r="BE696" i="36"/>
  <c r="BG696" i="36" s="1"/>
  <c r="BE695" i="36"/>
  <c r="BG695" i="36" s="1"/>
  <c r="BE694" i="36"/>
  <c r="BG694" i="36" s="1"/>
  <c r="BE693" i="36"/>
  <c r="BG693" i="36" s="1"/>
  <c r="BE692" i="36"/>
  <c r="BG692" i="36" s="1"/>
  <c r="BE691" i="36"/>
  <c r="BG691" i="36" s="1"/>
  <c r="BE690" i="36"/>
  <c r="BG690" i="36" s="1"/>
  <c r="BE689" i="36"/>
  <c r="BG689" i="36" s="1"/>
  <c r="BE688" i="36"/>
  <c r="BG688" i="36" s="1"/>
  <c r="BE687" i="36"/>
  <c r="BG687" i="36" s="1"/>
  <c r="BE686" i="36"/>
  <c r="BG686" i="36" s="1"/>
  <c r="BE685" i="36"/>
  <c r="BG685" i="36" s="1"/>
  <c r="BE684" i="36"/>
  <c r="BG684" i="36" s="1"/>
  <c r="BE683" i="36"/>
  <c r="BG683" i="36" s="1"/>
  <c r="BE682" i="36"/>
  <c r="BG682" i="36" s="1"/>
  <c r="BE681" i="36"/>
  <c r="BG681" i="36" s="1"/>
  <c r="BE680" i="36"/>
  <c r="BG680" i="36" s="1"/>
  <c r="BE679" i="36"/>
  <c r="BG679" i="36" s="1"/>
  <c r="BE678" i="36"/>
  <c r="BG678" i="36" s="1"/>
  <c r="BE677" i="36"/>
  <c r="BG677" i="36" s="1"/>
  <c r="BE676" i="36"/>
  <c r="BG676" i="36" s="1"/>
  <c r="BE675" i="36"/>
  <c r="BG675" i="36" s="1"/>
  <c r="BE674" i="36"/>
  <c r="BG674" i="36" s="1"/>
  <c r="BE673" i="36"/>
  <c r="BG673" i="36" s="1"/>
  <c r="BE672" i="36"/>
  <c r="BG672" i="36" s="1"/>
  <c r="BE671" i="36"/>
  <c r="BG671" i="36" s="1"/>
  <c r="BE670" i="36"/>
  <c r="BG670" i="36" s="1"/>
  <c r="BE669" i="36"/>
  <c r="BG669" i="36" s="1"/>
  <c r="BE668" i="36"/>
  <c r="BG668" i="36" s="1"/>
  <c r="BE667" i="36"/>
  <c r="BG667" i="36" s="1"/>
  <c r="BE666" i="36"/>
  <c r="BG666" i="36" s="1"/>
  <c r="BE665" i="36"/>
  <c r="BG665" i="36" s="1"/>
  <c r="BE664" i="36"/>
  <c r="BG664" i="36" s="1"/>
  <c r="BE663" i="36"/>
  <c r="BG663" i="36" s="1"/>
  <c r="BE662" i="36"/>
  <c r="BG662" i="36" s="1"/>
  <c r="BE661" i="36"/>
  <c r="BG661" i="36" s="1"/>
  <c r="BE660" i="36"/>
  <c r="BG660" i="36" s="1"/>
  <c r="BE659" i="36"/>
  <c r="BG659" i="36" s="1"/>
  <c r="BE658" i="36"/>
  <c r="BG658" i="36" s="1"/>
  <c r="BE657" i="36"/>
  <c r="BG657" i="36" s="1"/>
  <c r="BE656" i="36"/>
  <c r="BG656" i="36" s="1"/>
  <c r="BE655" i="36"/>
  <c r="BG655" i="36" s="1"/>
  <c r="BE654" i="36"/>
  <c r="BG654" i="36" s="1"/>
  <c r="BE653" i="36"/>
  <c r="BG653" i="36" s="1"/>
  <c r="BE652" i="36"/>
  <c r="BG652" i="36" s="1"/>
  <c r="BE651" i="36"/>
  <c r="BG651" i="36" s="1"/>
  <c r="BE650" i="36"/>
  <c r="BG650" i="36" s="1"/>
  <c r="BE649" i="36"/>
  <c r="BG649" i="36" s="1"/>
  <c r="BE648" i="36"/>
  <c r="BG648" i="36" s="1"/>
  <c r="BE647" i="36"/>
  <c r="BG647" i="36" s="1"/>
  <c r="BE646" i="36"/>
  <c r="BG646" i="36" s="1"/>
  <c r="BE645" i="36"/>
  <c r="BG645" i="36" s="1"/>
  <c r="BE644" i="36"/>
  <c r="BG644" i="36" s="1"/>
  <c r="BE643" i="36"/>
  <c r="BG643" i="36" s="1"/>
  <c r="BE642" i="36"/>
  <c r="BG642" i="36" s="1"/>
  <c r="BE641" i="36"/>
  <c r="BG641" i="36" s="1"/>
  <c r="BE640" i="36"/>
  <c r="BG640" i="36" s="1"/>
  <c r="BE639" i="36"/>
  <c r="BG639" i="36" s="1"/>
  <c r="BE638" i="36"/>
  <c r="BG638" i="36" s="1"/>
  <c r="BE637" i="36"/>
  <c r="BG637" i="36" s="1"/>
  <c r="BE636" i="36"/>
  <c r="BG636" i="36" s="1"/>
  <c r="BE635" i="36"/>
  <c r="BG635" i="36" s="1"/>
  <c r="BE634" i="36"/>
  <c r="BG634" i="36" s="1"/>
  <c r="BE633" i="36"/>
  <c r="BG633" i="36" s="1"/>
  <c r="BE632" i="36"/>
  <c r="BG632" i="36" s="1"/>
  <c r="BE631" i="36"/>
  <c r="BG631" i="36" s="1"/>
  <c r="BE630" i="36"/>
  <c r="BG630" i="36" s="1"/>
  <c r="BE629" i="36"/>
  <c r="BG629" i="36" s="1"/>
  <c r="BE628" i="36"/>
  <c r="BG628" i="36" s="1"/>
  <c r="BE627" i="36"/>
  <c r="BG627" i="36" s="1"/>
  <c r="BE626" i="36"/>
  <c r="BG626" i="36" s="1"/>
  <c r="BE625" i="36"/>
  <c r="BG625" i="36" s="1"/>
  <c r="BE624" i="36"/>
  <c r="BG624" i="36" s="1"/>
  <c r="BE623" i="36"/>
  <c r="BG623" i="36" s="1"/>
  <c r="BE622" i="36"/>
  <c r="BG622" i="36" s="1"/>
  <c r="BE621" i="36"/>
  <c r="BG621" i="36" s="1"/>
  <c r="BE620" i="36"/>
  <c r="BG620" i="36" s="1"/>
  <c r="BE619" i="36"/>
  <c r="BG619" i="36" s="1"/>
  <c r="BE618" i="36"/>
  <c r="BG618" i="36" s="1"/>
  <c r="BE617" i="36"/>
  <c r="BG617" i="36" s="1"/>
  <c r="BE616" i="36"/>
  <c r="BG616" i="36" s="1"/>
  <c r="BE615" i="36"/>
  <c r="BG615" i="36" s="1"/>
  <c r="BE614" i="36"/>
  <c r="BG614" i="36" s="1"/>
  <c r="BE613" i="36"/>
  <c r="BG613" i="36" s="1"/>
  <c r="BE612" i="36"/>
  <c r="BG612" i="36" s="1"/>
  <c r="BE611" i="36"/>
  <c r="BG611" i="36" s="1"/>
  <c r="BE610" i="36"/>
  <c r="BG610" i="36" s="1"/>
  <c r="BE609" i="36"/>
  <c r="BG609" i="36" s="1"/>
  <c r="BE608" i="36"/>
  <c r="BG608" i="36" s="1"/>
  <c r="BE607" i="36"/>
  <c r="BG607" i="36" s="1"/>
  <c r="BE606" i="36"/>
  <c r="BG606" i="36" s="1"/>
  <c r="BE605" i="36"/>
  <c r="BG605" i="36" s="1"/>
  <c r="BE604" i="36"/>
  <c r="BG604" i="36" s="1"/>
  <c r="BE603" i="36"/>
  <c r="BG603" i="36" s="1"/>
  <c r="BE602" i="36"/>
  <c r="BG602" i="36" s="1"/>
  <c r="BE601" i="36"/>
  <c r="BG601" i="36" s="1"/>
  <c r="BE600" i="36"/>
  <c r="BG600" i="36" s="1"/>
  <c r="BE599" i="36"/>
  <c r="BG599" i="36" s="1"/>
  <c r="BE598" i="36"/>
  <c r="BG598" i="36" s="1"/>
  <c r="BE597" i="36"/>
  <c r="BG597" i="36" s="1"/>
  <c r="BE596" i="36"/>
  <c r="BG596" i="36" s="1"/>
  <c r="BE595" i="36"/>
  <c r="BG595" i="36" s="1"/>
  <c r="BE594" i="36"/>
  <c r="BG594" i="36" s="1"/>
  <c r="BE593" i="36"/>
  <c r="BG593" i="36" s="1"/>
  <c r="BE592" i="36"/>
  <c r="BG592" i="36" s="1"/>
  <c r="BE591" i="36"/>
  <c r="BG591" i="36" s="1"/>
  <c r="BE590" i="36"/>
  <c r="BG590" i="36" s="1"/>
  <c r="BE589" i="36"/>
  <c r="BG589" i="36" s="1"/>
  <c r="BE588" i="36"/>
  <c r="BG588" i="36" s="1"/>
  <c r="BE587" i="36"/>
  <c r="BG587" i="36" s="1"/>
  <c r="BE586" i="36"/>
  <c r="BG586" i="36" s="1"/>
  <c r="BE585" i="36"/>
  <c r="BG585" i="36" s="1"/>
  <c r="BE584" i="36"/>
  <c r="BG584" i="36" s="1"/>
  <c r="BE583" i="36"/>
  <c r="BG583" i="36" s="1"/>
  <c r="BE582" i="36"/>
  <c r="BG582" i="36" s="1"/>
  <c r="BE581" i="36"/>
  <c r="BG581" i="36" s="1"/>
  <c r="BE580" i="36"/>
  <c r="BG580" i="36" s="1"/>
  <c r="BE579" i="36"/>
  <c r="BG579" i="36" s="1"/>
  <c r="BE578" i="36"/>
  <c r="BG578" i="36" s="1"/>
  <c r="BE577" i="36"/>
  <c r="BG577" i="36" s="1"/>
  <c r="BE576" i="36"/>
  <c r="BG576" i="36" s="1"/>
  <c r="BE575" i="36"/>
  <c r="BG575" i="36" s="1"/>
  <c r="BE574" i="36"/>
  <c r="BG574" i="36" s="1"/>
  <c r="BE573" i="36"/>
  <c r="BG573" i="36" s="1"/>
  <c r="BE572" i="36"/>
  <c r="BG572" i="36" s="1"/>
  <c r="BE571" i="36"/>
  <c r="BG571" i="36" s="1"/>
  <c r="BE570" i="36"/>
  <c r="BG570" i="36" s="1"/>
  <c r="BE569" i="36"/>
  <c r="BG569" i="36" s="1"/>
  <c r="BE568" i="36"/>
  <c r="BG568" i="36" s="1"/>
  <c r="BE567" i="36"/>
  <c r="BG567" i="36" s="1"/>
  <c r="BE566" i="36"/>
  <c r="BG566" i="36" s="1"/>
  <c r="BE565" i="36"/>
  <c r="BG565" i="36" s="1"/>
  <c r="BE564" i="36"/>
  <c r="BG564" i="36" s="1"/>
  <c r="BE563" i="36"/>
  <c r="BG563" i="36" s="1"/>
  <c r="BE562" i="36"/>
  <c r="BG562" i="36" s="1"/>
  <c r="BE561" i="36"/>
  <c r="BG561" i="36" s="1"/>
  <c r="BE560" i="36"/>
  <c r="BG560" i="36" s="1"/>
  <c r="BE559" i="36"/>
  <c r="BG559" i="36" s="1"/>
  <c r="BE558" i="36"/>
  <c r="BG558" i="36" s="1"/>
  <c r="BE557" i="36"/>
  <c r="BG557" i="36" s="1"/>
  <c r="BE556" i="36"/>
  <c r="BG556" i="36" s="1"/>
  <c r="BE555" i="36"/>
  <c r="BG555" i="36" s="1"/>
  <c r="BE554" i="36"/>
  <c r="BG554" i="36" s="1"/>
  <c r="BE553" i="36"/>
  <c r="BG553" i="36" s="1"/>
  <c r="BE552" i="36"/>
  <c r="BG552" i="36" s="1"/>
  <c r="BE551" i="36"/>
  <c r="BG551" i="36" s="1"/>
  <c r="BE550" i="36"/>
  <c r="BG550" i="36" s="1"/>
  <c r="BE549" i="36"/>
  <c r="BG549" i="36" s="1"/>
  <c r="BE548" i="36"/>
  <c r="BG548" i="36" s="1"/>
  <c r="BE547" i="36"/>
  <c r="BG547" i="36" s="1"/>
  <c r="BE546" i="36"/>
  <c r="BG546" i="36" s="1"/>
  <c r="BE545" i="36"/>
  <c r="BG545" i="36" s="1"/>
  <c r="BE544" i="36"/>
  <c r="BG544" i="36" s="1"/>
  <c r="BE543" i="36"/>
  <c r="BG543" i="36" s="1"/>
  <c r="BE542" i="36"/>
  <c r="BG542" i="36" s="1"/>
  <c r="BE541" i="36"/>
  <c r="BG541" i="36" s="1"/>
  <c r="BE540" i="36"/>
  <c r="BG540" i="36" s="1"/>
  <c r="BE539" i="36"/>
  <c r="BG539" i="36" s="1"/>
  <c r="BE538" i="36"/>
  <c r="BG538" i="36" s="1"/>
  <c r="BE537" i="36"/>
  <c r="BG537" i="36" s="1"/>
  <c r="BE536" i="36"/>
  <c r="BG536" i="36" s="1"/>
  <c r="BE535" i="36"/>
  <c r="BG535" i="36" s="1"/>
  <c r="BE534" i="36"/>
  <c r="BG534" i="36" s="1"/>
  <c r="BE533" i="36"/>
  <c r="BG533" i="36" s="1"/>
  <c r="BE532" i="36"/>
  <c r="BG532" i="36" s="1"/>
  <c r="BE531" i="36"/>
  <c r="BG531" i="36" s="1"/>
  <c r="BE530" i="36"/>
  <c r="BG530" i="36" s="1"/>
  <c r="BE529" i="36"/>
  <c r="BG529" i="36" s="1"/>
  <c r="BE528" i="36"/>
  <c r="BG528" i="36" s="1"/>
  <c r="BE527" i="36"/>
  <c r="BG527" i="36" s="1"/>
  <c r="BE526" i="36"/>
  <c r="BG526" i="36" s="1"/>
  <c r="BE525" i="36"/>
  <c r="BG525" i="36" s="1"/>
  <c r="BE524" i="36"/>
  <c r="BG524" i="36" s="1"/>
  <c r="BE523" i="36"/>
  <c r="BG523" i="36" s="1"/>
  <c r="BE522" i="36"/>
  <c r="BG522" i="36" s="1"/>
  <c r="BE521" i="36"/>
  <c r="BG521" i="36" s="1"/>
  <c r="BE520" i="36"/>
  <c r="BG520" i="36" s="1"/>
  <c r="BE519" i="36"/>
  <c r="BG519" i="36" s="1"/>
  <c r="BE518" i="36"/>
  <c r="BG518" i="36" s="1"/>
  <c r="BE517" i="36"/>
  <c r="BG517" i="36" s="1"/>
  <c r="BE516" i="36"/>
  <c r="BG516" i="36" s="1"/>
  <c r="BE515" i="36"/>
  <c r="BG515" i="36" s="1"/>
  <c r="BE514" i="36"/>
  <c r="BG514" i="36" s="1"/>
  <c r="BE513" i="36"/>
  <c r="BG513" i="36" s="1"/>
  <c r="BE512" i="36"/>
  <c r="BG512" i="36" s="1"/>
  <c r="BE511" i="36"/>
  <c r="BG511" i="36" s="1"/>
  <c r="BE510" i="36"/>
  <c r="BG510" i="36" s="1"/>
  <c r="BE509" i="36"/>
  <c r="BG509" i="36" s="1"/>
  <c r="BE508" i="36"/>
  <c r="BG508" i="36" s="1"/>
  <c r="BE507" i="36"/>
  <c r="BG507" i="36" s="1"/>
  <c r="BE506" i="36"/>
  <c r="BG506" i="36" s="1"/>
  <c r="BE505" i="36"/>
  <c r="BG505" i="36" s="1"/>
  <c r="BE504" i="36"/>
  <c r="BG504" i="36" s="1"/>
  <c r="BE503" i="36"/>
  <c r="BG503" i="36" s="1"/>
  <c r="BE502" i="36"/>
  <c r="BG502" i="36" s="1"/>
  <c r="BE501" i="36"/>
  <c r="BG501" i="36" s="1"/>
  <c r="BE500" i="36"/>
  <c r="BG500" i="36" s="1"/>
  <c r="BE499" i="36"/>
  <c r="BG499" i="36" s="1"/>
  <c r="BE498" i="36"/>
  <c r="BG498" i="36" s="1"/>
  <c r="BE497" i="36"/>
  <c r="BG497" i="36" s="1"/>
  <c r="BE496" i="36"/>
  <c r="BG496" i="36" s="1"/>
  <c r="BE495" i="36"/>
  <c r="BG495" i="36" s="1"/>
  <c r="BE494" i="36"/>
  <c r="BG494" i="36" s="1"/>
  <c r="BE493" i="36"/>
  <c r="BG493" i="36" s="1"/>
  <c r="BE492" i="36"/>
  <c r="BG492" i="36" s="1"/>
  <c r="BE491" i="36"/>
  <c r="BG491" i="36" s="1"/>
  <c r="BE490" i="36"/>
  <c r="BG490" i="36" s="1"/>
  <c r="BE489" i="36"/>
  <c r="BG489" i="36" s="1"/>
  <c r="BE488" i="36"/>
  <c r="BG488" i="36" s="1"/>
  <c r="BE487" i="36"/>
  <c r="BG487" i="36" s="1"/>
  <c r="BE486" i="36"/>
  <c r="BG486" i="36" s="1"/>
  <c r="BE485" i="36"/>
  <c r="BG485" i="36" s="1"/>
  <c r="BE484" i="36"/>
  <c r="BG484" i="36" s="1"/>
  <c r="BE483" i="36"/>
  <c r="BG483" i="36" s="1"/>
  <c r="BE482" i="36"/>
  <c r="BG482" i="36" s="1"/>
  <c r="BE481" i="36"/>
  <c r="BG481" i="36" s="1"/>
  <c r="BE480" i="36"/>
  <c r="BG480" i="36" s="1"/>
  <c r="BE479" i="36"/>
  <c r="BG479" i="36" s="1"/>
  <c r="BE478" i="36"/>
  <c r="BG478" i="36" s="1"/>
  <c r="BE477" i="36"/>
  <c r="BG477" i="36" s="1"/>
  <c r="BE476" i="36"/>
  <c r="BG476" i="36" s="1"/>
  <c r="BE475" i="36"/>
  <c r="BG475" i="36" s="1"/>
  <c r="BE474" i="36"/>
  <c r="BG474" i="36" s="1"/>
  <c r="BE473" i="36"/>
  <c r="BG473" i="36" s="1"/>
  <c r="BE472" i="36"/>
  <c r="BG472" i="36" s="1"/>
  <c r="BE471" i="36"/>
  <c r="BG471" i="36" s="1"/>
  <c r="BE470" i="36"/>
  <c r="BG470" i="36" s="1"/>
  <c r="BE469" i="36"/>
  <c r="BG469" i="36" s="1"/>
  <c r="BE468" i="36"/>
  <c r="BG468" i="36" s="1"/>
  <c r="BE467" i="36"/>
  <c r="BG467" i="36" s="1"/>
  <c r="BE466" i="36"/>
  <c r="BG466" i="36" s="1"/>
  <c r="BE465" i="36"/>
  <c r="BG465" i="36" s="1"/>
  <c r="BE464" i="36"/>
  <c r="BG464" i="36" s="1"/>
  <c r="BE463" i="36"/>
  <c r="BG463" i="36" s="1"/>
  <c r="BE462" i="36"/>
  <c r="BG462" i="36" s="1"/>
  <c r="BE461" i="36"/>
  <c r="BG461" i="36" s="1"/>
  <c r="BE460" i="36"/>
  <c r="BG460" i="36" s="1"/>
  <c r="BE459" i="36"/>
  <c r="BG459" i="36" s="1"/>
  <c r="BE458" i="36"/>
  <c r="BG458" i="36" s="1"/>
  <c r="BE457" i="36"/>
  <c r="BG457" i="36" s="1"/>
  <c r="BE456" i="36"/>
  <c r="BG456" i="36" s="1"/>
  <c r="BE455" i="36"/>
  <c r="BG455" i="36" s="1"/>
  <c r="BE454" i="36"/>
  <c r="BG454" i="36" s="1"/>
  <c r="BE453" i="36"/>
  <c r="BG453" i="36" s="1"/>
  <c r="BE452" i="36"/>
  <c r="BG452" i="36" s="1"/>
  <c r="BE451" i="36"/>
  <c r="BG451" i="36" s="1"/>
  <c r="BE450" i="36"/>
  <c r="BG450" i="36" s="1"/>
  <c r="BE449" i="36"/>
  <c r="BG449" i="36" s="1"/>
  <c r="BE448" i="36"/>
  <c r="BG448" i="36" s="1"/>
  <c r="BE447" i="36"/>
  <c r="BG447" i="36" s="1"/>
  <c r="BE446" i="36"/>
  <c r="BG446" i="36" s="1"/>
  <c r="BE445" i="36"/>
  <c r="BG445" i="36" s="1"/>
  <c r="BE444" i="36"/>
  <c r="BG444" i="36" s="1"/>
  <c r="BE443" i="36"/>
  <c r="BG443" i="36" s="1"/>
  <c r="BE442" i="36"/>
  <c r="BG442" i="36" s="1"/>
  <c r="BE441" i="36"/>
  <c r="BG441" i="36" s="1"/>
  <c r="BE440" i="36"/>
  <c r="BG440" i="36" s="1"/>
  <c r="BE439" i="36"/>
  <c r="BG439" i="36" s="1"/>
  <c r="BE438" i="36"/>
  <c r="BG438" i="36" s="1"/>
  <c r="BE437" i="36"/>
  <c r="BG437" i="36" s="1"/>
  <c r="BE436" i="36"/>
  <c r="BG436" i="36" s="1"/>
  <c r="BE435" i="36"/>
  <c r="BG435" i="36" s="1"/>
  <c r="BE434" i="36"/>
  <c r="BG434" i="36" s="1"/>
  <c r="BE433" i="36"/>
  <c r="BG433" i="36" s="1"/>
  <c r="BE432" i="36"/>
  <c r="BG432" i="36" s="1"/>
  <c r="BE431" i="36"/>
  <c r="BG431" i="36" s="1"/>
  <c r="BE430" i="36"/>
  <c r="BG430" i="36" s="1"/>
  <c r="BE429" i="36"/>
  <c r="BG429" i="36" s="1"/>
  <c r="BE428" i="36"/>
  <c r="BG428" i="36" s="1"/>
  <c r="BE427" i="36"/>
  <c r="BG427" i="36" s="1"/>
  <c r="BE426" i="36"/>
  <c r="BG426" i="36" s="1"/>
  <c r="BE425" i="36"/>
  <c r="BG425" i="36" s="1"/>
  <c r="BE424" i="36"/>
  <c r="BG424" i="36" s="1"/>
  <c r="BE423" i="36"/>
  <c r="BG423" i="36" s="1"/>
  <c r="BE422" i="36"/>
  <c r="BG422" i="36" s="1"/>
  <c r="BE421" i="36"/>
  <c r="BG421" i="36" s="1"/>
  <c r="BE420" i="36"/>
  <c r="BG420" i="36" s="1"/>
  <c r="BE419" i="36"/>
  <c r="BG419" i="36" s="1"/>
  <c r="BE418" i="36"/>
  <c r="BG418" i="36" s="1"/>
  <c r="BE417" i="36"/>
  <c r="BG417" i="36" s="1"/>
  <c r="BE416" i="36"/>
  <c r="BG416" i="36" s="1"/>
  <c r="BE415" i="36"/>
  <c r="BG415" i="36" s="1"/>
  <c r="BE414" i="36"/>
  <c r="BG414" i="36" s="1"/>
  <c r="BE413" i="36"/>
  <c r="BG413" i="36" s="1"/>
  <c r="BE412" i="36"/>
  <c r="BG412" i="36" s="1"/>
  <c r="BE411" i="36"/>
  <c r="BG411" i="36" s="1"/>
  <c r="BE410" i="36"/>
  <c r="BG410" i="36" s="1"/>
  <c r="BE409" i="36"/>
  <c r="BG409" i="36" s="1"/>
  <c r="BE408" i="36"/>
  <c r="BG408" i="36" s="1"/>
  <c r="BE407" i="36"/>
  <c r="BG407" i="36" s="1"/>
  <c r="BE406" i="36"/>
  <c r="BG406" i="36" s="1"/>
  <c r="BE405" i="36"/>
  <c r="BG405" i="36" s="1"/>
  <c r="BE404" i="36"/>
  <c r="BG404" i="36" s="1"/>
  <c r="BE403" i="36"/>
  <c r="BG403" i="36" s="1"/>
  <c r="BE402" i="36"/>
  <c r="BG402" i="36" s="1"/>
  <c r="BE401" i="36"/>
  <c r="BG401" i="36" s="1"/>
  <c r="BE400" i="36"/>
  <c r="BG400" i="36" s="1"/>
  <c r="BE399" i="36"/>
  <c r="BG399" i="36" s="1"/>
  <c r="BE398" i="36"/>
  <c r="BG398" i="36" s="1"/>
  <c r="BE397" i="36"/>
  <c r="BG397" i="36" s="1"/>
  <c r="BE396" i="36"/>
  <c r="BG396" i="36" s="1"/>
  <c r="BE395" i="36"/>
  <c r="BG395" i="36" s="1"/>
  <c r="BE394" i="36"/>
  <c r="BG394" i="36" s="1"/>
  <c r="BE393" i="36"/>
  <c r="BG393" i="36" s="1"/>
  <c r="BE392" i="36"/>
  <c r="BG392" i="36" s="1"/>
  <c r="BE391" i="36"/>
  <c r="BG391" i="36" s="1"/>
  <c r="BE390" i="36"/>
  <c r="BG390" i="36" s="1"/>
  <c r="BE389" i="36"/>
  <c r="BG389" i="36" s="1"/>
  <c r="BE388" i="36"/>
  <c r="BG388" i="36" s="1"/>
  <c r="BE387" i="36"/>
  <c r="BG387" i="36" s="1"/>
  <c r="BE386" i="36"/>
  <c r="BG386" i="36" s="1"/>
  <c r="BE385" i="36"/>
  <c r="BG385" i="36" s="1"/>
  <c r="BE384" i="36"/>
  <c r="BG384" i="36" s="1"/>
  <c r="BE383" i="36"/>
  <c r="BG383" i="36" s="1"/>
  <c r="BE382" i="36"/>
  <c r="BG382" i="36" s="1"/>
  <c r="BE381" i="36"/>
  <c r="BG381" i="36" s="1"/>
  <c r="BE380" i="36"/>
  <c r="BG380" i="36" s="1"/>
  <c r="BE379" i="36"/>
  <c r="BG379" i="36" s="1"/>
  <c r="BE378" i="36"/>
  <c r="BG378" i="36" s="1"/>
  <c r="BE377" i="36"/>
  <c r="BG377" i="36" s="1"/>
  <c r="BE376" i="36"/>
  <c r="BG376" i="36" s="1"/>
  <c r="BE375" i="36"/>
  <c r="BG375" i="36" s="1"/>
  <c r="BE374" i="36"/>
  <c r="BG374" i="36" s="1"/>
  <c r="BE373" i="36"/>
  <c r="BG373" i="36" s="1"/>
  <c r="BE372" i="36"/>
  <c r="BG372" i="36" s="1"/>
  <c r="BE371" i="36"/>
  <c r="BG371" i="36" s="1"/>
  <c r="BE370" i="36"/>
  <c r="BG370" i="36" s="1"/>
  <c r="BE369" i="36"/>
  <c r="BG369" i="36" s="1"/>
  <c r="BE368" i="36"/>
  <c r="BG368" i="36" s="1"/>
  <c r="BE367" i="36"/>
  <c r="BG367" i="36" s="1"/>
  <c r="BE366" i="36"/>
  <c r="BG366" i="36" s="1"/>
  <c r="BE365" i="36"/>
  <c r="BG365" i="36" s="1"/>
  <c r="BE364" i="36"/>
  <c r="BG364" i="36" s="1"/>
  <c r="BE363" i="36"/>
  <c r="BG363" i="36" s="1"/>
  <c r="BE362" i="36"/>
  <c r="BG362" i="36" s="1"/>
  <c r="BE361" i="36"/>
  <c r="BG361" i="36" s="1"/>
  <c r="BE360" i="36"/>
  <c r="BG360" i="36" s="1"/>
  <c r="BE359" i="36"/>
  <c r="BG359" i="36" s="1"/>
  <c r="BE358" i="36"/>
  <c r="BG358" i="36" s="1"/>
  <c r="BE357" i="36"/>
  <c r="BG357" i="36" s="1"/>
  <c r="BE356" i="36"/>
  <c r="BG356" i="36" s="1"/>
  <c r="BE355" i="36"/>
  <c r="BG355" i="36" s="1"/>
  <c r="BE354" i="36"/>
  <c r="BG354" i="36" s="1"/>
  <c r="BE353" i="36"/>
  <c r="BG353" i="36" s="1"/>
  <c r="BE352" i="36"/>
  <c r="BG352" i="36" s="1"/>
  <c r="BE351" i="36"/>
  <c r="BG351" i="36" s="1"/>
  <c r="BE350" i="36"/>
  <c r="BG350" i="36" s="1"/>
  <c r="BE349" i="36"/>
  <c r="BG349" i="36" s="1"/>
  <c r="BE348" i="36"/>
  <c r="BG348" i="36" s="1"/>
  <c r="BE347" i="36"/>
  <c r="BG347" i="36" s="1"/>
  <c r="BE346" i="36"/>
  <c r="BG346" i="36" s="1"/>
  <c r="BE345" i="36"/>
  <c r="BG345" i="36" s="1"/>
  <c r="BE344" i="36"/>
  <c r="BG344" i="36" s="1"/>
  <c r="BE343" i="36"/>
  <c r="BG343" i="36" s="1"/>
  <c r="BE342" i="36"/>
  <c r="BG342" i="36" s="1"/>
  <c r="BE341" i="36"/>
  <c r="BG341" i="36" s="1"/>
  <c r="BE340" i="36"/>
  <c r="BG340" i="36" s="1"/>
  <c r="BE339" i="36"/>
  <c r="BG339" i="36" s="1"/>
  <c r="BE338" i="36"/>
  <c r="BG338" i="36" s="1"/>
  <c r="BE337" i="36"/>
  <c r="BG337" i="36" s="1"/>
  <c r="BE336" i="36"/>
  <c r="BG336" i="36" s="1"/>
  <c r="BE335" i="36"/>
  <c r="BG335" i="36" s="1"/>
  <c r="BE334" i="36"/>
  <c r="BG334" i="36" s="1"/>
  <c r="BE333" i="36"/>
  <c r="BG333" i="36" s="1"/>
  <c r="BE332" i="36"/>
  <c r="BG332" i="36" s="1"/>
  <c r="BE331" i="36"/>
  <c r="BG331" i="36" s="1"/>
  <c r="BE330" i="36"/>
  <c r="BG330" i="36" s="1"/>
  <c r="BE329" i="36"/>
  <c r="BG329" i="36" s="1"/>
  <c r="BE328" i="36"/>
  <c r="BG328" i="36" s="1"/>
  <c r="BE327" i="36"/>
  <c r="BG327" i="36" s="1"/>
  <c r="BE326" i="36"/>
  <c r="BG326" i="36" s="1"/>
  <c r="BE325" i="36"/>
  <c r="BG325" i="36" s="1"/>
  <c r="BE324" i="36"/>
  <c r="BG324" i="36" s="1"/>
  <c r="BE323" i="36"/>
  <c r="BG323" i="36" s="1"/>
  <c r="BE322" i="36"/>
  <c r="BG322" i="36" s="1"/>
  <c r="BE321" i="36"/>
  <c r="BG321" i="36" s="1"/>
  <c r="BE320" i="36"/>
  <c r="BG320" i="36" s="1"/>
  <c r="BE319" i="36"/>
  <c r="BG319" i="36" s="1"/>
  <c r="BE318" i="36"/>
  <c r="BG318" i="36" s="1"/>
  <c r="BE317" i="36"/>
  <c r="BG317" i="36" s="1"/>
  <c r="BE316" i="36"/>
  <c r="BG316" i="36" s="1"/>
  <c r="BE315" i="36"/>
  <c r="BG315" i="36" s="1"/>
  <c r="BE314" i="36"/>
  <c r="BG314" i="36" s="1"/>
  <c r="BE313" i="36"/>
  <c r="BG313" i="36" s="1"/>
  <c r="BE312" i="36"/>
  <c r="BG312" i="36" s="1"/>
  <c r="BE311" i="36"/>
  <c r="BG311" i="36" s="1"/>
  <c r="BE310" i="36"/>
  <c r="BG310" i="36" s="1"/>
  <c r="BE309" i="36"/>
  <c r="BG309" i="36" s="1"/>
  <c r="BE308" i="36"/>
  <c r="BG308" i="36" s="1"/>
  <c r="BE307" i="36"/>
  <c r="BG307" i="36" s="1"/>
  <c r="BE306" i="36"/>
  <c r="BG306" i="36" s="1"/>
  <c r="BE305" i="36"/>
  <c r="BG305" i="36" s="1"/>
  <c r="BE304" i="36"/>
  <c r="BG304" i="36" s="1"/>
  <c r="BE303" i="36"/>
  <c r="BG303" i="36" s="1"/>
  <c r="BE302" i="36"/>
  <c r="BG302" i="36" s="1"/>
  <c r="BE301" i="36"/>
  <c r="BG301" i="36" s="1"/>
  <c r="BE300" i="36"/>
  <c r="BG300" i="36" s="1"/>
  <c r="BE299" i="36"/>
  <c r="BG299" i="36" s="1"/>
  <c r="BE298" i="36"/>
  <c r="BG298" i="36" s="1"/>
  <c r="BE297" i="36"/>
  <c r="BG297" i="36" s="1"/>
  <c r="BE296" i="36"/>
  <c r="BG296" i="36" s="1"/>
  <c r="BE295" i="36"/>
  <c r="BG295" i="36" s="1"/>
  <c r="BE294" i="36"/>
  <c r="BG294" i="36" s="1"/>
  <c r="BE293" i="36"/>
  <c r="BG293" i="36" s="1"/>
  <c r="BE292" i="36"/>
  <c r="BG292" i="36" s="1"/>
  <c r="BE291" i="36"/>
  <c r="BG291" i="36" s="1"/>
  <c r="BE290" i="36"/>
  <c r="BG290" i="36" s="1"/>
  <c r="BE289" i="36"/>
  <c r="BG289" i="36" s="1"/>
  <c r="BE288" i="36"/>
  <c r="BG288" i="36" s="1"/>
  <c r="BE287" i="36"/>
  <c r="BG287" i="36" s="1"/>
  <c r="BE286" i="36"/>
  <c r="BG286" i="36" s="1"/>
  <c r="BE285" i="36"/>
  <c r="BG285" i="36" s="1"/>
  <c r="BE284" i="36"/>
  <c r="BG284" i="36" s="1"/>
  <c r="BE283" i="36"/>
  <c r="BG283" i="36" s="1"/>
  <c r="BE282" i="36"/>
  <c r="BG282" i="36" s="1"/>
  <c r="BE281" i="36"/>
  <c r="BG281" i="36" s="1"/>
  <c r="BE280" i="36"/>
  <c r="BG280" i="36" s="1"/>
  <c r="BE279" i="36"/>
  <c r="BG279" i="36" s="1"/>
  <c r="BE278" i="36"/>
  <c r="BG278" i="36" s="1"/>
  <c r="BE277" i="36"/>
  <c r="BG277" i="36" s="1"/>
  <c r="BE276" i="36"/>
  <c r="BG276" i="36" s="1"/>
  <c r="BE275" i="36"/>
  <c r="BG275" i="36" s="1"/>
  <c r="BE274" i="36"/>
  <c r="BG274" i="36" s="1"/>
  <c r="BE273" i="36"/>
  <c r="BG273" i="36" s="1"/>
  <c r="BE272" i="36"/>
  <c r="BG272" i="36" s="1"/>
  <c r="BE271" i="36"/>
  <c r="BG271" i="36" s="1"/>
  <c r="BE239" i="36"/>
  <c r="BG239" i="36" s="1"/>
  <c r="BE238" i="36"/>
  <c r="BG238" i="36" s="1"/>
  <c r="BE237" i="36"/>
  <c r="BG237" i="36" s="1"/>
  <c r="BE236" i="36"/>
  <c r="BG236" i="36" s="1"/>
  <c r="BE235" i="36"/>
  <c r="BG235" i="36" s="1"/>
  <c r="BE234" i="36"/>
  <c r="BG234" i="36" s="1"/>
  <c r="BE233" i="36"/>
  <c r="BG233" i="36" s="1"/>
  <c r="BE232" i="36"/>
  <c r="BG232" i="36" s="1"/>
  <c r="BE231" i="36"/>
  <c r="BG231" i="36" s="1"/>
  <c r="BE230" i="36"/>
  <c r="BG230" i="36" s="1"/>
  <c r="BE229" i="36"/>
  <c r="BG229" i="36" s="1"/>
  <c r="BE228" i="36"/>
  <c r="BG228" i="36" s="1"/>
  <c r="BE227" i="36"/>
  <c r="BG227" i="36" s="1"/>
  <c r="BE226" i="36"/>
  <c r="BG226" i="36" s="1"/>
  <c r="BE225" i="36"/>
  <c r="BG225" i="36" s="1"/>
  <c r="BE224" i="36"/>
  <c r="BG224" i="36" s="1"/>
  <c r="BE223" i="36"/>
  <c r="BG223" i="36" s="1"/>
  <c r="BE222" i="36"/>
  <c r="BG222" i="36" s="1"/>
  <c r="BE221" i="36"/>
  <c r="BG221" i="36" s="1"/>
  <c r="BE220" i="36"/>
  <c r="BG220" i="36" s="1"/>
  <c r="BE219" i="36"/>
  <c r="BG219" i="36" s="1"/>
  <c r="BE218" i="36"/>
  <c r="BG218" i="36" s="1"/>
  <c r="BE217" i="36"/>
  <c r="BG217" i="36" s="1"/>
  <c r="BE216" i="36"/>
  <c r="BG216" i="36" s="1"/>
  <c r="BE215" i="36"/>
  <c r="BG215" i="36" s="1"/>
  <c r="BE214" i="36"/>
  <c r="BG214" i="36" s="1"/>
  <c r="BE213" i="36"/>
  <c r="BG213" i="36" s="1"/>
  <c r="BE212" i="36"/>
  <c r="BG212" i="36" s="1"/>
  <c r="BE211" i="36"/>
  <c r="BG211" i="36" s="1"/>
  <c r="BE210" i="36"/>
  <c r="BG210" i="36" s="1"/>
  <c r="BE209" i="36"/>
  <c r="BG209" i="36" s="1"/>
  <c r="BE208" i="36"/>
  <c r="BG208" i="36" s="1"/>
  <c r="BE207" i="36"/>
  <c r="BG207" i="36" s="1"/>
  <c r="BE206" i="36"/>
  <c r="BG206" i="36" s="1"/>
  <c r="BE205" i="36"/>
  <c r="BG205" i="36" s="1"/>
  <c r="BE204" i="36"/>
  <c r="BG204" i="36" s="1"/>
  <c r="BE203" i="36"/>
  <c r="BG203" i="36" s="1"/>
  <c r="BE202" i="36"/>
  <c r="BG202" i="36" s="1"/>
  <c r="BE201" i="36"/>
  <c r="BG201" i="36" s="1"/>
  <c r="BE200" i="36"/>
  <c r="BG200" i="36" s="1"/>
  <c r="BE199" i="36"/>
  <c r="BG199" i="36" s="1"/>
  <c r="BE198" i="36"/>
  <c r="BG198" i="36" s="1"/>
  <c r="BE197" i="36"/>
  <c r="BG197" i="36" s="1"/>
  <c r="BE196" i="36"/>
  <c r="BG196" i="36" s="1"/>
  <c r="BE195" i="36"/>
  <c r="BG195" i="36" s="1"/>
  <c r="BE194" i="36"/>
  <c r="BG194" i="36" s="1"/>
  <c r="BE193" i="36"/>
  <c r="BG193" i="36" s="1"/>
  <c r="BE192" i="36"/>
  <c r="BG192" i="36" s="1"/>
  <c r="BE191" i="36"/>
  <c r="BG191" i="36" s="1"/>
  <c r="BE190" i="36"/>
  <c r="BG190" i="36" s="1"/>
  <c r="BE189" i="36"/>
  <c r="BG189" i="36" s="1"/>
  <c r="BE188" i="36"/>
  <c r="BG188" i="36" s="1"/>
  <c r="BE187" i="36"/>
  <c r="BG187" i="36" s="1"/>
  <c r="BE186" i="36"/>
  <c r="BG186" i="36" s="1"/>
  <c r="BE185" i="36"/>
  <c r="BG185" i="36" s="1"/>
  <c r="BE184" i="36"/>
  <c r="BG184" i="36" s="1"/>
  <c r="BE183" i="36"/>
  <c r="BG183" i="36" s="1"/>
  <c r="BE182" i="36"/>
  <c r="BG182" i="36" s="1"/>
  <c r="BE181" i="36"/>
  <c r="BG181" i="36" s="1"/>
  <c r="BE180" i="36"/>
  <c r="BG180" i="36" s="1"/>
  <c r="BE179" i="36"/>
  <c r="BG179" i="36" s="1"/>
  <c r="BE178" i="36"/>
  <c r="BG178" i="36" s="1"/>
  <c r="BE177" i="36"/>
  <c r="BG177" i="36" s="1"/>
  <c r="BE176" i="36"/>
  <c r="BG176" i="36" s="1"/>
  <c r="BE175" i="36"/>
  <c r="BG175" i="36" s="1"/>
  <c r="BE174" i="36"/>
  <c r="BG174" i="36" s="1"/>
  <c r="BE173" i="36"/>
  <c r="BG173" i="36" s="1"/>
  <c r="BE172" i="36"/>
  <c r="BG172" i="36" s="1"/>
  <c r="BE171" i="36"/>
  <c r="BG171" i="36" s="1"/>
  <c r="BE170" i="36"/>
  <c r="BG170" i="36" s="1"/>
  <c r="BE169" i="36"/>
  <c r="BG169" i="36" s="1"/>
  <c r="BE168" i="36"/>
  <c r="BG168" i="36" s="1"/>
  <c r="BE167" i="36"/>
  <c r="BG167" i="36" s="1"/>
  <c r="BE166" i="36"/>
  <c r="BG166" i="36" s="1"/>
  <c r="BE165" i="36"/>
  <c r="BG165" i="36" s="1"/>
  <c r="BE164" i="36"/>
  <c r="BG164" i="36" s="1"/>
  <c r="BE163" i="36"/>
  <c r="BG163" i="36" s="1"/>
  <c r="BE162" i="36"/>
  <c r="BG162" i="36" s="1"/>
  <c r="BE161" i="36"/>
  <c r="BG161" i="36" s="1"/>
  <c r="BE160" i="36"/>
  <c r="BG160" i="36" s="1"/>
  <c r="BE159" i="36"/>
  <c r="BG159" i="36" s="1"/>
  <c r="BE158" i="36"/>
  <c r="BG158" i="36" s="1"/>
  <c r="BE157" i="36"/>
  <c r="BG157" i="36" s="1"/>
  <c r="BE156" i="36"/>
  <c r="BG156" i="36" s="1"/>
  <c r="BE155" i="36"/>
  <c r="BG155" i="36" s="1"/>
  <c r="BE154" i="36"/>
  <c r="BG154" i="36" s="1"/>
  <c r="BE153" i="36"/>
  <c r="BG153" i="36" s="1"/>
  <c r="BE152" i="36"/>
  <c r="BG152" i="36" s="1"/>
  <c r="BE151" i="36"/>
  <c r="BG151" i="36" s="1"/>
  <c r="BE150" i="36"/>
  <c r="BG150" i="36" s="1"/>
  <c r="BE149" i="36"/>
  <c r="BG149" i="36" s="1"/>
  <c r="BE148" i="36"/>
  <c r="BG148" i="36" s="1"/>
  <c r="BE147" i="36"/>
  <c r="BG147" i="36" s="1"/>
  <c r="BE146" i="36"/>
  <c r="BG146" i="36" s="1"/>
  <c r="BE145" i="36"/>
  <c r="BG145" i="36" s="1"/>
  <c r="BE144" i="36"/>
  <c r="BG144" i="36" s="1"/>
  <c r="BE143" i="36"/>
  <c r="BG143" i="36" s="1"/>
  <c r="BE142" i="36"/>
  <c r="BG142" i="36" s="1"/>
  <c r="BE141" i="36"/>
  <c r="BG141" i="36" s="1"/>
  <c r="BE140" i="36"/>
  <c r="BG140" i="36" s="1"/>
  <c r="BE139" i="36"/>
  <c r="BG139" i="36" s="1"/>
  <c r="BE138" i="36"/>
  <c r="BG138" i="36" s="1"/>
  <c r="BE137" i="36"/>
  <c r="BG137" i="36" s="1"/>
  <c r="BE136" i="36"/>
  <c r="BG136" i="36" s="1"/>
  <c r="BE135" i="36"/>
  <c r="BG135" i="36" s="1"/>
  <c r="BE134" i="36"/>
  <c r="BG134" i="36" s="1"/>
  <c r="BE133" i="36"/>
  <c r="BG133" i="36" s="1"/>
  <c r="BE132" i="36"/>
  <c r="BG132" i="36" s="1"/>
  <c r="BE131" i="36"/>
  <c r="BG131" i="36" s="1"/>
  <c r="BE130" i="36"/>
  <c r="BG130" i="36" s="1"/>
  <c r="BE129" i="36"/>
  <c r="BG129" i="36" s="1"/>
  <c r="BE128" i="36"/>
  <c r="BG128" i="36" s="1"/>
  <c r="BE127" i="36"/>
  <c r="BG127" i="36" s="1"/>
  <c r="BE126" i="36"/>
  <c r="BG126" i="36" s="1"/>
  <c r="BE125" i="36"/>
  <c r="BG125" i="36" s="1"/>
  <c r="BE124" i="36"/>
  <c r="BG124" i="36" s="1"/>
  <c r="BE123" i="36"/>
  <c r="BG123" i="36" s="1"/>
  <c r="BE122" i="36"/>
  <c r="BG122" i="36" s="1"/>
  <c r="BE121" i="36"/>
  <c r="BG121" i="36" s="1"/>
  <c r="BE120" i="36"/>
  <c r="BG120" i="36" s="1"/>
  <c r="BE119" i="36"/>
  <c r="BG119" i="36" s="1"/>
  <c r="BE118" i="36"/>
  <c r="BG118" i="36" s="1"/>
  <c r="BE117" i="36"/>
  <c r="BG117" i="36" s="1"/>
  <c r="BE116" i="36"/>
  <c r="BG116" i="36" s="1"/>
  <c r="BE115" i="36"/>
  <c r="BG115" i="36" s="1"/>
  <c r="BE114" i="36"/>
  <c r="BG114" i="36" s="1"/>
  <c r="BE113" i="36"/>
  <c r="BG113" i="36" s="1"/>
  <c r="BE112" i="36"/>
  <c r="BG112" i="36" s="1"/>
  <c r="BE111" i="36"/>
  <c r="BG111" i="36" s="1"/>
  <c r="BE110" i="36"/>
  <c r="BG110" i="36" s="1"/>
  <c r="BE109" i="36"/>
  <c r="BG109" i="36" s="1"/>
  <c r="BE108" i="36"/>
  <c r="BG108" i="36" s="1"/>
  <c r="BE107" i="36"/>
  <c r="BG107" i="36" s="1"/>
  <c r="BE106" i="36"/>
  <c r="BG106" i="36" s="1"/>
  <c r="BE105" i="36"/>
  <c r="BG105" i="36" s="1"/>
  <c r="BE104" i="36"/>
  <c r="BG104" i="36" s="1"/>
  <c r="BE103" i="36"/>
  <c r="BG103" i="36" s="1"/>
  <c r="BE102" i="36"/>
  <c r="BG102" i="36" s="1"/>
  <c r="BE101" i="36"/>
  <c r="BG101" i="36" s="1"/>
  <c r="BE100" i="36"/>
  <c r="BG100" i="36" s="1"/>
  <c r="BE99" i="36"/>
  <c r="BG99" i="36" s="1"/>
  <c r="BE98" i="36"/>
  <c r="BG98" i="36" s="1"/>
  <c r="BE97" i="36"/>
  <c r="BG97" i="36" s="1"/>
  <c r="BE96" i="36"/>
  <c r="BG96" i="36" s="1"/>
  <c r="BE95" i="36"/>
  <c r="BG95" i="36" s="1"/>
  <c r="BE94" i="36"/>
  <c r="BG94" i="36" s="1"/>
  <c r="BE93" i="36"/>
  <c r="BG93" i="36" s="1"/>
  <c r="BE92" i="36"/>
  <c r="BG92" i="36" s="1"/>
  <c r="BE91" i="36"/>
  <c r="BG91" i="36" s="1"/>
  <c r="BE90" i="36"/>
  <c r="BG90" i="36" s="1"/>
  <c r="BE89" i="36"/>
  <c r="BG89" i="36" s="1"/>
  <c r="BE88" i="36"/>
  <c r="BG88" i="36" s="1"/>
  <c r="BE87" i="36"/>
  <c r="BG87" i="36" s="1"/>
  <c r="BE86" i="36"/>
  <c r="BG86" i="36" s="1"/>
  <c r="BE85" i="36"/>
  <c r="BG85" i="36" s="1"/>
  <c r="BE84" i="36"/>
  <c r="BG84" i="36" s="1"/>
  <c r="BE83" i="36"/>
  <c r="BG83" i="36" s="1"/>
  <c r="BE82" i="36"/>
  <c r="BG82" i="36" s="1"/>
  <c r="BE81" i="36"/>
  <c r="BG81" i="36" s="1"/>
  <c r="BE80" i="36"/>
  <c r="BG80" i="36" s="1"/>
  <c r="BE79" i="36"/>
  <c r="BG79" i="36" s="1"/>
  <c r="BE78" i="36"/>
  <c r="BG78" i="36" s="1"/>
  <c r="BE77" i="36"/>
  <c r="BG77" i="36" s="1"/>
  <c r="BE76" i="36"/>
  <c r="BG76" i="36" s="1"/>
  <c r="BE75" i="36"/>
  <c r="BG75" i="36" s="1"/>
  <c r="BE74" i="36"/>
  <c r="BG74" i="36" s="1"/>
  <c r="BE73" i="36"/>
  <c r="BG73" i="36" s="1"/>
  <c r="BE72" i="36"/>
  <c r="BG72" i="36" s="1"/>
  <c r="BE71" i="36"/>
  <c r="BG71" i="36" s="1"/>
  <c r="BE70" i="36"/>
  <c r="BG70" i="36" s="1"/>
  <c r="BE69" i="36"/>
  <c r="BG69" i="36" s="1"/>
  <c r="BE68" i="36"/>
  <c r="BG68" i="36" s="1"/>
  <c r="BE67" i="36"/>
  <c r="BG67" i="36" s="1"/>
  <c r="BE66" i="36"/>
  <c r="BG66" i="36" s="1"/>
  <c r="BE65" i="36"/>
  <c r="BG65" i="36" s="1"/>
  <c r="BE64" i="36"/>
  <c r="BG64" i="36" s="1"/>
  <c r="BE63" i="36"/>
  <c r="BG63" i="36" s="1"/>
  <c r="BE62" i="36"/>
  <c r="BG62" i="36" s="1"/>
  <c r="BE61" i="36"/>
  <c r="BG61" i="36" s="1"/>
  <c r="BE60" i="36"/>
  <c r="BG60" i="36" s="1"/>
  <c r="BE59" i="36"/>
  <c r="BG59" i="36" s="1"/>
  <c r="BE58" i="36"/>
  <c r="BG58" i="36" s="1"/>
  <c r="BE57" i="36"/>
  <c r="BG57" i="36" s="1"/>
  <c r="BE56" i="36"/>
  <c r="BG56" i="36" s="1"/>
  <c r="BE55" i="36"/>
  <c r="BG55" i="36" s="1"/>
  <c r="BE54" i="36"/>
  <c r="BG54" i="36" s="1"/>
  <c r="BE53" i="36"/>
  <c r="BG53" i="36" s="1"/>
  <c r="BE52" i="36"/>
  <c r="BG52" i="36" s="1"/>
  <c r="BE51" i="36"/>
  <c r="BG51" i="36" s="1"/>
  <c r="BE50" i="36"/>
  <c r="BG50" i="36" s="1"/>
  <c r="BE49" i="36"/>
  <c r="BG49" i="36" s="1"/>
  <c r="BE48" i="36"/>
  <c r="BG48" i="36" s="1"/>
  <c r="BE47" i="36"/>
  <c r="BG47" i="36" s="1"/>
  <c r="BE46" i="36"/>
  <c r="BG46" i="36" s="1"/>
  <c r="BE45" i="36"/>
  <c r="BG45" i="36" s="1"/>
  <c r="BE44" i="36"/>
  <c r="BG44" i="36" s="1"/>
  <c r="BE43" i="36"/>
  <c r="BG43" i="36" s="1"/>
  <c r="BE42" i="36"/>
  <c r="BG42" i="36" s="1"/>
  <c r="BE41" i="36"/>
  <c r="BG41" i="36" s="1"/>
  <c r="BE40" i="36"/>
  <c r="BG40" i="36" s="1"/>
  <c r="BE39" i="36"/>
  <c r="BG39" i="36" s="1"/>
  <c r="BE38" i="36"/>
  <c r="BG38" i="36" s="1"/>
  <c r="BE37" i="36"/>
  <c r="BG37" i="36" s="1"/>
  <c r="BE36" i="36"/>
  <c r="BG36" i="36" s="1"/>
  <c r="BE35" i="36"/>
  <c r="BG35" i="36" s="1"/>
  <c r="BE34" i="36"/>
  <c r="BG34" i="36" s="1"/>
  <c r="BE33" i="36"/>
  <c r="BG33" i="36" s="1"/>
  <c r="BE32" i="36"/>
  <c r="BG32" i="36" s="1"/>
  <c r="BE31" i="36"/>
  <c r="BG31" i="36" s="1"/>
  <c r="BE30" i="36"/>
  <c r="BG30" i="36" s="1"/>
  <c r="BE29" i="36"/>
  <c r="BG29" i="36" s="1"/>
  <c r="BE28" i="36"/>
  <c r="BG28" i="36" s="1"/>
  <c r="BE27" i="36"/>
  <c r="BG27" i="36" s="1"/>
  <c r="BE26" i="36"/>
  <c r="BG26" i="36" s="1"/>
  <c r="BE25" i="36"/>
  <c r="BG25" i="36" s="1"/>
  <c r="BE24" i="36"/>
  <c r="BG24" i="36" s="1"/>
  <c r="BE23" i="36"/>
  <c r="BG23" i="36" s="1"/>
  <c r="BE22" i="36"/>
  <c r="BG22" i="36" s="1"/>
  <c r="BE21" i="36"/>
  <c r="BG21" i="36" s="1"/>
  <c r="BE20" i="36"/>
  <c r="BG20" i="36" s="1"/>
  <c r="BE19" i="36"/>
  <c r="BG19" i="36" s="1"/>
  <c r="BE18" i="36"/>
  <c r="BG18" i="36" s="1"/>
  <c r="BE17" i="36"/>
  <c r="BG17" i="36" s="1"/>
  <c r="BE16" i="36"/>
  <c r="BG16" i="36" s="1"/>
  <c r="BE15" i="36"/>
  <c r="BG15" i="36" s="1"/>
  <c r="BE14" i="36"/>
  <c r="BG14" i="36" s="1"/>
  <c r="BE13" i="36"/>
  <c r="BG13" i="36" s="1"/>
  <c r="BE12" i="36"/>
  <c r="BG12" i="36" s="1"/>
  <c r="BE11" i="36"/>
  <c r="BG11" i="36" s="1"/>
  <c r="BE10" i="36"/>
  <c r="BG10" i="36" s="1"/>
  <c r="BE9" i="36"/>
  <c r="BG9" i="36" s="1"/>
  <c r="BE8" i="36"/>
  <c r="BG8" i="36" s="1"/>
  <c r="BE7" i="36"/>
  <c r="BG7" i="36" s="1"/>
  <c r="BE6" i="36"/>
  <c r="BG6" i="36" s="1"/>
  <c r="BE5" i="36"/>
  <c r="BG5" i="36" s="1"/>
  <c r="BE4" i="36"/>
  <c r="BG4" i="36" s="1"/>
  <c r="BE1285" i="36"/>
  <c r="BG1285" i="36" s="1"/>
  <c r="BE1251" i="36"/>
  <c r="BG1251" i="36" s="1"/>
  <c r="BE1270" i="36"/>
  <c r="BG1270" i="36" s="1"/>
  <c r="BE1284" i="36"/>
  <c r="BG1284" i="36" s="1"/>
  <c r="BE1297" i="36"/>
  <c r="BG1297" i="36" s="1"/>
  <c r="E34" i="39"/>
  <c r="E33" i="39"/>
  <c r="E32" i="39"/>
  <c r="E31" i="39"/>
  <c r="E30" i="39"/>
  <c r="E29" i="39"/>
  <c r="E28" i="39"/>
  <c r="E27" i="39"/>
  <c r="E26" i="39"/>
  <c r="E24" i="39"/>
  <c r="E23" i="39"/>
  <c r="E22" i="39"/>
  <c r="E20" i="39"/>
  <c r="E18" i="39"/>
  <c r="E14" i="39"/>
  <c r="E13" i="39"/>
  <c r="E12" i="39"/>
  <c r="BE1296" i="36"/>
  <c r="BG1296" i="36" s="1"/>
  <c r="BE1295" i="36"/>
  <c r="BG1295" i="36" s="1"/>
  <c r="BE1294" i="36"/>
  <c r="BG1294" i="36" s="1"/>
  <c r="BE1293" i="36"/>
  <c r="BG1293" i="36" s="1"/>
  <c r="BE1292" i="36"/>
  <c r="BG1292" i="36" s="1"/>
  <c r="BE1291" i="36"/>
  <c r="BG1291" i="36" s="1"/>
  <c r="BE1290" i="36"/>
  <c r="BG1290" i="36" s="1"/>
  <c r="BE1289" i="36"/>
  <c r="BG1289" i="36" s="1"/>
  <c r="BE1288" i="36"/>
  <c r="BG1288" i="36" s="1"/>
  <c r="BE1287" i="36"/>
  <c r="BG1287" i="36" s="1"/>
  <c r="BE1286" i="36"/>
  <c r="BG1286" i="36" s="1"/>
  <c r="BE1283" i="36"/>
  <c r="BG1283" i="36" s="1"/>
  <c r="BE1282" i="36"/>
  <c r="BG1282" i="36" s="1"/>
  <c r="BE1281" i="36"/>
  <c r="BG1281" i="36" s="1"/>
  <c r="BE1280" i="36"/>
  <c r="BG1280" i="36" s="1"/>
  <c r="BE1279" i="36"/>
  <c r="BG1279" i="36" s="1"/>
  <c r="BE1278" i="36"/>
  <c r="BG1278" i="36" s="1"/>
  <c r="BE1277" i="36"/>
  <c r="BG1277" i="36" s="1"/>
  <c r="BE1276" i="36"/>
  <c r="BG1276" i="36" s="1"/>
  <c r="BE1275" i="36"/>
  <c r="BG1275" i="36" s="1"/>
  <c r="BE1274" i="36"/>
  <c r="BG1274" i="36" s="1"/>
  <c r="BE1273" i="36"/>
  <c r="BG1273" i="36" s="1"/>
  <c r="BE1272" i="36"/>
  <c r="BG1272" i="36" s="1"/>
  <c r="BE1271" i="36"/>
  <c r="BG1271" i="36" s="1"/>
  <c r="BE1269" i="36"/>
  <c r="BG1269" i="36" s="1"/>
  <c r="BE1268" i="36"/>
  <c r="BG1268" i="36" s="1"/>
  <c r="BE1267" i="36"/>
  <c r="BG1267" i="36" s="1"/>
  <c r="BE1266" i="36"/>
  <c r="BG1266" i="36" s="1"/>
  <c r="BE1265" i="36"/>
  <c r="BG1265" i="36" s="1"/>
  <c r="BE1264" i="36"/>
  <c r="BG1264" i="36" s="1"/>
  <c r="BE1263" i="36"/>
  <c r="BG1263" i="36" s="1"/>
  <c r="BE1262" i="36"/>
  <c r="BG1262" i="36" s="1"/>
  <c r="BE1261" i="36"/>
  <c r="BG1261" i="36" s="1"/>
  <c r="BE1260" i="36"/>
  <c r="BG1260" i="36" s="1"/>
  <c r="BE1259" i="36"/>
  <c r="BG1259" i="36" s="1"/>
  <c r="BE1258" i="36"/>
  <c r="BG1258" i="36" s="1"/>
  <c r="BE1257" i="36"/>
  <c r="BG1257" i="36" s="1"/>
  <c r="BE1256" i="36"/>
  <c r="BG1256" i="36" s="1"/>
  <c r="BE1255" i="36"/>
  <c r="BG1255" i="36" s="1"/>
  <c r="BE1254" i="36"/>
  <c r="BG1254" i="36" s="1"/>
  <c r="BE1253" i="36"/>
  <c r="BG1253" i="36" s="1"/>
  <c r="BE1252" i="36"/>
  <c r="BG1252" i="36" s="1"/>
  <c r="BE1250" i="36"/>
  <c r="BG1250" i="36" s="1"/>
  <c r="BE1249" i="36"/>
  <c r="BG1249" i="36" s="1"/>
  <c r="BE1248" i="36"/>
  <c r="BG1248" i="36" s="1"/>
  <c r="BE1247" i="36"/>
  <c r="BG1247" i="36" s="1"/>
  <c r="BE1246" i="36"/>
  <c r="BG1246" i="36" s="1"/>
  <c r="BE1245" i="36"/>
  <c r="BG1245" i="36" s="1"/>
  <c r="BE1244" i="36"/>
  <c r="BG1244" i="36" s="1"/>
  <c r="BE1243" i="36"/>
  <c r="BG1243" i="36" s="1"/>
  <c r="BE1242" i="36"/>
  <c r="BG1242" i="36" s="1"/>
  <c r="BE1241" i="36"/>
  <c r="BG1241" i="36" s="1"/>
  <c r="BE1240" i="36"/>
  <c r="BG1240" i="36" s="1"/>
  <c r="BE1239" i="36"/>
  <c r="BG1239" i="36" s="1"/>
  <c r="BE1238" i="36"/>
  <c r="BG1238" i="36" s="1"/>
  <c r="BE1237" i="36"/>
  <c r="BG1237" i="36" s="1"/>
  <c r="BE1236" i="36"/>
  <c r="BG1236" i="36" s="1"/>
  <c r="BE1235" i="36"/>
  <c r="BG1235" i="36" s="1"/>
  <c r="BE1234" i="36"/>
  <c r="BG1234" i="36" s="1"/>
  <c r="BE1233" i="36"/>
  <c r="BG1233" i="36" s="1"/>
  <c r="BE1232" i="36"/>
  <c r="BG1232" i="36" s="1"/>
  <c r="BE1231" i="36"/>
  <c r="BG1231" i="36" s="1"/>
  <c r="BE1230" i="36"/>
  <c r="BG1230" i="36" s="1"/>
  <c r="BE1229" i="36"/>
  <c r="BG1229" i="36" s="1"/>
  <c r="BE1228" i="36"/>
  <c r="BG1228" i="36" s="1"/>
  <c r="BE1227" i="36"/>
  <c r="BG1227" i="36" s="1"/>
  <c r="BE1226" i="36"/>
  <c r="BG1226" i="36" s="1"/>
  <c r="BE1225" i="36"/>
  <c r="BG1225" i="36" s="1"/>
  <c r="BE1224" i="36"/>
  <c r="BG1224" i="36" s="1"/>
  <c r="BE1223" i="36"/>
  <c r="BG1223" i="36" s="1"/>
  <c r="BE1222" i="36"/>
  <c r="BG1222" i="36" s="1"/>
  <c r="BE1221" i="36"/>
  <c r="BG1221" i="36" s="1"/>
  <c r="BE1220" i="36"/>
  <c r="BG1220" i="36" s="1"/>
  <c r="BE1219" i="36"/>
  <c r="BG1219" i="36" s="1"/>
  <c r="BE1218" i="36"/>
  <c r="BG1218" i="36" s="1"/>
  <c r="BE1217" i="36"/>
  <c r="BG1217" i="36" s="1"/>
  <c r="BE1216" i="36"/>
  <c r="BG1216" i="36" s="1"/>
  <c r="BE1215" i="36"/>
  <c r="BG1215" i="36" s="1"/>
  <c r="BE1214" i="36"/>
  <c r="BG1214" i="36" s="1"/>
  <c r="BE1213" i="36"/>
  <c r="BG1213" i="36" s="1"/>
  <c r="BE1212" i="36"/>
  <c r="BG1212" i="36" s="1"/>
  <c r="BE1211" i="36"/>
  <c r="BG1211" i="36" s="1"/>
  <c r="BE1210" i="36"/>
  <c r="BG1210" i="36" s="1"/>
  <c r="BE1209" i="36"/>
  <c r="BG1209" i="36" s="1"/>
  <c r="BE1208" i="36"/>
  <c r="BG1208" i="36" s="1"/>
  <c r="BE1207" i="36"/>
  <c r="BG1207" i="36" s="1"/>
  <c r="BE1206" i="36"/>
  <c r="BG1206" i="36" s="1"/>
  <c r="BE1205" i="36"/>
  <c r="BG1205" i="36" s="1"/>
  <c r="BE1204" i="36"/>
  <c r="BG1204" i="36" s="1"/>
  <c r="BE1203" i="36"/>
  <c r="BG1203" i="36" s="1"/>
  <c r="BE1202" i="36"/>
  <c r="BG1202" i="36" s="1"/>
  <c r="BE1201" i="36"/>
  <c r="BG1201" i="36" s="1"/>
  <c r="BE1200" i="36"/>
  <c r="BG1200" i="36" s="1"/>
  <c r="BE1199" i="36"/>
  <c r="BG1199" i="36" s="1"/>
  <c r="BE1198" i="36"/>
  <c r="BG1198" i="36" s="1"/>
  <c r="BE1197" i="36"/>
  <c r="BG1197" i="36" s="1"/>
  <c r="BE1196" i="36"/>
  <c r="BG1196" i="36" s="1"/>
  <c r="BE1195" i="36"/>
  <c r="BG1195" i="36" s="1"/>
  <c r="BE1194" i="36"/>
  <c r="BG1194" i="36" s="1"/>
  <c r="BE1193" i="36"/>
  <c r="BG1193" i="36" s="1"/>
  <c r="BE1192" i="36"/>
  <c r="BG1192" i="36" s="1"/>
  <c r="BE1191" i="36"/>
  <c r="BG1191" i="36" s="1"/>
  <c r="BE1190" i="36"/>
  <c r="BG1190" i="36" s="1"/>
  <c r="BE1189" i="36"/>
  <c r="BG1189" i="36" s="1"/>
  <c r="BE1188" i="36"/>
  <c r="BG1188" i="36" s="1"/>
  <c r="BE1187" i="36"/>
  <c r="BG1187" i="36" s="1"/>
  <c r="BE1186" i="36"/>
  <c r="BG1186" i="36" s="1"/>
  <c r="BE1185" i="36"/>
  <c r="BG1185" i="36" s="1"/>
  <c r="BE1184" i="36"/>
  <c r="BG1184" i="36" s="1"/>
  <c r="BE1183" i="36"/>
  <c r="BG1183" i="36" s="1"/>
  <c r="BE1182" i="36"/>
  <c r="BG1182" i="36" s="1"/>
  <c r="BE1181" i="36"/>
  <c r="BG1181" i="36" s="1"/>
  <c r="BE1180" i="36"/>
  <c r="BG1180" i="36" s="1"/>
  <c r="BE1179" i="36"/>
  <c r="BG1179" i="36" s="1"/>
  <c r="BE1178" i="36"/>
  <c r="BG1178" i="36" s="1"/>
  <c r="BE1177" i="36"/>
  <c r="BG1177" i="36" s="1"/>
  <c r="BE1176" i="36"/>
  <c r="BG1176" i="36" s="1"/>
  <c r="BE1175" i="36"/>
  <c r="BG1175" i="36" s="1"/>
  <c r="BE1174" i="36"/>
  <c r="BG1174" i="36" s="1"/>
  <c r="BE1173" i="36"/>
  <c r="BG1173" i="36" s="1"/>
  <c r="BE1172" i="36"/>
  <c r="BG1172" i="36" s="1"/>
  <c r="BE1171" i="36"/>
  <c r="BG1171" i="36" s="1"/>
  <c r="BE1170" i="36"/>
  <c r="BG1170" i="36" s="1"/>
  <c r="BE1169" i="36"/>
  <c r="BG1169" i="36" s="1"/>
  <c r="BE1168" i="36"/>
  <c r="BG1168" i="36" s="1"/>
  <c r="BE1167" i="36"/>
  <c r="BG1167" i="36" s="1"/>
  <c r="BE1166" i="36"/>
  <c r="BG1166" i="36" s="1"/>
  <c r="BE1165" i="36"/>
  <c r="BG1165" i="36" s="1"/>
  <c r="BE1164" i="36"/>
  <c r="BG1164" i="36" s="1"/>
  <c r="BE1163" i="36"/>
  <c r="BG1163" i="36" s="1"/>
  <c r="BE1162" i="36"/>
  <c r="BG1162" i="36" s="1"/>
  <c r="BE1161" i="36"/>
  <c r="BG1161" i="36" s="1"/>
  <c r="BE1160" i="36"/>
  <c r="BG1160" i="36" s="1"/>
  <c r="BE1159" i="36"/>
  <c r="BG1159" i="36" s="1"/>
  <c r="BE1158" i="36"/>
  <c r="BG1158" i="36" s="1"/>
  <c r="BE1157" i="36"/>
  <c r="BG1157" i="36" s="1"/>
  <c r="BE1156" i="36"/>
  <c r="BG1156" i="36" s="1"/>
  <c r="BE1155" i="36"/>
  <c r="BG1155" i="36" s="1"/>
  <c r="BE1154" i="36"/>
  <c r="BG1154" i="36" s="1"/>
  <c r="BE1153" i="36"/>
  <c r="BG1153" i="36" s="1"/>
  <c r="BE1152" i="36"/>
  <c r="BG1152" i="36" s="1"/>
  <c r="P788" i="47" l="1"/>
  <c r="N788" i="47"/>
  <c r="L788" i="47"/>
  <c r="J788" i="47"/>
  <c r="H788" i="47"/>
  <c r="P787" i="47"/>
  <c r="N787" i="47"/>
  <c r="L787" i="47"/>
  <c r="J787" i="47"/>
  <c r="H787" i="47"/>
  <c r="P786" i="47"/>
  <c r="N786" i="47"/>
  <c r="L786" i="47"/>
  <c r="J786" i="47"/>
  <c r="H786" i="47"/>
  <c r="P785" i="47"/>
  <c r="N785" i="47"/>
  <c r="L785" i="47"/>
  <c r="J785" i="47"/>
  <c r="H785" i="47"/>
  <c r="P784" i="47"/>
  <c r="N784" i="47"/>
  <c r="L784" i="47"/>
  <c r="J784" i="47"/>
  <c r="H784" i="47"/>
  <c r="P783" i="47"/>
  <c r="N783" i="47"/>
  <c r="L783" i="47"/>
  <c r="J783" i="47"/>
  <c r="H783" i="47"/>
  <c r="P782" i="47"/>
  <c r="N782" i="47"/>
  <c r="L782" i="47"/>
  <c r="J782" i="47"/>
  <c r="H782" i="47"/>
  <c r="P781" i="47"/>
  <c r="N781" i="47"/>
  <c r="L781" i="47"/>
  <c r="J781" i="47"/>
  <c r="H781" i="47"/>
  <c r="P780" i="47"/>
  <c r="N780" i="47"/>
  <c r="L780" i="47"/>
  <c r="J780" i="47"/>
  <c r="H780" i="47"/>
  <c r="P779" i="47"/>
  <c r="N779" i="47"/>
  <c r="L779" i="47"/>
  <c r="J779" i="47"/>
  <c r="H779" i="47"/>
  <c r="P778" i="47"/>
  <c r="N778" i="47"/>
  <c r="L778" i="47"/>
  <c r="J778" i="47"/>
  <c r="H778" i="47"/>
  <c r="P777" i="47"/>
  <c r="N777" i="47"/>
  <c r="L777" i="47"/>
  <c r="J777" i="47"/>
  <c r="H777" i="47"/>
  <c r="P776" i="47"/>
  <c r="N776" i="47"/>
  <c r="L776" i="47"/>
  <c r="J776" i="47"/>
  <c r="H776" i="47"/>
  <c r="P775" i="47"/>
  <c r="N775" i="47"/>
  <c r="L775" i="47"/>
  <c r="J775" i="47"/>
  <c r="H775" i="47"/>
  <c r="P774" i="47"/>
  <c r="N774" i="47"/>
  <c r="L774" i="47"/>
  <c r="J774" i="47"/>
  <c r="H774" i="47"/>
  <c r="P773" i="47"/>
  <c r="N773" i="47"/>
  <c r="L773" i="47"/>
  <c r="J773" i="47"/>
  <c r="H773" i="47"/>
  <c r="P772" i="47"/>
  <c r="N772" i="47"/>
  <c r="L772" i="47"/>
  <c r="J772" i="47"/>
  <c r="H772" i="47"/>
  <c r="P771" i="47"/>
  <c r="N771" i="47"/>
  <c r="L771" i="47"/>
  <c r="J771" i="47"/>
  <c r="H771" i="47"/>
  <c r="P770" i="47"/>
  <c r="N770" i="47"/>
  <c r="L770" i="47"/>
  <c r="J770" i="47"/>
  <c r="H770" i="47"/>
  <c r="P769" i="47"/>
  <c r="N769" i="47"/>
  <c r="L769" i="47"/>
  <c r="J769" i="47"/>
  <c r="H769" i="47"/>
  <c r="P768" i="47"/>
  <c r="N768" i="47"/>
  <c r="L768" i="47"/>
  <c r="J768" i="47"/>
  <c r="H768" i="47"/>
  <c r="P767" i="47"/>
  <c r="N767" i="47"/>
  <c r="L767" i="47"/>
  <c r="J767" i="47"/>
  <c r="H767" i="47"/>
  <c r="P758" i="47"/>
  <c r="N758" i="47"/>
  <c r="L758" i="47"/>
  <c r="J758" i="47"/>
  <c r="H758" i="47"/>
  <c r="P757" i="47"/>
  <c r="N757" i="47"/>
  <c r="L757" i="47"/>
  <c r="J757" i="47"/>
  <c r="H757" i="47"/>
  <c r="P756" i="47"/>
  <c r="N756" i="47"/>
  <c r="L756" i="47"/>
  <c r="J756" i="47"/>
  <c r="H756" i="47"/>
  <c r="P755" i="47"/>
  <c r="N755" i="47"/>
  <c r="L755" i="47"/>
  <c r="J755" i="47"/>
  <c r="H755" i="47"/>
  <c r="P754" i="47"/>
  <c r="N754" i="47"/>
  <c r="L754" i="47"/>
  <c r="J754" i="47"/>
  <c r="H754" i="47"/>
  <c r="P753" i="47"/>
  <c r="N753" i="47"/>
  <c r="L753" i="47"/>
  <c r="J753" i="47"/>
  <c r="H753" i="47"/>
  <c r="P752" i="47"/>
  <c r="N752" i="47"/>
  <c r="L752" i="47"/>
  <c r="J752" i="47"/>
  <c r="H752" i="47"/>
  <c r="P751" i="47"/>
  <c r="N751" i="47"/>
  <c r="L751" i="47"/>
  <c r="J751" i="47"/>
  <c r="H751" i="47"/>
  <c r="P750" i="47"/>
  <c r="N750" i="47"/>
  <c r="L750" i="47"/>
  <c r="J750" i="47"/>
  <c r="H750" i="47"/>
  <c r="P749" i="47"/>
  <c r="N749" i="47"/>
  <c r="L749" i="47"/>
  <c r="J749" i="47"/>
  <c r="H749" i="47"/>
  <c r="P748" i="47"/>
  <c r="N748" i="47"/>
  <c r="L748" i="47"/>
  <c r="J748" i="47"/>
  <c r="H748" i="47"/>
  <c r="P747" i="47"/>
  <c r="N747" i="47"/>
  <c r="L747" i="47"/>
  <c r="J747" i="47"/>
  <c r="H747" i="47"/>
  <c r="P746" i="47"/>
  <c r="N746" i="47"/>
  <c r="L746" i="47"/>
  <c r="J746" i="47"/>
  <c r="H746" i="47"/>
  <c r="P745" i="47"/>
  <c r="N745" i="47"/>
  <c r="L745" i="47"/>
  <c r="J745" i="47"/>
  <c r="H745" i="47"/>
  <c r="P744" i="47"/>
  <c r="N744" i="47"/>
  <c r="L744" i="47"/>
  <c r="J744" i="47"/>
  <c r="H744" i="47"/>
  <c r="P743" i="47"/>
  <c r="N743" i="47"/>
  <c r="L743" i="47"/>
  <c r="J743" i="47"/>
  <c r="H743" i="47"/>
  <c r="P742" i="47"/>
  <c r="N742" i="47"/>
  <c r="L742" i="47"/>
  <c r="J742" i="47"/>
  <c r="H742" i="47"/>
  <c r="P741" i="47"/>
  <c r="N741" i="47"/>
  <c r="L741" i="47"/>
  <c r="J741" i="47"/>
  <c r="H741" i="47"/>
  <c r="P740" i="47"/>
  <c r="N740" i="47"/>
  <c r="L740" i="47"/>
  <c r="J740" i="47"/>
  <c r="H740" i="47"/>
  <c r="P739" i="47"/>
  <c r="N739" i="47"/>
  <c r="L739" i="47"/>
  <c r="J739" i="47"/>
  <c r="H739" i="47"/>
  <c r="P738" i="47"/>
  <c r="N738" i="47"/>
  <c r="L738" i="47"/>
  <c r="J738" i="47"/>
  <c r="H738" i="47"/>
  <c r="P737" i="47"/>
  <c r="N737" i="47"/>
  <c r="L737" i="47"/>
  <c r="J737" i="47"/>
  <c r="H737" i="47"/>
  <c r="P736" i="47"/>
  <c r="N736" i="47"/>
  <c r="L736" i="47"/>
  <c r="J736" i="47"/>
  <c r="H736" i="47"/>
  <c r="P735" i="47"/>
  <c r="N735" i="47"/>
  <c r="L735" i="47"/>
  <c r="J735" i="47"/>
  <c r="H735" i="47"/>
  <c r="P734" i="47"/>
  <c r="N734" i="47"/>
  <c r="L734" i="47"/>
  <c r="J734" i="47"/>
  <c r="H734" i="47"/>
  <c r="P733" i="47"/>
  <c r="N733" i="47"/>
  <c r="L733" i="47"/>
  <c r="J733" i="47"/>
  <c r="H733" i="47"/>
  <c r="P732" i="47"/>
  <c r="N732" i="47"/>
  <c r="L732" i="47"/>
  <c r="J732" i="47"/>
  <c r="H732" i="47"/>
  <c r="P731" i="47"/>
  <c r="N731" i="47"/>
  <c r="L731" i="47"/>
  <c r="J731" i="47"/>
  <c r="H731" i="47"/>
  <c r="P726" i="47"/>
  <c r="N726" i="47"/>
  <c r="L726" i="47"/>
  <c r="J726" i="47"/>
  <c r="H726" i="47"/>
  <c r="P725" i="47"/>
  <c r="N725" i="47"/>
  <c r="L725" i="47"/>
  <c r="J725" i="47"/>
  <c r="H725" i="47"/>
  <c r="P724" i="47"/>
  <c r="N724" i="47"/>
  <c r="L724" i="47"/>
  <c r="J724" i="47"/>
  <c r="H724" i="47"/>
  <c r="P723" i="47"/>
  <c r="N723" i="47"/>
  <c r="L723" i="47"/>
  <c r="J723" i="47"/>
  <c r="H723" i="47"/>
  <c r="P722" i="47"/>
  <c r="N722" i="47"/>
  <c r="L722" i="47"/>
  <c r="J722" i="47"/>
  <c r="H722" i="47"/>
  <c r="P721" i="47"/>
  <c r="N721" i="47"/>
  <c r="L721" i="47"/>
  <c r="J721" i="47"/>
  <c r="H721" i="47"/>
  <c r="P720" i="47"/>
  <c r="N720" i="47"/>
  <c r="L720" i="47"/>
  <c r="J720" i="47"/>
  <c r="H720" i="47"/>
  <c r="P719" i="47"/>
  <c r="N719" i="47"/>
  <c r="L719" i="47"/>
  <c r="J719" i="47"/>
  <c r="H719" i="47"/>
  <c r="P718" i="47"/>
  <c r="N718" i="47"/>
  <c r="L718" i="47"/>
  <c r="J718" i="47"/>
  <c r="H718" i="47"/>
  <c r="P717" i="47"/>
  <c r="N717" i="47"/>
  <c r="L717" i="47"/>
  <c r="J717" i="47"/>
  <c r="H717" i="47"/>
  <c r="P716" i="47"/>
  <c r="N716" i="47"/>
  <c r="L716" i="47"/>
  <c r="J716" i="47"/>
  <c r="H716" i="47"/>
  <c r="P715" i="47"/>
  <c r="N715" i="47"/>
  <c r="L715" i="47"/>
  <c r="J715" i="47"/>
  <c r="H715" i="47"/>
  <c r="P714" i="47"/>
  <c r="N714" i="47"/>
  <c r="L714" i="47"/>
  <c r="J714" i="47"/>
  <c r="H714" i="47"/>
  <c r="P713" i="47"/>
  <c r="N713" i="47"/>
  <c r="L713" i="47"/>
  <c r="J713" i="47"/>
  <c r="H713" i="47"/>
  <c r="P712" i="47"/>
  <c r="N712" i="47"/>
  <c r="L712" i="47"/>
  <c r="J712" i="47"/>
  <c r="H712" i="47"/>
  <c r="P711" i="47"/>
  <c r="N711" i="47"/>
  <c r="L711" i="47"/>
  <c r="J711" i="47"/>
  <c r="H711" i="47"/>
  <c r="P710" i="47"/>
  <c r="N710" i="47"/>
  <c r="L710" i="47"/>
  <c r="J710" i="47"/>
  <c r="H710" i="47"/>
  <c r="P709" i="47"/>
  <c r="N709" i="47"/>
  <c r="L709" i="47"/>
  <c r="J709" i="47"/>
  <c r="H709" i="47"/>
  <c r="P708" i="47"/>
  <c r="N708" i="47"/>
  <c r="L708" i="47"/>
  <c r="J708" i="47"/>
  <c r="H708" i="47"/>
  <c r="P707" i="47"/>
  <c r="N707" i="47"/>
  <c r="L707" i="47"/>
  <c r="J707" i="47"/>
  <c r="H707" i="47"/>
  <c r="P706" i="47"/>
  <c r="N706" i="47"/>
  <c r="L706" i="47"/>
  <c r="J706" i="47"/>
  <c r="H706" i="47"/>
  <c r="P705" i="47"/>
  <c r="N705" i="47"/>
  <c r="L705" i="47"/>
  <c r="J705" i="47"/>
  <c r="H705" i="47"/>
  <c r="P704" i="47"/>
  <c r="N704" i="47"/>
  <c r="L704" i="47"/>
  <c r="J704" i="47"/>
  <c r="H704" i="47"/>
  <c r="P703" i="47"/>
  <c r="N703" i="47"/>
  <c r="L703" i="47"/>
  <c r="J703" i="47"/>
  <c r="H703" i="47"/>
  <c r="P702" i="47"/>
  <c r="N702" i="47"/>
  <c r="L702" i="47"/>
  <c r="J702" i="47"/>
  <c r="H702" i="47"/>
  <c r="P701" i="47"/>
  <c r="N701" i="47"/>
  <c r="L701" i="47"/>
  <c r="J701" i="47"/>
  <c r="H701" i="47"/>
  <c r="P696" i="47"/>
  <c r="N696" i="47"/>
  <c r="L696" i="47"/>
  <c r="J696" i="47"/>
  <c r="H696" i="47"/>
  <c r="P695" i="47"/>
  <c r="N695" i="47"/>
  <c r="L695" i="47"/>
  <c r="J695" i="47"/>
  <c r="H695" i="47"/>
  <c r="P694" i="47"/>
  <c r="N694" i="47"/>
  <c r="L694" i="47"/>
  <c r="J694" i="47"/>
  <c r="H694" i="47"/>
  <c r="P693" i="47"/>
  <c r="N693" i="47"/>
  <c r="L693" i="47"/>
  <c r="J693" i="47"/>
  <c r="H693" i="47"/>
  <c r="P692" i="47"/>
  <c r="N692" i="47"/>
  <c r="L692" i="47"/>
  <c r="J692" i="47"/>
  <c r="H692" i="47"/>
  <c r="P691" i="47"/>
  <c r="N691" i="47"/>
  <c r="L691" i="47"/>
  <c r="J691" i="47"/>
  <c r="H691" i="47"/>
  <c r="P690" i="47"/>
  <c r="N690" i="47"/>
  <c r="L690" i="47"/>
  <c r="J690" i="47"/>
  <c r="H690" i="47"/>
  <c r="P689" i="47"/>
  <c r="N689" i="47"/>
  <c r="L689" i="47"/>
  <c r="J689" i="47"/>
  <c r="H689" i="47"/>
  <c r="P688" i="47"/>
  <c r="N688" i="47"/>
  <c r="L688" i="47"/>
  <c r="J688" i="47"/>
  <c r="H688" i="47"/>
  <c r="P687" i="47"/>
  <c r="N687" i="47"/>
  <c r="L687" i="47"/>
  <c r="J687" i="47"/>
  <c r="H687" i="47"/>
  <c r="P686" i="47"/>
  <c r="N686" i="47"/>
  <c r="L686" i="47"/>
  <c r="J686" i="47"/>
  <c r="H686" i="47"/>
  <c r="P685" i="47"/>
  <c r="N685" i="47"/>
  <c r="L685" i="47"/>
  <c r="J685" i="47"/>
  <c r="H685" i="47"/>
  <c r="P684" i="47"/>
  <c r="N684" i="47"/>
  <c r="L684" i="47"/>
  <c r="J684" i="47"/>
  <c r="H684" i="47"/>
  <c r="P677" i="47"/>
  <c r="N677" i="47"/>
  <c r="L677" i="47"/>
  <c r="J677" i="47"/>
  <c r="H677" i="47"/>
  <c r="P676" i="47"/>
  <c r="N676" i="47"/>
  <c r="L676" i="47"/>
  <c r="J676" i="47"/>
  <c r="H676" i="47"/>
  <c r="P675" i="47"/>
  <c r="N675" i="47"/>
  <c r="L675" i="47"/>
  <c r="J675" i="47"/>
  <c r="H675" i="47"/>
  <c r="P674" i="47"/>
  <c r="N674" i="47"/>
  <c r="L674" i="47"/>
  <c r="J674" i="47"/>
  <c r="H674" i="47"/>
  <c r="P673" i="47"/>
  <c r="N673" i="47"/>
  <c r="L673" i="47"/>
  <c r="J673" i="47"/>
  <c r="H673" i="47"/>
  <c r="P672" i="47"/>
  <c r="N672" i="47"/>
  <c r="L672" i="47"/>
  <c r="J672" i="47"/>
  <c r="H672" i="47"/>
  <c r="P671" i="47"/>
  <c r="N671" i="47"/>
  <c r="L671" i="47"/>
  <c r="J671" i="47"/>
  <c r="H671" i="47"/>
  <c r="P670" i="47"/>
  <c r="N670" i="47"/>
  <c r="L670" i="47"/>
  <c r="J670" i="47"/>
  <c r="H670" i="47"/>
  <c r="P804" i="46"/>
  <c r="N804" i="46"/>
  <c r="L804" i="46"/>
  <c r="J804" i="46"/>
  <c r="H804" i="46"/>
  <c r="P803" i="46"/>
  <c r="N803" i="46"/>
  <c r="L803" i="46"/>
  <c r="J803" i="46"/>
  <c r="H803" i="46"/>
  <c r="P802" i="46"/>
  <c r="N802" i="46"/>
  <c r="L802" i="46"/>
  <c r="J802" i="46"/>
  <c r="H802" i="46"/>
  <c r="P801" i="46"/>
  <c r="N801" i="46"/>
  <c r="L801" i="46"/>
  <c r="J801" i="46"/>
  <c r="H801" i="46"/>
  <c r="P800" i="46"/>
  <c r="N800" i="46"/>
  <c r="L800" i="46"/>
  <c r="J800" i="46"/>
  <c r="H800" i="46"/>
  <c r="P799" i="46"/>
  <c r="N799" i="46"/>
  <c r="L799" i="46"/>
  <c r="J799" i="46"/>
  <c r="H799" i="46"/>
  <c r="P798" i="46"/>
  <c r="N798" i="46"/>
  <c r="L798" i="46"/>
  <c r="J798" i="46"/>
  <c r="H798" i="46"/>
  <c r="P797" i="46"/>
  <c r="N797" i="46"/>
  <c r="L797" i="46"/>
  <c r="J797" i="46"/>
  <c r="H797" i="46"/>
  <c r="P796" i="46"/>
  <c r="N796" i="46"/>
  <c r="L796" i="46"/>
  <c r="J796" i="46"/>
  <c r="H796" i="46"/>
  <c r="P795" i="46"/>
  <c r="N795" i="46"/>
  <c r="L795" i="46"/>
  <c r="J795" i="46"/>
  <c r="H795" i="46"/>
  <c r="P794" i="46"/>
  <c r="N794" i="46"/>
  <c r="L794" i="46"/>
  <c r="J794" i="46"/>
  <c r="H794" i="46"/>
  <c r="P793" i="46"/>
  <c r="N793" i="46"/>
  <c r="L793" i="46"/>
  <c r="J793" i="46"/>
  <c r="H793" i="46"/>
  <c r="P792" i="46"/>
  <c r="N792" i="46"/>
  <c r="L792" i="46"/>
  <c r="J792" i="46"/>
  <c r="H792" i="46"/>
  <c r="P791" i="46"/>
  <c r="N791" i="46"/>
  <c r="L791" i="46"/>
  <c r="J791" i="46"/>
  <c r="H791" i="46"/>
  <c r="P790" i="46"/>
  <c r="N790" i="46"/>
  <c r="L790" i="46"/>
  <c r="J790" i="46"/>
  <c r="H790" i="46"/>
  <c r="P789" i="46"/>
  <c r="N789" i="46"/>
  <c r="L789" i="46"/>
  <c r="J789" i="46"/>
  <c r="H789" i="46"/>
  <c r="P788" i="46"/>
  <c r="N788" i="46"/>
  <c r="L788" i="46"/>
  <c r="J788" i="46"/>
  <c r="H788" i="46"/>
  <c r="P787" i="46"/>
  <c r="N787" i="46"/>
  <c r="L787" i="46"/>
  <c r="J787" i="46"/>
  <c r="H787" i="46"/>
  <c r="P786" i="46"/>
  <c r="N786" i="46"/>
  <c r="L786" i="46"/>
  <c r="J786" i="46"/>
  <c r="H786" i="46"/>
  <c r="P785" i="46"/>
  <c r="N785" i="46"/>
  <c r="L785" i="46"/>
  <c r="J785" i="46"/>
  <c r="H785" i="46"/>
  <c r="P784" i="46"/>
  <c r="N784" i="46"/>
  <c r="L784" i="46"/>
  <c r="J784" i="46"/>
  <c r="H784" i="46"/>
  <c r="P783" i="46"/>
  <c r="N783" i="46"/>
  <c r="L783" i="46"/>
  <c r="J783" i="46"/>
  <c r="H783" i="46"/>
  <c r="P782" i="46"/>
  <c r="N782" i="46"/>
  <c r="L782" i="46"/>
  <c r="J782" i="46"/>
  <c r="H782" i="46"/>
  <c r="P773" i="46"/>
  <c r="N773" i="46"/>
  <c r="L773" i="46"/>
  <c r="J773" i="46"/>
  <c r="H773" i="46"/>
  <c r="P772" i="46"/>
  <c r="N772" i="46"/>
  <c r="L772" i="46"/>
  <c r="J772" i="46"/>
  <c r="H772" i="46"/>
  <c r="P771" i="46"/>
  <c r="N771" i="46"/>
  <c r="L771" i="46"/>
  <c r="J771" i="46"/>
  <c r="H771" i="46"/>
  <c r="P770" i="46"/>
  <c r="N770" i="46"/>
  <c r="L770" i="46"/>
  <c r="J770" i="46"/>
  <c r="H770" i="46"/>
  <c r="P769" i="46"/>
  <c r="N769" i="46"/>
  <c r="L769" i="46"/>
  <c r="J769" i="46"/>
  <c r="H769" i="46"/>
  <c r="P768" i="46"/>
  <c r="N768" i="46"/>
  <c r="L768" i="46"/>
  <c r="J768" i="46"/>
  <c r="H768" i="46"/>
  <c r="P767" i="46"/>
  <c r="N767" i="46"/>
  <c r="L767" i="46"/>
  <c r="J767" i="46"/>
  <c r="H767" i="46"/>
  <c r="P766" i="46"/>
  <c r="N766" i="46"/>
  <c r="L766" i="46"/>
  <c r="J766" i="46"/>
  <c r="H766" i="46"/>
  <c r="P765" i="46"/>
  <c r="N765" i="46"/>
  <c r="L765" i="46"/>
  <c r="J765" i="46"/>
  <c r="H765" i="46"/>
  <c r="P764" i="46"/>
  <c r="N764" i="46"/>
  <c r="L764" i="46"/>
  <c r="J764" i="46"/>
  <c r="H764" i="46"/>
  <c r="P763" i="46"/>
  <c r="N763" i="46"/>
  <c r="L763" i="46"/>
  <c r="J763" i="46"/>
  <c r="H763" i="46"/>
  <c r="P762" i="46"/>
  <c r="N762" i="46"/>
  <c r="L762" i="46"/>
  <c r="J762" i="46"/>
  <c r="H762" i="46"/>
  <c r="P761" i="46"/>
  <c r="N761" i="46"/>
  <c r="L761" i="46"/>
  <c r="J761" i="46"/>
  <c r="H761" i="46"/>
  <c r="P760" i="46"/>
  <c r="N760" i="46"/>
  <c r="L760" i="46"/>
  <c r="J760" i="46"/>
  <c r="H760" i="46"/>
  <c r="P759" i="46"/>
  <c r="N759" i="46"/>
  <c r="L759" i="46"/>
  <c r="J759" i="46"/>
  <c r="H759" i="46"/>
  <c r="P758" i="46"/>
  <c r="N758" i="46"/>
  <c r="L758" i="46"/>
  <c r="J758" i="46"/>
  <c r="H758" i="46"/>
  <c r="P757" i="46"/>
  <c r="N757" i="46"/>
  <c r="L757" i="46"/>
  <c r="J757" i="46"/>
  <c r="H757" i="46"/>
  <c r="P756" i="46"/>
  <c r="N756" i="46"/>
  <c r="L756" i="46"/>
  <c r="J756" i="46"/>
  <c r="H756" i="46"/>
  <c r="P755" i="46"/>
  <c r="N755" i="46"/>
  <c r="L755" i="46"/>
  <c r="J755" i="46"/>
  <c r="H755" i="46"/>
  <c r="P754" i="46"/>
  <c r="N754" i="46"/>
  <c r="L754" i="46"/>
  <c r="J754" i="46"/>
  <c r="H754" i="46"/>
  <c r="P753" i="46"/>
  <c r="N753" i="46"/>
  <c r="L753" i="46"/>
  <c r="J753" i="46"/>
  <c r="H753" i="46"/>
  <c r="P752" i="46"/>
  <c r="N752" i="46"/>
  <c r="L752" i="46"/>
  <c r="J752" i="46"/>
  <c r="H752" i="46"/>
  <c r="P751" i="46"/>
  <c r="N751" i="46"/>
  <c r="L751" i="46"/>
  <c r="J751" i="46"/>
  <c r="H751" i="46"/>
  <c r="P750" i="46"/>
  <c r="N750" i="46"/>
  <c r="L750" i="46"/>
  <c r="J750" i="46"/>
  <c r="H750" i="46"/>
  <c r="P749" i="46"/>
  <c r="N749" i="46"/>
  <c r="L749" i="46"/>
  <c r="J749" i="46"/>
  <c r="H749" i="46"/>
  <c r="P748" i="46"/>
  <c r="N748" i="46"/>
  <c r="L748" i="46"/>
  <c r="J748" i="46"/>
  <c r="H748" i="46"/>
  <c r="P747" i="46"/>
  <c r="N747" i="46"/>
  <c r="L747" i="46"/>
  <c r="J747" i="46"/>
  <c r="H747" i="46"/>
  <c r="P746" i="46"/>
  <c r="N746" i="46"/>
  <c r="L746" i="46"/>
  <c r="J746" i="46"/>
  <c r="H746" i="46"/>
  <c r="P741" i="46"/>
  <c r="N741" i="46"/>
  <c r="L741" i="46"/>
  <c r="J741" i="46"/>
  <c r="H741" i="46"/>
  <c r="P740" i="46"/>
  <c r="N740" i="46"/>
  <c r="L740" i="46"/>
  <c r="J740" i="46"/>
  <c r="H740" i="46"/>
  <c r="P739" i="46"/>
  <c r="N739" i="46"/>
  <c r="L739" i="46"/>
  <c r="J739" i="46"/>
  <c r="H739" i="46"/>
  <c r="P738" i="46"/>
  <c r="N738" i="46"/>
  <c r="L738" i="46"/>
  <c r="J738" i="46"/>
  <c r="H738" i="46"/>
  <c r="P737" i="46"/>
  <c r="N737" i="46"/>
  <c r="L737" i="46"/>
  <c r="J737" i="46"/>
  <c r="H737" i="46"/>
  <c r="P736" i="46"/>
  <c r="N736" i="46"/>
  <c r="L736" i="46"/>
  <c r="J736" i="46"/>
  <c r="H736" i="46"/>
  <c r="P735" i="46"/>
  <c r="N735" i="46"/>
  <c r="L735" i="46"/>
  <c r="J735" i="46"/>
  <c r="H735" i="46"/>
  <c r="P734" i="46"/>
  <c r="N734" i="46"/>
  <c r="L734" i="46"/>
  <c r="J734" i="46"/>
  <c r="H734" i="46"/>
  <c r="P733" i="46"/>
  <c r="N733" i="46"/>
  <c r="L733" i="46"/>
  <c r="J733" i="46"/>
  <c r="H733" i="46"/>
  <c r="P732" i="46"/>
  <c r="N732" i="46"/>
  <c r="L732" i="46"/>
  <c r="J732" i="46"/>
  <c r="H732" i="46"/>
  <c r="P731" i="46"/>
  <c r="N731" i="46"/>
  <c r="L731" i="46"/>
  <c r="J731" i="46"/>
  <c r="H731" i="46"/>
  <c r="P730" i="46"/>
  <c r="N730" i="46"/>
  <c r="L730" i="46"/>
  <c r="J730" i="46"/>
  <c r="H730" i="46"/>
  <c r="P729" i="46"/>
  <c r="N729" i="46"/>
  <c r="L729" i="46"/>
  <c r="J729" i="46"/>
  <c r="H729" i="46"/>
  <c r="P728" i="46"/>
  <c r="N728" i="46"/>
  <c r="L728" i="46"/>
  <c r="J728" i="46"/>
  <c r="H728" i="46"/>
  <c r="P727" i="46"/>
  <c r="N727" i="46"/>
  <c r="L727" i="46"/>
  <c r="J727" i="46"/>
  <c r="H727" i="46"/>
  <c r="P726" i="46"/>
  <c r="N726" i="46"/>
  <c r="L726" i="46"/>
  <c r="J726" i="46"/>
  <c r="H726" i="46"/>
  <c r="P725" i="46"/>
  <c r="N725" i="46"/>
  <c r="L725" i="46"/>
  <c r="J725" i="46"/>
  <c r="H725" i="46"/>
  <c r="P724" i="46"/>
  <c r="N724" i="46"/>
  <c r="L724" i="46"/>
  <c r="J724" i="46"/>
  <c r="H724" i="46"/>
  <c r="P723" i="46"/>
  <c r="N723" i="46"/>
  <c r="L723" i="46"/>
  <c r="J723" i="46"/>
  <c r="H723" i="46"/>
  <c r="P722" i="46"/>
  <c r="N722" i="46"/>
  <c r="L722" i="46"/>
  <c r="J722" i="46"/>
  <c r="H722" i="46"/>
  <c r="P721" i="46"/>
  <c r="N721" i="46"/>
  <c r="L721" i="46"/>
  <c r="J721" i="46"/>
  <c r="H721" i="46"/>
  <c r="P720" i="46"/>
  <c r="N720" i="46"/>
  <c r="L720" i="46"/>
  <c r="J720" i="46"/>
  <c r="H720" i="46"/>
  <c r="P719" i="46"/>
  <c r="N719" i="46"/>
  <c r="L719" i="46"/>
  <c r="J719" i="46"/>
  <c r="H719" i="46"/>
  <c r="P718" i="46"/>
  <c r="N718" i="46"/>
  <c r="L718" i="46"/>
  <c r="J718" i="46"/>
  <c r="H718" i="46"/>
  <c r="P717" i="46"/>
  <c r="N717" i="46"/>
  <c r="L717" i="46"/>
  <c r="J717" i="46"/>
  <c r="H717" i="46"/>
  <c r="P716" i="46"/>
  <c r="N716" i="46"/>
  <c r="L716" i="46"/>
  <c r="J716" i="46"/>
  <c r="H716" i="46"/>
  <c r="P711" i="46"/>
  <c r="N711" i="46"/>
  <c r="L711" i="46"/>
  <c r="J711" i="46"/>
  <c r="H711" i="46"/>
  <c r="P710" i="46"/>
  <c r="N710" i="46"/>
  <c r="L710" i="46"/>
  <c r="J710" i="46"/>
  <c r="H710" i="46"/>
  <c r="P709" i="46"/>
  <c r="N709" i="46"/>
  <c r="L709" i="46"/>
  <c r="J709" i="46"/>
  <c r="H709" i="46"/>
  <c r="P708" i="46"/>
  <c r="N708" i="46"/>
  <c r="L708" i="46"/>
  <c r="J708" i="46"/>
  <c r="H708" i="46"/>
  <c r="P707" i="46"/>
  <c r="N707" i="46"/>
  <c r="L707" i="46"/>
  <c r="J707" i="46"/>
  <c r="H707" i="46"/>
  <c r="P706" i="46"/>
  <c r="N706" i="46"/>
  <c r="L706" i="46"/>
  <c r="J706" i="46"/>
  <c r="H706" i="46"/>
  <c r="P705" i="46"/>
  <c r="N705" i="46"/>
  <c r="L705" i="46"/>
  <c r="J705" i="46"/>
  <c r="H705" i="46"/>
  <c r="P704" i="46"/>
  <c r="N704" i="46"/>
  <c r="L704" i="46"/>
  <c r="J704" i="46"/>
  <c r="H704" i="46"/>
  <c r="P703" i="46"/>
  <c r="N703" i="46"/>
  <c r="L703" i="46"/>
  <c r="J703" i="46"/>
  <c r="H703" i="46"/>
  <c r="P702" i="46"/>
  <c r="N702" i="46"/>
  <c r="L702" i="46"/>
  <c r="J702" i="46"/>
  <c r="H702" i="46"/>
  <c r="P701" i="46"/>
  <c r="N701" i="46"/>
  <c r="L701" i="46"/>
  <c r="J701" i="46"/>
  <c r="H701" i="46"/>
  <c r="P700" i="46"/>
  <c r="N700" i="46"/>
  <c r="L700" i="46"/>
  <c r="J700" i="46"/>
  <c r="H700" i="46"/>
  <c r="P699" i="46"/>
  <c r="N699" i="46"/>
  <c r="L699" i="46"/>
  <c r="J699" i="46"/>
  <c r="H699" i="46"/>
  <c r="P692" i="46"/>
  <c r="N692" i="46"/>
  <c r="L692" i="46"/>
  <c r="J692" i="46"/>
  <c r="H692" i="46"/>
  <c r="P691" i="46"/>
  <c r="N691" i="46"/>
  <c r="L691" i="46"/>
  <c r="J691" i="46"/>
  <c r="H691" i="46"/>
  <c r="P690" i="46"/>
  <c r="N690" i="46"/>
  <c r="L690" i="46"/>
  <c r="J690" i="46"/>
  <c r="H690" i="46"/>
  <c r="P689" i="46"/>
  <c r="N689" i="46"/>
  <c r="L689" i="46"/>
  <c r="J689" i="46"/>
  <c r="H689" i="46"/>
  <c r="P688" i="46"/>
  <c r="N688" i="46"/>
  <c r="L688" i="46"/>
  <c r="J688" i="46"/>
  <c r="H688" i="46"/>
  <c r="P687" i="46"/>
  <c r="N687" i="46"/>
  <c r="L687" i="46"/>
  <c r="J687" i="46"/>
  <c r="H687" i="46"/>
  <c r="P686" i="46"/>
  <c r="N686" i="46"/>
  <c r="L686" i="46"/>
  <c r="J686" i="46"/>
  <c r="H686" i="46"/>
  <c r="P685" i="46"/>
  <c r="N685" i="46"/>
  <c r="L685" i="46"/>
  <c r="J685" i="46"/>
  <c r="H685" i="46"/>
  <c r="P805" i="45"/>
  <c r="N805" i="45"/>
  <c r="L805" i="45"/>
  <c r="J805" i="45"/>
  <c r="H805" i="45"/>
  <c r="P804" i="45"/>
  <c r="N804" i="45"/>
  <c r="L804" i="45"/>
  <c r="J804" i="45"/>
  <c r="H804" i="45"/>
  <c r="P803" i="45"/>
  <c r="N803" i="45"/>
  <c r="L803" i="45"/>
  <c r="J803" i="45"/>
  <c r="H803" i="45"/>
  <c r="P802" i="45"/>
  <c r="N802" i="45"/>
  <c r="L802" i="45"/>
  <c r="J802" i="45"/>
  <c r="H802" i="45"/>
  <c r="P801" i="45"/>
  <c r="N801" i="45"/>
  <c r="L801" i="45"/>
  <c r="J801" i="45"/>
  <c r="H801" i="45"/>
  <c r="P800" i="45"/>
  <c r="N800" i="45"/>
  <c r="L800" i="45"/>
  <c r="J800" i="45"/>
  <c r="H800" i="45"/>
  <c r="P799" i="45"/>
  <c r="N799" i="45"/>
  <c r="L799" i="45"/>
  <c r="J799" i="45"/>
  <c r="H799" i="45"/>
  <c r="P798" i="45"/>
  <c r="N798" i="45"/>
  <c r="L798" i="45"/>
  <c r="J798" i="45"/>
  <c r="H798" i="45"/>
  <c r="P797" i="45"/>
  <c r="N797" i="45"/>
  <c r="L797" i="45"/>
  <c r="J797" i="45"/>
  <c r="H797" i="45"/>
  <c r="P796" i="45"/>
  <c r="N796" i="45"/>
  <c r="L796" i="45"/>
  <c r="J796" i="45"/>
  <c r="H796" i="45"/>
  <c r="P795" i="45"/>
  <c r="N795" i="45"/>
  <c r="L795" i="45"/>
  <c r="J795" i="45"/>
  <c r="H795" i="45"/>
  <c r="P794" i="45"/>
  <c r="N794" i="45"/>
  <c r="L794" i="45"/>
  <c r="J794" i="45"/>
  <c r="H794" i="45"/>
  <c r="P793" i="45"/>
  <c r="N793" i="45"/>
  <c r="L793" i="45"/>
  <c r="J793" i="45"/>
  <c r="H793" i="45"/>
  <c r="P792" i="45"/>
  <c r="N792" i="45"/>
  <c r="L792" i="45"/>
  <c r="J792" i="45"/>
  <c r="H792" i="45"/>
  <c r="P791" i="45"/>
  <c r="N791" i="45"/>
  <c r="L791" i="45"/>
  <c r="J791" i="45"/>
  <c r="H791" i="45"/>
  <c r="P790" i="45"/>
  <c r="N790" i="45"/>
  <c r="L790" i="45"/>
  <c r="J790" i="45"/>
  <c r="H790" i="45"/>
  <c r="P789" i="45"/>
  <c r="N789" i="45"/>
  <c r="L789" i="45"/>
  <c r="J789" i="45"/>
  <c r="H789" i="45"/>
  <c r="P788" i="45"/>
  <c r="N788" i="45"/>
  <c r="L788" i="45"/>
  <c r="J788" i="45"/>
  <c r="H788" i="45"/>
  <c r="P787" i="45"/>
  <c r="N787" i="45"/>
  <c r="L787" i="45"/>
  <c r="J787" i="45"/>
  <c r="H787" i="45"/>
  <c r="P786" i="45"/>
  <c r="N786" i="45"/>
  <c r="L786" i="45"/>
  <c r="J786" i="45"/>
  <c r="H786" i="45"/>
  <c r="P785" i="45"/>
  <c r="N785" i="45"/>
  <c r="L785" i="45"/>
  <c r="J785" i="45"/>
  <c r="H785" i="45"/>
  <c r="P784" i="45"/>
  <c r="N784" i="45"/>
  <c r="L784" i="45"/>
  <c r="J784" i="45"/>
  <c r="H784" i="45"/>
  <c r="P783" i="45"/>
  <c r="N783" i="45"/>
  <c r="L783" i="45"/>
  <c r="J783" i="45"/>
  <c r="H783" i="45"/>
  <c r="P782" i="45"/>
  <c r="N782" i="45"/>
  <c r="L782" i="45"/>
  <c r="J782" i="45"/>
  <c r="H782" i="45"/>
  <c r="P781" i="45"/>
  <c r="N781" i="45"/>
  <c r="L781" i="45"/>
  <c r="J781" i="45"/>
  <c r="H781" i="45"/>
  <c r="P780" i="45"/>
  <c r="N780" i="45"/>
  <c r="L780" i="45"/>
  <c r="J780" i="45"/>
  <c r="H780" i="45"/>
  <c r="P771" i="45"/>
  <c r="N771" i="45"/>
  <c r="L771" i="45"/>
  <c r="J771" i="45"/>
  <c r="H771" i="45"/>
  <c r="P770" i="45"/>
  <c r="N770" i="45"/>
  <c r="L770" i="45"/>
  <c r="J770" i="45"/>
  <c r="H770" i="45"/>
  <c r="P769" i="45"/>
  <c r="N769" i="45"/>
  <c r="L769" i="45"/>
  <c r="J769" i="45"/>
  <c r="H769" i="45"/>
  <c r="P768" i="45"/>
  <c r="N768" i="45"/>
  <c r="L768" i="45"/>
  <c r="J768" i="45"/>
  <c r="H768" i="45"/>
  <c r="P767" i="45"/>
  <c r="N767" i="45"/>
  <c r="L767" i="45"/>
  <c r="J767" i="45"/>
  <c r="H767" i="45"/>
  <c r="P766" i="45"/>
  <c r="N766" i="45"/>
  <c r="L766" i="45"/>
  <c r="J766" i="45"/>
  <c r="H766" i="45"/>
  <c r="P765" i="45"/>
  <c r="N765" i="45"/>
  <c r="L765" i="45"/>
  <c r="J765" i="45"/>
  <c r="H765" i="45"/>
  <c r="P764" i="45"/>
  <c r="N764" i="45"/>
  <c r="L764" i="45"/>
  <c r="J764" i="45"/>
  <c r="H764" i="45"/>
  <c r="P763" i="45"/>
  <c r="N763" i="45"/>
  <c r="L763" i="45"/>
  <c r="J763" i="45"/>
  <c r="H763" i="45"/>
  <c r="P762" i="45"/>
  <c r="N762" i="45"/>
  <c r="L762" i="45"/>
  <c r="J762" i="45"/>
  <c r="H762" i="45"/>
  <c r="P761" i="45"/>
  <c r="N761" i="45"/>
  <c r="L761" i="45"/>
  <c r="J761" i="45"/>
  <c r="H761" i="45"/>
  <c r="P760" i="45"/>
  <c r="N760" i="45"/>
  <c r="L760" i="45"/>
  <c r="J760" i="45"/>
  <c r="H760" i="45"/>
  <c r="P759" i="45"/>
  <c r="N759" i="45"/>
  <c r="L759" i="45"/>
  <c r="J759" i="45"/>
  <c r="H759" i="45"/>
  <c r="P758" i="45"/>
  <c r="N758" i="45"/>
  <c r="L758" i="45"/>
  <c r="J758" i="45"/>
  <c r="H758" i="45"/>
  <c r="P757" i="45"/>
  <c r="N757" i="45"/>
  <c r="L757" i="45"/>
  <c r="J757" i="45"/>
  <c r="H757" i="45"/>
  <c r="P756" i="45"/>
  <c r="N756" i="45"/>
  <c r="L756" i="45"/>
  <c r="J756" i="45"/>
  <c r="H756" i="45"/>
  <c r="P755" i="45"/>
  <c r="N755" i="45"/>
  <c r="L755" i="45"/>
  <c r="J755" i="45"/>
  <c r="H755" i="45"/>
  <c r="P754" i="45"/>
  <c r="N754" i="45"/>
  <c r="L754" i="45"/>
  <c r="J754" i="45"/>
  <c r="H754" i="45"/>
  <c r="P753" i="45"/>
  <c r="N753" i="45"/>
  <c r="L753" i="45"/>
  <c r="J753" i="45"/>
  <c r="H753" i="45"/>
  <c r="P752" i="45"/>
  <c r="N752" i="45"/>
  <c r="L752" i="45"/>
  <c r="J752" i="45"/>
  <c r="H752" i="45"/>
  <c r="P751" i="45"/>
  <c r="N751" i="45"/>
  <c r="L751" i="45"/>
  <c r="J751" i="45"/>
  <c r="H751" i="45"/>
  <c r="P750" i="45"/>
  <c r="N750" i="45"/>
  <c r="L750" i="45"/>
  <c r="J750" i="45"/>
  <c r="H750" i="45"/>
  <c r="P749" i="45"/>
  <c r="N749" i="45"/>
  <c r="L749" i="45"/>
  <c r="J749" i="45"/>
  <c r="H749" i="45"/>
  <c r="P748" i="45"/>
  <c r="N748" i="45"/>
  <c r="L748" i="45"/>
  <c r="J748" i="45"/>
  <c r="H748" i="45"/>
  <c r="P747" i="45"/>
  <c r="N747" i="45"/>
  <c r="L747" i="45"/>
  <c r="J747" i="45"/>
  <c r="H747" i="45"/>
  <c r="P746" i="45"/>
  <c r="N746" i="45"/>
  <c r="L746" i="45"/>
  <c r="J746" i="45"/>
  <c r="H746" i="45"/>
  <c r="P745" i="45"/>
  <c r="N745" i="45"/>
  <c r="L745" i="45"/>
  <c r="J745" i="45"/>
  <c r="H745" i="45"/>
  <c r="P744" i="45"/>
  <c r="N744" i="45"/>
  <c r="L744" i="45"/>
  <c r="J744" i="45"/>
  <c r="H744" i="45"/>
  <c r="P739" i="45"/>
  <c r="N739" i="45"/>
  <c r="L739" i="45"/>
  <c r="J739" i="45"/>
  <c r="H739" i="45"/>
  <c r="P738" i="45"/>
  <c r="N738" i="45"/>
  <c r="L738" i="45"/>
  <c r="J738" i="45"/>
  <c r="H738" i="45"/>
  <c r="P737" i="45"/>
  <c r="N737" i="45"/>
  <c r="L737" i="45"/>
  <c r="J737" i="45"/>
  <c r="H737" i="45"/>
  <c r="P736" i="45"/>
  <c r="N736" i="45"/>
  <c r="L736" i="45"/>
  <c r="J736" i="45"/>
  <c r="H736" i="45"/>
  <c r="P735" i="45"/>
  <c r="N735" i="45"/>
  <c r="L735" i="45"/>
  <c r="J735" i="45"/>
  <c r="H735" i="45"/>
  <c r="P734" i="45"/>
  <c r="N734" i="45"/>
  <c r="L734" i="45"/>
  <c r="J734" i="45"/>
  <c r="H734" i="45"/>
  <c r="P733" i="45"/>
  <c r="N733" i="45"/>
  <c r="L733" i="45"/>
  <c r="J733" i="45"/>
  <c r="H733" i="45"/>
  <c r="P732" i="45"/>
  <c r="N732" i="45"/>
  <c r="L732" i="45"/>
  <c r="J732" i="45"/>
  <c r="H732" i="45"/>
  <c r="P731" i="45"/>
  <c r="N731" i="45"/>
  <c r="L731" i="45"/>
  <c r="J731" i="45"/>
  <c r="H731" i="45"/>
  <c r="P730" i="45"/>
  <c r="N730" i="45"/>
  <c r="L730" i="45"/>
  <c r="J730" i="45"/>
  <c r="H730" i="45"/>
  <c r="P729" i="45"/>
  <c r="N729" i="45"/>
  <c r="L729" i="45"/>
  <c r="J729" i="45"/>
  <c r="H729" i="45"/>
  <c r="P728" i="45"/>
  <c r="N728" i="45"/>
  <c r="L728" i="45"/>
  <c r="J728" i="45"/>
  <c r="H728" i="45"/>
  <c r="P727" i="45"/>
  <c r="N727" i="45"/>
  <c r="L727" i="45"/>
  <c r="J727" i="45"/>
  <c r="H727" i="45"/>
  <c r="P726" i="45"/>
  <c r="N726" i="45"/>
  <c r="L726" i="45"/>
  <c r="J726" i="45"/>
  <c r="H726" i="45"/>
  <c r="P725" i="45"/>
  <c r="N725" i="45"/>
  <c r="L725" i="45"/>
  <c r="J725" i="45"/>
  <c r="H725" i="45"/>
  <c r="P724" i="45"/>
  <c r="N724" i="45"/>
  <c r="L724" i="45"/>
  <c r="J724" i="45"/>
  <c r="H724" i="45"/>
  <c r="P723" i="45"/>
  <c r="N723" i="45"/>
  <c r="L723" i="45"/>
  <c r="J723" i="45"/>
  <c r="H723" i="45"/>
  <c r="P722" i="45"/>
  <c r="N722" i="45"/>
  <c r="L722" i="45"/>
  <c r="J722" i="45"/>
  <c r="H722" i="45"/>
  <c r="P721" i="45"/>
  <c r="N721" i="45"/>
  <c r="L721" i="45"/>
  <c r="J721" i="45"/>
  <c r="H721" i="45"/>
  <c r="P720" i="45"/>
  <c r="N720" i="45"/>
  <c r="L720" i="45"/>
  <c r="J720" i="45"/>
  <c r="H720" i="45"/>
  <c r="P719" i="45"/>
  <c r="N719" i="45"/>
  <c r="L719" i="45"/>
  <c r="J719" i="45"/>
  <c r="H719" i="45"/>
  <c r="P718" i="45"/>
  <c r="N718" i="45"/>
  <c r="L718" i="45"/>
  <c r="J718" i="45"/>
  <c r="H718" i="45"/>
  <c r="P717" i="45"/>
  <c r="N717" i="45"/>
  <c r="L717" i="45"/>
  <c r="J717" i="45"/>
  <c r="H717" i="45"/>
  <c r="P716" i="45"/>
  <c r="N716" i="45"/>
  <c r="L716" i="45"/>
  <c r="J716" i="45"/>
  <c r="H716" i="45"/>
  <c r="P715" i="45"/>
  <c r="N715" i="45"/>
  <c r="L715" i="45"/>
  <c r="J715" i="45"/>
  <c r="H715" i="45"/>
  <c r="P714" i="45"/>
  <c r="N714" i="45"/>
  <c r="L714" i="45"/>
  <c r="J714" i="45"/>
  <c r="H714" i="45"/>
  <c r="P709" i="45"/>
  <c r="N709" i="45"/>
  <c r="L709" i="45"/>
  <c r="J709" i="45"/>
  <c r="H709" i="45"/>
  <c r="P708" i="45"/>
  <c r="N708" i="45"/>
  <c r="L708" i="45"/>
  <c r="J708" i="45"/>
  <c r="H708" i="45"/>
  <c r="P707" i="45"/>
  <c r="N707" i="45"/>
  <c r="L707" i="45"/>
  <c r="J707" i="45"/>
  <c r="H707" i="45"/>
  <c r="P706" i="45"/>
  <c r="N706" i="45"/>
  <c r="L706" i="45"/>
  <c r="J706" i="45"/>
  <c r="H706" i="45"/>
  <c r="P705" i="45"/>
  <c r="N705" i="45"/>
  <c r="L705" i="45"/>
  <c r="J705" i="45"/>
  <c r="H705" i="45"/>
  <c r="P704" i="45"/>
  <c r="N704" i="45"/>
  <c r="L704" i="45"/>
  <c r="J704" i="45"/>
  <c r="H704" i="45"/>
  <c r="P703" i="45"/>
  <c r="N703" i="45"/>
  <c r="L703" i="45"/>
  <c r="J703" i="45"/>
  <c r="H703" i="45"/>
  <c r="P702" i="45"/>
  <c r="N702" i="45"/>
  <c r="L702" i="45"/>
  <c r="J702" i="45"/>
  <c r="H702" i="45"/>
  <c r="P701" i="45"/>
  <c r="N701" i="45"/>
  <c r="L701" i="45"/>
  <c r="J701" i="45"/>
  <c r="H701" i="45"/>
  <c r="P700" i="45"/>
  <c r="N700" i="45"/>
  <c r="L700" i="45"/>
  <c r="J700" i="45"/>
  <c r="H700" i="45"/>
  <c r="P699" i="45"/>
  <c r="N699" i="45"/>
  <c r="L699" i="45"/>
  <c r="J699" i="45"/>
  <c r="H699" i="45"/>
  <c r="P698" i="45"/>
  <c r="N698" i="45"/>
  <c r="L698" i="45"/>
  <c r="J698" i="45"/>
  <c r="H698" i="45"/>
  <c r="P697" i="45"/>
  <c r="N697" i="45"/>
  <c r="L697" i="45"/>
  <c r="J697" i="45"/>
  <c r="H697" i="45"/>
  <c r="P690" i="45"/>
  <c r="N690" i="45"/>
  <c r="L690" i="45"/>
  <c r="J690" i="45"/>
  <c r="H690" i="45"/>
  <c r="P689" i="45"/>
  <c r="N689" i="45"/>
  <c r="L689" i="45"/>
  <c r="J689" i="45"/>
  <c r="H689" i="45"/>
  <c r="P688" i="45"/>
  <c r="N688" i="45"/>
  <c r="L688" i="45"/>
  <c r="J688" i="45"/>
  <c r="H688" i="45"/>
  <c r="P687" i="45"/>
  <c r="N687" i="45"/>
  <c r="L687" i="45"/>
  <c r="J687" i="45"/>
  <c r="H687" i="45"/>
  <c r="P686" i="45"/>
  <c r="N686" i="45"/>
  <c r="L686" i="45"/>
  <c r="J686" i="45"/>
  <c r="H686" i="45"/>
  <c r="P685" i="45"/>
  <c r="N685" i="45"/>
  <c r="L685" i="45"/>
  <c r="J685" i="45"/>
  <c r="H685" i="45"/>
  <c r="P684" i="45"/>
  <c r="N684" i="45"/>
  <c r="L684" i="45"/>
  <c r="J684" i="45"/>
  <c r="H684" i="45"/>
  <c r="P683" i="45"/>
  <c r="N683" i="45"/>
  <c r="L683" i="45"/>
  <c r="J683" i="45"/>
  <c r="H683" i="45"/>
  <c r="W1157" i="36" l="1"/>
  <c r="T1157" i="36"/>
  <c r="Q1157" i="36"/>
  <c r="N1157" i="36"/>
  <c r="K1157" i="36"/>
  <c r="W1156" i="36"/>
  <c r="T1156" i="36"/>
  <c r="Q1156" i="36"/>
  <c r="N1156" i="36"/>
  <c r="K1156" i="36"/>
  <c r="N112" i="32" l="1"/>
  <c r="N111" i="32"/>
  <c r="N110" i="32"/>
  <c r="N109" i="32"/>
  <c r="N108" i="32"/>
  <c r="N107" i="32"/>
  <c r="U1151" i="36" l="1"/>
  <c r="U1150" i="36"/>
  <c r="U1149" i="36"/>
  <c r="U1148" i="36"/>
  <c r="U1147" i="36"/>
  <c r="U1146" i="36"/>
  <c r="U1145" i="36"/>
  <c r="U1144" i="36"/>
  <c r="U1143" i="36"/>
  <c r="U1142" i="36"/>
  <c r="O1141" i="36" l="1"/>
  <c r="O1140" i="36"/>
  <c r="O1139" i="36"/>
  <c r="O1138" i="36"/>
  <c r="O1137" i="36"/>
  <c r="O1136" i="36"/>
  <c r="O1135" i="36"/>
  <c r="O1134" i="36"/>
  <c r="O1133" i="36"/>
  <c r="O1132" i="36"/>
  <c r="O1131" i="36"/>
  <c r="O1130" i="36"/>
  <c r="O1129" i="36"/>
  <c r="O1128" i="36"/>
  <c r="O1127" i="36"/>
  <c r="O1126" i="36"/>
  <c r="O1125" i="36"/>
  <c r="O1124" i="36"/>
  <c r="O1123" i="36"/>
  <c r="O1122" i="36"/>
  <c r="O1121" i="36"/>
  <c r="O1120" i="36"/>
  <c r="O1119" i="36"/>
  <c r="O1118" i="36"/>
  <c r="O1117" i="36"/>
  <c r="U1141" i="36" l="1"/>
  <c r="U1140" i="36"/>
  <c r="U1139" i="36"/>
  <c r="U1138" i="36"/>
  <c r="U1137" i="36"/>
  <c r="U1136" i="36"/>
  <c r="U1135" i="36"/>
  <c r="U1134" i="36"/>
  <c r="U1133" i="36"/>
  <c r="U1132" i="36"/>
  <c r="U1131" i="36"/>
  <c r="U1130" i="36"/>
  <c r="U1129" i="36"/>
  <c r="U1128" i="36"/>
  <c r="U1127" i="36"/>
  <c r="U1126" i="36"/>
  <c r="U1125" i="36"/>
  <c r="U1124" i="36"/>
  <c r="U1123" i="36"/>
  <c r="U1122" i="36"/>
  <c r="U1121" i="36"/>
  <c r="U1120" i="36"/>
  <c r="U1119" i="36"/>
  <c r="U1118" i="36"/>
  <c r="U1117" i="36"/>
  <c r="I1141" i="36"/>
  <c r="I1140" i="36"/>
  <c r="I1139" i="36"/>
  <c r="I1138" i="36"/>
  <c r="I1137" i="36"/>
  <c r="I1136" i="36"/>
  <c r="I1135" i="36"/>
  <c r="I1124" i="36"/>
  <c r="I1123" i="36"/>
  <c r="I1122" i="36"/>
  <c r="I1121" i="36"/>
  <c r="I1120" i="36"/>
  <c r="I1119" i="36"/>
  <c r="I1118" i="36"/>
  <c r="I1117" i="36"/>
  <c r="E50" i="39" l="1"/>
  <c r="N50" i="32" l="1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Hector ALCANTAR TREVIZO</author>
  </authors>
  <commentList>
    <comment ref="AA311" authorId="0" shapeId="0" xr:uid="{1D6AE963-4C95-4D94-A687-3360F6C3EC29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1" authorId="0" shapeId="0" xr:uid="{F73DCB9D-9F1E-48DD-8991-30B1AC8BDB8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12" authorId="0" shapeId="0" xr:uid="{03328A71-5B38-41A5-A81D-0429C85EF45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2" authorId="0" shapeId="0" xr:uid="{82780836-45D4-48CE-9CC4-3BF2051746C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13" authorId="0" shapeId="0" xr:uid="{4FACF281-8F04-414D-A6B0-3CC7ED93994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3" authorId="0" shapeId="0" xr:uid="{CDCC2E0C-651F-40C0-906D-2FB53B27B22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14" authorId="0" shapeId="0" xr:uid="{0A6DFA88-470A-40C4-80B8-7B79528B7B9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4" authorId="0" shapeId="0" xr:uid="{A1CCCE78-A279-4683-80EA-7888F1418B0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15" authorId="0" shapeId="0" xr:uid="{0AD48BDC-79B4-4CDE-843B-AAD8C2A3C47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5" authorId="0" shapeId="0" xr:uid="{91707822-00A4-416D-9413-F5471508912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16" authorId="0" shapeId="0" xr:uid="{87830316-5D4C-42C5-B9CD-88660376FC8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6" authorId="0" shapeId="0" xr:uid="{B0BF4E83-7EDE-4ABA-A6FF-F99463DD1D55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17" authorId="0" shapeId="0" xr:uid="{F3CA07DA-6E3C-4FA0-A684-F4080AC2332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7" authorId="0" shapeId="0" xr:uid="{1DD96C05-FADB-4A24-922F-F9F77A681030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18" authorId="0" shapeId="0" xr:uid="{FD696CB0-8E2D-4153-9D0E-CF7E5A963589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8" authorId="0" shapeId="0" xr:uid="{D4BD3597-86C8-4BF0-8FFA-2EED49490F8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19" authorId="0" shapeId="0" xr:uid="{15BAB5A3-2A34-4211-ADB2-E2561169DFD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19" authorId="0" shapeId="0" xr:uid="{7A8C3BEB-0270-45B1-9E0B-38D8CB0EE30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0" authorId="0" shapeId="0" xr:uid="{531E3628-DB41-4673-B57C-42A52D248EB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0" authorId="0" shapeId="0" xr:uid="{EEE47266-288E-48C0-BBDD-9E76178FF9B2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1" authorId="0" shapeId="0" xr:uid="{2315222F-6469-4428-A2E3-4E1EDC5CCD2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1" authorId="0" shapeId="0" xr:uid="{7BBFF084-C847-44B3-A731-979DD3FCCF02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2" authorId="0" shapeId="0" xr:uid="{E8E2C4D8-BFBD-4BA6-ADC4-4552886DA83F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2" authorId="0" shapeId="0" xr:uid="{C0F42511-FEB3-4133-B890-49ADA7A4A0A2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3" authorId="0" shapeId="0" xr:uid="{E73A9F7D-BBC0-406B-B96A-EBB5808BD89B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3" authorId="0" shapeId="0" xr:uid="{17087A45-29D9-4131-9CB6-292B8F72E81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4" authorId="0" shapeId="0" xr:uid="{B5D5FA04-CF49-4BFA-AEEC-5E86D61C9A3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4" authorId="0" shapeId="0" xr:uid="{6C85AB31-FEDB-466E-B986-713D508179A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5" authorId="0" shapeId="0" xr:uid="{9823653C-A66A-4399-93A1-114F60AE847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5" authorId="0" shapeId="0" xr:uid="{C0300C72-EB30-490A-8B30-0A8F40670E1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6" authorId="0" shapeId="0" xr:uid="{EAACE1BA-27CF-46C5-8831-016E3D7FA5A8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6" authorId="0" shapeId="0" xr:uid="{154290B2-72B1-4C5C-A0E0-2D72FAB0A6E5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7" authorId="0" shapeId="0" xr:uid="{38F09195-0412-4494-9A7C-A0A7E4808B5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7" authorId="0" shapeId="0" xr:uid="{FD944450-0BE3-4081-BC0D-33E7A780D73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8" authorId="0" shapeId="0" xr:uid="{76A54AD2-B8DC-4CB7-897A-9472A1527928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8" authorId="0" shapeId="0" xr:uid="{40699C44-0A00-46CC-9021-87BB3EAF8FC0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29" authorId="0" shapeId="0" xr:uid="{10C7069B-6FBA-4232-A6FE-FEE9BB0846D8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29" authorId="0" shapeId="0" xr:uid="{27C43EC5-037F-4810-B90A-6CB24084424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0" authorId="0" shapeId="0" xr:uid="{45A0063B-2932-4842-A737-7F011A42E9C5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0" authorId="0" shapeId="0" xr:uid="{95EA3A35-D447-4197-BE12-77A4797F48E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1" authorId="0" shapeId="0" xr:uid="{8DD7FEA1-2DA1-4B1E-80B7-B6530218EA79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1" authorId="0" shapeId="0" xr:uid="{6BC4C53B-2BB6-4F0C-A51E-E585C103B76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2" authorId="0" shapeId="0" xr:uid="{92927861-6187-4F81-93F5-D6A8CC729D8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2" authorId="0" shapeId="0" xr:uid="{68772118-C4BB-4B19-BA46-04129BD4455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3" authorId="0" shapeId="0" xr:uid="{2C77D26B-D7ED-414F-80B0-DDEDC7DCF50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3" authorId="0" shapeId="0" xr:uid="{5AD320D1-3B5B-426F-B5FA-B0DF479E259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4" authorId="0" shapeId="0" xr:uid="{A4E5BB0A-BA5A-482A-BFD5-CD3568D2FA3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4" authorId="0" shapeId="0" xr:uid="{CD9D9D21-CE94-4847-B0A8-8E7BC9F7967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5" authorId="0" shapeId="0" xr:uid="{F5543205-F5BD-4F19-BDC1-4D8082DD1F3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5" authorId="0" shapeId="0" xr:uid="{29E7BAE2-EBDF-4E95-906E-1BE3331CE295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6" authorId="0" shapeId="0" xr:uid="{B45D138D-0570-496A-8E4E-22E8DE5A126F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6" authorId="0" shapeId="0" xr:uid="{7E156BE0-062D-4E25-852C-031BE494E3F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7" authorId="0" shapeId="0" xr:uid="{A9ED4927-D893-43E5-B824-23BF6D87D8F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7" authorId="0" shapeId="0" xr:uid="{313E0A29-B8E0-4BDD-8D6B-05EF2860B0B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8" authorId="0" shapeId="0" xr:uid="{B51D27D1-E30C-4306-B7AE-BC19CD9D550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8" authorId="0" shapeId="0" xr:uid="{4B7E654B-88CE-4DC4-AA6E-A520387526E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39" authorId="0" shapeId="0" xr:uid="{DB853989-9D4E-4C61-A529-92FA88A4555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39" authorId="0" shapeId="0" xr:uid="{DD5CB59F-B4E9-4DFA-B1AA-A57AC351398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0" authorId="0" shapeId="0" xr:uid="{20B19CB8-C5D4-4F76-9498-D7B9F325DC0F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0" authorId="0" shapeId="0" xr:uid="{CDF15677-0C15-489F-AB49-976EB562250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1" authorId="0" shapeId="0" xr:uid="{A2D22089-06FE-415A-8037-86BBAD7C9E49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1" authorId="0" shapeId="0" xr:uid="{330881E2-1C45-4C21-AC19-560827945D3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2" authorId="0" shapeId="0" xr:uid="{DFEDD1A4-E4ED-4D74-BC1F-4E9E17A3F88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2" authorId="0" shapeId="0" xr:uid="{942A9A8C-1BCA-43A5-B525-57BE93E19AE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3" authorId="0" shapeId="0" xr:uid="{BA241D2D-B645-41A0-8BEA-7C040A4614CF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3" authorId="0" shapeId="0" xr:uid="{977E718C-6269-403D-A06F-7268B22021C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4" authorId="0" shapeId="0" xr:uid="{7E92B8D6-97B6-4A29-8B3A-CAF1C925085F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4" authorId="0" shapeId="0" xr:uid="{E2039F3A-308A-4DF7-A215-149E76A6AA7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5" authorId="0" shapeId="0" xr:uid="{17574C99-34E7-46B2-82E0-A6E4983AD47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5" authorId="0" shapeId="0" xr:uid="{18957696-977A-4B87-B649-75BD46C7EFE9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6" authorId="0" shapeId="0" xr:uid="{B21B5DC3-B2C3-4A2D-A0E6-95C1D141FA28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6" authorId="0" shapeId="0" xr:uid="{9B2005BF-1268-47B4-BB10-030BE4E38BB5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7" authorId="0" shapeId="0" xr:uid="{95B5F27C-515B-407A-A0E7-61A37588034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7" authorId="0" shapeId="0" xr:uid="{AB19850A-E97E-4D27-875D-515D99D3CAA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8" authorId="0" shapeId="0" xr:uid="{227C270C-7E2B-4917-9F0C-61411AE4F07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8" authorId="0" shapeId="0" xr:uid="{4332FB34-041F-48CE-B154-5B4F8E3B3F9F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49" authorId="0" shapeId="0" xr:uid="{2336C3EE-E683-4EB9-97B9-8F9947D6F53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49" authorId="0" shapeId="0" xr:uid="{727A1642-1EAA-4D42-9DB4-C51D3EAB3B4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50" authorId="0" shapeId="0" xr:uid="{EFB27BE7-F495-4DEE-AC41-C45CF5283BF9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50" authorId="0" shapeId="0" xr:uid="{33772222-DDB6-4813-8D9C-64C87ED8B71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51" authorId="0" shapeId="0" xr:uid="{20D53E41-2BD1-4220-8B30-B60EE5F31C8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51" authorId="0" shapeId="0" xr:uid="{1BB28176-D364-40FA-83E2-C1C9EED8C5B5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52" authorId="0" shapeId="0" xr:uid="{64746CCA-BEAA-46DC-A757-BB69357A54E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52" authorId="0" shapeId="0" xr:uid="{CD70EAE7-F6DE-42F1-80B9-58A74DDE95D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53" authorId="0" shapeId="0" xr:uid="{66693D1A-3D50-4230-8EA5-1A0FD955F15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53" authorId="0" shapeId="0" xr:uid="{F1A54883-5315-48A1-9DCA-08E80E05C73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54" authorId="0" shapeId="0" xr:uid="{F71D5293-44A2-4AE7-BE95-24C63543D3E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54" authorId="0" shapeId="0" xr:uid="{B05FDACF-69B5-4B20-9987-9EBE5B7EBEB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55" authorId="0" shapeId="0" xr:uid="{BF8E7214-B06E-4E01-9F17-CBBB3C8C2A6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55" authorId="0" shapeId="0" xr:uid="{E8E00DB3-799A-4E95-B7F1-768345E9FE9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72" authorId="0" shapeId="0" xr:uid="{63019704-E589-4552-92A9-736059EC155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72" authorId="0" shapeId="0" xr:uid="{FF7229A8-B0E6-44B8-BDBA-5CBC2D49704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73" authorId="0" shapeId="0" xr:uid="{1B67599F-B2BA-4FC9-9B58-8F5719745CB5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73" authorId="0" shapeId="0" xr:uid="{EDAE9F31-24B9-4D26-9AEF-7CE921C538F9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74" authorId="0" shapeId="0" xr:uid="{CB8836CC-5464-4144-B49F-B2110B9C6E9B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74" authorId="0" shapeId="0" xr:uid="{A16BC5CD-C215-42E6-8917-2745BF79527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A375" authorId="0" shapeId="0" xr:uid="{23BEADAD-1F2D-4ADD-BEDE-EA8FC4C9F56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G375" authorId="0" shapeId="0" xr:uid="{16FFC2EE-F374-41F5-8337-64C9BDAC95A0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Hector ALCANTAR TREVIZO</author>
  </authors>
  <commentList>
    <comment ref="AT311" authorId="0" shapeId="0" xr:uid="{B846AE28-EFAC-4630-8487-4B8DFDD2280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12" authorId="0" shapeId="0" xr:uid="{34449019-EF12-4126-86C3-D7CE1C3C66C8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13" authorId="0" shapeId="0" xr:uid="{2DF432DE-052B-4EE9-8845-AC695E90BA9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14" authorId="0" shapeId="0" xr:uid="{9ED87C00-81D9-4475-A77D-F93D48A7EFD8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15" authorId="0" shapeId="0" xr:uid="{FACC7950-7E9A-4FCC-AA5B-FF1D4E79839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16" authorId="0" shapeId="0" xr:uid="{32BEB249-9E1F-45B5-BF93-7EA8F61BB44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17" authorId="0" shapeId="0" xr:uid="{C9D0D727-A566-4E5B-BB51-6263A1F37D3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18" authorId="0" shapeId="0" xr:uid="{31C23712-398E-4B8F-A42D-D638EBA3BB12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19" authorId="0" shapeId="0" xr:uid="{A10E1629-C089-4519-BE06-F54198CD0B6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0" authorId="0" shapeId="0" xr:uid="{ED31D1A7-3FFC-4106-B98F-EE00FEA25E9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1" authorId="0" shapeId="0" xr:uid="{261C04D5-33EC-4872-B838-60FF7E9F980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2" authorId="0" shapeId="0" xr:uid="{9D0D4084-03F5-4243-B574-3FD3B601F7BB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3" authorId="0" shapeId="0" xr:uid="{1A33AFBD-FC21-489B-B571-85FE6F8A581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4" authorId="0" shapeId="0" xr:uid="{09BF58F4-3F3D-4B67-8F47-89DCDEFC7EE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5" authorId="0" shapeId="0" xr:uid="{2C5E1D5A-362C-42CF-82DD-3D9971CC80D8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6" authorId="0" shapeId="0" xr:uid="{7C338768-AA2F-4CAF-BCC5-69D2D861287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7" authorId="0" shapeId="0" xr:uid="{447BB8CD-8768-4FC9-B73B-20BA3532ABD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8" authorId="0" shapeId="0" xr:uid="{B9CD3E3F-5DC7-4C6D-ADAB-1544CC400C9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29" authorId="0" shapeId="0" xr:uid="{421A2356-027E-4B30-83E7-D0194052487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0" authorId="0" shapeId="0" xr:uid="{3244BC8B-188F-4B82-9481-D6792F06754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1" authorId="0" shapeId="0" xr:uid="{FD5AAE96-692F-4C44-95D8-A3DA00B7DA2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2" authorId="0" shapeId="0" xr:uid="{510DE6A9-37EB-48D1-B4FD-1C06D795B08A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3" authorId="0" shapeId="0" xr:uid="{34173EC1-4585-4D17-B94C-785BEB1CECA2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4" authorId="0" shapeId="0" xr:uid="{46734A97-3F65-42CD-9164-D0BC2AFF83EE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5" authorId="0" shapeId="0" xr:uid="{F5AD8348-822B-4000-ADCC-FC1535C3DDF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6" authorId="0" shapeId="0" xr:uid="{9259121F-E52F-4B1F-8EFD-B48D59AEBDB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7" authorId="0" shapeId="0" xr:uid="{1165BD50-25B2-4078-A26C-814723E575B7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8" authorId="0" shapeId="0" xr:uid="{F54C23B9-18EE-4414-8F88-A4C46A098B1B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39" authorId="0" shapeId="0" xr:uid="{CAFFC121-A236-43E3-909A-ED1B12BC585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0" authorId="0" shapeId="0" xr:uid="{3F577219-2B3A-46A7-9AFC-B6B8048DF698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1" authorId="0" shapeId="0" xr:uid="{F1934082-2846-44A0-8EBB-AAAFB028B37B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2" authorId="0" shapeId="0" xr:uid="{A5D77C89-D590-4C34-A9BC-2E71593F0DC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3" authorId="0" shapeId="0" xr:uid="{D07795FD-2D57-495F-91D4-364E9D88F0F0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4" authorId="0" shapeId="0" xr:uid="{26CBD842-B49B-4774-A435-01627771429C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5" authorId="0" shapeId="0" xr:uid="{D5F65DF0-798C-407C-93DD-F6CDBBD31EA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6" authorId="0" shapeId="0" xr:uid="{F142E0AE-D72B-4763-9666-813A4165A6C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7" authorId="0" shapeId="0" xr:uid="{072C9A03-FAFF-45EC-9CF4-716BA0F25D3F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8" authorId="0" shapeId="0" xr:uid="{5D43A99A-56AD-4239-A65D-35DC1C02A323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49" authorId="0" shapeId="0" xr:uid="{77475C2B-CD73-47D7-830E-ACEB84C0A70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50" authorId="0" shapeId="0" xr:uid="{4AF53495-974B-4B12-8FA4-58B78611D84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51" authorId="0" shapeId="0" xr:uid="{3023A08E-93B1-40F9-BF29-4F47635FE6A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52" authorId="0" shapeId="0" xr:uid="{DC6F4C4C-AB38-4D62-8F1D-DB6BCC9E8816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53" authorId="0" shapeId="0" xr:uid="{B7ABF860-9780-445C-955E-3DC4DFCE76A4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54" authorId="0" shapeId="0" xr:uid="{3D3153DA-BFB6-4075-ACBA-83D42971011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55" authorId="0" shapeId="0" xr:uid="{1604FFA8-8A9C-4F41-9106-7EC175553110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65" authorId="0" shapeId="0" xr:uid="{EB9A4F86-009D-4012-8A2A-49FCE79099A1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66" authorId="0" shapeId="0" xr:uid="{D93494D7-9A25-4B58-B6D2-E1266FFCF4C0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67" authorId="0" shapeId="0" xr:uid="{6AC19760-EA00-4E0D-89C5-9BE48D304472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  <comment ref="AT368" authorId="0" shapeId="0" xr:uid="{BB8868CA-5906-4C9E-853A-F6F5E52E423D}">
      <text>
        <r>
          <rPr>
            <b/>
            <sz val="9"/>
            <color indexed="81"/>
            <rFont val="Tahoma"/>
            <family val="2"/>
          </rPr>
          <t>Hector ALCANTAR TREVIZO:</t>
        </r>
        <r>
          <rPr>
            <sz val="9"/>
            <color indexed="81"/>
            <rFont val="Tahoma"/>
            <family val="2"/>
          </rPr>
          <t xml:space="preserve">
Pg. 286 cat. 2024</t>
        </r>
      </text>
    </comment>
  </commentList>
</comments>
</file>

<file path=xl/sharedStrings.xml><?xml version="1.0" encoding="utf-8"?>
<sst xmlns="http://schemas.openxmlformats.org/spreadsheetml/2006/main" count="85501" uniqueCount="2881">
  <si>
    <t>Technical PMD for NEMA motors FS 140 to FS S440</t>
  </si>
  <si>
    <t xml:space="preserve">Version </t>
  </si>
  <si>
    <t>Change</t>
  </si>
  <si>
    <t>Date</t>
  </si>
  <si>
    <t>Author</t>
  </si>
  <si>
    <t>1.1.</t>
  </si>
  <si>
    <t>Release of PMD for meet NEMA Premium</t>
  </si>
  <si>
    <t>P. Zech</t>
  </si>
  <si>
    <t>made one file for FS 140 to 440, change the order by family</t>
  </si>
  <si>
    <t>L. Maldonado</t>
  </si>
  <si>
    <t>Update values for motors 1LE24214DA212AA3 &amp; 1LE24214DA213AA3.</t>
  </si>
  <si>
    <t>30.03.2009</t>
  </si>
  <si>
    <t>L. Zermeño</t>
  </si>
  <si>
    <t>Update Eff Band 1 for IEEE motors, FS 280 &amp; up.</t>
  </si>
  <si>
    <t>27.05.2009</t>
  </si>
  <si>
    <t>Update Data, added Values FS140-250 Epact &amp; Cu Rotor</t>
  </si>
  <si>
    <t>20.02.2010</t>
  </si>
  <si>
    <t>H. Horn</t>
  </si>
  <si>
    <t>Updated Data GP100, XP100, JM100, HS100, Single Phase Colombia, Eliminate Phaseout Positions (Epact values)</t>
  </si>
  <si>
    <t>30.09.2011</t>
  </si>
  <si>
    <t>Updated Rotor weights, Added Design data</t>
  </si>
  <si>
    <t>15.03.12</t>
  </si>
  <si>
    <t>Updated Rotor weights, Added Inlet Grease Channels Data</t>
  </si>
  <si>
    <t>01.07.12</t>
  </si>
  <si>
    <t>Updated VFD Features</t>
  </si>
  <si>
    <t>23.08.12</t>
  </si>
  <si>
    <t>Adding missing noise values</t>
  </si>
  <si>
    <t>C. Crabtree</t>
  </si>
  <si>
    <t>Added Data for RGZESDI, RGZVILESD &amp; 1RF2</t>
  </si>
  <si>
    <t>28.09.12</t>
  </si>
  <si>
    <t>Update motor Weight &amp; packing data</t>
  </si>
  <si>
    <t>27.6.13</t>
  </si>
  <si>
    <t>Upload of FS with Ball Bearings (B440) and NOISE data 440 2 Poles</t>
  </si>
  <si>
    <t>29.10.13</t>
  </si>
  <si>
    <t>Data added:
 IP protection Degree
 8 poles for SD100 &amp; GP series
Series Data For SD661
HS100 - 2 poles
1RF2 - 4 Poles</t>
  </si>
  <si>
    <t>14.04.14</t>
  </si>
  <si>
    <t>Added Special Requirements US Commercial
Added Single Phase Motors PMD Sheet Mexican Market</t>
  </si>
  <si>
    <t>26.06.14</t>
  </si>
  <si>
    <t>Changed from dual Seal bearings to one Seal fro SD100/IEEE FS 250 and made correction on bearing size</t>
  </si>
  <si>
    <t>21.08.14</t>
  </si>
  <si>
    <t>G.Suárez</t>
  </si>
  <si>
    <t>Changed Format to MLFB cores.</t>
  </si>
  <si>
    <t>09.06.15</t>
  </si>
  <si>
    <t>R. Kaiser</t>
  </si>
  <si>
    <t>Included Data for: 1LE22214BB2, 1LE23212DB1, 1LE23212DB2, 1LE23213BB1, 1LE23213BB2, 1LE23213DB1, 1LE23214BB2, 1LE23214DC2, 1LE23214DC3, 1LE23214DC5, 1LE23214DC6, 1LE23214DD1, 1LE23214DD2, 1LE23214DD3, 1LE23214DD4, 1LE23214ED2, 1LE23214GD1, 1LE24212DB1, 1LE24213BB1, 1LE24213BB2, 1LE24214DB2, 1LE24214DB3, 1LE24214DB5, 1LE24214DC2, 1LE24214DC3, 1LE24214DC5, 1LE24214DD2, 1LE24214DD3, 1LE24214DD5, 1LE24214GB1, 1LE24214GB2, 1LE24214GB3, 1LE24214GC1.</t>
  </si>
  <si>
    <t>20.08.15</t>
  </si>
  <si>
    <t>Special bearings Revision</t>
  </si>
  <si>
    <t>24.08.2015</t>
  </si>
  <si>
    <t>L65 bearing information included for 1LE24213B</t>
  </si>
  <si>
    <t>03.09.2015</t>
  </si>
  <si>
    <t>Included data for missing SD10 MS motors.
Included "Bearings + Lube Option codes" Tab</t>
  </si>
  <si>
    <t>18.09.2015</t>
  </si>
  <si>
    <t>Data added:
HP100 &amp; LP100 (1PC2822, 1PC2832), VSS line</t>
  </si>
  <si>
    <t>26.11.2015</t>
  </si>
  <si>
    <t>H. Alcantar</t>
  </si>
  <si>
    <t>VFD parameters were serparated for 460V &amp; 575V in core tab
VFD tabs were eliminated
Code L71 data was included in Bearings Tab</t>
  </si>
  <si>
    <t>Add data for HS100, GP100, GP100A, JM100 exclusively for Mexican Market</t>
  </si>
  <si>
    <t>Updating Values of Noise
Data added for XP100 JP enclosure, XP100 FE project.</t>
  </si>
  <si>
    <t>DOUBLE SEALED BEARING ARE CHANGED FOR SINGLE SEAL BEARING IN XP100/ID JP MOTORS.</t>
  </si>
  <si>
    <t>DOUBLE SEALED BEARING ARE CHANGED FOR SINGLE SEAL BEARING IN XP100/ID FS280 MOTORS</t>
  </si>
  <si>
    <t>Updated LCKVA code</t>
  </si>
  <si>
    <t>C.T in XP100 Motors FS &gt;=360 changed to "--"</t>
  </si>
  <si>
    <t>Double seal bearings change to single seal for the following motor cores:
1LE23111A, 1LE23111C, 1LE23112A, 1LE23211A, 1LE23211C, 1LE23212A, 1MB21211A, 1MB21211C, 1MB21212A, 1MB21212B, 1MB21212C, 1MB21212D, 1MB21213A, 1MB21213B, 1MB21213C, 1MB21213D, 1MB21214A, 1MB21214B, 1MB21214C, 1MB21214C, 1MB21214C, 1MB21214C, 1MB21214C, 1MB21214C, 1MB21214C, 1MB21214C, 1MB21214D, 1MB21214E, 1MB22211A, 1MB22211C, 1MB22212A, 1MB22212B, 1MB22212C, 1MB22212D, 1MB22213A, 1MB22213B, 1MB22213C, 1MB22213D, 1MB22214A, 1MB22214B, 1MB22214C, 1MB22214C, 1MB22214C, 1MB22214C, 1MB22214C, 1MB22214C, 1MB22214C, 1MB22214C, 1MB22214D, 1MB22214E</t>
  </si>
  <si>
    <t>Updated IP degree for several capactities according to local guideline (DTFG 073)</t>
  </si>
  <si>
    <t>Inertia Capability has been revised for:1LE21111AA1, 1LE21111AA2, 1LE21111AA3, 1LE21111AB2, 1LE21111AB3, 1LE21111AB4, 1LE21111AC3, 1LE21111CA1, 1LE21111CA3, 1LE21111CB1, 1LE21111CB3, 1LE21111CC1, 1LE21111CC3, 1LE21112AA1, 1LE21112AA2, 1LE21112AB1, 1LE21112AB2, 1LE21112AC1, 1LE21112AC2, 1LE21112BA1, 1LE21112BA2, 1LE21112BB1, 1LE21112BC1, 1LE21112BC2, 1LE21211AA1, 1LE21211AA2, 1LE21211AA3, 1LE21211AB2, 1LE21211AB3, 1LE21211AB4, 1LE21211AC3, 1LE21211CA1, 1LE21211CA3, 1LE21211CB1, 1LE21211CB3, 1LE21211CC1, 1LE21211CC3, 1LE21212AA1, 1LE21212AA2, 1LE21212AB1, 1LE21212AB2, 1LE21212AC1, 1LE21212AC2, 1LE21212BA1, 1LE21212BA2, 1LE21212BB1, 1LE21212BC1, 1LE21212BC2, 1LE21251AA1, 1LE21251AA2, 1LE21251AA3, 1LE21251AB2, 1LE21251AB3, 1LE21251AB4, 1LE21251AC3, 1LE21251CA1, 1LE21251CA3, 1LE21251CB1, 1LE21251CB3, 1LE21251CC1, 1LE21251CC3, 1LE21252AA1, 1LE21252AA2, 1LE21252AB1, 1LE21252AB2, 1LE21252AC1, 1LE21252AC2, 1LE21252BA1, 1LE21252BA2, 1LE21252BB1, 1LE21252BC1, 1LE21252BC2, 1LE22111AA1, 1LE22111AA2, 1LE22111AA3, 1LE22111AB2, 1LE22111AB3, 1LE22111AB4, 1LE22111AC3, 1LE22111CA1, 1LE22111CA3, 1LE22111CB1, 1LE22111CB3, 1LE22111CC1, 1LE22111CC3, 1LE22112AA1, 1LE22112AA2, 1LE22112AB1, 1LE22112AB2, 1LE22112AC1, 1LE22112AC2, 1LE22112BA1, 1LE22112BA2, 1LE22112BB1, 1LE22112BC1, 1LE22112BC2, 1LE22211AA1, 1LE22211AA2, 1LE22211AA3, 1LE22211AB2, 1LE22211AB3, 1LE22211AB4, 1LE22211AC3, 1LE22211CA1, 1LE22211CA3, 1LE22211CB1, 1LE22211CB3, 1LE22211CC1, 1LE22211CC3, 1LE22211CD1, 1LE22211CD3, 1LE22212AA1, 1LE22212AA2, 1LE22212AB1, 1LE22212AB2, 1LE22212AC1, 1LE22212AC2, 1LE22212AD1, 1LE22212AD2, 1LE22212BA1, 1LE22212BA2, 1LE22212BB1, 1LE22212BC1, 1LE22212BC2, 1LE22212BD1, 1LE22212BD2, 1LE22251AA1, 1LE22251AA2, 1LE22251AA3, 1LE22251AB2, 1LE22251AB3, 1LE22251AB4, 1LE22251AC3, 1LE22251CA1, 1LE22251CA3, 1LE22251CB1, 1LE22251CB3, 1LE22251CC1, 1LE22251CC3, 1LE22251CD1, 1LE22251CD3, 1LE22252AA1, 1LE22252AA2, 1LE22252AB1, 1LE22252AB2, 1LE22252AC1, 1LE22252AC2, 1LE22252AD1, 1LE22252AD2, 1LE22252BA1, 1LE22252BA2, 1LE22252BB1, 1LE22252BC1, 1LE22252BC2, 1LE22252BD1, 1LE22252BD2, 1LE23011AM2, 1LE23011AM3, 1LE23011CM1, 1LE23011CM3, 1LE23011CM4, 1LE23012AM1, 1LE23012AM2, 1LE23012AM7, 1LE23012AM8, 1LE23012BM1, 1LE23012BM2, 1LE23012BM7, 1LE23012BM8, 1LE23111AA1, 1LE23111AA2, 1LE23111AA3, 1LE23111AB2, 1LE23111AB3, 1LE23111AB4, 1LE23111AC3, 1LE23111CA1, 1LE23111CA3, 1LE23111CB1, 1LE23111CB3, 1LE23111CC1, 1LE23111CC3, 1LE23112AA1, 1LE23112AA2, 1LE23112AB1, 1LE23112AB2, 1LE23112AC1, 1LE23112AC2, 1LE23112BA1, 1LE23112BA2, 1LE23112BB1, 1LE23112BC1, 1LE23112BC2, 1LE23211AA1, 1LE23211AA2, 1LE23211AA3, 1LE23211AB2, 1LE23211AB3, 1LE23211AB4, 1LE23211AC3, 1LE23211CA1, 1LE23211CA3, 1LE23211CB1, 1LE23211CB3, 1LE23211CC1, 1LE23211CC3, 1LE23211CD1, 1LE23211CD3, 1LE23212AA1, 1LE23212AA2, 1LE23212AB1, 1LE23212AB2, 1LE23212AC1, 1LE23212AC2, 1LE23212AD1, 1LE23212AD2, 1LE23212BA1, 1LE23212BA2, 1LE23212BB1, 1LE23212BC1, 1LE23212BC2, 1LE23212BD1, 1LE23212BD2, 1LE24111AA1, 1LE24111AA2, 1LE24111AA3, 1LE24111AB2, 1LE24111AB3, 1LE24111AB4, 1LE24111AC3, 1LE24111CA1, 1LE24111CA3, 1LE24111CB1, 1LE24111CB3, 1LE24111CC1, 1LE24111CC3, 1LE24111CD1, 1LE24111CD3, 1LE24112AA1, 1LE24112AA2, 1LE24112AB1, 1LE24112AB2, 1LE24112AC1, 1LE24112AC2, 1LE24112AD1, 1LE24112AD2, 1LE24112BA1, 1LE24112BA2, 1LE24112BB1, 1LE24112BC1, 1LE24112BC2, 1LE24112BD1, 1LE24112BD2, 1LE24211AA1, 1LE24211AA2, 1LE24211AA3, 1LE24211AB2, 1LE24211AB3, 1LE24211AB4, 1LE24211AC3, 1LE24211CA1, 1LE24211CA3, 1LE24211CB1, 1LE24211CB3, 1LE24211CC1, 1LE24211CC3, 1LE24211CD1, 1LE24211CD3, 1LE24212AA1, 1LE24212AA2, 1LE24212AB1, 1LE24212AB2, 1LE24212AC1, 1LE24212AC2, 1LE24212AD1, 1LE24212AD2, 1LE24212BA1, 1LE24212BA2, 1LE24212BB1, 1LE24212BC1, 1LE24212BC2, 1LE24212BD1, 1LE24212BD2, 1LE24221CB3, 1LE24221CC1, 1LE24221CC3, 1LE24222AB1, 1LE24222AB2, 1LE24222AC1, 1LE24222AC2, 1LE24222BB1, 1LE24222BC1, 1LE24222BC2, 1LE22212BB2</t>
  </si>
  <si>
    <t>Core date values for SF, Temp code &amp; Amb. Temp are included</t>
  </si>
  <si>
    <t>Double seal bearings change to single seal for the following motor cores::
1LE23214F; 1LE23214G; 1LE23214S; 1LE24214F; 1LE24214G; 1MB21212B</t>
  </si>
  <si>
    <t xml:space="preserve">Adding FS500 </t>
  </si>
  <si>
    <t>R. Kaiser / C.Crabtree</t>
  </si>
  <si>
    <t>VFD Values were revised.</t>
  </si>
  <si>
    <t>FS500 Electrical DATA</t>
  </si>
  <si>
    <t>M. Lopez / C.Crabtree</t>
  </si>
  <si>
    <t>Creation of Columns for Speed Pull-up, Torque Pull-up and Guarantee efficiency</t>
  </si>
  <si>
    <t>O. Palafox</t>
  </si>
  <si>
    <t>Motor / rotor weight and grease and berarings values update also hybrid bearings and special grease update for 1LE6... motors</t>
  </si>
  <si>
    <t>Adding FS500 Short Shaft and Roller Bearing</t>
  </si>
  <si>
    <t>C.Crabtree</t>
  </si>
  <si>
    <t>Adding FS500 DP200 HPS 1PC6 motors</t>
  </si>
  <si>
    <t>14.12.2018</t>
  </si>
  <si>
    <t>Adding Calculated Maximum inrush current amplitud and Cycles / Delete ABMA bearing designation number for Ball bearings the last "0" meaning functional temperature</t>
  </si>
  <si>
    <t>Frame Size 500 data was modified according to last test.</t>
  </si>
  <si>
    <t>4.24.2019</t>
  </si>
  <si>
    <t>M. López</t>
  </si>
  <si>
    <t>DP200 HPS 1PC6short housing</t>
  </si>
  <si>
    <t>Pull up speed. Pull up torque &amp; BDT speed was added</t>
  </si>
  <si>
    <t>9.23/2019</t>
  </si>
  <si>
    <t xml:space="preserve">Add column for Standard Fan Material
Add column for Standard Fan Rotation
Add column for Area Classification
Add columns for standard lubrication: Manufacture and Type
Add columns for option L57: Manufacture and Type
Add columns for option L58: Manufacture and Type
</t>
  </si>
  <si>
    <t>9/30/2019</t>
  </si>
  <si>
    <t>Data for FS 5011 600HP motor was added</t>
  </si>
  <si>
    <t>P. Bugarin</t>
  </si>
  <si>
    <t>HS100 Data in core level data 60 HZ and in VSS Loads &amp; Option code</t>
  </si>
  <si>
    <t>L. Maldonado/C. Crabtree</t>
  </si>
  <si>
    <t>284-6 HP/LP/HPH Data in core level data 60 HZ and in LP100/HP100 Loads &amp; Option code</t>
  </si>
  <si>
    <t>L. Maldonado/L. Zermeño</t>
  </si>
  <si>
    <t>MLFB Fix Data for HS100</t>
  </si>
  <si>
    <t>Updated 8 poles data</t>
  </si>
  <si>
    <t xml:space="preserve">From Core level 60 Hz eliminates Phase out position for:
-	NP+  Motors (1LE2111, 1LE2211, 1LE2311 &amp; 1LE2411)
-	Motors 1PC911 
-	Motors 1PC921
-	Motors 1PC811 
Add Pages for Reduced output power for 50Hz with 380V , 400V &amp; 415V
</t>
  </si>
  <si>
    <t xml:space="preserve">From Core level 60 Hz:
-	Add SD200 SE4 FS 440
-	Add SD200 &amp; SD200 841 FS440.
-	Add DP200 Crush.
-	Add Hazardous location Note 2 &amp; 3D200 &amp; SD200 841 FS440.
-	Modified temp code from T2D to T3 in SD200 Families in FS500.
-	Removed 900HP range.
-	Removed Short-circuit Data.
-	Updated Electrical Data Sheet format.
From Core level  for Reduced output power for 50Hz:
-	Add values for in 8 poles in pages for 380V , 400V &amp; 415V 
</t>
  </si>
  <si>
    <t>Add Pages for DP200 Crush+, Reduced output power for 50Hz with 380V , 400V &amp; 415V
Bearings data update, lines 317-319, pages Bearing Option codes and bearings &amp; lubrication codes</t>
  </si>
  <si>
    <t>Updated Current, efficiency &amp; power Factor for SD200/841 300HP 2 Poles</t>
  </si>
  <si>
    <t>In page Core level Data 60 Hz is updated type from DP200 to DP200 Crusher +</t>
  </si>
  <si>
    <t>For XP100 model, in note Standard Area Classification is eliminated "Group E"</t>
  </si>
  <si>
    <t>60 HZ</t>
  </si>
  <si>
    <t xml:space="preserve">NO LOAD
CURRENT
230V </t>
  </si>
  <si>
    <t>STATIC 
DATA</t>
  </si>
  <si>
    <t xml:space="preserve">NO LOAD
CURRENT
575V </t>
  </si>
  <si>
    <t>CALCULATED
DATA</t>
  </si>
  <si>
    <t>INVERTER DUTY MOTORS @ 460V</t>
  </si>
  <si>
    <t>INVERTER DUTY MOTORS @ 575v</t>
  </si>
  <si>
    <t>MLFB CORE &amp; CHARACTERISTICS</t>
  </si>
  <si>
    <t>NO LOAD CURRENT (AMPS)</t>
  </si>
  <si>
    <t>1/2 LOAD CURRENT (AMPS)</t>
  </si>
  <si>
    <t>3/4 LOAD CURRENT (AMPS)</t>
  </si>
  <si>
    <t>FULL LOAD CURRENT (AMPS)</t>
  </si>
  <si>
    <t>LOCKED ROTOR CURRENT (AMPS)</t>
  </si>
  <si>
    <t>NOMINAL EFFICIENCY</t>
  </si>
  <si>
    <t>POWER FACTOR</t>
  </si>
  <si>
    <t xml:space="preserve">TORQUE </t>
  </si>
  <si>
    <t>LOCKED ROTOR STALL TIME</t>
  </si>
  <si>
    <t>WEIGHT</t>
  </si>
  <si>
    <t>INERTIA</t>
  </si>
  <si>
    <t>SOUND PRESSURE</t>
  </si>
  <si>
    <t>INVERTER TORQUE</t>
  </si>
  <si>
    <t>IP</t>
  </si>
  <si>
    <t>VFD Range</t>
  </si>
  <si>
    <t>CORE MLFB</t>
  </si>
  <si>
    <t>TYPE</t>
  </si>
  <si>
    <t>HORSE POWER</t>
  </si>
  <si>
    <t>POLE</t>
  </si>
  <si>
    <t>FRAME SIZE</t>
  </si>
  <si>
    <t xml:space="preserve">SPEED
FULL LOAD                     - RPM - </t>
  </si>
  <si>
    <t>SPEED
BREAK DOWN
 RPM</t>
  </si>
  <si>
    <t>SPEED
PULL-UP
 RPM</t>
  </si>
  <si>
    <t>NO LOAD
CURRENT
230V</t>
  </si>
  <si>
    <r>
      <rPr>
        <b/>
        <sz val="8"/>
        <color theme="1"/>
        <rFont val="Arial"/>
        <family val="2"/>
      </rPr>
      <t>NO LOAD
CURRENT
460V</t>
    </r>
    <r>
      <rPr>
        <b/>
        <sz val="8"/>
        <rFont val="Arial"/>
        <family val="2"/>
      </rPr>
      <t xml:space="preserve">                              </t>
    </r>
  </si>
  <si>
    <t>1/2 LOAD
CURRENT
230V</t>
  </si>
  <si>
    <r>
      <rPr>
        <b/>
        <sz val="8"/>
        <color theme="1"/>
        <rFont val="Arial"/>
        <family val="2"/>
      </rPr>
      <t>1/2 LOAD
CURRENT
460V</t>
    </r>
    <r>
      <rPr>
        <b/>
        <sz val="8"/>
        <rFont val="Arial"/>
        <family val="2"/>
      </rPr>
      <t xml:space="preserve">                        </t>
    </r>
  </si>
  <si>
    <t>1/2 LOAD
CURRENT
575V</t>
  </si>
  <si>
    <t>3/4 LOAD
CURRENT
230V</t>
  </si>
  <si>
    <r>
      <rPr>
        <b/>
        <sz val="8"/>
        <color theme="1"/>
        <rFont val="Arial"/>
        <family val="2"/>
      </rPr>
      <t>3/4 LOAD
CURRENT
460V</t>
    </r>
    <r>
      <rPr>
        <b/>
        <sz val="8"/>
        <rFont val="Arial"/>
        <family val="2"/>
      </rPr>
      <t xml:space="preserve">                      </t>
    </r>
  </si>
  <si>
    <t>3/4 LOAD
CURRENT
575V</t>
  </si>
  <si>
    <t>FULL LOAD
CURRENT
230V</t>
  </si>
  <si>
    <t>FULL LOAD
CURRENT 460V</t>
  </si>
  <si>
    <t>FULL LOAD
CURRENT
575V</t>
  </si>
  <si>
    <t>LOCKED
ROTOR
CURRENT
230V</t>
  </si>
  <si>
    <t>LOCKED
ROTOR
CURRENT
460V</t>
  </si>
  <si>
    <t xml:space="preserve">LOCKED
ROTOR
CURRENT
575V             </t>
  </si>
  <si>
    <t>kVA / HP
CODE</t>
  </si>
  <si>
    <t>NEMA DESIGN</t>
  </si>
  <si>
    <t>NOM. EFF.
1/2 LOAD
(%)</t>
  </si>
  <si>
    <t xml:space="preserve">NOM. EFF.
3/4 LOAD
(%) </t>
  </si>
  <si>
    <t>NOM. EFF.
FULL LOAD
(%)</t>
  </si>
  <si>
    <t>GUAR.
EFF.
FULL
LOAD
%</t>
  </si>
  <si>
    <t>POWER
FACTOR
1/2 LOAD</t>
  </si>
  <si>
    <t>POWER
FACTOR
3/4 LOAD</t>
  </si>
  <si>
    <t>POWER
FACTOR
FULL LOAD</t>
  </si>
  <si>
    <t>TORQUE
FULL LOAD
(FT. - LBS.)</t>
  </si>
  <si>
    <t xml:space="preserve">TORQUE
LOCKED
ROTOR
(FT. - LBS.) </t>
  </si>
  <si>
    <t>TORQUE
BREAK DOWN
(FT. - LBS.)</t>
  </si>
  <si>
    <t>TORQUE
PULL
UP
(FT. - LBS.)</t>
  </si>
  <si>
    <t>STARTING TORQUE
MA / MN
(%)</t>
  </si>
  <si>
    <t>BREAK DOWN TORQUE
MK / MN
(%)</t>
  </si>
  <si>
    <t>TORQUE
PULL
UP
%</t>
  </si>
  <si>
    <t>LOCKED ROTOR
STALL TIME
HOT
(SEC.)</t>
  </si>
  <si>
    <t>LOCKED ROTOR
STALL TIME
COLD
(SEC.)</t>
  </si>
  <si>
    <t>MOTOR
WEIGHT
(LBS.)</t>
  </si>
  <si>
    <t xml:space="preserve">ROTOR
WEIGHT
(LBS.) </t>
  </si>
  <si>
    <t>EXT. LOAD
INERTIA
(WK2) CAPABILITY</t>
  </si>
  <si>
    <r>
      <t>ROTOR INERTIA
(FT</t>
    </r>
    <r>
      <rPr>
        <b/>
        <vertAlign val="superscript"/>
        <sz val="8"/>
        <color theme="1"/>
        <rFont val="Arial"/>
        <family val="2"/>
      </rPr>
      <t>2</t>
    </r>
    <r>
      <rPr>
        <b/>
        <sz val="8"/>
        <color theme="1"/>
        <rFont val="Arial"/>
        <family val="2"/>
      </rPr>
      <t xml:space="preserve">. LBS.) </t>
    </r>
  </si>
  <si>
    <t>STANDARD FAN MATERIAL</t>
  </si>
  <si>
    <t>STANDARD FAN ROTATION</t>
  </si>
  <si>
    <t xml:space="preserve">SOUND
PRESSURE
OVERALL
(dBA) </t>
  </si>
  <si>
    <t>SOUND
POWER
OVERALL
(dBA)</t>
  </si>
  <si>
    <t>SOUND
PRESSURE
125 Hz.
(dBA)</t>
  </si>
  <si>
    <t>SOUND
PRESSURE
250 Hz.
(dBA)</t>
  </si>
  <si>
    <t>SOUND
PRESSURE
500 Hz.
(dBA)</t>
  </si>
  <si>
    <t>SOUND
PRESSURE
1000 Hz.
(dBA)</t>
  </si>
  <si>
    <t>SOUND
PRESSURE
2000 Hz.
(dBA)</t>
  </si>
  <si>
    <t>SOUND
PRESSURE
4000 Hz.
(dBA)</t>
  </si>
  <si>
    <t>SOUND
PRESSURE
8000 Hz.
(dBA)</t>
  </si>
  <si>
    <t>MAX TORQUE
CONSTANT HP
(FT-LBS)</t>
  </si>
  <si>
    <t>MAX RPM
CONSTANT HP
(RPM)</t>
  </si>
  <si>
    <t>IP Degree</t>
  </si>
  <si>
    <t>VFD Range V.T.</t>
  </si>
  <si>
    <t>VFD Range C.T.</t>
  </si>
  <si>
    <t>Service Factor</t>
  </si>
  <si>
    <t>Ambient Temperature</t>
  </si>
  <si>
    <t>Standard Area Classification</t>
  </si>
  <si>
    <t>Temp Code</t>
  </si>
  <si>
    <t>Hazardouz Location Classification</t>
  </si>
  <si>
    <t>1LE21211AA1</t>
  </si>
  <si>
    <t>GP100A</t>
  </si>
  <si>
    <t>143T</t>
  </si>
  <si>
    <t>L</t>
  </si>
  <si>
    <t>B</t>
  </si>
  <si>
    <t>--</t>
  </si>
  <si>
    <t>Polypropylen</t>
  </si>
  <si>
    <t>Bidirectional</t>
  </si>
  <si>
    <t>IP55</t>
  </si>
  <si>
    <t>20:1</t>
  </si>
  <si>
    <t>4:1</t>
  </si>
  <si>
    <t>1LE21211AA2</t>
  </si>
  <si>
    <t>M</t>
  </si>
  <si>
    <t>1LE21211AA3</t>
  </si>
  <si>
    <t>145T</t>
  </si>
  <si>
    <t>1LE21211AB2</t>
  </si>
  <si>
    <t>&lt;30</t>
  </si>
  <si>
    <t>1LE21211AB3</t>
  </si>
  <si>
    <t>1LE21211AB4</t>
  </si>
  <si>
    <t>1LE21211AC3</t>
  </si>
  <si>
    <t>K</t>
  </si>
  <si>
    <t>1LE21211CA1</t>
  </si>
  <si>
    <t>182T</t>
  </si>
  <si>
    <t>J</t>
  </si>
  <si>
    <t>1LE21211CA3</t>
  </si>
  <si>
    <t>184T</t>
  </si>
  <si>
    <t>1LE21211CB1</t>
  </si>
  <si>
    <t>1LE21211CB3</t>
  </si>
  <si>
    <t>1LE21211CC1</t>
  </si>
  <si>
    <t>1LE21211CC3</t>
  </si>
  <si>
    <t>1LE21212AA1</t>
  </si>
  <si>
    <t>213T</t>
  </si>
  <si>
    <t>H</t>
  </si>
  <si>
    <t>1LE21212AA2</t>
  </si>
  <si>
    <t>215T</t>
  </si>
  <si>
    <t>1LE21212AB1</t>
  </si>
  <si>
    <t>1LE21212AB2</t>
  </si>
  <si>
    <t>1LE21212AC1</t>
  </si>
  <si>
    <t>1LE21212AC2</t>
  </si>
  <si>
    <t>1LE21212BA1</t>
  </si>
  <si>
    <t>254T</t>
  </si>
  <si>
    <t>G</t>
  </si>
  <si>
    <t>1LE21212BA2</t>
  </si>
  <si>
    <t>256T</t>
  </si>
  <si>
    <t>1LE21212BB1</t>
  </si>
  <si>
    <t>1LE21212BB2</t>
  </si>
  <si>
    <t>1LE21212BC1</t>
  </si>
  <si>
    <t>1LE21212BC2</t>
  </si>
  <si>
    <t>1LE21251AA1</t>
  </si>
  <si>
    <t>N/A</t>
  </si>
  <si>
    <t>1LE21251AA2</t>
  </si>
  <si>
    <t>1LE21251AA3</t>
  </si>
  <si>
    <t>1LE21251AB2</t>
  </si>
  <si>
    <t>1LE21251AB3</t>
  </si>
  <si>
    <t>1LE21251AB4</t>
  </si>
  <si>
    <t>1LE21251AC3</t>
  </si>
  <si>
    <t>1LE21251CA1</t>
  </si>
  <si>
    <t>1LE21251CA3</t>
  </si>
  <si>
    <t>1LE21251CB1</t>
  </si>
  <si>
    <t>1LE21251CB3</t>
  </si>
  <si>
    <t>1LE21251CC1</t>
  </si>
  <si>
    <t>1LE21251CC3</t>
  </si>
  <si>
    <t>1LE21252AA1</t>
  </si>
  <si>
    <t>1LE21252AA2</t>
  </si>
  <si>
    <t>1LE21252AB1</t>
  </si>
  <si>
    <t>1LE21252AB2</t>
  </si>
  <si>
    <t>1LE21252AC1</t>
  </si>
  <si>
    <t>1LE21252AC2</t>
  </si>
  <si>
    <t>1LE21252BA1</t>
  </si>
  <si>
    <t>1LE21252BA2</t>
  </si>
  <si>
    <t>1LE21252BB1</t>
  </si>
  <si>
    <t>NA</t>
  </si>
  <si>
    <t>1LE21252BB2</t>
  </si>
  <si>
    <t>1LE21252BC1</t>
  </si>
  <si>
    <t>1LE21252BC2</t>
  </si>
  <si>
    <t>1LE22211AA1</t>
  </si>
  <si>
    <t>GP100</t>
  </si>
  <si>
    <t>1LE22211AA2</t>
  </si>
  <si>
    <t>1LE22211AA3</t>
  </si>
  <si>
    <t>1LE22211AB2</t>
  </si>
  <si>
    <t>1LE22211AB3</t>
  </si>
  <si>
    <t>1LE22211AB4</t>
  </si>
  <si>
    <t>1LE22211AC3</t>
  </si>
  <si>
    <t>1LE22211CA1</t>
  </si>
  <si>
    <t>1LE22211CA3</t>
  </si>
  <si>
    <t>1LE22211CB1</t>
  </si>
  <si>
    <t>1LE22211CB3</t>
  </si>
  <si>
    <t>1LE22211CC1</t>
  </si>
  <si>
    <t>1LE22211CC3</t>
  </si>
  <si>
    <t>1LE22211CD1</t>
  </si>
  <si>
    <t>1LE22211CD3</t>
  </si>
  <si>
    <t>1LE22212AA1</t>
  </si>
  <si>
    <t>1LE22212AA2</t>
  </si>
  <si>
    <t>1LE22212AB1</t>
  </si>
  <si>
    <t>1LE22212AB2</t>
  </si>
  <si>
    <t>1LE22212AC1</t>
  </si>
  <si>
    <t>1LE22212AC2</t>
  </si>
  <si>
    <t>1LE22212AD1</t>
  </si>
  <si>
    <t>1LE22212AD2</t>
  </si>
  <si>
    <t>1LE22212BA1</t>
  </si>
  <si>
    <t>1LE22212BA2</t>
  </si>
  <si>
    <t>1LE22212BB1</t>
  </si>
  <si>
    <t>1LE22212BB2</t>
  </si>
  <si>
    <t>1LE22212BC1</t>
  </si>
  <si>
    <t>1LE22212BC2</t>
  </si>
  <si>
    <t>1LE22212BD1</t>
  </si>
  <si>
    <t>1LE22212BD2</t>
  </si>
  <si>
    <t>1LE22212CB1</t>
  </si>
  <si>
    <t>284T</t>
  </si>
  <si>
    <t>Polypropylen ESD</t>
  </si>
  <si>
    <t>IP54</t>
  </si>
  <si>
    <t>1LE22212CB2</t>
  </si>
  <si>
    <t>286T</t>
  </si>
  <si>
    <t>1LE22212CC1</t>
  </si>
  <si>
    <t>1LE22212CC2</t>
  </si>
  <si>
    <t>1LE22212CD1</t>
  </si>
  <si>
    <t>1LE22212CD2</t>
  </si>
  <si>
    <t>1LE22212DA1</t>
  </si>
  <si>
    <t>284TS</t>
  </si>
  <si>
    <t>1LE22212DA2</t>
  </si>
  <si>
    <t>286TS</t>
  </si>
  <si>
    <t>1LE22213AB1</t>
  </si>
  <si>
    <t>324T</t>
  </si>
  <si>
    <t>64</t>
  </si>
  <si>
    <t>75</t>
  </si>
  <si>
    <t>45</t>
  </si>
  <si>
    <t>52</t>
  </si>
  <si>
    <t>59</t>
  </si>
  <si>
    <t>57</t>
  </si>
  <si>
    <t>53</t>
  </si>
  <si>
    <t>50</t>
  </si>
  <si>
    <t>1LE22213AB2</t>
  </si>
  <si>
    <t>326T</t>
  </si>
  <si>
    <t>1LE22213AC1</t>
  </si>
  <si>
    <t>1LE22213AC2</t>
  </si>
  <si>
    <t>63</t>
  </si>
  <si>
    <t>73</t>
  </si>
  <si>
    <t>43</t>
  </si>
  <si>
    <t>51</t>
  </si>
  <si>
    <t>58</t>
  </si>
  <si>
    <t>56</t>
  </si>
  <si>
    <t>1LE22213AD1</t>
  </si>
  <si>
    <t>1LE22213AD2</t>
  </si>
  <si>
    <t>1LE22213BA1</t>
  </si>
  <si>
    <t>324TS</t>
  </si>
  <si>
    <t>1LE22213BA2</t>
  </si>
  <si>
    <t>326TS</t>
  </si>
  <si>
    <t>1LE22213BC2</t>
  </si>
  <si>
    <t>1LE22213BD1</t>
  </si>
  <si>
    <t>1LE22213CB1</t>
  </si>
  <si>
    <t>364T</t>
  </si>
  <si>
    <t>42</t>
  </si>
  <si>
    <t>1LE22213CB2</t>
  </si>
  <si>
    <t>365T</t>
  </si>
  <si>
    <t>1LE22213CC1</t>
  </si>
  <si>
    <t>60</t>
  </si>
  <si>
    <t>71</t>
  </si>
  <si>
    <t>40</t>
  </si>
  <si>
    <t>48</t>
  </si>
  <si>
    <t>54</t>
  </si>
  <si>
    <t>1LE22213CC2</t>
  </si>
  <si>
    <t>1LE22213CD1</t>
  </si>
  <si>
    <t>1LE22213CD2</t>
  </si>
  <si>
    <t>1LE22213DA1</t>
  </si>
  <si>
    <t>364TS</t>
  </si>
  <si>
    <t>1LE22213DA2</t>
  </si>
  <si>
    <t>365TS</t>
  </si>
  <si>
    <t>1LE22213DC2</t>
  </si>
  <si>
    <t>1LE22213DD1</t>
  </si>
  <si>
    <t>1LE22214AB2</t>
  </si>
  <si>
    <t>405T</t>
  </si>
  <si>
    <t>67</t>
  </si>
  <si>
    <t>1LE22214AC1</t>
  </si>
  <si>
    <t>404T</t>
  </si>
  <si>
    <t>66</t>
  </si>
  <si>
    <t>77</t>
  </si>
  <si>
    <t>61</t>
  </si>
  <si>
    <t>62</t>
  </si>
  <si>
    <t>39</t>
  </si>
  <si>
    <t>1LE22214AC2</t>
  </si>
  <si>
    <t>1LE22214AD1</t>
  </si>
  <si>
    <t>1240</t>
  </si>
  <si>
    <t>1LE22214AD2</t>
  </si>
  <si>
    <t>1470</t>
  </si>
  <si>
    <t>1LE22214BA2</t>
  </si>
  <si>
    <t>405TS</t>
  </si>
  <si>
    <t>1LE22214BB2</t>
  </si>
  <si>
    <t>1LE22214CB1</t>
  </si>
  <si>
    <t>444T</t>
  </si>
  <si>
    <t>542</t>
  </si>
  <si>
    <t>86</t>
  </si>
  <si>
    <t>68</t>
  </si>
  <si>
    <t>1LE22214CB2</t>
  </si>
  <si>
    <t>445T</t>
  </si>
  <si>
    <t>84</t>
  </si>
  <si>
    <t>70</t>
  </si>
  <si>
    <t>49</t>
  </si>
  <si>
    <t>1LE22214CB3</t>
  </si>
  <si>
    <t>447T</t>
  </si>
  <si>
    <t>74</t>
  </si>
  <si>
    <t>85</t>
  </si>
  <si>
    <t>1LE22214CC1</t>
  </si>
  <si>
    <t>65</t>
  </si>
  <si>
    <t>76</t>
  </si>
  <si>
    <t>55</t>
  </si>
  <si>
    <t>1LE22214CC2</t>
  </si>
  <si>
    <t>46</t>
  </si>
  <si>
    <t>41</t>
  </si>
  <si>
    <t>1LE22214CC3</t>
  </si>
  <si>
    <t>1LE22214CC5</t>
  </si>
  <si>
    <t>449T</t>
  </si>
  <si>
    <t>69</t>
  </si>
  <si>
    <t>1LE22214CD1</t>
  </si>
  <si>
    <t>1810</t>
  </si>
  <si>
    <t>1LE22214CD2</t>
  </si>
  <si>
    <t>2370</t>
  </si>
  <si>
    <t>1LE22214CD3</t>
  </si>
  <si>
    <t>2920</t>
  </si>
  <si>
    <t>1LE22214DA1</t>
  </si>
  <si>
    <t>444TS</t>
  </si>
  <si>
    <t>1LE22214DA2</t>
  </si>
  <si>
    <t>445TS</t>
  </si>
  <si>
    <t>1LE22214DA3</t>
  </si>
  <si>
    <t>447TS</t>
  </si>
  <si>
    <t>1LE22214DB1</t>
  </si>
  <si>
    <t>1LE22214DB2</t>
  </si>
  <si>
    <t>1LE22214DB3</t>
  </si>
  <si>
    <t>1LE22214DC1</t>
  </si>
  <si>
    <t>1LE22214DC2</t>
  </si>
  <si>
    <t>1LE22214DC3</t>
  </si>
  <si>
    <t>1LE22214DC5</t>
  </si>
  <si>
    <t>449TS</t>
  </si>
  <si>
    <t>1LE22214EB1</t>
  </si>
  <si>
    <t>B444T</t>
  </si>
  <si>
    <t>1LE22214EB2</t>
  </si>
  <si>
    <t>B445T</t>
  </si>
  <si>
    <t>1LE22214EB3</t>
  </si>
  <si>
    <t>B447T</t>
  </si>
  <si>
    <t>1LE22214EC1</t>
  </si>
  <si>
    <t>1LE22214EC2</t>
  </si>
  <si>
    <t>1LE22214EC3</t>
  </si>
  <si>
    <t>1LE22214EC5</t>
  </si>
  <si>
    <t>B449T</t>
  </si>
  <si>
    <t>1LE22251AA1</t>
  </si>
  <si>
    <t>1LE22251AA2</t>
  </si>
  <si>
    <t>1LE22251AA3</t>
  </si>
  <si>
    <t>1LE22251AB2</t>
  </si>
  <si>
    <t>1LE22251AB3</t>
  </si>
  <si>
    <t>1LE22251AB4</t>
  </si>
  <si>
    <t>1LE22251AC3</t>
  </si>
  <si>
    <t>1LE22251CA1</t>
  </si>
  <si>
    <t>1LE22251CA3</t>
  </si>
  <si>
    <t>1LE22251CB1</t>
  </si>
  <si>
    <t>1LE22251CB3</t>
  </si>
  <si>
    <t>1LE22251CC1</t>
  </si>
  <si>
    <t>1LE22251CC3</t>
  </si>
  <si>
    <t>1LE22251CD1</t>
  </si>
  <si>
    <t>1LE22251CD3</t>
  </si>
  <si>
    <t>1LE22252AA1</t>
  </si>
  <si>
    <t>1LE22252AA2</t>
  </si>
  <si>
    <t>1LE22252AB1</t>
  </si>
  <si>
    <t>1LE22252AB2</t>
  </si>
  <si>
    <t>1LE22252AC1</t>
  </si>
  <si>
    <t>1LE22252AC2</t>
  </si>
  <si>
    <t>1LE22252AD1</t>
  </si>
  <si>
    <t>1LE22252AD2</t>
  </si>
  <si>
    <t>1LE22252BA1</t>
  </si>
  <si>
    <t>1LE22252BA2</t>
  </si>
  <si>
    <t>1LE22252BB1</t>
  </si>
  <si>
    <t>1LE22252BB2</t>
  </si>
  <si>
    <t>1LE22252BC1</t>
  </si>
  <si>
    <t>1LE22252BC2</t>
  </si>
  <si>
    <t>1LE22252BD1</t>
  </si>
  <si>
    <t>1LE22252BD2</t>
  </si>
  <si>
    <t>1LE22252CB1</t>
  </si>
  <si>
    <t>1LE22252CB2</t>
  </si>
  <si>
    <t>1LE22252CC1</t>
  </si>
  <si>
    <t>1LE22252CC2</t>
  </si>
  <si>
    <t>1LE22252CD1</t>
  </si>
  <si>
    <t>1LE22252CD2</t>
  </si>
  <si>
    <t>1LE22252DA1</t>
  </si>
  <si>
    <t>1LE22252DA2</t>
  </si>
  <si>
    <t>1LE22253AB1</t>
  </si>
  <si>
    <t>1LE22253AB2</t>
  </si>
  <si>
    <t>1LE22253AC1</t>
  </si>
  <si>
    <t>1LE22253AC2</t>
  </si>
  <si>
    <t>1LE22253AD1</t>
  </si>
  <si>
    <t>1LE22253AD2</t>
  </si>
  <si>
    <t>1LE22253BA1</t>
  </si>
  <si>
    <t>1LE22253BA2</t>
  </si>
  <si>
    <t>1LE22253BC2</t>
  </si>
  <si>
    <t>1LE22253BD1</t>
  </si>
  <si>
    <t>1LE22253CB1</t>
  </si>
  <si>
    <t>1LE22253CB2</t>
  </si>
  <si>
    <t>1LE22253CC1</t>
  </si>
  <si>
    <t>1LE22253CC2</t>
  </si>
  <si>
    <t>1LE22253CD1</t>
  </si>
  <si>
    <t>1LE22253CD2</t>
  </si>
  <si>
    <t>1LE22253DA1</t>
  </si>
  <si>
    <t>1LE22253DA2</t>
  </si>
  <si>
    <t>1LE22253DC2</t>
  </si>
  <si>
    <t>1LE22253DD1</t>
  </si>
  <si>
    <t>1LE22254AB2</t>
  </si>
  <si>
    <t>1LE22254AC1</t>
  </si>
  <si>
    <t>1LE22254AC2</t>
  </si>
  <si>
    <t>1LE22254AD1</t>
  </si>
  <si>
    <t>1LE22254AD2</t>
  </si>
  <si>
    <t>1LE22254BA2</t>
  </si>
  <si>
    <t>1LE22254BB2</t>
  </si>
  <si>
    <t>1LE22254CB1</t>
  </si>
  <si>
    <t>1LE22254CB2</t>
  </si>
  <si>
    <t>1LE22254CB3</t>
  </si>
  <si>
    <t>1LE22254CC1</t>
  </si>
  <si>
    <t>1LE22254CC2</t>
  </si>
  <si>
    <t>1LE22254CC3</t>
  </si>
  <si>
    <t>1LE22254CC5</t>
  </si>
  <si>
    <t>1LE22254CD1</t>
  </si>
  <si>
    <t>1LE22254CD2</t>
  </si>
  <si>
    <t>1LE22254CD3</t>
  </si>
  <si>
    <t>1LE22254DA1</t>
  </si>
  <si>
    <t>1LE22254DA2</t>
  </si>
  <si>
    <t>1LE22254DA3</t>
  </si>
  <si>
    <t>1LE22254DB1</t>
  </si>
  <si>
    <t>1LE22254DB2</t>
  </si>
  <si>
    <t>1LE22254DB3</t>
  </si>
  <si>
    <t>1LE22254DC1</t>
  </si>
  <si>
    <t>1LE22254DC2</t>
  </si>
  <si>
    <t>1LE22254DC3</t>
  </si>
  <si>
    <t>1LE22254DC5</t>
  </si>
  <si>
    <t>1LE22254EB1</t>
  </si>
  <si>
    <t>1LE22254EB2</t>
  </si>
  <si>
    <t>1LE22254EB3</t>
  </si>
  <si>
    <t>1LE22254EC1</t>
  </si>
  <si>
    <t>1LE22254EC2</t>
  </si>
  <si>
    <t>1LE22254EC3</t>
  </si>
  <si>
    <t>1LE22254EC5</t>
  </si>
  <si>
    <t>1LE23011AM2</t>
  </si>
  <si>
    <t>SD10 MS</t>
  </si>
  <si>
    <t>1 / 0.25</t>
  </si>
  <si>
    <t>4/8</t>
  </si>
  <si>
    <t>1763/876</t>
  </si>
  <si>
    <t>2.2/1.4</t>
  </si>
  <si>
    <t>1.1/0.7</t>
  </si>
  <si>
    <t>0.88/0.56</t>
  </si>
  <si>
    <t>1.6/.8</t>
  </si>
  <si>
    <t>15.6/3.8</t>
  </si>
  <si>
    <t>70.0/48.2</t>
  </si>
  <si>
    <t>79.0/57.4</t>
  </si>
  <si>
    <t>81.0/64.5</t>
  </si>
  <si>
    <t>49/33</t>
  </si>
  <si>
    <t>62/41</t>
  </si>
  <si>
    <t>71/48</t>
  </si>
  <si>
    <t>2.9/1.5</t>
  </si>
  <si>
    <t>12.3/5.1</t>
  </si>
  <si>
    <t>14.03/5.7</t>
  </si>
  <si>
    <t>420/340</t>
  </si>
  <si>
    <t>480/380</t>
  </si>
  <si>
    <t>1LE23011AM3</t>
  </si>
  <si>
    <t>1.5 / 0.37</t>
  </si>
  <si>
    <t>1755/870</t>
  </si>
  <si>
    <t>3/1.8</t>
  </si>
  <si>
    <t>1.5/0.9</t>
  </si>
  <si>
    <t>1.2/0.72</t>
  </si>
  <si>
    <t>2.3/1.1</t>
  </si>
  <si>
    <t>20.9/5.2</t>
  </si>
  <si>
    <t>76/53</t>
  </si>
  <si>
    <t>80/61</t>
  </si>
  <si>
    <t>81.3/65.5</t>
  </si>
  <si>
    <t>52/33</t>
  </si>
  <si>
    <t>66/42</t>
  </si>
  <si>
    <t>73/49</t>
  </si>
  <si>
    <t>4.5/2.4</t>
  </si>
  <si>
    <t>17.6/8.3</t>
  </si>
  <si>
    <t>19.7/8.7</t>
  </si>
  <si>
    <t>390/340</t>
  </si>
  <si>
    <t>430/360</t>
  </si>
  <si>
    <t>1LE23011CM1</t>
  </si>
  <si>
    <t>2 / 0.5</t>
  </si>
  <si>
    <t xml:space="preserve">4/8 </t>
  </si>
  <si>
    <t>1775/880</t>
  </si>
  <si>
    <t>4.4/2.6</t>
  </si>
  <si>
    <t>2.2/1.3</t>
  </si>
  <si>
    <t>1.76/1.04</t>
  </si>
  <si>
    <t>3.4/1.5</t>
  </si>
  <si>
    <t>25.0/10.0</t>
  </si>
  <si>
    <t>84.5/68.0</t>
  </si>
  <si>
    <t>86.0/72.0</t>
  </si>
  <si>
    <t>86.5/74.0</t>
  </si>
  <si>
    <t>55/48</t>
  </si>
  <si>
    <t>68/62</t>
  </si>
  <si>
    <t>75/69</t>
  </si>
  <si>
    <t>5.9/3.0</t>
  </si>
  <si>
    <t>230/150</t>
  </si>
  <si>
    <t>260/210</t>
  </si>
  <si>
    <t>1LE23011CM3</t>
  </si>
  <si>
    <t>3 / 0.75</t>
  </si>
  <si>
    <t>1765/ 875</t>
  </si>
  <si>
    <t>5.2/3</t>
  </si>
  <si>
    <t>2.6/1.5</t>
  </si>
  <si>
    <t>2.08/1.2</t>
  </si>
  <si>
    <t>4.4/1.9</t>
  </si>
  <si>
    <t>32.0/12.5</t>
  </si>
  <si>
    <t>85.7/71.7</t>
  </si>
  <si>
    <t>87.7/76.7</t>
  </si>
  <si>
    <t>87.5/78.5</t>
  </si>
  <si>
    <t>54/46</t>
  </si>
  <si>
    <t>67/60</t>
  </si>
  <si>
    <t>75/68</t>
  </si>
  <si>
    <t>8.9/4.5</t>
  </si>
  <si>
    <t>240/150</t>
  </si>
  <si>
    <t>280/200</t>
  </si>
  <si>
    <t>1LE23011CM4</t>
  </si>
  <si>
    <t>5 / 1.2</t>
  </si>
  <si>
    <t>1760/865</t>
  </si>
  <si>
    <t>10/4.8</t>
  </si>
  <si>
    <t>5.0/2.4</t>
  </si>
  <si>
    <t>4/1.92</t>
  </si>
  <si>
    <t>7.7/3.0</t>
  </si>
  <si>
    <t>47.0/9.5</t>
  </si>
  <si>
    <t>83.4/58.5</t>
  </si>
  <si>
    <t>85.1/65.1</t>
  </si>
  <si>
    <t>86.5/75.5</t>
  </si>
  <si>
    <t>62.3/39.0</t>
  </si>
  <si>
    <t>72/50</t>
  </si>
  <si>
    <t>14.9/7.2</t>
  </si>
  <si>
    <t>34.2/9.4</t>
  </si>
  <si>
    <t>49.1/14.4</t>
  </si>
  <si>
    <t>230/130</t>
  </si>
  <si>
    <t>330/200</t>
  </si>
  <si>
    <t>1LE23012AM1</t>
  </si>
  <si>
    <t>1LE23012AM2</t>
  </si>
  <si>
    <t>7.5 1.9</t>
  </si>
  <si>
    <t>1755/875</t>
  </si>
  <si>
    <t>8.2/5.2</t>
  </si>
  <si>
    <t>4.1/2.6</t>
  </si>
  <si>
    <t>3.28/2.08</t>
  </si>
  <si>
    <t>9.6/3.7</t>
  </si>
  <si>
    <t>63.5/13.8</t>
  </si>
  <si>
    <t>88.1/71</t>
  </si>
  <si>
    <t>88.9/74.4</t>
  </si>
  <si>
    <t>76.0/50.2</t>
  </si>
  <si>
    <t>83/56</t>
  </si>
  <si>
    <t>22.7/11.2</t>
  </si>
  <si>
    <t>47.7/14.9</t>
  </si>
  <si>
    <t>85.4/36.5</t>
  </si>
  <si>
    <t>210/130</t>
  </si>
  <si>
    <t>380/330</t>
  </si>
  <si>
    <t>1LE23012AM7</t>
  </si>
  <si>
    <t>1LE23012AM8</t>
  </si>
  <si>
    <t>10 / 2.5</t>
  </si>
  <si>
    <t>1750/870</t>
  </si>
  <si>
    <t>10.6/7.2</t>
  </si>
  <si>
    <t>5.3/3.6</t>
  </si>
  <si>
    <t>4.24/2.88</t>
  </si>
  <si>
    <t>12.5/5</t>
  </si>
  <si>
    <t>70.4/15.8</t>
  </si>
  <si>
    <t>89.7/72.7</t>
  </si>
  <si>
    <t>89.4/76.9</t>
  </si>
  <si>
    <t>79.9/51.8</t>
  </si>
  <si>
    <t>30.0/15.0</t>
  </si>
  <si>
    <t>51/18</t>
  </si>
  <si>
    <t>96/37.5</t>
  </si>
  <si>
    <t>170/120</t>
  </si>
  <si>
    <t>320/250</t>
  </si>
  <si>
    <t>1LE23012BM1</t>
  </si>
  <si>
    <t>10 /2.5</t>
  </si>
  <si>
    <t>1765/880</t>
  </si>
  <si>
    <t>10.2/7</t>
  </si>
  <si>
    <t>5.1/3.5</t>
  </si>
  <si>
    <t>4.08/2.8</t>
  </si>
  <si>
    <t>12.5/4.8</t>
  </si>
  <si>
    <t>67.9/16.5</t>
  </si>
  <si>
    <t>90.4/85.8</t>
  </si>
  <si>
    <t>84/56</t>
  </si>
  <si>
    <t>29.6/14.9</t>
  </si>
  <si>
    <t>55.3/22.3</t>
  </si>
  <si>
    <t>76.9/31.3</t>
  </si>
  <si>
    <t>180/150</t>
  </si>
  <si>
    <t>1LE23012BM2</t>
  </si>
  <si>
    <t>15 / 3.7</t>
  </si>
  <si>
    <t>13.8/9</t>
  </si>
  <si>
    <t>6.9/4.5</t>
  </si>
  <si>
    <t>5.52/3.6</t>
  </si>
  <si>
    <t>18.0/7.0</t>
  </si>
  <si>
    <t>116.0/64.0</t>
  </si>
  <si>
    <t>88.3/79.0</t>
  </si>
  <si>
    <t>90.4/84.5</t>
  </si>
  <si>
    <t>90.2/86.5</t>
  </si>
  <si>
    <t>50/40</t>
  </si>
  <si>
    <t>65/50</t>
  </si>
  <si>
    <t>44.0/22.0</t>
  </si>
  <si>
    <t>180/160</t>
  </si>
  <si>
    <t>200/180</t>
  </si>
  <si>
    <t>1LE23012BM7</t>
  </si>
  <si>
    <t>1770/880</t>
  </si>
  <si>
    <t>14/10</t>
  </si>
  <si>
    <t>7.0/5.0</t>
  </si>
  <si>
    <t>5.6/4</t>
  </si>
  <si>
    <t>18.5/7.5</t>
  </si>
  <si>
    <t>1LE23012BM8</t>
  </si>
  <si>
    <t>20 / 5</t>
  </si>
  <si>
    <t>24/14.2</t>
  </si>
  <si>
    <t>12.0/7.1</t>
  </si>
  <si>
    <t>9.6/5.68</t>
  </si>
  <si>
    <t>27.0/11.0</t>
  </si>
  <si>
    <t>157/33</t>
  </si>
  <si>
    <t>88.7/80</t>
  </si>
  <si>
    <t>89/83</t>
  </si>
  <si>
    <t>90.8/84.9</t>
  </si>
  <si>
    <t>71/38</t>
  </si>
  <si>
    <t>51/50</t>
  </si>
  <si>
    <t>81.2/55.2</t>
  </si>
  <si>
    <t>59.3/29.8</t>
  </si>
  <si>
    <t>136/44.7</t>
  </si>
  <si>
    <t>166/59.6</t>
  </si>
  <si>
    <t>1LE23012CM1</t>
  </si>
  <si>
    <t>20/14.4</t>
  </si>
  <si>
    <t>10/7.2</t>
  </si>
  <si>
    <t>8/5.76</t>
  </si>
  <si>
    <t>25/9.3</t>
  </si>
  <si>
    <t>153/37</t>
  </si>
  <si>
    <t>88.5/84</t>
  </si>
  <si>
    <t>85/59</t>
  </si>
  <si>
    <t>59.4/30</t>
  </si>
  <si>
    <t>113/54</t>
  </si>
  <si>
    <t>159/75</t>
  </si>
  <si>
    <t>190/180</t>
  </si>
  <si>
    <t>270/250</t>
  </si>
  <si>
    <t>1LE23012CM2</t>
  </si>
  <si>
    <t>25 / 6.2</t>
  </si>
  <si>
    <t>21/16</t>
  </si>
  <si>
    <t>10.5/8</t>
  </si>
  <si>
    <t>8.4/6.4</t>
  </si>
  <si>
    <t>30/11.5</t>
  </si>
  <si>
    <t>177/46</t>
  </si>
  <si>
    <t>90.3/82.9</t>
  </si>
  <si>
    <t>90.4/85.2</t>
  </si>
  <si>
    <t>89.5/85.5</t>
  </si>
  <si>
    <t>76/40</t>
  </si>
  <si>
    <t>84/52</t>
  </si>
  <si>
    <t>87/60</t>
  </si>
  <si>
    <t>74/37</t>
  </si>
  <si>
    <t>140/55</t>
  </si>
  <si>
    <t>177/74</t>
  </si>
  <si>
    <t>190/150</t>
  </si>
  <si>
    <t>240/200</t>
  </si>
  <si>
    <t>1LE23012CM7</t>
  </si>
  <si>
    <t>1LE23012CM8</t>
  </si>
  <si>
    <t>30 / 7.5</t>
  </si>
  <si>
    <t>23/17</t>
  </si>
  <si>
    <t>11.5/8.5</t>
  </si>
  <si>
    <t>9.2/6.8</t>
  </si>
  <si>
    <t>35/13</t>
  </si>
  <si>
    <t>240/554</t>
  </si>
  <si>
    <t>91.9/85</t>
  </si>
  <si>
    <t>92.3/87.7</t>
  </si>
  <si>
    <t>91.7/88.5</t>
  </si>
  <si>
    <t>85/44</t>
  </si>
  <si>
    <t>77/56</t>
  </si>
  <si>
    <t>88/61</t>
  </si>
  <si>
    <t>89/45</t>
  </si>
  <si>
    <t>195/67</t>
  </si>
  <si>
    <t>240/90</t>
  </si>
  <si>
    <t>220/150</t>
  </si>
  <si>
    <t>270/200</t>
  </si>
  <si>
    <t>1LE23013AM1</t>
  </si>
  <si>
    <t>1770/885</t>
  </si>
  <si>
    <t>1LE23013AM2</t>
  </si>
  <si>
    <t>40 / 10</t>
  </si>
  <si>
    <t>32/22.4</t>
  </si>
  <si>
    <t>16/11.2</t>
  </si>
  <si>
    <t>12.8/8.96</t>
  </si>
  <si>
    <t>46/17</t>
  </si>
  <si>
    <t>340/81</t>
  </si>
  <si>
    <t>92.7/85.8</t>
  </si>
  <si>
    <t>92.9/88.4</t>
  </si>
  <si>
    <t>92.4/88.5</t>
  </si>
  <si>
    <t>73/41</t>
  </si>
  <si>
    <t>83/53</t>
  </si>
  <si>
    <t>124/59</t>
  </si>
  <si>
    <t>248/88</t>
  </si>
  <si>
    <t>322/129</t>
  </si>
  <si>
    <t>200/150</t>
  </si>
  <si>
    <t>260/220</t>
  </si>
  <si>
    <t>1LE23013CM1</t>
  </si>
  <si>
    <t>50 / 12.5</t>
  </si>
  <si>
    <t>1780/890</t>
  </si>
  <si>
    <t>41/31</t>
  </si>
  <si>
    <t>20.5/15.5</t>
  </si>
  <si>
    <t>16.4/12.4</t>
  </si>
  <si>
    <t>58/22.5</t>
  </si>
  <si>
    <t>425/97</t>
  </si>
  <si>
    <t>93.3/86.4</t>
  </si>
  <si>
    <t>93.5/88.8</t>
  </si>
  <si>
    <t>93/89.5</t>
  </si>
  <si>
    <t>73/38</t>
  </si>
  <si>
    <t>83/50</t>
  </si>
  <si>
    <t>86/58</t>
  </si>
  <si>
    <t>147/74</t>
  </si>
  <si>
    <t>265/96</t>
  </si>
  <si>
    <t>352/192</t>
  </si>
  <si>
    <t>180/130</t>
  </si>
  <si>
    <t>1LE23013CM2</t>
  </si>
  <si>
    <t>60 / 15</t>
  </si>
  <si>
    <t>1780/885</t>
  </si>
  <si>
    <t>52/37</t>
  </si>
  <si>
    <t>26/18.5</t>
  </si>
  <si>
    <t>20.8/14.8</t>
  </si>
  <si>
    <t>93.3/86.2</t>
  </si>
  <si>
    <t>458/103</t>
  </si>
  <si>
    <t>93.5/81</t>
  </si>
  <si>
    <t>93/88.5</t>
  </si>
  <si>
    <t>73/39</t>
  </si>
  <si>
    <t>81/51</t>
  </si>
  <si>
    <t>178/89</t>
  </si>
  <si>
    <t>284/112</t>
  </si>
  <si>
    <t>384/178</t>
  </si>
  <si>
    <t>160/125</t>
  </si>
  <si>
    <t>1LE23014AM2</t>
  </si>
  <si>
    <t>75 / 19</t>
  </si>
  <si>
    <t>1785/890</t>
  </si>
  <si>
    <t>53/40</t>
  </si>
  <si>
    <t>26.5/20</t>
  </si>
  <si>
    <t>21.2/16</t>
  </si>
  <si>
    <t>86/32</t>
  </si>
  <si>
    <t>568/120</t>
  </si>
  <si>
    <t>90.5/85.8</t>
  </si>
  <si>
    <t>92.6/88.1</t>
  </si>
  <si>
    <t>79/45</t>
  </si>
  <si>
    <t>86/63</t>
  </si>
  <si>
    <t>220/112</t>
  </si>
  <si>
    <t>352/156</t>
  </si>
  <si>
    <t>550/212</t>
  </si>
  <si>
    <t>160/140</t>
  </si>
  <si>
    <t>250/190</t>
  </si>
  <si>
    <t>1LE23014DM1</t>
  </si>
  <si>
    <t>100 / 25</t>
  </si>
  <si>
    <t>1790/890</t>
  </si>
  <si>
    <t>83/62</t>
  </si>
  <si>
    <t>41.5/31</t>
  </si>
  <si>
    <t>33.2/24.8</t>
  </si>
  <si>
    <t>118/46</t>
  </si>
  <si>
    <t>804/178</t>
  </si>
  <si>
    <t>94/88.4</t>
  </si>
  <si>
    <t>94.1/90.4</t>
  </si>
  <si>
    <t>93.6/91</t>
  </si>
  <si>
    <t>73/40</t>
  </si>
  <si>
    <t>84/59</t>
  </si>
  <si>
    <t>293/147</t>
  </si>
  <si>
    <t>644/220</t>
  </si>
  <si>
    <t>820/286</t>
  </si>
  <si>
    <t>1LE23014DM2</t>
  </si>
  <si>
    <t>125 / 31</t>
  </si>
  <si>
    <t>92/78</t>
  </si>
  <si>
    <t>46/39</t>
  </si>
  <si>
    <t>36.8/31.2</t>
  </si>
  <si>
    <t>158/57</t>
  </si>
  <si>
    <t>1045/223</t>
  </si>
  <si>
    <t>92.7/88.9</t>
  </si>
  <si>
    <t>93.2/90.9</t>
  </si>
  <si>
    <t>93/91.7</t>
  </si>
  <si>
    <t>67/38</t>
  </si>
  <si>
    <t>77/48</t>
  </si>
  <si>
    <t>81/56</t>
  </si>
  <si>
    <t>367/182</t>
  </si>
  <si>
    <t>697/273</t>
  </si>
  <si>
    <t>880/364</t>
  </si>
  <si>
    <t>1LE23014DM3</t>
  </si>
  <si>
    <t>150 / 37.5</t>
  </si>
  <si>
    <t>129/91</t>
  </si>
  <si>
    <t>64.5/45.5</t>
  </si>
  <si>
    <t>51.6/36.4</t>
  </si>
  <si>
    <t>176/68</t>
  </si>
  <si>
    <t>1260/273</t>
  </si>
  <si>
    <t>92.1/87.6</t>
  </si>
  <si>
    <t>93.2/89.6</t>
  </si>
  <si>
    <t>93.6/90.2</t>
  </si>
  <si>
    <t>82/50</t>
  </si>
  <si>
    <t>85/58</t>
  </si>
  <si>
    <t>441/221</t>
  </si>
  <si>
    <t>926/375</t>
  </si>
  <si>
    <t>1190/440</t>
  </si>
  <si>
    <t>210/170</t>
  </si>
  <si>
    <t>1LE23014DM5</t>
  </si>
  <si>
    <t>200 / 50</t>
  </si>
  <si>
    <t>130/102</t>
  </si>
  <si>
    <t>65/51</t>
  </si>
  <si>
    <t>52/40.8</t>
  </si>
  <si>
    <t>230/86</t>
  </si>
  <si>
    <t>1460/291</t>
  </si>
  <si>
    <t>92.3/91.6</t>
  </si>
  <si>
    <t>93.3/92.9</t>
  </si>
  <si>
    <t>94.5/93</t>
  </si>
  <si>
    <t>79/43</t>
  </si>
  <si>
    <t>85/53</t>
  </si>
  <si>
    <t>588/295</t>
  </si>
  <si>
    <t>1058/383</t>
  </si>
  <si>
    <t>1410/501</t>
  </si>
  <si>
    <t>240/170</t>
  </si>
  <si>
    <t>1LE23014DM6</t>
  </si>
  <si>
    <t>250 / 62.5</t>
  </si>
  <si>
    <t>162/118</t>
  </si>
  <si>
    <t>81/59</t>
  </si>
  <si>
    <t>64.8/47.2</t>
  </si>
  <si>
    <t>289/105</t>
  </si>
  <si>
    <t>1835/366</t>
  </si>
  <si>
    <t>92.9/90</t>
  </si>
  <si>
    <t>93.6/91.1</t>
  </si>
  <si>
    <t>85/56</t>
  </si>
  <si>
    <t>87/61</t>
  </si>
  <si>
    <t>735/369</t>
  </si>
  <si>
    <t>1433/516</t>
  </si>
  <si>
    <t>1984/590</t>
  </si>
  <si>
    <t>195/140</t>
  </si>
  <si>
    <t>260/160</t>
  </si>
  <si>
    <t>1LE23014EM1</t>
  </si>
  <si>
    <t>1LE23014EM2</t>
  </si>
  <si>
    <t>1LE23014EM3</t>
  </si>
  <si>
    <t>1LE23014EM6</t>
  </si>
  <si>
    <t>1LE23211AA1</t>
  </si>
  <si>
    <t>SD100</t>
  </si>
  <si>
    <t>Class I Division 2 Gr. A, B, C or D</t>
  </si>
  <si>
    <t>T3</t>
  </si>
  <si>
    <t>Class I Zone 2 GR IIA, IIB or IIC T3</t>
  </si>
  <si>
    <t>1LE23211AA2</t>
  </si>
  <si>
    <t>1LE23211AA3</t>
  </si>
  <si>
    <t>1LE23211AB2</t>
  </si>
  <si>
    <t>1LE23211AB3</t>
  </si>
  <si>
    <t>1LE23211AB4</t>
  </si>
  <si>
    <t>1LE23211AC3</t>
  </si>
  <si>
    <t>1LE23211CA1</t>
  </si>
  <si>
    <t>1LE23211CA3</t>
  </si>
  <si>
    <t>1LE23211CB1</t>
  </si>
  <si>
    <t>1LE23211CB3</t>
  </si>
  <si>
    <t>1LE23211CC1</t>
  </si>
  <si>
    <t>1LE23211CC3</t>
  </si>
  <si>
    <t>1LE23211CD1</t>
  </si>
  <si>
    <t>1LE23211CD3</t>
  </si>
  <si>
    <t>1LE23212AA1</t>
  </si>
  <si>
    <t>1LE23212AA2</t>
  </si>
  <si>
    <t>1LE23212AB1</t>
  </si>
  <si>
    <t>1LE23212AB2</t>
  </si>
  <si>
    <t>1LE23212AC1</t>
  </si>
  <si>
    <t>1LE23212AC2</t>
  </si>
  <si>
    <t>1LE23212AD1</t>
  </si>
  <si>
    <t>1LE23212AD2</t>
  </si>
  <si>
    <t>1LE23212BA1</t>
  </si>
  <si>
    <t>1LE23212BA2</t>
  </si>
  <si>
    <t>1LE23212BB1</t>
  </si>
  <si>
    <t>1LE23212BB2</t>
  </si>
  <si>
    <t>1LE23212BC1</t>
  </si>
  <si>
    <t>1LE23212BC2</t>
  </si>
  <si>
    <t>1LE23212BD1</t>
  </si>
  <si>
    <t>1LE23212BD2</t>
  </si>
  <si>
    <t>1LE23212CB1</t>
  </si>
  <si>
    <t>Class II Div. 2 GR F OR G  T3C</t>
  </si>
  <si>
    <t>1LE23212CB2</t>
  </si>
  <si>
    <t>1LE23212CC1</t>
  </si>
  <si>
    <t>1LE23212CC2</t>
  </si>
  <si>
    <t>1LE23212CD1</t>
  </si>
  <si>
    <t>72</t>
  </si>
  <si>
    <t>1LE23212CD2</t>
  </si>
  <si>
    <t>1LE23212DA1</t>
  </si>
  <si>
    <t>1LE23212DA2</t>
  </si>
  <si>
    <t>1LE23212DB1</t>
  </si>
  <si>
    <t>1LE23212DB2</t>
  </si>
  <si>
    <t>1LE23213AB1</t>
  </si>
  <si>
    <t>1LE23213AB2</t>
  </si>
  <si>
    <t>1LE23213AC1</t>
  </si>
  <si>
    <t>1LE23213AC2</t>
  </si>
  <si>
    <t>1LE23213AD1</t>
  </si>
  <si>
    <t>1LE23213AD2</t>
  </si>
  <si>
    <t>1LE23213BA1</t>
  </si>
  <si>
    <t>1LE23213BA2</t>
  </si>
  <si>
    <t>1LE23213BB1</t>
  </si>
  <si>
    <t>1LE23213BB2</t>
  </si>
  <si>
    <t>1LE23213CB1</t>
  </si>
  <si>
    <t>1LE23213CB2</t>
  </si>
  <si>
    <t>1LE23213CC1</t>
  </si>
  <si>
    <t>1LE23213CC2</t>
  </si>
  <si>
    <t>1LE23213CD1</t>
  </si>
  <si>
    <t>1LE23213CD2</t>
  </si>
  <si>
    <t>1LE23213DA1</t>
  </si>
  <si>
    <t>1LE23213DA2</t>
  </si>
  <si>
    <t>1LE23213DB1</t>
  </si>
  <si>
    <t>1LE23213DB2</t>
  </si>
  <si>
    <t>1LE23213DC1</t>
  </si>
  <si>
    <t>1LE23214AB2</t>
  </si>
  <si>
    <t>1LE23214AC1</t>
  </si>
  <si>
    <t>1LE23214AC2</t>
  </si>
  <si>
    <t>1LE23214AD1</t>
  </si>
  <si>
    <t>1LE23214AD2</t>
  </si>
  <si>
    <t>1LE23214BA2</t>
  </si>
  <si>
    <t>1LE23214BB2</t>
  </si>
  <si>
    <t>1LE23214BD2</t>
  </si>
  <si>
    <t>1LE23214CB1</t>
  </si>
  <si>
    <t>1LE23214CB2</t>
  </si>
  <si>
    <t>1LE23214CB3</t>
  </si>
  <si>
    <t>1LE23214CB5</t>
  </si>
  <si>
    <t>A</t>
  </si>
  <si>
    <t>T2D</t>
  </si>
  <si>
    <t>1LE23214CB6</t>
  </si>
  <si>
    <t>1LE23214CC1</t>
  </si>
  <si>
    <t>1LE23214CC2</t>
  </si>
  <si>
    <t>1LE23214CC3</t>
  </si>
  <si>
    <t>1LE23214CC5</t>
  </si>
  <si>
    <t>1LE23214CC6</t>
  </si>
  <si>
    <t>1LE23214CD1</t>
  </si>
  <si>
    <t>1LE23214CD2</t>
  </si>
  <si>
    <t>1LE23214CD3</t>
  </si>
  <si>
    <t>1LE23214CD4</t>
  </si>
  <si>
    <t>885</t>
  </si>
  <si>
    <t>3460</t>
  </si>
  <si>
    <t>1LE23214DA1</t>
  </si>
  <si>
    <t>1LE23214DA2</t>
  </si>
  <si>
    <t>1LE23214DA3</t>
  </si>
  <si>
    <t>1LE23214DA5</t>
  </si>
  <si>
    <t>1LE23214DA6</t>
  </si>
  <si>
    <t>1LE23214DB1</t>
  </si>
  <si>
    <t>1LE23214DB2</t>
  </si>
  <si>
    <t>1LE23214DB3</t>
  </si>
  <si>
    <t>1LE23214DB5</t>
  </si>
  <si>
    <t>1LE23214DB6</t>
  </si>
  <si>
    <t>1LE23214DC1</t>
  </si>
  <si>
    <t>1LE23214DC2</t>
  </si>
  <si>
    <t>1LE23214DC3</t>
  </si>
  <si>
    <t>1LE23214DC5</t>
  </si>
  <si>
    <t>1LE23214DC6</t>
  </si>
  <si>
    <t>1LE23214DD1</t>
  </si>
  <si>
    <t>1LE23214DD2</t>
  </si>
  <si>
    <t>1LE23214DD3</t>
  </si>
  <si>
    <t>1LE23214DD4</t>
  </si>
  <si>
    <t>1LE23214EB1</t>
  </si>
  <si>
    <t>1LE23214EB2</t>
  </si>
  <si>
    <t>1LE23214EB3</t>
  </si>
  <si>
    <t>1LE23214EB5</t>
  </si>
  <si>
    <t>1LE23214EB6</t>
  </si>
  <si>
    <t>1LE23214EC1</t>
  </si>
  <si>
    <t>1LE23214EC2</t>
  </si>
  <si>
    <t>1LE23214EC3</t>
  </si>
  <si>
    <t>1LE23214EC5</t>
  </si>
  <si>
    <t>1LE23214EC6</t>
  </si>
  <si>
    <t>1LE23214ED1</t>
  </si>
  <si>
    <t>1LE23214ED2</t>
  </si>
  <si>
    <t>1LE23214ED3</t>
  </si>
  <si>
    <t>1LE23214ED4</t>
  </si>
  <si>
    <t>1LE23214FB2</t>
  </si>
  <si>
    <t>S449LS</t>
  </si>
  <si>
    <t>1370</t>
  </si>
  <si>
    <t>Bronze</t>
  </si>
  <si>
    <t>1LE23214FB3</t>
  </si>
  <si>
    <t>1550</t>
  </si>
  <si>
    <t>1LE23214FC1</t>
  </si>
  <si>
    <t>3240</t>
  </si>
  <si>
    <t>106</t>
  </si>
  <si>
    <t>87</t>
  </si>
  <si>
    <t>1LE23214FD1</t>
  </si>
  <si>
    <t>4510</t>
  </si>
  <si>
    <t>1LE23214FD2</t>
  </si>
  <si>
    <t>5540</t>
  </si>
  <si>
    <t>1LE23214GA1</t>
  </si>
  <si>
    <t>S449SS</t>
  </si>
  <si>
    <t>281</t>
  </si>
  <si>
    <t>Unidirectional</t>
  </si>
  <si>
    <t>1LE23214GA3</t>
  </si>
  <si>
    <t>315</t>
  </si>
  <si>
    <t>1LE23214GB2</t>
  </si>
  <si>
    <t>1LE23214GB3</t>
  </si>
  <si>
    <t>1LE23214GD1</t>
  </si>
  <si>
    <t>1LE24211AA1</t>
  </si>
  <si>
    <t>SD100 IEEE</t>
  </si>
  <si>
    <t>1LE24211AA2</t>
  </si>
  <si>
    <t>1LE24211AA3</t>
  </si>
  <si>
    <t>1LE24211AB2</t>
  </si>
  <si>
    <t>1LE24211AB3</t>
  </si>
  <si>
    <t>1LE24211AB4</t>
  </si>
  <si>
    <t>1LE24211AC3</t>
  </si>
  <si>
    <t>1LE24211CA1</t>
  </si>
  <si>
    <t>1LE24211CA3</t>
  </si>
  <si>
    <t>1LE24211CB1</t>
  </si>
  <si>
    <t>1LE24211CB3</t>
  </si>
  <si>
    <t>1LE24211CC1</t>
  </si>
  <si>
    <t>1LE24211CC3</t>
  </si>
  <si>
    <t>1LE24211CD1</t>
  </si>
  <si>
    <t>1LE24211CD3</t>
  </si>
  <si>
    <t>1LE24212AA1</t>
  </si>
  <si>
    <t>1LE24212AA2</t>
  </si>
  <si>
    <t>1LE24212AB1</t>
  </si>
  <si>
    <t>1LE24212AB2</t>
  </si>
  <si>
    <t>1LE24212AC1</t>
  </si>
  <si>
    <t>1LE24212AC2</t>
  </si>
  <si>
    <t>1LE24212AD1</t>
  </si>
  <si>
    <t>1LE24212AD2</t>
  </si>
  <si>
    <t>1LE24212BA1</t>
  </si>
  <si>
    <t>1LE24212BA2</t>
  </si>
  <si>
    <t>1LE24212BB1</t>
  </si>
  <si>
    <t>1LE24212BB2</t>
  </si>
  <si>
    <t>1LE24212BC1</t>
  </si>
  <si>
    <t>1LE24212BC2</t>
  </si>
  <si>
    <t>1LE24212BD1</t>
  </si>
  <si>
    <t>1LE24212BD2</t>
  </si>
  <si>
    <t>1LE24212CB1</t>
  </si>
  <si>
    <t>122</t>
  </si>
  <si>
    <t>1LE24212CB2</t>
  </si>
  <si>
    <t>144</t>
  </si>
  <si>
    <t>1LE24212CC1</t>
  </si>
  <si>
    <t>200</t>
  </si>
  <si>
    <t>1LE24212CC2</t>
  </si>
  <si>
    <t>262</t>
  </si>
  <si>
    <t>1LE24212CD1</t>
  </si>
  <si>
    <t>273</t>
  </si>
  <si>
    <t>1LE24212CD2</t>
  </si>
  <si>
    <t>400</t>
  </si>
  <si>
    <t>1LE24212DA1</t>
  </si>
  <si>
    <t>26</t>
  </si>
  <si>
    <t>1LE24212DA2</t>
  </si>
  <si>
    <t>30</t>
  </si>
  <si>
    <t>1LE24212DB1</t>
  </si>
  <si>
    <t>1LE24212DB2</t>
  </si>
  <si>
    <t>1LE24213AB1</t>
  </si>
  <si>
    <t>189</t>
  </si>
  <si>
    <t>1LE24213AB2</t>
  </si>
  <si>
    <t>232</t>
  </si>
  <si>
    <t>1LE24213AC1</t>
  </si>
  <si>
    <t>324</t>
  </si>
  <si>
    <t>1LE24213AC2</t>
  </si>
  <si>
    <t>384</t>
  </si>
  <si>
    <t>1LE24213AD1</t>
  </si>
  <si>
    <t>525</t>
  </si>
  <si>
    <t>1LE24213AD2</t>
  </si>
  <si>
    <t>647</t>
  </si>
  <si>
    <t>1LE24213BA1</t>
  </si>
  <si>
    <t>1LE24213BA2</t>
  </si>
  <si>
    <t>1LE24213BB1</t>
  </si>
  <si>
    <t>1LE24213BB2</t>
  </si>
  <si>
    <t>1LE24213CB1</t>
  </si>
  <si>
    <t>275</t>
  </si>
  <si>
    <t>1LE24213CB2</t>
  </si>
  <si>
    <t>338</t>
  </si>
  <si>
    <t>1LE24213CC1</t>
  </si>
  <si>
    <t>503</t>
  </si>
  <si>
    <t>1LE24213CC2</t>
  </si>
  <si>
    <t>620</t>
  </si>
  <si>
    <t>1LE24213CD1</t>
  </si>
  <si>
    <t>769</t>
  </si>
  <si>
    <t>1LE24213CD2</t>
  </si>
  <si>
    <t>1010</t>
  </si>
  <si>
    <t>1LE24213DA1</t>
  </si>
  <si>
    <t>1LE24213DA2</t>
  </si>
  <si>
    <t>1LE24213DB1</t>
  </si>
  <si>
    <t>1LE24213DB2</t>
  </si>
  <si>
    <t>1LE24214AB2</t>
  </si>
  <si>
    <t>441</t>
  </si>
  <si>
    <t>1LE24214AC1</t>
  </si>
  <si>
    <t>735</t>
  </si>
  <si>
    <t>1LE24214AC2</t>
  </si>
  <si>
    <t>904</t>
  </si>
  <si>
    <t>1LE24214AD1</t>
  </si>
  <si>
    <t>1LE24214AD2</t>
  </si>
  <si>
    <t>1LE24214BA2</t>
  </si>
  <si>
    <t>92</t>
  </si>
  <si>
    <t>1LE24214BB2</t>
  </si>
  <si>
    <t>1LE24214CB1</t>
  </si>
  <si>
    <t>1LE24214CB2</t>
  </si>
  <si>
    <t>640</t>
  </si>
  <si>
    <t>1LE24214CB3</t>
  </si>
  <si>
    <t>831</t>
  </si>
  <si>
    <t>1LE24214CB5</t>
  </si>
  <si>
    <t>1020</t>
  </si>
  <si>
    <t>1LE24214CC1</t>
  </si>
  <si>
    <t>1180</t>
  </si>
  <si>
    <t>1LE24214CC2</t>
  </si>
  <si>
    <t>1450</t>
  </si>
  <si>
    <t>1LE24214CC3</t>
  </si>
  <si>
    <t>1720</t>
  </si>
  <si>
    <t>1LE24214CC5</t>
  </si>
  <si>
    <t>2240</t>
  </si>
  <si>
    <t>1LE24214CC6</t>
  </si>
  <si>
    <t>2740</t>
  </si>
  <si>
    <t>1LE24214CD1</t>
  </si>
  <si>
    <t>1LE24214CD2</t>
  </si>
  <si>
    <t>1LE24214CD3</t>
  </si>
  <si>
    <t>1LE24214CD5</t>
  </si>
  <si>
    <t>1LE24214DA1</t>
  </si>
  <si>
    <t>113</t>
  </si>
  <si>
    <t>1LE24214DA2</t>
  </si>
  <si>
    <t>133</t>
  </si>
  <si>
    <t>1LE24214DA3</t>
  </si>
  <si>
    <t>172</t>
  </si>
  <si>
    <t>1LE24214DA5</t>
  </si>
  <si>
    <t>210</t>
  </si>
  <si>
    <t>1LE24214DA6</t>
  </si>
  <si>
    <t>246</t>
  </si>
  <si>
    <t>1LE24214DB1</t>
  </si>
  <si>
    <t>1LE24214DB2</t>
  </si>
  <si>
    <t>1LE24214DB3</t>
  </si>
  <si>
    <t>1LE24214DB5</t>
  </si>
  <si>
    <t>1LE24214DC1</t>
  </si>
  <si>
    <t>1LE24214DC2</t>
  </si>
  <si>
    <t>1LE24214DC3</t>
  </si>
  <si>
    <t>1LE24214DC5</t>
  </si>
  <si>
    <t>1LE24214DC6</t>
  </si>
  <si>
    <t>1LE24214DD1</t>
  </si>
  <si>
    <t>1LE24214DD2</t>
  </si>
  <si>
    <t>1LE24214DD3</t>
  </si>
  <si>
    <t>1LE24214DD5</t>
  </si>
  <si>
    <t>1LE24214EB1</t>
  </si>
  <si>
    <t>1LE24214EB2</t>
  </si>
  <si>
    <t>1LE24214EB3</t>
  </si>
  <si>
    <t>1LE24214EB5</t>
  </si>
  <si>
    <t>1LE24214EC1</t>
  </si>
  <si>
    <t>1LE24214EC2</t>
  </si>
  <si>
    <t>1LE24214EC3</t>
  </si>
  <si>
    <t>1LE24214EC5</t>
  </si>
  <si>
    <t>1LE24214EC6</t>
  </si>
  <si>
    <t>1LE24214ED1</t>
  </si>
  <si>
    <t>1LE24214ED2</t>
  </si>
  <si>
    <t>1LE24214ED3</t>
  </si>
  <si>
    <t>1LE24214ED5</t>
  </si>
  <si>
    <t>1LE24214FB1</t>
  </si>
  <si>
    <t>1200</t>
  </si>
  <si>
    <t>1LE24214FB2</t>
  </si>
  <si>
    <t>1LE24214FB3</t>
  </si>
  <si>
    <t>1LE24214FC1</t>
  </si>
  <si>
    <t>1LE24214FD1</t>
  </si>
  <si>
    <t>1LE24214FD2</t>
  </si>
  <si>
    <t>1LE24214GA1</t>
  </si>
  <si>
    <t>1LE24214GA3</t>
  </si>
  <si>
    <t>1LE24214GB1</t>
  </si>
  <si>
    <t>1LE24214GB2</t>
  </si>
  <si>
    <t>1LE24214GB3</t>
  </si>
  <si>
    <t>1LE24214GC1</t>
  </si>
  <si>
    <t>1LE24214GD1</t>
  </si>
  <si>
    <t>1LE24214GD2</t>
  </si>
  <si>
    <t>1LE24221CB3</t>
  </si>
  <si>
    <t>SD661</t>
  </si>
  <si>
    <t>IP56</t>
  </si>
  <si>
    <t>1LE24221CC1</t>
  </si>
  <si>
    <t>1LE24221CC3</t>
  </si>
  <si>
    <t>1LE24222AB1</t>
  </si>
  <si>
    <t>1LE24222AB2</t>
  </si>
  <si>
    <t>1LE24222AC1</t>
  </si>
  <si>
    <t>1LE24222AC2</t>
  </si>
  <si>
    <t>1LE24222BB1</t>
  </si>
  <si>
    <t>1LE24222BB2</t>
  </si>
  <si>
    <t>1LE24222BC1</t>
  </si>
  <si>
    <t>1LE24222BC2</t>
  </si>
  <si>
    <t>1LE24222CB1</t>
  </si>
  <si>
    <t>1LE24222CB2</t>
  </si>
  <si>
    <t>1LE24222CC1</t>
  </si>
  <si>
    <t>1LE24222CC2</t>
  </si>
  <si>
    <t>1LE24223AB1</t>
  </si>
  <si>
    <t>1LE24223AB2</t>
  </si>
  <si>
    <t>1LE24223AC1</t>
  </si>
  <si>
    <t>1LE24223AC2</t>
  </si>
  <si>
    <t>1LE24223CB1</t>
  </si>
  <si>
    <t>1LE24223CB2</t>
  </si>
  <si>
    <t>1LE24223CC1</t>
  </si>
  <si>
    <t>1LE24223CC2</t>
  </si>
  <si>
    <t>1MB21211AA2</t>
  </si>
  <si>
    <t>XP100</t>
  </si>
  <si>
    <t>IP65</t>
  </si>
  <si>
    <t>Class I Division 1 Groups C and D Class II Division 1 Groups F and G</t>
  </si>
  <si>
    <t>T3C</t>
  </si>
  <si>
    <t>1MB21211AA3</t>
  </si>
  <si>
    <t>1MB21211AB2</t>
  </si>
  <si>
    <t>1MB21211AB3</t>
  </si>
  <si>
    <t>1MB21211AB4</t>
  </si>
  <si>
    <t>1MB21211AC3</t>
  </si>
  <si>
    <t>1MB21211CA1</t>
  </si>
  <si>
    <t>1MB21211CA3</t>
  </si>
  <si>
    <t>1MB21211CB1</t>
  </si>
  <si>
    <t>1MB21211CB3</t>
  </si>
  <si>
    <t>1MB21211CC1</t>
  </si>
  <si>
    <t>1MB21211CC3</t>
  </si>
  <si>
    <t>1MB21211CD1</t>
  </si>
  <si>
    <t>1MB21211CD3</t>
  </si>
  <si>
    <t>1MB21211FA3</t>
  </si>
  <si>
    <t>182JP</t>
  </si>
  <si>
    <t>1MB21211FA4</t>
  </si>
  <si>
    <t>184JP</t>
  </si>
  <si>
    <t>1MB21211FB3</t>
  </si>
  <si>
    <t>1MB21211FB4</t>
  </si>
  <si>
    <t>1MB21212AA1</t>
  </si>
  <si>
    <t>1MB21212AA2</t>
  </si>
  <si>
    <t>1MB21212AB1</t>
  </si>
  <si>
    <t>1MB21212AB2</t>
  </si>
  <si>
    <t>1MB21212AC1</t>
  </si>
  <si>
    <t>1MB21212AC2</t>
  </si>
  <si>
    <t>1MB21212AD1</t>
  </si>
  <si>
    <t>1MB21212AD2</t>
  </si>
  <si>
    <t>1MB21212BA1</t>
  </si>
  <si>
    <t>1MB21212BA2</t>
  </si>
  <si>
    <t>1MB21212BB1</t>
  </si>
  <si>
    <t>1MB21212BB2</t>
  </si>
  <si>
    <t>1MB21212BC1</t>
  </si>
  <si>
    <t>1MB21212BC2</t>
  </si>
  <si>
    <t>1MB21212BD1</t>
  </si>
  <si>
    <t>1MB21212BD2</t>
  </si>
  <si>
    <t>1MB21212CB1</t>
  </si>
  <si>
    <t>1MB21212CB2</t>
  </si>
  <si>
    <t>1MB21212CC1</t>
  </si>
  <si>
    <t>284TCV</t>
  </si>
  <si>
    <t>1MB21212CC2</t>
  </si>
  <si>
    <t>286TCV</t>
  </si>
  <si>
    <t>1MB21212CD1</t>
  </si>
  <si>
    <t>1MB21212CD2</t>
  </si>
  <si>
    <t>1MB21212DA1</t>
  </si>
  <si>
    <t>1MB21212DA2</t>
  </si>
  <si>
    <t>1MB21212DB1</t>
  </si>
  <si>
    <t>1MB21212DB2</t>
  </si>
  <si>
    <t>1MB21212DC1</t>
  </si>
  <si>
    <t>1MB21212DC2</t>
  </si>
  <si>
    <t>1MB21212DD1</t>
  </si>
  <si>
    <t>1MB21212DD2</t>
  </si>
  <si>
    <t>1MB21212FA3</t>
  </si>
  <si>
    <t>213JP</t>
  </si>
  <si>
    <t>1MB21212FA4</t>
  </si>
  <si>
    <t>215JP</t>
  </si>
  <si>
    <t>1MB21212FB3</t>
  </si>
  <si>
    <t>1MB21212FB4</t>
  </si>
  <si>
    <t>1MB21213AB1</t>
  </si>
  <si>
    <t>1MB21213AB2</t>
  </si>
  <si>
    <t>1MB21213AC1</t>
  </si>
  <si>
    <t>1MB21213AC2</t>
  </si>
  <si>
    <t>1MB21213AD1</t>
  </si>
  <si>
    <t>1MB21213AD2</t>
  </si>
  <si>
    <t>1MB21213BA1</t>
  </si>
  <si>
    <t>1MB21213BA2</t>
  </si>
  <si>
    <t>1MB21213BB1</t>
  </si>
  <si>
    <t>1MB21213BB2</t>
  </si>
  <si>
    <t>1MB21213BC1</t>
  </si>
  <si>
    <t>1MB21213BC2</t>
  </si>
  <si>
    <t>1MB21213BD1</t>
  </si>
  <si>
    <t>1MB21213BD2</t>
  </si>
  <si>
    <t>1MB21213CB1</t>
  </si>
  <si>
    <t>1MB21213CB2</t>
  </si>
  <si>
    <t>1MB21213CC1</t>
  </si>
  <si>
    <t>1MB21213CC2</t>
  </si>
  <si>
    <t>1MB21213CD1</t>
  </si>
  <si>
    <t>1MB21213CD2</t>
  </si>
  <si>
    <t>1MB21213DA1</t>
  </si>
  <si>
    <t>1MB21213DA2</t>
  </si>
  <si>
    <t>1MB21213DB1</t>
  </si>
  <si>
    <t>1MB21213DB2</t>
  </si>
  <si>
    <t>1MB21213DC1</t>
  </si>
  <si>
    <t>1MB21213DC2</t>
  </si>
  <si>
    <t>1MB21213DD1</t>
  </si>
  <si>
    <t>1MB21213DD2</t>
  </si>
  <si>
    <t>1MB21214AB2</t>
  </si>
  <si>
    <t>1MB21214AC1</t>
  </si>
  <si>
    <t>1MB21214AC2</t>
  </si>
  <si>
    <t>1MB21214AD1</t>
  </si>
  <si>
    <t>1MB21214AD2</t>
  </si>
  <si>
    <t>1MB21214BA2</t>
  </si>
  <si>
    <t>1MB21214BB2</t>
  </si>
  <si>
    <t>1MB21214BC1</t>
  </si>
  <si>
    <t>404TS</t>
  </si>
  <si>
    <t>1MB21214BC2</t>
  </si>
  <si>
    <t>1MB21214BD1</t>
  </si>
  <si>
    <t>1MB21214BD2</t>
  </si>
  <si>
    <t>1MB21214CB1</t>
  </si>
  <si>
    <t>1MB21214CB2</t>
  </si>
  <si>
    <t>1MB21214CB3</t>
  </si>
  <si>
    <t>1MB21214CB5</t>
  </si>
  <si>
    <t>1MB21214CB6</t>
  </si>
  <si>
    <t>1MB21214CC1</t>
  </si>
  <si>
    <t>1MB21214CC2</t>
  </si>
  <si>
    <t>1MB21214CC3</t>
  </si>
  <si>
    <t>1MB21214CC5</t>
  </si>
  <si>
    <t>1MB21214CC6</t>
  </si>
  <si>
    <t>1MB21214CD1</t>
  </si>
  <si>
    <t>1MB21214CD2</t>
  </si>
  <si>
    <t>1MB21214CD3</t>
  </si>
  <si>
    <t xml:space="preserve">447T </t>
  </si>
  <si>
    <t>1MB21214CD5</t>
  </si>
  <si>
    <t>1MB21214CD6</t>
  </si>
  <si>
    <t>1MB21214DA1</t>
  </si>
  <si>
    <t>1MB21214DA2</t>
  </si>
  <si>
    <t>1MB21214DA3</t>
  </si>
  <si>
    <t>1MB21214DA5</t>
  </si>
  <si>
    <t>1MB21214DA6</t>
  </si>
  <si>
    <t>1MB21214DB1</t>
  </si>
  <si>
    <t>1MB21214DB2</t>
  </si>
  <si>
    <t>1MB21214DB3</t>
  </si>
  <si>
    <t>1MB21214DB5</t>
  </si>
  <si>
    <t>1MB21214DB6</t>
  </si>
  <si>
    <t>1MB21214DC1</t>
  </si>
  <si>
    <t>1MB21214DC2</t>
  </si>
  <si>
    <t>1MB21214DC3</t>
  </si>
  <si>
    <t>1MB21214DC5</t>
  </si>
  <si>
    <t>1MB21214DC6</t>
  </si>
  <si>
    <t>1MB21214DD1</t>
  </si>
  <si>
    <t>1MB21214DD2</t>
  </si>
  <si>
    <t>1MB21214DD3</t>
  </si>
  <si>
    <t xml:space="preserve">447TS </t>
  </si>
  <si>
    <t>1MB21214DD5</t>
  </si>
  <si>
    <t>1MB21214DD6</t>
  </si>
  <si>
    <t>1MB21214EB1</t>
  </si>
  <si>
    <t>1MB21214EB2</t>
  </si>
  <si>
    <t>1MB21214EB3</t>
  </si>
  <si>
    <t>1MB21214EB5</t>
  </si>
  <si>
    <t>1MB21214EB6</t>
  </si>
  <si>
    <t>1MB21214EC1</t>
  </si>
  <si>
    <t>1MB21214EC2</t>
  </si>
  <si>
    <t>1MB21214EC5</t>
  </si>
  <si>
    <t>1MB21214EC6</t>
  </si>
  <si>
    <t>1MB21214ED2</t>
  </si>
  <si>
    <t>1MB21214ED3</t>
  </si>
  <si>
    <t xml:space="preserve">B447T </t>
  </si>
  <si>
    <t>1MB21214ED5</t>
  </si>
  <si>
    <t>1MB21214ED6</t>
  </si>
  <si>
    <t>1MB22211AA2</t>
  </si>
  <si>
    <t>XP100 ID1</t>
  </si>
  <si>
    <t>Class I Division 1 Groups D</t>
  </si>
  <si>
    <t>T2A</t>
  </si>
  <si>
    <t>1MB22211AA3</t>
  </si>
  <si>
    <t>1MB22211AB2</t>
  </si>
  <si>
    <t>143TCV</t>
  </si>
  <si>
    <t>1MB22211AB3</t>
  </si>
  <si>
    <t>1MB22211AB4</t>
  </si>
  <si>
    <t>1MB22211AC3</t>
  </si>
  <si>
    <t>1MB22211CA1</t>
  </si>
  <si>
    <t>1MB22211CA3</t>
  </si>
  <si>
    <t>1MB22211CB1</t>
  </si>
  <si>
    <t>1MB22211CB3</t>
  </si>
  <si>
    <t>1MB22211CC1</t>
  </si>
  <si>
    <t>1MB22211CC3</t>
  </si>
  <si>
    <t>1MB22211FA3</t>
  </si>
  <si>
    <t>1MB22211FA4</t>
  </si>
  <si>
    <t>1MB22211FB3</t>
  </si>
  <si>
    <t>1MB22211FB4</t>
  </si>
  <si>
    <t>1MB22212AA1</t>
  </si>
  <si>
    <t>1MB22212AA2</t>
  </si>
  <si>
    <t>1MB22212AB1</t>
  </si>
  <si>
    <t>1MB22212AB2</t>
  </si>
  <si>
    <t>1MB22212AC1</t>
  </si>
  <si>
    <t>1MB22212AC2</t>
  </si>
  <si>
    <t>1MB22212BA1</t>
  </si>
  <si>
    <t>1MB22212BA2</t>
  </si>
  <si>
    <t>1MB22212BB1</t>
  </si>
  <si>
    <t>1MB22212BB2</t>
  </si>
  <si>
    <t>1MB22212BC1</t>
  </si>
  <si>
    <t>1MB22212BC2</t>
  </si>
  <si>
    <t>1MB22212CB1</t>
  </si>
  <si>
    <t>1MB22212CB2</t>
  </si>
  <si>
    <t>1MB22212CC1</t>
  </si>
  <si>
    <t>1MB22212CC2</t>
  </si>
  <si>
    <t>1MB22212DA1</t>
  </si>
  <si>
    <t>1MB22212DA2</t>
  </si>
  <si>
    <t>1MB22212DB1</t>
  </si>
  <si>
    <t>1MB22212DB2</t>
  </si>
  <si>
    <t>1MB22212DC1</t>
  </si>
  <si>
    <t>1MB22212DC2</t>
  </si>
  <si>
    <t>1MB22212FA3</t>
  </si>
  <si>
    <t>1MB22212FA4</t>
  </si>
  <si>
    <t>1MB22212FB3</t>
  </si>
  <si>
    <t>1MB22212FB4</t>
  </si>
  <si>
    <t>1MB22213AB1</t>
  </si>
  <si>
    <t>1MB22213AB2</t>
  </si>
  <si>
    <t>1MB22213AC1</t>
  </si>
  <si>
    <t>1MB22213AC2</t>
  </si>
  <si>
    <t>1MB22213BA1</t>
  </si>
  <si>
    <t>1MB22213BA2</t>
  </si>
  <si>
    <t>1MB22213BB1</t>
  </si>
  <si>
    <t>1MB22213BB2</t>
  </si>
  <si>
    <t>1MB22213BC1</t>
  </si>
  <si>
    <t>1MB22213BC2</t>
  </si>
  <si>
    <t>1MB22213CB1</t>
  </si>
  <si>
    <t>1MB22213CB2</t>
  </si>
  <si>
    <t>1MB22213CC1</t>
  </si>
  <si>
    <t>1MB22213CC2</t>
  </si>
  <si>
    <t>1MB22213DA1</t>
  </si>
  <si>
    <t>1MB22213DA2</t>
  </si>
  <si>
    <t>1MB22213DB1</t>
  </si>
  <si>
    <t>1MB22213DB2</t>
  </si>
  <si>
    <t>1MB22213DC1</t>
  </si>
  <si>
    <t>1MB22213DC2</t>
  </si>
  <si>
    <t>1MB22214AB2</t>
  </si>
  <si>
    <t>1MB22214AC1</t>
  </si>
  <si>
    <t>1MB22214AC2</t>
  </si>
  <si>
    <t>1MB22214BA2</t>
  </si>
  <si>
    <t>1MB22214BB2</t>
  </si>
  <si>
    <t>1MB22214BC1</t>
  </si>
  <si>
    <t>1MB22214BC2</t>
  </si>
  <si>
    <t>1MB22214CB1</t>
  </si>
  <si>
    <t>1MB22214CB2</t>
  </si>
  <si>
    <t>1MB22214CB3</t>
  </si>
  <si>
    <t>1MB22214CB5</t>
  </si>
  <si>
    <t>1MB22214CB6</t>
  </si>
  <si>
    <t>1MB22214CC1</t>
  </si>
  <si>
    <t>1MB22214CC2</t>
  </si>
  <si>
    <t>1MB22214CC3</t>
  </si>
  <si>
    <t>1MB22214CC5</t>
  </si>
  <si>
    <t>1MB22214DA1</t>
  </si>
  <si>
    <t>1MB22214DA2</t>
  </si>
  <si>
    <t>1MB22214DA3</t>
  </si>
  <si>
    <t>1MB22214DA5</t>
  </si>
  <si>
    <t>1MB22214DA6</t>
  </si>
  <si>
    <t>1MB22214DC1</t>
  </si>
  <si>
    <t>1MB22214DC2</t>
  </si>
  <si>
    <t>1MB22214DC3</t>
  </si>
  <si>
    <t>1MB22214DC5</t>
  </si>
  <si>
    <t>1MB22214EB1</t>
  </si>
  <si>
    <t>1MB22214EB2</t>
  </si>
  <si>
    <t>1MB22214EB3</t>
  </si>
  <si>
    <t>1MB22214EB5</t>
  </si>
  <si>
    <t>1MB22214EB6</t>
  </si>
  <si>
    <t>1MB22214EC1</t>
  </si>
  <si>
    <t>1MB22214EC2</t>
  </si>
  <si>
    <t>1MB22214EC3</t>
  </si>
  <si>
    <t>1MB22214EC5</t>
  </si>
  <si>
    <t>1MB22214EC6</t>
  </si>
  <si>
    <t>1PC22251AA1</t>
  </si>
  <si>
    <t>JM100</t>
  </si>
  <si>
    <t>143JM</t>
  </si>
  <si>
    <t>1PC22251AA2</t>
  </si>
  <si>
    <t>1PC22251AA3</t>
  </si>
  <si>
    <t>145JM</t>
  </si>
  <si>
    <t>1PC22251AB2</t>
  </si>
  <si>
    <t>1PC22251AB3</t>
  </si>
  <si>
    <t>1PC22251AB4</t>
  </si>
  <si>
    <t>1PC22251AC3</t>
  </si>
  <si>
    <t>1PC22251CA1</t>
  </si>
  <si>
    <t>182JM</t>
  </si>
  <si>
    <t>182JMY</t>
  </si>
  <si>
    <t>1PC22251CA3</t>
  </si>
  <si>
    <t>184JM</t>
  </si>
  <si>
    <t>184JMY</t>
  </si>
  <si>
    <t>1PC22251CB1</t>
  </si>
  <si>
    <t>1PC22251CB3</t>
  </si>
  <si>
    <t>1PC22251CC1</t>
  </si>
  <si>
    <t>1PC22251CC3</t>
  </si>
  <si>
    <t>1PC22251CD1</t>
  </si>
  <si>
    <t>1PC22251CD3</t>
  </si>
  <si>
    <t>1PC22252AA1</t>
  </si>
  <si>
    <t>213JM</t>
  </si>
  <si>
    <t>1PC22252AA2</t>
  </si>
  <si>
    <t>215JM</t>
  </si>
  <si>
    <t>1PC22252AB1</t>
  </si>
  <si>
    <t>1PC22252AB2</t>
  </si>
  <si>
    <t>1PC22252AC1</t>
  </si>
  <si>
    <t>1PC22252AC2</t>
  </si>
  <si>
    <t>1PC22252AD1</t>
  </si>
  <si>
    <t>1PC22252AD2</t>
  </si>
  <si>
    <t>1PC22252BA1</t>
  </si>
  <si>
    <t>254JM</t>
  </si>
  <si>
    <t>1PC22252BA2</t>
  </si>
  <si>
    <t>256JM</t>
  </si>
  <si>
    <t>1PC22252BB1</t>
  </si>
  <si>
    <t>1PC22252BB2</t>
  </si>
  <si>
    <t>1PC22252BC1</t>
  </si>
  <si>
    <t>1PC22252BC2</t>
  </si>
  <si>
    <t>1PC22252BD1</t>
  </si>
  <si>
    <t>1PC22252BD2</t>
  </si>
  <si>
    <t>1PC22252CB1</t>
  </si>
  <si>
    <t>284JM</t>
  </si>
  <si>
    <t>1PC22252CB2</t>
  </si>
  <si>
    <t>286JM</t>
  </si>
  <si>
    <t>1PC22252CC1</t>
  </si>
  <si>
    <t>1PC22252CC2</t>
  </si>
  <si>
    <t>1PC22252CD1</t>
  </si>
  <si>
    <t>1PC22252CD2</t>
  </si>
  <si>
    <t>1PC22252DA1</t>
  </si>
  <si>
    <t>1PC22252DA2</t>
  </si>
  <si>
    <t>1PC22253AB1</t>
  </si>
  <si>
    <t>324JM</t>
  </si>
  <si>
    <t>1PC22253AB2</t>
  </si>
  <si>
    <t>326JM</t>
  </si>
  <si>
    <t>1PC22253AC1</t>
  </si>
  <si>
    <t>1PC22253AC2</t>
  </si>
  <si>
    <t>1PC22253AD1</t>
  </si>
  <si>
    <t>1PC22253AD2</t>
  </si>
  <si>
    <t>1PC22253BA1</t>
  </si>
  <si>
    <t>1PC22253BA2</t>
  </si>
  <si>
    <t>1PC22253BC2</t>
  </si>
  <si>
    <t>1PC28221DA1</t>
  </si>
  <si>
    <t>HP100</t>
  </si>
  <si>
    <t>182HP</t>
  </si>
  <si>
    <t>1PC28221DA2</t>
  </si>
  <si>
    <t>184HP</t>
  </si>
  <si>
    <t>1PC28221DB1</t>
  </si>
  <si>
    <t>1PC28221DB2</t>
  </si>
  <si>
    <t>1PC28222AA3</t>
  </si>
  <si>
    <t>213HP</t>
  </si>
  <si>
    <t>1PC28222AA4</t>
  </si>
  <si>
    <t>215HP</t>
  </si>
  <si>
    <t>1PC28222AB3</t>
  </si>
  <si>
    <t>1PC28222AB4</t>
  </si>
  <si>
    <t>1PC28222AC3</t>
  </si>
  <si>
    <t>1PC28222AC4</t>
  </si>
  <si>
    <t>1PC28222BA3</t>
  </si>
  <si>
    <t>254HP</t>
  </si>
  <si>
    <t>1PC28222BA4</t>
  </si>
  <si>
    <t>256HP</t>
  </si>
  <si>
    <t>1PC28222BB3</t>
  </si>
  <si>
    <t>1PC28222BB4</t>
  </si>
  <si>
    <t>1PC28222BC3</t>
  </si>
  <si>
    <t>1PC28222BC4</t>
  </si>
  <si>
    <t>1PC28222CA3</t>
  </si>
  <si>
    <t>284HP</t>
  </si>
  <si>
    <t>1PC28222CA4</t>
  </si>
  <si>
    <t>286HP</t>
  </si>
  <si>
    <t>1PC28222CB3</t>
  </si>
  <si>
    <t>1PC28222CB4</t>
  </si>
  <si>
    <t>1PC28222CC3</t>
  </si>
  <si>
    <t>1PC28222CC4</t>
  </si>
  <si>
    <t>1PC28223AA3</t>
  </si>
  <si>
    <t>324HP</t>
  </si>
  <si>
    <t>1PC28223AA4</t>
  </si>
  <si>
    <t>326HP</t>
  </si>
  <si>
    <t>1PC28223AB3</t>
  </si>
  <si>
    <t>1PC28223AB4</t>
  </si>
  <si>
    <t>1PC28223AC3</t>
  </si>
  <si>
    <t>1PC28223AC4</t>
  </si>
  <si>
    <t>1PC28223CA3</t>
  </si>
  <si>
    <t>364HP</t>
  </si>
  <si>
    <t>1PC28223CA4</t>
  </si>
  <si>
    <t>365HP</t>
  </si>
  <si>
    <t>1PC28223CB3</t>
  </si>
  <si>
    <t>1PC28223CB4</t>
  </si>
  <si>
    <t>1PC28223CC3</t>
  </si>
  <si>
    <t>1PC28223CC4</t>
  </si>
  <si>
    <t>1PC28224AA4</t>
  </si>
  <si>
    <t>405HP</t>
  </si>
  <si>
    <t>1PC28224AB4</t>
  </si>
  <si>
    <t>1PC28224AC3</t>
  </si>
  <si>
    <t>404HP</t>
  </si>
  <si>
    <t>1PC28224AC4</t>
  </si>
  <si>
    <t>1PC28224HB1</t>
  </si>
  <si>
    <t>444HP</t>
  </si>
  <si>
    <t>1PC28224HB2</t>
  </si>
  <si>
    <t>445HP</t>
  </si>
  <si>
    <t>1PC28224HB3</t>
  </si>
  <si>
    <t>447HP</t>
  </si>
  <si>
    <t>1PC28224HB5</t>
  </si>
  <si>
    <t>449HP</t>
  </si>
  <si>
    <t>1PC28224HC1</t>
  </si>
  <si>
    <t>1PC28224HC2</t>
  </si>
  <si>
    <t>1PC28224HC3</t>
  </si>
  <si>
    <t>1PC28224HC5</t>
  </si>
  <si>
    <t>1PC28224HC6</t>
  </si>
  <si>
    <t>1PC28311DA4</t>
  </si>
  <si>
    <t>RGZVILESD</t>
  </si>
  <si>
    <t>182 LP</t>
  </si>
  <si>
    <t>1PC28311DA5</t>
  </si>
  <si>
    <t>184 LP</t>
  </si>
  <si>
    <t>1PC28311DB4</t>
  </si>
  <si>
    <t>1PC28311DB5</t>
  </si>
  <si>
    <t>1PC28312AA5</t>
  </si>
  <si>
    <t>213 LP</t>
  </si>
  <si>
    <t>1PC28312AA6</t>
  </si>
  <si>
    <t>215 LP</t>
  </si>
  <si>
    <t>1PC28312AB5</t>
  </si>
  <si>
    <t>1PC28312AB6</t>
  </si>
  <si>
    <t>1PC28312AC5</t>
  </si>
  <si>
    <t>1PC28312AC6</t>
  </si>
  <si>
    <t>1PC28312BA5</t>
  </si>
  <si>
    <t>254 LP</t>
  </si>
  <si>
    <t>1PC28312BA6</t>
  </si>
  <si>
    <t>256 LP</t>
  </si>
  <si>
    <t>1PC28312BB5</t>
  </si>
  <si>
    <t>1PC28312BB6</t>
  </si>
  <si>
    <t>1PC28312BC5</t>
  </si>
  <si>
    <t>1PC28312BC6</t>
  </si>
  <si>
    <t>1PC28312EA1</t>
  </si>
  <si>
    <t>284 LPH</t>
  </si>
  <si>
    <t>1PC28312EA4</t>
  </si>
  <si>
    <t>286 LPH</t>
  </si>
  <si>
    <t>1PC28312EB1</t>
  </si>
  <si>
    <t>1PC28312EB4</t>
  </si>
  <si>
    <t>1PC28312EC1</t>
  </si>
  <si>
    <t>1PC28312EC4</t>
  </si>
  <si>
    <t>1PC28313AA5</t>
  </si>
  <si>
    <t>324 LP</t>
  </si>
  <si>
    <t>1PC28313AA6</t>
  </si>
  <si>
    <t>326 LP</t>
  </si>
  <si>
    <t>1PC28313AB5</t>
  </si>
  <si>
    <t>1PC28313AB6</t>
  </si>
  <si>
    <t>1PC28313AC5</t>
  </si>
  <si>
    <t>1PC28313AC6</t>
  </si>
  <si>
    <t>1PC28313CA5</t>
  </si>
  <si>
    <t>364 LP</t>
  </si>
  <si>
    <t>1PC28313CA6</t>
  </si>
  <si>
    <t>365 LP</t>
  </si>
  <si>
    <t>1PC28313CB5</t>
  </si>
  <si>
    <t>1PC28313CB6</t>
  </si>
  <si>
    <t>1PC28313CC5</t>
  </si>
  <si>
    <t>1PC28313CC6</t>
  </si>
  <si>
    <t>1PC28314AA6</t>
  </si>
  <si>
    <t>405 LP</t>
  </si>
  <si>
    <t>1PC28314AB6</t>
  </si>
  <si>
    <t>1PC28314AC5</t>
  </si>
  <si>
    <t>404 LP</t>
  </si>
  <si>
    <t>1PC28314AC6</t>
  </si>
  <si>
    <t>1PC28314JB1</t>
  </si>
  <si>
    <t>444 LP</t>
  </si>
  <si>
    <t>1PC28314JB2</t>
  </si>
  <si>
    <t>445 LP</t>
  </si>
  <si>
    <t>1PC28314JB3</t>
  </si>
  <si>
    <t>447 LP</t>
  </si>
  <si>
    <t>1PC28314JB5</t>
  </si>
  <si>
    <t>449 LP</t>
  </si>
  <si>
    <t>1PC28314JC1</t>
  </si>
  <si>
    <t>1PC28314JC2</t>
  </si>
  <si>
    <t>1PC28314JC3</t>
  </si>
  <si>
    <t>1PC28314JC5</t>
  </si>
  <si>
    <t>1PC28314JC6</t>
  </si>
  <si>
    <t>1PC28321DA4</t>
  </si>
  <si>
    <t>LP100</t>
  </si>
  <si>
    <t>182LP</t>
  </si>
  <si>
    <t>1PC28321DA5</t>
  </si>
  <si>
    <t>184LP</t>
  </si>
  <si>
    <t>1PC28321DB4</t>
  </si>
  <si>
    <t>1PC28321DB5</t>
  </si>
  <si>
    <t>1PC28322AA5</t>
  </si>
  <si>
    <t>213LP</t>
  </si>
  <si>
    <t>1PC28322AA6</t>
  </si>
  <si>
    <t>215LP</t>
  </si>
  <si>
    <t>1PC28322AB5</t>
  </si>
  <si>
    <t>1PC28322AB6</t>
  </si>
  <si>
    <t>1PC28322AC5</t>
  </si>
  <si>
    <t>1PC28322AC6</t>
  </si>
  <si>
    <t>1PC28322BA5</t>
  </si>
  <si>
    <t>254LP</t>
  </si>
  <si>
    <t>1PC28322BA6</t>
  </si>
  <si>
    <t>256LP</t>
  </si>
  <si>
    <t>1PC28322BB5</t>
  </si>
  <si>
    <t>1PC28322BB6</t>
  </si>
  <si>
    <t>1PC28322BC5</t>
  </si>
  <si>
    <t>1PC28322BC6</t>
  </si>
  <si>
    <t>1PC28322EA1</t>
  </si>
  <si>
    <t>284LPH</t>
  </si>
  <si>
    <t>1PC28322EA4</t>
  </si>
  <si>
    <t>286LPH</t>
  </si>
  <si>
    <t>1PC28322EB1</t>
  </si>
  <si>
    <t>1PC28322EB4</t>
  </si>
  <si>
    <t>1PC28322EC1</t>
  </si>
  <si>
    <t>1PC28322EC4</t>
  </si>
  <si>
    <t>1PC28322CA5</t>
  </si>
  <si>
    <t>284LP</t>
  </si>
  <si>
    <t>1PC28322CA6</t>
  </si>
  <si>
    <t>286LP</t>
  </si>
  <si>
    <t>1PC28322CB5</t>
  </si>
  <si>
    <t>1PC28322CB6</t>
  </si>
  <si>
    <t>1PC28322CC5</t>
  </si>
  <si>
    <t>1PC28322CC6</t>
  </si>
  <si>
    <t>1PC28323AA5</t>
  </si>
  <si>
    <t>324LP</t>
  </si>
  <si>
    <t>1PC28323AA6</t>
  </si>
  <si>
    <t>326LP</t>
  </si>
  <si>
    <t>1PC28323AB5</t>
  </si>
  <si>
    <t>1PC28323AB6</t>
  </si>
  <si>
    <t>1PC28323AC5</t>
  </si>
  <si>
    <t>1PC28323AC6</t>
  </si>
  <si>
    <t>1PC28323CA5</t>
  </si>
  <si>
    <t>364LP</t>
  </si>
  <si>
    <t>1PC28323CA6</t>
  </si>
  <si>
    <t>365LP</t>
  </si>
  <si>
    <t>1PC28323CB5</t>
  </si>
  <si>
    <t>1PC28323CB6</t>
  </si>
  <si>
    <t>1PC28323CC5</t>
  </si>
  <si>
    <t>1PC28323CC6</t>
  </si>
  <si>
    <t>1PC28324AA6</t>
  </si>
  <si>
    <t>405LP</t>
  </si>
  <si>
    <t>1PC28324AB6</t>
  </si>
  <si>
    <t>1PC28324AC5</t>
  </si>
  <si>
    <t>404LP</t>
  </si>
  <si>
    <t>1PC28324AC6</t>
  </si>
  <si>
    <t>1PC28324JB1</t>
  </si>
  <si>
    <t>444LP</t>
  </si>
  <si>
    <t>1PC28324JB2</t>
  </si>
  <si>
    <t>445LP</t>
  </si>
  <si>
    <t>1PC28324JB3</t>
  </si>
  <si>
    <t>447LP</t>
  </si>
  <si>
    <t>1PC28324JB5</t>
  </si>
  <si>
    <t>449LP</t>
  </si>
  <si>
    <t>1PC28324JC1</t>
  </si>
  <si>
    <t>1PC28324JC2</t>
  </si>
  <si>
    <t>1PC28324JC3</t>
  </si>
  <si>
    <t>1PC28324JC5</t>
  </si>
  <si>
    <t>1PC28324JC6</t>
  </si>
  <si>
    <t>1PC28911AA2</t>
  </si>
  <si>
    <t>RGZESDI</t>
  </si>
  <si>
    <t>10:1</t>
  </si>
  <si>
    <t>Pending</t>
  </si>
  <si>
    <t>1PC28911AA3</t>
  </si>
  <si>
    <t>1PC28911AB2</t>
  </si>
  <si>
    <t>1PC28911AB3</t>
  </si>
  <si>
    <t>1PC28911AB4</t>
  </si>
  <si>
    <t>1PC28911AC3</t>
  </si>
  <si>
    <t>1PC28911CA1</t>
  </si>
  <si>
    <t>1PC28911CA3</t>
  </si>
  <si>
    <t>1PC28911CB1</t>
  </si>
  <si>
    <t>1PC28911CB3</t>
  </si>
  <si>
    <t>1PC28911CC1</t>
  </si>
  <si>
    <t>1PC28911CC3</t>
  </si>
  <si>
    <t>1PC28911CD1</t>
  </si>
  <si>
    <t>1PC28911CD3</t>
  </si>
  <si>
    <t>1PC28912AA1</t>
  </si>
  <si>
    <t>1PC28912AA2</t>
  </si>
  <si>
    <t>1PC28912AB1</t>
  </si>
  <si>
    <t>1PC28912AB2</t>
  </si>
  <si>
    <t>1PC28912AC1</t>
  </si>
  <si>
    <t>1PC28912AC2</t>
  </si>
  <si>
    <t>1PC28912AD1</t>
  </si>
  <si>
    <t>1PC28912AD2</t>
  </si>
  <si>
    <t>1PC28912BA0</t>
  </si>
  <si>
    <t>1PC28912BB0</t>
  </si>
  <si>
    <t>1PC28912BC0</t>
  </si>
  <si>
    <t>1PC28912BD0</t>
  </si>
  <si>
    <t>1PC28912CB7</t>
  </si>
  <si>
    <t>1PC28912CB8</t>
  </si>
  <si>
    <t>1PC28912CC7</t>
  </si>
  <si>
    <t>1PC28912CC8</t>
  </si>
  <si>
    <t>1PC28912CD7</t>
  </si>
  <si>
    <t>1PC28912CD8</t>
  </si>
  <si>
    <t>1PC28912DA5</t>
  </si>
  <si>
    <t>1PC28912DA6</t>
  </si>
  <si>
    <t>1PC28913AB0</t>
  </si>
  <si>
    <t>1PC28913AC0</t>
  </si>
  <si>
    <t>1PC28913AD0</t>
  </si>
  <si>
    <t>1PC28913BA5</t>
  </si>
  <si>
    <t>1PC28913BA6</t>
  </si>
  <si>
    <t>1PC28913BB7</t>
  </si>
  <si>
    <t>1PC28913BC7</t>
  </si>
  <si>
    <t>1PC28913BD7</t>
  </si>
  <si>
    <t>1PC28913CB0</t>
  </si>
  <si>
    <t>1PC28913CC0</t>
  </si>
  <si>
    <t>1PC28913CD0</t>
  </si>
  <si>
    <t>1PC28913DA5</t>
  </si>
  <si>
    <t>1PC28913DA6</t>
  </si>
  <si>
    <t>1PC28913DB7</t>
  </si>
  <si>
    <t>1PC28913DC7</t>
  </si>
  <si>
    <t>1PC28913DD7</t>
  </si>
  <si>
    <t>1PC28914AC7</t>
  </si>
  <si>
    <t>1PC28914AD7</t>
  </si>
  <si>
    <t>1PC28914BA5</t>
  </si>
  <si>
    <t>1PC28914BB6</t>
  </si>
  <si>
    <t>1PC28914BC6</t>
  </si>
  <si>
    <t>1PC28914BD6</t>
  </si>
  <si>
    <t>1PC28914GA1</t>
  </si>
  <si>
    <t>1PC28914GA2</t>
  </si>
  <si>
    <t>1PC28914GB1</t>
  </si>
  <si>
    <t>1PC28914GB2</t>
  </si>
  <si>
    <t>1PC28914GC2</t>
  </si>
  <si>
    <t>1PC28914PA1</t>
  </si>
  <si>
    <t>1PC28914PA2</t>
  </si>
  <si>
    <t>1PC28914PA3</t>
  </si>
  <si>
    <t>1PC28914PA4</t>
  </si>
  <si>
    <t>1PC28914PA5</t>
  </si>
  <si>
    <t>1PC28914PB1</t>
  </si>
  <si>
    <t>1PC28914PB2</t>
  </si>
  <si>
    <t>1PC28914PB3</t>
  </si>
  <si>
    <t>1PC28914PB4</t>
  </si>
  <si>
    <t>1PC28914PB5</t>
  </si>
  <si>
    <t>1PC28914PC1</t>
  </si>
  <si>
    <t>1PC28914PC2</t>
  </si>
  <si>
    <t>1PC28914PC3</t>
  </si>
  <si>
    <t>1PC28914PC4</t>
  </si>
  <si>
    <t>1PC28914PC5</t>
  </si>
  <si>
    <t>1PC28914PD1</t>
  </si>
  <si>
    <t>1PC28914PD2</t>
  </si>
  <si>
    <t>1PC28914PD3</t>
  </si>
  <si>
    <t>1PC28914PD5</t>
  </si>
  <si>
    <t>1LE63215EA1</t>
  </si>
  <si>
    <t>SD200</t>
  </si>
  <si>
    <t>509S</t>
  </si>
  <si>
    <t>3:1</t>
  </si>
  <si>
    <t>1LE63215EA2</t>
  </si>
  <si>
    <t>5010S</t>
  </si>
  <si>
    <t>1LE63215EA8</t>
  </si>
  <si>
    <t>5011S</t>
  </si>
  <si>
    <t>1LE63215FA5</t>
  </si>
  <si>
    <t>5012S</t>
  </si>
  <si>
    <t>1LE63215FA7</t>
  </si>
  <si>
    <t>5013S</t>
  </si>
  <si>
    <t>1.7:1</t>
  </si>
  <si>
    <t>1LE63215FA8</t>
  </si>
  <si>
    <t>1LE63215AB1</t>
  </si>
  <si>
    <t>1LE63215AB2</t>
  </si>
  <si>
    <t>1LE63215AB8</t>
  </si>
  <si>
    <t>1LE63215BB5</t>
  </si>
  <si>
    <t>1LE63215BB7</t>
  </si>
  <si>
    <t>1LE63215BB8</t>
  </si>
  <si>
    <t>2:1</t>
  </si>
  <si>
    <t>1LE63215AC2</t>
  </si>
  <si>
    <t>1LE63215AC8</t>
  </si>
  <si>
    <t>1LE63215BC3</t>
  </si>
  <si>
    <t>L5011</t>
  </si>
  <si>
    <t>1LE63215BC5</t>
  </si>
  <si>
    <t>1LE63215BC7</t>
  </si>
  <si>
    <t>1LE63215RB1</t>
  </si>
  <si>
    <t>R509</t>
  </si>
  <si>
    <t>1LE63215RB2</t>
  </si>
  <si>
    <t>R5010</t>
  </si>
  <si>
    <t>1LE63215RB8</t>
  </si>
  <si>
    <t>R5011</t>
  </si>
  <si>
    <t>1LE63215SB5</t>
  </si>
  <si>
    <t>R5012</t>
  </si>
  <si>
    <t>1LE63215SB7</t>
  </si>
  <si>
    <t>R5013</t>
  </si>
  <si>
    <t>1LE63215SB8</t>
  </si>
  <si>
    <t>1LE63215RC2</t>
  </si>
  <si>
    <t>1LE63215RC8</t>
  </si>
  <si>
    <t>1LE63215SC3</t>
  </si>
  <si>
    <t>LR5011</t>
  </si>
  <si>
    <t>1LE63215SC5</t>
  </si>
  <si>
    <t>1LE63215SC7</t>
  </si>
  <si>
    <t>1LE63215EB1</t>
  </si>
  <si>
    <t>1LE63215EB2</t>
  </si>
  <si>
    <t>1LE63215EB8</t>
  </si>
  <si>
    <t>1LE63215FB5</t>
  </si>
  <si>
    <t>1LE63215FB7</t>
  </si>
  <si>
    <t>1LE63215FB8</t>
  </si>
  <si>
    <t>1LE63215EC2</t>
  </si>
  <si>
    <t>1LE63215EC8</t>
  </si>
  <si>
    <t>1LE63215FC3</t>
  </si>
  <si>
    <t>L5011S</t>
  </si>
  <si>
    <t>1LE63215FC5</t>
  </si>
  <si>
    <t>1LE63215FC7</t>
  </si>
  <si>
    <t>1PC65215EA1</t>
  </si>
  <si>
    <t>DP200 HPS</t>
  </si>
  <si>
    <t>1PC65215EA2</t>
  </si>
  <si>
    <t>1PC65215EA8</t>
  </si>
  <si>
    <t>1PC65215FA5</t>
  </si>
  <si>
    <t>1PC65215FA7</t>
  </si>
  <si>
    <t>1PC65215FA8</t>
  </si>
  <si>
    <t>1PC65215EA0</t>
  </si>
  <si>
    <t>1LE63215AB0</t>
  </si>
  <si>
    <t>1LE63215EA0</t>
  </si>
  <si>
    <t>1LE63215EB0</t>
  </si>
  <si>
    <t>1LE63215RB0</t>
  </si>
  <si>
    <t>1PC28252EB5</t>
  </si>
  <si>
    <t>HS100</t>
  </si>
  <si>
    <t>284TP</t>
  </si>
  <si>
    <t>Cast Iron</t>
  </si>
  <si>
    <t>1PC28252EB6</t>
  </si>
  <si>
    <t>286TP</t>
  </si>
  <si>
    <t>1PC28253AB7</t>
  </si>
  <si>
    <t>324TP</t>
  </si>
  <si>
    <t>1PC28253AB8</t>
  </si>
  <si>
    <t>326TP</t>
  </si>
  <si>
    <t>1PC28253CB7</t>
  </si>
  <si>
    <t>364TP</t>
  </si>
  <si>
    <t>1PC28253CB8</t>
  </si>
  <si>
    <t>365TP</t>
  </si>
  <si>
    <t>1PC28254QB2</t>
  </si>
  <si>
    <t>405TP</t>
  </si>
  <si>
    <t>1PC28254QB3</t>
  </si>
  <si>
    <t>444TP</t>
  </si>
  <si>
    <t>1PC28254QB4</t>
  </si>
  <si>
    <t>445TP</t>
  </si>
  <si>
    <t>1PC28254QB5</t>
  </si>
  <si>
    <t>447TP</t>
  </si>
  <si>
    <t>1PC28254QB6</t>
  </si>
  <si>
    <t>449TP</t>
  </si>
  <si>
    <t>1PC28254QB7</t>
  </si>
  <si>
    <t>1PC28252EA5</t>
  </si>
  <si>
    <t>1PC28252EA6</t>
  </si>
  <si>
    <t>1PC28253AA7</t>
  </si>
  <si>
    <t>1PC28253AA8</t>
  </si>
  <si>
    <t>1PC28253CA7</t>
  </si>
  <si>
    <t>1PC28253CA8</t>
  </si>
  <si>
    <t>1PC28254QA2</t>
  </si>
  <si>
    <t>1PC28251FB2</t>
  </si>
  <si>
    <t>184TP</t>
  </si>
  <si>
    <t xml:space="preserve"> --</t>
  </si>
  <si>
    <t>1PC28252FB1</t>
  </si>
  <si>
    <t>213TP</t>
  </si>
  <si>
    <t>1PC28252FB2</t>
  </si>
  <si>
    <t>215TP</t>
  </si>
  <si>
    <t>1PC28252HB1</t>
  </si>
  <si>
    <t>254TP</t>
  </si>
  <si>
    <t>1PC28252HB2</t>
  </si>
  <si>
    <t>256TP</t>
  </si>
  <si>
    <t>1PC28251FA2</t>
  </si>
  <si>
    <t>1PC28252FA1</t>
  </si>
  <si>
    <t>1PC28252FA2</t>
  </si>
  <si>
    <t>1PC28252HA1</t>
  </si>
  <si>
    <t>1PC28252HA2</t>
  </si>
  <si>
    <t>1LE64234FA1</t>
  </si>
  <si>
    <t>SD200 SE4</t>
  </si>
  <si>
    <t>1LE64234FA2</t>
  </si>
  <si>
    <t>1LE64234GA1</t>
  </si>
  <si>
    <t>1LE64234GA2</t>
  </si>
  <si>
    <t>1LE64234GA3</t>
  </si>
  <si>
    <t>1LE64234HA1</t>
  </si>
  <si>
    <t>L449TS</t>
  </si>
  <si>
    <t>1LE64234BB1</t>
  </si>
  <si>
    <t>1LE64234BB2</t>
  </si>
  <si>
    <t>1LE64234CB1</t>
  </si>
  <si>
    <t>1LE64234CB2</t>
  </si>
  <si>
    <t>1LE64234CB3</t>
  </si>
  <si>
    <t>1LE64234DB1</t>
  </si>
  <si>
    <t>L449T</t>
  </si>
  <si>
    <t>1LE64234BC1</t>
  </si>
  <si>
    <t>1LE64234BC2</t>
  </si>
  <si>
    <t>1LE64234CC5</t>
  </si>
  <si>
    <t>1LE64234CC2</t>
  </si>
  <si>
    <t>1LE64234DC4</t>
  </si>
  <si>
    <t>1LE63214FA1</t>
  </si>
  <si>
    <t>1LE63214FA2</t>
  </si>
  <si>
    <t>1LE63214GA1</t>
  </si>
  <si>
    <t>1LE63214GA2</t>
  </si>
  <si>
    <t>1LE63214GA3</t>
  </si>
  <si>
    <t>1LE63214HA1</t>
  </si>
  <si>
    <t>1LE63214HA2</t>
  </si>
  <si>
    <t>1LE63214BB1</t>
  </si>
  <si>
    <t>1LE63214BB2</t>
  </si>
  <si>
    <t>1LE63214CB1</t>
  </si>
  <si>
    <t>1LE63214CB2</t>
  </si>
  <si>
    <t>1LE63214CB3</t>
  </si>
  <si>
    <t>1LE63214HB1</t>
  </si>
  <si>
    <t>1LE63214HB2</t>
  </si>
  <si>
    <t>1LE63224FA1</t>
  </si>
  <si>
    <t>SD200 841</t>
  </si>
  <si>
    <t>1LE63224FA2</t>
  </si>
  <si>
    <t>1LE63224GA1</t>
  </si>
  <si>
    <t>1LE63224GA2</t>
  </si>
  <si>
    <t>1LE63224GA3</t>
  </si>
  <si>
    <t>1LE63224HA1</t>
  </si>
  <si>
    <t>1LE63224HA2</t>
  </si>
  <si>
    <t>1LE63214SB1</t>
  </si>
  <si>
    <t>R444T</t>
  </si>
  <si>
    <t>1LE63214FB1</t>
  </si>
  <si>
    <t>1LE63224SB1</t>
  </si>
  <si>
    <t>1LE63224FB1</t>
  </si>
  <si>
    <t>1LE63224BB1</t>
  </si>
  <si>
    <t>1LE63214SB2</t>
  </si>
  <si>
    <t>R445T</t>
  </si>
  <si>
    <t>1LE63214FB2</t>
  </si>
  <si>
    <t>1LE63224SB2</t>
  </si>
  <si>
    <t>1LE63224FB2</t>
  </si>
  <si>
    <t>1LE63224BB2</t>
  </si>
  <si>
    <t>TBD</t>
  </si>
  <si>
    <t>1LE63224CB1</t>
  </si>
  <si>
    <t>1LE63214TB1</t>
  </si>
  <si>
    <t>R447T</t>
  </si>
  <si>
    <t>1LE63214GB1</t>
  </si>
  <si>
    <t>1LE63224TB1</t>
  </si>
  <si>
    <t>1LE63224GB1</t>
  </si>
  <si>
    <t>1LE63214TB2</t>
  </si>
  <si>
    <t>R449T</t>
  </si>
  <si>
    <t>1LE63214GB2</t>
  </si>
  <si>
    <t>1LE63224TB2</t>
  </si>
  <si>
    <t>1LE63224GB2</t>
  </si>
  <si>
    <t>1LE63224CB2</t>
  </si>
  <si>
    <t>1LE63214GB3</t>
  </si>
  <si>
    <t>1LE63214TB3</t>
  </si>
  <si>
    <t>1LE63224GB3</t>
  </si>
  <si>
    <t>1LE63214UB1</t>
  </si>
  <si>
    <t>RL449T</t>
  </si>
  <si>
    <t>1LE63224UB1</t>
  </si>
  <si>
    <t>1LE63214UB2</t>
  </si>
  <si>
    <t>1LE63224HB2</t>
  </si>
  <si>
    <t>1LE63214BC2</t>
  </si>
  <si>
    <t>1LE63214CC1</t>
  </si>
  <si>
    <t>1LE63214CC2</t>
  </si>
  <si>
    <t>1LE63214CC3</t>
  </si>
  <si>
    <t>1LE63214FC1</t>
  </si>
  <si>
    <t>1LE63214FC2</t>
  </si>
  <si>
    <t>1LE63214GC1</t>
  </si>
  <si>
    <t>1LE63214GC2</t>
  </si>
  <si>
    <t>1LE63214GC3</t>
  </si>
  <si>
    <t>1LE63214SC1</t>
  </si>
  <si>
    <t>1LE63214SC2</t>
  </si>
  <si>
    <t>1LE63214TC1</t>
  </si>
  <si>
    <t>1LE63214TC2</t>
  </si>
  <si>
    <t>1LE63214TC3</t>
  </si>
  <si>
    <t>1LE63214UC1</t>
  </si>
  <si>
    <t>1LE63224BC1</t>
  </si>
  <si>
    <t>1LE63224BC2</t>
  </si>
  <si>
    <t>1LE63224CC1</t>
  </si>
  <si>
    <t>1LE63224CC2</t>
  </si>
  <si>
    <t>1LE63224CC3</t>
  </si>
  <si>
    <t>1LE63224FC2</t>
  </si>
  <si>
    <t>1LE63224GC1</t>
  </si>
  <si>
    <t>1LE63224HC1</t>
  </si>
  <si>
    <t>1LE63224SC1</t>
  </si>
  <si>
    <t>1LE63224SC2</t>
  </si>
  <si>
    <t>1LE63224TC1</t>
  </si>
  <si>
    <t>1LE63224TC2</t>
  </si>
  <si>
    <t>1LE63224TC3</t>
  </si>
  <si>
    <t>1LE63224UC1</t>
  </si>
  <si>
    <t>1LE63214BD1</t>
  </si>
  <si>
    <t>1LE63214CD1</t>
  </si>
  <si>
    <t>1LE63214HD4</t>
  </si>
  <si>
    <t>1LE63214TD1</t>
  </si>
  <si>
    <t>1LE63214TD2</t>
  </si>
  <si>
    <t>1LE63214UD1</t>
  </si>
  <si>
    <t>1LE63224BD1</t>
  </si>
  <si>
    <t>1LE63224BD2</t>
  </si>
  <si>
    <t>1LE63224GD1</t>
  </si>
  <si>
    <t>1LE63224SD1</t>
  </si>
  <si>
    <t>1LE63224SD2</t>
  </si>
  <si>
    <t>1LE63224TD1</t>
  </si>
  <si>
    <t>1LE63224TD2</t>
  </si>
  <si>
    <t>1LE63224UD4</t>
  </si>
  <si>
    <t>1LE63214DB1</t>
  </si>
  <si>
    <t>1LE63214DB2</t>
  </si>
  <si>
    <t>1LE63214BC1</t>
  </si>
  <si>
    <t>1LE63214BD2</t>
  </si>
  <si>
    <t>1LE63214CD2</t>
  </si>
  <si>
    <t>1LE63214DD2</t>
  </si>
  <si>
    <t>1LE63214DC1</t>
  </si>
  <si>
    <t>1LE63214DD1</t>
  </si>
  <si>
    <t>1LE63214FD1</t>
  </si>
  <si>
    <t>1LE63214FD2</t>
  </si>
  <si>
    <t>1LE63214GD1</t>
  </si>
  <si>
    <t>1LE63214GD2</t>
  </si>
  <si>
    <t>1LE63214HD2</t>
  </si>
  <si>
    <t>1LE63214HC1</t>
  </si>
  <si>
    <t>1LE63214HD1</t>
  </si>
  <si>
    <t>1LE63214SD1</t>
  </si>
  <si>
    <t>1LE63214SD2</t>
  </si>
  <si>
    <t>1LE63214UD2</t>
  </si>
  <si>
    <t>1LE63224CB3</t>
  </si>
  <si>
    <t>1LE63224CD1</t>
  </si>
  <si>
    <t>1LE63224CD2</t>
  </si>
  <si>
    <t>1LE63224DD2</t>
  </si>
  <si>
    <t>1LE63224DB1</t>
  </si>
  <si>
    <t>1LE63224DB2</t>
  </si>
  <si>
    <t>1LE63224DC1</t>
  </si>
  <si>
    <t>1LE63224DD1</t>
  </si>
  <si>
    <t>1LE63224FC1</t>
  </si>
  <si>
    <t>1LE63224FD2</t>
  </si>
  <si>
    <t>1LE63224GC3</t>
  </si>
  <si>
    <t>1LE63224GD2</t>
  </si>
  <si>
    <t>1LE63224HD2</t>
  </si>
  <si>
    <t>1LE63224HB1</t>
  </si>
  <si>
    <t>1LE63224HD1</t>
  </si>
  <si>
    <t>1LE63224TB3</t>
  </si>
  <si>
    <t>1LE63224UD2</t>
  </si>
  <si>
    <t>1LE63224UB2</t>
  </si>
  <si>
    <t>1LE63224UD1</t>
  </si>
  <si>
    <t>1LE63224GC2</t>
  </si>
  <si>
    <t>1PC65254SB1</t>
  </si>
  <si>
    <t>DP200 Crush+</t>
  </si>
  <si>
    <t>1PC65254SB2</t>
  </si>
  <si>
    <t>1PC65254TB1</t>
  </si>
  <si>
    <t>1PC65254TB2</t>
  </si>
  <si>
    <t>1PC65254TB3</t>
  </si>
  <si>
    <t>1PC65255TB1</t>
  </si>
  <si>
    <t>R586</t>
  </si>
  <si>
    <t>1PC65254UB1</t>
  </si>
  <si>
    <t>1PC65255TB2</t>
  </si>
  <si>
    <t>1PC65254UB2</t>
  </si>
  <si>
    <t>1PC65255TB3</t>
  </si>
  <si>
    <t>1PC65255RB2</t>
  </si>
  <si>
    <t>1PC65255TB5</t>
  </si>
  <si>
    <t>R587</t>
  </si>
  <si>
    <t>1PC65255RB8</t>
  </si>
  <si>
    <t>1PC65255TB6</t>
  </si>
  <si>
    <t>1PC65255TB7</t>
  </si>
  <si>
    <t>R588</t>
  </si>
  <si>
    <t>-</t>
  </si>
  <si>
    <t>1PC65254SC1</t>
  </si>
  <si>
    <t>1PC65254SC2</t>
  </si>
  <si>
    <t>1PC65254TC1</t>
  </si>
  <si>
    <t>1PC65254TC2</t>
  </si>
  <si>
    <t>1PC65254TC3</t>
  </si>
  <si>
    <t>1PC65255TC2</t>
  </si>
  <si>
    <t>1PC65254UC1</t>
  </si>
  <si>
    <t>1PC65255TC3</t>
  </si>
  <si>
    <t>1PC65255RC2</t>
  </si>
  <si>
    <t>1PC65255TC4</t>
  </si>
  <si>
    <t>1PC65255RC8</t>
  </si>
  <si>
    <t>1PC65255TC5</t>
  </si>
  <si>
    <t>1PC65255UC4</t>
  </si>
  <si>
    <t>R589</t>
  </si>
  <si>
    <t>1PC65255UC5</t>
  </si>
  <si>
    <t>R5810</t>
  </si>
  <si>
    <t>Class I Zone 2 GR IIA, IIB or IIC T2D</t>
  </si>
  <si>
    <t>1PC65255UC6</t>
  </si>
  <si>
    <t>R5811</t>
  </si>
  <si>
    <t>380V 50 HZ</t>
  </si>
  <si>
    <t xml:space="preserve">NO LOAD
CURRENT
190V </t>
  </si>
  <si>
    <t>50HZ HP</t>
  </si>
  <si>
    <t>NO LOAD
CURRENT
190V</t>
  </si>
  <si>
    <t xml:space="preserve">NO LOAD
CURRENT
380V                              </t>
  </si>
  <si>
    <t>1/2 LOAD
CURRENT
190V</t>
  </si>
  <si>
    <t xml:space="preserve">1/2 LOAD
CURRENT
380V                        </t>
  </si>
  <si>
    <t>3/4 LOAD
CURRENT
190V</t>
  </si>
  <si>
    <t xml:space="preserve">3/4 LOAD
CURRENT
380V                      </t>
  </si>
  <si>
    <t>FULL LOAD
CURRENT
190V</t>
  </si>
  <si>
    <t>FULL LOAD
CURRENT 380V</t>
  </si>
  <si>
    <t>LOCKED
ROTOR
CURRENT
190V</t>
  </si>
  <si>
    <t>LOCKED
ROTOR
CURRENT
380V</t>
  </si>
  <si>
    <t>F</t>
  </si>
  <si>
    <t>1LE22212DC1</t>
  </si>
  <si>
    <t>1LE22212DC2</t>
  </si>
  <si>
    <t>1LE22213BC1</t>
  </si>
  <si>
    <t>1LE22213DC1</t>
  </si>
  <si>
    <t>1LE22214BC1</t>
  </si>
  <si>
    <t>1LE22214BC2</t>
  </si>
  <si>
    <t>1LE23212DC1</t>
  </si>
  <si>
    <t>1LE23212DC2</t>
  </si>
  <si>
    <t>1LE23213BC1</t>
  </si>
  <si>
    <t>1LE23213BC2</t>
  </si>
  <si>
    <t>1LE23213DC2</t>
  </si>
  <si>
    <t>1LE23214BC1</t>
  </si>
  <si>
    <t>1LE23214BC2</t>
  </si>
  <si>
    <t>400V 50 HZ</t>
  </si>
  <si>
    <t xml:space="preserve">NO LOAD
CURRENT
200V </t>
  </si>
  <si>
    <t>NO LOAD
CURRENT
200V</t>
  </si>
  <si>
    <r>
      <rPr>
        <b/>
        <sz val="8"/>
        <color theme="1"/>
        <rFont val="Arial"/>
        <family val="2"/>
      </rPr>
      <t>NO LOAD
CURRENT
400V</t>
    </r>
    <r>
      <rPr>
        <b/>
        <sz val="8"/>
        <rFont val="Arial"/>
        <family val="2"/>
      </rPr>
      <t xml:space="preserve">                              </t>
    </r>
  </si>
  <si>
    <t>1/2 LOAD
CURRENT
200V</t>
  </si>
  <si>
    <r>
      <rPr>
        <b/>
        <sz val="8"/>
        <color theme="1"/>
        <rFont val="Arial"/>
        <family val="2"/>
      </rPr>
      <t>1/2 LOAD
CURRENT
400V</t>
    </r>
    <r>
      <rPr>
        <b/>
        <sz val="8"/>
        <rFont val="Arial"/>
        <family val="2"/>
      </rPr>
      <t xml:space="preserve">                        </t>
    </r>
  </si>
  <si>
    <t>3/4 LOAD
CURRENT
200V</t>
  </si>
  <si>
    <r>
      <rPr>
        <b/>
        <sz val="8"/>
        <color theme="1"/>
        <rFont val="Arial"/>
        <family val="2"/>
      </rPr>
      <t>3/4 LOAD
CURRENT
400V</t>
    </r>
    <r>
      <rPr>
        <b/>
        <sz val="8"/>
        <rFont val="Arial"/>
        <family val="2"/>
      </rPr>
      <t xml:space="preserve">                      </t>
    </r>
  </si>
  <si>
    <t>FULL LOAD
CURRENT
200V</t>
  </si>
  <si>
    <t>FULL LOAD
CURRENT 400V</t>
  </si>
  <si>
    <t>LOCKED
ROTOR
CURRENT
200V</t>
  </si>
  <si>
    <t>LOCKED
ROTOR
CURRENT
400V</t>
  </si>
  <si>
    <t>N</t>
  </si>
  <si>
    <t>1LE22213BB1</t>
  </si>
  <si>
    <t>|</t>
  </si>
  <si>
    <t>1LE23214GC1</t>
  </si>
  <si>
    <t>415V 50 HZ</t>
  </si>
  <si>
    <t xml:space="preserve">NO LOAD
CURRENT
208V </t>
  </si>
  <si>
    <t>60HZ HP</t>
  </si>
  <si>
    <t>NO LOAD
CURRENT
208V</t>
  </si>
  <si>
    <t xml:space="preserve">NO LOAD
CURRENT
415V                              </t>
  </si>
  <si>
    <t>1/2 LOAD
CURRENT
208V</t>
  </si>
  <si>
    <t xml:space="preserve">1/2 LOAD
CURRENT
415V                        </t>
  </si>
  <si>
    <t>3/4 LOAD
CURRENT
208V</t>
  </si>
  <si>
    <t xml:space="preserve">3/4 LOAD
CURRENT
415V                      </t>
  </si>
  <si>
    <t>FULL LOAD
CURRENT
208V</t>
  </si>
  <si>
    <t>FULL LOAD
CURRENT 415V</t>
  </si>
  <si>
    <t>LOCKED
ROTOR
CURRENT
208V</t>
  </si>
  <si>
    <t>LOCKED
ROTOR
CURRENT
415V</t>
  </si>
  <si>
    <t>P</t>
  </si>
  <si>
    <t>GREASE  DETAILS</t>
  </si>
  <si>
    <t>SERIES</t>
  </si>
  <si>
    <t>RATING</t>
  </si>
  <si>
    <t>INSULATION
CLASS</t>
  </si>
  <si>
    <t>TEMPERATURE
RISE</t>
  </si>
  <si>
    <t>HERTZ</t>
  </si>
  <si>
    <t>PHASE</t>
  </si>
  <si>
    <t>GREASE MANUFACTURER</t>
  </si>
  <si>
    <t>GREASE 
TYPE</t>
  </si>
  <si>
    <t>1LE2</t>
  </si>
  <si>
    <t>CLASS B</t>
  </si>
  <si>
    <t>3</t>
  </si>
  <si>
    <t>Mobil Polyrex EM</t>
  </si>
  <si>
    <t>Polyurea (Standard)</t>
  </si>
  <si>
    <t>1MB2</t>
  </si>
  <si>
    <t>1PC2</t>
  </si>
  <si>
    <t>SHELL</t>
  </si>
  <si>
    <t>GADUS S2 V220AC 2</t>
  </si>
  <si>
    <t>1PC6</t>
  </si>
  <si>
    <t>1LE6</t>
  </si>
  <si>
    <t>STANDARD BEARINGS</t>
  </si>
  <si>
    <t>Code L65 (ROLLER IN LIEU OF BALL) DE ONLY</t>
  </si>
  <si>
    <t>CODE L68 (SEALED BEARINGS) BOTH ENDS</t>
  </si>
  <si>
    <t>CODE L66 (INSULATED BEARINGS) BOTH ENDS</t>
  </si>
  <si>
    <t>CODE L67 (INSULATED BEARING) OPPOSITE DE ONLY</t>
  </si>
  <si>
    <t>CODE L69 (HYBRID BEARINGS) BOTH ENDS</t>
  </si>
  <si>
    <t>CODE L70 (HYBRID BEARINGS) OPPOSITE DE ONLY</t>
  </si>
  <si>
    <t>CODE L71 (HYBRID BEARINGS) DE ONLY</t>
  </si>
  <si>
    <t>DRIVE END</t>
  </si>
  <si>
    <t>OPPOSITE DRIVE END</t>
  </si>
  <si>
    <t>Series
 (D1, D2, D3, D4)</t>
  </si>
  <si>
    <t>TYPE
(D5, D6, D7)</t>
  </si>
  <si>
    <t>FRAME
(D8, D9)</t>
  </si>
  <si>
    <t>D10</t>
  </si>
  <si>
    <t>D11</t>
  </si>
  <si>
    <t>INLET GREASE CHANNELS</t>
  </si>
  <si>
    <t>GREASE CAPACITY DE
(Oz.)</t>
  </si>
  <si>
    <t>GREASE CAPACITY NDE
(Oz.)</t>
  </si>
  <si>
    <t>STANDARD
AFBMA
NUMBER
DE</t>
  </si>
  <si>
    <t>STANDARD
BEARING
SIZE
DE</t>
  </si>
  <si>
    <t xml:space="preserve">
STANDARD
AFBMA
NUMBER
NDE</t>
  </si>
  <si>
    <t>STANDARD
BEARING
SIZE
NDE</t>
  </si>
  <si>
    <t>STANDARD
BEARING
TYPE
DE</t>
  </si>
  <si>
    <t>STANDARD
BEARING
TYPE
NDE</t>
  </si>
  <si>
    <t xml:space="preserve">
CODE L65
AFBMA NUMBER
DE</t>
  </si>
  <si>
    <t>CODE L65 BEARING
SIZE
NDE</t>
  </si>
  <si>
    <t xml:space="preserve">
CODE L65 AFBMA NUMBER
NDE</t>
  </si>
  <si>
    <t>CODE L65
BEARING
TYPE
DE</t>
  </si>
  <si>
    <t>CODE L65
BEARING
TYPE
NDE</t>
  </si>
  <si>
    <t xml:space="preserve">
CODE L68
AFBMA NUMBER
DE</t>
  </si>
  <si>
    <t>CODE L68 BEARING
SIZE
NDE</t>
  </si>
  <si>
    <t xml:space="preserve">
CODE L68 AFBMA NUMBER
NDE</t>
  </si>
  <si>
    <t>CODE L68
BEARING
TYPE
DE</t>
  </si>
  <si>
    <t>CODE L68
BEARING
TYPE
NDE</t>
  </si>
  <si>
    <t xml:space="preserve">
CODE L66
AFBMA NUMBER
DE</t>
  </si>
  <si>
    <t>CODE L66 BEARING
SIZE
NDE</t>
  </si>
  <si>
    <t xml:space="preserve">
CODE L66 AFBMA NUMBER
NDE</t>
  </si>
  <si>
    <t>CODE L66
BEARING
TYPE
DE</t>
  </si>
  <si>
    <t>CODE L66
BEARING
TYPE
NDE</t>
  </si>
  <si>
    <t xml:space="preserve">
CODE L67
AFBMA NUMBER
DE</t>
  </si>
  <si>
    <t>CODE L67
BEARING
SIZE
NDE</t>
  </si>
  <si>
    <t xml:space="preserve">
CODE L67 AFBMA NUMBER
NDE</t>
  </si>
  <si>
    <t>CODE L67 BEARING
SIZE
NDE</t>
  </si>
  <si>
    <t>CODE L67
BEARING
TYPE
DE</t>
  </si>
  <si>
    <t>CODE L67
BEARING
TYPE
NDE</t>
  </si>
  <si>
    <t xml:space="preserve">
CODE L69
AFBMA NUMBER
DE</t>
  </si>
  <si>
    <t>CODE L69
BEARING
SIZE
NDE
XXXX ZZ C3 S0 HCB</t>
  </si>
  <si>
    <t xml:space="preserve">
CODE L69 AFBMA NUMBER
NDE</t>
  </si>
  <si>
    <t>CODE L69 BEARING
SIZE
NDE</t>
  </si>
  <si>
    <t>CODE L69
BEARING
TYPE
DE</t>
  </si>
  <si>
    <t>CODE L69
BEARING
TYPE
NDE</t>
  </si>
  <si>
    <t xml:space="preserve">
CODE L70
AFBMA NUMBER
DE</t>
  </si>
  <si>
    <t>CODE L70
BEARING
SIZE
DE</t>
  </si>
  <si>
    <t xml:space="preserve">
CODE L70 AFBMA NUMBER
NDE</t>
  </si>
  <si>
    <t>CODE L70 BEARING
SIZE
NDE</t>
  </si>
  <si>
    <t>CODE L70
BEARING
TYPE
DE</t>
  </si>
  <si>
    <t>CODE L70
BEARING
TYPE
NDE</t>
  </si>
  <si>
    <t xml:space="preserve">
CODE L71
AFBMA NUMBER
DE</t>
  </si>
  <si>
    <t>CODE L71
BEARING
SIZE
DE
XXXX ZZ C3 S0 HCB</t>
  </si>
  <si>
    <t xml:space="preserve">
CODE L71 AFBMA NUMBER
NDE</t>
  </si>
  <si>
    <t>CODE L71 BEARING
SIZE
NDE</t>
  </si>
  <si>
    <t>CODE L71
BEARING
TYPE
DE</t>
  </si>
  <si>
    <t>CODE L71
BEARING
TYPE
NDE</t>
  </si>
  <si>
    <t>111</t>
  </si>
  <si>
    <t>1A</t>
  </si>
  <si>
    <t>*</t>
  </si>
  <si>
    <t>NO</t>
  </si>
  <si>
    <t>25BC02JPP3</t>
  </si>
  <si>
    <t>6205 ZZ C3 S0</t>
  </si>
  <si>
    <t>BALL BEARING</t>
  </si>
  <si>
    <t>25BC02JEE30</t>
  </si>
  <si>
    <t>6205 2RS C3 S0</t>
  </si>
  <si>
    <t>6205 ZZ C3 SO HCB</t>
  </si>
  <si>
    <t>6205 ZZ C3 S0 HCB</t>
  </si>
  <si>
    <t>121</t>
  </si>
  <si>
    <t>1C</t>
  </si>
  <si>
    <t>30BC02JPP3</t>
  </si>
  <si>
    <t>6206 ZZ C3 S0</t>
  </si>
  <si>
    <t>30BC02JEE30</t>
  </si>
  <si>
    <t>6206 2RS C3 S0</t>
  </si>
  <si>
    <t>6206 ZZ C3 S0 HCB</t>
  </si>
  <si>
    <t>2A</t>
  </si>
  <si>
    <t>40BC02JPP3</t>
  </si>
  <si>
    <t>6208 ZZ C3 S0</t>
  </si>
  <si>
    <t>40BC02JEE30</t>
  </si>
  <si>
    <t>6208 2RS C3 S0</t>
  </si>
  <si>
    <t>6208 ZZ C3 S0 HCB</t>
  </si>
  <si>
    <t>2B</t>
  </si>
  <si>
    <t>45BC02JPP3</t>
  </si>
  <si>
    <t>6209 ZZ C3 S0</t>
  </si>
  <si>
    <t>45BC02JEE30</t>
  </si>
  <si>
    <t>6209 2RS C3 S0</t>
  </si>
  <si>
    <t>6209 ZZ C3 S0 HCB</t>
  </si>
  <si>
    <t>211</t>
  </si>
  <si>
    <t>221</t>
  </si>
  <si>
    <t>2C</t>
  </si>
  <si>
    <t>YES</t>
  </si>
  <si>
    <t>50BC03JP3</t>
  </si>
  <si>
    <t>6310 Z C3 S0</t>
  </si>
  <si>
    <t>50BC02JPP3</t>
  </si>
  <si>
    <t>6210 ZZ C3 S0</t>
  </si>
  <si>
    <t xml:space="preserve">  50BC03JEE30</t>
  </si>
  <si>
    <t xml:space="preserve">  6310 2RS C3 S0</t>
  </si>
  <si>
    <t xml:space="preserve">  50BC02JEE30</t>
  </si>
  <si>
    <t xml:space="preserve">  6210 2RS C3 S0</t>
  </si>
  <si>
    <t>6310 ZZ C3 S0 HCB</t>
  </si>
  <si>
    <t>6210 ZZ C3 S0 HCB</t>
  </si>
  <si>
    <t>2D</t>
  </si>
  <si>
    <t>3A</t>
  </si>
  <si>
    <t>60BC03JP3</t>
  </si>
  <si>
    <t>6312 Z C3 S0</t>
  </si>
  <si>
    <t>60BC03JEE30</t>
  </si>
  <si>
    <t>6312 2RS C3 S0</t>
  </si>
  <si>
    <t>6312 ZZ C3 S0 HCB</t>
  </si>
  <si>
    <t>3B</t>
  </si>
  <si>
    <t>3C</t>
  </si>
  <si>
    <t>70BC03JP3</t>
  </si>
  <si>
    <t>6314 Z C3 S0</t>
  </si>
  <si>
    <t>70BC02JPP3</t>
  </si>
  <si>
    <t>6214 ZZ C3 S0</t>
  </si>
  <si>
    <t>70BC03JEE30</t>
  </si>
  <si>
    <t>6314 2RS C3 S0</t>
  </si>
  <si>
    <t>70BC02JEE30</t>
  </si>
  <si>
    <t>6214 2RS C3 S0</t>
  </si>
  <si>
    <t>6314 ZZ C3 S0 HCB</t>
  </si>
  <si>
    <t>6214 ZZ C3 S0 HCB</t>
  </si>
  <si>
    <t>3D</t>
  </si>
  <si>
    <t>4A</t>
  </si>
  <si>
    <t>80BC03JP3</t>
  </si>
  <si>
    <t>6316 Z C3 S0</t>
  </si>
  <si>
    <t>80BC03JEE30</t>
  </si>
  <si>
    <t>6316 2RS C3 S0</t>
  </si>
  <si>
    <t>6316 ZZ C3 S0 HCB</t>
  </si>
  <si>
    <t>4B</t>
  </si>
  <si>
    <t>4C</t>
  </si>
  <si>
    <t>90RU03M0</t>
  </si>
  <si>
    <t>NU 318</t>
  </si>
  <si>
    <t>ROLLER BEARING</t>
  </si>
  <si>
    <t>100RU03M0</t>
  </si>
  <si>
    <t>NU 320</t>
  </si>
  <si>
    <t>4D</t>
  </si>
  <si>
    <t>80BC02JPP3</t>
  </si>
  <si>
    <t>6216 ZZ C3 S0</t>
  </si>
  <si>
    <t>80BC02JEE30</t>
  </si>
  <si>
    <t>6216 2RS C3 S0</t>
  </si>
  <si>
    <t>6216 ZZ C3 S0 HCB</t>
  </si>
  <si>
    <t>4E</t>
  </si>
  <si>
    <t>90BC03JP3</t>
  </si>
  <si>
    <t>6318 Z C3 S0</t>
  </si>
  <si>
    <t>90BC03JEE30</t>
  </si>
  <si>
    <t>6318 2RS C3 S0</t>
  </si>
  <si>
    <t>6318 ZZ C3 S0 HBC</t>
  </si>
  <si>
    <t>301</t>
  </si>
  <si>
    <t>45BC03JP3</t>
  </si>
  <si>
    <t>6309 Z C3 S0</t>
  </si>
  <si>
    <t>45RU03M0</t>
  </si>
  <si>
    <t>45BC03JEE30</t>
  </si>
  <si>
    <t>6309 2RS C3 S0</t>
  </si>
  <si>
    <t>6309 ZZ C3 S0 HCB</t>
  </si>
  <si>
    <t>50BC03JEE30</t>
  </si>
  <si>
    <t>6310 2RS C3 S0</t>
  </si>
  <si>
    <t>311</t>
  </si>
  <si>
    <t>25BC02JP3</t>
  </si>
  <si>
    <t>6205 Z C3 S0</t>
  </si>
  <si>
    <t>25RU02M0</t>
  </si>
  <si>
    <t>25BC02JEE3</t>
  </si>
  <si>
    <t>6205 2RS C3</t>
  </si>
  <si>
    <t>30BC02JP3</t>
  </si>
  <si>
    <t>6206 Z C3 S0</t>
  </si>
  <si>
    <t>30RU02M0</t>
  </si>
  <si>
    <t>30BC02JEE3</t>
  </si>
  <si>
    <t>6206 2RS C3</t>
  </si>
  <si>
    <t>40BC02JP3</t>
  </si>
  <si>
    <t>6208 Z C3 S0</t>
  </si>
  <si>
    <t>40RU02M0</t>
  </si>
  <si>
    <t>40BC02JEE3</t>
  </si>
  <si>
    <t>6208 2RS C3</t>
  </si>
  <si>
    <t>45BC03JEE3</t>
  </si>
  <si>
    <t>6309 2RS C3</t>
  </si>
  <si>
    <t>45BC02JEE3</t>
  </si>
  <si>
    <t>6209 2RS C3</t>
  </si>
  <si>
    <t>321</t>
  </si>
  <si>
    <t xml:space="preserve">  50RU03M0</t>
  </si>
  <si>
    <t>50BC03JEE3</t>
  </si>
  <si>
    <t>6310 2RS C3</t>
  </si>
  <si>
    <t>60RU03M0</t>
  </si>
  <si>
    <t xml:space="preserve">  6312 2RS C3 S0</t>
  </si>
  <si>
    <t>60BC03JEE3</t>
  </si>
  <si>
    <t>6312 2RS C3</t>
  </si>
  <si>
    <t>70RU03M0</t>
  </si>
  <si>
    <t xml:space="preserve">  6314 2RS C3 S0</t>
  </si>
  <si>
    <t>70BC03JEE3</t>
  </si>
  <si>
    <t>6314 2RS C3</t>
  </si>
  <si>
    <t>80RU03M0</t>
  </si>
  <si>
    <t xml:space="preserve">  6316 2RS C3 S0</t>
  </si>
  <si>
    <t>80BC03JEE3</t>
  </si>
  <si>
    <t>6316 2RS C3</t>
  </si>
  <si>
    <t>90BC02JEE3</t>
  </si>
  <si>
    <t>6218 2RS C3</t>
  </si>
  <si>
    <t>80BC02JEE3</t>
  </si>
  <si>
    <t>6216 2RS C3</t>
  </si>
  <si>
    <t>6318 ZZ C3 S0 HCB</t>
  </si>
  <si>
    <t>4F</t>
  </si>
  <si>
    <t>75BC03JP3</t>
  </si>
  <si>
    <t>6315 Z C3 S0</t>
  </si>
  <si>
    <t>75BC03JEE30</t>
  </si>
  <si>
    <t xml:space="preserve"> 6315 2RS C3 S0</t>
  </si>
  <si>
    <t>75BC02JEE3</t>
  </si>
  <si>
    <t>6215 2RS C3</t>
  </si>
  <si>
    <t>6315 ZZ C3 S0 HCB</t>
  </si>
  <si>
    <t>4G</t>
  </si>
  <si>
    <t>6315 2RS C3 S0</t>
  </si>
  <si>
    <t>411</t>
  </si>
  <si>
    <t>421</t>
  </si>
  <si>
    <t xml:space="preserve">60RU03M0 </t>
  </si>
  <si>
    <t>NU312</t>
  </si>
  <si>
    <t>6312 Z C3</t>
  </si>
  <si>
    <t>C</t>
  </si>
  <si>
    <t>D</t>
  </si>
  <si>
    <t>422</t>
  </si>
  <si>
    <t>6206 2RS C2</t>
  </si>
  <si>
    <t>NU 208</t>
  </si>
  <si>
    <t>6208 2RS C2</t>
  </si>
  <si>
    <t>NU 309</t>
  </si>
  <si>
    <t>6209 2RS C2</t>
  </si>
  <si>
    <t>50RU03M0</t>
  </si>
  <si>
    <t>NU 310</t>
  </si>
  <si>
    <t>NU 312</t>
  </si>
  <si>
    <t xml:space="preserve">  6312 Z C3 S0</t>
  </si>
  <si>
    <t>NU 314</t>
  </si>
  <si>
    <t>1D</t>
  </si>
  <si>
    <t>30BC02J3</t>
  </si>
  <si>
    <t>6206 C3 S0</t>
  </si>
  <si>
    <t>30BT03MR3</t>
  </si>
  <si>
    <t>7306 BG DB</t>
  </si>
  <si>
    <t>THRUST BALL BEARINGS (2)</t>
  </si>
  <si>
    <t>1B</t>
  </si>
  <si>
    <t>45BC02J3</t>
  </si>
  <si>
    <t>6209 C3 S0</t>
  </si>
  <si>
    <t>45BT03MR3</t>
  </si>
  <si>
    <t>7309 BG DB</t>
  </si>
  <si>
    <t>45BC03J3</t>
  </si>
  <si>
    <t>6309 C3 S0</t>
  </si>
  <si>
    <t>2E</t>
  </si>
  <si>
    <t>60BC03JPP3</t>
  </si>
  <si>
    <t>6312 ZZ C3 S0</t>
  </si>
  <si>
    <t>50BT03MR3</t>
  </si>
  <si>
    <t>7310 BG DB</t>
  </si>
  <si>
    <t>55BT03MR3</t>
  </si>
  <si>
    <t>7311 BG DB</t>
  </si>
  <si>
    <t>80BC03JPP3</t>
  </si>
  <si>
    <t>6316 ZZ C3 S0</t>
  </si>
  <si>
    <t>4J</t>
  </si>
  <si>
    <t>891</t>
  </si>
  <si>
    <t>75BC03JPP3</t>
  </si>
  <si>
    <t>6315 ZZ C3 S0</t>
  </si>
  <si>
    <t>4P</t>
  </si>
  <si>
    <t>100BC03JP3</t>
  </si>
  <si>
    <t>6320 Z C3 S0</t>
  </si>
  <si>
    <t>100BC03JEE30</t>
  </si>
  <si>
    <t>6320 2RS C3 S0</t>
  </si>
  <si>
    <t>30BC03J3</t>
  </si>
  <si>
    <t>6306 C3 S0</t>
  </si>
  <si>
    <t>30BC03JEE30</t>
  </si>
  <si>
    <t>6306 2RS C3 S0</t>
  </si>
  <si>
    <t>6306 ZZ C3 S0 HCB</t>
  </si>
  <si>
    <t>70BC03P3</t>
  </si>
  <si>
    <t>4H</t>
  </si>
  <si>
    <t>2K</t>
  </si>
  <si>
    <t>6206  C3 S0</t>
  </si>
  <si>
    <t>6206  C3 S0 DB</t>
  </si>
  <si>
    <t>BALL BEARING (2)</t>
  </si>
  <si>
    <t>6206  C3 S0 HCB</t>
  </si>
  <si>
    <t>6209  C3 S0</t>
  </si>
  <si>
    <t>6309  C3 S0 DB</t>
  </si>
  <si>
    <t>6209  C3 S0 HCB</t>
  </si>
  <si>
    <t>6309  C3 S0 HCB</t>
  </si>
  <si>
    <t>6309  C3 S0</t>
  </si>
  <si>
    <t>6310 Z C3 S0 HCB</t>
  </si>
  <si>
    <t>6312 Z C3 S0 HCB</t>
  </si>
  <si>
    <t>6314 Z C3 S0 HCB</t>
  </si>
  <si>
    <t>6316 Z C3 S0 HCB</t>
  </si>
  <si>
    <t>6318 Z C3 S0 HCB</t>
  </si>
  <si>
    <t>60BC02JP3</t>
  </si>
  <si>
    <t>6212 Z C3 S0</t>
  </si>
  <si>
    <t>70BT03M</t>
  </si>
  <si>
    <t>7314 B</t>
  </si>
  <si>
    <t>THRUST BALL BEARINGS</t>
  </si>
  <si>
    <t>80BT03M</t>
  </si>
  <si>
    <t>7316 B</t>
  </si>
  <si>
    <t>100BT03M</t>
  </si>
  <si>
    <t>7320 B</t>
  </si>
  <si>
    <t>4Q</t>
  </si>
  <si>
    <t>110BT03M</t>
  </si>
  <si>
    <t>7322 BG</t>
  </si>
  <si>
    <t>85BC03JP3</t>
  </si>
  <si>
    <t>6317 C3 S0</t>
  </si>
  <si>
    <t>85BC03J3</t>
  </si>
  <si>
    <t>95BC03J3</t>
  </si>
  <si>
    <t>6319 C3 S0</t>
  </si>
  <si>
    <t>25BC00JPP3</t>
  </si>
  <si>
    <t>6005 ZZ C3 S0</t>
  </si>
  <si>
    <t>35BC00JPP3</t>
  </si>
  <si>
    <t>6007 ZZ C3 S0</t>
  </si>
  <si>
    <t>45BC03JPP3</t>
  </si>
  <si>
    <t>6309 ZZ C3 S0</t>
  </si>
  <si>
    <t>50BC03JPP3</t>
  </si>
  <si>
    <t>6310 ZZ C3 S0</t>
  </si>
  <si>
    <t>1F</t>
  </si>
  <si>
    <t>35BC00JP3</t>
  </si>
  <si>
    <t>6007 Z C3 S0</t>
  </si>
  <si>
    <t>35BC00JEE30</t>
  </si>
  <si>
    <t>6007 2RS C3 S0</t>
  </si>
  <si>
    <t>6007 ZZ C3 S0 HCB</t>
  </si>
  <si>
    <t>2F</t>
  </si>
  <si>
    <t>45BC00JP3</t>
  </si>
  <si>
    <t>6009 Z C3 S0</t>
  </si>
  <si>
    <t>45BC00JEE30</t>
  </si>
  <si>
    <t>6009 2RS C3 S0</t>
  </si>
  <si>
    <t>6009 ZZ C3 S0 HCB</t>
  </si>
  <si>
    <t>B,C,D</t>
  </si>
  <si>
    <t>1,2</t>
  </si>
  <si>
    <t>100BC03JEE3</t>
  </si>
  <si>
    <t>75BC03JEE3</t>
  </si>
  <si>
    <t>6320 ZZ C3 S0 HCB</t>
  </si>
  <si>
    <t>1,2,3</t>
  </si>
  <si>
    <t>A,B,C</t>
  </si>
  <si>
    <t>75RU03M0</t>
  </si>
  <si>
    <t>NU 315</t>
  </si>
  <si>
    <t>A,B,D,</t>
  </si>
  <si>
    <t>4S</t>
  </si>
  <si>
    <t>6315 Z C3 S0 HCB</t>
  </si>
  <si>
    <t>4T</t>
  </si>
  <si>
    <t>4U</t>
  </si>
  <si>
    <t>5E</t>
  </si>
  <si>
    <t>NU 316</t>
  </si>
  <si>
    <t>5F</t>
  </si>
  <si>
    <t>5A</t>
  </si>
  <si>
    <t>110BC03JP3</t>
  </si>
  <si>
    <t>6322 Z C3 S0</t>
  </si>
  <si>
    <t>110RU03M0</t>
  </si>
  <si>
    <t>NU 322</t>
  </si>
  <si>
    <t>110BC03JEE30</t>
  </si>
  <si>
    <t xml:space="preserve">  6322 2RS C3 S0</t>
  </si>
  <si>
    <t>6322 ZZ C3 S0 HCB</t>
  </si>
  <si>
    <t>5B</t>
  </si>
  <si>
    <t>5R</t>
  </si>
  <si>
    <t>5S</t>
  </si>
  <si>
    <t>4B,4C,4D</t>
  </si>
  <si>
    <t>A,B,C,D,</t>
  </si>
  <si>
    <t>1,2,4,5</t>
  </si>
  <si>
    <t>6316-Z/C3VL0241</t>
  </si>
  <si>
    <t>6316-2RS1/C3VL0241</t>
  </si>
  <si>
    <t>110BC10JP3</t>
  </si>
  <si>
    <t>6022 Z C3 S0</t>
  </si>
  <si>
    <t xml:space="preserve">  50BC03JPP3</t>
  </si>
  <si>
    <t xml:space="preserve">  6310 ZZ C3</t>
  </si>
  <si>
    <t>6312 ZZ C3</t>
  </si>
  <si>
    <t>6316 Z C3</t>
  </si>
  <si>
    <t xml:space="preserve">7320 B </t>
  </si>
  <si>
    <t xml:space="preserve">110BT03MT </t>
  </si>
  <si>
    <t>7322 BG 2DT</t>
  </si>
  <si>
    <t>6317 C3</t>
  </si>
  <si>
    <t>110BT03MT</t>
  </si>
  <si>
    <t>6319 C3</t>
  </si>
  <si>
    <t>6310 ZZ C3</t>
  </si>
  <si>
    <t>6007 C3 S0</t>
  </si>
  <si>
    <t>45BT03M</t>
  </si>
  <si>
    <t>7209 BG</t>
  </si>
  <si>
    <t>40BC02J3</t>
  </si>
  <si>
    <t>50BT03M</t>
  </si>
  <si>
    <t>7310 BG</t>
  </si>
  <si>
    <t>2H</t>
  </si>
  <si>
    <t>NU322</t>
  </si>
  <si>
    <t>120RU03M0</t>
  </si>
  <si>
    <t>NU324</t>
  </si>
  <si>
    <t>5T</t>
  </si>
  <si>
    <t>5U</t>
  </si>
  <si>
    <t>STANDARD BEARINGS + CODES L57/L58</t>
  </si>
  <si>
    <t>Code L65 (ROLLER IN LIEU OF BALL) DE ONLY + CODES L57/L58</t>
  </si>
  <si>
    <t>CODE L66 (INSULATED BEARINGS) BOTH ENDS + CODES L57/L58</t>
  </si>
  <si>
    <t>CODE L67 (INSULATED BEARING) OPPOSITE DE ONLY + CODES L57/L58</t>
  </si>
  <si>
    <t>CODE L69 (HYBRID BEARINGS) BOTH ENDS + CODES L57/L58</t>
  </si>
  <si>
    <t>CODE L70 (HYBRID BEARINGS) OPPOSITE DE ONLY + CODES L57/L58</t>
  </si>
  <si>
    <t>OPOSITE DRIVE END</t>
  </si>
  <si>
    <t>STANDARD + 
CODES L57/L58 
INLET 
GREASE 
CHANNELS</t>
  </si>
  <si>
    <t>STANDARD GREASE TYPE</t>
  </si>
  <si>
    <t>STANDARD GREASE Thickener</t>
  </si>
  <si>
    <t>L57 GREASE MANUFATURE TYPE</t>
  </si>
  <si>
    <t>L57 GREASE Thickener</t>
  </si>
  <si>
    <t>L58 GREASE MANUFATURE TYPE</t>
  </si>
  <si>
    <t>L58 GREASE Thickener</t>
  </si>
  <si>
    <t>STANDARD  + 
CODES L57/L58
GREASE 
CAPACITY 
DE
(Oz.)</t>
  </si>
  <si>
    <t>STANDARD + 
CODES L57/L58
GREASE 
CAPACITY 
NDE
(Oz.)</t>
  </si>
  <si>
    <t>STANDARD + CODES L57/L58
AFBMA
NUMBER
DE</t>
  </si>
  <si>
    <t>STANDARD + CODES L57/L58
BEARING
SIZE
DE</t>
  </si>
  <si>
    <t xml:space="preserve">
STANDARD + CODES L57/L58
AFBMA
NUMBER
NDE</t>
  </si>
  <si>
    <t>STANDARD + CODES L57/L58
BEARING
SIZE
NDE</t>
  </si>
  <si>
    <t>STANDARD + 
CODES L57/L58
BEARING
TYPE
DE</t>
  </si>
  <si>
    <t>STANDARD + 
CODES L57/L58
BEARING
TYPE
NDE</t>
  </si>
  <si>
    <t>Max Radial Load at Xmin (50K Hrs L10)</t>
  </si>
  <si>
    <t>Max Radial Load at Xmax (50K Hrs L10)</t>
  </si>
  <si>
    <t>CODE L65 + 
CODES L57/L58 
INLET 
GREASE 
CHANNELS</t>
  </si>
  <si>
    <t>CODE L65  + 
CODES L57/L58
GREASE 
CAPACITY 
DE
(Oz.)</t>
  </si>
  <si>
    <t>CODE L65 + 
CODES L57/L58
GREASE 
CAPACITY 
NDE
(Oz.)</t>
  </si>
  <si>
    <t>CODE L65 + 
CODES L57/L58
AFBMA
NUMBER
DE</t>
  </si>
  <si>
    <t>CODE L65 + 
CODES L57/L58
BEARING
SIZE
DE</t>
  </si>
  <si>
    <t xml:space="preserve">
CODE L65 + 
CODES L57/L58
AFBMA
NUMBER
NDE</t>
  </si>
  <si>
    <t>CODE L65 + CODES L57/L58
BEARING
SIZE
NDE</t>
  </si>
  <si>
    <t>CODE L65 + 
CODES L57/L58
BEARING
TYPE
DE</t>
  </si>
  <si>
    <t>CODE L65 + 
CODES L57/L58
BEARING
TYPE
NDE</t>
  </si>
  <si>
    <t>CODE L66 + 
CODES L57/L58 
INLET 
GREASE 
CHANNELS</t>
  </si>
  <si>
    <t>CODE L66  + 
CODES L57/L58
GREASE 
CAPACITY 
DE
(Oz.)</t>
  </si>
  <si>
    <t>CODE L66 + 
CODES L57/L58
GREASE 
CAPACITY 
NDE
(Oz.)</t>
  </si>
  <si>
    <t>CODE L66 + 
CODES L57/L58
AFBMA
NUMBER
DE</t>
  </si>
  <si>
    <t>CODE L66 + 
CODES L57/L58
BEARING
SIZE
DE</t>
  </si>
  <si>
    <t xml:space="preserve">
CODE L66 + 
CODES L57/L58
AFBMA
NUMBER
NDE</t>
  </si>
  <si>
    <t>CODE L66 + CODES L57/L58
BEARING
SIZE
NDE</t>
  </si>
  <si>
    <t>CODE L66 + 
CODES L57/L58
BEARING
TYPE
DE</t>
  </si>
  <si>
    <t>CODE L66 + 
CODES L57/L58
BEARING
TYPE
NDE</t>
  </si>
  <si>
    <t>CODE L67 + 
CODES L57/L58 
INLET 
GREASE 
CHANNELS</t>
  </si>
  <si>
    <t>CODE L67  + 
CODES L57/L58
GREASE 
CAPACITY 
DE
(Oz.)</t>
  </si>
  <si>
    <t>CODE L67 + 
CODES L57/L58
GREASE 
CAPACITY 
NDE
(Oz.)</t>
  </si>
  <si>
    <t>CODE L67 + 
CODES L57/L58
AFBMA
NUMBER
DE</t>
  </si>
  <si>
    <t>CODE L67 + 
CODES L57/L58
BEARING
SIZE
DE</t>
  </si>
  <si>
    <t xml:space="preserve">
CODE L67 + 
CODES L57/L58
AFBMA
NUMBER
NDE</t>
  </si>
  <si>
    <t>CODE L67 + CODES L57/L58
BEARING
SIZE
NDE</t>
  </si>
  <si>
    <t>CODE L67 + 
CODES L57/L58
BEARING
TYPE
DE</t>
  </si>
  <si>
    <t>CODE L67 + 
CODES L57/L58
BEARING
TYPE
NDE</t>
  </si>
  <si>
    <t>CODE L69 + 
CODES L57/L58 
INLET 
GREASE 
CHANNELS</t>
  </si>
  <si>
    <t>CODE L69  + 
CODES L57/L58
GREASE 
CAPACITY 
DE
(Oz.)</t>
  </si>
  <si>
    <t>CODE L69 + 
CODES L57/L58
GREASE 
CAPACITY 
NDE
(Oz.)</t>
  </si>
  <si>
    <t>CODE L69 + 
CODES L57/L58
AFBMA
NUMBER
DE</t>
  </si>
  <si>
    <t>CODE L69 + 
CODES L57/L58
BEARING
SIZE
DE</t>
  </si>
  <si>
    <t xml:space="preserve">
CODE L69 + 
CODES L57/L58
AFBMA
NUMBER
NDE</t>
  </si>
  <si>
    <t>CODE L69 + CODES L57/L58
BEARING
SIZE
NDE</t>
  </si>
  <si>
    <t>CODE L69 + 
CODES L57/L58
BEARING
TYPE
DE</t>
  </si>
  <si>
    <t>CODE L69 + 
CODES L57/L58
BEARING
TYPE
NDE</t>
  </si>
  <si>
    <t>CODE L70 + 
CODES L57/L58 
INLET 
GREASE 
CHANNELS</t>
  </si>
  <si>
    <t>CODE L70  + 
CODES L57/L58
GREASE 
CAPACITY 
DE
(Oz.)</t>
  </si>
  <si>
    <t>CODE L70 + 
CODES L57/L58
GREASE 
CAPACITY 
NDE
(Oz.)</t>
  </si>
  <si>
    <t>CODE L70 + 
CODES L57/L58
AFBMA
NUMBER
DE</t>
  </si>
  <si>
    <t>CODE L70 + 
CODES L57/L58
BEARING
SIZE
DE</t>
  </si>
  <si>
    <t xml:space="preserve">
CODE L70 + 
CODES L57/L58
AFBMA
NUMBER
NDE</t>
  </si>
  <si>
    <t>CODE L70 + CODES L57/L58
BEARING
SIZE
NDE</t>
  </si>
  <si>
    <t>CODE L70 + 
CODES L57/L58
BEARING
TYPE
DE</t>
  </si>
  <si>
    <t>CODE L70 + 
CODES L57/L58
BEARING
TYPE
NDE</t>
  </si>
  <si>
    <t>Exxon Mobile EM</t>
  </si>
  <si>
    <t xml:space="preserve">Polyurea </t>
  </si>
  <si>
    <t>Mobil 28</t>
  </si>
  <si>
    <t>Organo-clay (non-soap)</t>
  </si>
  <si>
    <t>MOBILITH SHC 100</t>
  </si>
  <si>
    <t>Lithium Complex</t>
  </si>
  <si>
    <t xml:space="preserve">6205 Z C3 S0 </t>
  </si>
  <si>
    <t>6205 Z C3 S0 HCB</t>
  </si>
  <si>
    <t>6206 Z C3 S0 HCB</t>
  </si>
  <si>
    <t>6208 Z C3 S0 HCB</t>
  </si>
  <si>
    <t>45BC02JP3</t>
  </si>
  <si>
    <t>6209 Z C3 S0</t>
  </si>
  <si>
    <t>6209 Z C3 S0 HCB</t>
  </si>
  <si>
    <t>50BC02JP3</t>
  </si>
  <si>
    <t>6210 Z C3 S0</t>
  </si>
  <si>
    <t>6210 Z C3 S0 HCB</t>
  </si>
  <si>
    <t xml:space="preserve">  </t>
  </si>
  <si>
    <t>70BC02JP3</t>
  </si>
  <si>
    <t>6214 Z C3 S0</t>
  </si>
  <si>
    <t>6214 Z C3 S0 HCB</t>
  </si>
  <si>
    <t>80BC02JP3</t>
  </si>
  <si>
    <t>6216 Z C3 S0</t>
  </si>
  <si>
    <t>6216 Z C3 S0 HCB</t>
  </si>
  <si>
    <t>6318 Z C3 S0 HBC</t>
  </si>
  <si>
    <t>6309 Z C3 S0 HCB</t>
  </si>
  <si>
    <t xml:space="preserve">  50BC03JP3</t>
  </si>
  <si>
    <t xml:space="preserve">  6310 Z C3 S0</t>
  </si>
  <si>
    <t xml:space="preserve">  6314 Z C3 S0</t>
  </si>
  <si>
    <t xml:space="preserve">  6316 Z C3 S0</t>
  </si>
  <si>
    <t>6007 Z C3 S0 HCB</t>
  </si>
  <si>
    <t>6009 Z C3 S0 HCB</t>
  </si>
  <si>
    <t>7306 BG 2DB</t>
  </si>
  <si>
    <t>7309 BG 2DB</t>
  </si>
  <si>
    <t>7310 BG 2DB</t>
  </si>
  <si>
    <t>7311 BG 2DB</t>
  </si>
  <si>
    <t>6306 Z C3 S0 HCB</t>
  </si>
  <si>
    <t>6212 Z C3 S0 HCB</t>
  </si>
  <si>
    <t>6310 Z C3</t>
  </si>
  <si>
    <t>6314 Z C3</t>
  </si>
  <si>
    <t>85BC030</t>
  </si>
  <si>
    <t>95BC030</t>
  </si>
  <si>
    <t>Yes</t>
  </si>
  <si>
    <t>Standard Thrust (3 years)</t>
  </si>
  <si>
    <t>Standard Thrust (1 year)</t>
  </si>
  <si>
    <r>
      <t xml:space="preserve">Code K21 (Extra High DOWN Thrust (lb) 3 years)         </t>
    </r>
    <r>
      <rPr>
        <sz val="12"/>
        <color theme="1"/>
        <rFont val="Arial"/>
        <family val="2"/>
      </rPr>
      <t>**</t>
    </r>
    <r>
      <rPr>
        <sz val="8"/>
        <color theme="1"/>
        <rFont val="Arial"/>
        <family val="2"/>
      </rPr>
      <t>V</t>
    </r>
    <r>
      <rPr>
        <b/>
        <sz val="8"/>
        <color theme="1"/>
        <rFont val="Arial"/>
        <family val="2"/>
      </rPr>
      <t>alue applies only for momentarily operation</t>
    </r>
  </si>
  <si>
    <r>
      <t xml:space="preserve">Code K21 (Extra High DOWN Thrust (lb) 1 year)         </t>
    </r>
    <r>
      <rPr>
        <sz val="12"/>
        <color theme="1"/>
        <rFont val="Arial"/>
        <family val="2"/>
      </rPr>
      <t>**</t>
    </r>
    <r>
      <rPr>
        <sz val="8"/>
        <color theme="1"/>
        <rFont val="Arial"/>
        <family val="2"/>
      </rPr>
      <t>V</t>
    </r>
    <r>
      <rPr>
        <b/>
        <sz val="8"/>
        <color theme="1"/>
        <rFont val="Arial"/>
        <family val="2"/>
      </rPr>
      <t>alue applies only for momentarily operation</t>
    </r>
  </si>
  <si>
    <t>Down Thrust (lb)</t>
  </si>
  <si>
    <t>Up Thrust (lb)</t>
  </si>
  <si>
    <t>Max radial force (lb)</t>
  </si>
  <si>
    <t>Code K21 Up Thrust  (lb)</t>
  </si>
  <si>
    <t>Code K21 (Extra High Down Thrust  (lb)</t>
  </si>
  <si>
    <t>Code K21 Radial force  (lb)</t>
  </si>
  <si>
    <t>225**</t>
  </si>
  <si>
    <t>328**</t>
  </si>
  <si>
    <t>281**</t>
  </si>
  <si>
    <t>410**</t>
  </si>
  <si>
    <t>561**</t>
  </si>
  <si>
    <t>817**</t>
  </si>
  <si>
    <t>222**</t>
  </si>
  <si>
    <t>324**</t>
  </si>
  <si>
    <t>277**</t>
  </si>
  <si>
    <t>407**</t>
  </si>
  <si>
    <t>555**</t>
  </si>
  <si>
    <t>811**</t>
  </si>
  <si>
    <t>386**</t>
  </si>
  <si>
    <t>564**</t>
  </si>
  <si>
    <t>482**</t>
  </si>
  <si>
    <t>705**</t>
  </si>
  <si>
    <t>548**</t>
  </si>
  <si>
    <t>803**</t>
  </si>
  <si>
    <t>383**</t>
  </si>
  <si>
    <t>560**</t>
  </si>
  <si>
    <t>478**</t>
  </si>
  <si>
    <t>701**</t>
  </si>
  <si>
    <t>542**</t>
  </si>
  <si>
    <t>797**</t>
  </si>
  <si>
    <t>375**</t>
  </si>
  <si>
    <t>553**</t>
  </si>
  <si>
    <t>469**</t>
  </si>
  <si>
    <t>692**</t>
  </si>
  <si>
    <t>764**</t>
  </si>
  <si>
    <t>1121**</t>
  </si>
  <si>
    <t>370**</t>
  </si>
  <si>
    <t>547**</t>
  </si>
  <si>
    <t>460**</t>
  </si>
  <si>
    <t>684**</t>
  </si>
  <si>
    <t>755**</t>
  </si>
  <si>
    <t>1111**</t>
  </si>
  <si>
    <t>530**</t>
  </si>
  <si>
    <t>777**</t>
  </si>
  <si>
    <t>658**</t>
  </si>
  <si>
    <t>969**</t>
  </si>
  <si>
    <t>743**</t>
  </si>
  <si>
    <t>1099**</t>
  </si>
  <si>
    <t>526**</t>
  </si>
  <si>
    <t>773**</t>
  </si>
  <si>
    <t>653**</t>
  </si>
  <si>
    <t>965**</t>
  </si>
  <si>
    <t>735**</t>
  </si>
  <si>
    <t>1091**</t>
  </si>
  <si>
    <t>518**</t>
  </si>
  <si>
    <t>765**</t>
  </si>
  <si>
    <t>642**</t>
  </si>
  <si>
    <t>953**</t>
  </si>
  <si>
    <t>724**</t>
  </si>
  <si>
    <t>1081**</t>
  </si>
  <si>
    <t>513**</t>
  </si>
  <si>
    <t>760**</t>
  </si>
  <si>
    <t>629**</t>
  </si>
  <si>
    <t>940**</t>
  </si>
  <si>
    <t>713**</t>
  </si>
  <si>
    <t>1069**</t>
  </si>
  <si>
    <t>501**</t>
  </si>
  <si>
    <t>748**</t>
  </si>
  <si>
    <t>617**</t>
  </si>
  <si>
    <t>928**</t>
  </si>
  <si>
    <t>693**</t>
  </si>
  <si>
    <t>1050**</t>
  </si>
  <si>
    <t>492**</t>
  </si>
  <si>
    <t>739**</t>
  </si>
  <si>
    <t>602**</t>
  </si>
  <si>
    <t>913**</t>
  </si>
  <si>
    <t>676**</t>
  </si>
  <si>
    <t>1033**</t>
  </si>
  <si>
    <t>474**</t>
  </si>
  <si>
    <t>721**</t>
  </si>
  <si>
    <t>581**</t>
  </si>
  <si>
    <t>892**</t>
  </si>
  <si>
    <t>652**</t>
  </si>
  <si>
    <t>1009**</t>
  </si>
  <si>
    <t>873**</t>
  </si>
  <si>
    <t>619**</t>
  </si>
  <si>
    <t>976**</t>
  </si>
  <si>
    <t>539**</t>
  </si>
  <si>
    <t>850**</t>
  </si>
  <si>
    <t>591**</t>
  </si>
  <si>
    <t>948**</t>
  </si>
  <si>
    <t>499**</t>
  </si>
  <si>
    <t>810**</t>
  </si>
  <si>
    <t>895**</t>
  </si>
  <si>
    <t>459**</t>
  </si>
  <si>
    <t>771**</t>
  </si>
  <si>
    <t>514**</t>
  </si>
  <si>
    <t>871**</t>
  </si>
  <si>
    <t xml:space="preserve"> ---</t>
  </si>
  <si>
    <t>ABB</t>
  </si>
  <si>
    <t>GUADALAJARA FACTORY</t>
  </si>
  <si>
    <t>MOTORS &amp; DRIVES DIVISION</t>
  </si>
  <si>
    <t>ELECTRICAL MOTOR DATA SHEET</t>
  </si>
  <si>
    <t>CUSTOMER:</t>
  </si>
  <si>
    <t>CUSTOMER ORDER NO.:</t>
  </si>
  <si>
    <t>16AA3</t>
  </si>
  <si>
    <t>SERIAL NO:</t>
  </si>
  <si>
    <t>----</t>
  </si>
  <si>
    <t>TYPE:</t>
  </si>
  <si>
    <t>HORSEPOWER:</t>
  </si>
  <si>
    <t>POLES</t>
  </si>
  <si>
    <t>VOLTAGE:</t>
  </si>
  <si>
    <t>PHASE:</t>
  </si>
  <si>
    <t>HERTZ:</t>
  </si>
  <si>
    <t>FRAME:</t>
  </si>
  <si>
    <t>SYNC. RPM:</t>
  </si>
  <si>
    <t>FULL LOAD RPM:</t>
  </si>
  <si>
    <t>EFFICIENCY:</t>
  </si>
  <si>
    <t xml:space="preserve">1/2 (%) </t>
  </si>
  <si>
    <t>3/4 (%)</t>
  </si>
  <si>
    <t>F.L (%)</t>
  </si>
  <si>
    <t>POWER FACTOR:</t>
  </si>
  <si>
    <t>1/2 (%)</t>
  </si>
  <si>
    <t>FULL LOAD AMPS:</t>
  </si>
  <si>
    <t>LOCKED ROTOR AMPS:</t>
  </si>
  <si>
    <t>LCKVA</t>
  </si>
  <si>
    <t>FULL LOAD TORQUE (LB FT):</t>
  </si>
  <si>
    <t>STARTING TORQUE (LB FT):</t>
  </si>
  <si>
    <t>BREAKDOWN TORQUE (LB FT):</t>
  </si>
  <si>
    <t>INSULATION</t>
  </si>
  <si>
    <t>SERVICE FACTOR:</t>
  </si>
  <si>
    <t>AMBIENT TEMP:</t>
  </si>
  <si>
    <t xml:space="preserve"> </t>
  </si>
  <si>
    <t>THESE VALUES ARE CALCULATED</t>
  </si>
  <si>
    <t>ABB NEMA MOTORS</t>
  </si>
  <si>
    <t>R&amp;D</t>
  </si>
  <si>
    <t>Average Curva</t>
  </si>
  <si>
    <t>Tem. Amb. (°C)</t>
  </si>
  <si>
    <t>% de Carga</t>
  </si>
  <si>
    <t>FASL</t>
  </si>
  <si>
    <t>M.S.N.M</t>
  </si>
  <si>
    <t>Conexión</t>
  </si>
  <si>
    <t>Estrella</t>
  </si>
  <si>
    <t>Delta</t>
  </si>
  <si>
    <t>NEMA Ratings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</si>
</sst>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(* #,##0.00_);_(* \(#,##0.00\);_(* &quot;-&quot;??_);_(@_)"/>
    <numFmt numFmtId="165" formatCode="_-* #,##0.00\ &quot;€&quot;_-;\-* #,##0.00\ &quot;€&quot;_-;_-* &quot;-&quot;??\ &quot;€&quot;_-;_-@_-"/>
    <numFmt numFmtId="166" formatCode="0.0"/>
    <numFmt numFmtId="167" formatCode="\¦\ "/>
    <numFmt numFmtId="168" formatCode="0.000"/>
  </numFmts>
  <fonts count="78">
    <font>
      <sz val="11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name val="Wingdings"/>
      <charset val="2"/>
    </font>
    <font>
      <sz val="10"/>
      <color indexed="8"/>
      <name val="Arial"/>
      <family val="2"/>
    </font>
    <font>
      <b/>
      <sz val="8"/>
      <name val="Arial"/>
      <family val="2"/>
    </font>
    <font>
      <b/>
      <sz val="10"/>
      <name val="MS Sans"/>
    </font>
    <font>
      <sz val="10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b/>
      <sz val="24"/>
      <name val="Arial"/>
      <family val="2"/>
    </font>
    <font>
      <u/>
      <sz val="7.5"/>
      <color indexed="12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b/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color rgb="FFFF000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vertAlign val="superscript"/>
      <sz val="8"/>
      <color theme="1"/>
      <name val="Arial"/>
      <family val="2"/>
    </font>
    <font>
      <b/>
      <sz val="18"/>
      <color rgb="FFFF0000"/>
      <name val="Siemens Logo"/>
    </font>
  </fonts>
  <fills count="81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CF4A6"/>
        <bgColor indexed="64"/>
      </patternFill>
    </fill>
    <fill>
      <patternFill patternType="lightUp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gray0625">
        <bgColor rgb="FFFFFF00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gray0625">
        <bgColor rgb="FFFFC000"/>
      </patternFill>
    </fill>
    <fill>
      <patternFill patternType="solid">
        <fgColor rgb="FF00B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1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dott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298">
    <xf numFmtId="0" fontId="0" fillId="0" borderId="0"/>
    <xf numFmtId="0" fontId="23" fillId="0" borderId="0" applyNumberFormat="0" applyFill="0" applyBorder="0" applyAlignment="0" applyProtection="0"/>
    <xf numFmtId="165" fontId="17" fillId="0" borderId="0" applyFont="0" applyFill="0" applyBorder="0" applyAlignment="0" applyProtection="0"/>
    <xf numFmtId="0" fontId="17" fillId="0" borderId="0"/>
    <xf numFmtId="167" fontId="20" fillId="2" borderId="0" applyFill="0" applyBorder="0" applyProtection="0">
      <alignment horizontal="right"/>
    </xf>
    <xf numFmtId="9" fontId="16" fillId="0" borderId="0" applyFont="0" applyFill="0" applyBorder="0" applyAlignment="0" applyProtection="0"/>
    <xf numFmtId="0" fontId="21" fillId="0" borderId="0"/>
    <xf numFmtId="166" fontId="18" fillId="6" borderId="2" applyNumberFormat="0" applyFont="0" applyBorder="0" applyAlignment="0">
      <alignment horizontal="center"/>
    </xf>
    <xf numFmtId="166" fontId="18" fillId="5" borderId="2" applyNumberFormat="0" applyFont="0" applyBorder="0" applyAlignment="0">
      <alignment horizontal="center"/>
    </xf>
    <xf numFmtId="0" fontId="15" fillId="0" borderId="0"/>
    <xf numFmtId="0" fontId="17" fillId="0" borderId="0"/>
    <xf numFmtId="0" fontId="24" fillId="0" borderId="0"/>
    <xf numFmtId="0" fontId="14" fillId="0" borderId="0"/>
    <xf numFmtId="0" fontId="16" fillId="0" borderId="0"/>
    <xf numFmtId="0" fontId="14" fillId="0" borderId="0"/>
    <xf numFmtId="0" fontId="17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1" fillId="57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8" fillId="49" borderId="0" applyNumberFormat="0" applyBorder="0" applyAlignment="0" applyProtection="0"/>
    <xf numFmtId="0" fontId="49" fillId="66" borderId="39" applyNumberFormat="0" applyAlignment="0" applyProtection="0"/>
    <xf numFmtId="0" fontId="45" fillId="67" borderId="40" applyNumberFormat="0" applyAlignment="0" applyProtection="0"/>
    <xf numFmtId="0" fontId="50" fillId="0" borderId="0" applyNumberFormat="0" applyFill="0" applyBorder="0" applyAlignment="0" applyProtection="0"/>
    <xf numFmtId="0" fontId="51" fillId="50" borderId="0" applyNumberFormat="0" applyBorder="0" applyAlignment="0" applyProtection="0"/>
    <xf numFmtId="0" fontId="52" fillId="0" borderId="41" applyNumberFormat="0" applyFill="0" applyAlignment="0" applyProtection="0"/>
    <xf numFmtId="0" fontId="53" fillId="0" borderId="42" applyNumberFormat="0" applyFill="0" applyAlignment="0" applyProtection="0"/>
    <xf numFmtId="0" fontId="54" fillId="0" borderId="43" applyNumberFormat="0" applyFill="0" applyAlignment="0" applyProtection="0"/>
    <xf numFmtId="0" fontId="54" fillId="0" borderId="0" applyNumberForma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55" fillId="53" borderId="39" applyNumberFormat="0" applyAlignment="0" applyProtection="0"/>
    <xf numFmtId="0" fontId="56" fillId="0" borderId="44" applyNumberFormat="0" applyFill="0" applyAlignment="0" applyProtection="0"/>
    <xf numFmtId="0" fontId="57" fillId="68" borderId="0" applyNumberFormat="0" applyBorder="0" applyAlignment="0" applyProtection="0"/>
    <xf numFmtId="0" fontId="21" fillId="69" borderId="45" applyNumberFormat="0" applyFont="0" applyAlignment="0" applyProtection="0"/>
    <xf numFmtId="0" fontId="58" fillId="66" borderId="46" applyNumberFormat="0" applyAlignment="0" applyProtection="0"/>
    <xf numFmtId="0" fontId="23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47" applyNumberFormat="0" applyFill="0" applyAlignment="0" applyProtection="0"/>
    <xf numFmtId="0" fontId="47" fillId="0" borderId="0" applyNumberFormat="0" applyFill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58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5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5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0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17" fillId="0" borderId="0"/>
    <xf numFmtId="0" fontId="47" fillId="0" borderId="0" applyNumberFormat="0" applyFill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5" borderId="0" applyNumberFormat="0" applyBorder="0" applyAlignment="0" applyProtection="0"/>
    <xf numFmtId="0" fontId="17" fillId="0" borderId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17" fillId="0" borderId="0"/>
    <xf numFmtId="0" fontId="47" fillId="0" borderId="0" applyNumberFormat="0" applyFill="0" applyBorder="0" applyAlignment="0" applyProtection="0"/>
    <xf numFmtId="0" fontId="17" fillId="0" borderId="0"/>
    <xf numFmtId="0" fontId="47" fillId="0" borderId="0" applyNumberFormat="0" applyFill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17" fillId="0" borderId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1" fillId="57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49" borderId="0" applyNumberFormat="0" applyBorder="0" applyAlignment="0" applyProtection="0"/>
    <xf numFmtId="0" fontId="49" fillId="66" borderId="39" applyNumberFormat="0" applyAlignment="0" applyProtection="0"/>
    <xf numFmtId="0" fontId="45" fillId="67" borderId="40" applyNumberFormat="0" applyAlignment="0" applyProtection="0"/>
    <xf numFmtId="0" fontId="50" fillId="0" borderId="0" applyNumberFormat="0" applyFill="0" applyBorder="0" applyAlignment="0" applyProtection="0"/>
    <xf numFmtId="0" fontId="51" fillId="50" borderId="0" applyNumberFormat="0" applyBorder="0" applyAlignment="0" applyProtection="0"/>
    <xf numFmtId="0" fontId="52" fillId="0" borderId="41" applyNumberFormat="0" applyFill="0" applyAlignment="0" applyProtection="0"/>
    <xf numFmtId="0" fontId="53" fillId="0" borderId="42" applyNumberFormat="0" applyFill="0" applyAlignment="0" applyProtection="0"/>
    <xf numFmtId="0" fontId="54" fillId="0" borderId="43" applyNumberFormat="0" applyFill="0" applyAlignment="0" applyProtection="0"/>
    <xf numFmtId="0" fontId="54" fillId="0" borderId="0" applyNumberFormat="0" applyFill="0" applyBorder="0" applyAlignment="0" applyProtection="0"/>
    <xf numFmtId="0" fontId="55" fillId="53" borderId="39" applyNumberFormat="0" applyAlignment="0" applyProtection="0"/>
    <xf numFmtId="0" fontId="56" fillId="0" borderId="44" applyNumberFormat="0" applyFill="0" applyAlignment="0" applyProtection="0"/>
    <xf numFmtId="0" fontId="57" fillId="68" borderId="0" applyNumberFormat="0" applyBorder="0" applyAlignment="0" applyProtection="0"/>
    <xf numFmtId="0" fontId="21" fillId="69" borderId="45" applyNumberFormat="0" applyFont="0" applyAlignment="0" applyProtection="0"/>
    <xf numFmtId="0" fontId="58" fillId="66" borderId="46" applyNumberFormat="0" applyAlignment="0" applyProtection="0"/>
    <xf numFmtId="0" fontId="17" fillId="0" borderId="0"/>
    <xf numFmtId="0" fontId="17" fillId="0" borderId="0"/>
    <xf numFmtId="0" fontId="59" fillId="0" borderId="0" applyNumberFormat="0" applyFill="0" applyBorder="0" applyAlignment="0" applyProtection="0"/>
    <xf numFmtId="0" fontId="60" fillId="0" borderId="47" applyNumberFormat="0" applyFill="0" applyAlignment="0" applyProtection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1" fillId="57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8" fillId="49" borderId="0" applyNumberFormat="0" applyBorder="0" applyAlignment="0" applyProtection="0"/>
    <xf numFmtId="0" fontId="49" fillId="66" borderId="39" applyNumberFormat="0" applyAlignment="0" applyProtection="0"/>
    <xf numFmtId="0" fontId="45" fillId="67" borderId="40" applyNumberFormat="0" applyAlignment="0" applyProtection="0"/>
    <xf numFmtId="0" fontId="50" fillId="0" borderId="0" applyNumberFormat="0" applyFill="0" applyBorder="0" applyAlignment="0" applyProtection="0"/>
    <xf numFmtId="0" fontId="51" fillId="50" borderId="0" applyNumberFormat="0" applyBorder="0" applyAlignment="0" applyProtection="0"/>
    <xf numFmtId="0" fontId="52" fillId="0" borderId="41" applyNumberFormat="0" applyFill="0" applyAlignment="0" applyProtection="0"/>
    <xf numFmtId="0" fontId="53" fillId="0" borderId="42" applyNumberFormat="0" applyFill="0" applyAlignment="0" applyProtection="0"/>
    <xf numFmtId="0" fontId="54" fillId="0" borderId="43" applyNumberFormat="0" applyFill="0" applyAlignment="0" applyProtection="0"/>
    <xf numFmtId="0" fontId="54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0" fillId="0" borderId="47" applyNumberFormat="0" applyFill="0" applyAlignment="0" applyProtection="0"/>
    <xf numFmtId="0" fontId="59" fillId="0" borderId="0" applyNumberFormat="0" applyFill="0" applyBorder="0" applyAlignment="0" applyProtection="0"/>
    <xf numFmtId="0" fontId="55" fillId="53" borderId="39" applyNumberFormat="0" applyAlignment="0" applyProtection="0"/>
    <xf numFmtId="0" fontId="56" fillId="0" borderId="44" applyNumberFormat="0" applyFill="0" applyAlignment="0" applyProtection="0"/>
    <xf numFmtId="0" fontId="57" fillId="68" borderId="0" applyNumberFormat="0" applyBorder="0" applyAlignment="0" applyProtection="0"/>
    <xf numFmtId="0" fontId="57" fillId="68" borderId="0" applyNumberFormat="0" applyBorder="0" applyAlignment="0" applyProtection="0"/>
    <xf numFmtId="0" fontId="56" fillId="0" borderId="44" applyNumberFormat="0" applyFill="0" applyAlignment="0" applyProtection="0"/>
    <xf numFmtId="0" fontId="21" fillId="69" borderId="45" applyNumberFormat="0" applyFont="0" applyAlignment="0" applyProtection="0"/>
    <xf numFmtId="0" fontId="58" fillId="66" borderId="46" applyNumberFormat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59" fillId="0" borderId="0" applyNumberFormat="0" applyFill="0" applyBorder="0" applyAlignment="0" applyProtection="0"/>
    <xf numFmtId="0" fontId="60" fillId="0" borderId="47" applyNumberFormat="0" applyFill="0" applyAlignment="0" applyProtection="0"/>
    <xf numFmtId="0" fontId="47" fillId="0" borderId="0" applyNumberFormat="0" applyFill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21" fillId="53" borderId="0" applyNumberFormat="0" applyBorder="0" applyAlignment="0" applyProtection="0"/>
    <xf numFmtId="0" fontId="50" fillId="0" borderId="0" applyNumberFormat="0" applyFill="0" applyBorder="0" applyAlignment="0" applyProtection="0"/>
    <xf numFmtId="0" fontId="21" fillId="52" borderId="0" applyNumberFormat="0" applyBorder="0" applyAlignment="0" applyProtection="0"/>
    <xf numFmtId="0" fontId="47" fillId="0" borderId="0" applyNumberFormat="0" applyFill="0" applyBorder="0" applyAlignment="0" applyProtection="0"/>
    <xf numFmtId="0" fontId="45" fillId="67" borderId="40" applyNumberFormat="0" applyAlignment="0" applyProtection="0"/>
    <xf numFmtId="0" fontId="21" fillId="51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9" fillId="66" borderId="39" applyNumberFormat="0" applyAlignment="0" applyProtection="0"/>
    <xf numFmtId="0" fontId="21" fillId="50" borderId="0" applyNumberFormat="0" applyBorder="0" applyAlignment="0" applyProtection="0"/>
    <xf numFmtId="0" fontId="46" fillId="64" borderId="0" applyNumberFormat="0" applyBorder="0" applyAlignment="0" applyProtection="0"/>
    <xf numFmtId="0" fontId="48" fillId="49" borderId="0" applyNumberFormat="0" applyBorder="0" applyAlignment="0" applyProtection="0"/>
    <xf numFmtId="0" fontId="21" fillId="49" borderId="0" applyNumberFormat="0" applyBorder="0" applyAlignment="0" applyProtection="0"/>
    <xf numFmtId="0" fontId="46" fillId="65" borderId="0" applyNumberFormat="0" applyBorder="0" applyAlignment="0" applyProtection="0"/>
    <xf numFmtId="0" fontId="46" fillId="59" borderId="0" applyNumberFormat="0" applyBorder="0" applyAlignment="0" applyProtection="0"/>
    <xf numFmtId="0" fontId="21" fillId="48" borderId="0" applyNumberFormat="0" applyBorder="0" applyAlignment="0" applyProtection="0"/>
    <xf numFmtId="0" fontId="46" fillId="60" borderId="0" applyNumberFormat="0" applyBorder="0" applyAlignment="0" applyProtection="0"/>
    <xf numFmtId="0" fontId="17" fillId="0" borderId="0"/>
    <xf numFmtId="0" fontId="46" fillId="63" borderId="0" applyNumberFormat="0" applyBorder="0" applyAlignment="0" applyProtection="0"/>
    <xf numFmtId="0" fontId="54" fillId="0" borderId="0" applyNumberFormat="0" applyFill="0" applyBorder="0" applyAlignment="0" applyProtection="0"/>
    <xf numFmtId="0" fontId="46" fillId="63" borderId="0" applyNumberFormat="0" applyBorder="0" applyAlignment="0" applyProtection="0"/>
    <xf numFmtId="0" fontId="54" fillId="0" borderId="43" applyNumberFormat="0" applyFill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53" fillId="0" borderId="42" applyNumberFormat="0" applyFill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52" fillId="0" borderId="41" applyNumberFormat="0" applyFill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58" fillId="66" borderId="46" applyNumberFormat="0" applyAlignment="0" applyProtection="0"/>
    <xf numFmtId="0" fontId="46" fillId="59" borderId="0" applyNumberFormat="0" applyBorder="0" applyAlignment="0" applyProtection="0"/>
    <xf numFmtId="0" fontId="51" fillId="50" borderId="0" applyNumberFormat="0" applyBorder="0" applyAlignment="0" applyProtection="0"/>
    <xf numFmtId="0" fontId="46" fillId="56" borderId="0" applyNumberFormat="0" applyBorder="0" applyAlignment="0" applyProtection="0"/>
    <xf numFmtId="0" fontId="55" fillId="53" borderId="39" applyNumberFormat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8" borderId="0" applyNumberFormat="0" applyBorder="0" applyAlignment="0" applyProtection="0"/>
    <xf numFmtId="0" fontId="21" fillId="69" borderId="45" applyNumberFormat="0" applyFont="0" applyAlignment="0" applyProtection="0"/>
    <xf numFmtId="0" fontId="46" fillId="55" borderId="0" applyNumberFormat="0" applyBorder="0" applyAlignment="0" applyProtection="0"/>
    <xf numFmtId="0" fontId="21" fillId="57" borderId="0" applyNumberFormat="0" applyBorder="0" applyAlignment="0" applyProtection="0"/>
    <xf numFmtId="0" fontId="46" fillId="58" borderId="0" applyNumberFormat="0" applyBorder="0" applyAlignment="0" applyProtection="0"/>
    <xf numFmtId="0" fontId="21" fillId="54" borderId="0" applyNumberFormat="0" applyBorder="0" applyAlignment="0" applyProtection="0"/>
    <xf numFmtId="0" fontId="21" fillId="51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4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7" fillId="0" borderId="0" applyNumberFormat="0" applyFill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46" fillId="62" borderId="0" applyNumberFormat="0" applyBorder="0" applyAlignment="0" applyProtection="0"/>
    <xf numFmtId="0" fontId="46" fillId="58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55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17" fillId="0" borderId="0"/>
    <xf numFmtId="0" fontId="46" fillId="56" borderId="0" applyNumberFormat="0" applyBorder="0" applyAlignment="0" applyProtection="0"/>
    <xf numFmtId="0" fontId="17" fillId="0" borderId="0"/>
    <xf numFmtId="0" fontId="46" fillId="55" borderId="0" applyNumberFormat="0" applyBorder="0" applyAlignment="0" applyProtection="0"/>
    <xf numFmtId="0" fontId="46" fillId="64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3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63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46" fillId="64" borderId="0" applyNumberFormat="0" applyBorder="0" applyAlignment="0" applyProtection="0"/>
    <xf numFmtId="0" fontId="17" fillId="0" borderId="0"/>
    <xf numFmtId="0" fontId="17" fillId="0" borderId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46" fillId="59" borderId="0" applyNumberFormat="0" applyBorder="0" applyAlignment="0" applyProtection="0"/>
    <xf numFmtId="0" fontId="46" fillId="65" borderId="0" applyNumberFormat="0" applyBorder="0" applyAlignment="0" applyProtection="0"/>
    <xf numFmtId="0" fontId="17" fillId="0" borderId="0"/>
    <xf numFmtId="0" fontId="46" fillId="60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65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6" fillId="63" borderId="0" applyNumberFormat="0" applyBorder="0" applyAlignment="0" applyProtection="0"/>
    <xf numFmtId="0" fontId="17" fillId="0" borderId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17" fillId="0" borderId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58" borderId="0" applyNumberFormat="0" applyBorder="0" applyAlignment="0" applyProtection="0"/>
    <xf numFmtId="0" fontId="46" fillId="59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64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7" fillId="0" borderId="0" applyNumberFormat="0" applyFill="0" applyBorder="0" applyAlignment="0" applyProtection="0"/>
    <xf numFmtId="0" fontId="28" fillId="0" borderId="20" applyNumberFormat="0" applyFill="0" applyAlignment="0" applyProtection="0"/>
    <xf numFmtId="0" fontId="29" fillId="0" borderId="21" applyNumberFormat="0" applyFill="0" applyAlignment="0" applyProtection="0"/>
    <xf numFmtId="0" fontId="30" fillId="0" borderId="22" applyNumberFormat="0" applyFill="0" applyAlignment="0" applyProtection="0"/>
    <xf numFmtId="0" fontId="30" fillId="0" borderId="0" applyNumberFormat="0" applyFill="0" applyBorder="0" applyAlignment="0" applyProtection="0"/>
    <xf numFmtId="0" fontId="31" fillId="11" borderId="0" applyNumberFormat="0" applyBorder="0" applyAlignment="0" applyProtection="0"/>
    <xf numFmtId="0" fontId="32" fillId="12" borderId="0" applyNumberFormat="0" applyBorder="0" applyAlignment="0" applyProtection="0"/>
    <xf numFmtId="0" fontId="33" fillId="13" borderId="0" applyNumberFormat="0" applyBorder="0" applyAlignment="0" applyProtection="0"/>
    <xf numFmtId="0" fontId="34" fillId="14" borderId="23" applyNumberFormat="0" applyAlignment="0" applyProtection="0"/>
    <xf numFmtId="0" fontId="35" fillId="15" borderId="24" applyNumberFormat="0" applyAlignment="0" applyProtection="0"/>
    <xf numFmtId="0" fontId="36" fillId="15" borderId="23" applyNumberFormat="0" applyAlignment="0" applyProtection="0"/>
    <xf numFmtId="0" fontId="37" fillId="0" borderId="25" applyNumberFormat="0" applyFill="0" applyAlignment="0" applyProtection="0"/>
    <xf numFmtId="0" fontId="38" fillId="16" borderId="26" applyNumberFormat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26" fillId="0" borderId="28" applyNumberFormat="0" applyFill="0" applyAlignment="0" applyProtection="0"/>
    <xf numFmtId="0" fontId="41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41" fillId="21" borderId="0" applyNumberFormat="0" applyBorder="0" applyAlignment="0" applyProtection="0"/>
    <xf numFmtId="0" fontId="41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41" fillId="29" borderId="0" applyNumberFormat="0" applyBorder="0" applyAlignment="0" applyProtection="0"/>
    <xf numFmtId="0" fontId="41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41" fillId="37" borderId="0" applyNumberFormat="0" applyBorder="0" applyAlignment="0" applyProtection="0"/>
    <xf numFmtId="0" fontId="41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41" fillId="41" borderId="0" applyNumberFormat="0" applyBorder="0" applyAlignment="0" applyProtection="0"/>
    <xf numFmtId="0" fontId="13" fillId="0" borderId="0"/>
    <xf numFmtId="0" fontId="61" fillId="0" borderId="0"/>
    <xf numFmtId="0" fontId="13" fillId="0" borderId="0"/>
    <xf numFmtId="0" fontId="13" fillId="17" borderId="27" applyNumberFormat="0" applyFont="0" applyAlignment="0" applyProtection="0"/>
    <xf numFmtId="0" fontId="17" fillId="0" borderId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1" fillId="57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8" fillId="49" borderId="0" applyNumberFormat="0" applyBorder="0" applyAlignment="0" applyProtection="0"/>
    <xf numFmtId="0" fontId="49" fillId="66" borderId="39" applyNumberFormat="0" applyAlignment="0" applyProtection="0"/>
    <xf numFmtId="0" fontId="45" fillId="67" borderId="40" applyNumberFormat="0" applyAlignment="0" applyProtection="0"/>
    <xf numFmtId="0" fontId="50" fillId="0" borderId="0" applyNumberFormat="0" applyFill="0" applyBorder="0" applyAlignment="0" applyProtection="0"/>
    <xf numFmtId="0" fontId="51" fillId="50" borderId="0" applyNumberFormat="0" applyBorder="0" applyAlignment="0" applyProtection="0"/>
    <xf numFmtId="0" fontId="52" fillId="0" borderId="41" applyNumberFormat="0" applyFill="0" applyAlignment="0" applyProtection="0"/>
    <xf numFmtId="0" fontId="53" fillId="0" borderId="42" applyNumberFormat="0" applyFill="0" applyAlignment="0" applyProtection="0"/>
    <xf numFmtId="0" fontId="54" fillId="0" borderId="43" applyNumberFormat="0" applyFill="0" applyAlignment="0" applyProtection="0"/>
    <xf numFmtId="0" fontId="54" fillId="0" borderId="0" applyNumberFormat="0" applyFill="0" applyBorder="0" applyAlignment="0" applyProtection="0"/>
    <xf numFmtId="0" fontId="55" fillId="53" borderId="39" applyNumberFormat="0" applyAlignment="0" applyProtection="0"/>
    <xf numFmtId="0" fontId="56" fillId="0" borderId="44" applyNumberFormat="0" applyFill="0" applyAlignment="0" applyProtection="0"/>
    <xf numFmtId="0" fontId="57" fillId="68" borderId="0" applyNumberFormat="0" applyBorder="0" applyAlignment="0" applyProtection="0"/>
    <xf numFmtId="0" fontId="21" fillId="69" borderId="45" applyNumberFormat="0" applyFont="0" applyAlignment="0" applyProtection="0"/>
    <xf numFmtId="0" fontId="58" fillId="66" borderId="46" applyNumberFormat="0" applyAlignment="0" applyProtection="0"/>
    <xf numFmtId="0" fontId="59" fillId="0" borderId="0" applyNumberFormat="0" applyFill="0" applyBorder="0" applyAlignment="0" applyProtection="0"/>
    <xf numFmtId="0" fontId="60" fillId="0" borderId="47" applyNumberFormat="0" applyFill="0" applyAlignment="0" applyProtection="0"/>
    <xf numFmtId="0" fontId="47" fillId="0" borderId="0" applyNumberFormat="0" applyFill="0" applyBorder="0" applyAlignment="0" applyProtection="0"/>
    <xf numFmtId="0" fontId="13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7" fillId="0" borderId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46" fillId="65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58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5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5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0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65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7" fillId="0" borderId="0" applyNumberFormat="0" applyFill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64" borderId="0" applyNumberFormat="0" applyBorder="0" applyAlignment="0" applyProtection="0"/>
    <xf numFmtId="0" fontId="4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1" borderId="0" applyNumberFormat="0" applyBorder="0" applyAlignment="0" applyProtection="0"/>
    <xf numFmtId="0" fontId="4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6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55" borderId="0" applyNumberFormat="0" applyBorder="0" applyAlignment="0" applyProtection="0"/>
    <xf numFmtId="0" fontId="46" fillId="58" borderId="0" applyNumberFormat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7" fillId="0" borderId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1" fillId="57" borderId="0" applyNumberFormat="0" applyBorder="0" applyAlignment="0" applyProtection="0"/>
    <xf numFmtId="0" fontId="46" fillId="58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1" borderId="0" applyNumberFormat="0" applyBorder="0" applyAlignment="0" applyProtection="0"/>
    <xf numFmtId="0" fontId="46" fillId="62" borderId="0" applyNumberFormat="0" applyBorder="0" applyAlignment="0" applyProtection="0"/>
    <xf numFmtId="0" fontId="46" fillId="63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60" borderId="0" applyNumberFormat="0" applyBorder="0" applyAlignment="0" applyProtection="0"/>
    <xf numFmtId="0" fontId="46" fillId="65" borderId="0" applyNumberFormat="0" applyBorder="0" applyAlignment="0" applyProtection="0"/>
    <xf numFmtId="0" fontId="48" fillId="49" borderId="0" applyNumberFormat="0" applyBorder="0" applyAlignment="0" applyProtection="0"/>
    <xf numFmtId="0" fontId="49" fillId="66" borderId="39" applyNumberFormat="0" applyAlignment="0" applyProtection="0"/>
    <xf numFmtId="0" fontId="45" fillId="67" borderId="40" applyNumberFormat="0" applyAlignment="0" applyProtection="0"/>
    <xf numFmtId="0" fontId="50" fillId="0" borderId="0" applyNumberFormat="0" applyFill="0" applyBorder="0" applyAlignment="0" applyProtection="0"/>
    <xf numFmtId="0" fontId="51" fillId="50" borderId="0" applyNumberFormat="0" applyBorder="0" applyAlignment="0" applyProtection="0"/>
    <xf numFmtId="0" fontId="52" fillId="0" borderId="41" applyNumberFormat="0" applyFill="0" applyAlignment="0" applyProtection="0"/>
    <xf numFmtId="0" fontId="53" fillId="0" borderId="42" applyNumberFormat="0" applyFill="0" applyAlignment="0" applyProtection="0"/>
    <xf numFmtId="0" fontId="54" fillId="0" borderId="43" applyNumberFormat="0" applyFill="0" applyAlignment="0" applyProtection="0"/>
    <xf numFmtId="0" fontId="54" fillId="0" borderId="0" applyNumberFormat="0" applyFill="0" applyBorder="0" applyAlignment="0" applyProtection="0"/>
    <xf numFmtId="0" fontId="55" fillId="53" borderId="39" applyNumberFormat="0" applyAlignment="0" applyProtection="0"/>
    <xf numFmtId="0" fontId="56" fillId="0" borderId="44" applyNumberFormat="0" applyFill="0" applyAlignment="0" applyProtection="0"/>
    <xf numFmtId="0" fontId="57" fillId="68" borderId="0" applyNumberFormat="0" applyBorder="0" applyAlignment="0" applyProtection="0"/>
    <xf numFmtId="0" fontId="21" fillId="69" borderId="45" applyNumberFormat="0" applyFont="0" applyAlignment="0" applyProtection="0"/>
    <xf numFmtId="0" fontId="58" fillId="66" borderId="46" applyNumberFormat="0" applyAlignment="0" applyProtection="0"/>
    <xf numFmtId="0" fontId="59" fillId="0" borderId="0" applyNumberFormat="0" applyFill="0" applyBorder="0" applyAlignment="0" applyProtection="0"/>
    <xf numFmtId="0" fontId="60" fillId="0" borderId="47" applyNumberFormat="0" applyFill="0" applyAlignment="0" applyProtection="0"/>
    <xf numFmtId="0" fontId="47" fillId="0" borderId="0" applyNumberFormat="0" applyFill="0" applyBorder="0" applyAlignment="0" applyProtection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47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7" fillId="0" borderId="0"/>
    <xf numFmtId="0" fontId="17" fillId="0" borderId="0"/>
    <xf numFmtId="0" fontId="47" fillId="0" borderId="0" applyNumberFormat="0" applyFill="0" applyBorder="0" applyAlignment="0" applyProtection="0"/>
    <xf numFmtId="0" fontId="17" fillId="0" borderId="0"/>
    <xf numFmtId="0" fontId="47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7" fillId="0" borderId="0"/>
    <xf numFmtId="0" fontId="47" fillId="0" borderId="0" applyNumberFormat="0" applyFill="0" applyBorder="0" applyAlignment="0" applyProtection="0"/>
    <xf numFmtId="0" fontId="17" fillId="0" borderId="0"/>
    <xf numFmtId="0" fontId="47" fillId="0" borderId="0" applyNumberFormat="0" applyFill="0" applyBorder="0" applyAlignment="0" applyProtection="0"/>
    <xf numFmtId="0" fontId="17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6" fillId="0" borderId="0"/>
    <xf numFmtId="0" fontId="13" fillId="0" borderId="0"/>
    <xf numFmtId="0" fontId="17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3" fillId="0" borderId="0"/>
    <xf numFmtId="164" fontId="16" fillId="0" borderId="0" applyFont="0" applyFill="0" applyBorder="0" applyAlignment="0" applyProtection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7" fillId="0" borderId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3" fillId="0" borderId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0" borderId="0"/>
    <xf numFmtId="0" fontId="13" fillId="0" borderId="0"/>
    <xf numFmtId="0" fontId="13" fillId="17" borderId="27" applyNumberFormat="0" applyFont="0" applyAlignment="0" applyProtection="0"/>
    <xf numFmtId="0" fontId="13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0" borderId="0"/>
    <xf numFmtId="0" fontId="11" fillId="0" borderId="0"/>
    <xf numFmtId="0" fontId="11" fillId="17" borderId="27" applyNumberFormat="0" applyFont="0" applyAlignment="0" applyProtection="0"/>
    <xf numFmtId="0" fontId="11" fillId="0" borderId="0"/>
    <xf numFmtId="0" fontId="11" fillId="0" borderId="0"/>
    <xf numFmtId="0" fontId="10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27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17" borderId="2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7" fillId="0" borderId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41" fillId="21" borderId="0" applyNumberFormat="0" applyBorder="0" applyAlignment="0" applyProtection="0"/>
    <xf numFmtId="0" fontId="41" fillId="25" borderId="0" applyNumberFormat="0" applyBorder="0" applyAlignment="0" applyProtection="0"/>
    <xf numFmtId="0" fontId="41" fillId="29" borderId="0" applyNumberFormat="0" applyBorder="0" applyAlignment="0" applyProtection="0"/>
    <xf numFmtId="0" fontId="41" fillId="33" borderId="0" applyNumberFormat="0" applyBorder="0" applyAlignment="0" applyProtection="0"/>
    <xf numFmtId="0" fontId="41" fillId="37" borderId="0" applyNumberFormat="0" applyBorder="0" applyAlignment="0" applyProtection="0"/>
    <xf numFmtId="0" fontId="41" fillId="41" borderId="0" applyNumberFormat="0" applyBorder="0" applyAlignment="0" applyProtection="0"/>
    <xf numFmtId="0" fontId="31" fillId="11" borderId="0" applyNumberFormat="0" applyBorder="0" applyAlignment="0" applyProtection="0"/>
    <xf numFmtId="0" fontId="36" fillId="15" borderId="23" applyNumberFormat="0" applyAlignment="0" applyProtection="0"/>
    <xf numFmtId="0" fontId="38" fillId="16" borderId="26" applyNumberFormat="0" applyAlignment="0" applyProtection="0"/>
    <xf numFmtId="0" fontId="37" fillId="0" borderId="25" applyNumberFormat="0" applyFill="0" applyAlignment="0" applyProtection="0"/>
    <xf numFmtId="0" fontId="30" fillId="0" borderId="0" applyNumberFormat="0" applyFill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6" borderId="0" applyNumberFormat="0" applyBorder="0" applyAlignment="0" applyProtection="0"/>
    <xf numFmtId="0" fontId="41" fillId="30" borderId="0" applyNumberFormat="0" applyBorder="0" applyAlignment="0" applyProtection="0"/>
    <xf numFmtId="0" fontId="41" fillId="34" borderId="0" applyNumberFormat="0" applyBorder="0" applyAlignment="0" applyProtection="0"/>
    <xf numFmtId="0" fontId="41" fillId="38" borderId="0" applyNumberFormat="0" applyBorder="0" applyAlignment="0" applyProtection="0"/>
    <xf numFmtId="0" fontId="34" fillId="14" borderId="23" applyNumberFormat="0" applyAlignment="0" applyProtection="0"/>
    <xf numFmtId="165" fontId="67" fillId="0" borderId="0" applyFont="0" applyFill="0" applyBorder="0" applyAlignment="0" applyProtection="0"/>
    <xf numFmtId="0" fontId="32" fillId="12" borderId="0" applyNumberFormat="0" applyBorder="0" applyAlignment="0" applyProtection="0"/>
    <xf numFmtId="164" fontId="67" fillId="0" borderId="0" applyFont="0" applyFill="0" applyBorder="0" applyAlignment="0" applyProtection="0"/>
    <xf numFmtId="0" fontId="33" fillId="13" borderId="0" applyNumberFormat="0" applyBorder="0" applyAlignment="0" applyProtection="0"/>
    <xf numFmtId="0" fontId="6" fillId="0" borderId="0"/>
    <xf numFmtId="0" fontId="67" fillId="0" borderId="0"/>
    <xf numFmtId="0" fontId="6" fillId="17" borderId="27" applyNumberFormat="0" applyFont="0" applyAlignment="0" applyProtection="0"/>
    <xf numFmtId="9" fontId="67" fillId="0" borderId="0" applyFont="0" applyFill="0" applyBorder="0" applyAlignment="0" applyProtection="0"/>
    <xf numFmtId="0" fontId="35" fillId="15" borderId="24" applyNumberFormat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28" fillId="0" borderId="20" applyNumberFormat="0" applyFill="0" applyAlignment="0" applyProtection="0"/>
    <xf numFmtId="0" fontId="29" fillId="0" borderId="21" applyNumberFormat="0" applyFill="0" applyAlignment="0" applyProtection="0"/>
    <xf numFmtId="0" fontId="30" fillId="0" borderId="22" applyNumberFormat="0" applyFill="0" applyAlignment="0" applyProtection="0"/>
    <xf numFmtId="0" fontId="26" fillId="0" borderId="28" applyNumberFormat="0" applyFill="0" applyAlignment="0" applyProtection="0"/>
    <xf numFmtId="0" fontId="68" fillId="0" borderId="0" applyNumberFormat="0" applyFont="0" applyFill="0" applyBorder="0" applyAlignment="0" applyProtection="0"/>
    <xf numFmtId="0" fontId="5" fillId="0" borderId="0"/>
    <xf numFmtId="0" fontId="16" fillId="0" borderId="0"/>
    <xf numFmtId="9" fontId="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164" fontId="16" fillId="0" borderId="0" applyFont="0" applyFill="0" applyBorder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9" borderId="0" applyNumberFormat="0" applyBorder="0" applyAlignment="0" applyProtection="0"/>
    <xf numFmtId="0" fontId="5" fillId="40" borderId="0" applyNumberFormat="0" applyBorder="0" applyAlignment="0" applyProtection="0"/>
    <xf numFmtId="0" fontId="5" fillId="0" borderId="0"/>
    <xf numFmtId="0" fontId="5" fillId="0" borderId="0"/>
    <xf numFmtId="0" fontId="5" fillId="17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5" fillId="0" borderId="0"/>
    <xf numFmtId="0" fontId="17" fillId="0" borderId="0"/>
    <xf numFmtId="0" fontId="5" fillId="17" borderId="27" applyNumberFormat="0" applyFont="0" applyAlignment="0" applyProtection="0"/>
    <xf numFmtId="9" fontId="17" fillId="0" borderId="0" applyFont="0" applyFill="0" applyBorder="0" applyAlignment="0" applyProtection="0"/>
    <xf numFmtId="0" fontId="17" fillId="0" borderId="0" applyNumberFormat="0" applyFont="0" applyFill="0" applyBorder="0" applyAlignment="0" applyProtection="0"/>
    <xf numFmtId="0" fontId="69" fillId="0" borderId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0" fontId="74" fillId="0" borderId="0"/>
    <xf numFmtId="0" fontId="2" fillId="0" borderId="0"/>
    <xf numFmtId="0" fontId="75" fillId="0" borderId="0"/>
    <xf numFmtId="9" fontId="1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93">
    <xf numFmtId="0" fontId="0" fillId="0" borderId="0" xfId="0"/>
    <xf numFmtId="0" fontId="14" fillId="0" borderId="0" xfId="14"/>
    <xf numFmtId="0" fontId="0" fillId="0" borderId="0" xfId="0" applyAlignment="1">
      <alignment horizontal="center"/>
    </xf>
    <xf numFmtId="0" fontId="22" fillId="7" borderId="19" xfId="0" applyFont="1" applyFill="1" applyBorder="1" applyAlignment="1">
      <alignment horizontal="center" wrapText="1"/>
    </xf>
    <xf numFmtId="0" fontId="22" fillId="5" borderId="19" xfId="0" applyFont="1" applyFill="1" applyBorder="1" applyAlignment="1">
      <alignment horizontal="center" wrapText="1"/>
    </xf>
    <xf numFmtId="0" fontId="22" fillId="42" borderId="11" xfId="0" applyFont="1" applyFill="1" applyBorder="1" applyAlignment="1">
      <alignment horizontal="center" wrapText="1"/>
    </xf>
    <xf numFmtId="0" fontId="22" fillId="5" borderId="11" xfId="13" applyFont="1" applyFill="1" applyBorder="1" applyAlignment="1">
      <alignment horizontal="center" wrapText="1"/>
    </xf>
    <xf numFmtId="0" fontId="22" fillId="5" borderId="33" xfId="13" applyFont="1" applyFill="1" applyBorder="1" applyAlignment="1">
      <alignment horizontal="center" wrapText="1"/>
    </xf>
    <xf numFmtId="0" fontId="22" fillId="9" borderId="11" xfId="13" applyFont="1" applyFill="1" applyBorder="1" applyAlignment="1">
      <alignment horizontal="center" wrapText="1"/>
    </xf>
    <xf numFmtId="0" fontId="22" fillId="9" borderId="33" xfId="13" applyFont="1" applyFill="1" applyBorder="1" applyAlignment="1">
      <alignment horizontal="center" wrapText="1"/>
    </xf>
    <xf numFmtId="0" fontId="22" fillId="9" borderId="12" xfId="13" applyFont="1" applyFill="1" applyBorder="1" applyAlignment="1">
      <alignment horizontal="center" wrapText="1"/>
    </xf>
    <xf numFmtId="0" fontId="22" fillId="45" borderId="33" xfId="13" applyFont="1" applyFill="1" applyBorder="1" applyAlignment="1">
      <alignment horizontal="center" wrapText="1"/>
    </xf>
    <xf numFmtId="0" fontId="22" fillId="46" borderId="33" xfId="13" applyFont="1" applyFill="1" applyBorder="1" applyAlignment="1">
      <alignment horizontal="center" wrapText="1"/>
    </xf>
    <xf numFmtId="0" fontId="22" fillId="45" borderId="11" xfId="13" applyFont="1" applyFill="1" applyBorder="1" applyAlignment="1">
      <alignment horizontal="center" wrapText="1"/>
    </xf>
    <xf numFmtId="0" fontId="22" fillId="46" borderId="11" xfId="13" applyFont="1" applyFill="1" applyBorder="1" applyAlignment="1">
      <alignment horizontal="center" wrapText="1"/>
    </xf>
    <xf numFmtId="0" fontId="22" fillId="43" borderId="11" xfId="13" applyFont="1" applyFill="1" applyBorder="1" applyAlignment="1">
      <alignment horizontal="center" wrapText="1"/>
    </xf>
    <xf numFmtId="0" fontId="22" fillId="43" borderId="33" xfId="13" applyFont="1" applyFill="1" applyBorder="1" applyAlignment="1">
      <alignment horizontal="center" wrapText="1"/>
    </xf>
    <xf numFmtId="0" fontId="17" fillId="0" borderId="5" xfId="13" applyFont="1" applyBorder="1" applyAlignment="1">
      <alignment horizontal="center" vertical="center"/>
    </xf>
    <xf numFmtId="0" fontId="17" fillId="0" borderId="6" xfId="13" applyFont="1" applyBorder="1" applyAlignment="1">
      <alignment horizontal="center" vertical="center"/>
    </xf>
    <xf numFmtId="0" fontId="17" fillId="0" borderId="5" xfId="13" applyFont="1" applyBorder="1" applyAlignment="1">
      <alignment horizontal="center"/>
    </xf>
    <xf numFmtId="2" fontId="17" fillId="0" borderId="5" xfId="13" applyNumberFormat="1" applyFont="1" applyBorder="1" applyAlignment="1">
      <alignment horizontal="center" vertical="center"/>
    </xf>
    <xf numFmtId="0" fontId="14" fillId="5" borderId="7" xfId="14" applyFill="1" applyBorder="1"/>
    <xf numFmtId="0" fontId="14" fillId="5" borderId="9" xfId="14" applyFill="1" applyBorder="1"/>
    <xf numFmtId="0" fontId="43" fillId="5" borderId="7" xfId="0" applyFont="1" applyFill="1" applyBorder="1"/>
    <xf numFmtId="0" fontId="43" fillId="5" borderId="8" xfId="0" applyFont="1" applyFill="1" applyBorder="1"/>
    <xf numFmtId="0" fontId="0" fillId="47" borderId="0" xfId="0" applyFill="1"/>
    <xf numFmtId="0" fontId="25" fillId="0" borderId="15" xfId="12" applyFont="1" applyBorder="1" applyAlignment="1">
      <alignment horizontal="center" vertical="center"/>
    </xf>
    <xf numFmtId="0" fontId="22" fillId="43" borderId="38" xfId="13" applyFont="1" applyFill="1" applyBorder="1" applyAlignment="1">
      <alignment horizontal="center" wrapText="1"/>
    </xf>
    <xf numFmtId="0" fontId="22" fillId="45" borderId="38" xfId="13" applyFont="1" applyFill="1" applyBorder="1" applyAlignment="1">
      <alignment horizontal="center" wrapText="1"/>
    </xf>
    <xf numFmtId="0" fontId="22" fillId="46" borderId="38" xfId="13" applyFont="1" applyFill="1" applyBorder="1" applyAlignment="1">
      <alignment horizontal="center" wrapText="1"/>
    </xf>
    <xf numFmtId="0" fontId="22" fillId="5" borderId="38" xfId="13" applyFont="1" applyFill="1" applyBorder="1" applyAlignment="1">
      <alignment horizontal="center" wrapText="1"/>
    </xf>
    <xf numFmtId="0" fontId="17" fillId="3" borderId="2" xfId="0" applyFont="1" applyFill="1" applyBorder="1" applyAlignment="1">
      <alignment horizontal="center" vertical="center"/>
    </xf>
    <xf numFmtId="0" fontId="22" fillId="7" borderId="12" xfId="0" applyFont="1" applyFill="1" applyBorder="1" applyAlignment="1">
      <alignment horizontal="center" wrapText="1"/>
    </xf>
    <xf numFmtId="0" fontId="17" fillId="0" borderId="5" xfId="0" applyFont="1" applyBorder="1" applyAlignment="1">
      <alignment horizontal="center"/>
    </xf>
    <xf numFmtId="0" fontId="17" fillId="0" borderId="5" xfId="13" applyFont="1" applyBorder="1" applyAlignment="1">
      <alignment horizontal="center" vertical="center" readingOrder="1"/>
    </xf>
    <xf numFmtId="0" fontId="22" fillId="42" borderId="11" xfId="0" applyFont="1" applyFill="1" applyBorder="1" applyAlignment="1">
      <alignment horizontal="center" vertical="center" wrapText="1"/>
    </xf>
    <xf numFmtId="0" fontId="22" fillId="42" borderId="33" xfId="0" applyFont="1" applyFill="1" applyBorder="1" applyAlignment="1">
      <alignment horizontal="center" vertical="center" wrapText="1"/>
    </xf>
    <xf numFmtId="0" fontId="22" fillId="42" borderId="12" xfId="0" applyFont="1" applyFill="1" applyBorder="1" applyAlignment="1">
      <alignment horizontal="center" vertical="center" wrapText="1"/>
    </xf>
    <xf numFmtId="0" fontId="22" fillId="70" borderId="11" xfId="0" applyFont="1" applyFill="1" applyBorder="1" applyAlignment="1">
      <alignment horizontal="center" vertical="center" wrapText="1"/>
    </xf>
    <xf numFmtId="0" fontId="22" fillId="70" borderId="12" xfId="0" applyFont="1" applyFill="1" applyBorder="1" applyAlignment="1">
      <alignment horizontal="center" vertical="center" wrapText="1"/>
    </xf>
    <xf numFmtId="0" fontId="22" fillId="5" borderId="8" xfId="0" applyFont="1" applyFill="1" applyBorder="1" applyAlignment="1">
      <alignment horizontal="center" wrapText="1"/>
    </xf>
    <xf numFmtId="0" fontId="25" fillId="8" borderId="7" xfId="12" applyFont="1" applyFill="1" applyBorder="1"/>
    <xf numFmtId="0" fontId="25" fillId="8" borderId="57" xfId="12" applyFont="1" applyFill="1" applyBorder="1"/>
    <xf numFmtId="0" fontId="22" fillId="5" borderId="58" xfId="0" applyFont="1" applyFill="1" applyBorder="1" applyAlignment="1">
      <alignment horizontal="center" wrapText="1"/>
    </xf>
    <xf numFmtId="0" fontId="22" fillId="5" borderId="59" xfId="0" applyFont="1" applyFill="1" applyBorder="1" applyAlignment="1">
      <alignment horizontal="center" wrapText="1"/>
    </xf>
    <xf numFmtId="0" fontId="22" fillId="5" borderId="9" xfId="0" applyFont="1" applyFill="1" applyBorder="1" applyAlignment="1">
      <alignment horizontal="center" wrapText="1"/>
    </xf>
    <xf numFmtId="0" fontId="22" fillId="5" borderId="60" xfId="0" applyFont="1" applyFill="1" applyBorder="1" applyAlignment="1">
      <alignment horizontal="center"/>
    </xf>
    <xf numFmtId="0" fontId="25" fillId="0" borderId="32" xfId="12" applyFont="1" applyBorder="1" applyAlignment="1">
      <alignment horizontal="center" vertical="center"/>
    </xf>
    <xf numFmtId="0" fontId="22" fillId="44" borderId="9" xfId="13" applyFont="1" applyFill="1" applyBorder="1" applyAlignment="1">
      <alignment horizontal="center" wrapText="1"/>
    </xf>
    <xf numFmtId="0" fontId="14" fillId="0" borderId="0" xfId="12"/>
    <xf numFmtId="0" fontId="14" fillId="0" borderId="0" xfId="12" applyAlignment="1">
      <alignment horizontal="center"/>
    </xf>
    <xf numFmtId="0" fontId="17" fillId="0" borderId="36" xfId="13" applyFont="1" applyBorder="1" applyAlignment="1">
      <alignment horizontal="center" vertical="center"/>
    </xf>
    <xf numFmtId="0" fontId="17" fillId="0" borderId="37" xfId="13" applyFont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0" borderId="4" xfId="2784" applyFont="1" applyBorder="1"/>
    <xf numFmtId="0" fontId="17" fillId="0" borderId="48" xfId="13" applyFont="1" applyBorder="1" applyAlignment="1">
      <alignment horizontal="center" vertical="center"/>
    </xf>
    <xf numFmtId="0" fontId="17" fillId="0" borderId="49" xfId="13" applyFont="1" applyBorder="1" applyAlignment="1">
      <alignment horizontal="center" vertical="center"/>
    </xf>
    <xf numFmtId="0" fontId="17" fillId="0" borderId="2" xfId="13" applyFont="1" applyBorder="1" applyAlignment="1">
      <alignment horizontal="center" vertical="center"/>
    </xf>
    <xf numFmtId="0" fontId="17" fillId="0" borderId="64" xfId="13" applyFont="1" applyBorder="1" applyAlignment="1">
      <alignment horizontal="center" vertical="center"/>
    </xf>
    <xf numFmtId="0" fontId="17" fillId="0" borderId="4" xfId="13" applyFont="1" applyBorder="1" applyAlignment="1">
      <alignment horizontal="center" vertical="center"/>
    </xf>
    <xf numFmtId="0" fontId="17" fillId="0" borderId="50" xfId="13" applyFont="1" applyBorder="1" applyAlignment="1">
      <alignment horizontal="center" vertical="center"/>
    </xf>
    <xf numFmtId="0" fontId="17" fillId="3" borderId="65" xfId="0" applyFont="1" applyFill="1" applyBorder="1" applyAlignment="1">
      <alignment horizontal="center"/>
    </xf>
    <xf numFmtId="0" fontId="17" fillId="3" borderId="66" xfId="0" applyFont="1" applyFill="1" applyBorder="1" applyAlignment="1">
      <alignment horizontal="center"/>
    </xf>
    <xf numFmtId="0" fontId="17" fillId="3" borderId="56" xfId="0" applyFont="1" applyFill="1" applyBorder="1" applyAlignment="1">
      <alignment horizontal="center"/>
    </xf>
    <xf numFmtId="0" fontId="17" fillId="3" borderId="67" xfId="0" applyFont="1" applyFill="1" applyBorder="1" applyAlignment="1">
      <alignment horizontal="center"/>
    </xf>
    <xf numFmtId="0" fontId="17" fillId="3" borderId="68" xfId="0" applyFont="1" applyFill="1" applyBorder="1" applyAlignment="1">
      <alignment horizontal="center"/>
    </xf>
    <xf numFmtId="0" fontId="17" fillId="0" borderId="67" xfId="0" applyFont="1" applyBorder="1" applyAlignment="1">
      <alignment horizontal="center"/>
    </xf>
    <xf numFmtId="0" fontId="17" fillId="0" borderId="68" xfId="0" applyFont="1" applyBorder="1" applyAlignment="1">
      <alignment horizontal="center"/>
    </xf>
    <xf numFmtId="0" fontId="17" fillId="0" borderId="56" xfId="0" applyFont="1" applyBorder="1" applyAlignment="1">
      <alignment horizontal="center"/>
    </xf>
    <xf numFmtId="0" fontId="17" fillId="3" borderId="69" xfId="13" applyFont="1" applyFill="1" applyBorder="1" applyAlignment="1">
      <alignment horizontal="center" vertical="center"/>
    </xf>
    <xf numFmtId="0" fontId="17" fillId="3" borderId="13" xfId="13" applyFont="1" applyFill="1" applyBorder="1" applyAlignment="1">
      <alignment horizontal="center" vertical="center"/>
    </xf>
    <xf numFmtId="0" fontId="17" fillId="3" borderId="5" xfId="13" applyFont="1" applyFill="1" applyBorder="1" applyAlignment="1">
      <alignment horizontal="center" vertical="center" readingOrder="1"/>
    </xf>
    <xf numFmtId="0" fontId="17" fillId="3" borderId="64" xfId="13" applyFont="1" applyFill="1" applyBorder="1" applyAlignment="1">
      <alignment horizontal="center" vertical="center"/>
    </xf>
    <xf numFmtId="0" fontId="17" fillId="3" borderId="68" xfId="0" quotePrefix="1" applyFont="1" applyFill="1" applyBorder="1" applyAlignment="1">
      <alignment horizontal="center"/>
    </xf>
    <xf numFmtId="0" fontId="17" fillId="0" borderId="70" xfId="13" applyFont="1" applyBorder="1" applyAlignment="1">
      <alignment horizontal="center" vertical="center"/>
    </xf>
    <xf numFmtId="0" fontId="17" fillId="0" borderId="71" xfId="13" applyFont="1" applyBorder="1" applyAlignment="1">
      <alignment horizontal="center" vertical="center"/>
    </xf>
    <xf numFmtId="0" fontId="17" fillId="0" borderId="72" xfId="13" applyFont="1" applyBorder="1" applyAlignment="1">
      <alignment horizontal="center" vertical="center"/>
    </xf>
    <xf numFmtId="0" fontId="17" fillId="0" borderId="13" xfId="13" applyFont="1" applyBorder="1" applyAlignment="1">
      <alignment horizontal="center" vertical="center"/>
    </xf>
    <xf numFmtId="0" fontId="17" fillId="3" borderId="73" xfId="0" applyFont="1" applyFill="1" applyBorder="1" applyAlignment="1">
      <alignment horizontal="center"/>
    </xf>
    <xf numFmtId="0" fontId="17" fillId="0" borderId="74" xfId="13" applyFont="1" applyBorder="1" applyAlignment="1">
      <alignment horizontal="center" vertical="center"/>
    </xf>
    <xf numFmtId="0" fontId="17" fillId="0" borderId="35" xfId="13" applyFont="1" applyBorder="1" applyAlignment="1">
      <alignment horizontal="center" vertical="center"/>
    </xf>
    <xf numFmtId="0" fontId="17" fillId="3" borderId="75" xfId="0" applyFont="1" applyFill="1" applyBorder="1" applyAlignment="1">
      <alignment horizontal="center"/>
    </xf>
    <xf numFmtId="0" fontId="17" fillId="0" borderId="76" xfId="13" applyFont="1" applyBorder="1" applyAlignment="1">
      <alignment horizontal="center" vertical="center"/>
    </xf>
    <xf numFmtId="0" fontId="17" fillId="0" borderId="75" xfId="0" applyFont="1" applyBorder="1" applyAlignment="1">
      <alignment horizontal="center"/>
    </xf>
    <xf numFmtId="0" fontId="17" fillId="3" borderId="5" xfId="0" quotePrefix="1" applyFont="1" applyFill="1" applyBorder="1" applyAlignment="1">
      <alignment horizontal="center"/>
    </xf>
    <xf numFmtId="0" fontId="17" fillId="3" borderId="2" xfId="0" applyFont="1" applyFill="1" applyBorder="1" applyAlignment="1">
      <alignment horizontal="center"/>
    </xf>
    <xf numFmtId="0" fontId="17" fillId="3" borderId="2" xfId="0" quotePrefix="1" applyFont="1" applyFill="1" applyBorder="1" applyAlignment="1">
      <alignment horizontal="center"/>
    </xf>
    <xf numFmtId="0" fontId="17" fillId="3" borderId="5" xfId="0" applyFont="1" applyFill="1" applyBorder="1" applyAlignment="1">
      <alignment horizontal="center"/>
    </xf>
    <xf numFmtId="0" fontId="14" fillId="0" borderId="0" xfId="12" applyAlignment="1">
      <alignment horizontal="left"/>
    </xf>
    <xf numFmtId="0" fontId="0" fillId="5" borderId="0" xfId="0" applyFill="1"/>
    <xf numFmtId="0" fontId="18" fillId="0" borderId="0" xfId="0" applyFont="1"/>
    <xf numFmtId="0" fontId="64" fillId="0" borderId="0" xfId="0" applyFont="1" applyAlignment="1">
      <alignment horizontal="left" vertical="center"/>
    </xf>
    <xf numFmtId="0" fontId="22" fillId="71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2" fontId="17" fillId="0" borderId="2" xfId="13" applyNumberFormat="1" applyFont="1" applyBorder="1" applyAlignment="1">
      <alignment horizontal="center" vertical="center"/>
    </xf>
    <xf numFmtId="0" fontId="25" fillId="8" borderId="11" xfId="12" applyFont="1" applyFill="1" applyBorder="1" applyAlignment="1">
      <alignment horizontal="center" vertical="center" wrapText="1"/>
    </xf>
    <xf numFmtId="0" fontId="25" fillId="8" borderId="33" xfId="12" applyFont="1" applyFill="1" applyBorder="1" applyAlignment="1">
      <alignment horizontal="center" vertical="center" wrapText="1"/>
    </xf>
    <xf numFmtId="0" fontId="25" fillId="8" borderId="12" xfId="12" applyFont="1" applyFill="1" applyBorder="1" applyAlignment="1">
      <alignment horizontal="center" vertical="center" wrapText="1"/>
    </xf>
    <xf numFmtId="0" fontId="22" fillId="0" borderId="29" xfId="13" applyFont="1" applyBorder="1" applyAlignment="1">
      <alignment horizontal="center" wrapText="1"/>
    </xf>
    <xf numFmtId="0" fontId="22" fillId="0" borderId="11" xfId="13" applyFont="1" applyBorder="1" applyAlignment="1">
      <alignment horizontal="center" wrapText="1"/>
    </xf>
    <xf numFmtId="0" fontId="22" fillId="0" borderId="12" xfId="13" applyFont="1" applyBorder="1" applyAlignment="1">
      <alignment horizontal="center" wrapText="1"/>
    </xf>
    <xf numFmtId="0" fontId="25" fillId="0" borderId="31" xfId="12" applyFont="1" applyBorder="1" applyAlignment="1">
      <alignment horizontal="center" vertical="center"/>
    </xf>
    <xf numFmtId="0" fontId="17" fillId="0" borderId="5" xfId="0" applyFont="1" applyBorder="1" applyAlignment="1">
      <alignment horizontal="left"/>
    </xf>
    <xf numFmtId="0" fontId="17" fillId="0" borderId="5" xfId="13" applyFont="1" applyBorder="1" applyAlignment="1">
      <alignment horizontal="left" vertical="center"/>
    </xf>
    <xf numFmtId="0" fontId="17" fillId="0" borderId="5" xfId="13" applyFont="1" applyBorder="1" applyAlignment="1">
      <alignment horizontal="left"/>
    </xf>
    <xf numFmtId="0" fontId="22" fillId="44" borderId="7" xfId="13" applyFont="1" applyFill="1" applyBorder="1" applyAlignment="1">
      <alignment horizontal="center" wrapText="1"/>
    </xf>
    <xf numFmtId="0" fontId="22" fillId="44" borderId="8" xfId="13" applyFont="1" applyFill="1" applyBorder="1" applyAlignment="1">
      <alignment horizontal="center" wrapText="1"/>
    </xf>
    <xf numFmtId="0" fontId="22" fillId="3" borderId="62" xfId="0" applyFont="1" applyFill="1" applyBorder="1"/>
    <xf numFmtId="0" fontId="22" fillId="3" borderId="14" xfId="0" applyFont="1" applyFill="1" applyBorder="1"/>
    <xf numFmtId="0" fontId="10" fillId="0" borderId="0" xfId="3789"/>
    <xf numFmtId="0" fontId="10" fillId="0" borderId="0" xfId="3789" applyAlignment="1">
      <alignment horizontal="center"/>
    </xf>
    <xf numFmtId="0" fontId="16" fillId="0" borderId="0" xfId="2920"/>
    <xf numFmtId="0" fontId="10" fillId="0" borderId="0" xfId="3789" applyAlignment="1">
      <alignment horizontal="left"/>
    </xf>
    <xf numFmtId="0" fontId="17" fillId="0" borderId="77" xfId="13" applyFont="1" applyBorder="1" applyAlignment="1">
      <alignment horizontal="center" vertical="center"/>
    </xf>
    <xf numFmtId="0" fontId="17" fillId="0" borderId="5" xfId="2920" applyFont="1" applyBorder="1" applyAlignment="1">
      <alignment horizontal="center"/>
    </xf>
    <xf numFmtId="0" fontId="17" fillId="0" borderId="4" xfId="13" applyFont="1" applyBorder="1" applyAlignment="1">
      <alignment horizontal="center"/>
    </xf>
    <xf numFmtId="2" fontId="17" fillId="0" borderId="4" xfId="13" applyNumberFormat="1" applyFont="1" applyBorder="1" applyAlignment="1">
      <alignment horizontal="center" vertical="center"/>
    </xf>
    <xf numFmtId="0" fontId="17" fillId="0" borderId="49" xfId="2920" applyFont="1" applyBorder="1" applyAlignment="1">
      <alignment horizontal="center"/>
    </xf>
    <xf numFmtId="2" fontId="17" fillId="0" borderId="49" xfId="13" applyNumberFormat="1" applyFont="1" applyBorder="1" applyAlignment="1">
      <alignment horizontal="center" vertical="center"/>
    </xf>
    <xf numFmtId="0" fontId="17" fillId="0" borderId="78" xfId="13" applyFont="1" applyBorder="1" applyAlignment="1">
      <alignment horizontal="center" vertical="center"/>
    </xf>
    <xf numFmtId="0" fontId="22" fillId="9" borderId="29" xfId="13" applyFont="1" applyFill="1" applyBorder="1" applyAlignment="1">
      <alignment horizontal="center" wrapText="1"/>
    </xf>
    <xf numFmtId="0" fontId="22" fillId="9" borderId="34" xfId="13" applyFont="1" applyFill="1" applyBorder="1" applyAlignment="1">
      <alignment horizontal="center" wrapText="1"/>
    </xf>
    <xf numFmtId="0" fontId="22" fillId="9" borderId="79" xfId="13" applyFont="1" applyFill="1" applyBorder="1" applyAlignment="1">
      <alignment horizontal="center" wrapText="1"/>
    </xf>
    <xf numFmtId="0" fontId="22" fillId="43" borderId="29" xfId="13" applyFont="1" applyFill="1" applyBorder="1" applyAlignment="1">
      <alignment horizontal="center" wrapText="1"/>
    </xf>
    <xf numFmtId="0" fontId="22" fillId="43" borderId="12" xfId="13" applyFont="1" applyFill="1" applyBorder="1" applyAlignment="1">
      <alignment horizontal="center" wrapText="1"/>
    </xf>
    <xf numFmtId="0" fontId="22" fillId="43" borderId="79" xfId="13" applyFont="1" applyFill="1" applyBorder="1" applyAlignment="1">
      <alignment horizontal="center" wrapText="1"/>
    </xf>
    <xf numFmtId="0" fontId="22" fillId="5" borderId="29" xfId="13" applyFont="1" applyFill="1" applyBorder="1" applyAlignment="1">
      <alignment horizontal="center" wrapText="1"/>
    </xf>
    <xf numFmtId="0" fontId="22" fillId="5" borderId="12" xfId="13" applyFont="1" applyFill="1" applyBorder="1" applyAlignment="1">
      <alignment horizontal="center" wrapText="1"/>
    </xf>
    <xf numFmtId="0" fontId="22" fillId="5" borderId="79" xfId="13" applyFont="1" applyFill="1" applyBorder="1" applyAlignment="1">
      <alignment horizontal="center" wrapText="1"/>
    </xf>
    <xf numFmtId="0" fontId="22" fillId="46" borderId="29" xfId="13" applyFont="1" applyFill="1" applyBorder="1" applyAlignment="1">
      <alignment horizontal="center" wrapText="1"/>
    </xf>
    <xf numFmtId="0" fontId="22" fillId="46" borderId="12" xfId="13" applyFont="1" applyFill="1" applyBorder="1" applyAlignment="1">
      <alignment horizontal="center" wrapText="1"/>
    </xf>
    <xf numFmtId="0" fontId="22" fillId="46" borderId="79" xfId="13" applyFont="1" applyFill="1" applyBorder="1" applyAlignment="1">
      <alignment horizontal="center" wrapText="1"/>
    </xf>
    <xf numFmtId="0" fontId="22" fillId="10" borderId="29" xfId="13" applyFont="1" applyFill="1" applyBorder="1" applyAlignment="1">
      <alignment horizontal="center" wrapText="1"/>
    </xf>
    <xf numFmtId="0" fontId="22" fillId="10" borderId="12" xfId="13" applyFont="1" applyFill="1" applyBorder="1" applyAlignment="1">
      <alignment horizontal="center" wrapText="1"/>
    </xf>
    <xf numFmtId="0" fontId="22" fillId="10" borderId="11" xfId="13" applyFont="1" applyFill="1" applyBorder="1" applyAlignment="1">
      <alignment horizontal="center" wrapText="1"/>
    </xf>
    <xf numFmtId="0" fontId="22" fillId="10" borderId="79" xfId="13" applyFont="1" applyFill="1" applyBorder="1" applyAlignment="1">
      <alignment horizontal="center" wrapText="1"/>
    </xf>
    <xf numFmtId="0" fontId="22" fillId="44" borderId="29" xfId="13" applyFont="1" applyFill="1" applyBorder="1" applyAlignment="1">
      <alignment horizontal="center" wrapText="1"/>
    </xf>
    <xf numFmtId="0" fontId="22" fillId="44" borderId="12" xfId="13" applyFont="1" applyFill="1" applyBorder="1" applyAlignment="1">
      <alignment horizontal="center" wrapText="1"/>
    </xf>
    <xf numFmtId="0" fontId="22" fillId="44" borderId="11" xfId="13" applyFont="1" applyFill="1" applyBorder="1" applyAlignment="1">
      <alignment horizontal="center" wrapText="1"/>
    </xf>
    <xf numFmtId="0" fontId="22" fillId="44" borderId="79" xfId="13" applyFont="1" applyFill="1" applyBorder="1" applyAlignment="1">
      <alignment horizontal="center" wrapText="1"/>
    </xf>
    <xf numFmtId="0" fontId="25" fillId="8" borderId="12" xfId="3789" applyFont="1" applyFill="1" applyBorder="1" applyAlignment="1">
      <alignment horizontal="center" vertical="center" wrapText="1"/>
    </xf>
    <xf numFmtId="0" fontId="25" fillId="8" borderId="33" xfId="3789" applyFont="1" applyFill="1" applyBorder="1" applyAlignment="1">
      <alignment horizontal="center" vertical="center" wrapText="1"/>
    </xf>
    <xf numFmtId="0" fontId="25" fillId="8" borderId="11" xfId="3789" applyFont="1" applyFill="1" applyBorder="1" applyAlignment="1">
      <alignment horizontal="center" vertical="center" wrapText="1"/>
    </xf>
    <xf numFmtId="0" fontId="25" fillId="0" borderId="29" xfId="3789" applyFont="1" applyBorder="1" applyAlignment="1">
      <alignment horizontal="center" vertical="center"/>
    </xf>
    <xf numFmtId="0" fontId="25" fillId="43" borderId="32" xfId="3789" applyFont="1" applyFill="1" applyBorder="1" applyAlignment="1">
      <alignment horizontal="center" vertical="center"/>
    </xf>
    <xf numFmtId="0" fontId="25" fillId="43" borderId="31" xfId="3789" applyFont="1" applyFill="1" applyBorder="1" applyAlignment="1">
      <alignment horizontal="center" vertical="center"/>
    </xf>
    <xf numFmtId="0" fontId="25" fillId="43" borderId="30" xfId="3789" applyFont="1" applyFill="1" applyBorder="1" applyAlignment="1">
      <alignment horizontal="center" vertical="center"/>
    </xf>
    <xf numFmtId="0" fontId="25" fillId="0" borderId="15" xfId="3789" applyFont="1" applyBorder="1" applyAlignment="1">
      <alignment horizontal="center" vertical="center"/>
    </xf>
    <xf numFmtId="0" fontId="16" fillId="46" borderId="32" xfId="2920" applyFill="1" applyBorder="1"/>
    <xf numFmtId="0" fontId="16" fillId="46" borderId="31" xfId="2920" applyFill="1" applyBorder="1"/>
    <xf numFmtId="0" fontId="16" fillId="46" borderId="30" xfId="2920" applyFill="1" applyBorder="1"/>
    <xf numFmtId="0" fontId="25" fillId="0" borderId="32" xfId="3789" applyFont="1" applyBorder="1" applyAlignment="1">
      <alignment horizontal="center" vertical="center"/>
    </xf>
    <xf numFmtId="0" fontId="25" fillId="0" borderId="31" xfId="3789" applyFont="1" applyBorder="1" applyAlignment="1">
      <alignment horizontal="center" vertical="center"/>
    </xf>
    <xf numFmtId="0" fontId="16" fillId="72" borderId="32" xfId="2920" applyFill="1" applyBorder="1"/>
    <xf numFmtId="0" fontId="16" fillId="72" borderId="31" xfId="2920" applyFill="1" applyBorder="1"/>
    <xf numFmtId="0" fontId="16" fillId="72" borderId="30" xfId="2920" applyFill="1" applyBorder="1"/>
    <xf numFmtId="0" fontId="10" fillId="44" borderId="32" xfId="3789" applyFill="1" applyBorder="1"/>
    <xf numFmtId="0" fontId="10" fillId="44" borderId="31" xfId="3789" applyFill="1" applyBorder="1"/>
    <xf numFmtId="0" fontId="10" fillId="44" borderId="30" xfId="3789" applyFill="1" applyBorder="1"/>
    <xf numFmtId="0" fontId="10" fillId="0" borderId="16" xfId="3789" applyBorder="1"/>
    <xf numFmtId="0" fontId="42" fillId="0" borderId="15" xfId="0" applyFont="1" applyBorder="1" applyAlignment="1">
      <alignment horizontal="center" vertical="center"/>
    </xf>
    <xf numFmtId="2" fontId="17" fillId="0" borderId="83" xfId="13" applyNumberFormat="1" applyFont="1" applyBorder="1" applyAlignment="1">
      <alignment horizontal="center" vertical="center"/>
    </xf>
    <xf numFmtId="0" fontId="17" fillId="0" borderId="83" xfId="0" applyFont="1" applyBorder="1" applyAlignment="1">
      <alignment horizontal="left"/>
    </xf>
    <xf numFmtId="0" fontId="17" fillId="0" borderId="83" xfId="13" applyFont="1" applyBorder="1" applyAlignment="1">
      <alignment horizontal="left" vertical="center"/>
    </xf>
    <xf numFmtId="0" fontId="17" fillId="0" borderId="84" xfId="13" applyFont="1" applyBorder="1" applyAlignment="1">
      <alignment horizontal="center" vertical="center"/>
    </xf>
    <xf numFmtId="0" fontId="17" fillId="0" borderId="82" xfId="13" applyFont="1" applyBorder="1" applyAlignment="1">
      <alignment horizontal="center" vertical="center"/>
    </xf>
    <xf numFmtId="0" fontId="17" fillId="0" borderId="83" xfId="13" applyFont="1" applyBorder="1" applyAlignment="1">
      <alignment horizontal="center" vertical="center"/>
    </xf>
    <xf numFmtId="0" fontId="17" fillId="0" borderId="83" xfId="0" applyFont="1" applyBorder="1" applyAlignment="1">
      <alignment horizontal="center"/>
    </xf>
    <xf numFmtId="0" fontId="17" fillId="0" borderId="4" xfId="2784" applyFont="1" applyBorder="1" applyAlignment="1">
      <alignment horizontal="center"/>
    </xf>
    <xf numFmtId="0" fontId="22" fillId="44" borderId="11" xfId="0" applyFont="1" applyFill="1" applyBorder="1" applyAlignment="1">
      <alignment horizontal="center" wrapText="1"/>
    </xf>
    <xf numFmtId="0" fontId="22" fillId="44" borderId="29" xfId="0" applyFont="1" applyFill="1" applyBorder="1" applyAlignment="1">
      <alignment horizontal="center" wrapText="1"/>
    </xf>
    <xf numFmtId="0" fontId="17" fillId="0" borderId="85" xfId="2784" applyFon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7" fillId="0" borderId="87" xfId="13" applyFont="1" applyBorder="1" applyAlignment="1">
      <alignment horizontal="center" vertical="center"/>
    </xf>
    <xf numFmtId="2" fontId="17" fillId="0" borderId="88" xfId="13" applyNumberFormat="1" applyFont="1" applyBorder="1" applyAlignment="1">
      <alignment horizontal="center" vertical="center"/>
    </xf>
    <xf numFmtId="0" fontId="17" fillId="0" borderId="88" xfId="2920" applyFont="1" applyBorder="1" applyAlignment="1">
      <alignment horizontal="center"/>
    </xf>
    <xf numFmtId="0" fontId="17" fillId="0" borderId="88" xfId="13" applyFont="1" applyBorder="1" applyAlignment="1">
      <alignment horizontal="center" vertical="center"/>
    </xf>
    <xf numFmtId="0" fontId="17" fillId="0" borderId="89" xfId="13" applyFont="1" applyBorder="1" applyAlignment="1">
      <alignment horizontal="center" vertical="center"/>
    </xf>
    <xf numFmtId="2" fontId="17" fillId="0" borderId="91" xfId="13" applyNumberFormat="1" applyFont="1" applyBorder="1" applyAlignment="1">
      <alignment horizontal="center" vertical="center"/>
    </xf>
    <xf numFmtId="0" fontId="17" fillId="0" borderId="91" xfId="2920" applyFont="1" applyBorder="1" applyAlignment="1">
      <alignment horizontal="center"/>
    </xf>
    <xf numFmtId="0" fontId="17" fillId="0" borderId="91" xfId="13" applyFont="1" applyBorder="1" applyAlignment="1">
      <alignment horizontal="center" vertical="center"/>
    </xf>
    <xf numFmtId="0" fontId="17" fillId="0" borderId="92" xfId="13" applyFont="1" applyBorder="1" applyAlignment="1">
      <alignment horizontal="center" vertical="center"/>
    </xf>
    <xf numFmtId="0" fontId="17" fillId="3" borderId="91" xfId="2920" applyFont="1" applyFill="1" applyBorder="1" applyAlignment="1">
      <alignment horizontal="center"/>
    </xf>
    <xf numFmtId="0" fontId="17" fillId="0" borderId="90" xfId="13" applyFont="1" applyBorder="1" applyAlignment="1">
      <alignment horizontal="center"/>
    </xf>
    <xf numFmtId="0" fontId="17" fillId="3" borderId="91" xfId="2920" quotePrefix="1" applyFont="1" applyFill="1" applyBorder="1" applyAlignment="1">
      <alignment horizontal="center"/>
    </xf>
    <xf numFmtId="0" fontId="17" fillId="0" borderId="90" xfId="13" applyFont="1" applyBorder="1" applyAlignment="1">
      <alignment horizontal="center" vertical="center"/>
    </xf>
    <xf numFmtId="2" fontId="17" fillId="0" borderId="92" xfId="13" applyNumberFormat="1" applyFont="1" applyBorder="1" applyAlignment="1">
      <alignment horizontal="center" vertical="center"/>
    </xf>
    <xf numFmtId="2" fontId="17" fillId="0" borderId="90" xfId="13" applyNumberFormat="1" applyFont="1" applyBorder="1" applyAlignment="1">
      <alignment horizontal="center" vertical="center"/>
    </xf>
    <xf numFmtId="0" fontId="17" fillId="0" borderId="93" xfId="13" applyFont="1" applyBorder="1" applyAlignment="1">
      <alignment horizontal="center" vertical="center"/>
    </xf>
    <xf numFmtId="2" fontId="17" fillId="0" borderId="94" xfId="13" applyNumberFormat="1" applyFont="1" applyBorder="1" applyAlignment="1">
      <alignment horizontal="center" vertical="center"/>
    </xf>
    <xf numFmtId="0" fontId="17" fillId="0" borderId="94" xfId="2920" applyFont="1" applyBorder="1" applyAlignment="1">
      <alignment horizontal="center"/>
    </xf>
    <xf numFmtId="0" fontId="17" fillId="0" borderId="94" xfId="13" applyFont="1" applyBorder="1" applyAlignment="1">
      <alignment horizontal="center" vertical="center"/>
    </xf>
    <xf numFmtId="0" fontId="17" fillId="0" borderId="95" xfId="13" applyFont="1" applyBorder="1" applyAlignment="1">
      <alignment horizontal="center" vertical="center"/>
    </xf>
    <xf numFmtId="2" fontId="17" fillId="0" borderId="97" xfId="13" applyNumberFormat="1" applyFont="1" applyBorder="1" applyAlignment="1">
      <alignment horizontal="center" vertical="center"/>
    </xf>
    <xf numFmtId="0" fontId="17" fillId="0" borderId="97" xfId="2920" applyFont="1" applyBorder="1" applyAlignment="1">
      <alignment horizontal="center"/>
    </xf>
    <xf numFmtId="0" fontId="17" fillId="0" borderId="97" xfId="13" applyFont="1" applyBorder="1" applyAlignment="1">
      <alignment horizontal="center" vertical="center"/>
    </xf>
    <xf numFmtId="0" fontId="17" fillId="0" borderId="98" xfId="13" applyFont="1" applyBorder="1" applyAlignment="1">
      <alignment horizontal="center" vertical="center"/>
    </xf>
    <xf numFmtId="0" fontId="17" fillId="0" borderId="96" xfId="13" applyFont="1" applyBorder="1" applyAlignment="1">
      <alignment horizontal="center"/>
    </xf>
    <xf numFmtId="0" fontId="17" fillId="0" borderId="96" xfId="13" applyFont="1" applyBorder="1" applyAlignment="1">
      <alignment horizontal="center" vertical="center"/>
    </xf>
    <xf numFmtId="2" fontId="17" fillId="0" borderId="98" xfId="13" applyNumberFormat="1" applyFont="1" applyBorder="1" applyAlignment="1">
      <alignment horizontal="center" vertical="center"/>
    </xf>
    <xf numFmtId="2" fontId="17" fillId="0" borderId="96" xfId="13" applyNumberFormat="1" applyFont="1" applyBorder="1" applyAlignment="1">
      <alignment horizontal="center" vertical="center"/>
    </xf>
    <xf numFmtId="0" fontId="17" fillId="0" borderId="97" xfId="0" applyFont="1" applyBorder="1" applyAlignment="1">
      <alignment horizontal="center"/>
    </xf>
    <xf numFmtId="0" fontId="17" fillId="0" borderId="97" xfId="0" applyFont="1" applyBorder="1" applyAlignment="1">
      <alignment horizontal="left"/>
    </xf>
    <xf numFmtId="166" fontId="17" fillId="0" borderId="83" xfId="13" applyNumberFormat="1" applyFont="1" applyBorder="1" applyAlignment="1">
      <alignment horizontal="center" vertical="center"/>
    </xf>
    <xf numFmtId="1" fontId="17" fillId="0" borderId="4" xfId="2784" applyNumberFormat="1" applyFont="1" applyBorder="1" applyAlignment="1">
      <alignment horizontal="center"/>
    </xf>
    <xf numFmtId="1" fontId="17" fillId="0" borderId="85" xfId="2784" applyNumberFormat="1" applyFont="1" applyBorder="1" applyAlignment="1">
      <alignment horizontal="center"/>
    </xf>
    <xf numFmtId="168" fontId="22" fillId="44" borderId="11" xfId="0" applyNumberFormat="1" applyFont="1" applyFill="1" applyBorder="1" applyAlignment="1">
      <alignment horizontal="center" wrapText="1"/>
    </xf>
    <xf numFmtId="168" fontId="17" fillId="0" borderId="4" xfId="2784" applyNumberFormat="1" applyFont="1" applyBorder="1" applyAlignment="1">
      <alignment horizontal="center"/>
    </xf>
    <xf numFmtId="168" fontId="0" fillId="0" borderId="0" xfId="0" applyNumberFormat="1" applyAlignment="1">
      <alignment horizontal="center"/>
    </xf>
    <xf numFmtId="0" fontId="25" fillId="0" borderId="10" xfId="12" applyFont="1" applyBorder="1" applyAlignment="1">
      <alignment horizontal="center" vertical="center"/>
    </xf>
    <xf numFmtId="0" fontId="22" fillId="7" borderId="11" xfId="13" applyFont="1" applyFill="1" applyBorder="1" applyAlignment="1">
      <alignment horizontal="center" wrapText="1"/>
    </xf>
    <xf numFmtId="0" fontId="22" fillId="7" borderId="33" xfId="13" applyFont="1" applyFill="1" applyBorder="1" applyAlignment="1">
      <alignment horizontal="center" wrapText="1"/>
    </xf>
    <xf numFmtId="0" fontId="22" fillId="7" borderId="12" xfId="13" applyFont="1" applyFill="1" applyBorder="1" applyAlignment="1">
      <alignment horizontal="center" wrapText="1"/>
    </xf>
    <xf numFmtId="0" fontId="17" fillId="0" borderId="36" xfId="0" applyFont="1" applyBorder="1" applyAlignment="1">
      <alignment horizontal="center"/>
    </xf>
    <xf numFmtId="0" fontId="22" fillId="73" borderId="11" xfId="0" applyFont="1" applyFill="1" applyBorder="1" applyAlignment="1">
      <alignment horizontal="center" vertical="center" wrapText="1"/>
    </xf>
    <xf numFmtId="0" fontId="22" fillId="73" borderId="12" xfId="0" applyFont="1" applyFill="1" applyBorder="1" applyAlignment="1">
      <alignment horizontal="center" vertical="center" wrapText="1"/>
    </xf>
    <xf numFmtId="0" fontId="17" fillId="0" borderId="99" xfId="2784" applyFont="1" applyBorder="1" applyAlignment="1">
      <alignment horizontal="center"/>
    </xf>
    <xf numFmtId="0" fontId="0" fillId="74" borderId="0" xfId="0" applyFill="1"/>
    <xf numFmtId="2" fontId="17" fillId="0" borderId="100" xfId="13" applyNumberFormat="1" applyFont="1" applyBorder="1" applyAlignment="1">
      <alignment horizontal="center" vertical="center"/>
    </xf>
    <xf numFmtId="0" fontId="17" fillId="0" borderId="101" xfId="13" applyFont="1" applyBorder="1" applyAlignment="1">
      <alignment horizontal="center" vertical="center"/>
    </xf>
    <xf numFmtId="0" fontId="17" fillId="0" borderId="102" xfId="13" applyFont="1" applyBorder="1" applyAlignment="1">
      <alignment horizontal="center" vertical="center"/>
    </xf>
    <xf numFmtId="0" fontId="17" fillId="0" borderId="103" xfId="13" applyFont="1" applyBorder="1" applyAlignment="1">
      <alignment horizontal="center" vertical="center"/>
    </xf>
    <xf numFmtId="0" fontId="17" fillId="0" borderId="2" xfId="0" applyFont="1" applyBorder="1" applyAlignment="1">
      <alignment horizontal="center"/>
    </xf>
    <xf numFmtId="0" fontId="17" fillId="0" borderId="56" xfId="10" applyBorder="1"/>
    <xf numFmtId="0" fontId="25" fillId="0" borderId="32" xfId="14" applyFont="1" applyBorder="1" applyAlignment="1">
      <alignment horizontal="center" vertical="center"/>
    </xf>
    <xf numFmtId="0" fontId="0" fillId="3" borderId="0" xfId="0" applyFill="1"/>
    <xf numFmtId="0" fontId="17" fillId="3" borderId="0" xfId="0" applyFont="1" applyFill="1"/>
    <xf numFmtId="0" fontId="71" fillId="3" borderId="0" xfId="0" applyFont="1" applyFill="1" applyAlignment="1">
      <alignment vertical="top" wrapText="1"/>
    </xf>
    <xf numFmtId="0" fontId="71" fillId="3" borderId="0" xfId="0" applyFont="1" applyFill="1" applyAlignment="1">
      <alignment horizontal="left" vertical="top" wrapText="1"/>
    </xf>
    <xf numFmtId="0" fontId="72" fillId="3" borderId="0" xfId="0" applyFont="1" applyFill="1" applyAlignment="1">
      <alignment vertical="top" wrapText="1"/>
    </xf>
    <xf numFmtId="0" fontId="72" fillId="3" borderId="0" xfId="0" applyFont="1" applyFill="1" applyAlignment="1">
      <alignment horizontal="center" vertical="top" wrapText="1"/>
    </xf>
    <xf numFmtId="0" fontId="17" fillId="3" borderId="0" xfId="0" applyFont="1" applyFill="1" applyAlignment="1">
      <alignment horizontal="center" wrapText="1"/>
    </xf>
    <xf numFmtId="0" fontId="72" fillId="3" borderId="0" xfId="0" applyFont="1" applyFill="1"/>
    <xf numFmtId="0" fontId="0" fillId="3" borderId="0" xfId="0" applyFill="1" applyAlignment="1">
      <alignment horizontal="center"/>
    </xf>
    <xf numFmtId="0" fontId="71" fillId="3" borderId="0" xfId="0" applyFont="1" applyFill="1"/>
    <xf numFmtId="0" fontId="0" fillId="3" borderId="14" xfId="0" applyFill="1" applyBorder="1"/>
    <xf numFmtId="0" fontId="0" fillId="3" borderId="15" xfId="0" applyFill="1" applyBorder="1"/>
    <xf numFmtId="0" fontId="0" fillId="3" borderId="10" xfId="0" applyFill="1" applyBorder="1"/>
    <xf numFmtId="0" fontId="0" fillId="3" borderId="81" xfId="0" applyFill="1" applyBorder="1"/>
    <xf numFmtId="0" fontId="0" fillId="3" borderId="80" xfId="0" applyFill="1" applyBorder="1"/>
    <xf numFmtId="0" fontId="72" fillId="3" borderId="80" xfId="0" applyFont="1" applyFill="1" applyBorder="1" applyAlignment="1">
      <alignment vertical="top" wrapText="1"/>
    </xf>
    <xf numFmtId="0" fontId="16" fillId="3" borderId="55" xfId="0" applyFont="1" applyFill="1" applyBorder="1" applyAlignment="1">
      <alignment horizontal="center"/>
    </xf>
    <xf numFmtId="166" fontId="16" fillId="0" borderId="0" xfId="0" applyNumberFormat="1" applyFont="1" applyAlignment="1">
      <alignment horizontal="center"/>
    </xf>
    <xf numFmtId="166" fontId="18" fillId="0" borderId="1" xfId="0" applyNumberFormat="1" applyFont="1" applyBorder="1" applyAlignment="1">
      <alignment horizontal="center" vertical="center"/>
    </xf>
    <xf numFmtId="0" fontId="17" fillId="46" borderId="5" xfId="13" applyFont="1" applyFill="1" applyBorder="1" applyAlignment="1">
      <alignment horizontal="center" vertical="center"/>
    </xf>
    <xf numFmtId="2" fontId="17" fillId="46" borderId="5" xfId="13" applyNumberFormat="1" applyFont="1" applyFill="1" applyBorder="1" applyAlignment="1">
      <alignment horizontal="center" vertical="center"/>
    </xf>
    <xf numFmtId="0" fontId="17" fillId="46" borderId="5" xfId="0" applyFont="1" applyFill="1" applyBorder="1" applyAlignment="1">
      <alignment horizontal="center"/>
    </xf>
    <xf numFmtId="0" fontId="17" fillId="46" borderId="5" xfId="0" applyFont="1" applyFill="1" applyBorder="1" applyAlignment="1">
      <alignment horizontal="left"/>
    </xf>
    <xf numFmtId="0" fontId="17" fillId="46" borderId="5" xfId="13" applyFont="1" applyFill="1" applyBorder="1" applyAlignment="1">
      <alignment horizontal="left" vertical="center"/>
    </xf>
    <xf numFmtId="0" fontId="17" fillId="46" borderId="6" xfId="13" applyFont="1" applyFill="1" applyBorder="1" applyAlignment="1">
      <alignment horizontal="center" vertical="center"/>
    </xf>
    <xf numFmtId="0" fontId="14" fillId="46" borderId="0" xfId="12" applyFill="1"/>
    <xf numFmtId="0" fontId="42" fillId="0" borderId="31" xfId="0" applyFont="1" applyBorder="1" applyAlignment="1">
      <alignment horizontal="center" vertical="center"/>
    </xf>
    <xf numFmtId="0" fontId="43" fillId="4" borderId="16" xfId="0" applyFont="1" applyFill="1" applyBorder="1" applyAlignment="1">
      <alignment horizontal="center"/>
    </xf>
    <xf numFmtId="0" fontId="17" fillId="0" borderId="73" xfId="13" applyFont="1" applyBorder="1" applyAlignment="1">
      <alignment horizontal="center" vertical="center"/>
    </xf>
    <xf numFmtId="2" fontId="17" fillId="0" borderId="77" xfId="13" applyNumberFormat="1" applyFont="1" applyBorder="1" applyAlignment="1">
      <alignment horizontal="center" vertical="center"/>
    </xf>
    <xf numFmtId="0" fontId="17" fillId="0" borderId="86" xfId="13" applyFont="1" applyBorder="1" applyAlignment="1">
      <alignment horizontal="center" vertical="center"/>
    </xf>
    <xf numFmtId="0" fontId="17" fillId="0" borderId="111" xfId="2920" applyFont="1" applyBorder="1" applyAlignment="1">
      <alignment horizontal="center"/>
    </xf>
    <xf numFmtId="0" fontId="17" fillId="0" borderId="112" xfId="2920" applyFont="1" applyBorder="1" applyAlignment="1">
      <alignment horizontal="center"/>
    </xf>
    <xf numFmtId="0" fontId="17" fillId="0" borderId="112" xfId="13" applyFont="1" applyBorder="1" applyAlignment="1">
      <alignment horizontal="center" vertical="center"/>
    </xf>
    <xf numFmtId="2" fontId="17" fillId="0" borderId="112" xfId="13" applyNumberFormat="1" applyFont="1" applyBorder="1" applyAlignment="1">
      <alignment horizontal="center" vertical="center"/>
    </xf>
    <xf numFmtId="0" fontId="17" fillId="0" borderId="113" xfId="0" applyFont="1" applyBorder="1" applyAlignment="1">
      <alignment horizontal="left"/>
    </xf>
    <xf numFmtId="0" fontId="17" fillId="0" borderId="112" xfId="0" applyFont="1" applyBorder="1" applyAlignment="1">
      <alignment horizontal="center"/>
    </xf>
    <xf numFmtId="0" fontId="22" fillId="42" borderId="34" xfId="0" applyFont="1" applyFill="1" applyBorder="1" applyAlignment="1">
      <alignment horizontal="center" vertical="center" wrapText="1"/>
    </xf>
    <xf numFmtId="0" fontId="22" fillId="42" borderId="38" xfId="0" applyFont="1" applyFill="1" applyBorder="1" applyAlignment="1">
      <alignment horizontal="center" vertical="center" wrapText="1"/>
    </xf>
    <xf numFmtId="0" fontId="22" fillId="7" borderId="11" xfId="0" applyFont="1" applyFill="1" applyBorder="1" applyAlignment="1">
      <alignment horizontal="center" vertical="center" wrapText="1"/>
    </xf>
    <xf numFmtId="0" fontId="22" fillId="5" borderId="33" xfId="0" applyFont="1" applyFill="1" applyBorder="1" applyAlignment="1">
      <alignment horizontal="center" vertical="center" wrapText="1"/>
    </xf>
    <xf numFmtId="0" fontId="22" fillId="7" borderId="12" xfId="0" applyFont="1" applyFill="1" applyBorder="1" applyAlignment="1">
      <alignment horizontal="center" vertical="center" wrapText="1"/>
    </xf>
    <xf numFmtId="0" fontId="22" fillId="7" borderId="7" xfId="0" applyFont="1" applyFill="1" applyBorder="1" applyAlignment="1">
      <alignment horizontal="center" vertical="center" wrapText="1"/>
    </xf>
    <xf numFmtId="0" fontId="22" fillId="7" borderId="8" xfId="0" applyFont="1" applyFill="1" applyBorder="1" applyAlignment="1">
      <alignment horizontal="center" vertical="center" wrapText="1"/>
    </xf>
    <xf numFmtId="0" fontId="22" fillId="7" borderId="9" xfId="0" applyFont="1" applyFill="1" applyBorder="1" applyAlignment="1">
      <alignment horizontal="center" vertical="center" wrapText="1"/>
    </xf>
    <xf numFmtId="0" fontId="73" fillId="75" borderId="12" xfId="0" applyFont="1" applyFill="1" applyBorder="1" applyAlignment="1">
      <alignment horizontal="center" vertical="center" wrapText="1"/>
    </xf>
    <xf numFmtId="0" fontId="73" fillId="42" borderId="12" xfId="0" applyFont="1" applyFill="1" applyBorder="1" applyAlignment="1">
      <alignment horizontal="center" vertical="center" wrapText="1"/>
    </xf>
    <xf numFmtId="0" fontId="73" fillId="42" borderId="31" xfId="0" applyFont="1" applyFill="1" applyBorder="1" applyAlignment="1">
      <alignment horizontal="center" vertical="center" wrapText="1"/>
    </xf>
    <xf numFmtId="0" fontId="22" fillId="42" borderId="31" xfId="0" applyFont="1" applyFill="1" applyBorder="1" applyAlignment="1">
      <alignment horizontal="center" vertical="center" wrapText="1"/>
    </xf>
    <xf numFmtId="0" fontId="22" fillId="42" borderId="30" xfId="0" applyFont="1" applyFill="1" applyBorder="1" applyAlignment="1">
      <alignment horizontal="center" vertical="center" wrapText="1"/>
    </xf>
    <xf numFmtId="0" fontId="22" fillId="9" borderId="8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 wrapText="1"/>
    </xf>
    <xf numFmtId="0" fontId="18" fillId="0" borderId="1" xfId="0" applyFont="1" applyBorder="1"/>
    <xf numFmtId="0" fontId="18" fillId="0" borderId="0" xfId="0" applyFont="1" applyAlignment="1">
      <alignment vertical="center"/>
    </xf>
    <xf numFmtId="0" fontId="25" fillId="75" borderId="57" xfId="0" applyFont="1" applyFill="1" applyBorder="1" applyAlignment="1">
      <alignment horizontal="center" vertical="center" wrapText="1"/>
    </xf>
    <xf numFmtId="0" fontId="25" fillId="75" borderId="38" xfId="0" applyFont="1" applyFill="1" applyBorder="1" applyAlignment="1">
      <alignment horizontal="center" vertical="center" wrapText="1"/>
    </xf>
    <xf numFmtId="0" fontId="25" fillId="75" borderId="33" xfId="0" applyFont="1" applyFill="1" applyBorder="1" applyAlignment="1">
      <alignment horizontal="center" vertical="center" wrapText="1"/>
    </xf>
    <xf numFmtId="0" fontId="25" fillId="42" borderId="12" xfId="0" applyFont="1" applyFill="1" applyBorder="1" applyAlignment="1">
      <alignment horizontal="center" vertical="center" wrapText="1"/>
    </xf>
    <xf numFmtId="0" fontId="25" fillId="42" borderId="11" xfId="0" applyFont="1" applyFill="1" applyBorder="1" applyAlignment="1">
      <alignment horizontal="center" vertical="center" wrapText="1"/>
    </xf>
    <xf numFmtId="0" fontId="25" fillId="42" borderId="32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66" fontId="18" fillId="0" borderId="1" xfId="0" applyNumberFormat="1" applyFont="1" applyBorder="1" applyAlignment="1">
      <alignment horizontal="left" vertical="center"/>
    </xf>
    <xf numFmtId="0" fontId="17" fillId="4" borderId="4" xfId="2784" applyFont="1" applyFill="1" applyBorder="1"/>
    <xf numFmtId="0" fontId="17" fillId="0" borderId="0" xfId="12" applyFont="1"/>
    <xf numFmtId="166" fontId="17" fillId="0" borderId="5" xfId="13" applyNumberFormat="1" applyFont="1" applyBorder="1" applyAlignment="1">
      <alignment horizontal="center" vertical="center"/>
    </xf>
    <xf numFmtId="1" fontId="0" fillId="0" borderId="0" xfId="0" applyNumberFormat="1"/>
    <xf numFmtId="1" fontId="22" fillId="42" borderId="38" xfId="0" applyNumberFormat="1" applyFont="1" applyFill="1" applyBorder="1" applyAlignment="1">
      <alignment horizontal="center" vertical="center" wrapText="1"/>
    </xf>
    <xf numFmtId="166" fontId="18" fillId="0" borderId="1" xfId="0" applyNumberFormat="1" applyFont="1" applyBorder="1" applyAlignment="1">
      <alignment horizontal="left" vertical="center" wrapText="1"/>
    </xf>
    <xf numFmtId="0" fontId="1" fillId="0" borderId="0" xfId="14" applyFont="1"/>
    <xf numFmtId="0" fontId="17" fillId="76" borderId="4" xfId="2784" applyFont="1" applyFill="1" applyBorder="1"/>
    <xf numFmtId="0" fontId="17" fillId="76" borderId="2" xfId="0" applyFont="1" applyFill="1" applyBorder="1" applyAlignment="1">
      <alignment horizontal="center" vertical="center"/>
    </xf>
    <xf numFmtId="166" fontId="17" fillId="76" borderId="53" xfId="0" applyNumberFormat="1" applyFont="1" applyFill="1" applyBorder="1" applyAlignment="1">
      <alignment horizontal="center" vertical="center"/>
    </xf>
    <xf numFmtId="0" fontId="17" fillId="76" borderId="53" xfId="0" applyFont="1" applyFill="1" applyBorder="1" applyAlignment="1">
      <alignment horizontal="center" vertical="center"/>
    </xf>
    <xf numFmtId="2" fontId="17" fillId="76" borderId="53" xfId="0" applyNumberFormat="1" applyFont="1" applyFill="1" applyBorder="1" applyAlignment="1">
      <alignment horizontal="center" vertical="center"/>
    </xf>
    <xf numFmtId="9" fontId="17" fillId="76" borderId="53" xfId="5" applyFont="1" applyFill="1" applyBorder="1" applyAlignment="1">
      <alignment horizontal="center" vertical="center"/>
    </xf>
    <xf numFmtId="1" fontId="17" fillId="76" borderId="53" xfId="0" applyNumberFormat="1" applyFont="1" applyFill="1" applyBorder="1" applyAlignment="1">
      <alignment horizontal="center" vertical="center"/>
    </xf>
    <xf numFmtId="9" fontId="17" fillId="76" borderId="53" xfId="0" applyNumberFormat="1" applyFont="1" applyFill="1" applyBorder="1" applyAlignment="1">
      <alignment horizontal="center" vertical="center"/>
    </xf>
    <xf numFmtId="1" fontId="17" fillId="76" borderId="110" xfId="0" applyNumberFormat="1" applyFont="1" applyFill="1" applyBorder="1" applyAlignment="1">
      <alignment horizontal="center" vertical="center"/>
    </xf>
    <xf numFmtId="1" fontId="17" fillId="76" borderId="107" xfId="0" applyNumberFormat="1" applyFont="1" applyFill="1" applyBorder="1" applyAlignment="1">
      <alignment horizontal="center" vertical="center"/>
    </xf>
    <xf numFmtId="0" fontId="17" fillId="76" borderId="61" xfId="0" applyFont="1" applyFill="1" applyBorder="1" applyAlignment="1">
      <alignment horizontal="center" vertical="center"/>
    </xf>
    <xf numFmtId="166" fontId="17" fillId="76" borderId="2" xfId="0" applyNumberFormat="1" applyFont="1" applyFill="1" applyBorder="1" applyAlignment="1">
      <alignment horizontal="center" vertical="center"/>
    </xf>
    <xf numFmtId="166" fontId="17" fillId="76" borderId="3" xfId="0" applyNumberFormat="1" applyFont="1" applyFill="1" applyBorder="1" applyAlignment="1">
      <alignment horizontal="center" vertical="center"/>
    </xf>
    <xf numFmtId="2" fontId="17" fillId="76" borderId="4" xfId="0" applyNumberFormat="1" applyFont="1" applyFill="1" applyBorder="1" applyAlignment="1">
      <alignment horizontal="center" vertical="center"/>
    </xf>
    <xf numFmtId="166" fontId="17" fillId="76" borderId="5" xfId="0" applyNumberFormat="1" applyFont="1" applyFill="1" applyBorder="1" applyAlignment="1">
      <alignment horizontal="center" vertical="center"/>
    </xf>
    <xf numFmtId="166" fontId="17" fillId="76" borderId="56" xfId="0" applyNumberFormat="1" applyFont="1" applyFill="1" applyBorder="1" applyAlignment="1">
      <alignment horizontal="center" vertical="center"/>
    </xf>
    <xf numFmtId="1" fontId="17" fillId="76" borderId="2" xfId="0" applyNumberFormat="1" applyFont="1" applyFill="1" applyBorder="1" applyAlignment="1">
      <alignment horizontal="center" vertical="center"/>
    </xf>
    <xf numFmtId="0" fontId="17" fillId="76" borderId="2" xfId="6" applyFont="1" applyFill="1" applyBorder="1" applyAlignment="1">
      <alignment horizontal="center" vertical="center" wrapText="1"/>
    </xf>
    <xf numFmtId="166" fontId="17" fillId="76" borderId="2" xfId="6" applyNumberFormat="1" applyFont="1" applyFill="1" applyBorder="1" applyAlignment="1">
      <alignment horizontal="center" vertical="center" wrapText="1"/>
    </xf>
    <xf numFmtId="1" fontId="17" fillId="76" borderId="2" xfId="5" applyNumberFormat="1" applyFont="1" applyFill="1" applyBorder="1" applyAlignment="1">
      <alignment horizontal="center"/>
    </xf>
    <xf numFmtId="49" fontId="17" fillId="76" borderId="53" xfId="5" applyNumberFormat="1" applyFont="1" applyFill="1" applyBorder="1" applyAlignment="1">
      <alignment horizontal="center"/>
    </xf>
    <xf numFmtId="2" fontId="16" fillId="76" borderId="5" xfId="0" applyNumberFormat="1" applyFont="1" applyFill="1" applyBorder="1" applyAlignment="1">
      <alignment horizontal="center"/>
    </xf>
    <xf numFmtId="0" fontId="0" fillId="76" borderId="5" xfId="0" applyFill="1" applyBorder="1" applyAlignment="1">
      <alignment horizontal="center"/>
    </xf>
    <xf numFmtId="0" fontId="16" fillId="76" borderId="5" xfId="0" quotePrefix="1" applyFont="1" applyFill="1" applyBorder="1" applyAlignment="1">
      <alignment horizontal="center"/>
    </xf>
    <xf numFmtId="2" fontId="17" fillId="76" borderId="2" xfId="0" applyNumberFormat="1" applyFont="1" applyFill="1" applyBorder="1" applyAlignment="1">
      <alignment horizontal="center" vertical="center"/>
    </xf>
    <xf numFmtId="0" fontId="17" fillId="0" borderId="61" xfId="7293" applyFont="1" applyBorder="1"/>
    <xf numFmtId="0" fontId="17" fillId="0" borderId="2" xfId="7293" applyFont="1" applyBorder="1"/>
    <xf numFmtId="0" fontId="17" fillId="0" borderId="2" xfId="7293" applyFont="1" applyBorder="1" applyAlignment="1">
      <alignment horizontal="center"/>
    </xf>
    <xf numFmtId="0" fontId="17" fillId="0" borderId="5" xfId="7293" applyFont="1" applyBorder="1" applyAlignment="1">
      <alignment horizontal="center"/>
    </xf>
    <xf numFmtId="0" fontId="17" fillId="0" borderId="50" xfId="7293" applyFont="1" applyBorder="1" applyAlignment="1">
      <alignment horizontal="center"/>
    </xf>
    <xf numFmtId="0" fontId="17" fillId="0" borderId="13" xfId="7293" applyFont="1" applyBorder="1" applyAlignment="1">
      <alignment horizontal="center"/>
    </xf>
    <xf numFmtId="0" fontId="17" fillId="0" borderId="4" xfId="7293" applyFont="1" applyBorder="1"/>
    <xf numFmtId="0" fontId="17" fillId="0" borderId="5" xfId="7293" applyFont="1" applyBorder="1"/>
    <xf numFmtId="0" fontId="17" fillId="0" borderId="5" xfId="7293" applyFont="1" applyBorder="1" applyAlignment="1">
      <alignment horizontal="center" vertical="center"/>
    </xf>
    <xf numFmtId="0" fontId="17" fillId="0" borderId="6" xfId="7293" applyFont="1" applyBorder="1" applyAlignment="1">
      <alignment horizontal="center"/>
    </xf>
    <xf numFmtId="0" fontId="17" fillId="0" borderId="5" xfId="7294" applyFont="1" applyBorder="1"/>
    <xf numFmtId="0" fontId="17" fillId="0" borderId="5" xfId="7294" applyFont="1" applyBorder="1" applyAlignment="1">
      <alignment horizontal="center"/>
    </xf>
    <xf numFmtId="0" fontId="17" fillId="0" borderId="5" xfId="7293" applyFont="1" applyBorder="1" applyAlignment="1">
      <alignment horizontal="left"/>
    </xf>
    <xf numFmtId="0" fontId="17" fillId="0" borderId="82" xfId="7293" applyFont="1" applyBorder="1"/>
    <xf numFmtId="0" fontId="17" fillId="0" borderId="83" xfId="7293" applyFont="1" applyBorder="1" applyAlignment="1">
      <alignment horizontal="left"/>
    </xf>
    <xf numFmtId="0" fontId="17" fillId="0" borderId="83" xfId="7293" applyFont="1" applyBorder="1"/>
    <xf numFmtId="0" fontId="17" fillId="0" borderId="83" xfId="7293" applyFont="1" applyBorder="1" applyAlignment="1">
      <alignment horizontal="center"/>
    </xf>
    <xf numFmtId="0" fontId="17" fillId="0" borderId="5" xfId="7294" applyFont="1" applyBorder="1" applyAlignment="1">
      <alignment horizontal="right"/>
    </xf>
    <xf numFmtId="0" fontId="17" fillId="0" borderId="5" xfId="7294" applyFont="1" applyBorder="1" applyAlignment="1">
      <alignment horizontal="left"/>
    </xf>
    <xf numFmtId="0" fontId="17" fillId="0" borderId="77" xfId="7293" applyFont="1" applyBorder="1" applyAlignment="1">
      <alignment horizontal="center"/>
    </xf>
    <xf numFmtId="0" fontId="17" fillId="0" borderId="5" xfId="7294" applyFont="1" applyBorder="1" applyAlignment="1">
      <alignment horizontal="center" vertical="center"/>
    </xf>
    <xf numFmtId="0" fontId="1" fillId="0" borderId="0" xfId="7293" applyAlignment="1">
      <alignment horizontal="center"/>
    </xf>
    <xf numFmtId="0" fontId="1" fillId="0" borderId="0" xfId="7293"/>
    <xf numFmtId="0" fontId="17" fillId="0" borderId="13" xfId="7293" applyFont="1" applyBorder="1"/>
    <xf numFmtId="0" fontId="1" fillId="0" borderId="0" xfId="7293" applyAlignment="1">
      <alignment horizontal="left"/>
    </xf>
    <xf numFmtId="0" fontId="17" fillId="0" borderId="48" xfId="7295" applyFont="1" applyBorder="1"/>
    <xf numFmtId="0" fontId="17" fillId="0" borderId="49" xfId="7295" applyFont="1" applyBorder="1"/>
    <xf numFmtId="0" fontId="17" fillId="0" borderId="78" xfId="7295" applyFont="1" applyBorder="1" applyAlignment="1">
      <alignment horizontal="center"/>
    </xf>
    <xf numFmtId="0" fontId="17" fillId="0" borderId="13" xfId="7295" applyFont="1" applyBorder="1" applyAlignment="1">
      <alignment horizontal="center" vertical="center"/>
    </xf>
    <xf numFmtId="0" fontId="17" fillId="0" borderId="13" xfId="7295" applyFont="1" applyBorder="1" applyAlignment="1">
      <alignment horizontal="center" vertical="center" wrapText="1"/>
    </xf>
    <xf numFmtId="0" fontId="17" fillId="0" borderId="4" xfId="7295" applyFont="1" applyBorder="1"/>
    <xf numFmtId="0" fontId="17" fillId="0" borderId="5" xfId="7295" applyFont="1" applyBorder="1"/>
    <xf numFmtId="0" fontId="17" fillId="0" borderId="77" xfId="7295" applyFont="1" applyBorder="1" applyAlignment="1">
      <alignment horizontal="center"/>
    </xf>
    <xf numFmtId="0" fontId="17" fillId="0" borderId="4" xfId="7295" applyFont="1" applyBorder="1" applyAlignment="1">
      <alignment horizontal="center" vertical="center"/>
    </xf>
    <xf numFmtId="0" fontId="17" fillId="0" borderId="90" xfId="7295" applyFont="1" applyBorder="1" applyAlignment="1">
      <alignment horizontal="center" vertical="center"/>
    </xf>
    <xf numFmtId="0" fontId="17" fillId="0" borderId="96" xfId="7295" applyFont="1" applyBorder="1" applyAlignment="1">
      <alignment horizontal="center" vertical="center"/>
    </xf>
    <xf numFmtId="0" fontId="17" fillId="0" borderId="4" xfId="7295" applyFont="1" applyBorder="1" applyAlignment="1">
      <alignment horizontal="center"/>
    </xf>
    <xf numFmtId="0" fontId="17" fillId="0" borderId="5" xfId="7295" applyFont="1" applyBorder="1" applyAlignment="1">
      <alignment horizontal="center"/>
    </xf>
    <xf numFmtId="0" fontId="17" fillId="0" borderId="6" xfId="7295" applyFont="1" applyBorder="1" applyAlignment="1">
      <alignment horizontal="center"/>
    </xf>
    <xf numFmtId="0" fontId="17" fillId="0" borderId="97" xfId="7295" applyFont="1" applyBorder="1" applyAlignment="1">
      <alignment horizontal="center"/>
    </xf>
    <xf numFmtId="0" fontId="17" fillId="0" borderId="98" xfId="7295" applyFont="1" applyBorder="1" applyAlignment="1">
      <alignment horizontal="center"/>
    </xf>
    <xf numFmtId="0" fontId="17" fillId="0" borderId="5" xfId="7296" applyFont="1" applyBorder="1"/>
    <xf numFmtId="0" fontId="17" fillId="0" borderId="77" xfId="7296" applyFont="1" applyBorder="1" applyAlignment="1">
      <alignment horizontal="center"/>
    </xf>
    <xf numFmtId="0" fontId="17" fillId="0" borderId="5" xfId="7295" applyFont="1" applyBorder="1" applyAlignment="1">
      <alignment horizontal="left"/>
    </xf>
    <xf numFmtId="0" fontId="17" fillId="0" borderId="96" xfId="7295" applyFont="1" applyBorder="1" applyAlignment="1">
      <alignment horizontal="center"/>
    </xf>
    <xf numFmtId="0" fontId="17" fillId="0" borderId="86" xfId="7293" applyFont="1" applyBorder="1" applyAlignment="1">
      <alignment horizontal="center"/>
    </xf>
    <xf numFmtId="0" fontId="17" fillId="0" borderId="82" xfId="7293" applyFont="1" applyBorder="1" applyAlignment="1">
      <alignment horizontal="center"/>
    </xf>
    <xf numFmtId="0" fontId="17" fillId="0" borderId="97" xfId="7293" applyFont="1" applyBorder="1" applyAlignment="1">
      <alignment horizontal="center"/>
    </xf>
    <xf numFmtId="0" fontId="17" fillId="0" borderId="98" xfId="7293" applyFont="1" applyBorder="1" applyAlignment="1">
      <alignment horizontal="center"/>
    </xf>
    <xf numFmtId="0" fontId="17" fillId="0" borderId="96" xfId="7293" applyFont="1" applyBorder="1" applyAlignment="1">
      <alignment horizontal="center"/>
    </xf>
    <xf numFmtId="49" fontId="1" fillId="0" borderId="5" xfId="7294" applyNumberFormat="1" applyBorder="1" applyAlignment="1">
      <alignment horizontal="center"/>
    </xf>
    <xf numFmtId="166" fontId="1" fillId="0" borderId="0" xfId="7295" applyNumberFormat="1" applyAlignment="1">
      <alignment horizontal="center"/>
    </xf>
    <xf numFmtId="0" fontId="1" fillId="0" borderId="0" xfId="7295" applyAlignment="1">
      <alignment horizontal="left"/>
    </xf>
    <xf numFmtId="0" fontId="1" fillId="0" borderId="0" xfId="7295" applyAlignment="1">
      <alignment horizontal="center"/>
    </xf>
    <xf numFmtId="49" fontId="1" fillId="0" borderId="48" xfId="7293" applyNumberFormat="1" applyBorder="1" applyAlignment="1">
      <alignment horizontal="left"/>
    </xf>
    <xf numFmtId="49" fontId="1" fillId="0" borderId="49" xfId="7293" applyNumberFormat="1" applyBorder="1" applyAlignment="1">
      <alignment horizontal="center"/>
    </xf>
    <xf numFmtId="0" fontId="17" fillId="0" borderId="49" xfId="0" applyFont="1" applyBorder="1" applyAlignment="1">
      <alignment horizontal="center"/>
    </xf>
    <xf numFmtId="49" fontId="17" fillId="0" borderId="49" xfId="0" applyNumberFormat="1" applyFont="1" applyBorder="1" applyAlignment="1">
      <alignment horizontal="center"/>
    </xf>
    <xf numFmtId="49" fontId="1" fillId="0" borderId="49" xfId="7294" applyNumberFormat="1" applyBorder="1" applyAlignment="1">
      <alignment horizontal="center"/>
    </xf>
    <xf numFmtId="49" fontId="1" fillId="0" borderId="50" xfId="7294" applyNumberFormat="1" applyBorder="1" applyAlignment="1">
      <alignment horizontal="center"/>
    </xf>
    <xf numFmtId="49" fontId="1" fillId="0" borderId="4" xfId="7293" applyNumberFormat="1" applyBorder="1" applyAlignment="1">
      <alignment horizontal="left"/>
    </xf>
    <xf numFmtId="49" fontId="1" fillId="0" borderId="5" xfId="7293" applyNumberFormat="1" applyBorder="1" applyAlignment="1">
      <alignment horizontal="center"/>
    </xf>
    <xf numFmtId="49" fontId="17" fillId="0" borderId="5" xfId="0" applyNumberFormat="1" applyFont="1" applyBorder="1" applyAlignment="1">
      <alignment horizontal="center"/>
    </xf>
    <xf numFmtId="49" fontId="1" fillId="0" borderId="6" xfId="7294" applyNumberFormat="1" applyBorder="1" applyAlignment="1">
      <alignment horizontal="center"/>
    </xf>
    <xf numFmtId="49" fontId="1" fillId="0" borderId="82" xfId="7293" applyNumberFormat="1" applyBorder="1" applyAlignment="1">
      <alignment horizontal="left"/>
    </xf>
    <xf numFmtId="49" fontId="1" fillId="0" borderId="83" xfId="7293" applyNumberFormat="1" applyBorder="1" applyAlignment="1">
      <alignment horizontal="center"/>
    </xf>
    <xf numFmtId="49" fontId="17" fillId="0" borderId="83" xfId="0" applyNumberFormat="1" applyFont="1" applyBorder="1" applyAlignment="1">
      <alignment horizontal="center"/>
    </xf>
    <xf numFmtId="49" fontId="1" fillId="0" borderId="83" xfId="7294" applyNumberFormat="1" applyBorder="1" applyAlignment="1">
      <alignment horizontal="center"/>
    </xf>
    <xf numFmtId="49" fontId="1" fillId="0" borderId="84" xfId="7294" applyNumberFormat="1" applyBorder="1" applyAlignment="1">
      <alignment horizontal="center"/>
    </xf>
    <xf numFmtId="0" fontId="1" fillId="0" borderId="83" xfId="7293" applyBorder="1" applyAlignment="1">
      <alignment horizontal="center"/>
    </xf>
    <xf numFmtId="0" fontId="1" fillId="0" borderId="5" xfId="7293" applyBorder="1" applyAlignment="1">
      <alignment horizontal="center"/>
    </xf>
    <xf numFmtId="49" fontId="1" fillId="0" borderId="108" xfId="7293" applyNumberFormat="1" applyBorder="1" applyAlignment="1">
      <alignment horizontal="left"/>
    </xf>
    <xf numFmtId="0" fontId="1" fillId="0" borderId="106" xfId="7293" applyBorder="1" applyAlignment="1">
      <alignment horizontal="center"/>
    </xf>
    <xf numFmtId="49" fontId="1" fillId="0" borderId="106" xfId="7293" applyNumberFormat="1" applyBorder="1" applyAlignment="1">
      <alignment horizontal="center"/>
    </xf>
    <xf numFmtId="0" fontId="17" fillId="0" borderId="106" xfId="0" applyFont="1" applyBorder="1" applyAlignment="1">
      <alignment horizontal="center"/>
    </xf>
    <xf numFmtId="49" fontId="17" fillId="0" borderId="106" xfId="0" applyNumberFormat="1" applyFont="1" applyBorder="1" applyAlignment="1">
      <alignment horizontal="center"/>
    </xf>
    <xf numFmtId="49" fontId="1" fillId="0" borderId="106" xfId="7294" applyNumberFormat="1" applyBorder="1" applyAlignment="1">
      <alignment horizontal="center"/>
    </xf>
    <xf numFmtId="49" fontId="1" fillId="0" borderId="114" xfId="7294" applyNumberFormat="1" applyBorder="1" applyAlignment="1">
      <alignment horizontal="center"/>
    </xf>
    <xf numFmtId="49" fontId="1" fillId="0" borderId="105" xfId="7293" applyNumberFormat="1" applyBorder="1" applyAlignment="1">
      <alignment horizontal="left"/>
    </xf>
    <xf numFmtId="0" fontId="1" fillId="0" borderId="51" xfId="7293" applyBorder="1" applyAlignment="1">
      <alignment horizontal="center"/>
    </xf>
    <xf numFmtId="49" fontId="1" fillId="0" borderId="51" xfId="7293" applyNumberFormat="1" applyBorder="1" applyAlignment="1">
      <alignment horizontal="center"/>
    </xf>
    <xf numFmtId="0" fontId="17" fillId="0" borderId="51" xfId="0" applyFont="1" applyBorder="1" applyAlignment="1">
      <alignment horizontal="center"/>
    </xf>
    <xf numFmtId="49" fontId="17" fillId="0" borderId="51" xfId="0" applyNumberFormat="1" applyFont="1" applyBorder="1" applyAlignment="1">
      <alignment horizontal="center"/>
    </xf>
    <xf numFmtId="49" fontId="1" fillId="0" borderId="51" xfId="7294" applyNumberFormat="1" applyBorder="1" applyAlignment="1">
      <alignment horizontal="center"/>
    </xf>
    <xf numFmtId="49" fontId="1" fillId="0" borderId="52" xfId="7294" applyNumberFormat="1" applyBorder="1" applyAlignment="1">
      <alignment horizontal="center"/>
    </xf>
    <xf numFmtId="0" fontId="17" fillId="3" borderId="4" xfId="10" applyFill="1" applyBorder="1"/>
    <xf numFmtId="1" fontId="17" fillId="3" borderId="53" xfId="0" applyNumberFormat="1" applyFont="1" applyFill="1" applyBorder="1" applyAlignment="1">
      <alignment horizontal="center" vertical="center"/>
    </xf>
    <xf numFmtId="166" fontId="17" fillId="3" borderId="53" xfId="0" applyNumberFormat="1" applyFont="1" applyFill="1" applyBorder="1" applyAlignment="1">
      <alignment horizontal="center" vertical="center"/>
    </xf>
    <xf numFmtId="2" fontId="17" fillId="3" borderId="53" xfId="0" applyNumberFormat="1" applyFont="1" applyFill="1" applyBorder="1" applyAlignment="1">
      <alignment horizontal="center" vertical="center"/>
    </xf>
    <xf numFmtId="0" fontId="17" fillId="3" borderId="4" xfId="2784" applyFont="1" applyFill="1" applyBorder="1"/>
    <xf numFmtId="9" fontId="17" fillId="3" borderId="53" xfId="5" applyFont="1" applyFill="1" applyBorder="1" applyAlignment="1">
      <alignment horizontal="center" vertical="center"/>
    </xf>
    <xf numFmtId="166" fontId="18" fillId="0" borderId="1" xfId="0" applyNumberFormat="1" applyFont="1" applyBorder="1" applyAlignment="1">
      <alignment horizontal="center" vertical="center" wrapText="1"/>
    </xf>
    <xf numFmtId="9" fontId="17" fillId="3" borderId="53" xfId="0" applyNumberFormat="1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left"/>
    </xf>
    <xf numFmtId="0" fontId="17" fillId="4" borderId="5" xfId="0" applyFont="1" applyFill="1" applyBorder="1" applyAlignment="1">
      <alignment horizontal="center"/>
    </xf>
    <xf numFmtId="0" fontId="17" fillId="4" borderId="5" xfId="13" applyFont="1" applyFill="1" applyBorder="1" applyAlignment="1">
      <alignment horizontal="center" vertical="center"/>
    </xf>
    <xf numFmtId="0" fontId="17" fillId="4" borderId="6" xfId="13" applyFont="1" applyFill="1" applyBorder="1" applyAlignment="1">
      <alignment horizontal="center" vertical="center"/>
    </xf>
    <xf numFmtId="0" fontId="17" fillId="4" borderId="5" xfId="13" applyFont="1" applyFill="1" applyBorder="1" applyAlignment="1">
      <alignment horizontal="left" vertical="center"/>
    </xf>
    <xf numFmtId="0" fontId="17" fillId="4" borderId="4" xfId="13" applyFont="1" applyFill="1" applyBorder="1" applyAlignment="1">
      <alignment horizontal="center" vertical="center"/>
    </xf>
    <xf numFmtId="0" fontId="17" fillId="4" borderId="90" xfId="7295" applyFont="1" applyFill="1" applyBorder="1" applyAlignment="1">
      <alignment horizontal="center" vertical="center"/>
    </xf>
    <xf numFmtId="2" fontId="17" fillId="4" borderId="5" xfId="13" applyNumberFormat="1" applyFont="1" applyFill="1" applyBorder="1" applyAlignment="1">
      <alignment horizontal="center" vertical="center"/>
    </xf>
    <xf numFmtId="2" fontId="17" fillId="4" borderId="91" xfId="13" applyNumberFormat="1" applyFont="1" applyFill="1" applyBorder="1" applyAlignment="1">
      <alignment horizontal="center" vertical="center"/>
    </xf>
    <xf numFmtId="0" fontId="17" fillId="4" borderId="4" xfId="7295" applyFont="1" applyFill="1" applyBorder="1" applyAlignment="1">
      <alignment horizontal="center" vertical="center"/>
    </xf>
    <xf numFmtId="2" fontId="17" fillId="4" borderId="97" xfId="13" applyNumberFormat="1" applyFont="1" applyFill="1" applyBorder="1" applyAlignment="1">
      <alignment horizontal="center" vertical="center"/>
    </xf>
    <xf numFmtId="0" fontId="17" fillId="4" borderId="97" xfId="2920" applyFont="1" applyFill="1" applyBorder="1" applyAlignment="1">
      <alignment horizontal="center"/>
    </xf>
    <xf numFmtId="166" fontId="17" fillId="76" borderId="114" xfId="0" applyNumberFormat="1" applyFont="1" applyFill="1" applyBorder="1" applyAlignment="1">
      <alignment horizontal="center" vertical="center"/>
    </xf>
    <xf numFmtId="0" fontId="17" fillId="0" borderId="4" xfId="10" applyBorder="1"/>
    <xf numFmtId="0" fontId="17" fillId="0" borderId="2" xfId="0" applyFont="1" applyBorder="1" applyAlignment="1">
      <alignment horizontal="center" vertical="center"/>
    </xf>
    <xf numFmtId="0" fontId="17" fillId="0" borderId="53" xfId="0" applyFont="1" applyBorder="1" applyAlignment="1">
      <alignment horizontal="center" vertical="center"/>
    </xf>
    <xf numFmtId="1" fontId="17" fillId="0" borderId="109" xfId="0" applyNumberFormat="1" applyFont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166" fontId="17" fillId="0" borderId="2" xfId="0" applyNumberFormat="1" applyFont="1" applyBorder="1" applyAlignment="1">
      <alignment horizontal="center" vertical="center"/>
    </xf>
    <xf numFmtId="166" fontId="17" fillId="0" borderId="3" xfId="0" applyNumberFormat="1" applyFont="1" applyBorder="1" applyAlignment="1">
      <alignment horizontal="center" vertical="center"/>
    </xf>
    <xf numFmtId="2" fontId="17" fillId="0" borderId="4" xfId="0" applyNumberFormat="1" applyFont="1" applyBorder="1" applyAlignment="1">
      <alignment horizontal="center" vertical="center"/>
    </xf>
    <xf numFmtId="2" fontId="17" fillId="0" borderId="5" xfId="0" applyNumberFormat="1" applyFont="1" applyBorder="1" applyAlignment="1">
      <alignment horizontal="center" vertical="center"/>
    </xf>
    <xf numFmtId="2" fontId="17" fillId="0" borderId="6" xfId="0" applyNumberFormat="1" applyFont="1" applyBorder="1" applyAlignment="1">
      <alignment horizontal="center" vertical="center"/>
    </xf>
    <xf numFmtId="166" fontId="17" fillId="0" borderId="6" xfId="0" applyNumberFormat="1" applyFont="1" applyBorder="1" applyAlignment="1">
      <alignment horizontal="center" vertical="center"/>
    </xf>
    <xf numFmtId="166" fontId="17" fillId="0" borderId="4" xfId="0" applyNumberFormat="1" applyFont="1" applyBorder="1" applyAlignment="1">
      <alignment horizontal="center" vertical="center"/>
    </xf>
    <xf numFmtId="166" fontId="17" fillId="0" borderId="56" xfId="0" applyNumberFormat="1" applyFont="1" applyBorder="1" applyAlignment="1">
      <alignment horizontal="center" vertical="center"/>
    </xf>
    <xf numFmtId="166" fontId="17" fillId="0" borderId="61" xfId="0" applyNumberFormat="1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" fontId="17" fillId="0" borderId="2" xfId="5" applyNumberFormat="1" applyFont="1" applyFill="1" applyBorder="1" applyAlignment="1">
      <alignment horizontal="center"/>
    </xf>
    <xf numFmtId="2" fontId="17" fillId="0" borderId="2" xfId="0" applyNumberFormat="1" applyFont="1" applyBorder="1" applyAlignment="1">
      <alignment horizontal="center"/>
    </xf>
    <xf numFmtId="166" fontId="17" fillId="0" borderId="2" xfId="5" quotePrefix="1" applyNumberFormat="1" applyFont="1" applyFill="1" applyBorder="1" applyAlignment="1">
      <alignment horizontal="center"/>
    </xf>
    <xf numFmtId="2" fontId="17" fillId="0" borderId="2" xfId="0" applyNumberFormat="1" applyFont="1" applyBorder="1" applyAlignment="1">
      <alignment horizontal="center" vertical="center"/>
    </xf>
    <xf numFmtId="0" fontId="17" fillId="0" borderId="2" xfId="6" applyFont="1" applyBorder="1" applyAlignment="1">
      <alignment horizontal="center" vertical="center" wrapText="1"/>
    </xf>
    <xf numFmtId="166" fontId="17" fillId="0" borderId="2" xfId="6" applyNumberFormat="1" applyFont="1" applyBorder="1" applyAlignment="1">
      <alignment horizontal="center" vertical="center" wrapText="1"/>
    </xf>
    <xf numFmtId="1" fontId="17" fillId="0" borderId="53" xfId="5" applyNumberFormat="1" applyFont="1" applyFill="1" applyBorder="1" applyAlignment="1">
      <alignment horizontal="center"/>
    </xf>
    <xf numFmtId="2" fontId="16" fillId="0" borderId="5" xfId="0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quotePrefix="1" applyBorder="1" applyAlignment="1">
      <alignment horizontal="center"/>
    </xf>
    <xf numFmtId="1" fontId="17" fillId="0" borderId="110" xfId="0" applyNumberFormat="1" applyFont="1" applyBorder="1" applyAlignment="1">
      <alignment horizontal="center" vertical="center"/>
    </xf>
    <xf numFmtId="166" fontId="17" fillId="0" borderId="2" xfId="5" applyNumberFormat="1" applyFont="1" applyFill="1" applyBorder="1" applyAlignment="1">
      <alignment horizontal="center"/>
    </xf>
    <xf numFmtId="0" fontId="17" fillId="0" borderId="2" xfId="6" quotePrefix="1" applyFont="1" applyBorder="1" applyAlignment="1">
      <alignment horizontal="center" vertical="center" wrapText="1"/>
    </xf>
    <xf numFmtId="166" fontId="16" fillId="0" borderId="5" xfId="0" applyNumberFormat="1" applyFont="1" applyBorder="1" applyAlignment="1">
      <alignment horizontal="center"/>
    </xf>
    <xf numFmtId="16" fontId="17" fillId="0" borderId="2" xfId="0" quotePrefix="1" applyNumberFormat="1" applyFont="1" applyBorder="1" applyAlignment="1">
      <alignment horizontal="center" vertical="center"/>
    </xf>
    <xf numFmtId="2" fontId="17" fillId="0" borderId="2" xfId="0" quotePrefix="1" applyNumberFormat="1" applyFont="1" applyBorder="1" applyAlignment="1">
      <alignment horizontal="center" vertical="center"/>
    </xf>
    <xf numFmtId="166" fontId="17" fillId="0" borderId="2" xfId="0" quotePrefix="1" applyNumberFormat="1" applyFont="1" applyBorder="1" applyAlignment="1">
      <alignment horizontal="center" vertical="center"/>
    </xf>
    <xf numFmtId="1" fontId="17" fillId="0" borderId="53" xfId="5" quotePrefix="1" applyNumberFormat="1" applyFont="1" applyFill="1" applyBorder="1" applyAlignment="1">
      <alignment horizontal="center"/>
    </xf>
    <xf numFmtId="1" fontId="17" fillId="0" borderId="4" xfId="0" applyNumberFormat="1" applyFont="1" applyBorder="1" applyAlignment="1">
      <alignment horizontal="center" vertical="center"/>
    </xf>
    <xf numFmtId="1" fontId="17" fillId="0" borderId="5" xfId="0" applyNumberFormat="1" applyFont="1" applyBorder="1" applyAlignment="1">
      <alignment horizontal="center" vertical="center"/>
    </xf>
    <xf numFmtId="1" fontId="17" fillId="0" borderId="6" xfId="0" applyNumberFormat="1" applyFont="1" applyBorder="1" applyAlignment="1">
      <alignment horizontal="center" vertical="center"/>
    </xf>
    <xf numFmtId="1" fontId="17" fillId="0" borderId="0" xfId="5" applyNumberFormat="1" applyFont="1" applyFill="1" applyAlignment="1">
      <alignment horizontal="center"/>
    </xf>
    <xf numFmtId="0" fontId="16" fillId="0" borderId="5" xfId="0" applyFont="1" applyBorder="1" applyAlignment="1">
      <alignment horizontal="center"/>
    </xf>
    <xf numFmtId="2" fontId="39" fillId="0" borderId="2" xfId="0" applyNumberFormat="1" applyFont="1" applyBorder="1" applyAlignment="1">
      <alignment horizontal="center"/>
    </xf>
    <xf numFmtId="0" fontId="39" fillId="0" borderId="53" xfId="0" applyFont="1" applyBorder="1" applyAlignment="1">
      <alignment horizontal="center" vertical="center"/>
    </xf>
    <xf numFmtId="0" fontId="17" fillId="0" borderId="56" xfId="0" applyFont="1" applyBorder="1" applyAlignment="1">
      <alignment horizontal="center" vertical="center"/>
    </xf>
    <xf numFmtId="2" fontId="17" fillId="0" borderId="2" xfId="5" applyNumberFormat="1" applyFont="1" applyFill="1" applyBorder="1" applyAlignment="1">
      <alignment horizontal="center"/>
    </xf>
    <xf numFmtId="49" fontId="17" fillId="0" borderId="2" xfId="6" applyNumberFormat="1" applyFont="1" applyBorder="1" applyAlignment="1">
      <alignment horizontal="center" vertical="center" wrapText="1"/>
    </xf>
    <xf numFmtId="49" fontId="17" fillId="0" borderId="53" xfId="6" applyNumberFormat="1" applyFont="1" applyBorder="1" applyAlignment="1">
      <alignment horizontal="center" vertical="center" wrapText="1"/>
    </xf>
    <xf numFmtId="166" fontId="17" fillId="0" borderId="5" xfId="0" applyNumberFormat="1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1" fontId="17" fillId="0" borderId="5" xfId="5" applyNumberFormat="1" applyFont="1" applyFill="1" applyBorder="1" applyAlignment="1">
      <alignment horizontal="center"/>
    </xf>
    <xf numFmtId="2" fontId="17" fillId="0" borderId="3" xfId="0" applyNumberFormat="1" applyFont="1" applyBorder="1" applyAlignment="1">
      <alignment horizontal="center" vertical="center"/>
    </xf>
    <xf numFmtId="1" fontId="17" fillId="0" borderId="107" xfId="0" applyNumberFormat="1" applyFont="1" applyBorder="1" applyAlignment="1">
      <alignment horizontal="center" vertical="center"/>
    </xf>
    <xf numFmtId="1" fontId="17" fillId="0" borderId="2" xfId="0" applyNumberFormat="1" applyFont="1" applyBorder="1" applyAlignment="1">
      <alignment horizontal="center" vertical="center"/>
    </xf>
    <xf numFmtId="1" fontId="17" fillId="0" borderId="2" xfId="0" applyNumberFormat="1" applyFont="1" applyBorder="1" applyAlignment="1">
      <alignment horizontal="center"/>
    </xf>
    <xf numFmtId="49" fontId="17" fillId="0" borderId="53" xfId="5" applyNumberFormat="1" applyFont="1" applyFill="1" applyBorder="1" applyAlignment="1">
      <alignment horizontal="center"/>
    </xf>
    <xf numFmtId="0" fontId="16" fillId="0" borderId="5" xfId="0" quotePrefix="1" applyFont="1" applyBorder="1" applyAlignment="1">
      <alignment horizontal="center"/>
    </xf>
    <xf numFmtId="0" fontId="16" fillId="76" borderId="5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77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77" borderId="0" xfId="0" applyFill="1"/>
    <xf numFmtId="0" fontId="1" fillId="78" borderId="29" xfId="7297" applyFill="1" applyBorder="1" applyAlignment="1" applyProtection="1">
      <alignment horizontal="center" vertical="center"/>
      <protection hidden="1"/>
    </xf>
    <xf numFmtId="0" fontId="1" fillId="78" borderId="32" xfId="7297" applyFill="1" applyBorder="1" applyAlignment="1" applyProtection="1">
      <alignment horizontal="center" vertical="center"/>
      <protection hidden="1"/>
    </xf>
    <xf numFmtId="0" fontId="1" fillId="79" borderId="0" xfId="7297" applyFill="1" applyProtection="1">
      <protection hidden="1"/>
    </xf>
    <xf numFmtId="0" fontId="1" fillId="78" borderId="30" xfId="7297" applyFill="1" applyBorder="1" applyAlignment="1" applyProtection="1">
      <alignment horizontal="center" vertical="center"/>
      <protection hidden="1"/>
    </xf>
    <xf numFmtId="0" fontId="1" fillId="0" borderId="115" xfId="7297" applyBorder="1" applyAlignment="1" applyProtection="1">
      <alignment horizontal="center" vertical="center"/>
      <protection hidden="1"/>
    </xf>
    <xf numFmtId="0" fontId="1" fillId="0" borderId="80" xfId="7297" applyBorder="1" applyAlignment="1" applyProtection="1">
      <alignment horizontal="center" vertical="center"/>
      <protection hidden="1"/>
    </xf>
    <xf numFmtId="0" fontId="1" fillId="0" borderId="79" xfId="7297" applyBorder="1" applyAlignment="1" applyProtection="1">
      <alignment horizontal="center" vertical="center"/>
      <protection hidden="1"/>
    </xf>
    <xf numFmtId="0" fontId="1" fillId="0" borderId="81" xfId="7297" applyBorder="1" applyAlignment="1" applyProtection="1">
      <alignment horizontal="center" vertical="center"/>
      <protection hidden="1"/>
    </xf>
    <xf numFmtId="1" fontId="1" fillId="0" borderId="115" xfId="7297" applyNumberFormat="1" applyBorder="1" applyAlignment="1" applyProtection="1">
      <alignment horizontal="center" vertical="center"/>
      <protection hidden="1"/>
    </xf>
    <xf numFmtId="0" fontId="1" fillId="4" borderId="115" xfId="7297" applyFill="1" applyBorder="1" applyAlignment="1" applyProtection="1">
      <alignment horizontal="center" vertical="center"/>
      <protection hidden="1"/>
    </xf>
    <xf numFmtId="0" fontId="1" fillId="4" borderId="80" xfId="7297" applyFill="1" applyBorder="1" applyAlignment="1" applyProtection="1">
      <alignment horizontal="center" vertical="center"/>
      <protection hidden="1"/>
    </xf>
    <xf numFmtId="1" fontId="1" fillId="4" borderId="115" xfId="7297" applyNumberFormat="1" applyFill="1" applyBorder="1" applyAlignment="1" applyProtection="1">
      <alignment horizontal="center" vertical="center"/>
      <protection hidden="1"/>
    </xf>
    <xf numFmtId="0" fontId="1" fillId="4" borderId="81" xfId="7297" applyFill="1" applyBorder="1" applyAlignment="1" applyProtection="1">
      <alignment horizontal="center" vertical="center"/>
      <protection hidden="1"/>
    </xf>
    <xf numFmtId="0" fontId="1" fillId="0" borderId="116" xfId="7297" applyBorder="1" applyAlignment="1" applyProtection="1">
      <alignment horizontal="center" vertical="center"/>
      <protection hidden="1"/>
    </xf>
    <xf numFmtId="0" fontId="1" fillId="0" borderId="17" xfId="7297" applyBorder="1" applyAlignment="1" applyProtection="1">
      <alignment horizontal="center" vertical="center"/>
      <protection hidden="1"/>
    </xf>
    <xf numFmtId="1" fontId="1" fillId="0" borderId="116" xfId="7297" applyNumberFormat="1" applyBorder="1" applyAlignment="1" applyProtection="1">
      <alignment horizontal="center" vertical="center"/>
      <protection hidden="1"/>
    </xf>
    <xf numFmtId="0" fontId="1" fillId="0" borderId="18" xfId="7297" applyBorder="1" applyAlignment="1" applyProtection="1">
      <alignment horizontal="center" vertical="center"/>
      <protection hidden="1"/>
    </xf>
    <xf numFmtId="0" fontId="42" fillId="0" borderId="30" xfId="0" applyFont="1" applyBorder="1" applyAlignment="1">
      <alignment horizontal="center" vertical="center"/>
    </xf>
    <xf numFmtId="0" fontId="42" fillId="0" borderId="32" xfId="0" applyFont="1" applyBorder="1" applyAlignment="1">
      <alignment horizontal="center" vertical="center"/>
    </xf>
    <xf numFmtId="0" fontId="42" fillId="0" borderId="31" xfId="0" applyFont="1" applyBorder="1" applyAlignment="1">
      <alignment horizontal="center" vertical="center"/>
    </xf>
    <xf numFmtId="0" fontId="42" fillId="70" borderId="14" xfId="0" applyFont="1" applyFill="1" applyBorder="1" applyAlignment="1">
      <alignment horizontal="center" vertical="center"/>
    </xf>
    <xf numFmtId="0" fontId="42" fillId="70" borderId="1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5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2" fillId="73" borderId="16" xfId="0" applyFont="1" applyFill="1" applyBorder="1" applyAlignment="1">
      <alignment horizontal="center" vertical="center" wrapText="1"/>
    </xf>
    <xf numFmtId="0" fontId="42" fillId="73" borderId="14" xfId="0" applyFont="1" applyFill="1" applyBorder="1" applyAlignment="1">
      <alignment horizontal="center" vertical="center"/>
    </xf>
    <xf numFmtId="0" fontId="42" fillId="73" borderId="10" xfId="0" applyFont="1" applyFill="1" applyBorder="1" applyAlignment="1">
      <alignment horizontal="center" vertical="center"/>
    </xf>
    <xf numFmtId="0" fontId="43" fillId="4" borderId="16" xfId="0" applyFont="1" applyFill="1" applyBorder="1" applyAlignment="1">
      <alignment horizontal="center"/>
    </xf>
    <xf numFmtId="0" fontId="43" fillId="4" borderId="63" xfId="0" applyFont="1" applyFill="1" applyBorder="1" applyAlignment="1">
      <alignment horizontal="center"/>
    </xf>
    <xf numFmtId="0" fontId="42" fillId="70" borderId="16" xfId="0" applyFont="1" applyFill="1" applyBorder="1" applyAlignment="1">
      <alignment horizontal="center" vertical="center" wrapText="1"/>
    </xf>
    <xf numFmtId="0" fontId="25" fillId="0" borderId="30" xfId="14" applyFont="1" applyBorder="1" applyAlignment="1">
      <alignment horizontal="center" vertical="center"/>
    </xf>
    <xf numFmtId="0" fontId="25" fillId="0" borderId="32" xfId="14" applyFont="1" applyBorder="1" applyAlignment="1">
      <alignment horizontal="center" vertical="center"/>
    </xf>
    <xf numFmtId="0" fontId="25" fillId="0" borderId="14" xfId="12" applyFont="1" applyBorder="1" applyAlignment="1">
      <alignment horizontal="center" vertical="center"/>
    </xf>
    <xf numFmtId="0" fontId="25" fillId="0" borderId="10" xfId="12" applyFont="1" applyBorder="1" applyAlignment="1">
      <alignment horizontal="center" vertical="center"/>
    </xf>
    <xf numFmtId="0" fontId="25" fillId="7" borderId="30" xfId="12" applyFont="1" applyFill="1" applyBorder="1" applyAlignment="1">
      <alignment horizontal="center"/>
    </xf>
    <xf numFmtId="0" fontId="25" fillId="7" borderId="31" xfId="12" applyFont="1" applyFill="1" applyBorder="1" applyAlignment="1">
      <alignment horizontal="center"/>
    </xf>
    <xf numFmtId="0" fontId="25" fillId="7" borderId="32" xfId="12" applyFont="1" applyFill="1" applyBorder="1" applyAlignment="1">
      <alignment horizontal="center"/>
    </xf>
    <xf numFmtId="0" fontId="25" fillId="43" borderId="30" xfId="12" applyFont="1" applyFill="1" applyBorder="1" applyAlignment="1">
      <alignment horizontal="center"/>
    </xf>
    <xf numFmtId="0" fontId="25" fillId="43" borderId="31" xfId="12" applyFont="1" applyFill="1" applyBorder="1" applyAlignment="1">
      <alignment horizontal="center"/>
    </xf>
    <xf numFmtId="0" fontId="25" fillId="9" borderId="31" xfId="12" applyFont="1" applyFill="1" applyBorder="1" applyAlignment="1">
      <alignment horizontal="center"/>
    </xf>
    <xf numFmtId="0" fontId="25" fillId="9" borderId="32" xfId="12" applyFont="1" applyFill="1" applyBorder="1" applyAlignment="1">
      <alignment horizontal="center"/>
    </xf>
    <xf numFmtId="0" fontId="14" fillId="0" borderId="0" xfId="12" applyAlignment="1">
      <alignment horizontal="center"/>
    </xf>
    <xf numFmtId="0" fontId="25" fillId="43" borderId="30" xfId="12" applyFont="1" applyFill="1" applyBorder="1" applyAlignment="1">
      <alignment horizontal="center" vertical="center"/>
    </xf>
    <xf numFmtId="0" fontId="25" fillId="43" borderId="31" xfId="12" applyFont="1" applyFill="1" applyBorder="1" applyAlignment="1">
      <alignment horizontal="center" vertical="center"/>
    </xf>
    <xf numFmtId="0" fontId="25" fillId="43" borderId="32" xfId="12" applyFont="1" applyFill="1" applyBorder="1" applyAlignment="1">
      <alignment horizontal="center" vertical="center"/>
    </xf>
    <xf numFmtId="0" fontId="25" fillId="45" borderId="30" xfId="12" applyFont="1" applyFill="1" applyBorder="1" applyAlignment="1">
      <alignment horizontal="center"/>
    </xf>
    <xf numFmtId="0" fontId="25" fillId="45" borderId="31" xfId="12" applyFont="1" applyFill="1" applyBorder="1" applyAlignment="1">
      <alignment horizontal="center"/>
    </xf>
    <xf numFmtId="0" fontId="25" fillId="45" borderId="32" xfId="12" applyFont="1" applyFill="1" applyBorder="1" applyAlignment="1">
      <alignment horizontal="center"/>
    </xf>
    <xf numFmtId="0" fontId="25" fillId="46" borderId="30" xfId="12" applyFont="1" applyFill="1" applyBorder="1" applyAlignment="1">
      <alignment horizontal="center"/>
    </xf>
    <xf numFmtId="0" fontId="25" fillId="46" borderId="31" xfId="12" applyFont="1" applyFill="1" applyBorder="1" applyAlignment="1">
      <alignment horizontal="center"/>
    </xf>
    <xf numFmtId="0" fontId="25" fillId="46" borderId="32" xfId="12" applyFont="1" applyFill="1" applyBorder="1" applyAlignment="1">
      <alignment horizontal="center"/>
    </xf>
    <xf numFmtId="0" fontId="25" fillId="5" borderId="30" xfId="12" applyFont="1" applyFill="1" applyBorder="1" applyAlignment="1">
      <alignment horizontal="center"/>
    </xf>
    <xf numFmtId="0" fontId="25" fillId="5" borderId="31" xfId="12" applyFont="1" applyFill="1" applyBorder="1" applyAlignment="1">
      <alignment horizontal="center"/>
    </xf>
    <xf numFmtId="0" fontId="25" fillId="5" borderId="32" xfId="12" applyFont="1" applyFill="1" applyBorder="1" applyAlignment="1">
      <alignment horizontal="center"/>
    </xf>
    <xf numFmtId="0" fontId="25" fillId="44" borderId="31" xfId="12" applyFont="1" applyFill="1" applyBorder="1" applyAlignment="1">
      <alignment horizontal="center" vertical="center" wrapText="1"/>
    </xf>
    <xf numFmtId="0" fontId="25" fillId="44" borderId="32" xfId="12" applyFont="1" applyFill="1" applyBorder="1" applyAlignment="1">
      <alignment horizontal="center" vertical="center" wrapText="1"/>
    </xf>
    <xf numFmtId="0" fontId="25" fillId="0" borderId="31" xfId="12" applyFont="1" applyBorder="1" applyAlignment="1">
      <alignment horizontal="center" vertical="center"/>
    </xf>
    <xf numFmtId="0" fontId="25" fillId="0" borderId="32" xfId="12" applyFont="1" applyBorder="1" applyAlignment="1">
      <alignment horizontal="center" vertical="center"/>
    </xf>
    <xf numFmtId="0" fontId="25" fillId="0" borderId="30" xfId="12" applyFont="1" applyBorder="1" applyAlignment="1">
      <alignment horizontal="center" vertical="center"/>
    </xf>
    <xf numFmtId="0" fontId="25" fillId="0" borderId="14" xfId="3789" applyFont="1" applyBorder="1" applyAlignment="1">
      <alignment horizontal="center" vertical="center"/>
    </xf>
    <xf numFmtId="0" fontId="25" fillId="0" borderId="10" xfId="3789" applyFont="1" applyBorder="1" applyAlignment="1">
      <alignment horizontal="center" vertical="center"/>
    </xf>
    <xf numFmtId="0" fontId="25" fillId="9" borderId="30" xfId="3789" applyFont="1" applyFill="1" applyBorder="1" applyAlignment="1">
      <alignment horizontal="center" vertical="center"/>
    </xf>
    <xf numFmtId="0" fontId="25" fillId="9" borderId="31" xfId="3789" applyFont="1" applyFill="1" applyBorder="1" applyAlignment="1">
      <alignment horizontal="center" vertical="center"/>
    </xf>
    <xf numFmtId="0" fontId="25" fillId="9" borderId="32" xfId="3789" applyFont="1" applyFill="1" applyBorder="1" applyAlignment="1">
      <alignment horizontal="center" vertical="center"/>
    </xf>
    <xf numFmtId="0" fontId="25" fillId="9" borderId="16" xfId="3789" applyFont="1" applyFill="1" applyBorder="1" applyAlignment="1">
      <alignment horizontal="center"/>
    </xf>
    <xf numFmtId="0" fontId="25" fillId="9" borderId="17" xfId="3789" applyFont="1" applyFill="1" applyBorder="1" applyAlignment="1">
      <alignment horizontal="center"/>
    </xf>
    <xf numFmtId="0" fontId="25" fillId="43" borderId="18" xfId="3789" applyFont="1" applyFill="1" applyBorder="1" applyAlignment="1">
      <alignment horizontal="center"/>
    </xf>
    <xf numFmtId="0" fontId="25" fillId="43" borderId="16" xfId="3789" applyFont="1" applyFill="1" applyBorder="1" applyAlignment="1">
      <alignment horizontal="center"/>
    </xf>
    <xf numFmtId="0" fontId="25" fillId="46" borderId="18" xfId="3789" applyFont="1" applyFill="1" applyBorder="1" applyAlignment="1">
      <alignment horizontal="center"/>
    </xf>
    <xf numFmtId="0" fontId="25" fillId="46" borderId="16" xfId="3789" applyFont="1" applyFill="1" applyBorder="1" applyAlignment="1">
      <alignment horizontal="center"/>
    </xf>
    <xf numFmtId="0" fontId="25" fillId="46" borderId="17" xfId="3789" applyFont="1" applyFill="1" applyBorder="1" applyAlignment="1">
      <alignment horizontal="center"/>
    </xf>
    <xf numFmtId="0" fontId="25" fillId="5" borderId="18" xfId="3789" applyFont="1" applyFill="1" applyBorder="1" applyAlignment="1">
      <alignment horizontal="center"/>
    </xf>
    <xf numFmtId="0" fontId="25" fillId="5" borderId="16" xfId="3789" applyFont="1" applyFill="1" applyBorder="1" applyAlignment="1">
      <alignment horizontal="center"/>
    </xf>
    <xf numFmtId="0" fontId="25" fillId="5" borderId="17" xfId="3789" applyFont="1" applyFill="1" applyBorder="1" applyAlignment="1">
      <alignment horizontal="center"/>
    </xf>
    <xf numFmtId="0" fontId="25" fillId="0" borderId="31" xfId="3789" applyFont="1" applyBorder="1" applyAlignment="1">
      <alignment horizontal="center" vertical="center"/>
    </xf>
    <xf numFmtId="0" fontId="25" fillId="0" borderId="32" xfId="3789" applyFont="1" applyBorder="1" applyAlignment="1">
      <alignment horizontal="center" vertical="center"/>
    </xf>
    <xf numFmtId="0" fontId="25" fillId="0" borderId="30" xfId="3789" applyFont="1" applyBorder="1" applyAlignment="1">
      <alignment horizontal="center" vertical="center"/>
    </xf>
    <xf numFmtId="0" fontId="10" fillId="5" borderId="30" xfId="3789" applyFill="1" applyBorder="1" applyAlignment="1">
      <alignment horizontal="center"/>
    </xf>
    <xf numFmtId="0" fontId="10" fillId="5" borderId="31" xfId="3789" applyFill="1" applyBorder="1" applyAlignment="1">
      <alignment horizontal="center"/>
    </xf>
    <xf numFmtId="0" fontId="10" fillId="5" borderId="32" xfId="3789" applyFill="1" applyBorder="1" applyAlignment="1">
      <alignment horizontal="center"/>
    </xf>
    <xf numFmtId="0" fontId="25" fillId="44" borderId="30" xfId="3789" applyFont="1" applyFill="1" applyBorder="1" applyAlignment="1">
      <alignment horizontal="center" vertical="center" wrapText="1"/>
    </xf>
    <xf numFmtId="0" fontId="25" fillId="44" borderId="31" xfId="3789" applyFont="1" applyFill="1" applyBorder="1" applyAlignment="1">
      <alignment horizontal="center" vertical="center" wrapText="1"/>
    </xf>
    <xf numFmtId="0" fontId="25" fillId="44" borderId="32" xfId="3789" applyFont="1" applyFill="1" applyBorder="1" applyAlignment="1">
      <alignment horizontal="center" vertical="center" wrapText="1"/>
    </xf>
    <xf numFmtId="0" fontId="25" fillId="72" borderId="18" xfId="3789" applyFont="1" applyFill="1" applyBorder="1" applyAlignment="1">
      <alignment horizontal="center" vertical="center"/>
    </xf>
    <xf numFmtId="0" fontId="25" fillId="72" borderId="16" xfId="3789" applyFont="1" applyFill="1" applyBorder="1" applyAlignment="1">
      <alignment horizontal="center" vertical="center"/>
    </xf>
    <xf numFmtId="0" fontId="25" fillId="72" borderId="17" xfId="3789" applyFont="1" applyFill="1" applyBorder="1" applyAlignment="1">
      <alignment horizontal="center" vertical="center"/>
    </xf>
    <xf numFmtId="0" fontId="22" fillId="42" borderId="30" xfId="0" applyFont="1" applyFill="1" applyBorder="1" applyAlignment="1">
      <alignment horizontal="center"/>
    </xf>
    <xf numFmtId="0" fontId="22" fillId="42" borderId="31" xfId="0" applyFont="1" applyFill="1" applyBorder="1" applyAlignment="1">
      <alignment horizontal="center"/>
    </xf>
    <xf numFmtId="0" fontId="22" fillId="42" borderId="32" xfId="0" applyFont="1" applyFill="1" applyBorder="1" applyAlignment="1">
      <alignment horizontal="center"/>
    </xf>
    <xf numFmtId="0" fontId="71" fillId="3" borderId="0" xfId="0" applyFont="1" applyFill="1" applyAlignment="1">
      <alignment horizontal="left" vertical="top" wrapText="1"/>
    </xf>
    <xf numFmtId="0" fontId="16" fillId="3" borderId="54" xfId="0" applyFont="1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14" fontId="0" fillId="3" borderId="55" xfId="0" applyNumberFormat="1" applyFill="1" applyBorder="1" applyAlignment="1">
      <alignment horizontal="center"/>
    </xf>
    <xf numFmtId="0" fontId="0" fillId="3" borderId="104" xfId="0" applyFill="1" applyBorder="1" applyAlignment="1">
      <alignment horizontal="center"/>
    </xf>
    <xf numFmtId="0" fontId="64" fillId="3" borderId="0" xfId="0" applyFont="1" applyFill="1" applyAlignment="1">
      <alignment horizontal="center" vertical="top" wrapText="1"/>
    </xf>
    <xf numFmtId="0" fontId="77" fillId="3" borderId="0" xfId="0" applyFont="1" applyFill="1" applyAlignment="1">
      <alignment horizontal="left" vertical="top" wrapText="1"/>
    </xf>
    <xf numFmtId="0" fontId="70" fillId="3" borderId="0" xfId="0" applyFont="1" applyFill="1" applyAlignment="1">
      <alignment horizontal="left" vertical="top" wrapText="1"/>
    </xf>
    <xf numFmtId="0" fontId="26" fillId="80" borderId="29" xfId="7297" applyFont="1" applyFill="1" applyBorder="1" applyAlignment="1" applyProtection="1">
      <alignment horizontal="center" vertical="center"/>
      <protection hidden="1"/>
    </xf>
    <xf numFmtId="0" fontId="1" fillId="0" borderId="29" xfId="7297" applyBorder="1" applyAlignment="1" applyProtection="1">
      <alignment horizontal="center" vertical="center"/>
      <protection hidden="1"/>
    </xf>
    <xf numFmtId="0" fontId="1" fillId="0" borderId="79" xfId="7297" applyBorder="1" applyAlignment="1" applyProtection="1">
      <alignment horizontal="center"/>
      <protection hidden="1"/>
    </xf>
    <xf numFmtId="0" fontId="1" fillId="0" borderId="29" xfId="7297" applyBorder="1" applyAlignment="1" applyProtection="1">
      <alignment horizontal="center"/>
      <protection hidden="1"/>
    </xf>
    <xf numFmtId="0" fontId="1" fillId="0" borderId="0" xfId="7297" applyProtection="1">
      <protection hidden="1"/>
    </xf>
    <xf numFmtId="166" fontId="1" fillId="0" borderId="116" xfId="7297" applyNumberFormat="1" applyBorder="1" applyAlignment="1" applyProtection="1">
      <alignment horizontal="center" vertical="center"/>
      <protection hidden="1"/>
    </xf>
  </cellXfs>
  <cellStyles count="7298">
    <cellStyle name="20% - Accent1 2" xfId="353" xr:uid="{00000000-0005-0000-0000-000000000000}"/>
    <cellStyle name="20% - Accent1 3" xfId="514" xr:uid="{00000000-0005-0000-0000-000001000000}"/>
    <cellStyle name="20% - Accent1 4" xfId="590" xr:uid="{00000000-0005-0000-0000-000002000000}"/>
    <cellStyle name="20% - Accent1 5" xfId="988" xr:uid="{00000000-0005-0000-0000-000003000000}"/>
    <cellStyle name="20% - Accent1 5 2" xfId="1060" xr:uid="{00000000-0005-0000-0000-000004000000}"/>
    <cellStyle name="20% - Accent1 5 2 2" xfId="2630" xr:uid="{00000000-0005-0000-0000-000005000000}"/>
    <cellStyle name="20% - Accent1 5 2 2 2" xfId="2741" xr:uid="{00000000-0005-0000-0000-000006000000}"/>
    <cellStyle name="20% - Accent1 5 2 2 2 2" xfId="2904" xr:uid="{00000000-0005-0000-0000-000007000000}"/>
    <cellStyle name="20% - Accent1 5 2 2 2 2 2" xfId="3205" xr:uid="{00000000-0005-0000-0000-000008000000}"/>
    <cellStyle name="20% - Accent1 5 2 2 2 2 2 2" xfId="3772" xr:uid="{00000000-0005-0000-0000-000009000000}"/>
    <cellStyle name="20% - Accent1 5 2 2 2 2 2 2 2" xfId="4912" xr:uid="{00000000-0005-0000-0000-00000A000000}"/>
    <cellStyle name="20% - Accent1 5 2 2 2 2 2 2 2 2" xfId="7241" xr:uid="{00000000-0005-0000-0000-00000B000000}"/>
    <cellStyle name="20% - Accent1 5 2 2 2 2 2 2 3" xfId="6102" xr:uid="{00000000-0005-0000-0000-00000C000000}"/>
    <cellStyle name="20% - Accent1 5 2 2 2 2 2 3" xfId="4345" xr:uid="{00000000-0005-0000-0000-00000D000000}"/>
    <cellStyle name="20% - Accent1 5 2 2 2 2 2 3 2" xfId="6674" xr:uid="{00000000-0005-0000-0000-00000E000000}"/>
    <cellStyle name="20% - Accent1 5 2 2 2 2 2 4" xfId="5535" xr:uid="{00000000-0005-0000-0000-00000F000000}"/>
    <cellStyle name="20% - Accent1 5 2 2 2 2 3" xfId="3481" xr:uid="{00000000-0005-0000-0000-000010000000}"/>
    <cellStyle name="20% - Accent1 5 2 2 2 2 3 2" xfId="4621" xr:uid="{00000000-0005-0000-0000-000011000000}"/>
    <cellStyle name="20% - Accent1 5 2 2 2 2 3 2 2" xfId="6950" xr:uid="{00000000-0005-0000-0000-000012000000}"/>
    <cellStyle name="20% - Accent1 5 2 2 2 2 3 3" xfId="5811" xr:uid="{00000000-0005-0000-0000-000013000000}"/>
    <cellStyle name="20% - Accent1 5 2 2 2 2 4" xfId="4054" xr:uid="{00000000-0005-0000-0000-000014000000}"/>
    <cellStyle name="20% - Accent1 5 2 2 2 2 4 2" xfId="6383" xr:uid="{00000000-0005-0000-0000-000015000000}"/>
    <cellStyle name="20% - Accent1 5 2 2 2 2 5" xfId="5243" xr:uid="{00000000-0005-0000-0000-000016000000}"/>
    <cellStyle name="20% - Accent1 5 2 2 2 3" xfId="3068" xr:uid="{00000000-0005-0000-0000-000017000000}"/>
    <cellStyle name="20% - Accent1 5 2 2 2 3 2" xfId="3635" xr:uid="{00000000-0005-0000-0000-000018000000}"/>
    <cellStyle name="20% - Accent1 5 2 2 2 3 2 2" xfId="4775" xr:uid="{00000000-0005-0000-0000-000019000000}"/>
    <cellStyle name="20% - Accent1 5 2 2 2 3 2 2 2" xfId="7104" xr:uid="{00000000-0005-0000-0000-00001A000000}"/>
    <cellStyle name="20% - Accent1 5 2 2 2 3 2 3" xfId="5965" xr:uid="{00000000-0005-0000-0000-00001B000000}"/>
    <cellStyle name="20% - Accent1 5 2 2 2 3 3" xfId="4208" xr:uid="{00000000-0005-0000-0000-00001C000000}"/>
    <cellStyle name="20% - Accent1 5 2 2 2 3 3 2" xfId="6537" xr:uid="{00000000-0005-0000-0000-00001D000000}"/>
    <cellStyle name="20% - Accent1 5 2 2 2 3 4" xfId="5398" xr:uid="{00000000-0005-0000-0000-00001E000000}"/>
    <cellStyle name="20% - Accent1 5 2 2 2 4" xfId="3346" xr:uid="{00000000-0005-0000-0000-00001F000000}"/>
    <cellStyle name="20% - Accent1 5 2 2 2 4 2" xfId="4486" xr:uid="{00000000-0005-0000-0000-000020000000}"/>
    <cellStyle name="20% - Accent1 5 2 2 2 4 2 2" xfId="6815" xr:uid="{00000000-0005-0000-0000-000021000000}"/>
    <cellStyle name="20% - Accent1 5 2 2 2 4 3" xfId="5676" xr:uid="{00000000-0005-0000-0000-000022000000}"/>
    <cellStyle name="20% - Accent1 5 2 2 2 5" xfId="3919" xr:uid="{00000000-0005-0000-0000-000023000000}"/>
    <cellStyle name="20% - Accent1 5 2 2 2 5 2" xfId="6248" xr:uid="{00000000-0005-0000-0000-000024000000}"/>
    <cellStyle name="20% - Accent1 5 2 2 2 6" xfId="5108" xr:uid="{00000000-0005-0000-0000-000025000000}"/>
    <cellStyle name="20% - Accent1 5 2 2 3" xfId="2835" xr:uid="{00000000-0005-0000-0000-000026000000}"/>
    <cellStyle name="20% - Accent1 5 2 2 3 2" xfId="3136" xr:uid="{00000000-0005-0000-0000-000027000000}"/>
    <cellStyle name="20% - Accent1 5 2 2 3 2 2" xfId="3703" xr:uid="{00000000-0005-0000-0000-000028000000}"/>
    <cellStyle name="20% - Accent1 5 2 2 3 2 2 2" xfId="4843" xr:uid="{00000000-0005-0000-0000-000029000000}"/>
    <cellStyle name="20% - Accent1 5 2 2 3 2 2 2 2" xfId="7172" xr:uid="{00000000-0005-0000-0000-00002A000000}"/>
    <cellStyle name="20% - Accent1 5 2 2 3 2 2 3" xfId="6033" xr:uid="{00000000-0005-0000-0000-00002B000000}"/>
    <cellStyle name="20% - Accent1 5 2 2 3 2 3" xfId="4276" xr:uid="{00000000-0005-0000-0000-00002C000000}"/>
    <cellStyle name="20% - Accent1 5 2 2 3 2 3 2" xfId="6605" xr:uid="{00000000-0005-0000-0000-00002D000000}"/>
    <cellStyle name="20% - Accent1 5 2 2 3 2 4" xfId="5466" xr:uid="{00000000-0005-0000-0000-00002E000000}"/>
    <cellStyle name="20% - Accent1 5 2 2 3 3" xfId="3412" xr:uid="{00000000-0005-0000-0000-00002F000000}"/>
    <cellStyle name="20% - Accent1 5 2 2 3 3 2" xfId="4552" xr:uid="{00000000-0005-0000-0000-000030000000}"/>
    <cellStyle name="20% - Accent1 5 2 2 3 3 2 2" xfId="6881" xr:uid="{00000000-0005-0000-0000-000031000000}"/>
    <cellStyle name="20% - Accent1 5 2 2 3 3 3" xfId="5742" xr:uid="{00000000-0005-0000-0000-000032000000}"/>
    <cellStyle name="20% - Accent1 5 2 2 3 4" xfId="3985" xr:uid="{00000000-0005-0000-0000-000033000000}"/>
    <cellStyle name="20% - Accent1 5 2 2 3 4 2" xfId="6314" xr:uid="{00000000-0005-0000-0000-000034000000}"/>
    <cellStyle name="20% - Accent1 5 2 2 3 5" xfId="5174" xr:uid="{00000000-0005-0000-0000-000035000000}"/>
    <cellStyle name="20% - Accent1 5 2 2 4" xfId="2999" xr:uid="{00000000-0005-0000-0000-000036000000}"/>
    <cellStyle name="20% - Accent1 5 2 2 4 2" xfId="3566" xr:uid="{00000000-0005-0000-0000-000037000000}"/>
    <cellStyle name="20% - Accent1 5 2 2 4 2 2" xfId="4706" xr:uid="{00000000-0005-0000-0000-000038000000}"/>
    <cellStyle name="20% - Accent1 5 2 2 4 2 2 2" xfId="7035" xr:uid="{00000000-0005-0000-0000-000039000000}"/>
    <cellStyle name="20% - Accent1 5 2 2 4 2 3" xfId="5896" xr:uid="{00000000-0005-0000-0000-00003A000000}"/>
    <cellStyle name="20% - Accent1 5 2 2 4 3" xfId="4139" xr:uid="{00000000-0005-0000-0000-00003B000000}"/>
    <cellStyle name="20% - Accent1 5 2 2 4 3 2" xfId="6468" xr:uid="{00000000-0005-0000-0000-00003C000000}"/>
    <cellStyle name="20% - Accent1 5 2 2 4 4" xfId="5329" xr:uid="{00000000-0005-0000-0000-00003D000000}"/>
    <cellStyle name="20% - Accent1 5 2 2 5" xfId="3277" xr:uid="{00000000-0005-0000-0000-00003E000000}"/>
    <cellStyle name="20% - Accent1 5 2 2 5 2" xfId="4417" xr:uid="{00000000-0005-0000-0000-00003F000000}"/>
    <cellStyle name="20% - Accent1 5 2 2 5 2 2" xfId="6746" xr:uid="{00000000-0005-0000-0000-000040000000}"/>
    <cellStyle name="20% - Accent1 5 2 2 5 3" xfId="5607" xr:uid="{00000000-0005-0000-0000-000041000000}"/>
    <cellStyle name="20% - Accent1 5 2 2 6" xfId="3850" xr:uid="{00000000-0005-0000-0000-000042000000}"/>
    <cellStyle name="20% - Accent1 5 2 2 6 2" xfId="6179" xr:uid="{00000000-0005-0000-0000-000043000000}"/>
    <cellStyle name="20% - Accent1 5 2 2 7" xfId="5039" xr:uid="{00000000-0005-0000-0000-000044000000}"/>
    <cellStyle name="20% - Accent1 5 2 3" xfId="2707" xr:uid="{00000000-0005-0000-0000-000045000000}"/>
    <cellStyle name="20% - Accent1 5 2 3 2" xfId="2870" xr:uid="{00000000-0005-0000-0000-000046000000}"/>
    <cellStyle name="20% - Accent1 5 2 3 2 2" xfId="3171" xr:uid="{00000000-0005-0000-0000-000047000000}"/>
    <cellStyle name="20% - Accent1 5 2 3 2 2 2" xfId="3738" xr:uid="{00000000-0005-0000-0000-000048000000}"/>
    <cellStyle name="20% - Accent1 5 2 3 2 2 2 2" xfId="4878" xr:uid="{00000000-0005-0000-0000-000049000000}"/>
    <cellStyle name="20% - Accent1 5 2 3 2 2 2 2 2" xfId="7207" xr:uid="{00000000-0005-0000-0000-00004A000000}"/>
    <cellStyle name="20% - Accent1 5 2 3 2 2 2 3" xfId="6068" xr:uid="{00000000-0005-0000-0000-00004B000000}"/>
    <cellStyle name="20% - Accent1 5 2 3 2 2 3" xfId="4311" xr:uid="{00000000-0005-0000-0000-00004C000000}"/>
    <cellStyle name="20% - Accent1 5 2 3 2 2 3 2" xfId="6640" xr:uid="{00000000-0005-0000-0000-00004D000000}"/>
    <cellStyle name="20% - Accent1 5 2 3 2 2 4" xfId="5501" xr:uid="{00000000-0005-0000-0000-00004E000000}"/>
    <cellStyle name="20% - Accent1 5 2 3 2 3" xfId="3447" xr:uid="{00000000-0005-0000-0000-00004F000000}"/>
    <cellStyle name="20% - Accent1 5 2 3 2 3 2" xfId="4587" xr:uid="{00000000-0005-0000-0000-000050000000}"/>
    <cellStyle name="20% - Accent1 5 2 3 2 3 2 2" xfId="6916" xr:uid="{00000000-0005-0000-0000-000051000000}"/>
    <cellStyle name="20% - Accent1 5 2 3 2 3 3" xfId="5777" xr:uid="{00000000-0005-0000-0000-000052000000}"/>
    <cellStyle name="20% - Accent1 5 2 3 2 4" xfId="4020" xr:uid="{00000000-0005-0000-0000-000053000000}"/>
    <cellStyle name="20% - Accent1 5 2 3 2 4 2" xfId="6349" xr:uid="{00000000-0005-0000-0000-000054000000}"/>
    <cellStyle name="20% - Accent1 5 2 3 2 5" xfId="5209" xr:uid="{00000000-0005-0000-0000-000055000000}"/>
    <cellStyle name="20% - Accent1 5 2 3 3" xfId="3034" xr:uid="{00000000-0005-0000-0000-000056000000}"/>
    <cellStyle name="20% - Accent1 5 2 3 3 2" xfId="3601" xr:uid="{00000000-0005-0000-0000-000057000000}"/>
    <cellStyle name="20% - Accent1 5 2 3 3 2 2" xfId="4741" xr:uid="{00000000-0005-0000-0000-000058000000}"/>
    <cellStyle name="20% - Accent1 5 2 3 3 2 2 2" xfId="7070" xr:uid="{00000000-0005-0000-0000-000059000000}"/>
    <cellStyle name="20% - Accent1 5 2 3 3 2 3" xfId="5931" xr:uid="{00000000-0005-0000-0000-00005A000000}"/>
    <cellStyle name="20% - Accent1 5 2 3 3 3" xfId="4174" xr:uid="{00000000-0005-0000-0000-00005B000000}"/>
    <cellStyle name="20% - Accent1 5 2 3 3 3 2" xfId="6503" xr:uid="{00000000-0005-0000-0000-00005C000000}"/>
    <cellStyle name="20% - Accent1 5 2 3 3 4" xfId="5364" xr:uid="{00000000-0005-0000-0000-00005D000000}"/>
    <cellStyle name="20% - Accent1 5 2 3 4" xfId="3312" xr:uid="{00000000-0005-0000-0000-00005E000000}"/>
    <cellStyle name="20% - Accent1 5 2 3 4 2" xfId="4452" xr:uid="{00000000-0005-0000-0000-00005F000000}"/>
    <cellStyle name="20% - Accent1 5 2 3 4 2 2" xfId="6781" xr:uid="{00000000-0005-0000-0000-000060000000}"/>
    <cellStyle name="20% - Accent1 5 2 3 4 3" xfId="5642" xr:uid="{00000000-0005-0000-0000-000061000000}"/>
    <cellStyle name="20% - Accent1 5 2 3 5" xfId="3885" xr:uid="{00000000-0005-0000-0000-000062000000}"/>
    <cellStyle name="20% - Accent1 5 2 3 5 2" xfId="6214" xr:uid="{00000000-0005-0000-0000-000063000000}"/>
    <cellStyle name="20% - Accent1 5 2 3 6" xfId="5074" xr:uid="{00000000-0005-0000-0000-000064000000}"/>
    <cellStyle name="20% - Accent1 5 2 4" xfId="2801" xr:uid="{00000000-0005-0000-0000-000065000000}"/>
    <cellStyle name="20% - Accent1 5 2 4 2" xfId="3102" xr:uid="{00000000-0005-0000-0000-000066000000}"/>
    <cellStyle name="20% - Accent1 5 2 4 2 2" xfId="3669" xr:uid="{00000000-0005-0000-0000-000067000000}"/>
    <cellStyle name="20% - Accent1 5 2 4 2 2 2" xfId="4809" xr:uid="{00000000-0005-0000-0000-000068000000}"/>
    <cellStyle name="20% - Accent1 5 2 4 2 2 2 2" xfId="7138" xr:uid="{00000000-0005-0000-0000-000069000000}"/>
    <cellStyle name="20% - Accent1 5 2 4 2 2 3" xfId="5999" xr:uid="{00000000-0005-0000-0000-00006A000000}"/>
    <cellStyle name="20% - Accent1 5 2 4 2 3" xfId="4242" xr:uid="{00000000-0005-0000-0000-00006B000000}"/>
    <cellStyle name="20% - Accent1 5 2 4 2 3 2" xfId="6571" xr:uid="{00000000-0005-0000-0000-00006C000000}"/>
    <cellStyle name="20% - Accent1 5 2 4 2 4" xfId="5432" xr:uid="{00000000-0005-0000-0000-00006D000000}"/>
    <cellStyle name="20% - Accent1 5 2 4 3" xfId="3378" xr:uid="{00000000-0005-0000-0000-00006E000000}"/>
    <cellStyle name="20% - Accent1 5 2 4 3 2" xfId="4518" xr:uid="{00000000-0005-0000-0000-00006F000000}"/>
    <cellStyle name="20% - Accent1 5 2 4 3 2 2" xfId="6847" xr:uid="{00000000-0005-0000-0000-000070000000}"/>
    <cellStyle name="20% - Accent1 5 2 4 3 3" xfId="5708" xr:uid="{00000000-0005-0000-0000-000071000000}"/>
    <cellStyle name="20% - Accent1 5 2 4 4" xfId="3951" xr:uid="{00000000-0005-0000-0000-000072000000}"/>
    <cellStyle name="20% - Accent1 5 2 4 4 2" xfId="6280" xr:uid="{00000000-0005-0000-0000-000073000000}"/>
    <cellStyle name="20% - Accent1 5 2 4 5" xfId="5140" xr:uid="{00000000-0005-0000-0000-000074000000}"/>
    <cellStyle name="20% - Accent1 5 2 5" xfId="2965" xr:uid="{00000000-0005-0000-0000-000075000000}"/>
    <cellStyle name="20% - Accent1 5 2 5 2" xfId="3532" xr:uid="{00000000-0005-0000-0000-000076000000}"/>
    <cellStyle name="20% - Accent1 5 2 5 2 2" xfId="4672" xr:uid="{00000000-0005-0000-0000-000077000000}"/>
    <cellStyle name="20% - Accent1 5 2 5 2 2 2" xfId="7001" xr:uid="{00000000-0005-0000-0000-000078000000}"/>
    <cellStyle name="20% - Accent1 5 2 5 2 3" xfId="5862" xr:uid="{00000000-0005-0000-0000-000079000000}"/>
    <cellStyle name="20% - Accent1 5 2 5 3" xfId="4105" xr:uid="{00000000-0005-0000-0000-00007A000000}"/>
    <cellStyle name="20% - Accent1 5 2 5 3 2" xfId="6434" xr:uid="{00000000-0005-0000-0000-00007B000000}"/>
    <cellStyle name="20% - Accent1 5 2 5 4" xfId="5295" xr:uid="{00000000-0005-0000-0000-00007C000000}"/>
    <cellStyle name="20% - Accent1 5 2 6" xfId="3243" xr:uid="{00000000-0005-0000-0000-00007D000000}"/>
    <cellStyle name="20% - Accent1 5 2 6 2" xfId="4383" xr:uid="{00000000-0005-0000-0000-00007E000000}"/>
    <cellStyle name="20% - Accent1 5 2 6 2 2" xfId="6712" xr:uid="{00000000-0005-0000-0000-00007F000000}"/>
    <cellStyle name="20% - Accent1 5 2 6 3" xfId="5573" xr:uid="{00000000-0005-0000-0000-000080000000}"/>
    <cellStyle name="20% - Accent1 5 2 7" xfId="3816" xr:uid="{00000000-0005-0000-0000-000081000000}"/>
    <cellStyle name="20% - Accent1 5 2 7 2" xfId="6145" xr:uid="{00000000-0005-0000-0000-000082000000}"/>
    <cellStyle name="20% - Accent1 5 2 8" xfId="5005" xr:uid="{00000000-0005-0000-0000-000083000000}"/>
    <cellStyle name="20% - Accent1 5 3" xfId="2613" xr:uid="{00000000-0005-0000-0000-000084000000}"/>
    <cellStyle name="20% - Accent1 5 3 2" xfId="2724" xr:uid="{00000000-0005-0000-0000-000085000000}"/>
    <cellStyle name="20% - Accent1 5 3 2 2" xfId="2887" xr:uid="{00000000-0005-0000-0000-000086000000}"/>
    <cellStyle name="20% - Accent1 5 3 2 2 2" xfId="3188" xr:uid="{00000000-0005-0000-0000-000087000000}"/>
    <cellStyle name="20% - Accent1 5 3 2 2 2 2" xfId="3755" xr:uid="{00000000-0005-0000-0000-000088000000}"/>
    <cellStyle name="20% - Accent1 5 3 2 2 2 2 2" xfId="4895" xr:uid="{00000000-0005-0000-0000-000089000000}"/>
    <cellStyle name="20% - Accent1 5 3 2 2 2 2 2 2" xfId="7224" xr:uid="{00000000-0005-0000-0000-00008A000000}"/>
    <cellStyle name="20% - Accent1 5 3 2 2 2 2 3" xfId="6085" xr:uid="{00000000-0005-0000-0000-00008B000000}"/>
    <cellStyle name="20% - Accent1 5 3 2 2 2 3" xfId="4328" xr:uid="{00000000-0005-0000-0000-00008C000000}"/>
    <cellStyle name="20% - Accent1 5 3 2 2 2 3 2" xfId="6657" xr:uid="{00000000-0005-0000-0000-00008D000000}"/>
    <cellStyle name="20% - Accent1 5 3 2 2 2 4" xfId="5518" xr:uid="{00000000-0005-0000-0000-00008E000000}"/>
    <cellStyle name="20% - Accent1 5 3 2 2 3" xfId="3464" xr:uid="{00000000-0005-0000-0000-00008F000000}"/>
    <cellStyle name="20% - Accent1 5 3 2 2 3 2" xfId="4604" xr:uid="{00000000-0005-0000-0000-000090000000}"/>
    <cellStyle name="20% - Accent1 5 3 2 2 3 2 2" xfId="6933" xr:uid="{00000000-0005-0000-0000-000091000000}"/>
    <cellStyle name="20% - Accent1 5 3 2 2 3 3" xfId="5794" xr:uid="{00000000-0005-0000-0000-000092000000}"/>
    <cellStyle name="20% - Accent1 5 3 2 2 4" xfId="4037" xr:uid="{00000000-0005-0000-0000-000093000000}"/>
    <cellStyle name="20% - Accent1 5 3 2 2 4 2" xfId="6366" xr:uid="{00000000-0005-0000-0000-000094000000}"/>
    <cellStyle name="20% - Accent1 5 3 2 2 5" xfId="5226" xr:uid="{00000000-0005-0000-0000-000095000000}"/>
    <cellStyle name="20% - Accent1 5 3 2 3" xfId="3051" xr:uid="{00000000-0005-0000-0000-000096000000}"/>
    <cellStyle name="20% - Accent1 5 3 2 3 2" xfId="3618" xr:uid="{00000000-0005-0000-0000-000097000000}"/>
    <cellStyle name="20% - Accent1 5 3 2 3 2 2" xfId="4758" xr:uid="{00000000-0005-0000-0000-000098000000}"/>
    <cellStyle name="20% - Accent1 5 3 2 3 2 2 2" xfId="7087" xr:uid="{00000000-0005-0000-0000-000099000000}"/>
    <cellStyle name="20% - Accent1 5 3 2 3 2 3" xfId="5948" xr:uid="{00000000-0005-0000-0000-00009A000000}"/>
    <cellStyle name="20% - Accent1 5 3 2 3 3" xfId="4191" xr:uid="{00000000-0005-0000-0000-00009B000000}"/>
    <cellStyle name="20% - Accent1 5 3 2 3 3 2" xfId="6520" xr:uid="{00000000-0005-0000-0000-00009C000000}"/>
    <cellStyle name="20% - Accent1 5 3 2 3 4" xfId="5381" xr:uid="{00000000-0005-0000-0000-00009D000000}"/>
    <cellStyle name="20% - Accent1 5 3 2 4" xfId="3329" xr:uid="{00000000-0005-0000-0000-00009E000000}"/>
    <cellStyle name="20% - Accent1 5 3 2 4 2" xfId="4469" xr:uid="{00000000-0005-0000-0000-00009F000000}"/>
    <cellStyle name="20% - Accent1 5 3 2 4 2 2" xfId="6798" xr:uid="{00000000-0005-0000-0000-0000A0000000}"/>
    <cellStyle name="20% - Accent1 5 3 2 4 3" xfId="5659" xr:uid="{00000000-0005-0000-0000-0000A1000000}"/>
    <cellStyle name="20% - Accent1 5 3 2 5" xfId="3902" xr:uid="{00000000-0005-0000-0000-0000A2000000}"/>
    <cellStyle name="20% - Accent1 5 3 2 5 2" xfId="6231" xr:uid="{00000000-0005-0000-0000-0000A3000000}"/>
    <cellStyle name="20% - Accent1 5 3 2 6" xfId="5091" xr:uid="{00000000-0005-0000-0000-0000A4000000}"/>
    <cellStyle name="20% - Accent1 5 3 3" xfId="2818" xr:uid="{00000000-0005-0000-0000-0000A5000000}"/>
    <cellStyle name="20% - Accent1 5 3 3 2" xfId="3119" xr:uid="{00000000-0005-0000-0000-0000A6000000}"/>
    <cellStyle name="20% - Accent1 5 3 3 2 2" xfId="3686" xr:uid="{00000000-0005-0000-0000-0000A7000000}"/>
    <cellStyle name="20% - Accent1 5 3 3 2 2 2" xfId="4826" xr:uid="{00000000-0005-0000-0000-0000A8000000}"/>
    <cellStyle name="20% - Accent1 5 3 3 2 2 2 2" xfId="7155" xr:uid="{00000000-0005-0000-0000-0000A9000000}"/>
    <cellStyle name="20% - Accent1 5 3 3 2 2 3" xfId="6016" xr:uid="{00000000-0005-0000-0000-0000AA000000}"/>
    <cellStyle name="20% - Accent1 5 3 3 2 3" xfId="4259" xr:uid="{00000000-0005-0000-0000-0000AB000000}"/>
    <cellStyle name="20% - Accent1 5 3 3 2 3 2" xfId="6588" xr:uid="{00000000-0005-0000-0000-0000AC000000}"/>
    <cellStyle name="20% - Accent1 5 3 3 2 4" xfId="5449" xr:uid="{00000000-0005-0000-0000-0000AD000000}"/>
    <cellStyle name="20% - Accent1 5 3 3 3" xfId="3395" xr:uid="{00000000-0005-0000-0000-0000AE000000}"/>
    <cellStyle name="20% - Accent1 5 3 3 3 2" xfId="4535" xr:uid="{00000000-0005-0000-0000-0000AF000000}"/>
    <cellStyle name="20% - Accent1 5 3 3 3 2 2" xfId="6864" xr:uid="{00000000-0005-0000-0000-0000B0000000}"/>
    <cellStyle name="20% - Accent1 5 3 3 3 3" xfId="5725" xr:uid="{00000000-0005-0000-0000-0000B1000000}"/>
    <cellStyle name="20% - Accent1 5 3 3 4" xfId="3968" xr:uid="{00000000-0005-0000-0000-0000B2000000}"/>
    <cellStyle name="20% - Accent1 5 3 3 4 2" xfId="6297" xr:uid="{00000000-0005-0000-0000-0000B3000000}"/>
    <cellStyle name="20% - Accent1 5 3 3 5" xfId="5157" xr:uid="{00000000-0005-0000-0000-0000B4000000}"/>
    <cellStyle name="20% - Accent1 5 3 4" xfId="2982" xr:uid="{00000000-0005-0000-0000-0000B5000000}"/>
    <cellStyle name="20% - Accent1 5 3 4 2" xfId="3549" xr:uid="{00000000-0005-0000-0000-0000B6000000}"/>
    <cellStyle name="20% - Accent1 5 3 4 2 2" xfId="4689" xr:uid="{00000000-0005-0000-0000-0000B7000000}"/>
    <cellStyle name="20% - Accent1 5 3 4 2 2 2" xfId="7018" xr:uid="{00000000-0005-0000-0000-0000B8000000}"/>
    <cellStyle name="20% - Accent1 5 3 4 2 3" xfId="5879" xr:uid="{00000000-0005-0000-0000-0000B9000000}"/>
    <cellStyle name="20% - Accent1 5 3 4 3" xfId="4122" xr:uid="{00000000-0005-0000-0000-0000BA000000}"/>
    <cellStyle name="20% - Accent1 5 3 4 3 2" xfId="6451" xr:uid="{00000000-0005-0000-0000-0000BB000000}"/>
    <cellStyle name="20% - Accent1 5 3 4 4" xfId="5312" xr:uid="{00000000-0005-0000-0000-0000BC000000}"/>
    <cellStyle name="20% - Accent1 5 3 5" xfId="3260" xr:uid="{00000000-0005-0000-0000-0000BD000000}"/>
    <cellStyle name="20% - Accent1 5 3 5 2" xfId="4400" xr:uid="{00000000-0005-0000-0000-0000BE000000}"/>
    <cellStyle name="20% - Accent1 5 3 5 2 2" xfId="6729" xr:uid="{00000000-0005-0000-0000-0000BF000000}"/>
    <cellStyle name="20% - Accent1 5 3 5 3" xfId="5590" xr:uid="{00000000-0005-0000-0000-0000C0000000}"/>
    <cellStyle name="20% - Accent1 5 3 6" xfId="3833" xr:uid="{00000000-0005-0000-0000-0000C1000000}"/>
    <cellStyle name="20% - Accent1 5 3 6 2" xfId="6162" xr:uid="{00000000-0005-0000-0000-0000C2000000}"/>
    <cellStyle name="20% - Accent1 5 3 7" xfId="5022" xr:uid="{00000000-0005-0000-0000-0000C3000000}"/>
    <cellStyle name="20% - Accent1 5 4" xfId="2690" xr:uid="{00000000-0005-0000-0000-0000C4000000}"/>
    <cellStyle name="20% - Accent1 5 4 2" xfId="2853" xr:uid="{00000000-0005-0000-0000-0000C5000000}"/>
    <cellStyle name="20% - Accent1 5 4 2 2" xfId="3154" xr:uid="{00000000-0005-0000-0000-0000C6000000}"/>
    <cellStyle name="20% - Accent1 5 4 2 2 2" xfId="3721" xr:uid="{00000000-0005-0000-0000-0000C7000000}"/>
    <cellStyle name="20% - Accent1 5 4 2 2 2 2" xfId="4861" xr:uid="{00000000-0005-0000-0000-0000C8000000}"/>
    <cellStyle name="20% - Accent1 5 4 2 2 2 2 2" xfId="7190" xr:uid="{00000000-0005-0000-0000-0000C9000000}"/>
    <cellStyle name="20% - Accent1 5 4 2 2 2 3" xfId="6051" xr:uid="{00000000-0005-0000-0000-0000CA000000}"/>
    <cellStyle name="20% - Accent1 5 4 2 2 3" xfId="4294" xr:uid="{00000000-0005-0000-0000-0000CB000000}"/>
    <cellStyle name="20% - Accent1 5 4 2 2 3 2" xfId="6623" xr:uid="{00000000-0005-0000-0000-0000CC000000}"/>
    <cellStyle name="20% - Accent1 5 4 2 2 4" xfId="5484" xr:uid="{00000000-0005-0000-0000-0000CD000000}"/>
    <cellStyle name="20% - Accent1 5 4 2 3" xfId="3430" xr:uid="{00000000-0005-0000-0000-0000CE000000}"/>
    <cellStyle name="20% - Accent1 5 4 2 3 2" xfId="4570" xr:uid="{00000000-0005-0000-0000-0000CF000000}"/>
    <cellStyle name="20% - Accent1 5 4 2 3 2 2" xfId="6899" xr:uid="{00000000-0005-0000-0000-0000D0000000}"/>
    <cellStyle name="20% - Accent1 5 4 2 3 3" xfId="5760" xr:uid="{00000000-0005-0000-0000-0000D1000000}"/>
    <cellStyle name="20% - Accent1 5 4 2 4" xfId="4003" xr:uid="{00000000-0005-0000-0000-0000D2000000}"/>
    <cellStyle name="20% - Accent1 5 4 2 4 2" xfId="6332" xr:uid="{00000000-0005-0000-0000-0000D3000000}"/>
    <cellStyle name="20% - Accent1 5 4 2 5" xfId="5192" xr:uid="{00000000-0005-0000-0000-0000D4000000}"/>
    <cellStyle name="20% - Accent1 5 4 3" xfId="3017" xr:uid="{00000000-0005-0000-0000-0000D5000000}"/>
    <cellStyle name="20% - Accent1 5 4 3 2" xfId="3584" xr:uid="{00000000-0005-0000-0000-0000D6000000}"/>
    <cellStyle name="20% - Accent1 5 4 3 2 2" xfId="4724" xr:uid="{00000000-0005-0000-0000-0000D7000000}"/>
    <cellStyle name="20% - Accent1 5 4 3 2 2 2" xfId="7053" xr:uid="{00000000-0005-0000-0000-0000D8000000}"/>
    <cellStyle name="20% - Accent1 5 4 3 2 3" xfId="5914" xr:uid="{00000000-0005-0000-0000-0000D9000000}"/>
    <cellStyle name="20% - Accent1 5 4 3 3" xfId="4157" xr:uid="{00000000-0005-0000-0000-0000DA000000}"/>
    <cellStyle name="20% - Accent1 5 4 3 3 2" xfId="6486" xr:uid="{00000000-0005-0000-0000-0000DB000000}"/>
    <cellStyle name="20% - Accent1 5 4 3 4" xfId="5347" xr:uid="{00000000-0005-0000-0000-0000DC000000}"/>
    <cellStyle name="20% - Accent1 5 4 4" xfId="3295" xr:uid="{00000000-0005-0000-0000-0000DD000000}"/>
    <cellStyle name="20% - Accent1 5 4 4 2" xfId="4435" xr:uid="{00000000-0005-0000-0000-0000DE000000}"/>
    <cellStyle name="20% - Accent1 5 4 4 2 2" xfId="6764" xr:uid="{00000000-0005-0000-0000-0000DF000000}"/>
    <cellStyle name="20% - Accent1 5 4 4 3" xfId="5625" xr:uid="{00000000-0005-0000-0000-0000E0000000}"/>
    <cellStyle name="20% - Accent1 5 4 5" xfId="3868" xr:uid="{00000000-0005-0000-0000-0000E1000000}"/>
    <cellStyle name="20% - Accent1 5 4 5 2" xfId="6197" xr:uid="{00000000-0005-0000-0000-0000E2000000}"/>
    <cellStyle name="20% - Accent1 5 4 6" xfId="5057" xr:uid="{00000000-0005-0000-0000-0000E3000000}"/>
    <cellStyle name="20% - Accent1 5 5" xfId="2785" xr:uid="{00000000-0005-0000-0000-0000E4000000}"/>
    <cellStyle name="20% - Accent1 5 5 2" xfId="3085" xr:uid="{00000000-0005-0000-0000-0000E5000000}"/>
    <cellStyle name="20% - Accent1 5 5 2 2" xfId="3652" xr:uid="{00000000-0005-0000-0000-0000E6000000}"/>
    <cellStyle name="20% - Accent1 5 5 2 2 2" xfId="4792" xr:uid="{00000000-0005-0000-0000-0000E7000000}"/>
    <cellStyle name="20% - Accent1 5 5 2 2 2 2" xfId="7121" xr:uid="{00000000-0005-0000-0000-0000E8000000}"/>
    <cellStyle name="20% - Accent1 5 5 2 2 3" xfId="5982" xr:uid="{00000000-0005-0000-0000-0000E9000000}"/>
    <cellStyle name="20% - Accent1 5 5 2 3" xfId="4225" xr:uid="{00000000-0005-0000-0000-0000EA000000}"/>
    <cellStyle name="20% - Accent1 5 5 2 3 2" xfId="6554" xr:uid="{00000000-0005-0000-0000-0000EB000000}"/>
    <cellStyle name="20% - Accent1 5 5 2 4" xfId="5415" xr:uid="{00000000-0005-0000-0000-0000EC000000}"/>
    <cellStyle name="20% - Accent1 5 5 3" xfId="3362" xr:uid="{00000000-0005-0000-0000-0000ED000000}"/>
    <cellStyle name="20% - Accent1 5 5 3 2" xfId="4502" xr:uid="{00000000-0005-0000-0000-0000EE000000}"/>
    <cellStyle name="20% - Accent1 5 5 3 2 2" xfId="6831" xr:uid="{00000000-0005-0000-0000-0000EF000000}"/>
    <cellStyle name="20% - Accent1 5 5 3 3" xfId="5692" xr:uid="{00000000-0005-0000-0000-0000F0000000}"/>
    <cellStyle name="20% - Accent1 5 5 4" xfId="3935" xr:uid="{00000000-0005-0000-0000-0000F1000000}"/>
    <cellStyle name="20% - Accent1 5 5 4 2" xfId="6264" xr:uid="{00000000-0005-0000-0000-0000F2000000}"/>
    <cellStyle name="20% - Accent1 5 5 5" xfId="5124" xr:uid="{00000000-0005-0000-0000-0000F3000000}"/>
    <cellStyle name="20% - Accent1 5 6" xfId="2947" xr:uid="{00000000-0005-0000-0000-0000F4000000}"/>
    <cellStyle name="20% - Accent1 5 6 2" xfId="3515" xr:uid="{00000000-0005-0000-0000-0000F5000000}"/>
    <cellStyle name="20% - Accent1 5 6 2 2" xfId="4655" xr:uid="{00000000-0005-0000-0000-0000F6000000}"/>
    <cellStyle name="20% - Accent1 5 6 2 2 2" xfId="6984" xr:uid="{00000000-0005-0000-0000-0000F7000000}"/>
    <cellStyle name="20% - Accent1 5 6 2 3" xfId="5845" xr:uid="{00000000-0005-0000-0000-0000F8000000}"/>
    <cellStyle name="20% - Accent1 5 6 3" xfId="4088" xr:uid="{00000000-0005-0000-0000-0000F9000000}"/>
    <cellStyle name="20% - Accent1 5 6 3 2" xfId="6417" xr:uid="{00000000-0005-0000-0000-0000FA000000}"/>
    <cellStyle name="20% - Accent1 5 6 4" xfId="5278" xr:uid="{00000000-0005-0000-0000-0000FB000000}"/>
    <cellStyle name="20% - Accent1 5 7" xfId="3226" xr:uid="{00000000-0005-0000-0000-0000FC000000}"/>
    <cellStyle name="20% - Accent1 5 7 2" xfId="4366" xr:uid="{00000000-0005-0000-0000-0000FD000000}"/>
    <cellStyle name="20% - Accent1 5 7 2 2" xfId="6695" xr:uid="{00000000-0005-0000-0000-0000FE000000}"/>
    <cellStyle name="20% - Accent1 5 7 3" xfId="5556" xr:uid="{00000000-0005-0000-0000-0000FF000000}"/>
    <cellStyle name="20% - Accent1 5 8" xfId="3799" xr:uid="{00000000-0005-0000-0000-000000010000}"/>
    <cellStyle name="20% - Accent1 5 8 2" xfId="6128" xr:uid="{00000000-0005-0000-0000-000001010000}"/>
    <cellStyle name="20% - Accent1 5 9" xfId="4988" xr:uid="{00000000-0005-0000-0000-000002010000}"/>
    <cellStyle name="20% - Accent1 6" xfId="2648" xr:uid="{00000000-0005-0000-0000-000003010000}"/>
    <cellStyle name="20% - Accent1 7" xfId="18" xr:uid="{00000000-0005-0000-0000-000004010000}"/>
    <cellStyle name="20% - Accent1 7 2" xfId="2923" xr:uid="{00000000-0005-0000-0000-000005010000}"/>
    <cellStyle name="20% - Accent1 7 2 2" xfId="3498" xr:uid="{00000000-0005-0000-0000-000006010000}"/>
    <cellStyle name="20% - Accent1 7 2 2 2" xfId="4638" xr:uid="{00000000-0005-0000-0000-000007010000}"/>
    <cellStyle name="20% - Accent1 7 2 2 2 2" xfId="6967" xr:uid="{00000000-0005-0000-0000-000008010000}"/>
    <cellStyle name="20% - Accent1 7 2 2 3" xfId="5828" xr:uid="{00000000-0005-0000-0000-000009010000}"/>
    <cellStyle name="20% - Accent1 7 2 3" xfId="4071" xr:uid="{00000000-0005-0000-0000-00000A010000}"/>
    <cellStyle name="20% - Accent1 7 2 3 2" xfId="6400" xr:uid="{00000000-0005-0000-0000-00000B010000}"/>
    <cellStyle name="20% - Accent1 7 2 4" xfId="5260" xr:uid="{00000000-0005-0000-0000-00000C010000}"/>
    <cellStyle name="20% - Accent2 2" xfId="354" xr:uid="{00000000-0005-0000-0000-00000D010000}"/>
    <cellStyle name="20% - Accent2 3" xfId="515" xr:uid="{00000000-0005-0000-0000-00000E010000}"/>
    <cellStyle name="20% - Accent2 4" xfId="587" xr:uid="{00000000-0005-0000-0000-00000F010000}"/>
    <cellStyle name="20% - Accent2 5" xfId="992" xr:uid="{00000000-0005-0000-0000-000010010000}"/>
    <cellStyle name="20% - Accent2 5 2" xfId="1062" xr:uid="{00000000-0005-0000-0000-000011010000}"/>
    <cellStyle name="20% - Accent2 5 2 2" xfId="2632" xr:uid="{00000000-0005-0000-0000-000012010000}"/>
    <cellStyle name="20% - Accent2 5 2 2 2" xfId="2743" xr:uid="{00000000-0005-0000-0000-000013010000}"/>
    <cellStyle name="20% - Accent2 5 2 2 2 2" xfId="2906" xr:uid="{00000000-0005-0000-0000-000014010000}"/>
    <cellStyle name="20% - Accent2 5 2 2 2 2 2" xfId="3207" xr:uid="{00000000-0005-0000-0000-000015010000}"/>
    <cellStyle name="20% - Accent2 5 2 2 2 2 2 2" xfId="3774" xr:uid="{00000000-0005-0000-0000-000016010000}"/>
    <cellStyle name="20% - Accent2 5 2 2 2 2 2 2 2" xfId="4914" xr:uid="{00000000-0005-0000-0000-000017010000}"/>
    <cellStyle name="20% - Accent2 5 2 2 2 2 2 2 2 2" xfId="7243" xr:uid="{00000000-0005-0000-0000-000018010000}"/>
    <cellStyle name="20% - Accent2 5 2 2 2 2 2 2 3" xfId="6104" xr:uid="{00000000-0005-0000-0000-000019010000}"/>
    <cellStyle name="20% - Accent2 5 2 2 2 2 2 3" xfId="4347" xr:uid="{00000000-0005-0000-0000-00001A010000}"/>
    <cellStyle name="20% - Accent2 5 2 2 2 2 2 3 2" xfId="6676" xr:uid="{00000000-0005-0000-0000-00001B010000}"/>
    <cellStyle name="20% - Accent2 5 2 2 2 2 2 4" xfId="5537" xr:uid="{00000000-0005-0000-0000-00001C010000}"/>
    <cellStyle name="20% - Accent2 5 2 2 2 2 3" xfId="3483" xr:uid="{00000000-0005-0000-0000-00001D010000}"/>
    <cellStyle name="20% - Accent2 5 2 2 2 2 3 2" xfId="4623" xr:uid="{00000000-0005-0000-0000-00001E010000}"/>
    <cellStyle name="20% - Accent2 5 2 2 2 2 3 2 2" xfId="6952" xr:uid="{00000000-0005-0000-0000-00001F010000}"/>
    <cellStyle name="20% - Accent2 5 2 2 2 2 3 3" xfId="5813" xr:uid="{00000000-0005-0000-0000-000020010000}"/>
    <cellStyle name="20% - Accent2 5 2 2 2 2 4" xfId="4056" xr:uid="{00000000-0005-0000-0000-000021010000}"/>
    <cellStyle name="20% - Accent2 5 2 2 2 2 4 2" xfId="6385" xr:uid="{00000000-0005-0000-0000-000022010000}"/>
    <cellStyle name="20% - Accent2 5 2 2 2 2 5" xfId="5245" xr:uid="{00000000-0005-0000-0000-000023010000}"/>
    <cellStyle name="20% - Accent2 5 2 2 2 3" xfId="3070" xr:uid="{00000000-0005-0000-0000-000024010000}"/>
    <cellStyle name="20% - Accent2 5 2 2 2 3 2" xfId="3637" xr:uid="{00000000-0005-0000-0000-000025010000}"/>
    <cellStyle name="20% - Accent2 5 2 2 2 3 2 2" xfId="4777" xr:uid="{00000000-0005-0000-0000-000026010000}"/>
    <cellStyle name="20% - Accent2 5 2 2 2 3 2 2 2" xfId="7106" xr:uid="{00000000-0005-0000-0000-000027010000}"/>
    <cellStyle name="20% - Accent2 5 2 2 2 3 2 3" xfId="5967" xr:uid="{00000000-0005-0000-0000-000028010000}"/>
    <cellStyle name="20% - Accent2 5 2 2 2 3 3" xfId="4210" xr:uid="{00000000-0005-0000-0000-000029010000}"/>
    <cellStyle name="20% - Accent2 5 2 2 2 3 3 2" xfId="6539" xr:uid="{00000000-0005-0000-0000-00002A010000}"/>
    <cellStyle name="20% - Accent2 5 2 2 2 3 4" xfId="5400" xr:uid="{00000000-0005-0000-0000-00002B010000}"/>
    <cellStyle name="20% - Accent2 5 2 2 2 4" xfId="3348" xr:uid="{00000000-0005-0000-0000-00002C010000}"/>
    <cellStyle name="20% - Accent2 5 2 2 2 4 2" xfId="4488" xr:uid="{00000000-0005-0000-0000-00002D010000}"/>
    <cellStyle name="20% - Accent2 5 2 2 2 4 2 2" xfId="6817" xr:uid="{00000000-0005-0000-0000-00002E010000}"/>
    <cellStyle name="20% - Accent2 5 2 2 2 4 3" xfId="5678" xr:uid="{00000000-0005-0000-0000-00002F010000}"/>
    <cellStyle name="20% - Accent2 5 2 2 2 5" xfId="3921" xr:uid="{00000000-0005-0000-0000-000030010000}"/>
    <cellStyle name="20% - Accent2 5 2 2 2 5 2" xfId="6250" xr:uid="{00000000-0005-0000-0000-000031010000}"/>
    <cellStyle name="20% - Accent2 5 2 2 2 6" xfId="5110" xr:uid="{00000000-0005-0000-0000-000032010000}"/>
    <cellStyle name="20% - Accent2 5 2 2 3" xfId="2837" xr:uid="{00000000-0005-0000-0000-000033010000}"/>
    <cellStyle name="20% - Accent2 5 2 2 3 2" xfId="3138" xr:uid="{00000000-0005-0000-0000-000034010000}"/>
    <cellStyle name="20% - Accent2 5 2 2 3 2 2" xfId="3705" xr:uid="{00000000-0005-0000-0000-000035010000}"/>
    <cellStyle name="20% - Accent2 5 2 2 3 2 2 2" xfId="4845" xr:uid="{00000000-0005-0000-0000-000036010000}"/>
    <cellStyle name="20% - Accent2 5 2 2 3 2 2 2 2" xfId="7174" xr:uid="{00000000-0005-0000-0000-000037010000}"/>
    <cellStyle name="20% - Accent2 5 2 2 3 2 2 3" xfId="6035" xr:uid="{00000000-0005-0000-0000-000038010000}"/>
    <cellStyle name="20% - Accent2 5 2 2 3 2 3" xfId="4278" xr:uid="{00000000-0005-0000-0000-000039010000}"/>
    <cellStyle name="20% - Accent2 5 2 2 3 2 3 2" xfId="6607" xr:uid="{00000000-0005-0000-0000-00003A010000}"/>
    <cellStyle name="20% - Accent2 5 2 2 3 2 4" xfId="5468" xr:uid="{00000000-0005-0000-0000-00003B010000}"/>
    <cellStyle name="20% - Accent2 5 2 2 3 3" xfId="3414" xr:uid="{00000000-0005-0000-0000-00003C010000}"/>
    <cellStyle name="20% - Accent2 5 2 2 3 3 2" xfId="4554" xr:uid="{00000000-0005-0000-0000-00003D010000}"/>
    <cellStyle name="20% - Accent2 5 2 2 3 3 2 2" xfId="6883" xr:uid="{00000000-0005-0000-0000-00003E010000}"/>
    <cellStyle name="20% - Accent2 5 2 2 3 3 3" xfId="5744" xr:uid="{00000000-0005-0000-0000-00003F010000}"/>
    <cellStyle name="20% - Accent2 5 2 2 3 4" xfId="3987" xr:uid="{00000000-0005-0000-0000-000040010000}"/>
    <cellStyle name="20% - Accent2 5 2 2 3 4 2" xfId="6316" xr:uid="{00000000-0005-0000-0000-000041010000}"/>
    <cellStyle name="20% - Accent2 5 2 2 3 5" xfId="5176" xr:uid="{00000000-0005-0000-0000-000042010000}"/>
    <cellStyle name="20% - Accent2 5 2 2 4" xfId="3001" xr:uid="{00000000-0005-0000-0000-000043010000}"/>
    <cellStyle name="20% - Accent2 5 2 2 4 2" xfId="3568" xr:uid="{00000000-0005-0000-0000-000044010000}"/>
    <cellStyle name="20% - Accent2 5 2 2 4 2 2" xfId="4708" xr:uid="{00000000-0005-0000-0000-000045010000}"/>
    <cellStyle name="20% - Accent2 5 2 2 4 2 2 2" xfId="7037" xr:uid="{00000000-0005-0000-0000-000046010000}"/>
    <cellStyle name="20% - Accent2 5 2 2 4 2 3" xfId="5898" xr:uid="{00000000-0005-0000-0000-000047010000}"/>
    <cellStyle name="20% - Accent2 5 2 2 4 3" xfId="4141" xr:uid="{00000000-0005-0000-0000-000048010000}"/>
    <cellStyle name="20% - Accent2 5 2 2 4 3 2" xfId="6470" xr:uid="{00000000-0005-0000-0000-000049010000}"/>
    <cellStyle name="20% - Accent2 5 2 2 4 4" xfId="5331" xr:uid="{00000000-0005-0000-0000-00004A010000}"/>
    <cellStyle name="20% - Accent2 5 2 2 5" xfId="3279" xr:uid="{00000000-0005-0000-0000-00004B010000}"/>
    <cellStyle name="20% - Accent2 5 2 2 5 2" xfId="4419" xr:uid="{00000000-0005-0000-0000-00004C010000}"/>
    <cellStyle name="20% - Accent2 5 2 2 5 2 2" xfId="6748" xr:uid="{00000000-0005-0000-0000-00004D010000}"/>
    <cellStyle name="20% - Accent2 5 2 2 5 3" xfId="5609" xr:uid="{00000000-0005-0000-0000-00004E010000}"/>
    <cellStyle name="20% - Accent2 5 2 2 6" xfId="3852" xr:uid="{00000000-0005-0000-0000-00004F010000}"/>
    <cellStyle name="20% - Accent2 5 2 2 6 2" xfId="6181" xr:uid="{00000000-0005-0000-0000-000050010000}"/>
    <cellStyle name="20% - Accent2 5 2 2 7" xfId="5041" xr:uid="{00000000-0005-0000-0000-000051010000}"/>
    <cellStyle name="20% - Accent2 5 2 3" xfId="2709" xr:uid="{00000000-0005-0000-0000-000052010000}"/>
    <cellStyle name="20% - Accent2 5 2 3 2" xfId="2872" xr:uid="{00000000-0005-0000-0000-000053010000}"/>
    <cellStyle name="20% - Accent2 5 2 3 2 2" xfId="3173" xr:uid="{00000000-0005-0000-0000-000054010000}"/>
    <cellStyle name="20% - Accent2 5 2 3 2 2 2" xfId="3740" xr:uid="{00000000-0005-0000-0000-000055010000}"/>
    <cellStyle name="20% - Accent2 5 2 3 2 2 2 2" xfId="4880" xr:uid="{00000000-0005-0000-0000-000056010000}"/>
    <cellStyle name="20% - Accent2 5 2 3 2 2 2 2 2" xfId="7209" xr:uid="{00000000-0005-0000-0000-000057010000}"/>
    <cellStyle name="20% - Accent2 5 2 3 2 2 2 3" xfId="6070" xr:uid="{00000000-0005-0000-0000-000058010000}"/>
    <cellStyle name="20% - Accent2 5 2 3 2 2 3" xfId="4313" xr:uid="{00000000-0005-0000-0000-000059010000}"/>
    <cellStyle name="20% - Accent2 5 2 3 2 2 3 2" xfId="6642" xr:uid="{00000000-0005-0000-0000-00005A010000}"/>
    <cellStyle name="20% - Accent2 5 2 3 2 2 4" xfId="5503" xr:uid="{00000000-0005-0000-0000-00005B010000}"/>
    <cellStyle name="20% - Accent2 5 2 3 2 3" xfId="3449" xr:uid="{00000000-0005-0000-0000-00005C010000}"/>
    <cellStyle name="20% - Accent2 5 2 3 2 3 2" xfId="4589" xr:uid="{00000000-0005-0000-0000-00005D010000}"/>
    <cellStyle name="20% - Accent2 5 2 3 2 3 2 2" xfId="6918" xr:uid="{00000000-0005-0000-0000-00005E010000}"/>
    <cellStyle name="20% - Accent2 5 2 3 2 3 3" xfId="5779" xr:uid="{00000000-0005-0000-0000-00005F010000}"/>
    <cellStyle name="20% - Accent2 5 2 3 2 4" xfId="4022" xr:uid="{00000000-0005-0000-0000-000060010000}"/>
    <cellStyle name="20% - Accent2 5 2 3 2 4 2" xfId="6351" xr:uid="{00000000-0005-0000-0000-000061010000}"/>
    <cellStyle name="20% - Accent2 5 2 3 2 5" xfId="5211" xr:uid="{00000000-0005-0000-0000-000062010000}"/>
    <cellStyle name="20% - Accent2 5 2 3 3" xfId="3036" xr:uid="{00000000-0005-0000-0000-000063010000}"/>
    <cellStyle name="20% - Accent2 5 2 3 3 2" xfId="3603" xr:uid="{00000000-0005-0000-0000-000064010000}"/>
    <cellStyle name="20% - Accent2 5 2 3 3 2 2" xfId="4743" xr:uid="{00000000-0005-0000-0000-000065010000}"/>
    <cellStyle name="20% - Accent2 5 2 3 3 2 2 2" xfId="7072" xr:uid="{00000000-0005-0000-0000-000066010000}"/>
    <cellStyle name="20% - Accent2 5 2 3 3 2 3" xfId="5933" xr:uid="{00000000-0005-0000-0000-000067010000}"/>
    <cellStyle name="20% - Accent2 5 2 3 3 3" xfId="4176" xr:uid="{00000000-0005-0000-0000-000068010000}"/>
    <cellStyle name="20% - Accent2 5 2 3 3 3 2" xfId="6505" xr:uid="{00000000-0005-0000-0000-000069010000}"/>
    <cellStyle name="20% - Accent2 5 2 3 3 4" xfId="5366" xr:uid="{00000000-0005-0000-0000-00006A010000}"/>
    <cellStyle name="20% - Accent2 5 2 3 4" xfId="3314" xr:uid="{00000000-0005-0000-0000-00006B010000}"/>
    <cellStyle name="20% - Accent2 5 2 3 4 2" xfId="4454" xr:uid="{00000000-0005-0000-0000-00006C010000}"/>
    <cellStyle name="20% - Accent2 5 2 3 4 2 2" xfId="6783" xr:uid="{00000000-0005-0000-0000-00006D010000}"/>
    <cellStyle name="20% - Accent2 5 2 3 4 3" xfId="5644" xr:uid="{00000000-0005-0000-0000-00006E010000}"/>
    <cellStyle name="20% - Accent2 5 2 3 5" xfId="3887" xr:uid="{00000000-0005-0000-0000-00006F010000}"/>
    <cellStyle name="20% - Accent2 5 2 3 5 2" xfId="6216" xr:uid="{00000000-0005-0000-0000-000070010000}"/>
    <cellStyle name="20% - Accent2 5 2 3 6" xfId="5076" xr:uid="{00000000-0005-0000-0000-000071010000}"/>
    <cellStyle name="20% - Accent2 5 2 4" xfId="2803" xr:uid="{00000000-0005-0000-0000-000072010000}"/>
    <cellStyle name="20% - Accent2 5 2 4 2" xfId="3104" xr:uid="{00000000-0005-0000-0000-000073010000}"/>
    <cellStyle name="20% - Accent2 5 2 4 2 2" xfId="3671" xr:uid="{00000000-0005-0000-0000-000074010000}"/>
    <cellStyle name="20% - Accent2 5 2 4 2 2 2" xfId="4811" xr:uid="{00000000-0005-0000-0000-000075010000}"/>
    <cellStyle name="20% - Accent2 5 2 4 2 2 2 2" xfId="7140" xr:uid="{00000000-0005-0000-0000-000076010000}"/>
    <cellStyle name="20% - Accent2 5 2 4 2 2 3" xfId="6001" xr:uid="{00000000-0005-0000-0000-000077010000}"/>
    <cellStyle name="20% - Accent2 5 2 4 2 3" xfId="4244" xr:uid="{00000000-0005-0000-0000-000078010000}"/>
    <cellStyle name="20% - Accent2 5 2 4 2 3 2" xfId="6573" xr:uid="{00000000-0005-0000-0000-000079010000}"/>
    <cellStyle name="20% - Accent2 5 2 4 2 4" xfId="5434" xr:uid="{00000000-0005-0000-0000-00007A010000}"/>
    <cellStyle name="20% - Accent2 5 2 4 3" xfId="3380" xr:uid="{00000000-0005-0000-0000-00007B010000}"/>
    <cellStyle name="20% - Accent2 5 2 4 3 2" xfId="4520" xr:uid="{00000000-0005-0000-0000-00007C010000}"/>
    <cellStyle name="20% - Accent2 5 2 4 3 2 2" xfId="6849" xr:uid="{00000000-0005-0000-0000-00007D010000}"/>
    <cellStyle name="20% - Accent2 5 2 4 3 3" xfId="5710" xr:uid="{00000000-0005-0000-0000-00007E010000}"/>
    <cellStyle name="20% - Accent2 5 2 4 4" xfId="3953" xr:uid="{00000000-0005-0000-0000-00007F010000}"/>
    <cellStyle name="20% - Accent2 5 2 4 4 2" xfId="6282" xr:uid="{00000000-0005-0000-0000-000080010000}"/>
    <cellStyle name="20% - Accent2 5 2 4 5" xfId="5142" xr:uid="{00000000-0005-0000-0000-000081010000}"/>
    <cellStyle name="20% - Accent2 5 2 5" xfId="2967" xr:uid="{00000000-0005-0000-0000-000082010000}"/>
    <cellStyle name="20% - Accent2 5 2 5 2" xfId="3534" xr:uid="{00000000-0005-0000-0000-000083010000}"/>
    <cellStyle name="20% - Accent2 5 2 5 2 2" xfId="4674" xr:uid="{00000000-0005-0000-0000-000084010000}"/>
    <cellStyle name="20% - Accent2 5 2 5 2 2 2" xfId="7003" xr:uid="{00000000-0005-0000-0000-000085010000}"/>
    <cellStyle name="20% - Accent2 5 2 5 2 3" xfId="5864" xr:uid="{00000000-0005-0000-0000-000086010000}"/>
    <cellStyle name="20% - Accent2 5 2 5 3" xfId="4107" xr:uid="{00000000-0005-0000-0000-000087010000}"/>
    <cellStyle name="20% - Accent2 5 2 5 3 2" xfId="6436" xr:uid="{00000000-0005-0000-0000-000088010000}"/>
    <cellStyle name="20% - Accent2 5 2 5 4" xfId="5297" xr:uid="{00000000-0005-0000-0000-000089010000}"/>
    <cellStyle name="20% - Accent2 5 2 6" xfId="3245" xr:uid="{00000000-0005-0000-0000-00008A010000}"/>
    <cellStyle name="20% - Accent2 5 2 6 2" xfId="4385" xr:uid="{00000000-0005-0000-0000-00008B010000}"/>
    <cellStyle name="20% - Accent2 5 2 6 2 2" xfId="6714" xr:uid="{00000000-0005-0000-0000-00008C010000}"/>
    <cellStyle name="20% - Accent2 5 2 6 3" xfId="5575" xr:uid="{00000000-0005-0000-0000-00008D010000}"/>
    <cellStyle name="20% - Accent2 5 2 7" xfId="3818" xr:uid="{00000000-0005-0000-0000-00008E010000}"/>
    <cellStyle name="20% - Accent2 5 2 7 2" xfId="6147" xr:uid="{00000000-0005-0000-0000-00008F010000}"/>
    <cellStyle name="20% - Accent2 5 2 8" xfId="5007" xr:uid="{00000000-0005-0000-0000-000090010000}"/>
    <cellStyle name="20% - Accent2 5 3" xfId="2615" xr:uid="{00000000-0005-0000-0000-000091010000}"/>
    <cellStyle name="20% - Accent2 5 3 2" xfId="2726" xr:uid="{00000000-0005-0000-0000-000092010000}"/>
    <cellStyle name="20% - Accent2 5 3 2 2" xfId="2889" xr:uid="{00000000-0005-0000-0000-000093010000}"/>
    <cellStyle name="20% - Accent2 5 3 2 2 2" xfId="3190" xr:uid="{00000000-0005-0000-0000-000094010000}"/>
    <cellStyle name="20% - Accent2 5 3 2 2 2 2" xfId="3757" xr:uid="{00000000-0005-0000-0000-000095010000}"/>
    <cellStyle name="20% - Accent2 5 3 2 2 2 2 2" xfId="4897" xr:uid="{00000000-0005-0000-0000-000096010000}"/>
    <cellStyle name="20% - Accent2 5 3 2 2 2 2 2 2" xfId="7226" xr:uid="{00000000-0005-0000-0000-000097010000}"/>
    <cellStyle name="20% - Accent2 5 3 2 2 2 2 3" xfId="6087" xr:uid="{00000000-0005-0000-0000-000098010000}"/>
    <cellStyle name="20% - Accent2 5 3 2 2 2 3" xfId="4330" xr:uid="{00000000-0005-0000-0000-000099010000}"/>
    <cellStyle name="20% - Accent2 5 3 2 2 2 3 2" xfId="6659" xr:uid="{00000000-0005-0000-0000-00009A010000}"/>
    <cellStyle name="20% - Accent2 5 3 2 2 2 4" xfId="5520" xr:uid="{00000000-0005-0000-0000-00009B010000}"/>
    <cellStyle name="20% - Accent2 5 3 2 2 3" xfId="3466" xr:uid="{00000000-0005-0000-0000-00009C010000}"/>
    <cellStyle name="20% - Accent2 5 3 2 2 3 2" xfId="4606" xr:uid="{00000000-0005-0000-0000-00009D010000}"/>
    <cellStyle name="20% - Accent2 5 3 2 2 3 2 2" xfId="6935" xr:uid="{00000000-0005-0000-0000-00009E010000}"/>
    <cellStyle name="20% - Accent2 5 3 2 2 3 3" xfId="5796" xr:uid="{00000000-0005-0000-0000-00009F010000}"/>
    <cellStyle name="20% - Accent2 5 3 2 2 4" xfId="4039" xr:uid="{00000000-0005-0000-0000-0000A0010000}"/>
    <cellStyle name="20% - Accent2 5 3 2 2 4 2" xfId="6368" xr:uid="{00000000-0005-0000-0000-0000A1010000}"/>
    <cellStyle name="20% - Accent2 5 3 2 2 5" xfId="5228" xr:uid="{00000000-0005-0000-0000-0000A2010000}"/>
    <cellStyle name="20% - Accent2 5 3 2 3" xfId="3053" xr:uid="{00000000-0005-0000-0000-0000A3010000}"/>
    <cellStyle name="20% - Accent2 5 3 2 3 2" xfId="3620" xr:uid="{00000000-0005-0000-0000-0000A4010000}"/>
    <cellStyle name="20% - Accent2 5 3 2 3 2 2" xfId="4760" xr:uid="{00000000-0005-0000-0000-0000A5010000}"/>
    <cellStyle name="20% - Accent2 5 3 2 3 2 2 2" xfId="7089" xr:uid="{00000000-0005-0000-0000-0000A6010000}"/>
    <cellStyle name="20% - Accent2 5 3 2 3 2 3" xfId="5950" xr:uid="{00000000-0005-0000-0000-0000A7010000}"/>
    <cellStyle name="20% - Accent2 5 3 2 3 3" xfId="4193" xr:uid="{00000000-0005-0000-0000-0000A8010000}"/>
    <cellStyle name="20% - Accent2 5 3 2 3 3 2" xfId="6522" xr:uid="{00000000-0005-0000-0000-0000A9010000}"/>
    <cellStyle name="20% - Accent2 5 3 2 3 4" xfId="5383" xr:uid="{00000000-0005-0000-0000-0000AA010000}"/>
    <cellStyle name="20% - Accent2 5 3 2 4" xfId="3331" xr:uid="{00000000-0005-0000-0000-0000AB010000}"/>
    <cellStyle name="20% - Accent2 5 3 2 4 2" xfId="4471" xr:uid="{00000000-0005-0000-0000-0000AC010000}"/>
    <cellStyle name="20% - Accent2 5 3 2 4 2 2" xfId="6800" xr:uid="{00000000-0005-0000-0000-0000AD010000}"/>
    <cellStyle name="20% - Accent2 5 3 2 4 3" xfId="5661" xr:uid="{00000000-0005-0000-0000-0000AE010000}"/>
    <cellStyle name="20% - Accent2 5 3 2 5" xfId="3904" xr:uid="{00000000-0005-0000-0000-0000AF010000}"/>
    <cellStyle name="20% - Accent2 5 3 2 5 2" xfId="6233" xr:uid="{00000000-0005-0000-0000-0000B0010000}"/>
    <cellStyle name="20% - Accent2 5 3 2 6" xfId="5093" xr:uid="{00000000-0005-0000-0000-0000B1010000}"/>
    <cellStyle name="20% - Accent2 5 3 3" xfId="2820" xr:uid="{00000000-0005-0000-0000-0000B2010000}"/>
    <cellStyle name="20% - Accent2 5 3 3 2" xfId="3121" xr:uid="{00000000-0005-0000-0000-0000B3010000}"/>
    <cellStyle name="20% - Accent2 5 3 3 2 2" xfId="3688" xr:uid="{00000000-0005-0000-0000-0000B4010000}"/>
    <cellStyle name="20% - Accent2 5 3 3 2 2 2" xfId="4828" xr:uid="{00000000-0005-0000-0000-0000B5010000}"/>
    <cellStyle name="20% - Accent2 5 3 3 2 2 2 2" xfId="7157" xr:uid="{00000000-0005-0000-0000-0000B6010000}"/>
    <cellStyle name="20% - Accent2 5 3 3 2 2 3" xfId="6018" xr:uid="{00000000-0005-0000-0000-0000B7010000}"/>
    <cellStyle name="20% - Accent2 5 3 3 2 3" xfId="4261" xr:uid="{00000000-0005-0000-0000-0000B8010000}"/>
    <cellStyle name="20% - Accent2 5 3 3 2 3 2" xfId="6590" xr:uid="{00000000-0005-0000-0000-0000B9010000}"/>
    <cellStyle name="20% - Accent2 5 3 3 2 4" xfId="5451" xr:uid="{00000000-0005-0000-0000-0000BA010000}"/>
    <cellStyle name="20% - Accent2 5 3 3 3" xfId="3397" xr:uid="{00000000-0005-0000-0000-0000BB010000}"/>
    <cellStyle name="20% - Accent2 5 3 3 3 2" xfId="4537" xr:uid="{00000000-0005-0000-0000-0000BC010000}"/>
    <cellStyle name="20% - Accent2 5 3 3 3 2 2" xfId="6866" xr:uid="{00000000-0005-0000-0000-0000BD010000}"/>
    <cellStyle name="20% - Accent2 5 3 3 3 3" xfId="5727" xr:uid="{00000000-0005-0000-0000-0000BE010000}"/>
    <cellStyle name="20% - Accent2 5 3 3 4" xfId="3970" xr:uid="{00000000-0005-0000-0000-0000BF010000}"/>
    <cellStyle name="20% - Accent2 5 3 3 4 2" xfId="6299" xr:uid="{00000000-0005-0000-0000-0000C0010000}"/>
    <cellStyle name="20% - Accent2 5 3 3 5" xfId="5159" xr:uid="{00000000-0005-0000-0000-0000C1010000}"/>
    <cellStyle name="20% - Accent2 5 3 4" xfId="2984" xr:uid="{00000000-0005-0000-0000-0000C2010000}"/>
    <cellStyle name="20% - Accent2 5 3 4 2" xfId="3551" xr:uid="{00000000-0005-0000-0000-0000C3010000}"/>
    <cellStyle name="20% - Accent2 5 3 4 2 2" xfId="4691" xr:uid="{00000000-0005-0000-0000-0000C4010000}"/>
    <cellStyle name="20% - Accent2 5 3 4 2 2 2" xfId="7020" xr:uid="{00000000-0005-0000-0000-0000C5010000}"/>
    <cellStyle name="20% - Accent2 5 3 4 2 3" xfId="5881" xr:uid="{00000000-0005-0000-0000-0000C6010000}"/>
    <cellStyle name="20% - Accent2 5 3 4 3" xfId="4124" xr:uid="{00000000-0005-0000-0000-0000C7010000}"/>
    <cellStyle name="20% - Accent2 5 3 4 3 2" xfId="6453" xr:uid="{00000000-0005-0000-0000-0000C8010000}"/>
    <cellStyle name="20% - Accent2 5 3 4 4" xfId="5314" xr:uid="{00000000-0005-0000-0000-0000C9010000}"/>
    <cellStyle name="20% - Accent2 5 3 5" xfId="3262" xr:uid="{00000000-0005-0000-0000-0000CA010000}"/>
    <cellStyle name="20% - Accent2 5 3 5 2" xfId="4402" xr:uid="{00000000-0005-0000-0000-0000CB010000}"/>
    <cellStyle name="20% - Accent2 5 3 5 2 2" xfId="6731" xr:uid="{00000000-0005-0000-0000-0000CC010000}"/>
    <cellStyle name="20% - Accent2 5 3 5 3" xfId="5592" xr:uid="{00000000-0005-0000-0000-0000CD010000}"/>
    <cellStyle name="20% - Accent2 5 3 6" xfId="3835" xr:uid="{00000000-0005-0000-0000-0000CE010000}"/>
    <cellStyle name="20% - Accent2 5 3 6 2" xfId="6164" xr:uid="{00000000-0005-0000-0000-0000CF010000}"/>
    <cellStyle name="20% - Accent2 5 3 7" xfId="5024" xr:uid="{00000000-0005-0000-0000-0000D0010000}"/>
    <cellStyle name="20% - Accent2 5 4" xfId="2692" xr:uid="{00000000-0005-0000-0000-0000D1010000}"/>
    <cellStyle name="20% - Accent2 5 4 2" xfId="2855" xr:uid="{00000000-0005-0000-0000-0000D2010000}"/>
    <cellStyle name="20% - Accent2 5 4 2 2" xfId="3156" xr:uid="{00000000-0005-0000-0000-0000D3010000}"/>
    <cellStyle name="20% - Accent2 5 4 2 2 2" xfId="3723" xr:uid="{00000000-0005-0000-0000-0000D4010000}"/>
    <cellStyle name="20% - Accent2 5 4 2 2 2 2" xfId="4863" xr:uid="{00000000-0005-0000-0000-0000D5010000}"/>
    <cellStyle name="20% - Accent2 5 4 2 2 2 2 2" xfId="7192" xr:uid="{00000000-0005-0000-0000-0000D6010000}"/>
    <cellStyle name="20% - Accent2 5 4 2 2 2 3" xfId="6053" xr:uid="{00000000-0005-0000-0000-0000D7010000}"/>
    <cellStyle name="20% - Accent2 5 4 2 2 3" xfId="4296" xr:uid="{00000000-0005-0000-0000-0000D8010000}"/>
    <cellStyle name="20% - Accent2 5 4 2 2 3 2" xfId="6625" xr:uid="{00000000-0005-0000-0000-0000D9010000}"/>
    <cellStyle name="20% - Accent2 5 4 2 2 4" xfId="5486" xr:uid="{00000000-0005-0000-0000-0000DA010000}"/>
    <cellStyle name="20% - Accent2 5 4 2 3" xfId="3432" xr:uid="{00000000-0005-0000-0000-0000DB010000}"/>
    <cellStyle name="20% - Accent2 5 4 2 3 2" xfId="4572" xr:uid="{00000000-0005-0000-0000-0000DC010000}"/>
    <cellStyle name="20% - Accent2 5 4 2 3 2 2" xfId="6901" xr:uid="{00000000-0005-0000-0000-0000DD010000}"/>
    <cellStyle name="20% - Accent2 5 4 2 3 3" xfId="5762" xr:uid="{00000000-0005-0000-0000-0000DE010000}"/>
    <cellStyle name="20% - Accent2 5 4 2 4" xfId="4005" xr:uid="{00000000-0005-0000-0000-0000DF010000}"/>
    <cellStyle name="20% - Accent2 5 4 2 4 2" xfId="6334" xr:uid="{00000000-0005-0000-0000-0000E0010000}"/>
    <cellStyle name="20% - Accent2 5 4 2 5" xfId="5194" xr:uid="{00000000-0005-0000-0000-0000E1010000}"/>
    <cellStyle name="20% - Accent2 5 4 3" xfId="3019" xr:uid="{00000000-0005-0000-0000-0000E2010000}"/>
    <cellStyle name="20% - Accent2 5 4 3 2" xfId="3586" xr:uid="{00000000-0005-0000-0000-0000E3010000}"/>
    <cellStyle name="20% - Accent2 5 4 3 2 2" xfId="4726" xr:uid="{00000000-0005-0000-0000-0000E4010000}"/>
    <cellStyle name="20% - Accent2 5 4 3 2 2 2" xfId="7055" xr:uid="{00000000-0005-0000-0000-0000E5010000}"/>
    <cellStyle name="20% - Accent2 5 4 3 2 3" xfId="5916" xr:uid="{00000000-0005-0000-0000-0000E6010000}"/>
    <cellStyle name="20% - Accent2 5 4 3 3" xfId="4159" xr:uid="{00000000-0005-0000-0000-0000E7010000}"/>
    <cellStyle name="20% - Accent2 5 4 3 3 2" xfId="6488" xr:uid="{00000000-0005-0000-0000-0000E8010000}"/>
    <cellStyle name="20% - Accent2 5 4 3 4" xfId="5349" xr:uid="{00000000-0005-0000-0000-0000E9010000}"/>
    <cellStyle name="20% - Accent2 5 4 4" xfId="3297" xr:uid="{00000000-0005-0000-0000-0000EA010000}"/>
    <cellStyle name="20% - Accent2 5 4 4 2" xfId="4437" xr:uid="{00000000-0005-0000-0000-0000EB010000}"/>
    <cellStyle name="20% - Accent2 5 4 4 2 2" xfId="6766" xr:uid="{00000000-0005-0000-0000-0000EC010000}"/>
    <cellStyle name="20% - Accent2 5 4 4 3" xfId="5627" xr:uid="{00000000-0005-0000-0000-0000ED010000}"/>
    <cellStyle name="20% - Accent2 5 4 5" xfId="3870" xr:uid="{00000000-0005-0000-0000-0000EE010000}"/>
    <cellStyle name="20% - Accent2 5 4 5 2" xfId="6199" xr:uid="{00000000-0005-0000-0000-0000EF010000}"/>
    <cellStyle name="20% - Accent2 5 4 6" xfId="5059" xr:uid="{00000000-0005-0000-0000-0000F0010000}"/>
    <cellStyle name="20% - Accent2 5 5" xfId="2787" xr:uid="{00000000-0005-0000-0000-0000F1010000}"/>
    <cellStyle name="20% - Accent2 5 5 2" xfId="3087" xr:uid="{00000000-0005-0000-0000-0000F2010000}"/>
    <cellStyle name="20% - Accent2 5 5 2 2" xfId="3654" xr:uid="{00000000-0005-0000-0000-0000F3010000}"/>
    <cellStyle name="20% - Accent2 5 5 2 2 2" xfId="4794" xr:uid="{00000000-0005-0000-0000-0000F4010000}"/>
    <cellStyle name="20% - Accent2 5 5 2 2 2 2" xfId="7123" xr:uid="{00000000-0005-0000-0000-0000F5010000}"/>
    <cellStyle name="20% - Accent2 5 5 2 2 3" xfId="5984" xr:uid="{00000000-0005-0000-0000-0000F6010000}"/>
    <cellStyle name="20% - Accent2 5 5 2 3" xfId="4227" xr:uid="{00000000-0005-0000-0000-0000F7010000}"/>
    <cellStyle name="20% - Accent2 5 5 2 3 2" xfId="6556" xr:uid="{00000000-0005-0000-0000-0000F8010000}"/>
    <cellStyle name="20% - Accent2 5 5 2 4" xfId="5417" xr:uid="{00000000-0005-0000-0000-0000F9010000}"/>
    <cellStyle name="20% - Accent2 5 5 3" xfId="3364" xr:uid="{00000000-0005-0000-0000-0000FA010000}"/>
    <cellStyle name="20% - Accent2 5 5 3 2" xfId="4504" xr:uid="{00000000-0005-0000-0000-0000FB010000}"/>
    <cellStyle name="20% - Accent2 5 5 3 2 2" xfId="6833" xr:uid="{00000000-0005-0000-0000-0000FC010000}"/>
    <cellStyle name="20% - Accent2 5 5 3 3" xfId="5694" xr:uid="{00000000-0005-0000-0000-0000FD010000}"/>
    <cellStyle name="20% - Accent2 5 5 4" xfId="3937" xr:uid="{00000000-0005-0000-0000-0000FE010000}"/>
    <cellStyle name="20% - Accent2 5 5 4 2" xfId="6266" xr:uid="{00000000-0005-0000-0000-0000FF010000}"/>
    <cellStyle name="20% - Accent2 5 5 5" xfId="5126" xr:uid="{00000000-0005-0000-0000-000000020000}"/>
    <cellStyle name="20% - Accent2 5 6" xfId="2949" xr:uid="{00000000-0005-0000-0000-000001020000}"/>
    <cellStyle name="20% - Accent2 5 6 2" xfId="3517" xr:uid="{00000000-0005-0000-0000-000002020000}"/>
    <cellStyle name="20% - Accent2 5 6 2 2" xfId="4657" xr:uid="{00000000-0005-0000-0000-000003020000}"/>
    <cellStyle name="20% - Accent2 5 6 2 2 2" xfId="6986" xr:uid="{00000000-0005-0000-0000-000004020000}"/>
    <cellStyle name="20% - Accent2 5 6 2 3" xfId="5847" xr:uid="{00000000-0005-0000-0000-000005020000}"/>
    <cellStyle name="20% - Accent2 5 6 3" xfId="4090" xr:uid="{00000000-0005-0000-0000-000006020000}"/>
    <cellStyle name="20% - Accent2 5 6 3 2" xfId="6419" xr:uid="{00000000-0005-0000-0000-000007020000}"/>
    <cellStyle name="20% - Accent2 5 6 4" xfId="5280" xr:uid="{00000000-0005-0000-0000-000008020000}"/>
    <cellStyle name="20% - Accent2 5 7" xfId="3228" xr:uid="{00000000-0005-0000-0000-000009020000}"/>
    <cellStyle name="20% - Accent2 5 7 2" xfId="4368" xr:uid="{00000000-0005-0000-0000-00000A020000}"/>
    <cellStyle name="20% - Accent2 5 7 2 2" xfId="6697" xr:uid="{00000000-0005-0000-0000-00000B020000}"/>
    <cellStyle name="20% - Accent2 5 7 3" xfId="5558" xr:uid="{00000000-0005-0000-0000-00000C020000}"/>
    <cellStyle name="20% - Accent2 5 8" xfId="3801" xr:uid="{00000000-0005-0000-0000-00000D020000}"/>
    <cellStyle name="20% - Accent2 5 8 2" xfId="6130" xr:uid="{00000000-0005-0000-0000-00000E020000}"/>
    <cellStyle name="20% - Accent2 5 9" xfId="4990" xr:uid="{00000000-0005-0000-0000-00000F020000}"/>
    <cellStyle name="20% - Accent2 6" xfId="2649" xr:uid="{00000000-0005-0000-0000-000010020000}"/>
    <cellStyle name="20% - Accent2 7" xfId="19" xr:uid="{00000000-0005-0000-0000-000011020000}"/>
    <cellStyle name="20% - Accent2 7 2" xfId="2925" xr:uid="{00000000-0005-0000-0000-000012020000}"/>
    <cellStyle name="20% - Accent2 7 2 2" xfId="3500" xr:uid="{00000000-0005-0000-0000-000013020000}"/>
    <cellStyle name="20% - Accent2 7 2 2 2" xfId="4640" xr:uid="{00000000-0005-0000-0000-000014020000}"/>
    <cellStyle name="20% - Accent2 7 2 2 2 2" xfId="6969" xr:uid="{00000000-0005-0000-0000-000015020000}"/>
    <cellStyle name="20% - Accent2 7 2 2 3" xfId="5830" xr:uid="{00000000-0005-0000-0000-000016020000}"/>
    <cellStyle name="20% - Accent2 7 2 3" xfId="4073" xr:uid="{00000000-0005-0000-0000-000017020000}"/>
    <cellStyle name="20% - Accent2 7 2 3 2" xfId="6402" xr:uid="{00000000-0005-0000-0000-000018020000}"/>
    <cellStyle name="20% - Accent2 7 2 4" xfId="5262" xr:uid="{00000000-0005-0000-0000-000019020000}"/>
    <cellStyle name="20% - Accent3 2" xfId="355" xr:uid="{00000000-0005-0000-0000-00001A020000}"/>
    <cellStyle name="20% - Accent3 3" xfId="516" xr:uid="{00000000-0005-0000-0000-00001B020000}"/>
    <cellStyle name="20% - Accent3 4" xfId="584" xr:uid="{00000000-0005-0000-0000-00001C020000}"/>
    <cellStyle name="20% - Accent3 5" xfId="996" xr:uid="{00000000-0005-0000-0000-00001D020000}"/>
    <cellStyle name="20% - Accent3 5 2" xfId="1064" xr:uid="{00000000-0005-0000-0000-00001E020000}"/>
    <cellStyle name="20% - Accent3 5 2 2" xfId="2634" xr:uid="{00000000-0005-0000-0000-00001F020000}"/>
    <cellStyle name="20% - Accent3 5 2 2 2" xfId="2745" xr:uid="{00000000-0005-0000-0000-000020020000}"/>
    <cellStyle name="20% - Accent3 5 2 2 2 2" xfId="2908" xr:uid="{00000000-0005-0000-0000-000021020000}"/>
    <cellStyle name="20% - Accent3 5 2 2 2 2 2" xfId="3209" xr:uid="{00000000-0005-0000-0000-000022020000}"/>
    <cellStyle name="20% - Accent3 5 2 2 2 2 2 2" xfId="3776" xr:uid="{00000000-0005-0000-0000-000023020000}"/>
    <cellStyle name="20% - Accent3 5 2 2 2 2 2 2 2" xfId="4916" xr:uid="{00000000-0005-0000-0000-000024020000}"/>
    <cellStyle name="20% - Accent3 5 2 2 2 2 2 2 2 2" xfId="7245" xr:uid="{00000000-0005-0000-0000-000025020000}"/>
    <cellStyle name="20% - Accent3 5 2 2 2 2 2 2 3" xfId="6106" xr:uid="{00000000-0005-0000-0000-000026020000}"/>
    <cellStyle name="20% - Accent3 5 2 2 2 2 2 3" xfId="4349" xr:uid="{00000000-0005-0000-0000-000027020000}"/>
    <cellStyle name="20% - Accent3 5 2 2 2 2 2 3 2" xfId="6678" xr:uid="{00000000-0005-0000-0000-000028020000}"/>
    <cellStyle name="20% - Accent3 5 2 2 2 2 2 4" xfId="5539" xr:uid="{00000000-0005-0000-0000-000029020000}"/>
    <cellStyle name="20% - Accent3 5 2 2 2 2 3" xfId="3485" xr:uid="{00000000-0005-0000-0000-00002A020000}"/>
    <cellStyle name="20% - Accent3 5 2 2 2 2 3 2" xfId="4625" xr:uid="{00000000-0005-0000-0000-00002B020000}"/>
    <cellStyle name="20% - Accent3 5 2 2 2 2 3 2 2" xfId="6954" xr:uid="{00000000-0005-0000-0000-00002C020000}"/>
    <cellStyle name="20% - Accent3 5 2 2 2 2 3 3" xfId="5815" xr:uid="{00000000-0005-0000-0000-00002D020000}"/>
    <cellStyle name="20% - Accent3 5 2 2 2 2 4" xfId="4058" xr:uid="{00000000-0005-0000-0000-00002E020000}"/>
    <cellStyle name="20% - Accent3 5 2 2 2 2 4 2" xfId="6387" xr:uid="{00000000-0005-0000-0000-00002F020000}"/>
    <cellStyle name="20% - Accent3 5 2 2 2 2 5" xfId="5247" xr:uid="{00000000-0005-0000-0000-000030020000}"/>
    <cellStyle name="20% - Accent3 5 2 2 2 3" xfId="3072" xr:uid="{00000000-0005-0000-0000-000031020000}"/>
    <cellStyle name="20% - Accent3 5 2 2 2 3 2" xfId="3639" xr:uid="{00000000-0005-0000-0000-000032020000}"/>
    <cellStyle name="20% - Accent3 5 2 2 2 3 2 2" xfId="4779" xr:uid="{00000000-0005-0000-0000-000033020000}"/>
    <cellStyle name="20% - Accent3 5 2 2 2 3 2 2 2" xfId="7108" xr:uid="{00000000-0005-0000-0000-000034020000}"/>
    <cellStyle name="20% - Accent3 5 2 2 2 3 2 3" xfId="5969" xr:uid="{00000000-0005-0000-0000-000035020000}"/>
    <cellStyle name="20% - Accent3 5 2 2 2 3 3" xfId="4212" xr:uid="{00000000-0005-0000-0000-000036020000}"/>
    <cellStyle name="20% - Accent3 5 2 2 2 3 3 2" xfId="6541" xr:uid="{00000000-0005-0000-0000-000037020000}"/>
    <cellStyle name="20% - Accent3 5 2 2 2 3 4" xfId="5402" xr:uid="{00000000-0005-0000-0000-000038020000}"/>
    <cellStyle name="20% - Accent3 5 2 2 2 4" xfId="3350" xr:uid="{00000000-0005-0000-0000-000039020000}"/>
    <cellStyle name="20% - Accent3 5 2 2 2 4 2" xfId="4490" xr:uid="{00000000-0005-0000-0000-00003A020000}"/>
    <cellStyle name="20% - Accent3 5 2 2 2 4 2 2" xfId="6819" xr:uid="{00000000-0005-0000-0000-00003B020000}"/>
    <cellStyle name="20% - Accent3 5 2 2 2 4 3" xfId="5680" xr:uid="{00000000-0005-0000-0000-00003C020000}"/>
    <cellStyle name="20% - Accent3 5 2 2 2 5" xfId="3923" xr:uid="{00000000-0005-0000-0000-00003D020000}"/>
    <cellStyle name="20% - Accent3 5 2 2 2 5 2" xfId="6252" xr:uid="{00000000-0005-0000-0000-00003E020000}"/>
    <cellStyle name="20% - Accent3 5 2 2 2 6" xfId="5112" xr:uid="{00000000-0005-0000-0000-00003F020000}"/>
    <cellStyle name="20% - Accent3 5 2 2 3" xfId="2839" xr:uid="{00000000-0005-0000-0000-000040020000}"/>
    <cellStyle name="20% - Accent3 5 2 2 3 2" xfId="3140" xr:uid="{00000000-0005-0000-0000-000041020000}"/>
    <cellStyle name="20% - Accent3 5 2 2 3 2 2" xfId="3707" xr:uid="{00000000-0005-0000-0000-000042020000}"/>
    <cellStyle name="20% - Accent3 5 2 2 3 2 2 2" xfId="4847" xr:uid="{00000000-0005-0000-0000-000043020000}"/>
    <cellStyle name="20% - Accent3 5 2 2 3 2 2 2 2" xfId="7176" xr:uid="{00000000-0005-0000-0000-000044020000}"/>
    <cellStyle name="20% - Accent3 5 2 2 3 2 2 3" xfId="6037" xr:uid="{00000000-0005-0000-0000-000045020000}"/>
    <cellStyle name="20% - Accent3 5 2 2 3 2 3" xfId="4280" xr:uid="{00000000-0005-0000-0000-000046020000}"/>
    <cellStyle name="20% - Accent3 5 2 2 3 2 3 2" xfId="6609" xr:uid="{00000000-0005-0000-0000-000047020000}"/>
    <cellStyle name="20% - Accent3 5 2 2 3 2 4" xfId="5470" xr:uid="{00000000-0005-0000-0000-000048020000}"/>
    <cellStyle name="20% - Accent3 5 2 2 3 3" xfId="3416" xr:uid="{00000000-0005-0000-0000-000049020000}"/>
    <cellStyle name="20% - Accent3 5 2 2 3 3 2" xfId="4556" xr:uid="{00000000-0005-0000-0000-00004A020000}"/>
    <cellStyle name="20% - Accent3 5 2 2 3 3 2 2" xfId="6885" xr:uid="{00000000-0005-0000-0000-00004B020000}"/>
    <cellStyle name="20% - Accent3 5 2 2 3 3 3" xfId="5746" xr:uid="{00000000-0005-0000-0000-00004C020000}"/>
    <cellStyle name="20% - Accent3 5 2 2 3 4" xfId="3989" xr:uid="{00000000-0005-0000-0000-00004D020000}"/>
    <cellStyle name="20% - Accent3 5 2 2 3 4 2" xfId="6318" xr:uid="{00000000-0005-0000-0000-00004E020000}"/>
    <cellStyle name="20% - Accent3 5 2 2 3 5" xfId="5178" xr:uid="{00000000-0005-0000-0000-00004F020000}"/>
    <cellStyle name="20% - Accent3 5 2 2 4" xfId="3003" xr:uid="{00000000-0005-0000-0000-000050020000}"/>
    <cellStyle name="20% - Accent3 5 2 2 4 2" xfId="3570" xr:uid="{00000000-0005-0000-0000-000051020000}"/>
    <cellStyle name="20% - Accent3 5 2 2 4 2 2" xfId="4710" xr:uid="{00000000-0005-0000-0000-000052020000}"/>
    <cellStyle name="20% - Accent3 5 2 2 4 2 2 2" xfId="7039" xr:uid="{00000000-0005-0000-0000-000053020000}"/>
    <cellStyle name="20% - Accent3 5 2 2 4 2 3" xfId="5900" xr:uid="{00000000-0005-0000-0000-000054020000}"/>
    <cellStyle name="20% - Accent3 5 2 2 4 3" xfId="4143" xr:uid="{00000000-0005-0000-0000-000055020000}"/>
    <cellStyle name="20% - Accent3 5 2 2 4 3 2" xfId="6472" xr:uid="{00000000-0005-0000-0000-000056020000}"/>
    <cellStyle name="20% - Accent3 5 2 2 4 4" xfId="5333" xr:uid="{00000000-0005-0000-0000-000057020000}"/>
    <cellStyle name="20% - Accent3 5 2 2 5" xfId="3281" xr:uid="{00000000-0005-0000-0000-000058020000}"/>
    <cellStyle name="20% - Accent3 5 2 2 5 2" xfId="4421" xr:uid="{00000000-0005-0000-0000-000059020000}"/>
    <cellStyle name="20% - Accent3 5 2 2 5 2 2" xfId="6750" xr:uid="{00000000-0005-0000-0000-00005A020000}"/>
    <cellStyle name="20% - Accent3 5 2 2 5 3" xfId="5611" xr:uid="{00000000-0005-0000-0000-00005B020000}"/>
    <cellStyle name="20% - Accent3 5 2 2 6" xfId="3854" xr:uid="{00000000-0005-0000-0000-00005C020000}"/>
    <cellStyle name="20% - Accent3 5 2 2 6 2" xfId="6183" xr:uid="{00000000-0005-0000-0000-00005D020000}"/>
    <cellStyle name="20% - Accent3 5 2 2 7" xfId="5043" xr:uid="{00000000-0005-0000-0000-00005E020000}"/>
    <cellStyle name="20% - Accent3 5 2 3" xfId="2711" xr:uid="{00000000-0005-0000-0000-00005F020000}"/>
    <cellStyle name="20% - Accent3 5 2 3 2" xfId="2874" xr:uid="{00000000-0005-0000-0000-000060020000}"/>
    <cellStyle name="20% - Accent3 5 2 3 2 2" xfId="3175" xr:uid="{00000000-0005-0000-0000-000061020000}"/>
    <cellStyle name="20% - Accent3 5 2 3 2 2 2" xfId="3742" xr:uid="{00000000-0005-0000-0000-000062020000}"/>
    <cellStyle name="20% - Accent3 5 2 3 2 2 2 2" xfId="4882" xr:uid="{00000000-0005-0000-0000-000063020000}"/>
    <cellStyle name="20% - Accent3 5 2 3 2 2 2 2 2" xfId="7211" xr:uid="{00000000-0005-0000-0000-000064020000}"/>
    <cellStyle name="20% - Accent3 5 2 3 2 2 2 3" xfId="6072" xr:uid="{00000000-0005-0000-0000-000065020000}"/>
    <cellStyle name="20% - Accent3 5 2 3 2 2 3" xfId="4315" xr:uid="{00000000-0005-0000-0000-000066020000}"/>
    <cellStyle name="20% - Accent3 5 2 3 2 2 3 2" xfId="6644" xr:uid="{00000000-0005-0000-0000-000067020000}"/>
    <cellStyle name="20% - Accent3 5 2 3 2 2 4" xfId="5505" xr:uid="{00000000-0005-0000-0000-000068020000}"/>
    <cellStyle name="20% - Accent3 5 2 3 2 3" xfId="3451" xr:uid="{00000000-0005-0000-0000-000069020000}"/>
    <cellStyle name="20% - Accent3 5 2 3 2 3 2" xfId="4591" xr:uid="{00000000-0005-0000-0000-00006A020000}"/>
    <cellStyle name="20% - Accent3 5 2 3 2 3 2 2" xfId="6920" xr:uid="{00000000-0005-0000-0000-00006B020000}"/>
    <cellStyle name="20% - Accent3 5 2 3 2 3 3" xfId="5781" xr:uid="{00000000-0005-0000-0000-00006C020000}"/>
    <cellStyle name="20% - Accent3 5 2 3 2 4" xfId="4024" xr:uid="{00000000-0005-0000-0000-00006D020000}"/>
    <cellStyle name="20% - Accent3 5 2 3 2 4 2" xfId="6353" xr:uid="{00000000-0005-0000-0000-00006E020000}"/>
    <cellStyle name="20% - Accent3 5 2 3 2 5" xfId="5213" xr:uid="{00000000-0005-0000-0000-00006F020000}"/>
    <cellStyle name="20% - Accent3 5 2 3 3" xfId="3038" xr:uid="{00000000-0005-0000-0000-000070020000}"/>
    <cellStyle name="20% - Accent3 5 2 3 3 2" xfId="3605" xr:uid="{00000000-0005-0000-0000-000071020000}"/>
    <cellStyle name="20% - Accent3 5 2 3 3 2 2" xfId="4745" xr:uid="{00000000-0005-0000-0000-000072020000}"/>
    <cellStyle name="20% - Accent3 5 2 3 3 2 2 2" xfId="7074" xr:uid="{00000000-0005-0000-0000-000073020000}"/>
    <cellStyle name="20% - Accent3 5 2 3 3 2 3" xfId="5935" xr:uid="{00000000-0005-0000-0000-000074020000}"/>
    <cellStyle name="20% - Accent3 5 2 3 3 3" xfId="4178" xr:uid="{00000000-0005-0000-0000-000075020000}"/>
    <cellStyle name="20% - Accent3 5 2 3 3 3 2" xfId="6507" xr:uid="{00000000-0005-0000-0000-000076020000}"/>
    <cellStyle name="20% - Accent3 5 2 3 3 4" xfId="5368" xr:uid="{00000000-0005-0000-0000-000077020000}"/>
    <cellStyle name="20% - Accent3 5 2 3 4" xfId="3316" xr:uid="{00000000-0005-0000-0000-000078020000}"/>
    <cellStyle name="20% - Accent3 5 2 3 4 2" xfId="4456" xr:uid="{00000000-0005-0000-0000-000079020000}"/>
    <cellStyle name="20% - Accent3 5 2 3 4 2 2" xfId="6785" xr:uid="{00000000-0005-0000-0000-00007A020000}"/>
    <cellStyle name="20% - Accent3 5 2 3 4 3" xfId="5646" xr:uid="{00000000-0005-0000-0000-00007B020000}"/>
    <cellStyle name="20% - Accent3 5 2 3 5" xfId="3889" xr:uid="{00000000-0005-0000-0000-00007C020000}"/>
    <cellStyle name="20% - Accent3 5 2 3 5 2" xfId="6218" xr:uid="{00000000-0005-0000-0000-00007D020000}"/>
    <cellStyle name="20% - Accent3 5 2 3 6" xfId="5078" xr:uid="{00000000-0005-0000-0000-00007E020000}"/>
    <cellStyle name="20% - Accent3 5 2 4" xfId="2805" xr:uid="{00000000-0005-0000-0000-00007F020000}"/>
    <cellStyle name="20% - Accent3 5 2 4 2" xfId="3106" xr:uid="{00000000-0005-0000-0000-000080020000}"/>
    <cellStyle name="20% - Accent3 5 2 4 2 2" xfId="3673" xr:uid="{00000000-0005-0000-0000-000081020000}"/>
    <cellStyle name="20% - Accent3 5 2 4 2 2 2" xfId="4813" xr:uid="{00000000-0005-0000-0000-000082020000}"/>
    <cellStyle name="20% - Accent3 5 2 4 2 2 2 2" xfId="7142" xr:uid="{00000000-0005-0000-0000-000083020000}"/>
    <cellStyle name="20% - Accent3 5 2 4 2 2 3" xfId="6003" xr:uid="{00000000-0005-0000-0000-000084020000}"/>
    <cellStyle name="20% - Accent3 5 2 4 2 3" xfId="4246" xr:uid="{00000000-0005-0000-0000-000085020000}"/>
    <cellStyle name="20% - Accent3 5 2 4 2 3 2" xfId="6575" xr:uid="{00000000-0005-0000-0000-000086020000}"/>
    <cellStyle name="20% - Accent3 5 2 4 2 4" xfId="5436" xr:uid="{00000000-0005-0000-0000-000087020000}"/>
    <cellStyle name="20% - Accent3 5 2 4 3" xfId="3382" xr:uid="{00000000-0005-0000-0000-000088020000}"/>
    <cellStyle name="20% - Accent3 5 2 4 3 2" xfId="4522" xr:uid="{00000000-0005-0000-0000-000089020000}"/>
    <cellStyle name="20% - Accent3 5 2 4 3 2 2" xfId="6851" xr:uid="{00000000-0005-0000-0000-00008A020000}"/>
    <cellStyle name="20% - Accent3 5 2 4 3 3" xfId="5712" xr:uid="{00000000-0005-0000-0000-00008B020000}"/>
    <cellStyle name="20% - Accent3 5 2 4 4" xfId="3955" xr:uid="{00000000-0005-0000-0000-00008C020000}"/>
    <cellStyle name="20% - Accent3 5 2 4 4 2" xfId="6284" xr:uid="{00000000-0005-0000-0000-00008D020000}"/>
    <cellStyle name="20% - Accent3 5 2 4 5" xfId="5144" xr:uid="{00000000-0005-0000-0000-00008E020000}"/>
    <cellStyle name="20% - Accent3 5 2 5" xfId="2969" xr:uid="{00000000-0005-0000-0000-00008F020000}"/>
    <cellStyle name="20% - Accent3 5 2 5 2" xfId="3536" xr:uid="{00000000-0005-0000-0000-000090020000}"/>
    <cellStyle name="20% - Accent3 5 2 5 2 2" xfId="4676" xr:uid="{00000000-0005-0000-0000-000091020000}"/>
    <cellStyle name="20% - Accent3 5 2 5 2 2 2" xfId="7005" xr:uid="{00000000-0005-0000-0000-000092020000}"/>
    <cellStyle name="20% - Accent3 5 2 5 2 3" xfId="5866" xr:uid="{00000000-0005-0000-0000-000093020000}"/>
    <cellStyle name="20% - Accent3 5 2 5 3" xfId="4109" xr:uid="{00000000-0005-0000-0000-000094020000}"/>
    <cellStyle name="20% - Accent3 5 2 5 3 2" xfId="6438" xr:uid="{00000000-0005-0000-0000-000095020000}"/>
    <cellStyle name="20% - Accent3 5 2 5 4" xfId="5299" xr:uid="{00000000-0005-0000-0000-000096020000}"/>
    <cellStyle name="20% - Accent3 5 2 6" xfId="3247" xr:uid="{00000000-0005-0000-0000-000097020000}"/>
    <cellStyle name="20% - Accent3 5 2 6 2" xfId="4387" xr:uid="{00000000-0005-0000-0000-000098020000}"/>
    <cellStyle name="20% - Accent3 5 2 6 2 2" xfId="6716" xr:uid="{00000000-0005-0000-0000-000099020000}"/>
    <cellStyle name="20% - Accent3 5 2 6 3" xfId="5577" xr:uid="{00000000-0005-0000-0000-00009A020000}"/>
    <cellStyle name="20% - Accent3 5 2 7" xfId="3820" xr:uid="{00000000-0005-0000-0000-00009B020000}"/>
    <cellStyle name="20% - Accent3 5 2 7 2" xfId="6149" xr:uid="{00000000-0005-0000-0000-00009C020000}"/>
    <cellStyle name="20% - Accent3 5 2 8" xfId="5009" xr:uid="{00000000-0005-0000-0000-00009D020000}"/>
    <cellStyle name="20% - Accent3 5 3" xfId="2617" xr:uid="{00000000-0005-0000-0000-00009E020000}"/>
    <cellStyle name="20% - Accent3 5 3 2" xfId="2728" xr:uid="{00000000-0005-0000-0000-00009F020000}"/>
    <cellStyle name="20% - Accent3 5 3 2 2" xfId="2891" xr:uid="{00000000-0005-0000-0000-0000A0020000}"/>
    <cellStyle name="20% - Accent3 5 3 2 2 2" xfId="3192" xr:uid="{00000000-0005-0000-0000-0000A1020000}"/>
    <cellStyle name="20% - Accent3 5 3 2 2 2 2" xfId="3759" xr:uid="{00000000-0005-0000-0000-0000A2020000}"/>
    <cellStyle name="20% - Accent3 5 3 2 2 2 2 2" xfId="4899" xr:uid="{00000000-0005-0000-0000-0000A3020000}"/>
    <cellStyle name="20% - Accent3 5 3 2 2 2 2 2 2" xfId="7228" xr:uid="{00000000-0005-0000-0000-0000A4020000}"/>
    <cellStyle name="20% - Accent3 5 3 2 2 2 2 3" xfId="6089" xr:uid="{00000000-0005-0000-0000-0000A5020000}"/>
    <cellStyle name="20% - Accent3 5 3 2 2 2 3" xfId="4332" xr:uid="{00000000-0005-0000-0000-0000A6020000}"/>
    <cellStyle name="20% - Accent3 5 3 2 2 2 3 2" xfId="6661" xr:uid="{00000000-0005-0000-0000-0000A7020000}"/>
    <cellStyle name="20% - Accent3 5 3 2 2 2 4" xfId="5522" xr:uid="{00000000-0005-0000-0000-0000A8020000}"/>
    <cellStyle name="20% - Accent3 5 3 2 2 3" xfId="3468" xr:uid="{00000000-0005-0000-0000-0000A9020000}"/>
    <cellStyle name="20% - Accent3 5 3 2 2 3 2" xfId="4608" xr:uid="{00000000-0005-0000-0000-0000AA020000}"/>
    <cellStyle name="20% - Accent3 5 3 2 2 3 2 2" xfId="6937" xr:uid="{00000000-0005-0000-0000-0000AB020000}"/>
    <cellStyle name="20% - Accent3 5 3 2 2 3 3" xfId="5798" xr:uid="{00000000-0005-0000-0000-0000AC020000}"/>
    <cellStyle name="20% - Accent3 5 3 2 2 4" xfId="4041" xr:uid="{00000000-0005-0000-0000-0000AD020000}"/>
    <cellStyle name="20% - Accent3 5 3 2 2 4 2" xfId="6370" xr:uid="{00000000-0005-0000-0000-0000AE020000}"/>
    <cellStyle name="20% - Accent3 5 3 2 2 5" xfId="5230" xr:uid="{00000000-0005-0000-0000-0000AF020000}"/>
    <cellStyle name="20% - Accent3 5 3 2 3" xfId="3055" xr:uid="{00000000-0005-0000-0000-0000B0020000}"/>
    <cellStyle name="20% - Accent3 5 3 2 3 2" xfId="3622" xr:uid="{00000000-0005-0000-0000-0000B1020000}"/>
    <cellStyle name="20% - Accent3 5 3 2 3 2 2" xfId="4762" xr:uid="{00000000-0005-0000-0000-0000B2020000}"/>
    <cellStyle name="20% - Accent3 5 3 2 3 2 2 2" xfId="7091" xr:uid="{00000000-0005-0000-0000-0000B3020000}"/>
    <cellStyle name="20% - Accent3 5 3 2 3 2 3" xfId="5952" xr:uid="{00000000-0005-0000-0000-0000B4020000}"/>
    <cellStyle name="20% - Accent3 5 3 2 3 3" xfId="4195" xr:uid="{00000000-0005-0000-0000-0000B5020000}"/>
    <cellStyle name="20% - Accent3 5 3 2 3 3 2" xfId="6524" xr:uid="{00000000-0005-0000-0000-0000B6020000}"/>
    <cellStyle name="20% - Accent3 5 3 2 3 4" xfId="5385" xr:uid="{00000000-0005-0000-0000-0000B7020000}"/>
    <cellStyle name="20% - Accent3 5 3 2 4" xfId="3333" xr:uid="{00000000-0005-0000-0000-0000B8020000}"/>
    <cellStyle name="20% - Accent3 5 3 2 4 2" xfId="4473" xr:uid="{00000000-0005-0000-0000-0000B9020000}"/>
    <cellStyle name="20% - Accent3 5 3 2 4 2 2" xfId="6802" xr:uid="{00000000-0005-0000-0000-0000BA020000}"/>
    <cellStyle name="20% - Accent3 5 3 2 4 3" xfId="5663" xr:uid="{00000000-0005-0000-0000-0000BB020000}"/>
    <cellStyle name="20% - Accent3 5 3 2 5" xfId="3906" xr:uid="{00000000-0005-0000-0000-0000BC020000}"/>
    <cellStyle name="20% - Accent3 5 3 2 5 2" xfId="6235" xr:uid="{00000000-0005-0000-0000-0000BD020000}"/>
    <cellStyle name="20% - Accent3 5 3 2 6" xfId="5095" xr:uid="{00000000-0005-0000-0000-0000BE020000}"/>
    <cellStyle name="20% - Accent3 5 3 3" xfId="2822" xr:uid="{00000000-0005-0000-0000-0000BF020000}"/>
    <cellStyle name="20% - Accent3 5 3 3 2" xfId="3123" xr:uid="{00000000-0005-0000-0000-0000C0020000}"/>
    <cellStyle name="20% - Accent3 5 3 3 2 2" xfId="3690" xr:uid="{00000000-0005-0000-0000-0000C1020000}"/>
    <cellStyle name="20% - Accent3 5 3 3 2 2 2" xfId="4830" xr:uid="{00000000-0005-0000-0000-0000C2020000}"/>
    <cellStyle name="20% - Accent3 5 3 3 2 2 2 2" xfId="7159" xr:uid="{00000000-0005-0000-0000-0000C3020000}"/>
    <cellStyle name="20% - Accent3 5 3 3 2 2 3" xfId="6020" xr:uid="{00000000-0005-0000-0000-0000C4020000}"/>
    <cellStyle name="20% - Accent3 5 3 3 2 3" xfId="4263" xr:uid="{00000000-0005-0000-0000-0000C5020000}"/>
    <cellStyle name="20% - Accent3 5 3 3 2 3 2" xfId="6592" xr:uid="{00000000-0005-0000-0000-0000C6020000}"/>
    <cellStyle name="20% - Accent3 5 3 3 2 4" xfId="5453" xr:uid="{00000000-0005-0000-0000-0000C7020000}"/>
    <cellStyle name="20% - Accent3 5 3 3 3" xfId="3399" xr:uid="{00000000-0005-0000-0000-0000C8020000}"/>
    <cellStyle name="20% - Accent3 5 3 3 3 2" xfId="4539" xr:uid="{00000000-0005-0000-0000-0000C9020000}"/>
    <cellStyle name="20% - Accent3 5 3 3 3 2 2" xfId="6868" xr:uid="{00000000-0005-0000-0000-0000CA020000}"/>
    <cellStyle name="20% - Accent3 5 3 3 3 3" xfId="5729" xr:uid="{00000000-0005-0000-0000-0000CB020000}"/>
    <cellStyle name="20% - Accent3 5 3 3 4" xfId="3972" xr:uid="{00000000-0005-0000-0000-0000CC020000}"/>
    <cellStyle name="20% - Accent3 5 3 3 4 2" xfId="6301" xr:uid="{00000000-0005-0000-0000-0000CD020000}"/>
    <cellStyle name="20% - Accent3 5 3 3 5" xfId="5161" xr:uid="{00000000-0005-0000-0000-0000CE020000}"/>
    <cellStyle name="20% - Accent3 5 3 4" xfId="2986" xr:uid="{00000000-0005-0000-0000-0000CF020000}"/>
    <cellStyle name="20% - Accent3 5 3 4 2" xfId="3553" xr:uid="{00000000-0005-0000-0000-0000D0020000}"/>
    <cellStyle name="20% - Accent3 5 3 4 2 2" xfId="4693" xr:uid="{00000000-0005-0000-0000-0000D1020000}"/>
    <cellStyle name="20% - Accent3 5 3 4 2 2 2" xfId="7022" xr:uid="{00000000-0005-0000-0000-0000D2020000}"/>
    <cellStyle name="20% - Accent3 5 3 4 2 3" xfId="5883" xr:uid="{00000000-0005-0000-0000-0000D3020000}"/>
    <cellStyle name="20% - Accent3 5 3 4 3" xfId="4126" xr:uid="{00000000-0005-0000-0000-0000D4020000}"/>
    <cellStyle name="20% - Accent3 5 3 4 3 2" xfId="6455" xr:uid="{00000000-0005-0000-0000-0000D5020000}"/>
    <cellStyle name="20% - Accent3 5 3 4 4" xfId="5316" xr:uid="{00000000-0005-0000-0000-0000D6020000}"/>
    <cellStyle name="20% - Accent3 5 3 5" xfId="3264" xr:uid="{00000000-0005-0000-0000-0000D7020000}"/>
    <cellStyle name="20% - Accent3 5 3 5 2" xfId="4404" xr:uid="{00000000-0005-0000-0000-0000D8020000}"/>
    <cellStyle name="20% - Accent3 5 3 5 2 2" xfId="6733" xr:uid="{00000000-0005-0000-0000-0000D9020000}"/>
    <cellStyle name="20% - Accent3 5 3 5 3" xfId="5594" xr:uid="{00000000-0005-0000-0000-0000DA020000}"/>
    <cellStyle name="20% - Accent3 5 3 6" xfId="3837" xr:uid="{00000000-0005-0000-0000-0000DB020000}"/>
    <cellStyle name="20% - Accent3 5 3 6 2" xfId="6166" xr:uid="{00000000-0005-0000-0000-0000DC020000}"/>
    <cellStyle name="20% - Accent3 5 3 7" xfId="5026" xr:uid="{00000000-0005-0000-0000-0000DD020000}"/>
    <cellStyle name="20% - Accent3 5 4" xfId="2694" xr:uid="{00000000-0005-0000-0000-0000DE020000}"/>
    <cellStyle name="20% - Accent3 5 4 2" xfId="2857" xr:uid="{00000000-0005-0000-0000-0000DF020000}"/>
    <cellStyle name="20% - Accent3 5 4 2 2" xfId="3158" xr:uid="{00000000-0005-0000-0000-0000E0020000}"/>
    <cellStyle name="20% - Accent3 5 4 2 2 2" xfId="3725" xr:uid="{00000000-0005-0000-0000-0000E1020000}"/>
    <cellStyle name="20% - Accent3 5 4 2 2 2 2" xfId="4865" xr:uid="{00000000-0005-0000-0000-0000E2020000}"/>
    <cellStyle name="20% - Accent3 5 4 2 2 2 2 2" xfId="7194" xr:uid="{00000000-0005-0000-0000-0000E3020000}"/>
    <cellStyle name="20% - Accent3 5 4 2 2 2 3" xfId="6055" xr:uid="{00000000-0005-0000-0000-0000E4020000}"/>
    <cellStyle name="20% - Accent3 5 4 2 2 3" xfId="4298" xr:uid="{00000000-0005-0000-0000-0000E5020000}"/>
    <cellStyle name="20% - Accent3 5 4 2 2 3 2" xfId="6627" xr:uid="{00000000-0005-0000-0000-0000E6020000}"/>
    <cellStyle name="20% - Accent3 5 4 2 2 4" xfId="5488" xr:uid="{00000000-0005-0000-0000-0000E7020000}"/>
    <cellStyle name="20% - Accent3 5 4 2 3" xfId="3434" xr:uid="{00000000-0005-0000-0000-0000E8020000}"/>
    <cellStyle name="20% - Accent3 5 4 2 3 2" xfId="4574" xr:uid="{00000000-0005-0000-0000-0000E9020000}"/>
    <cellStyle name="20% - Accent3 5 4 2 3 2 2" xfId="6903" xr:uid="{00000000-0005-0000-0000-0000EA020000}"/>
    <cellStyle name="20% - Accent3 5 4 2 3 3" xfId="5764" xr:uid="{00000000-0005-0000-0000-0000EB020000}"/>
    <cellStyle name="20% - Accent3 5 4 2 4" xfId="4007" xr:uid="{00000000-0005-0000-0000-0000EC020000}"/>
    <cellStyle name="20% - Accent3 5 4 2 4 2" xfId="6336" xr:uid="{00000000-0005-0000-0000-0000ED020000}"/>
    <cellStyle name="20% - Accent3 5 4 2 5" xfId="5196" xr:uid="{00000000-0005-0000-0000-0000EE020000}"/>
    <cellStyle name="20% - Accent3 5 4 3" xfId="3021" xr:uid="{00000000-0005-0000-0000-0000EF020000}"/>
    <cellStyle name="20% - Accent3 5 4 3 2" xfId="3588" xr:uid="{00000000-0005-0000-0000-0000F0020000}"/>
    <cellStyle name="20% - Accent3 5 4 3 2 2" xfId="4728" xr:uid="{00000000-0005-0000-0000-0000F1020000}"/>
    <cellStyle name="20% - Accent3 5 4 3 2 2 2" xfId="7057" xr:uid="{00000000-0005-0000-0000-0000F2020000}"/>
    <cellStyle name="20% - Accent3 5 4 3 2 3" xfId="5918" xr:uid="{00000000-0005-0000-0000-0000F3020000}"/>
    <cellStyle name="20% - Accent3 5 4 3 3" xfId="4161" xr:uid="{00000000-0005-0000-0000-0000F4020000}"/>
    <cellStyle name="20% - Accent3 5 4 3 3 2" xfId="6490" xr:uid="{00000000-0005-0000-0000-0000F5020000}"/>
    <cellStyle name="20% - Accent3 5 4 3 4" xfId="5351" xr:uid="{00000000-0005-0000-0000-0000F6020000}"/>
    <cellStyle name="20% - Accent3 5 4 4" xfId="3299" xr:uid="{00000000-0005-0000-0000-0000F7020000}"/>
    <cellStyle name="20% - Accent3 5 4 4 2" xfId="4439" xr:uid="{00000000-0005-0000-0000-0000F8020000}"/>
    <cellStyle name="20% - Accent3 5 4 4 2 2" xfId="6768" xr:uid="{00000000-0005-0000-0000-0000F9020000}"/>
    <cellStyle name="20% - Accent3 5 4 4 3" xfId="5629" xr:uid="{00000000-0005-0000-0000-0000FA020000}"/>
    <cellStyle name="20% - Accent3 5 4 5" xfId="3872" xr:uid="{00000000-0005-0000-0000-0000FB020000}"/>
    <cellStyle name="20% - Accent3 5 4 5 2" xfId="6201" xr:uid="{00000000-0005-0000-0000-0000FC020000}"/>
    <cellStyle name="20% - Accent3 5 4 6" xfId="5061" xr:uid="{00000000-0005-0000-0000-0000FD020000}"/>
    <cellStyle name="20% - Accent3 5 5" xfId="2789" xr:uid="{00000000-0005-0000-0000-0000FE020000}"/>
    <cellStyle name="20% - Accent3 5 5 2" xfId="3089" xr:uid="{00000000-0005-0000-0000-0000FF020000}"/>
    <cellStyle name="20% - Accent3 5 5 2 2" xfId="3656" xr:uid="{00000000-0005-0000-0000-000000030000}"/>
    <cellStyle name="20% - Accent3 5 5 2 2 2" xfId="4796" xr:uid="{00000000-0005-0000-0000-000001030000}"/>
    <cellStyle name="20% - Accent3 5 5 2 2 2 2" xfId="7125" xr:uid="{00000000-0005-0000-0000-000002030000}"/>
    <cellStyle name="20% - Accent3 5 5 2 2 3" xfId="5986" xr:uid="{00000000-0005-0000-0000-000003030000}"/>
    <cellStyle name="20% - Accent3 5 5 2 3" xfId="4229" xr:uid="{00000000-0005-0000-0000-000004030000}"/>
    <cellStyle name="20% - Accent3 5 5 2 3 2" xfId="6558" xr:uid="{00000000-0005-0000-0000-000005030000}"/>
    <cellStyle name="20% - Accent3 5 5 2 4" xfId="5419" xr:uid="{00000000-0005-0000-0000-000006030000}"/>
    <cellStyle name="20% - Accent3 5 5 3" xfId="3366" xr:uid="{00000000-0005-0000-0000-000007030000}"/>
    <cellStyle name="20% - Accent3 5 5 3 2" xfId="4506" xr:uid="{00000000-0005-0000-0000-000008030000}"/>
    <cellStyle name="20% - Accent3 5 5 3 2 2" xfId="6835" xr:uid="{00000000-0005-0000-0000-000009030000}"/>
    <cellStyle name="20% - Accent3 5 5 3 3" xfId="5696" xr:uid="{00000000-0005-0000-0000-00000A030000}"/>
    <cellStyle name="20% - Accent3 5 5 4" xfId="3939" xr:uid="{00000000-0005-0000-0000-00000B030000}"/>
    <cellStyle name="20% - Accent3 5 5 4 2" xfId="6268" xr:uid="{00000000-0005-0000-0000-00000C030000}"/>
    <cellStyle name="20% - Accent3 5 5 5" xfId="5128" xr:uid="{00000000-0005-0000-0000-00000D030000}"/>
    <cellStyle name="20% - Accent3 5 6" xfId="2951" xr:uid="{00000000-0005-0000-0000-00000E030000}"/>
    <cellStyle name="20% - Accent3 5 6 2" xfId="3519" xr:uid="{00000000-0005-0000-0000-00000F030000}"/>
    <cellStyle name="20% - Accent3 5 6 2 2" xfId="4659" xr:uid="{00000000-0005-0000-0000-000010030000}"/>
    <cellStyle name="20% - Accent3 5 6 2 2 2" xfId="6988" xr:uid="{00000000-0005-0000-0000-000011030000}"/>
    <cellStyle name="20% - Accent3 5 6 2 3" xfId="5849" xr:uid="{00000000-0005-0000-0000-000012030000}"/>
    <cellStyle name="20% - Accent3 5 6 3" xfId="4092" xr:uid="{00000000-0005-0000-0000-000013030000}"/>
    <cellStyle name="20% - Accent3 5 6 3 2" xfId="6421" xr:uid="{00000000-0005-0000-0000-000014030000}"/>
    <cellStyle name="20% - Accent3 5 6 4" xfId="5282" xr:uid="{00000000-0005-0000-0000-000015030000}"/>
    <cellStyle name="20% - Accent3 5 7" xfId="3230" xr:uid="{00000000-0005-0000-0000-000016030000}"/>
    <cellStyle name="20% - Accent3 5 7 2" xfId="4370" xr:uid="{00000000-0005-0000-0000-000017030000}"/>
    <cellStyle name="20% - Accent3 5 7 2 2" xfId="6699" xr:uid="{00000000-0005-0000-0000-000018030000}"/>
    <cellStyle name="20% - Accent3 5 7 3" xfId="5560" xr:uid="{00000000-0005-0000-0000-000019030000}"/>
    <cellStyle name="20% - Accent3 5 8" xfId="3803" xr:uid="{00000000-0005-0000-0000-00001A030000}"/>
    <cellStyle name="20% - Accent3 5 8 2" xfId="6132" xr:uid="{00000000-0005-0000-0000-00001B030000}"/>
    <cellStyle name="20% - Accent3 5 9" xfId="4992" xr:uid="{00000000-0005-0000-0000-00001C030000}"/>
    <cellStyle name="20% - Accent3 6" xfId="2650" xr:uid="{00000000-0005-0000-0000-00001D030000}"/>
    <cellStyle name="20% - Accent3 7" xfId="20" xr:uid="{00000000-0005-0000-0000-00001E030000}"/>
    <cellStyle name="20% - Accent3 7 2" xfId="2927" xr:uid="{00000000-0005-0000-0000-00001F030000}"/>
    <cellStyle name="20% - Accent3 7 2 2" xfId="3502" xr:uid="{00000000-0005-0000-0000-000020030000}"/>
    <cellStyle name="20% - Accent3 7 2 2 2" xfId="4642" xr:uid="{00000000-0005-0000-0000-000021030000}"/>
    <cellStyle name="20% - Accent3 7 2 2 2 2" xfId="6971" xr:uid="{00000000-0005-0000-0000-000022030000}"/>
    <cellStyle name="20% - Accent3 7 2 2 3" xfId="5832" xr:uid="{00000000-0005-0000-0000-000023030000}"/>
    <cellStyle name="20% - Accent3 7 2 3" xfId="4075" xr:uid="{00000000-0005-0000-0000-000024030000}"/>
    <cellStyle name="20% - Accent3 7 2 3 2" xfId="6404" xr:uid="{00000000-0005-0000-0000-000025030000}"/>
    <cellStyle name="20% - Accent3 7 2 4" xfId="5264" xr:uid="{00000000-0005-0000-0000-000026030000}"/>
    <cellStyle name="20% - Accent4 2" xfId="356" xr:uid="{00000000-0005-0000-0000-000027030000}"/>
    <cellStyle name="20% - Accent4 3" xfId="517" xr:uid="{00000000-0005-0000-0000-000028030000}"/>
    <cellStyle name="20% - Accent4 4" xfId="580" xr:uid="{00000000-0005-0000-0000-000029030000}"/>
    <cellStyle name="20% - Accent4 5" xfId="1000" xr:uid="{00000000-0005-0000-0000-00002A030000}"/>
    <cellStyle name="20% - Accent4 5 2" xfId="1066" xr:uid="{00000000-0005-0000-0000-00002B030000}"/>
    <cellStyle name="20% - Accent4 5 2 2" xfId="2636" xr:uid="{00000000-0005-0000-0000-00002C030000}"/>
    <cellStyle name="20% - Accent4 5 2 2 2" xfId="2747" xr:uid="{00000000-0005-0000-0000-00002D030000}"/>
    <cellStyle name="20% - Accent4 5 2 2 2 2" xfId="2910" xr:uid="{00000000-0005-0000-0000-00002E030000}"/>
    <cellStyle name="20% - Accent4 5 2 2 2 2 2" xfId="3211" xr:uid="{00000000-0005-0000-0000-00002F030000}"/>
    <cellStyle name="20% - Accent4 5 2 2 2 2 2 2" xfId="3778" xr:uid="{00000000-0005-0000-0000-000030030000}"/>
    <cellStyle name="20% - Accent4 5 2 2 2 2 2 2 2" xfId="4918" xr:uid="{00000000-0005-0000-0000-000031030000}"/>
    <cellStyle name="20% - Accent4 5 2 2 2 2 2 2 2 2" xfId="7247" xr:uid="{00000000-0005-0000-0000-000032030000}"/>
    <cellStyle name="20% - Accent4 5 2 2 2 2 2 2 3" xfId="6108" xr:uid="{00000000-0005-0000-0000-000033030000}"/>
    <cellStyle name="20% - Accent4 5 2 2 2 2 2 3" xfId="4351" xr:uid="{00000000-0005-0000-0000-000034030000}"/>
    <cellStyle name="20% - Accent4 5 2 2 2 2 2 3 2" xfId="6680" xr:uid="{00000000-0005-0000-0000-000035030000}"/>
    <cellStyle name="20% - Accent4 5 2 2 2 2 2 4" xfId="5541" xr:uid="{00000000-0005-0000-0000-000036030000}"/>
    <cellStyle name="20% - Accent4 5 2 2 2 2 3" xfId="3487" xr:uid="{00000000-0005-0000-0000-000037030000}"/>
    <cellStyle name="20% - Accent4 5 2 2 2 2 3 2" xfId="4627" xr:uid="{00000000-0005-0000-0000-000038030000}"/>
    <cellStyle name="20% - Accent4 5 2 2 2 2 3 2 2" xfId="6956" xr:uid="{00000000-0005-0000-0000-000039030000}"/>
    <cellStyle name="20% - Accent4 5 2 2 2 2 3 3" xfId="5817" xr:uid="{00000000-0005-0000-0000-00003A030000}"/>
    <cellStyle name="20% - Accent4 5 2 2 2 2 4" xfId="4060" xr:uid="{00000000-0005-0000-0000-00003B030000}"/>
    <cellStyle name="20% - Accent4 5 2 2 2 2 4 2" xfId="6389" xr:uid="{00000000-0005-0000-0000-00003C030000}"/>
    <cellStyle name="20% - Accent4 5 2 2 2 2 5" xfId="5249" xr:uid="{00000000-0005-0000-0000-00003D030000}"/>
    <cellStyle name="20% - Accent4 5 2 2 2 3" xfId="3074" xr:uid="{00000000-0005-0000-0000-00003E030000}"/>
    <cellStyle name="20% - Accent4 5 2 2 2 3 2" xfId="3641" xr:uid="{00000000-0005-0000-0000-00003F030000}"/>
    <cellStyle name="20% - Accent4 5 2 2 2 3 2 2" xfId="4781" xr:uid="{00000000-0005-0000-0000-000040030000}"/>
    <cellStyle name="20% - Accent4 5 2 2 2 3 2 2 2" xfId="7110" xr:uid="{00000000-0005-0000-0000-000041030000}"/>
    <cellStyle name="20% - Accent4 5 2 2 2 3 2 3" xfId="5971" xr:uid="{00000000-0005-0000-0000-000042030000}"/>
    <cellStyle name="20% - Accent4 5 2 2 2 3 3" xfId="4214" xr:uid="{00000000-0005-0000-0000-000043030000}"/>
    <cellStyle name="20% - Accent4 5 2 2 2 3 3 2" xfId="6543" xr:uid="{00000000-0005-0000-0000-000044030000}"/>
    <cellStyle name="20% - Accent4 5 2 2 2 3 4" xfId="5404" xr:uid="{00000000-0005-0000-0000-000045030000}"/>
    <cellStyle name="20% - Accent4 5 2 2 2 4" xfId="3352" xr:uid="{00000000-0005-0000-0000-000046030000}"/>
    <cellStyle name="20% - Accent4 5 2 2 2 4 2" xfId="4492" xr:uid="{00000000-0005-0000-0000-000047030000}"/>
    <cellStyle name="20% - Accent4 5 2 2 2 4 2 2" xfId="6821" xr:uid="{00000000-0005-0000-0000-000048030000}"/>
    <cellStyle name="20% - Accent4 5 2 2 2 4 3" xfId="5682" xr:uid="{00000000-0005-0000-0000-000049030000}"/>
    <cellStyle name="20% - Accent4 5 2 2 2 5" xfId="3925" xr:uid="{00000000-0005-0000-0000-00004A030000}"/>
    <cellStyle name="20% - Accent4 5 2 2 2 5 2" xfId="6254" xr:uid="{00000000-0005-0000-0000-00004B030000}"/>
    <cellStyle name="20% - Accent4 5 2 2 2 6" xfId="5114" xr:uid="{00000000-0005-0000-0000-00004C030000}"/>
    <cellStyle name="20% - Accent4 5 2 2 3" xfId="2841" xr:uid="{00000000-0005-0000-0000-00004D030000}"/>
    <cellStyle name="20% - Accent4 5 2 2 3 2" xfId="3142" xr:uid="{00000000-0005-0000-0000-00004E030000}"/>
    <cellStyle name="20% - Accent4 5 2 2 3 2 2" xfId="3709" xr:uid="{00000000-0005-0000-0000-00004F030000}"/>
    <cellStyle name="20% - Accent4 5 2 2 3 2 2 2" xfId="4849" xr:uid="{00000000-0005-0000-0000-000050030000}"/>
    <cellStyle name="20% - Accent4 5 2 2 3 2 2 2 2" xfId="7178" xr:uid="{00000000-0005-0000-0000-000051030000}"/>
    <cellStyle name="20% - Accent4 5 2 2 3 2 2 3" xfId="6039" xr:uid="{00000000-0005-0000-0000-000052030000}"/>
    <cellStyle name="20% - Accent4 5 2 2 3 2 3" xfId="4282" xr:uid="{00000000-0005-0000-0000-000053030000}"/>
    <cellStyle name="20% - Accent4 5 2 2 3 2 3 2" xfId="6611" xr:uid="{00000000-0005-0000-0000-000054030000}"/>
    <cellStyle name="20% - Accent4 5 2 2 3 2 4" xfId="5472" xr:uid="{00000000-0005-0000-0000-000055030000}"/>
    <cellStyle name="20% - Accent4 5 2 2 3 3" xfId="3418" xr:uid="{00000000-0005-0000-0000-000056030000}"/>
    <cellStyle name="20% - Accent4 5 2 2 3 3 2" xfId="4558" xr:uid="{00000000-0005-0000-0000-000057030000}"/>
    <cellStyle name="20% - Accent4 5 2 2 3 3 2 2" xfId="6887" xr:uid="{00000000-0005-0000-0000-000058030000}"/>
    <cellStyle name="20% - Accent4 5 2 2 3 3 3" xfId="5748" xr:uid="{00000000-0005-0000-0000-000059030000}"/>
    <cellStyle name="20% - Accent4 5 2 2 3 4" xfId="3991" xr:uid="{00000000-0005-0000-0000-00005A030000}"/>
    <cellStyle name="20% - Accent4 5 2 2 3 4 2" xfId="6320" xr:uid="{00000000-0005-0000-0000-00005B030000}"/>
    <cellStyle name="20% - Accent4 5 2 2 3 5" xfId="5180" xr:uid="{00000000-0005-0000-0000-00005C030000}"/>
    <cellStyle name="20% - Accent4 5 2 2 4" xfId="3005" xr:uid="{00000000-0005-0000-0000-00005D030000}"/>
    <cellStyle name="20% - Accent4 5 2 2 4 2" xfId="3572" xr:uid="{00000000-0005-0000-0000-00005E030000}"/>
    <cellStyle name="20% - Accent4 5 2 2 4 2 2" xfId="4712" xr:uid="{00000000-0005-0000-0000-00005F030000}"/>
    <cellStyle name="20% - Accent4 5 2 2 4 2 2 2" xfId="7041" xr:uid="{00000000-0005-0000-0000-000060030000}"/>
    <cellStyle name="20% - Accent4 5 2 2 4 2 3" xfId="5902" xr:uid="{00000000-0005-0000-0000-000061030000}"/>
    <cellStyle name="20% - Accent4 5 2 2 4 3" xfId="4145" xr:uid="{00000000-0005-0000-0000-000062030000}"/>
    <cellStyle name="20% - Accent4 5 2 2 4 3 2" xfId="6474" xr:uid="{00000000-0005-0000-0000-000063030000}"/>
    <cellStyle name="20% - Accent4 5 2 2 4 4" xfId="5335" xr:uid="{00000000-0005-0000-0000-000064030000}"/>
    <cellStyle name="20% - Accent4 5 2 2 5" xfId="3283" xr:uid="{00000000-0005-0000-0000-000065030000}"/>
    <cellStyle name="20% - Accent4 5 2 2 5 2" xfId="4423" xr:uid="{00000000-0005-0000-0000-000066030000}"/>
    <cellStyle name="20% - Accent4 5 2 2 5 2 2" xfId="6752" xr:uid="{00000000-0005-0000-0000-000067030000}"/>
    <cellStyle name="20% - Accent4 5 2 2 5 3" xfId="5613" xr:uid="{00000000-0005-0000-0000-000068030000}"/>
    <cellStyle name="20% - Accent4 5 2 2 6" xfId="3856" xr:uid="{00000000-0005-0000-0000-000069030000}"/>
    <cellStyle name="20% - Accent4 5 2 2 6 2" xfId="6185" xr:uid="{00000000-0005-0000-0000-00006A030000}"/>
    <cellStyle name="20% - Accent4 5 2 2 7" xfId="5045" xr:uid="{00000000-0005-0000-0000-00006B030000}"/>
    <cellStyle name="20% - Accent4 5 2 3" xfId="2713" xr:uid="{00000000-0005-0000-0000-00006C030000}"/>
    <cellStyle name="20% - Accent4 5 2 3 2" xfId="2876" xr:uid="{00000000-0005-0000-0000-00006D030000}"/>
    <cellStyle name="20% - Accent4 5 2 3 2 2" xfId="3177" xr:uid="{00000000-0005-0000-0000-00006E030000}"/>
    <cellStyle name="20% - Accent4 5 2 3 2 2 2" xfId="3744" xr:uid="{00000000-0005-0000-0000-00006F030000}"/>
    <cellStyle name="20% - Accent4 5 2 3 2 2 2 2" xfId="4884" xr:uid="{00000000-0005-0000-0000-000070030000}"/>
    <cellStyle name="20% - Accent4 5 2 3 2 2 2 2 2" xfId="7213" xr:uid="{00000000-0005-0000-0000-000071030000}"/>
    <cellStyle name="20% - Accent4 5 2 3 2 2 2 3" xfId="6074" xr:uid="{00000000-0005-0000-0000-000072030000}"/>
    <cellStyle name="20% - Accent4 5 2 3 2 2 3" xfId="4317" xr:uid="{00000000-0005-0000-0000-000073030000}"/>
    <cellStyle name="20% - Accent4 5 2 3 2 2 3 2" xfId="6646" xr:uid="{00000000-0005-0000-0000-000074030000}"/>
    <cellStyle name="20% - Accent4 5 2 3 2 2 4" xfId="5507" xr:uid="{00000000-0005-0000-0000-000075030000}"/>
    <cellStyle name="20% - Accent4 5 2 3 2 3" xfId="3453" xr:uid="{00000000-0005-0000-0000-000076030000}"/>
    <cellStyle name="20% - Accent4 5 2 3 2 3 2" xfId="4593" xr:uid="{00000000-0005-0000-0000-000077030000}"/>
    <cellStyle name="20% - Accent4 5 2 3 2 3 2 2" xfId="6922" xr:uid="{00000000-0005-0000-0000-000078030000}"/>
    <cellStyle name="20% - Accent4 5 2 3 2 3 3" xfId="5783" xr:uid="{00000000-0005-0000-0000-000079030000}"/>
    <cellStyle name="20% - Accent4 5 2 3 2 4" xfId="4026" xr:uid="{00000000-0005-0000-0000-00007A030000}"/>
    <cellStyle name="20% - Accent4 5 2 3 2 4 2" xfId="6355" xr:uid="{00000000-0005-0000-0000-00007B030000}"/>
    <cellStyle name="20% - Accent4 5 2 3 2 5" xfId="5215" xr:uid="{00000000-0005-0000-0000-00007C030000}"/>
    <cellStyle name="20% - Accent4 5 2 3 3" xfId="3040" xr:uid="{00000000-0005-0000-0000-00007D030000}"/>
    <cellStyle name="20% - Accent4 5 2 3 3 2" xfId="3607" xr:uid="{00000000-0005-0000-0000-00007E030000}"/>
    <cellStyle name="20% - Accent4 5 2 3 3 2 2" xfId="4747" xr:uid="{00000000-0005-0000-0000-00007F030000}"/>
    <cellStyle name="20% - Accent4 5 2 3 3 2 2 2" xfId="7076" xr:uid="{00000000-0005-0000-0000-000080030000}"/>
    <cellStyle name="20% - Accent4 5 2 3 3 2 3" xfId="5937" xr:uid="{00000000-0005-0000-0000-000081030000}"/>
    <cellStyle name="20% - Accent4 5 2 3 3 3" xfId="4180" xr:uid="{00000000-0005-0000-0000-000082030000}"/>
    <cellStyle name="20% - Accent4 5 2 3 3 3 2" xfId="6509" xr:uid="{00000000-0005-0000-0000-000083030000}"/>
    <cellStyle name="20% - Accent4 5 2 3 3 4" xfId="5370" xr:uid="{00000000-0005-0000-0000-000084030000}"/>
    <cellStyle name="20% - Accent4 5 2 3 4" xfId="3318" xr:uid="{00000000-0005-0000-0000-000085030000}"/>
    <cellStyle name="20% - Accent4 5 2 3 4 2" xfId="4458" xr:uid="{00000000-0005-0000-0000-000086030000}"/>
    <cellStyle name="20% - Accent4 5 2 3 4 2 2" xfId="6787" xr:uid="{00000000-0005-0000-0000-000087030000}"/>
    <cellStyle name="20% - Accent4 5 2 3 4 3" xfId="5648" xr:uid="{00000000-0005-0000-0000-000088030000}"/>
    <cellStyle name="20% - Accent4 5 2 3 5" xfId="3891" xr:uid="{00000000-0005-0000-0000-000089030000}"/>
    <cellStyle name="20% - Accent4 5 2 3 5 2" xfId="6220" xr:uid="{00000000-0005-0000-0000-00008A030000}"/>
    <cellStyle name="20% - Accent4 5 2 3 6" xfId="5080" xr:uid="{00000000-0005-0000-0000-00008B030000}"/>
    <cellStyle name="20% - Accent4 5 2 4" xfId="2807" xr:uid="{00000000-0005-0000-0000-00008C030000}"/>
    <cellStyle name="20% - Accent4 5 2 4 2" xfId="3108" xr:uid="{00000000-0005-0000-0000-00008D030000}"/>
    <cellStyle name="20% - Accent4 5 2 4 2 2" xfId="3675" xr:uid="{00000000-0005-0000-0000-00008E030000}"/>
    <cellStyle name="20% - Accent4 5 2 4 2 2 2" xfId="4815" xr:uid="{00000000-0005-0000-0000-00008F030000}"/>
    <cellStyle name="20% - Accent4 5 2 4 2 2 2 2" xfId="7144" xr:uid="{00000000-0005-0000-0000-000090030000}"/>
    <cellStyle name="20% - Accent4 5 2 4 2 2 3" xfId="6005" xr:uid="{00000000-0005-0000-0000-000091030000}"/>
    <cellStyle name="20% - Accent4 5 2 4 2 3" xfId="4248" xr:uid="{00000000-0005-0000-0000-000092030000}"/>
    <cellStyle name="20% - Accent4 5 2 4 2 3 2" xfId="6577" xr:uid="{00000000-0005-0000-0000-000093030000}"/>
    <cellStyle name="20% - Accent4 5 2 4 2 4" xfId="5438" xr:uid="{00000000-0005-0000-0000-000094030000}"/>
    <cellStyle name="20% - Accent4 5 2 4 3" xfId="3384" xr:uid="{00000000-0005-0000-0000-000095030000}"/>
    <cellStyle name="20% - Accent4 5 2 4 3 2" xfId="4524" xr:uid="{00000000-0005-0000-0000-000096030000}"/>
    <cellStyle name="20% - Accent4 5 2 4 3 2 2" xfId="6853" xr:uid="{00000000-0005-0000-0000-000097030000}"/>
    <cellStyle name="20% - Accent4 5 2 4 3 3" xfId="5714" xr:uid="{00000000-0005-0000-0000-000098030000}"/>
    <cellStyle name="20% - Accent4 5 2 4 4" xfId="3957" xr:uid="{00000000-0005-0000-0000-000099030000}"/>
    <cellStyle name="20% - Accent4 5 2 4 4 2" xfId="6286" xr:uid="{00000000-0005-0000-0000-00009A030000}"/>
    <cellStyle name="20% - Accent4 5 2 4 5" xfId="5146" xr:uid="{00000000-0005-0000-0000-00009B030000}"/>
    <cellStyle name="20% - Accent4 5 2 5" xfId="2971" xr:uid="{00000000-0005-0000-0000-00009C030000}"/>
    <cellStyle name="20% - Accent4 5 2 5 2" xfId="3538" xr:uid="{00000000-0005-0000-0000-00009D030000}"/>
    <cellStyle name="20% - Accent4 5 2 5 2 2" xfId="4678" xr:uid="{00000000-0005-0000-0000-00009E030000}"/>
    <cellStyle name="20% - Accent4 5 2 5 2 2 2" xfId="7007" xr:uid="{00000000-0005-0000-0000-00009F030000}"/>
    <cellStyle name="20% - Accent4 5 2 5 2 3" xfId="5868" xr:uid="{00000000-0005-0000-0000-0000A0030000}"/>
    <cellStyle name="20% - Accent4 5 2 5 3" xfId="4111" xr:uid="{00000000-0005-0000-0000-0000A1030000}"/>
    <cellStyle name="20% - Accent4 5 2 5 3 2" xfId="6440" xr:uid="{00000000-0005-0000-0000-0000A2030000}"/>
    <cellStyle name="20% - Accent4 5 2 5 4" xfId="5301" xr:uid="{00000000-0005-0000-0000-0000A3030000}"/>
    <cellStyle name="20% - Accent4 5 2 6" xfId="3249" xr:uid="{00000000-0005-0000-0000-0000A4030000}"/>
    <cellStyle name="20% - Accent4 5 2 6 2" xfId="4389" xr:uid="{00000000-0005-0000-0000-0000A5030000}"/>
    <cellStyle name="20% - Accent4 5 2 6 2 2" xfId="6718" xr:uid="{00000000-0005-0000-0000-0000A6030000}"/>
    <cellStyle name="20% - Accent4 5 2 6 3" xfId="5579" xr:uid="{00000000-0005-0000-0000-0000A7030000}"/>
    <cellStyle name="20% - Accent4 5 2 7" xfId="3822" xr:uid="{00000000-0005-0000-0000-0000A8030000}"/>
    <cellStyle name="20% - Accent4 5 2 7 2" xfId="6151" xr:uid="{00000000-0005-0000-0000-0000A9030000}"/>
    <cellStyle name="20% - Accent4 5 2 8" xfId="5011" xr:uid="{00000000-0005-0000-0000-0000AA030000}"/>
    <cellStyle name="20% - Accent4 5 3" xfId="2619" xr:uid="{00000000-0005-0000-0000-0000AB030000}"/>
    <cellStyle name="20% - Accent4 5 3 2" xfId="2730" xr:uid="{00000000-0005-0000-0000-0000AC030000}"/>
    <cellStyle name="20% - Accent4 5 3 2 2" xfId="2893" xr:uid="{00000000-0005-0000-0000-0000AD030000}"/>
    <cellStyle name="20% - Accent4 5 3 2 2 2" xfId="3194" xr:uid="{00000000-0005-0000-0000-0000AE030000}"/>
    <cellStyle name="20% - Accent4 5 3 2 2 2 2" xfId="3761" xr:uid="{00000000-0005-0000-0000-0000AF030000}"/>
    <cellStyle name="20% - Accent4 5 3 2 2 2 2 2" xfId="4901" xr:uid="{00000000-0005-0000-0000-0000B0030000}"/>
    <cellStyle name="20% - Accent4 5 3 2 2 2 2 2 2" xfId="7230" xr:uid="{00000000-0005-0000-0000-0000B1030000}"/>
    <cellStyle name="20% - Accent4 5 3 2 2 2 2 3" xfId="6091" xr:uid="{00000000-0005-0000-0000-0000B2030000}"/>
    <cellStyle name="20% - Accent4 5 3 2 2 2 3" xfId="4334" xr:uid="{00000000-0005-0000-0000-0000B3030000}"/>
    <cellStyle name="20% - Accent4 5 3 2 2 2 3 2" xfId="6663" xr:uid="{00000000-0005-0000-0000-0000B4030000}"/>
    <cellStyle name="20% - Accent4 5 3 2 2 2 4" xfId="5524" xr:uid="{00000000-0005-0000-0000-0000B5030000}"/>
    <cellStyle name="20% - Accent4 5 3 2 2 3" xfId="3470" xr:uid="{00000000-0005-0000-0000-0000B6030000}"/>
    <cellStyle name="20% - Accent4 5 3 2 2 3 2" xfId="4610" xr:uid="{00000000-0005-0000-0000-0000B7030000}"/>
    <cellStyle name="20% - Accent4 5 3 2 2 3 2 2" xfId="6939" xr:uid="{00000000-0005-0000-0000-0000B8030000}"/>
    <cellStyle name="20% - Accent4 5 3 2 2 3 3" xfId="5800" xr:uid="{00000000-0005-0000-0000-0000B9030000}"/>
    <cellStyle name="20% - Accent4 5 3 2 2 4" xfId="4043" xr:uid="{00000000-0005-0000-0000-0000BA030000}"/>
    <cellStyle name="20% - Accent4 5 3 2 2 4 2" xfId="6372" xr:uid="{00000000-0005-0000-0000-0000BB030000}"/>
    <cellStyle name="20% - Accent4 5 3 2 2 5" xfId="5232" xr:uid="{00000000-0005-0000-0000-0000BC030000}"/>
    <cellStyle name="20% - Accent4 5 3 2 3" xfId="3057" xr:uid="{00000000-0005-0000-0000-0000BD030000}"/>
    <cellStyle name="20% - Accent4 5 3 2 3 2" xfId="3624" xr:uid="{00000000-0005-0000-0000-0000BE030000}"/>
    <cellStyle name="20% - Accent4 5 3 2 3 2 2" xfId="4764" xr:uid="{00000000-0005-0000-0000-0000BF030000}"/>
    <cellStyle name="20% - Accent4 5 3 2 3 2 2 2" xfId="7093" xr:uid="{00000000-0005-0000-0000-0000C0030000}"/>
    <cellStyle name="20% - Accent4 5 3 2 3 2 3" xfId="5954" xr:uid="{00000000-0005-0000-0000-0000C1030000}"/>
    <cellStyle name="20% - Accent4 5 3 2 3 3" xfId="4197" xr:uid="{00000000-0005-0000-0000-0000C2030000}"/>
    <cellStyle name="20% - Accent4 5 3 2 3 3 2" xfId="6526" xr:uid="{00000000-0005-0000-0000-0000C3030000}"/>
    <cellStyle name="20% - Accent4 5 3 2 3 4" xfId="5387" xr:uid="{00000000-0005-0000-0000-0000C4030000}"/>
    <cellStyle name="20% - Accent4 5 3 2 4" xfId="3335" xr:uid="{00000000-0005-0000-0000-0000C5030000}"/>
    <cellStyle name="20% - Accent4 5 3 2 4 2" xfId="4475" xr:uid="{00000000-0005-0000-0000-0000C6030000}"/>
    <cellStyle name="20% - Accent4 5 3 2 4 2 2" xfId="6804" xr:uid="{00000000-0005-0000-0000-0000C7030000}"/>
    <cellStyle name="20% - Accent4 5 3 2 4 3" xfId="5665" xr:uid="{00000000-0005-0000-0000-0000C8030000}"/>
    <cellStyle name="20% - Accent4 5 3 2 5" xfId="3908" xr:uid="{00000000-0005-0000-0000-0000C9030000}"/>
    <cellStyle name="20% - Accent4 5 3 2 5 2" xfId="6237" xr:uid="{00000000-0005-0000-0000-0000CA030000}"/>
    <cellStyle name="20% - Accent4 5 3 2 6" xfId="5097" xr:uid="{00000000-0005-0000-0000-0000CB030000}"/>
    <cellStyle name="20% - Accent4 5 3 3" xfId="2824" xr:uid="{00000000-0005-0000-0000-0000CC030000}"/>
    <cellStyle name="20% - Accent4 5 3 3 2" xfId="3125" xr:uid="{00000000-0005-0000-0000-0000CD030000}"/>
    <cellStyle name="20% - Accent4 5 3 3 2 2" xfId="3692" xr:uid="{00000000-0005-0000-0000-0000CE030000}"/>
    <cellStyle name="20% - Accent4 5 3 3 2 2 2" xfId="4832" xr:uid="{00000000-0005-0000-0000-0000CF030000}"/>
    <cellStyle name="20% - Accent4 5 3 3 2 2 2 2" xfId="7161" xr:uid="{00000000-0005-0000-0000-0000D0030000}"/>
    <cellStyle name="20% - Accent4 5 3 3 2 2 3" xfId="6022" xr:uid="{00000000-0005-0000-0000-0000D1030000}"/>
    <cellStyle name="20% - Accent4 5 3 3 2 3" xfId="4265" xr:uid="{00000000-0005-0000-0000-0000D2030000}"/>
    <cellStyle name="20% - Accent4 5 3 3 2 3 2" xfId="6594" xr:uid="{00000000-0005-0000-0000-0000D3030000}"/>
    <cellStyle name="20% - Accent4 5 3 3 2 4" xfId="5455" xr:uid="{00000000-0005-0000-0000-0000D4030000}"/>
    <cellStyle name="20% - Accent4 5 3 3 3" xfId="3401" xr:uid="{00000000-0005-0000-0000-0000D5030000}"/>
    <cellStyle name="20% - Accent4 5 3 3 3 2" xfId="4541" xr:uid="{00000000-0005-0000-0000-0000D6030000}"/>
    <cellStyle name="20% - Accent4 5 3 3 3 2 2" xfId="6870" xr:uid="{00000000-0005-0000-0000-0000D7030000}"/>
    <cellStyle name="20% - Accent4 5 3 3 3 3" xfId="5731" xr:uid="{00000000-0005-0000-0000-0000D8030000}"/>
    <cellStyle name="20% - Accent4 5 3 3 4" xfId="3974" xr:uid="{00000000-0005-0000-0000-0000D9030000}"/>
    <cellStyle name="20% - Accent4 5 3 3 4 2" xfId="6303" xr:uid="{00000000-0005-0000-0000-0000DA030000}"/>
    <cellStyle name="20% - Accent4 5 3 3 5" xfId="5163" xr:uid="{00000000-0005-0000-0000-0000DB030000}"/>
    <cellStyle name="20% - Accent4 5 3 4" xfId="2988" xr:uid="{00000000-0005-0000-0000-0000DC030000}"/>
    <cellStyle name="20% - Accent4 5 3 4 2" xfId="3555" xr:uid="{00000000-0005-0000-0000-0000DD030000}"/>
    <cellStyle name="20% - Accent4 5 3 4 2 2" xfId="4695" xr:uid="{00000000-0005-0000-0000-0000DE030000}"/>
    <cellStyle name="20% - Accent4 5 3 4 2 2 2" xfId="7024" xr:uid="{00000000-0005-0000-0000-0000DF030000}"/>
    <cellStyle name="20% - Accent4 5 3 4 2 3" xfId="5885" xr:uid="{00000000-0005-0000-0000-0000E0030000}"/>
    <cellStyle name="20% - Accent4 5 3 4 3" xfId="4128" xr:uid="{00000000-0005-0000-0000-0000E1030000}"/>
    <cellStyle name="20% - Accent4 5 3 4 3 2" xfId="6457" xr:uid="{00000000-0005-0000-0000-0000E2030000}"/>
    <cellStyle name="20% - Accent4 5 3 4 4" xfId="5318" xr:uid="{00000000-0005-0000-0000-0000E3030000}"/>
    <cellStyle name="20% - Accent4 5 3 5" xfId="3266" xr:uid="{00000000-0005-0000-0000-0000E4030000}"/>
    <cellStyle name="20% - Accent4 5 3 5 2" xfId="4406" xr:uid="{00000000-0005-0000-0000-0000E5030000}"/>
    <cellStyle name="20% - Accent4 5 3 5 2 2" xfId="6735" xr:uid="{00000000-0005-0000-0000-0000E6030000}"/>
    <cellStyle name="20% - Accent4 5 3 5 3" xfId="5596" xr:uid="{00000000-0005-0000-0000-0000E7030000}"/>
    <cellStyle name="20% - Accent4 5 3 6" xfId="3839" xr:uid="{00000000-0005-0000-0000-0000E8030000}"/>
    <cellStyle name="20% - Accent4 5 3 6 2" xfId="6168" xr:uid="{00000000-0005-0000-0000-0000E9030000}"/>
    <cellStyle name="20% - Accent4 5 3 7" xfId="5028" xr:uid="{00000000-0005-0000-0000-0000EA030000}"/>
    <cellStyle name="20% - Accent4 5 4" xfId="2696" xr:uid="{00000000-0005-0000-0000-0000EB030000}"/>
    <cellStyle name="20% - Accent4 5 4 2" xfId="2859" xr:uid="{00000000-0005-0000-0000-0000EC030000}"/>
    <cellStyle name="20% - Accent4 5 4 2 2" xfId="3160" xr:uid="{00000000-0005-0000-0000-0000ED030000}"/>
    <cellStyle name="20% - Accent4 5 4 2 2 2" xfId="3727" xr:uid="{00000000-0005-0000-0000-0000EE030000}"/>
    <cellStyle name="20% - Accent4 5 4 2 2 2 2" xfId="4867" xr:uid="{00000000-0005-0000-0000-0000EF030000}"/>
    <cellStyle name="20% - Accent4 5 4 2 2 2 2 2" xfId="7196" xr:uid="{00000000-0005-0000-0000-0000F0030000}"/>
    <cellStyle name="20% - Accent4 5 4 2 2 2 3" xfId="6057" xr:uid="{00000000-0005-0000-0000-0000F1030000}"/>
    <cellStyle name="20% - Accent4 5 4 2 2 3" xfId="4300" xr:uid="{00000000-0005-0000-0000-0000F2030000}"/>
    <cellStyle name="20% - Accent4 5 4 2 2 3 2" xfId="6629" xr:uid="{00000000-0005-0000-0000-0000F3030000}"/>
    <cellStyle name="20% - Accent4 5 4 2 2 4" xfId="5490" xr:uid="{00000000-0005-0000-0000-0000F4030000}"/>
    <cellStyle name="20% - Accent4 5 4 2 3" xfId="3436" xr:uid="{00000000-0005-0000-0000-0000F5030000}"/>
    <cellStyle name="20% - Accent4 5 4 2 3 2" xfId="4576" xr:uid="{00000000-0005-0000-0000-0000F6030000}"/>
    <cellStyle name="20% - Accent4 5 4 2 3 2 2" xfId="6905" xr:uid="{00000000-0005-0000-0000-0000F7030000}"/>
    <cellStyle name="20% - Accent4 5 4 2 3 3" xfId="5766" xr:uid="{00000000-0005-0000-0000-0000F8030000}"/>
    <cellStyle name="20% - Accent4 5 4 2 4" xfId="4009" xr:uid="{00000000-0005-0000-0000-0000F9030000}"/>
    <cellStyle name="20% - Accent4 5 4 2 4 2" xfId="6338" xr:uid="{00000000-0005-0000-0000-0000FA030000}"/>
    <cellStyle name="20% - Accent4 5 4 2 5" xfId="5198" xr:uid="{00000000-0005-0000-0000-0000FB030000}"/>
    <cellStyle name="20% - Accent4 5 4 3" xfId="3023" xr:uid="{00000000-0005-0000-0000-0000FC030000}"/>
    <cellStyle name="20% - Accent4 5 4 3 2" xfId="3590" xr:uid="{00000000-0005-0000-0000-0000FD030000}"/>
    <cellStyle name="20% - Accent4 5 4 3 2 2" xfId="4730" xr:uid="{00000000-0005-0000-0000-0000FE030000}"/>
    <cellStyle name="20% - Accent4 5 4 3 2 2 2" xfId="7059" xr:uid="{00000000-0005-0000-0000-0000FF030000}"/>
    <cellStyle name="20% - Accent4 5 4 3 2 3" xfId="5920" xr:uid="{00000000-0005-0000-0000-000000040000}"/>
    <cellStyle name="20% - Accent4 5 4 3 3" xfId="4163" xr:uid="{00000000-0005-0000-0000-000001040000}"/>
    <cellStyle name="20% - Accent4 5 4 3 3 2" xfId="6492" xr:uid="{00000000-0005-0000-0000-000002040000}"/>
    <cellStyle name="20% - Accent4 5 4 3 4" xfId="5353" xr:uid="{00000000-0005-0000-0000-000003040000}"/>
    <cellStyle name="20% - Accent4 5 4 4" xfId="3301" xr:uid="{00000000-0005-0000-0000-000004040000}"/>
    <cellStyle name="20% - Accent4 5 4 4 2" xfId="4441" xr:uid="{00000000-0005-0000-0000-000005040000}"/>
    <cellStyle name="20% - Accent4 5 4 4 2 2" xfId="6770" xr:uid="{00000000-0005-0000-0000-000006040000}"/>
    <cellStyle name="20% - Accent4 5 4 4 3" xfId="5631" xr:uid="{00000000-0005-0000-0000-000007040000}"/>
    <cellStyle name="20% - Accent4 5 4 5" xfId="3874" xr:uid="{00000000-0005-0000-0000-000008040000}"/>
    <cellStyle name="20% - Accent4 5 4 5 2" xfId="6203" xr:uid="{00000000-0005-0000-0000-000009040000}"/>
    <cellStyle name="20% - Accent4 5 4 6" xfId="5063" xr:uid="{00000000-0005-0000-0000-00000A040000}"/>
    <cellStyle name="20% - Accent4 5 5" xfId="2791" xr:uid="{00000000-0005-0000-0000-00000B040000}"/>
    <cellStyle name="20% - Accent4 5 5 2" xfId="3091" xr:uid="{00000000-0005-0000-0000-00000C040000}"/>
    <cellStyle name="20% - Accent4 5 5 2 2" xfId="3658" xr:uid="{00000000-0005-0000-0000-00000D040000}"/>
    <cellStyle name="20% - Accent4 5 5 2 2 2" xfId="4798" xr:uid="{00000000-0005-0000-0000-00000E040000}"/>
    <cellStyle name="20% - Accent4 5 5 2 2 2 2" xfId="7127" xr:uid="{00000000-0005-0000-0000-00000F040000}"/>
    <cellStyle name="20% - Accent4 5 5 2 2 3" xfId="5988" xr:uid="{00000000-0005-0000-0000-000010040000}"/>
    <cellStyle name="20% - Accent4 5 5 2 3" xfId="4231" xr:uid="{00000000-0005-0000-0000-000011040000}"/>
    <cellStyle name="20% - Accent4 5 5 2 3 2" xfId="6560" xr:uid="{00000000-0005-0000-0000-000012040000}"/>
    <cellStyle name="20% - Accent4 5 5 2 4" xfId="5421" xr:uid="{00000000-0005-0000-0000-000013040000}"/>
    <cellStyle name="20% - Accent4 5 5 3" xfId="3368" xr:uid="{00000000-0005-0000-0000-000014040000}"/>
    <cellStyle name="20% - Accent4 5 5 3 2" xfId="4508" xr:uid="{00000000-0005-0000-0000-000015040000}"/>
    <cellStyle name="20% - Accent4 5 5 3 2 2" xfId="6837" xr:uid="{00000000-0005-0000-0000-000016040000}"/>
    <cellStyle name="20% - Accent4 5 5 3 3" xfId="5698" xr:uid="{00000000-0005-0000-0000-000017040000}"/>
    <cellStyle name="20% - Accent4 5 5 4" xfId="3941" xr:uid="{00000000-0005-0000-0000-000018040000}"/>
    <cellStyle name="20% - Accent4 5 5 4 2" xfId="6270" xr:uid="{00000000-0005-0000-0000-000019040000}"/>
    <cellStyle name="20% - Accent4 5 5 5" xfId="5130" xr:uid="{00000000-0005-0000-0000-00001A040000}"/>
    <cellStyle name="20% - Accent4 5 6" xfId="2953" xr:uid="{00000000-0005-0000-0000-00001B040000}"/>
    <cellStyle name="20% - Accent4 5 6 2" xfId="3521" xr:uid="{00000000-0005-0000-0000-00001C040000}"/>
    <cellStyle name="20% - Accent4 5 6 2 2" xfId="4661" xr:uid="{00000000-0005-0000-0000-00001D040000}"/>
    <cellStyle name="20% - Accent4 5 6 2 2 2" xfId="6990" xr:uid="{00000000-0005-0000-0000-00001E040000}"/>
    <cellStyle name="20% - Accent4 5 6 2 3" xfId="5851" xr:uid="{00000000-0005-0000-0000-00001F040000}"/>
    <cellStyle name="20% - Accent4 5 6 3" xfId="4094" xr:uid="{00000000-0005-0000-0000-000020040000}"/>
    <cellStyle name="20% - Accent4 5 6 3 2" xfId="6423" xr:uid="{00000000-0005-0000-0000-000021040000}"/>
    <cellStyle name="20% - Accent4 5 6 4" xfId="5284" xr:uid="{00000000-0005-0000-0000-000022040000}"/>
    <cellStyle name="20% - Accent4 5 7" xfId="3232" xr:uid="{00000000-0005-0000-0000-000023040000}"/>
    <cellStyle name="20% - Accent4 5 7 2" xfId="4372" xr:uid="{00000000-0005-0000-0000-000024040000}"/>
    <cellStyle name="20% - Accent4 5 7 2 2" xfId="6701" xr:uid="{00000000-0005-0000-0000-000025040000}"/>
    <cellStyle name="20% - Accent4 5 7 3" xfId="5562" xr:uid="{00000000-0005-0000-0000-000026040000}"/>
    <cellStyle name="20% - Accent4 5 8" xfId="3805" xr:uid="{00000000-0005-0000-0000-000027040000}"/>
    <cellStyle name="20% - Accent4 5 8 2" xfId="6134" xr:uid="{00000000-0005-0000-0000-000028040000}"/>
    <cellStyle name="20% - Accent4 5 9" xfId="4994" xr:uid="{00000000-0005-0000-0000-000029040000}"/>
    <cellStyle name="20% - Accent4 6" xfId="2651" xr:uid="{00000000-0005-0000-0000-00002A040000}"/>
    <cellStyle name="20% - Accent4 7" xfId="21" xr:uid="{00000000-0005-0000-0000-00002B040000}"/>
    <cellStyle name="20% - Accent4 7 2" xfId="2929" xr:uid="{00000000-0005-0000-0000-00002C040000}"/>
    <cellStyle name="20% - Accent4 7 2 2" xfId="3504" xr:uid="{00000000-0005-0000-0000-00002D040000}"/>
    <cellStyle name="20% - Accent4 7 2 2 2" xfId="4644" xr:uid="{00000000-0005-0000-0000-00002E040000}"/>
    <cellStyle name="20% - Accent4 7 2 2 2 2" xfId="6973" xr:uid="{00000000-0005-0000-0000-00002F040000}"/>
    <cellStyle name="20% - Accent4 7 2 2 3" xfId="5834" xr:uid="{00000000-0005-0000-0000-000030040000}"/>
    <cellStyle name="20% - Accent4 7 2 3" xfId="4077" xr:uid="{00000000-0005-0000-0000-000031040000}"/>
    <cellStyle name="20% - Accent4 7 2 3 2" xfId="6406" xr:uid="{00000000-0005-0000-0000-000032040000}"/>
    <cellStyle name="20% - Accent4 7 2 4" xfId="5266" xr:uid="{00000000-0005-0000-0000-000033040000}"/>
    <cellStyle name="20% - Accent5 2" xfId="357" xr:uid="{00000000-0005-0000-0000-000034040000}"/>
    <cellStyle name="20% - Accent5 3" xfId="518" xr:uid="{00000000-0005-0000-0000-000035040000}"/>
    <cellStyle name="20% - Accent5 4" xfId="577" xr:uid="{00000000-0005-0000-0000-000036040000}"/>
    <cellStyle name="20% - Accent5 5" xfId="1004" xr:uid="{00000000-0005-0000-0000-000037040000}"/>
    <cellStyle name="20% - Accent5 5 2" xfId="1068" xr:uid="{00000000-0005-0000-0000-000038040000}"/>
    <cellStyle name="20% - Accent5 5 2 2" xfId="2638" xr:uid="{00000000-0005-0000-0000-000039040000}"/>
    <cellStyle name="20% - Accent5 5 2 2 2" xfId="2749" xr:uid="{00000000-0005-0000-0000-00003A040000}"/>
    <cellStyle name="20% - Accent5 5 2 2 2 2" xfId="2912" xr:uid="{00000000-0005-0000-0000-00003B040000}"/>
    <cellStyle name="20% - Accent5 5 2 2 2 2 2" xfId="3213" xr:uid="{00000000-0005-0000-0000-00003C040000}"/>
    <cellStyle name="20% - Accent5 5 2 2 2 2 2 2" xfId="3780" xr:uid="{00000000-0005-0000-0000-00003D040000}"/>
    <cellStyle name="20% - Accent5 5 2 2 2 2 2 2 2" xfId="4920" xr:uid="{00000000-0005-0000-0000-00003E040000}"/>
    <cellStyle name="20% - Accent5 5 2 2 2 2 2 2 2 2" xfId="7249" xr:uid="{00000000-0005-0000-0000-00003F040000}"/>
    <cellStyle name="20% - Accent5 5 2 2 2 2 2 2 3" xfId="6110" xr:uid="{00000000-0005-0000-0000-000040040000}"/>
    <cellStyle name="20% - Accent5 5 2 2 2 2 2 3" xfId="4353" xr:uid="{00000000-0005-0000-0000-000041040000}"/>
    <cellStyle name="20% - Accent5 5 2 2 2 2 2 3 2" xfId="6682" xr:uid="{00000000-0005-0000-0000-000042040000}"/>
    <cellStyle name="20% - Accent5 5 2 2 2 2 2 4" xfId="5543" xr:uid="{00000000-0005-0000-0000-000043040000}"/>
    <cellStyle name="20% - Accent5 5 2 2 2 2 3" xfId="3489" xr:uid="{00000000-0005-0000-0000-000044040000}"/>
    <cellStyle name="20% - Accent5 5 2 2 2 2 3 2" xfId="4629" xr:uid="{00000000-0005-0000-0000-000045040000}"/>
    <cellStyle name="20% - Accent5 5 2 2 2 2 3 2 2" xfId="6958" xr:uid="{00000000-0005-0000-0000-000046040000}"/>
    <cellStyle name="20% - Accent5 5 2 2 2 2 3 3" xfId="5819" xr:uid="{00000000-0005-0000-0000-000047040000}"/>
    <cellStyle name="20% - Accent5 5 2 2 2 2 4" xfId="4062" xr:uid="{00000000-0005-0000-0000-000048040000}"/>
    <cellStyle name="20% - Accent5 5 2 2 2 2 4 2" xfId="6391" xr:uid="{00000000-0005-0000-0000-000049040000}"/>
    <cellStyle name="20% - Accent5 5 2 2 2 2 5" xfId="5251" xr:uid="{00000000-0005-0000-0000-00004A040000}"/>
    <cellStyle name="20% - Accent5 5 2 2 2 3" xfId="3076" xr:uid="{00000000-0005-0000-0000-00004B040000}"/>
    <cellStyle name="20% - Accent5 5 2 2 2 3 2" xfId="3643" xr:uid="{00000000-0005-0000-0000-00004C040000}"/>
    <cellStyle name="20% - Accent5 5 2 2 2 3 2 2" xfId="4783" xr:uid="{00000000-0005-0000-0000-00004D040000}"/>
    <cellStyle name="20% - Accent5 5 2 2 2 3 2 2 2" xfId="7112" xr:uid="{00000000-0005-0000-0000-00004E040000}"/>
    <cellStyle name="20% - Accent5 5 2 2 2 3 2 3" xfId="5973" xr:uid="{00000000-0005-0000-0000-00004F040000}"/>
    <cellStyle name="20% - Accent5 5 2 2 2 3 3" xfId="4216" xr:uid="{00000000-0005-0000-0000-000050040000}"/>
    <cellStyle name="20% - Accent5 5 2 2 2 3 3 2" xfId="6545" xr:uid="{00000000-0005-0000-0000-000051040000}"/>
    <cellStyle name="20% - Accent5 5 2 2 2 3 4" xfId="5406" xr:uid="{00000000-0005-0000-0000-000052040000}"/>
    <cellStyle name="20% - Accent5 5 2 2 2 4" xfId="3354" xr:uid="{00000000-0005-0000-0000-000053040000}"/>
    <cellStyle name="20% - Accent5 5 2 2 2 4 2" xfId="4494" xr:uid="{00000000-0005-0000-0000-000054040000}"/>
    <cellStyle name="20% - Accent5 5 2 2 2 4 2 2" xfId="6823" xr:uid="{00000000-0005-0000-0000-000055040000}"/>
    <cellStyle name="20% - Accent5 5 2 2 2 4 3" xfId="5684" xr:uid="{00000000-0005-0000-0000-000056040000}"/>
    <cellStyle name="20% - Accent5 5 2 2 2 5" xfId="3927" xr:uid="{00000000-0005-0000-0000-000057040000}"/>
    <cellStyle name="20% - Accent5 5 2 2 2 5 2" xfId="6256" xr:uid="{00000000-0005-0000-0000-000058040000}"/>
    <cellStyle name="20% - Accent5 5 2 2 2 6" xfId="5116" xr:uid="{00000000-0005-0000-0000-000059040000}"/>
    <cellStyle name="20% - Accent5 5 2 2 3" xfId="2843" xr:uid="{00000000-0005-0000-0000-00005A040000}"/>
    <cellStyle name="20% - Accent5 5 2 2 3 2" xfId="3144" xr:uid="{00000000-0005-0000-0000-00005B040000}"/>
    <cellStyle name="20% - Accent5 5 2 2 3 2 2" xfId="3711" xr:uid="{00000000-0005-0000-0000-00005C040000}"/>
    <cellStyle name="20% - Accent5 5 2 2 3 2 2 2" xfId="4851" xr:uid="{00000000-0005-0000-0000-00005D040000}"/>
    <cellStyle name="20% - Accent5 5 2 2 3 2 2 2 2" xfId="7180" xr:uid="{00000000-0005-0000-0000-00005E040000}"/>
    <cellStyle name="20% - Accent5 5 2 2 3 2 2 3" xfId="6041" xr:uid="{00000000-0005-0000-0000-00005F040000}"/>
    <cellStyle name="20% - Accent5 5 2 2 3 2 3" xfId="4284" xr:uid="{00000000-0005-0000-0000-000060040000}"/>
    <cellStyle name="20% - Accent5 5 2 2 3 2 3 2" xfId="6613" xr:uid="{00000000-0005-0000-0000-000061040000}"/>
    <cellStyle name="20% - Accent5 5 2 2 3 2 4" xfId="5474" xr:uid="{00000000-0005-0000-0000-000062040000}"/>
    <cellStyle name="20% - Accent5 5 2 2 3 3" xfId="3420" xr:uid="{00000000-0005-0000-0000-000063040000}"/>
    <cellStyle name="20% - Accent5 5 2 2 3 3 2" xfId="4560" xr:uid="{00000000-0005-0000-0000-000064040000}"/>
    <cellStyle name="20% - Accent5 5 2 2 3 3 2 2" xfId="6889" xr:uid="{00000000-0005-0000-0000-000065040000}"/>
    <cellStyle name="20% - Accent5 5 2 2 3 3 3" xfId="5750" xr:uid="{00000000-0005-0000-0000-000066040000}"/>
    <cellStyle name="20% - Accent5 5 2 2 3 4" xfId="3993" xr:uid="{00000000-0005-0000-0000-000067040000}"/>
    <cellStyle name="20% - Accent5 5 2 2 3 4 2" xfId="6322" xr:uid="{00000000-0005-0000-0000-000068040000}"/>
    <cellStyle name="20% - Accent5 5 2 2 3 5" xfId="5182" xr:uid="{00000000-0005-0000-0000-000069040000}"/>
    <cellStyle name="20% - Accent5 5 2 2 4" xfId="3007" xr:uid="{00000000-0005-0000-0000-00006A040000}"/>
    <cellStyle name="20% - Accent5 5 2 2 4 2" xfId="3574" xr:uid="{00000000-0005-0000-0000-00006B040000}"/>
    <cellStyle name="20% - Accent5 5 2 2 4 2 2" xfId="4714" xr:uid="{00000000-0005-0000-0000-00006C040000}"/>
    <cellStyle name="20% - Accent5 5 2 2 4 2 2 2" xfId="7043" xr:uid="{00000000-0005-0000-0000-00006D040000}"/>
    <cellStyle name="20% - Accent5 5 2 2 4 2 3" xfId="5904" xr:uid="{00000000-0005-0000-0000-00006E040000}"/>
    <cellStyle name="20% - Accent5 5 2 2 4 3" xfId="4147" xr:uid="{00000000-0005-0000-0000-00006F040000}"/>
    <cellStyle name="20% - Accent5 5 2 2 4 3 2" xfId="6476" xr:uid="{00000000-0005-0000-0000-000070040000}"/>
    <cellStyle name="20% - Accent5 5 2 2 4 4" xfId="5337" xr:uid="{00000000-0005-0000-0000-000071040000}"/>
    <cellStyle name="20% - Accent5 5 2 2 5" xfId="3285" xr:uid="{00000000-0005-0000-0000-000072040000}"/>
    <cellStyle name="20% - Accent5 5 2 2 5 2" xfId="4425" xr:uid="{00000000-0005-0000-0000-000073040000}"/>
    <cellStyle name="20% - Accent5 5 2 2 5 2 2" xfId="6754" xr:uid="{00000000-0005-0000-0000-000074040000}"/>
    <cellStyle name="20% - Accent5 5 2 2 5 3" xfId="5615" xr:uid="{00000000-0005-0000-0000-000075040000}"/>
    <cellStyle name="20% - Accent5 5 2 2 6" xfId="3858" xr:uid="{00000000-0005-0000-0000-000076040000}"/>
    <cellStyle name="20% - Accent5 5 2 2 6 2" xfId="6187" xr:uid="{00000000-0005-0000-0000-000077040000}"/>
    <cellStyle name="20% - Accent5 5 2 2 7" xfId="5047" xr:uid="{00000000-0005-0000-0000-000078040000}"/>
    <cellStyle name="20% - Accent5 5 2 3" xfId="2715" xr:uid="{00000000-0005-0000-0000-000079040000}"/>
    <cellStyle name="20% - Accent5 5 2 3 2" xfId="2878" xr:uid="{00000000-0005-0000-0000-00007A040000}"/>
    <cellStyle name="20% - Accent5 5 2 3 2 2" xfId="3179" xr:uid="{00000000-0005-0000-0000-00007B040000}"/>
    <cellStyle name="20% - Accent5 5 2 3 2 2 2" xfId="3746" xr:uid="{00000000-0005-0000-0000-00007C040000}"/>
    <cellStyle name="20% - Accent5 5 2 3 2 2 2 2" xfId="4886" xr:uid="{00000000-0005-0000-0000-00007D040000}"/>
    <cellStyle name="20% - Accent5 5 2 3 2 2 2 2 2" xfId="7215" xr:uid="{00000000-0005-0000-0000-00007E040000}"/>
    <cellStyle name="20% - Accent5 5 2 3 2 2 2 3" xfId="6076" xr:uid="{00000000-0005-0000-0000-00007F040000}"/>
    <cellStyle name="20% - Accent5 5 2 3 2 2 3" xfId="4319" xr:uid="{00000000-0005-0000-0000-000080040000}"/>
    <cellStyle name="20% - Accent5 5 2 3 2 2 3 2" xfId="6648" xr:uid="{00000000-0005-0000-0000-000081040000}"/>
    <cellStyle name="20% - Accent5 5 2 3 2 2 4" xfId="5509" xr:uid="{00000000-0005-0000-0000-000082040000}"/>
    <cellStyle name="20% - Accent5 5 2 3 2 3" xfId="3455" xr:uid="{00000000-0005-0000-0000-000083040000}"/>
    <cellStyle name="20% - Accent5 5 2 3 2 3 2" xfId="4595" xr:uid="{00000000-0005-0000-0000-000084040000}"/>
    <cellStyle name="20% - Accent5 5 2 3 2 3 2 2" xfId="6924" xr:uid="{00000000-0005-0000-0000-000085040000}"/>
    <cellStyle name="20% - Accent5 5 2 3 2 3 3" xfId="5785" xr:uid="{00000000-0005-0000-0000-000086040000}"/>
    <cellStyle name="20% - Accent5 5 2 3 2 4" xfId="4028" xr:uid="{00000000-0005-0000-0000-000087040000}"/>
    <cellStyle name="20% - Accent5 5 2 3 2 4 2" xfId="6357" xr:uid="{00000000-0005-0000-0000-000088040000}"/>
    <cellStyle name="20% - Accent5 5 2 3 2 5" xfId="5217" xr:uid="{00000000-0005-0000-0000-000089040000}"/>
    <cellStyle name="20% - Accent5 5 2 3 3" xfId="3042" xr:uid="{00000000-0005-0000-0000-00008A040000}"/>
    <cellStyle name="20% - Accent5 5 2 3 3 2" xfId="3609" xr:uid="{00000000-0005-0000-0000-00008B040000}"/>
    <cellStyle name="20% - Accent5 5 2 3 3 2 2" xfId="4749" xr:uid="{00000000-0005-0000-0000-00008C040000}"/>
    <cellStyle name="20% - Accent5 5 2 3 3 2 2 2" xfId="7078" xr:uid="{00000000-0005-0000-0000-00008D040000}"/>
    <cellStyle name="20% - Accent5 5 2 3 3 2 3" xfId="5939" xr:uid="{00000000-0005-0000-0000-00008E040000}"/>
    <cellStyle name="20% - Accent5 5 2 3 3 3" xfId="4182" xr:uid="{00000000-0005-0000-0000-00008F040000}"/>
    <cellStyle name="20% - Accent5 5 2 3 3 3 2" xfId="6511" xr:uid="{00000000-0005-0000-0000-000090040000}"/>
    <cellStyle name="20% - Accent5 5 2 3 3 4" xfId="5372" xr:uid="{00000000-0005-0000-0000-000091040000}"/>
    <cellStyle name="20% - Accent5 5 2 3 4" xfId="3320" xr:uid="{00000000-0005-0000-0000-000092040000}"/>
    <cellStyle name="20% - Accent5 5 2 3 4 2" xfId="4460" xr:uid="{00000000-0005-0000-0000-000093040000}"/>
    <cellStyle name="20% - Accent5 5 2 3 4 2 2" xfId="6789" xr:uid="{00000000-0005-0000-0000-000094040000}"/>
    <cellStyle name="20% - Accent5 5 2 3 4 3" xfId="5650" xr:uid="{00000000-0005-0000-0000-000095040000}"/>
    <cellStyle name="20% - Accent5 5 2 3 5" xfId="3893" xr:uid="{00000000-0005-0000-0000-000096040000}"/>
    <cellStyle name="20% - Accent5 5 2 3 5 2" xfId="6222" xr:uid="{00000000-0005-0000-0000-000097040000}"/>
    <cellStyle name="20% - Accent5 5 2 3 6" xfId="5082" xr:uid="{00000000-0005-0000-0000-000098040000}"/>
    <cellStyle name="20% - Accent5 5 2 4" xfId="2809" xr:uid="{00000000-0005-0000-0000-000099040000}"/>
    <cellStyle name="20% - Accent5 5 2 4 2" xfId="3110" xr:uid="{00000000-0005-0000-0000-00009A040000}"/>
    <cellStyle name="20% - Accent5 5 2 4 2 2" xfId="3677" xr:uid="{00000000-0005-0000-0000-00009B040000}"/>
    <cellStyle name="20% - Accent5 5 2 4 2 2 2" xfId="4817" xr:uid="{00000000-0005-0000-0000-00009C040000}"/>
    <cellStyle name="20% - Accent5 5 2 4 2 2 2 2" xfId="7146" xr:uid="{00000000-0005-0000-0000-00009D040000}"/>
    <cellStyle name="20% - Accent5 5 2 4 2 2 3" xfId="6007" xr:uid="{00000000-0005-0000-0000-00009E040000}"/>
    <cellStyle name="20% - Accent5 5 2 4 2 3" xfId="4250" xr:uid="{00000000-0005-0000-0000-00009F040000}"/>
    <cellStyle name="20% - Accent5 5 2 4 2 3 2" xfId="6579" xr:uid="{00000000-0005-0000-0000-0000A0040000}"/>
    <cellStyle name="20% - Accent5 5 2 4 2 4" xfId="5440" xr:uid="{00000000-0005-0000-0000-0000A1040000}"/>
    <cellStyle name="20% - Accent5 5 2 4 3" xfId="3386" xr:uid="{00000000-0005-0000-0000-0000A2040000}"/>
    <cellStyle name="20% - Accent5 5 2 4 3 2" xfId="4526" xr:uid="{00000000-0005-0000-0000-0000A3040000}"/>
    <cellStyle name="20% - Accent5 5 2 4 3 2 2" xfId="6855" xr:uid="{00000000-0005-0000-0000-0000A4040000}"/>
    <cellStyle name="20% - Accent5 5 2 4 3 3" xfId="5716" xr:uid="{00000000-0005-0000-0000-0000A5040000}"/>
    <cellStyle name="20% - Accent5 5 2 4 4" xfId="3959" xr:uid="{00000000-0005-0000-0000-0000A6040000}"/>
    <cellStyle name="20% - Accent5 5 2 4 4 2" xfId="6288" xr:uid="{00000000-0005-0000-0000-0000A7040000}"/>
    <cellStyle name="20% - Accent5 5 2 4 5" xfId="5148" xr:uid="{00000000-0005-0000-0000-0000A8040000}"/>
    <cellStyle name="20% - Accent5 5 2 5" xfId="2973" xr:uid="{00000000-0005-0000-0000-0000A9040000}"/>
    <cellStyle name="20% - Accent5 5 2 5 2" xfId="3540" xr:uid="{00000000-0005-0000-0000-0000AA040000}"/>
    <cellStyle name="20% - Accent5 5 2 5 2 2" xfId="4680" xr:uid="{00000000-0005-0000-0000-0000AB040000}"/>
    <cellStyle name="20% - Accent5 5 2 5 2 2 2" xfId="7009" xr:uid="{00000000-0005-0000-0000-0000AC040000}"/>
    <cellStyle name="20% - Accent5 5 2 5 2 3" xfId="5870" xr:uid="{00000000-0005-0000-0000-0000AD040000}"/>
    <cellStyle name="20% - Accent5 5 2 5 3" xfId="4113" xr:uid="{00000000-0005-0000-0000-0000AE040000}"/>
    <cellStyle name="20% - Accent5 5 2 5 3 2" xfId="6442" xr:uid="{00000000-0005-0000-0000-0000AF040000}"/>
    <cellStyle name="20% - Accent5 5 2 5 4" xfId="5303" xr:uid="{00000000-0005-0000-0000-0000B0040000}"/>
    <cellStyle name="20% - Accent5 5 2 6" xfId="3251" xr:uid="{00000000-0005-0000-0000-0000B1040000}"/>
    <cellStyle name="20% - Accent5 5 2 6 2" xfId="4391" xr:uid="{00000000-0005-0000-0000-0000B2040000}"/>
    <cellStyle name="20% - Accent5 5 2 6 2 2" xfId="6720" xr:uid="{00000000-0005-0000-0000-0000B3040000}"/>
    <cellStyle name="20% - Accent5 5 2 6 3" xfId="5581" xr:uid="{00000000-0005-0000-0000-0000B4040000}"/>
    <cellStyle name="20% - Accent5 5 2 7" xfId="3824" xr:uid="{00000000-0005-0000-0000-0000B5040000}"/>
    <cellStyle name="20% - Accent5 5 2 7 2" xfId="6153" xr:uid="{00000000-0005-0000-0000-0000B6040000}"/>
    <cellStyle name="20% - Accent5 5 2 8" xfId="5013" xr:uid="{00000000-0005-0000-0000-0000B7040000}"/>
    <cellStyle name="20% - Accent5 5 3" xfId="2621" xr:uid="{00000000-0005-0000-0000-0000B8040000}"/>
    <cellStyle name="20% - Accent5 5 3 2" xfId="2732" xr:uid="{00000000-0005-0000-0000-0000B9040000}"/>
    <cellStyle name="20% - Accent5 5 3 2 2" xfId="2895" xr:uid="{00000000-0005-0000-0000-0000BA040000}"/>
    <cellStyle name="20% - Accent5 5 3 2 2 2" xfId="3196" xr:uid="{00000000-0005-0000-0000-0000BB040000}"/>
    <cellStyle name="20% - Accent5 5 3 2 2 2 2" xfId="3763" xr:uid="{00000000-0005-0000-0000-0000BC040000}"/>
    <cellStyle name="20% - Accent5 5 3 2 2 2 2 2" xfId="4903" xr:uid="{00000000-0005-0000-0000-0000BD040000}"/>
    <cellStyle name="20% - Accent5 5 3 2 2 2 2 2 2" xfId="7232" xr:uid="{00000000-0005-0000-0000-0000BE040000}"/>
    <cellStyle name="20% - Accent5 5 3 2 2 2 2 3" xfId="6093" xr:uid="{00000000-0005-0000-0000-0000BF040000}"/>
    <cellStyle name="20% - Accent5 5 3 2 2 2 3" xfId="4336" xr:uid="{00000000-0005-0000-0000-0000C0040000}"/>
    <cellStyle name="20% - Accent5 5 3 2 2 2 3 2" xfId="6665" xr:uid="{00000000-0005-0000-0000-0000C1040000}"/>
    <cellStyle name="20% - Accent5 5 3 2 2 2 4" xfId="5526" xr:uid="{00000000-0005-0000-0000-0000C2040000}"/>
    <cellStyle name="20% - Accent5 5 3 2 2 3" xfId="3472" xr:uid="{00000000-0005-0000-0000-0000C3040000}"/>
    <cellStyle name="20% - Accent5 5 3 2 2 3 2" xfId="4612" xr:uid="{00000000-0005-0000-0000-0000C4040000}"/>
    <cellStyle name="20% - Accent5 5 3 2 2 3 2 2" xfId="6941" xr:uid="{00000000-0005-0000-0000-0000C5040000}"/>
    <cellStyle name="20% - Accent5 5 3 2 2 3 3" xfId="5802" xr:uid="{00000000-0005-0000-0000-0000C6040000}"/>
    <cellStyle name="20% - Accent5 5 3 2 2 4" xfId="4045" xr:uid="{00000000-0005-0000-0000-0000C7040000}"/>
    <cellStyle name="20% - Accent5 5 3 2 2 4 2" xfId="6374" xr:uid="{00000000-0005-0000-0000-0000C8040000}"/>
    <cellStyle name="20% - Accent5 5 3 2 2 5" xfId="5234" xr:uid="{00000000-0005-0000-0000-0000C9040000}"/>
    <cellStyle name="20% - Accent5 5 3 2 3" xfId="3059" xr:uid="{00000000-0005-0000-0000-0000CA040000}"/>
    <cellStyle name="20% - Accent5 5 3 2 3 2" xfId="3626" xr:uid="{00000000-0005-0000-0000-0000CB040000}"/>
    <cellStyle name="20% - Accent5 5 3 2 3 2 2" xfId="4766" xr:uid="{00000000-0005-0000-0000-0000CC040000}"/>
    <cellStyle name="20% - Accent5 5 3 2 3 2 2 2" xfId="7095" xr:uid="{00000000-0005-0000-0000-0000CD040000}"/>
    <cellStyle name="20% - Accent5 5 3 2 3 2 3" xfId="5956" xr:uid="{00000000-0005-0000-0000-0000CE040000}"/>
    <cellStyle name="20% - Accent5 5 3 2 3 3" xfId="4199" xr:uid="{00000000-0005-0000-0000-0000CF040000}"/>
    <cellStyle name="20% - Accent5 5 3 2 3 3 2" xfId="6528" xr:uid="{00000000-0005-0000-0000-0000D0040000}"/>
    <cellStyle name="20% - Accent5 5 3 2 3 4" xfId="5389" xr:uid="{00000000-0005-0000-0000-0000D1040000}"/>
    <cellStyle name="20% - Accent5 5 3 2 4" xfId="3337" xr:uid="{00000000-0005-0000-0000-0000D2040000}"/>
    <cellStyle name="20% - Accent5 5 3 2 4 2" xfId="4477" xr:uid="{00000000-0005-0000-0000-0000D3040000}"/>
    <cellStyle name="20% - Accent5 5 3 2 4 2 2" xfId="6806" xr:uid="{00000000-0005-0000-0000-0000D4040000}"/>
    <cellStyle name="20% - Accent5 5 3 2 4 3" xfId="5667" xr:uid="{00000000-0005-0000-0000-0000D5040000}"/>
    <cellStyle name="20% - Accent5 5 3 2 5" xfId="3910" xr:uid="{00000000-0005-0000-0000-0000D6040000}"/>
    <cellStyle name="20% - Accent5 5 3 2 5 2" xfId="6239" xr:uid="{00000000-0005-0000-0000-0000D7040000}"/>
    <cellStyle name="20% - Accent5 5 3 2 6" xfId="5099" xr:uid="{00000000-0005-0000-0000-0000D8040000}"/>
    <cellStyle name="20% - Accent5 5 3 3" xfId="2826" xr:uid="{00000000-0005-0000-0000-0000D9040000}"/>
    <cellStyle name="20% - Accent5 5 3 3 2" xfId="3127" xr:uid="{00000000-0005-0000-0000-0000DA040000}"/>
    <cellStyle name="20% - Accent5 5 3 3 2 2" xfId="3694" xr:uid="{00000000-0005-0000-0000-0000DB040000}"/>
    <cellStyle name="20% - Accent5 5 3 3 2 2 2" xfId="4834" xr:uid="{00000000-0005-0000-0000-0000DC040000}"/>
    <cellStyle name="20% - Accent5 5 3 3 2 2 2 2" xfId="7163" xr:uid="{00000000-0005-0000-0000-0000DD040000}"/>
    <cellStyle name="20% - Accent5 5 3 3 2 2 3" xfId="6024" xr:uid="{00000000-0005-0000-0000-0000DE040000}"/>
    <cellStyle name="20% - Accent5 5 3 3 2 3" xfId="4267" xr:uid="{00000000-0005-0000-0000-0000DF040000}"/>
    <cellStyle name="20% - Accent5 5 3 3 2 3 2" xfId="6596" xr:uid="{00000000-0005-0000-0000-0000E0040000}"/>
    <cellStyle name="20% - Accent5 5 3 3 2 4" xfId="5457" xr:uid="{00000000-0005-0000-0000-0000E1040000}"/>
    <cellStyle name="20% - Accent5 5 3 3 3" xfId="3403" xr:uid="{00000000-0005-0000-0000-0000E2040000}"/>
    <cellStyle name="20% - Accent5 5 3 3 3 2" xfId="4543" xr:uid="{00000000-0005-0000-0000-0000E3040000}"/>
    <cellStyle name="20% - Accent5 5 3 3 3 2 2" xfId="6872" xr:uid="{00000000-0005-0000-0000-0000E4040000}"/>
    <cellStyle name="20% - Accent5 5 3 3 3 3" xfId="5733" xr:uid="{00000000-0005-0000-0000-0000E5040000}"/>
    <cellStyle name="20% - Accent5 5 3 3 4" xfId="3976" xr:uid="{00000000-0005-0000-0000-0000E6040000}"/>
    <cellStyle name="20% - Accent5 5 3 3 4 2" xfId="6305" xr:uid="{00000000-0005-0000-0000-0000E7040000}"/>
    <cellStyle name="20% - Accent5 5 3 3 5" xfId="5165" xr:uid="{00000000-0005-0000-0000-0000E8040000}"/>
    <cellStyle name="20% - Accent5 5 3 4" xfId="2990" xr:uid="{00000000-0005-0000-0000-0000E9040000}"/>
    <cellStyle name="20% - Accent5 5 3 4 2" xfId="3557" xr:uid="{00000000-0005-0000-0000-0000EA040000}"/>
    <cellStyle name="20% - Accent5 5 3 4 2 2" xfId="4697" xr:uid="{00000000-0005-0000-0000-0000EB040000}"/>
    <cellStyle name="20% - Accent5 5 3 4 2 2 2" xfId="7026" xr:uid="{00000000-0005-0000-0000-0000EC040000}"/>
    <cellStyle name="20% - Accent5 5 3 4 2 3" xfId="5887" xr:uid="{00000000-0005-0000-0000-0000ED040000}"/>
    <cellStyle name="20% - Accent5 5 3 4 3" xfId="4130" xr:uid="{00000000-0005-0000-0000-0000EE040000}"/>
    <cellStyle name="20% - Accent5 5 3 4 3 2" xfId="6459" xr:uid="{00000000-0005-0000-0000-0000EF040000}"/>
    <cellStyle name="20% - Accent5 5 3 4 4" xfId="5320" xr:uid="{00000000-0005-0000-0000-0000F0040000}"/>
    <cellStyle name="20% - Accent5 5 3 5" xfId="3268" xr:uid="{00000000-0005-0000-0000-0000F1040000}"/>
    <cellStyle name="20% - Accent5 5 3 5 2" xfId="4408" xr:uid="{00000000-0005-0000-0000-0000F2040000}"/>
    <cellStyle name="20% - Accent5 5 3 5 2 2" xfId="6737" xr:uid="{00000000-0005-0000-0000-0000F3040000}"/>
    <cellStyle name="20% - Accent5 5 3 5 3" xfId="5598" xr:uid="{00000000-0005-0000-0000-0000F4040000}"/>
    <cellStyle name="20% - Accent5 5 3 6" xfId="3841" xr:uid="{00000000-0005-0000-0000-0000F5040000}"/>
    <cellStyle name="20% - Accent5 5 3 6 2" xfId="6170" xr:uid="{00000000-0005-0000-0000-0000F6040000}"/>
    <cellStyle name="20% - Accent5 5 3 7" xfId="5030" xr:uid="{00000000-0005-0000-0000-0000F7040000}"/>
    <cellStyle name="20% - Accent5 5 4" xfId="2698" xr:uid="{00000000-0005-0000-0000-0000F8040000}"/>
    <cellStyle name="20% - Accent5 5 4 2" xfId="2861" xr:uid="{00000000-0005-0000-0000-0000F9040000}"/>
    <cellStyle name="20% - Accent5 5 4 2 2" xfId="3162" xr:uid="{00000000-0005-0000-0000-0000FA040000}"/>
    <cellStyle name="20% - Accent5 5 4 2 2 2" xfId="3729" xr:uid="{00000000-0005-0000-0000-0000FB040000}"/>
    <cellStyle name="20% - Accent5 5 4 2 2 2 2" xfId="4869" xr:uid="{00000000-0005-0000-0000-0000FC040000}"/>
    <cellStyle name="20% - Accent5 5 4 2 2 2 2 2" xfId="7198" xr:uid="{00000000-0005-0000-0000-0000FD040000}"/>
    <cellStyle name="20% - Accent5 5 4 2 2 2 3" xfId="6059" xr:uid="{00000000-0005-0000-0000-0000FE040000}"/>
    <cellStyle name="20% - Accent5 5 4 2 2 3" xfId="4302" xr:uid="{00000000-0005-0000-0000-0000FF040000}"/>
    <cellStyle name="20% - Accent5 5 4 2 2 3 2" xfId="6631" xr:uid="{00000000-0005-0000-0000-000000050000}"/>
    <cellStyle name="20% - Accent5 5 4 2 2 4" xfId="5492" xr:uid="{00000000-0005-0000-0000-000001050000}"/>
    <cellStyle name="20% - Accent5 5 4 2 3" xfId="3438" xr:uid="{00000000-0005-0000-0000-000002050000}"/>
    <cellStyle name="20% - Accent5 5 4 2 3 2" xfId="4578" xr:uid="{00000000-0005-0000-0000-000003050000}"/>
    <cellStyle name="20% - Accent5 5 4 2 3 2 2" xfId="6907" xr:uid="{00000000-0005-0000-0000-000004050000}"/>
    <cellStyle name="20% - Accent5 5 4 2 3 3" xfId="5768" xr:uid="{00000000-0005-0000-0000-000005050000}"/>
    <cellStyle name="20% - Accent5 5 4 2 4" xfId="4011" xr:uid="{00000000-0005-0000-0000-000006050000}"/>
    <cellStyle name="20% - Accent5 5 4 2 4 2" xfId="6340" xr:uid="{00000000-0005-0000-0000-000007050000}"/>
    <cellStyle name="20% - Accent5 5 4 2 5" xfId="5200" xr:uid="{00000000-0005-0000-0000-000008050000}"/>
    <cellStyle name="20% - Accent5 5 4 3" xfId="3025" xr:uid="{00000000-0005-0000-0000-000009050000}"/>
    <cellStyle name="20% - Accent5 5 4 3 2" xfId="3592" xr:uid="{00000000-0005-0000-0000-00000A050000}"/>
    <cellStyle name="20% - Accent5 5 4 3 2 2" xfId="4732" xr:uid="{00000000-0005-0000-0000-00000B050000}"/>
    <cellStyle name="20% - Accent5 5 4 3 2 2 2" xfId="7061" xr:uid="{00000000-0005-0000-0000-00000C050000}"/>
    <cellStyle name="20% - Accent5 5 4 3 2 3" xfId="5922" xr:uid="{00000000-0005-0000-0000-00000D050000}"/>
    <cellStyle name="20% - Accent5 5 4 3 3" xfId="4165" xr:uid="{00000000-0005-0000-0000-00000E050000}"/>
    <cellStyle name="20% - Accent5 5 4 3 3 2" xfId="6494" xr:uid="{00000000-0005-0000-0000-00000F050000}"/>
    <cellStyle name="20% - Accent5 5 4 3 4" xfId="5355" xr:uid="{00000000-0005-0000-0000-000010050000}"/>
    <cellStyle name="20% - Accent5 5 4 4" xfId="3303" xr:uid="{00000000-0005-0000-0000-000011050000}"/>
    <cellStyle name="20% - Accent5 5 4 4 2" xfId="4443" xr:uid="{00000000-0005-0000-0000-000012050000}"/>
    <cellStyle name="20% - Accent5 5 4 4 2 2" xfId="6772" xr:uid="{00000000-0005-0000-0000-000013050000}"/>
    <cellStyle name="20% - Accent5 5 4 4 3" xfId="5633" xr:uid="{00000000-0005-0000-0000-000014050000}"/>
    <cellStyle name="20% - Accent5 5 4 5" xfId="3876" xr:uid="{00000000-0005-0000-0000-000015050000}"/>
    <cellStyle name="20% - Accent5 5 4 5 2" xfId="6205" xr:uid="{00000000-0005-0000-0000-000016050000}"/>
    <cellStyle name="20% - Accent5 5 4 6" xfId="5065" xr:uid="{00000000-0005-0000-0000-000017050000}"/>
    <cellStyle name="20% - Accent5 5 5" xfId="2793" xr:uid="{00000000-0005-0000-0000-000018050000}"/>
    <cellStyle name="20% - Accent5 5 5 2" xfId="3093" xr:uid="{00000000-0005-0000-0000-000019050000}"/>
    <cellStyle name="20% - Accent5 5 5 2 2" xfId="3660" xr:uid="{00000000-0005-0000-0000-00001A050000}"/>
    <cellStyle name="20% - Accent5 5 5 2 2 2" xfId="4800" xr:uid="{00000000-0005-0000-0000-00001B050000}"/>
    <cellStyle name="20% - Accent5 5 5 2 2 2 2" xfId="7129" xr:uid="{00000000-0005-0000-0000-00001C050000}"/>
    <cellStyle name="20% - Accent5 5 5 2 2 3" xfId="5990" xr:uid="{00000000-0005-0000-0000-00001D050000}"/>
    <cellStyle name="20% - Accent5 5 5 2 3" xfId="4233" xr:uid="{00000000-0005-0000-0000-00001E050000}"/>
    <cellStyle name="20% - Accent5 5 5 2 3 2" xfId="6562" xr:uid="{00000000-0005-0000-0000-00001F050000}"/>
    <cellStyle name="20% - Accent5 5 5 2 4" xfId="5423" xr:uid="{00000000-0005-0000-0000-000020050000}"/>
    <cellStyle name="20% - Accent5 5 5 3" xfId="3370" xr:uid="{00000000-0005-0000-0000-000021050000}"/>
    <cellStyle name="20% - Accent5 5 5 3 2" xfId="4510" xr:uid="{00000000-0005-0000-0000-000022050000}"/>
    <cellStyle name="20% - Accent5 5 5 3 2 2" xfId="6839" xr:uid="{00000000-0005-0000-0000-000023050000}"/>
    <cellStyle name="20% - Accent5 5 5 3 3" xfId="5700" xr:uid="{00000000-0005-0000-0000-000024050000}"/>
    <cellStyle name="20% - Accent5 5 5 4" xfId="3943" xr:uid="{00000000-0005-0000-0000-000025050000}"/>
    <cellStyle name="20% - Accent5 5 5 4 2" xfId="6272" xr:uid="{00000000-0005-0000-0000-000026050000}"/>
    <cellStyle name="20% - Accent5 5 5 5" xfId="5132" xr:uid="{00000000-0005-0000-0000-000027050000}"/>
    <cellStyle name="20% - Accent5 5 6" xfId="2955" xr:uid="{00000000-0005-0000-0000-000028050000}"/>
    <cellStyle name="20% - Accent5 5 6 2" xfId="3523" xr:uid="{00000000-0005-0000-0000-000029050000}"/>
    <cellStyle name="20% - Accent5 5 6 2 2" xfId="4663" xr:uid="{00000000-0005-0000-0000-00002A050000}"/>
    <cellStyle name="20% - Accent5 5 6 2 2 2" xfId="6992" xr:uid="{00000000-0005-0000-0000-00002B050000}"/>
    <cellStyle name="20% - Accent5 5 6 2 3" xfId="5853" xr:uid="{00000000-0005-0000-0000-00002C050000}"/>
    <cellStyle name="20% - Accent5 5 6 3" xfId="4096" xr:uid="{00000000-0005-0000-0000-00002D050000}"/>
    <cellStyle name="20% - Accent5 5 6 3 2" xfId="6425" xr:uid="{00000000-0005-0000-0000-00002E050000}"/>
    <cellStyle name="20% - Accent5 5 6 4" xfId="5286" xr:uid="{00000000-0005-0000-0000-00002F050000}"/>
    <cellStyle name="20% - Accent5 5 7" xfId="3234" xr:uid="{00000000-0005-0000-0000-000030050000}"/>
    <cellStyle name="20% - Accent5 5 7 2" xfId="4374" xr:uid="{00000000-0005-0000-0000-000031050000}"/>
    <cellStyle name="20% - Accent5 5 7 2 2" xfId="6703" xr:uid="{00000000-0005-0000-0000-000032050000}"/>
    <cellStyle name="20% - Accent5 5 7 3" xfId="5564" xr:uid="{00000000-0005-0000-0000-000033050000}"/>
    <cellStyle name="20% - Accent5 5 8" xfId="3807" xr:uid="{00000000-0005-0000-0000-000034050000}"/>
    <cellStyle name="20% - Accent5 5 8 2" xfId="6136" xr:uid="{00000000-0005-0000-0000-000035050000}"/>
    <cellStyle name="20% - Accent5 5 9" xfId="4996" xr:uid="{00000000-0005-0000-0000-000036050000}"/>
    <cellStyle name="20% - Accent5 6" xfId="2652" xr:uid="{00000000-0005-0000-0000-000037050000}"/>
    <cellStyle name="20% - Accent5 7" xfId="22" xr:uid="{00000000-0005-0000-0000-000038050000}"/>
    <cellStyle name="20% - Accent5 7 2" xfId="2931" xr:uid="{00000000-0005-0000-0000-000039050000}"/>
    <cellStyle name="20% - Accent5 7 2 2" xfId="3506" xr:uid="{00000000-0005-0000-0000-00003A050000}"/>
    <cellStyle name="20% - Accent5 7 2 2 2" xfId="4646" xr:uid="{00000000-0005-0000-0000-00003B050000}"/>
    <cellStyle name="20% - Accent5 7 2 2 2 2" xfId="6975" xr:uid="{00000000-0005-0000-0000-00003C050000}"/>
    <cellStyle name="20% - Accent5 7 2 2 3" xfId="5836" xr:uid="{00000000-0005-0000-0000-00003D050000}"/>
    <cellStyle name="20% - Accent5 7 2 3" xfId="4079" xr:uid="{00000000-0005-0000-0000-00003E050000}"/>
    <cellStyle name="20% - Accent5 7 2 3 2" xfId="6408" xr:uid="{00000000-0005-0000-0000-00003F050000}"/>
    <cellStyle name="20% - Accent5 7 2 4" xfId="5268" xr:uid="{00000000-0005-0000-0000-000040050000}"/>
    <cellStyle name="20% - Accent6 2" xfId="358" xr:uid="{00000000-0005-0000-0000-000041050000}"/>
    <cellStyle name="20% - Accent6 3" xfId="519" xr:uid="{00000000-0005-0000-0000-000042050000}"/>
    <cellStyle name="20% - Accent6 4" xfId="575" xr:uid="{00000000-0005-0000-0000-000043050000}"/>
    <cellStyle name="20% - Accent6 5" xfId="1008" xr:uid="{00000000-0005-0000-0000-000044050000}"/>
    <cellStyle name="20% - Accent6 5 2" xfId="1070" xr:uid="{00000000-0005-0000-0000-000045050000}"/>
    <cellStyle name="20% - Accent6 5 2 2" xfId="2640" xr:uid="{00000000-0005-0000-0000-000046050000}"/>
    <cellStyle name="20% - Accent6 5 2 2 2" xfId="2751" xr:uid="{00000000-0005-0000-0000-000047050000}"/>
    <cellStyle name="20% - Accent6 5 2 2 2 2" xfId="2914" xr:uid="{00000000-0005-0000-0000-000048050000}"/>
    <cellStyle name="20% - Accent6 5 2 2 2 2 2" xfId="3215" xr:uid="{00000000-0005-0000-0000-000049050000}"/>
    <cellStyle name="20% - Accent6 5 2 2 2 2 2 2" xfId="3782" xr:uid="{00000000-0005-0000-0000-00004A050000}"/>
    <cellStyle name="20% - Accent6 5 2 2 2 2 2 2 2" xfId="4922" xr:uid="{00000000-0005-0000-0000-00004B050000}"/>
    <cellStyle name="20% - Accent6 5 2 2 2 2 2 2 2 2" xfId="7251" xr:uid="{00000000-0005-0000-0000-00004C050000}"/>
    <cellStyle name="20% - Accent6 5 2 2 2 2 2 2 3" xfId="6112" xr:uid="{00000000-0005-0000-0000-00004D050000}"/>
    <cellStyle name="20% - Accent6 5 2 2 2 2 2 3" xfId="4355" xr:uid="{00000000-0005-0000-0000-00004E050000}"/>
    <cellStyle name="20% - Accent6 5 2 2 2 2 2 3 2" xfId="6684" xr:uid="{00000000-0005-0000-0000-00004F050000}"/>
    <cellStyle name="20% - Accent6 5 2 2 2 2 2 4" xfId="5545" xr:uid="{00000000-0005-0000-0000-000050050000}"/>
    <cellStyle name="20% - Accent6 5 2 2 2 2 3" xfId="3491" xr:uid="{00000000-0005-0000-0000-000051050000}"/>
    <cellStyle name="20% - Accent6 5 2 2 2 2 3 2" xfId="4631" xr:uid="{00000000-0005-0000-0000-000052050000}"/>
    <cellStyle name="20% - Accent6 5 2 2 2 2 3 2 2" xfId="6960" xr:uid="{00000000-0005-0000-0000-000053050000}"/>
    <cellStyle name="20% - Accent6 5 2 2 2 2 3 3" xfId="5821" xr:uid="{00000000-0005-0000-0000-000054050000}"/>
    <cellStyle name="20% - Accent6 5 2 2 2 2 4" xfId="4064" xr:uid="{00000000-0005-0000-0000-000055050000}"/>
    <cellStyle name="20% - Accent6 5 2 2 2 2 4 2" xfId="6393" xr:uid="{00000000-0005-0000-0000-000056050000}"/>
    <cellStyle name="20% - Accent6 5 2 2 2 2 5" xfId="5253" xr:uid="{00000000-0005-0000-0000-000057050000}"/>
    <cellStyle name="20% - Accent6 5 2 2 2 3" xfId="3078" xr:uid="{00000000-0005-0000-0000-000058050000}"/>
    <cellStyle name="20% - Accent6 5 2 2 2 3 2" xfId="3645" xr:uid="{00000000-0005-0000-0000-000059050000}"/>
    <cellStyle name="20% - Accent6 5 2 2 2 3 2 2" xfId="4785" xr:uid="{00000000-0005-0000-0000-00005A050000}"/>
    <cellStyle name="20% - Accent6 5 2 2 2 3 2 2 2" xfId="7114" xr:uid="{00000000-0005-0000-0000-00005B050000}"/>
    <cellStyle name="20% - Accent6 5 2 2 2 3 2 3" xfId="5975" xr:uid="{00000000-0005-0000-0000-00005C050000}"/>
    <cellStyle name="20% - Accent6 5 2 2 2 3 3" xfId="4218" xr:uid="{00000000-0005-0000-0000-00005D050000}"/>
    <cellStyle name="20% - Accent6 5 2 2 2 3 3 2" xfId="6547" xr:uid="{00000000-0005-0000-0000-00005E050000}"/>
    <cellStyle name="20% - Accent6 5 2 2 2 3 4" xfId="5408" xr:uid="{00000000-0005-0000-0000-00005F050000}"/>
    <cellStyle name="20% - Accent6 5 2 2 2 4" xfId="3356" xr:uid="{00000000-0005-0000-0000-000060050000}"/>
    <cellStyle name="20% - Accent6 5 2 2 2 4 2" xfId="4496" xr:uid="{00000000-0005-0000-0000-000061050000}"/>
    <cellStyle name="20% - Accent6 5 2 2 2 4 2 2" xfId="6825" xr:uid="{00000000-0005-0000-0000-000062050000}"/>
    <cellStyle name="20% - Accent6 5 2 2 2 4 3" xfId="5686" xr:uid="{00000000-0005-0000-0000-000063050000}"/>
    <cellStyle name="20% - Accent6 5 2 2 2 5" xfId="3929" xr:uid="{00000000-0005-0000-0000-000064050000}"/>
    <cellStyle name="20% - Accent6 5 2 2 2 5 2" xfId="6258" xr:uid="{00000000-0005-0000-0000-000065050000}"/>
    <cellStyle name="20% - Accent6 5 2 2 2 6" xfId="5118" xr:uid="{00000000-0005-0000-0000-000066050000}"/>
    <cellStyle name="20% - Accent6 5 2 2 3" xfId="2845" xr:uid="{00000000-0005-0000-0000-000067050000}"/>
    <cellStyle name="20% - Accent6 5 2 2 3 2" xfId="3146" xr:uid="{00000000-0005-0000-0000-000068050000}"/>
    <cellStyle name="20% - Accent6 5 2 2 3 2 2" xfId="3713" xr:uid="{00000000-0005-0000-0000-000069050000}"/>
    <cellStyle name="20% - Accent6 5 2 2 3 2 2 2" xfId="4853" xr:uid="{00000000-0005-0000-0000-00006A050000}"/>
    <cellStyle name="20% - Accent6 5 2 2 3 2 2 2 2" xfId="7182" xr:uid="{00000000-0005-0000-0000-00006B050000}"/>
    <cellStyle name="20% - Accent6 5 2 2 3 2 2 3" xfId="6043" xr:uid="{00000000-0005-0000-0000-00006C050000}"/>
    <cellStyle name="20% - Accent6 5 2 2 3 2 3" xfId="4286" xr:uid="{00000000-0005-0000-0000-00006D050000}"/>
    <cellStyle name="20% - Accent6 5 2 2 3 2 3 2" xfId="6615" xr:uid="{00000000-0005-0000-0000-00006E050000}"/>
    <cellStyle name="20% - Accent6 5 2 2 3 2 4" xfId="5476" xr:uid="{00000000-0005-0000-0000-00006F050000}"/>
    <cellStyle name="20% - Accent6 5 2 2 3 3" xfId="3422" xr:uid="{00000000-0005-0000-0000-000070050000}"/>
    <cellStyle name="20% - Accent6 5 2 2 3 3 2" xfId="4562" xr:uid="{00000000-0005-0000-0000-000071050000}"/>
    <cellStyle name="20% - Accent6 5 2 2 3 3 2 2" xfId="6891" xr:uid="{00000000-0005-0000-0000-000072050000}"/>
    <cellStyle name="20% - Accent6 5 2 2 3 3 3" xfId="5752" xr:uid="{00000000-0005-0000-0000-000073050000}"/>
    <cellStyle name="20% - Accent6 5 2 2 3 4" xfId="3995" xr:uid="{00000000-0005-0000-0000-000074050000}"/>
    <cellStyle name="20% - Accent6 5 2 2 3 4 2" xfId="6324" xr:uid="{00000000-0005-0000-0000-000075050000}"/>
    <cellStyle name="20% - Accent6 5 2 2 3 5" xfId="5184" xr:uid="{00000000-0005-0000-0000-000076050000}"/>
    <cellStyle name="20% - Accent6 5 2 2 4" xfId="3009" xr:uid="{00000000-0005-0000-0000-000077050000}"/>
    <cellStyle name="20% - Accent6 5 2 2 4 2" xfId="3576" xr:uid="{00000000-0005-0000-0000-000078050000}"/>
    <cellStyle name="20% - Accent6 5 2 2 4 2 2" xfId="4716" xr:uid="{00000000-0005-0000-0000-000079050000}"/>
    <cellStyle name="20% - Accent6 5 2 2 4 2 2 2" xfId="7045" xr:uid="{00000000-0005-0000-0000-00007A050000}"/>
    <cellStyle name="20% - Accent6 5 2 2 4 2 3" xfId="5906" xr:uid="{00000000-0005-0000-0000-00007B050000}"/>
    <cellStyle name="20% - Accent6 5 2 2 4 3" xfId="4149" xr:uid="{00000000-0005-0000-0000-00007C050000}"/>
    <cellStyle name="20% - Accent6 5 2 2 4 3 2" xfId="6478" xr:uid="{00000000-0005-0000-0000-00007D050000}"/>
    <cellStyle name="20% - Accent6 5 2 2 4 4" xfId="5339" xr:uid="{00000000-0005-0000-0000-00007E050000}"/>
    <cellStyle name="20% - Accent6 5 2 2 5" xfId="3287" xr:uid="{00000000-0005-0000-0000-00007F050000}"/>
    <cellStyle name="20% - Accent6 5 2 2 5 2" xfId="4427" xr:uid="{00000000-0005-0000-0000-000080050000}"/>
    <cellStyle name="20% - Accent6 5 2 2 5 2 2" xfId="6756" xr:uid="{00000000-0005-0000-0000-000081050000}"/>
    <cellStyle name="20% - Accent6 5 2 2 5 3" xfId="5617" xr:uid="{00000000-0005-0000-0000-000082050000}"/>
    <cellStyle name="20% - Accent6 5 2 2 6" xfId="3860" xr:uid="{00000000-0005-0000-0000-000083050000}"/>
    <cellStyle name="20% - Accent6 5 2 2 6 2" xfId="6189" xr:uid="{00000000-0005-0000-0000-000084050000}"/>
    <cellStyle name="20% - Accent6 5 2 2 7" xfId="5049" xr:uid="{00000000-0005-0000-0000-000085050000}"/>
    <cellStyle name="20% - Accent6 5 2 3" xfId="2717" xr:uid="{00000000-0005-0000-0000-000086050000}"/>
    <cellStyle name="20% - Accent6 5 2 3 2" xfId="2880" xr:uid="{00000000-0005-0000-0000-000087050000}"/>
    <cellStyle name="20% - Accent6 5 2 3 2 2" xfId="3181" xr:uid="{00000000-0005-0000-0000-000088050000}"/>
    <cellStyle name="20% - Accent6 5 2 3 2 2 2" xfId="3748" xr:uid="{00000000-0005-0000-0000-000089050000}"/>
    <cellStyle name="20% - Accent6 5 2 3 2 2 2 2" xfId="4888" xr:uid="{00000000-0005-0000-0000-00008A050000}"/>
    <cellStyle name="20% - Accent6 5 2 3 2 2 2 2 2" xfId="7217" xr:uid="{00000000-0005-0000-0000-00008B050000}"/>
    <cellStyle name="20% - Accent6 5 2 3 2 2 2 3" xfId="6078" xr:uid="{00000000-0005-0000-0000-00008C050000}"/>
    <cellStyle name="20% - Accent6 5 2 3 2 2 3" xfId="4321" xr:uid="{00000000-0005-0000-0000-00008D050000}"/>
    <cellStyle name="20% - Accent6 5 2 3 2 2 3 2" xfId="6650" xr:uid="{00000000-0005-0000-0000-00008E050000}"/>
    <cellStyle name="20% - Accent6 5 2 3 2 2 4" xfId="5511" xr:uid="{00000000-0005-0000-0000-00008F050000}"/>
    <cellStyle name="20% - Accent6 5 2 3 2 3" xfId="3457" xr:uid="{00000000-0005-0000-0000-000090050000}"/>
    <cellStyle name="20% - Accent6 5 2 3 2 3 2" xfId="4597" xr:uid="{00000000-0005-0000-0000-000091050000}"/>
    <cellStyle name="20% - Accent6 5 2 3 2 3 2 2" xfId="6926" xr:uid="{00000000-0005-0000-0000-000092050000}"/>
    <cellStyle name="20% - Accent6 5 2 3 2 3 3" xfId="5787" xr:uid="{00000000-0005-0000-0000-000093050000}"/>
    <cellStyle name="20% - Accent6 5 2 3 2 4" xfId="4030" xr:uid="{00000000-0005-0000-0000-000094050000}"/>
    <cellStyle name="20% - Accent6 5 2 3 2 4 2" xfId="6359" xr:uid="{00000000-0005-0000-0000-000095050000}"/>
    <cellStyle name="20% - Accent6 5 2 3 2 5" xfId="5219" xr:uid="{00000000-0005-0000-0000-000096050000}"/>
    <cellStyle name="20% - Accent6 5 2 3 3" xfId="3044" xr:uid="{00000000-0005-0000-0000-000097050000}"/>
    <cellStyle name="20% - Accent6 5 2 3 3 2" xfId="3611" xr:uid="{00000000-0005-0000-0000-000098050000}"/>
    <cellStyle name="20% - Accent6 5 2 3 3 2 2" xfId="4751" xr:uid="{00000000-0005-0000-0000-000099050000}"/>
    <cellStyle name="20% - Accent6 5 2 3 3 2 2 2" xfId="7080" xr:uid="{00000000-0005-0000-0000-00009A050000}"/>
    <cellStyle name="20% - Accent6 5 2 3 3 2 3" xfId="5941" xr:uid="{00000000-0005-0000-0000-00009B050000}"/>
    <cellStyle name="20% - Accent6 5 2 3 3 3" xfId="4184" xr:uid="{00000000-0005-0000-0000-00009C050000}"/>
    <cellStyle name="20% - Accent6 5 2 3 3 3 2" xfId="6513" xr:uid="{00000000-0005-0000-0000-00009D050000}"/>
    <cellStyle name="20% - Accent6 5 2 3 3 4" xfId="5374" xr:uid="{00000000-0005-0000-0000-00009E050000}"/>
    <cellStyle name="20% - Accent6 5 2 3 4" xfId="3322" xr:uid="{00000000-0005-0000-0000-00009F050000}"/>
    <cellStyle name="20% - Accent6 5 2 3 4 2" xfId="4462" xr:uid="{00000000-0005-0000-0000-0000A0050000}"/>
    <cellStyle name="20% - Accent6 5 2 3 4 2 2" xfId="6791" xr:uid="{00000000-0005-0000-0000-0000A1050000}"/>
    <cellStyle name="20% - Accent6 5 2 3 4 3" xfId="5652" xr:uid="{00000000-0005-0000-0000-0000A2050000}"/>
    <cellStyle name="20% - Accent6 5 2 3 5" xfId="3895" xr:uid="{00000000-0005-0000-0000-0000A3050000}"/>
    <cellStyle name="20% - Accent6 5 2 3 5 2" xfId="6224" xr:uid="{00000000-0005-0000-0000-0000A4050000}"/>
    <cellStyle name="20% - Accent6 5 2 3 6" xfId="5084" xr:uid="{00000000-0005-0000-0000-0000A5050000}"/>
    <cellStyle name="20% - Accent6 5 2 4" xfId="2811" xr:uid="{00000000-0005-0000-0000-0000A6050000}"/>
    <cellStyle name="20% - Accent6 5 2 4 2" xfId="3112" xr:uid="{00000000-0005-0000-0000-0000A7050000}"/>
    <cellStyle name="20% - Accent6 5 2 4 2 2" xfId="3679" xr:uid="{00000000-0005-0000-0000-0000A8050000}"/>
    <cellStyle name="20% - Accent6 5 2 4 2 2 2" xfId="4819" xr:uid="{00000000-0005-0000-0000-0000A9050000}"/>
    <cellStyle name="20% - Accent6 5 2 4 2 2 2 2" xfId="7148" xr:uid="{00000000-0005-0000-0000-0000AA050000}"/>
    <cellStyle name="20% - Accent6 5 2 4 2 2 3" xfId="6009" xr:uid="{00000000-0005-0000-0000-0000AB050000}"/>
    <cellStyle name="20% - Accent6 5 2 4 2 3" xfId="4252" xr:uid="{00000000-0005-0000-0000-0000AC050000}"/>
    <cellStyle name="20% - Accent6 5 2 4 2 3 2" xfId="6581" xr:uid="{00000000-0005-0000-0000-0000AD050000}"/>
    <cellStyle name="20% - Accent6 5 2 4 2 4" xfId="5442" xr:uid="{00000000-0005-0000-0000-0000AE050000}"/>
    <cellStyle name="20% - Accent6 5 2 4 3" xfId="3388" xr:uid="{00000000-0005-0000-0000-0000AF050000}"/>
    <cellStyle name="20% - Accent6 5 2 4 3 2" xfId="4528" xr:uid="{00000000-0005-0000-0000-0000B0050000}"/>
    <cellStyle name="20% - Accent6 5 2 4 3 2 2" xfId="6857" xr:uid="{00000000-0005-0000-0000-0000B1050000}"/>
    <cellStyle name="20% - Accent6 5 2 4 3 3" xfId="5718" xr:uid="{00000000-0005-0000-0000-0000B2050000}"/>
    <cellStyle name="20% - Accent6 5 2 4 4" xfId="3961" xr:uid="{00000000-0005-0000-0000-0000B3050000}"/>
    <cellStyle name="20% - Accent6 5 2 4 4 2" xfId="6290" xr:uid="{00000000-0005-0000-0000-0000B4050000}"/>
    <cellStyle name="20% - Accent6 5 2 4 5" xfId="5150" xr:uid="{00000000-0005-0000-0000-0000B5050000}"/>
    <cellStyle name="20% - Accent6 5 2 5" xfId="2975" xr:uid="{00000000-0005-0000-0000-0000B6050000}"/>
    <cellStyle name="20% - Accent6 5 2 5 2" xfId="3542" xr:uid="{00000000-0005-0000-0000-0000B7050000}"/>
    <cellStyle name="20% - Accent6 5 2 5 2 2" xfId="4682" xr:uid="{00000000-0005-0000-0000-0000B8050000}"/>
    <cellStyle name="20% - Accent6 5 2 5 2 2 2" xfId="7011" xr:uid="{00000000-0005-0000-0000-0000B9050000}"/>
    <cellStyle name="20% - Accent6 5 2 5 2 3" xfId="5872" xr:uid="{00000000-0005-0000-0000-0000BA050000}"/>
    <cellStyle name="20% - Accent6 5 2 5 3" xfId="4115" xr:uid="{00000000-0005-0000-0000-0000BB050000}"/>
    <cellStyle name="20% - Accent6 5 2 5 3 2" xfId="6444" xr:uid="{00000000-0005-0000-0000-0000BC050000}"/>
    <cellStyle name="20% - Accent6 5 2 5 4" xfId="5305" xr:uid="{00000000-0005-0000-0000-0000BD050000}"/>
    <cellStyle name="20% - Accent6 5 2 6" xfId="3253" xr:uid="{00000000-0005-0000-0000-0000BE050000}"/>
    <cellStyle name="20% - Accent6 5 2 6 2" xfId="4393" xr:uid="{00000000-0005-0000-0000-0000BF050000}"/>
    <cellStyle name="20% - Accent6 5 2 6 2 2" xfId="6722" xr:uid="{00000000-0005-0000-0000-0000C0050000}"/>
    <cellStyle name="20% - Accent6 5 2 6 3" xfId="5583" xr:uid="{00000000-0005-0000-0000-0000C1050000}"/>
    <cellStyle name="20% - Accent6 5 2 7" xfId="3826" xr:uid="{00000000-0005-0000-0000-0000C2050000}"/>
    <cellStyle name="20% - Accent6 5 2 7 2" xfId="6155" xr:uid="{00000000-0005-0000-0000-0000C3050000}"/>
    <cellStyle name="20% - Accent6 5 2 8" xfId="5015" xr:uid="{00000000-0005-0000-0000-0000C4050000}"/>
    <cellStyle name="20% - Accent6 5 3" xfId="2623" xr:uid="{00000000-0005-0000-0000-0000C5050000}"/>
    <cellStyle name="20% - Accent6 5 3 2" xfId="2734" xr:uid="{00000000-0005-0000-0000-0000C6050000}"/>
    <cellStyle name="20% - Accent6 5 3 2 2" xfId="2897" xr:uid="{00000000-0005-0000-0000-0000C7050000}"/>
    <cellStyle name="20% - Accent6 5 3 2 2 2" xfId="3198" xr:uid="{00000000-0005-0000-0000-0000C8050000}"/>
    <cellStyle name="20% - Accent6 5 3 2 2 2 2" xfId="3765" xr:uid="{00000000-0005-0000-0000-0000C9050000}"/>
    <cellStyle name="20% - Accent6 5 3 2 2 2 2 2" xfId="4905" xr:uid="{00000000-0005-0000-0000-0000CA050000}"/>
    <cellStyle name="20% - Accent6 5 3 2 2 2 2 2 2" xfId="7234" xr:uid="{00000000-0005-0000-0000-0000CB050000}"/>
    <cellStyle name="20% - Accent6 5 3 2 2 2 2 3" xfId="6095" xr:uid="{00000000-0005-0000-0000-0000CC050000}"/>
    <cellStyle name="20% - Accent6 5 3 2 2 2 3" xfId="4338" xr:uid="{00000000-0005-0000-0000-0000CD050000}"/>
    <cellStyle name="20% - Accent6 5 3 2 2 2 3 2" xfId="6667" xr:uid="{00000000-0005-0000-0000-0000CE050000}"/>
    <cellStyle name="20% - Accent6 5 3 2 2 2 4" xfId="5528" xr:uid="{00000000-0005-0000-0000-0000CF050000}"/>
    <cellStyle name="20% - Accent6 5 3 2 2 3" xfId="3474" xr:uid="{00000000-0005-0000-0000-0000D0050000}"/>
    <cellStyle name="20% - Accent6 5 3 2 2 3 2" xfId="4614" xr:uid="{00000000-0005-0000-0000-0000D1050000}"/>
    <cellStyle name="20% - Accent6 5 3 2 2 3 2 2" xfId="6943" xr:uid="{00000000-0005-0000-0000-0000D2050000}"/>
    <cellStyle name="20% - Accent6 5 3 2 2 3 3" xfId="5804" xr:uid="{00000000-0005-0000-0000-0000D3050000}"/>
    <cellStyle name="20% - Accent6 5 3 2 2 4" xfId="4047" xr:uid="{00000000-0005-0000-0000-0000D4050000}"/>
    <cellStyle name="20% - Accent6 5 3 2 2 4 2" xfId="6376" xr:uid="{00000000-0005-0000-0000-0000D5050000}"/>
    <cellStyle name="20% - Accent6 5 3 2 2 5" xfId="5236" xr:uid="{00000000-0005-0000-0000-0000D6050000}"/>
    <cellStyle name="20% - Accent6 5 3 2 3" xfId="3061" xr:uid="{00000000-0005-0000-0000-0000D7050000}"/>
    <cellStyle name="20% - Accent6 5 3 2 3 2" xfId="3628" xr:uid="{00000000-0005-0000-0000-0000D8050000}"/>
    <cellStyle name="20% - Accent6 5 3 2 3 2 2" xfId="4768" xr:uid="{00000000-0005-0000-0000-0000D9050000}"/>
    <cellStyle name="20% - Accent6 5 3 2 3 2 2 2" xfId="7097" xr:uid="{00000000-0005-0000-0000-0000DA050000}"/>
    <cellStyle name="20% - Accent6 5 3 2 3 2 3" xfId="5958" xr:uid="{00000000-0005-0000-0000-0000DB050000}"/>
    <cellStyle name="20% - Accent6 5 3 2 3 3" xfId="4201" xr:uid="{00000000-0005-0000-0000-0000DC050000}"/>
    <cellStyle name="20% - Accent6 5 3 2 3 3 2" xfId="6530" xr:uid="{00000000-0005-0000-0000-0000DD050000}"/>
    <cellStyle name="20% - Accent6 5 3 2 3 4" xfId="5391" xr:uid="{00000000-0005-0000-0000-0000DE050000}"/>
    <cellStyle name="20% - Accent6 5 3 2 4" xfId="3339" xr:uid="{00000000-0005-0000-0000-0000DF050000}"/>
    <cellStyle name="20% - Accent6 5 3 2 4 2" xfId="4479" xr:uid="{00000000-0005-0000-0000-0000E0050000}"/>
    <cellStyle name="20% - Accent6 5 3 2 4 2 2" xfId="6808" xr:uid="{00000000-0005-0000-0000-0000E1050000}"/>
    <cellStyle name="20% - Accent6 5 3 2 4 3" xfId="5669" xr:uid="{00000000-0005-0000-0000-0000E2050000}"/>
    <cellStyle name="20% - Accent6 5 3 2 5" xfId="3912" xr:uid="{00000000-0005-0000-0000-0000E3050000}"/>
    <cellStyle name="20% - Accent6 5 3 2 5 2" xfId="6241" xr:uid="{00000000-0005-0000-0000-0000E4050000}"/>
    <cellStyle name="20% - Accent6 5 3 2 6" xfId="5101" xr:uid="{00000000-0005-0000-0000-0000E5050000}"/>
    <cellStyle name="20% - Accent6 5 3 3" xfId="2828" xr:uid="{00000000-0005-0000-0000-0000E6050000}"/>
    <cellStyle name="20% - Accent6 5 3 3 2" xfId="3129" xr:uid="{00000000-0005-0000-0000-0000E7050000}"/>
    <cellStyle name="20% - Accent6 5 3 3 2 2" xfId="3696" xr:uid="{00000000-0005-0000-0000-0000E8050000}"/>
    <cellStyle name="20% - Accent6 5 3 3 2 2 2" xfId="4836" xr:uid="{00000000-0005-0000-0000-0000E9050000}"/>
    <cellStyle name="20% - Accent6 5 3 3 2 2 2 2" xfId="7165" xr:uid="{00000000-0005-0000-0000-0000EA050000}"/>
    <cellStyle name="20% - Accent6 5 3 3 2 2 3" xfId="6026" xr:uid="{00000000-0005-0000-0000-0000EB050000}"/>
    <cellStyle name="20% - Accent6 5 3 3 2 3" xfId="4269" xr:uid="{00000000-0005-0000-0000-0000EC050000}"/>
    <cellStyle name="20% - Accent6 5 3 3 2 3 2" xfId="6598" xr:uid="{00000000-0005-0000-0000-0000ED050000}"/>
    <cellStyle name="20% - Accent6 5 3 3 2 4" xfId="5459" xr:uid="{00000000-0005-0000-0000-0000EE050000}"/>
    <cellStyle name="20% - Accent6 5 3 3 3" xfId="3405" xr:uid="{00000000-0005-0000-0000-0000EF050000}"/>
    <cellStyle name="20% - Accent6 5 3 3 3 2" xfId="4545" xr:uid="{00000000-0005-0000-0000-0000F0050000}"/>
    <cellStyle name="20% - Accent6 5 3 3 3 2 2" xfId="6874" xr:uid="{00000000-0005-0000-0000-0000F1050000}"/>
    <cellStyle name="20% - Accent6 5 3 3 3 3" xfId="5735" xr:uid="{00000000-0005-0000-0000-0000F2050000}"/>
    <cellStyle name="20% - Accent6 5 3 3 4" xfId="3978" xr:uid="{00000000-0005-0000-0000-0000F3050000}"/>
    <cellStyle name="20% - Accent6 5 3 3 4 2" xfId="6307" xr:uid="{00000000-0005-0000-0000-0000F4050000}"/>
    <cellStyle name="20% - Accent6 5 3 3 5" xfId="5167" xr:uid="{00000000-0005-0000-0000-0000F5050000}"/>
    <cellStyle name="20% - Accent6 5 3 4" xfId="2992" xr:uid="{00000000-0005-0000-0000-0000F6050000}"/>
    <cellStyle name="20% - Accent6 5 3 4 2" xfId="3559" xr:uid="{00000000-0005-0000-0000-0000F7050000}"/>
    <cellStyle name="20% - Accent6 5 3 4 2 2" xfId="4699" xr:uid="{00000000-0005-0000-0000-0000F8050000}"/>
    <cellStyle name="20% - Accent6 5 3 4 2 2 2" xfId="7028" xr:uid="{00000000-0005-0000-0000-0000F9050000}"/>
    <cellStyle name="20% - Accent6 5 3 4 2 3" xfId="5889" xr:uid="{00000000-0005-0000-0000-0000FA050000}"/>
    <cellStyle name="20% - Accent6 5 3 4 3" xfId="4132" xr:uid="{00000000-0005-0000-0000-0000FB050000}"/>
    <cellStyle name="20% - Accent6 5 3 4 3 2" xfId="6461" xr:uid="{00000000-0005-0000-0000-0000FC050000}"/>
    <cellStyle name="20% - Accent6 5 3 4 4" xfId="5322" xr:uid="{00000000-0005-0000-0000-0000FD050000}"/>
    <cellStyle name="20% - Accent6 5 3 5" xfId="3270" xr:uid="{00000000-0005-0000-0000-0000FE050000}"/>
    <cellStyle name="20% - Accent6 5 3 5 2" xfId="4410" xr:uid="{00000000-0005-0000-0000-0000FF050000}"/>
    <cellStyle name="20% - Accent6 5 3 5 2 2" xfId="6739" xr:uid="{00000000-0005-0000-0000-000000060000}"/>
    <cellStyle name="20% - Accent6 5 3 5 3" xfId="5600" xr:uid="{00000000-0005-0000-0000-000001060000}"/>
    <cellStyle name="20% - Accent6 5 3 6" xfId="3843" xr:uid="{00000000-0005-0000-0000-000002060000}"/>
    <cellStyle name="20% - Accent6 5 3 6 2" xfId="6172" xr:uid="{00000000-0005-0000-0000-000003060000}"/>
    <cellStyle name="20% - Accent6 5 3 7" xfId="5032" xr:uid="{00000000-0005-0000-0000-000004060000}"/>
    <cellStyle name="20% - Accent6 5 4" xfId="2700" xr:uid="{00000000-0005-0000-0000-000005060000}"/>
    <cellStyle name="20% - Accent6 5 4 2" xfId="2863" xr:uid="{00000000-0005-0000-0000-000006060000}"/>
    <cellStyle name="20% - Accent6 5 4 2 2" xfId="3164" xr:uid="{00000000-0005-0000-0000-000007060000}"/>
    <cellStyle name="20% - Accent6 5 4 2 2 2" xfId="3731" xr:uid="{00000000-0005-0000-0000-000008060000}"/>
    <cellStyle name="20% - Accent6 5 4 2 2 2 2" xfId="4871" xr:uid="{00000000-0005-0000-0000-000009060000}"/>
    <cellStyle name="20% - Accent6 5 4 2 2 2 2 2" xfId="7200" xr:uid="{00000000-0005-0000-0000-00000A060000}"/>
    <cellStyle name="20% - Accent6 5 4 2 2 2 3" xfId="6061" xr:uid="{00000000-0005-0000-0000-00000B060000}"/>
    <cellStyle name="20% - Accent6 5 4 2 2 3" xfId="4304" xr:uid="{00000000-0005-0000-0000-00000C060000}"/>
    <cellStyle name="20% - Accent6 5 4 2 2 3 2" xfId="6633" xr:uid="{00000000-0005-0000-0000-00000D060000}"/>
    <cellStyle name="20% - Accent6 5 4 2 2 4" xfId="5494" xr:uid="{00000000-0005-0000-0000-00000E060000}"/>
    <cellStyle name="20% - Accent6 5 4 2 3" xfId="3440" xr:uid="{00000000-0005-0000-0000-00000F060000}"/>
    <cellStyle name="20% - Accent6 5 4 2 3 2" xfId="4580" xr:uid="{00000000-0005-0000-0000-000010060000}"/>
    <cellStyle name="20% - Accent6 5 4 2 3 2 2" xfId="6909" xr:uid="{00000000-0005-0000-0000-000011060000}"/>
    <cellStyle name="20% - Accent6 5 4 2 3 3" xfId="5770" xr:uid="{00000000-0005-0000-0000-000012060000}"/>
    <cellStyle name="20% - Accent6 5 4 2 4" xfId="4013" xr:uid="{00000000-0005-0000-0000-000013060000}"/>
    <cellStyle name="20% - Accent6 5 4 2 4 2" xfId="6342" xr:uid="{00000000-0005-0000-0000-000014060000}"/>
    <cellStyle name="20% - Accent6 5 4 2 5" xfId="5202" xr:uid="{00000000-0005-0000-0000-000015060000}"/>
    <cellStyle name="20% - Accent6 5 4 3" xfId="3027" xr:uid="{00000000-0005-0000-0000-000016060000}"/>
    <cellStyle name="20% - Accent6 5 4 3 2" xfId="3594" xr:uid="{00000000-0005-0000-0000-000017060000}"/>
    <cellStyle name="20% - Accent6 5 4 3 2 2" xfId="4734" xr:uid="{00000000-0005-0000-0000-000018060000}"/>
    <cellStyle name="20% - Accent6 5 4 3 2 2 2" xfId="7063" xr:uid="{00000000-0005-0000-0000-000019060000}"/>
    <cellStyle name="20% - Accent6 5 4 3 2 3" xfId="5924" xr:uid="{00000000-0005-0000-0000-00001A060000}"/>
    <cellStyle name="20% - Accent6 5 4 3 3" xfId="4167" xr:uid="{00000000-0005-0000-0000-00001B060000}"/>
    <cellStyle name="20% - Accent6 5 4 3 3 2" xfId="6496" xr:uid="{00000000-0005-0000-0000-00001C060000}"/>
    <cellStyle name="20% - Accent6 5 4 3 4" xfId="5357" xr:uid="{00000000-0005-0000-0000-00001D060000}"/>
    <cellStyle name="20% - Accent6 5 4 4" xfId="3305" xr:uid="{00000000-0005-0000-0000-00001E060000}"/>
    <cellStyle name="20% - Accent6 5 4 4 2" xfId="4445" xr:uid="{00000000-0005-0000-0000-00001F060000}"/>
    <cellStyle name="20% - Accent6 5 4 4 2 2" xfId="6774" xr:uid="{00000000-0005-0000-0000-000020060000}"/>
    <cellStyle name="20% - Accent6 5 4 4 3" xfId="5635" xr:uid="{00000000-0005-0000-0000-000021060000}"/>
    <cellStyle name="20% - Accent6 5 4 5" xfId="3878" xr:uid="{00000000-0005-0000-0000-000022060000}"/>
    <cellStyle name="20% - Accent6 5 4 5 2" xfId="6207" xr:uid="{00000000-0005-0000-0000-000023060000}"/>
    <cellStyle name="20% - Accent6 5 4 6" xfId="5067" xr:uid="{00000000-0005-0000-0000-000024060000}"/>
    <cellStyle name="20% - Accent6 5 5" xfId="2795" xr:uid="{00000000-0005-0000-0000-000025060000}"/>
    <cellStyle name="20% - Accent6 5 5 2" xfId="3095" xr:uid="{00000000-0005-0000-0000-000026060000}"/>
    <cellStyle name="20% - Accent6 5 5 2 2" xfId="3662" xr:uid="{00000000-0005-0000-0000-000027060000}"/>
    <cellStyle name="20% - Accent6 5 5 2 2 2" xfId="4802" xr:uid="{00000000-0005-0000-0000-000028060000}"/>
    <cellStyle name="20% - Accent6 5 5 2 2 2 2" xfId="7131" xr:uid="{00000000-0005-0000-0000-000029060000}"/>
    <cellStyle name="20% - Accent6 5 5 2 2 3" xfId="5992" xr:uid="{00000000-0005-0000-0000-00002A060000}"/>
    <cellStyle name="20% - Accent6 5 5 2 3" xfId="4235" xr:uid="{00000000-0005-0000-0000-00002B060000}"/>
    <cellStyle name="20% - Accent6 5 5 2 3 2" xfId="6564" xr:uid="{00000000-0005-0000-0000-00002C060000}"/>
    <cellStyle name="20% - Accent6 5 5 2 4" xfId="5425" xr:uid="{00000000-0005-0000-0000-00002D060000}"/>
    <cellStyle name="20% - Accent6 5 5 3" xfId="3372" xr:uid="{00000000-0005-0000-0000-00002E060000}"/>
    <cellStyle name="20% - Accent6 5 5 3 2" xfId="4512" xr:uid="{00000000-0005-0000-0000-00002F060000}"/>
    <cellStyle name="20% - Accent6 5 5 3 2 2" xfId="6841" xr:uid="{00000000-0005-0000-0000-000030060000}"/>
    <cellStyle name="20% - Accent6 5 5 3 3" xfId="5702" xr:uid="{00000000-0005-0000-0000-000031060000}"/>
    <cellStyle name="20% - Accent6 5 5 4" xfId="3945" xr:uid="{00000000-0005-0000-0000-000032060000}"/>
    <cellStyle name="20% - Accent6 5 5 4 2" xfId="6274" xr:uid="{00000000-0005-0000-0000-000033060000}"/>
    <cellStyle name="20% - Accent6 5 5 5" xfId="5134" xr:uid="{00000000-0005-0000-0000-000034060000}"/>
    <cellStyle name="20% - Accent6 5 6" xfId="2957" xr:uid="{00000000-0005-0000-0000-000035060000}"/>
    <cellStyle name="20% - Accent6 5 6 2" xfId="3525" xr:uid="{00000000-0005-0000-0000-000036060000}"/>
    <cellStyle name="20% - Accent6 5 6 2 2" xfId="4665" xr:uid="{00000000-0005-0000-0000-000037060000}"/>
    <cellStyle name="20% - Accent6 5 6 2 2 2" xfId="6994" xr:uid="{00000000-0005-0000-0000-000038060000}"/>
    <cellStyle name="20% - Accent6 5 6 2 3" xfId="5855" xr:uid="{00000000-0005-0000-0000-000039060000}"/>
    <cellStyle name="20% - Accent6 5 6 3" xfId="4098" xr:uid="{00000000-0005-0000-0000-00003A060000}"/>
    <cellStyle name="20% - Accent6 5 6 3 2" xfId="6427" xr:uid="{00000000-0005-0000-0000-00003B060000}"/>
    <cellStyle name="20% - Accent6 5 6 4" xfId="5288" xr:uid="{00000000-0005-0000-0000-00003C060000}"/>
    <cellStyle name="20% - Accent6 5 7" xfId="3236" xr:uid="{00000000-0005-0000-0000-00003D060000}"/>
    <cellStyle name="20% - Accent6 5 7 2" xfId="4376" xr:uid="{00000000-0005-0000-0000-00003E060000}"/>
    <cellStyle name="20% - Accent6 5 7 2 2" xfId="6705" xr:uid="{00000000-0005-0000-0000-00003F060000}"/>
    <cellStyle name="20% - Accent6 5 7 3" xfId="5566" xr:uid="{00000000-0005-0000-0000-000040060000}"/>
    <cellStyle name="20% - Accent6 5 8" xfId="3809" xr:uid="{00000000-0005-0000-0000-000041060000}"/>
    <cellStyle name="20% - Accent6 5 8 2" xfId="6138" xr:uid="{00000000-0005-0000-0000-000042060000}"/>
    <cellStyle name="20% - Accent6 5 9" xfId="4998" xr:uid="{00000000-0005-0000-0000-000043060000}"/>
    <cellStyle name="20% - Accent6 6" xfId="2653" xr:uid="{00000000-0005-0000-0000-000044060000}"/>
    <cellStyle name="20% - Accent6 7" xfId="23" xr:uid="{00000000-0005-0000-0000-000045060000}"/>
    <cellStyle name="20% - Accent6 7 2" xfId="2933" xr:uid="{00000000-0005-0000-0000-000046060000}"/>
    <cellStyle name="20% - Accent6 7 2 2" xfId="3508" xr:uid="{00000000-0005-0000-0000-000047060000}"/>
    <cellStyle name="20% - Accent6 7 2 2 2" xfId="4648" xr:uid="{00000000-0005-0000-0000-000048060000}"/>
    <cellStyle name="20% - Accent6 7 2 2 2 2" xfId="6977" xr:uid="{00000000-0005-0000-0000-000049060000}"/>
    <cellStyle name="20% - Accent6 7 2 2 3" xfId="5838" xr:uid="{00000000-0005-0000-0000-00004A060000}"/>
    <cellStyle name="20% - Accent6 7 2 3" xfId="4081" xr:uid="{00000000-0005-0000-0000-00004B060000}"/>
    <cellStyle name="20% - Accent6 7 2 3 2" xfId="6410" xr:uid="{00000000-0005-0000-0000-00004C060000}"/>
    <cellStyle name="20% - Accent6 7 2 4" xfId="5270" xr:uid="{00000000-0005-0000-0000-00004D060000}"/>
    <cellStyle name="20% - Akzent1 2" xfId="1016" xr:uid="{00000000-0005-0000-0000-00004E060000}"/>
    <cellStyle name="20% - Akzent2 2" xfId="1017" xr:uid="{00000000-0005-0000-0000-00004F060000}"/>
    <cellStyle name="20% - Akzent3 2" xfId="1018" xr:uid="{00000000-0005-0000-0000-000050060000}"/>
    <cellStyle name="20% - Akzent4 2" xfId="1019" xr:uid="{00000000-0005-0000-0000-000051060000}"/>
    <cellStyle name="20% - Akzent5 2" xfId="1020" xr:uid="{00000000-0005-0000-0000-000052060000}"/>
    <cellStyle name="20% - Akzent6 2" xfId="1021" xr:uid="{00000000-0005-0000-0000-000053060000}"/>
    <cellStyle name="20% - Énfasis1 2" xfId="4935" xr:uid="{00000000-0005-0000-0000-000054060000}"/>
    <cellStyle name="20% - Énfasis1 2 2" xfId="7264" xr:uid="{00000000-0005-0000-0000-000055060000}"/>
    <cellStyle name="20% - Énfasis2 2" xfId="4936" xr:uid="{00000000-0005-0000-0000-000056060000}"/>
    <cellStyle name="20% - Énfasis2 2 2" xfId="7265" xr:uid="{00000000-0005-0000-0000-000057060000}"/>
    <cellStyle name="20% - Énfasis3 2" xfId="4937" xr:uid="{00000000-0005-0000-0000-000058060000}"/>
    <cellStyle name="20% - Énfasis3 2 2" xfId="7266" xr:uid="{00000000-0005-0000-0000-000059060000}"/>
    <cellStyle name="20% - Énfasis4 2" xfId="4938" xr:uid="{00000000-0005-0000-0000-00005A060000}"/>
    <cellStyle name="20% - Énfasis4 2 2" xfId="7267" xr:uid="{00000000-0005-0000-0000-00005B060000}"/>
    <cellStyle name="20% - Énfasis5 2" xfId="4939" xr:uid="{00000000-0005-0000-0000-00005C060000}"/>
    <cellStyle name="20% - Énfasis5 2 2" xfId="7268" xr:uid="{00000000-0005-0000-0000-00005D060000}"/>
    <cellStyle name="20% - Énfasis6 2" xfId="4940" xr:uid="{00000000-0005-0000-0000-00005E060000}"/>
    <cellStyle name="20% - Énfasis6 2 2" xfId="7269" xr:uid="{00000000-0005-0000-0000-00005F060000}"/>
    <cellStyle name="40% - Accent1 2" xfId="359" xr:uid="{00000000-0005-0000-0000-000060060000}"/>
    <cellStyle name="40% - Accent1 3" xfId="520" xr:uid="{00000000-0005-0000-0000-000061060000}"/>
    <cellStyle name="40% - Accent1 4" xfId="622" xr:uid="{00000000-0005-0000-0000-000062060000}"/>
    <cellStyle name="40% - Accent1 5" xfId="989" xr:uid="{00000000-0005-0000-0000-000063060000}"/>
    <cellStyle name="40% - Accent1 5 2" xfId="1061" xr:uid="{00000000-0005-0000-0000-000064060000}"/>
    <cellStyle name="40% - Accent1 5 2 2" xfId="2631" xr:uid="{00000000-0005-0000-0000-000065060000}"/>
    <cellStyle name="40% - Accent1 5 2 2 2" xfId="2742" xr:uid="{00000000-0005-0000-0000-000066060000}"/>
    <cellStyle name="40% - Accent1 5 2 2 2 2" xfId="2905" xr:uid="{00000000-0005-0000-0000-000067060000}"/>
    <cellStyle name="40% - Accent1 5 2 2 2 2 2" xfId="3206" xr:uid="{00000000-0005-0000-0000-000068060000}"/>
    <cellStyle name="40% - Accent1 5 2 2 2 2 2 2" xfId="3773" xr:uid="{00000000-0005-0000-0000-000069060000}"/>
    <cellStyle name="40% - Accent1 5 2 2 2 2 2 2 2" xfId="4913" xr:uid="{00000000-0005-0000-0000-00006A060000}"/>
    <cellStyle name="40% - Accent1 5 2 2 2 2 2 2 2 2" xfId="7242" xr:uid="{00000000-0005-0000-0000-00006B060000}"/>
    <cellStyle name="40% - Accent1 5 2 2 2 2 2 2 3" xfId="6103" xr:uid="{00000000-0005-0000-0000-00006C060000}"/>
    <cellStyle name="40% - Accent1 5 2 2 2 2 2 3" xfId="4346" xr:uid="{00000000-0005-0000-0000-00006D060000}"/>
    <cellStyle name="40% - Accent1 5 2 2 2 2 2 3 2" xfId="6675" xr:uid="{00000000-0005-0000-0000-00006E060000}"/>
    <cellStyle name="40% - Accent1 5 2 2 2 2 2 4" xfId="5536" xr:uid="{00000000-0005-0000-0000-00006F060000}"/>
    <cellStyle name="40% - Accent1 5 2 2 2 2 3" xfId="3482" xr:uid="{00000000-0005-0000-0000-000070060000}"/>
    <cellStyle name="40% - Accent1 5 2 2 2 2 3 2" xfId="4622" xr:uid="{00000000-0005-0000-0000-000071060000}"/>
    <cellStyle name="40% - Accent1 5 2 2 2 2 3 2 2" xfId="6951" xr:uid="{00000000-0005-0000-0000-000072060000}"/>
    <cellStyle name="40% - Accent1 5 2 2 2 2 3 3" xfId="5812" xr:uid="{00000000-0005-0000-0000-000073060000}"/>
    <cellStyle name="40% - Accent1 5 2 2 2 2 4" xfId="4055" xr:uid="{00000000-0005-0000-0000-000074060000}"/>
    <cellStyle name="40% - Accent1 5 2 2 2 2 4 2" xfId="6384" xr:uid="{00000000-0005-0000-0000-000075060000}"/>
    <cellStyle name="40% - Accent1 5 2 2 2 2 5" xfId="5244" xr:uid="{00000000-0005-0000-0000-000076060000}"/>
    <cellStyle name="40% - Accent1 5 2 2 2 3" xfId="3069" xr:uid="{00000000-0005-0000-0000-000077060000}"/>
    <cellStyle name="40% - Accent1 5 2 2 2 3 2" xfId="3636" xr:uid="{00000000-0005-0000-0000-000078060000}"/>
    <cellStyle name="40% - Accent1 5 2 2 2 3 2 2" xfId="4776" xr:uid="{00000000-0005-0000-0000-000079060000}"/>
    <cellStyle name="40% - Accent1 5 2 2 2 3 2 2 2" xfId="7105" xr:uid="{00000000-0005-0000-0000-00007A060000}"/>
    <cellStyle name="40% - Accent1 5 2 2 2 3 2 3" xfId="5966" xr:uid="{00000000-0005-0000-0000-00007B060000}"/>
    <cellStyle name="40% - Accent1 5 2 2 2 3 3" xfId="4209" xr:uid="{00000000-0005-0000-0000-00007C060000}"/>
    <cellStyle name="40% - Accent1 5 2 2 2 3 3 2" xfId="6538" xr:uid="{00000000-0005-0000-0000-00007D060000}"/>
    <cellStyle name="40% - Accent1 5 2 2 2 3 4" xfId="5399" xr:uid="{00000000-0005-0000-0000-00007E060000}"/>
    <cellStyle name="40% - Accent1 5 2 2 2 4" xfId="3347" xr:uid="{00000000-0005-0000-0000-00007F060000}"/>
    <cellStyle name="40% - Accent1 5 2 2 2 4 2" xfId="4487" xr:uid="{00000000-0005-0000-0000-000080060000}"/>
    <cellStyle name="40% - Accent1 5 2 2 2 4 2 2" xfId="6816" xr:uid="{00000000-0005-0000-0000-000081060000}"/>
    <cellStyle name="40% - Accent1 5 2 2 2 4 3" xfId="5677" xr:uid="{00000000-0005-0000-0000-000082060000}"/>
    <cellStyle name="40% - Accent1 5 2 2 2 5" xfId="3920" xr:uid="{00000000-0005-0000-0000-000083060000}"/>
    <cellStyle name="40% - Accent1 5 2 2 2 5 2" xfId="6249" xr:uid="{00000000-0005-0000-0000-000084060000}"/>
    <cellStyle name="40% - Accent1 5 2 2 2 6" xfId="5109" xr:uid="{00000000-0005-0000-0000-000085060000}"/>
    <cellStyle name="40% - Accent1 5 2 2 3" xfId="2836" xr:uid="{00000000-0005-0000-0000-000086060000}"/>
    <cellStyle name="40% - Accent1 5 2 2 3 2" xfId="3137" xr:uid="{00000000-0005-0000-0000-000087060000}"/>
    <cellStyle name="40% - Accent1 5 2 2 3 2 2" xfId="3704" xr:uid="{00000000-0005-0000-0000-000088060000}"/>
    <cellStyle name="40% - Accent1 5 2 2 3 2 2 2" xfId="4844" xr:uid="{00000000-0005-0000-0000-000089060000}"/>
    <cellStyle name="40% - Accent1 5 2 2 3 2 2 2 2" xfId="7173" xr:uid="{00000000-0005-0000-0000-00008A060000}"/>
    <cellStyle name="40% - Accent1 5 2 2 3 2 2 3" xfId="6034" xr:uid="{00000000-0005-0000-0000-00008B060000}"/>
    <cellStyle name="40% - Accent1 5 2 2 3 2 3" xfId="4277" xr:uid="{00000000-0005-0000-0000-00008C060000}"/>
    <cellStyle name="40% - Accent1 5 2 2 3 2 3 2" xfId="6606" xr:uid="{00000000-0005-0000-0000-00008D060000}"/>
    <cellStyle name="40% - Accent1 5 2 2 3 2 4" xfId="5467" xr:uid="{00000000-0005-0000-0000-00008E060000}"/>
    <cellStyle name="40% - Accent1 5 2 2 3 3" xfId="3413" xr:uid="{00000000-0005-0000-0000-00008F060000}"/>
    <cellStyle name="40% - Accent1 5 2 2 3 3 2" xfId="4553" xr:uid="{00000000-0005-0000-0000-000090060000}"/>
    <cellStyle name="40% - Accent1 5 2 2 3 3 2 2" xfId="6882" xr:uid="{00000000-0005-0000-0000-000091060000}"/>
    <cellStyle name="40% - Accent1 5 2 2 3 3 3" xfId="5743" xr:uid="{00000000-0005-0000-0000-000092060000}"/>
    <cellStyle name="40% - Accent1 5 2 2 3 4" xfId="3986" xr:uid="{00000000-0005-0000-0000-000093060000}"/>
    <cellStyle name="40% - Accent1 5 2 2 3 4 2" xfId="6315" xr:uid="{00000000-0005-0000-0000-000094060000}"/>
    <cellStyle name="40% - Accent1 5 2 2 3 5" xfId="5175" xr:uid="{00000000-0005-0000-0000-000095060000}"/>
    <cellStyle name="40% - Accent1 5 2 2 4" xfId="3000" xr:uid="{00000000-0005-0000-0000-000096060000}"/>
    <cellStyle name="40% - Accent1 5 2 2 4 2" xfId="3567" xr:uid="{00000000-0005-0000-0000-000097060000}"/>
    <cellStyle name="40% - Accent1 5 2 2 4 2 2" xfId="4707" xr:uid="{00000000-0005-0000-0000-000098060000}"/>
    <cellStyle name="40% - Accent1 5 2 2 4 2 2 2" xfId="7036" xr:uid="{00000000-0005-0000-0000-000099060000}"/>
    <cellStyle name="40% - Accent1 5 2 2 4 2 3" xfId="5897" xr:uid="{00000000-0005-0000-0000-00009A060000}"/>
    <cellStyle name="40% - Accent1 5 2 2 4 3" xfId="4140" xr:uid="{00000000-0005-0000-0000-00009B060000}"/>
    <cellStyle name="40% - Accent1 5 2 2 4 3 2" xfId="6469" xr:uid="{00000000-0005-0000-0000-00009C060000}"/>
    <cellStyle name="40% - Accent1 5 2 2 4 4" xfId="5330" xr:uid="{00000000-0005-0000-0000-00009D060000}"/>
    <cellStyle name="40% - Accent1 5 2 2 5" xfId="3278" xr:uid="{00000000-0005-0000-0000-00009E060000}"/>
    <cellStyle name="40% - Accent1 5 2 2 5 2" xfId="4418" xr:uid="{00000000-0005-0000-0000-00009F060000}"/>
    <cellStyle name="40% - Accent1 5 2 2 5 2 2" xfId="6747" xr:uid="{00000000-0005-0000-0000-0000A0060000}"/>
    <cellStyle name="40% - Accent1 5 2 2 5 3" xfId="5608" xr:uid="{00000000-0005-0000-0000-0000A1060000}"/>
    <cellStyle name="40% - Accent1 5 2 2 6" xfId="3851" xr:uid="{00000000-0005-0000-0000-0000A2060000}"/>
    <cellStyle name="40% - Accent1 5 2 2 6 2" xfId="6180" xr:uid="{00000000-0005-0000-0000-0000A3060000}"/>
    <cellStyle name="40% - Accent1 5 2 2 7" xfId="5040" xr:uid="{00000000-0005-0000-0000-0000A4060000}"/>
    <cellStyle name="40% - Accent1 5 2 3" xfId="2708" xr:uid="{00000000-0005-0000-0000-0000A5060000}"/>
    <cellStyle name="40% - Accent1 5 2 3 2" xfId="2871" xr:uid="{00000000-0005-0000-0000-0000A6060000}"/>
    <cellStyle name="40% - Accent1 5 2 3 2 2" xfId="3172" xr:uid="{00000000-0005-0000-0000-0000A7060000}"/>
    <cellStyle name="40% - Accent1 5 2 3 2 2 2" xfId="3739" xr:uid="{00000000-0005-0000-0000-0000A8060000}"/>
    <cellStyle name="40% - Accent1 5 2 3 2 2 2 2" xfId="4879" xr:uid="{00000000-0005-0000-0000-0000A9060000}"/>
    <cellStyle name="40% - Accent1 5 2 3 2 2 2 2 2" xfId="7208" xr:uid="{00000000-0005-0000-0000-0000AA060000}"/>
    <cellStyle name="40% - Accent1 5 2 3 2 2 2 3" xfId="6069" xr:uid="{00000000-0005-0000-0000-0000AB060000}"/>
    <cellStyle name="40% - Accent1 5 2 3 2 2 3" xfId="4312" xr:uid="{00000000-0005-0000-0000-0000AC060000}"/>
    <cellStyle name="40% - Accent1 5 2 3 2 2 3 2" xfId="6641" xr:uid="{00000000-0005-0000-0000-0000AD060000}"/>
    <cellStyle name="40% - Accent1 5 2 3 2 2 4" xfId="5502" xr:uid="{00000000-0005-0000-0000-0000AE060000}"/>
    <cellStyle name="40% - Accent1 5 2 3 2 3" xfId="3448" xr:uid="{00000000-0005-0000-0000-0000AF060000}"/>
    <cellStyle name="40% - Accent1 5 2 3 2 3 2" xfId="4588" xr:uid="{00000000-0005-0000-0000-0000B0060000}"/>
    <cellStyle name="40% - Accent1 5 2 3 2 3 2 2" xfId="6917" xr:uid="{00000000-0005-0000-0000-0000B1060000}"/>
    <cellStyle name="40% - Accent1 5 2 3 2 3 3" xfId="5778" xr:uid="{00000000-0005-0000-0000-0000B2060000}"/>
    <cellStyle name="40% - Accent1 5 2 3 2 4" xfId="4021" xr:uid="{00000000-0005-0000-0000-0000B3060000}"/>
    <cellStyle name="40% - Accent1 5 2 3 2 4 2" xfId="6350" xr:uid="{00000000-0005-0000-0000-0000B4060000}"/>
    <cellStyle name="40% - Accent1 5 2 3 2 5" xfId="5210" xr:uid="{00000000-0005-0000-0000-0000B5060000}"/>
    <cellStyle name="40% - Accent1 5 2 3 3" xfId="3035" xr:uid="{00000000-0005-0000-0000-0000B6060000}"/>
    <cellStyle name="40% - Accent1 5 2 3 3 2" xfId="3602" xr:uid="{00000000-0005-0000-0000-0000B7060000}"/>
    <cellStyle name="40% - Accent1 5 2 3 3 2 2" xfId="4742" xr:uid="{00000000-0005-0000-0000-0000B8060000}"/>
    <cellStyle name="40% - Accent1 5 2 3 3 2 2 2" xfId="7071" xr:uid="{00000000-0005-0000-0000-0000B9060000}"/>
    <cellStyle name="40% - Accent1 5 2 3 3 2 3" xfId="5932" xr:uid="{00000000-0005-0000-0000-0000BA060000}"/>
    <cellStyle name="40% - Accent1 5 2 3 3 3" xfId="4175" xr:uid="{00000000-0005-0000-0000-0000BB060000}"/>
    <cellStyle name="40% - Accent1 5 2 3 3 3 2" xfId="6504" xr:uid="{00000000-0005-0000-0000-0000BC060000}"/>
    <cellStyle name="40% - Accent1 5 2 3 3 4" xfId="5365" xr:uid="{00000000-0005-0000-0000-0000BD060000}"/>
    <cellStyle name="40% - Accent1 5 2 3 4" xfId="3313" xr:uid="{00000000-0005-0000-0000-0000BE060000}"/>
    <cellStyle name="40% - Accent1 5 2 3 4 2" xfId="4453" xr:uid="{00000000-0005-0000-0000-0000BF060000}"/>
    <cellStyle name="40% - Accent1 5 2 3 4 2 2" xfId="6782" xr:uid="{00000000-0005-0000-0000-0000C0060000}"/>
    <cellStyle name="40% - Accent1 5 2 3 4 3" xfId="5643" xr:uid="{00000000-0005-0000-0000-0000C1060000}"/>
    <cellStyle name="40% - Accent1 5 2 3 5" xfId="3886" xr:uid="{00000000-0005-0000-0000-0000C2060000}"/>
    <cellStyle name="40% - Accent1 5 2 3 5 2" xfId="6215" xr:uid="{00000000-0005-0000-0000-0000C3060000}"/>
    <cellStyle name="40% - Accent1 5 2 3 6" xfId="5075" xr:uid="{00000000-0005-0000-0000-0000C4060000}"/>
    <cellStyle name="40% - Accent1 5 2 4" xfId="2802" xr:uid="{00000000-0005-0000-0000-0000C5060000}"/>
    <cellStyle name="40% - Accent1 5 2 4 2" xfId="3103" xr:uid="{00000000-0005-0000-0000-0000C6060000}"/>
    <cellStyle name="40% - Accent1 5 2 4 2 2" xfId="3670" xr:uid="{00000000-0005-0000-0000-0000C7060000}"/>
    <cellStyle name="40% - Accent1 5 2 4 2 2 2" xfId="4810" xr:uid="{00000000-0005-0000-0000-0000C8060000}"/>
    <cellStyle name="40% - Accent1 5 2 4 2 2 2 2" xfId="7139" xr:uid="{00000000-0005-0000-0000-0000C9060000}"/>
    <cellStyle name="40% - Accent1 5 2 4 2 2 3" xfId="6000" xr:uid="{00000000-0005-0000-0000-0000CA060000}"/>
    <cellStyle name="40% - Accent1 5 2 4 2 3" xfId="4243" xr:uid="{00000000-0005-0000-0000-0000CB060000}"/>
    <cellStyle name="40% - Accent1 5 2 4 2 3 2" xfId="6572" xr:uid="{00000000-0005-0000-0000-0000CC060000}"/>
    <cellStyle name="40% - Accent1 5 2 4 2 4" xfId="5433" xr:uid="{00000000-0005-0000-0000-0000CD060000}"/>
    <cellStyle name="40% - Accent1 5 2 4 3" xfId="3379" xr:uid="{00000000-0005-0000-0000-0000CE060000}"/>
    <cellStyle name="40% - Accent1 5 2 4 3 2" xfId="4519" xr:uid="{00000000-0005-0000-0000-0000CF060000}"/>
    <cellStyle name="40% - Accent1 5 2 4 3 2 2" xfId="6848" xr:uid="{00000000-0005-0000-0000-0000D0060000}"/>
    <cellStyle name="40% - Accent1 5 2 4 3 3" xfId="5709" xr:uid="{00000000-0005-0000-0000-0000D1060000}"/>
    <cellStyle name="40% - Accent1 5 2 4 4" xfId="3952" xr:uid="{00000000-0005-0000-0000-0000D2060000}"/>
    <cellStyle name="40% - Accent1 5 2 4 4 2" xfId="6281" xr:uid="{00000000-0005-0000-0000-0000D3060000}"/>
    <cellStyle name="40% - Accent1 5 2 4 5" xfId="5141" xr:uid="{00000000-0005-0000-0000-0000D4060000}"/>
    <cellStyle name="40% - Accent1 5 2 5" xfId="2966" xr:uid="{00000000-0005-0000-0000-0000D5060000}"/>
    <cellStyle name="40% - Accent1 5 2 5 2" xfId="3533" xr:uid="{00000000-0005-0000-0000-0000D6060000}"/>
    <cellStyle name="40% - Accent1 5 2 5 2 2" xfId="4673" xr:uid="{00000000-0005-0000-0000-0000D7060000}"/>
    <cellStyle name="40% - Accent1 5 2 5 2 2 2" xfId="7002" xr:uid="{00000000-0005-0000-0000-0000D8060000}"/>
    <cellStyle name="40% - Accent1 5 2 5 2 3" xfId="5863" xr:uid="{00000000-0005-0000-0000-0000D9060000}"/>
    <cellStyle name="40% - Accent1 5 2 5 3" xfId="4106" xr:uid="{00000000-0005-0000-0000-0000DA060000}"/>
    <cellStyle name="40% - Accent1 5 2 5 3 2" xfId="6435" xr:uid="{00000000-0005-0000-0000-0000DB060000}"/>
    <cellStyle name="40% - Accent1 5 2 5 4" xfId="5296" xr:uid="{00000000-0005-0000-0000-0000DC060000}"/>
    <cellStyle name="40% - Accent1 5 2 6" xfId="3244" xr:uid="{00000000-0005-0000-0000-0000DD060000}"/>
    <cellStyle name="40% - Accent1 5 2 6 2" xfId="4384" xr:uid="{00000000-0005-0000-0000-0000DE060000}"/>
    <cellStyle name="40% - Accent1 5 2 6 2 2" xfId="6713" xr:uid="{00000000-0005-0000-0000-0000DF060000}"/>
    <cellStyle name="40% - Accent1 5 2 6 3" xfId="5574" xr:uid="{00000000-0005-0000-0000-0000E0060000}"/>
    <cellStyle name="40% - Accent1 5 2 7" xfId="3817" xr:uid="{00000000-0005-0000-0000-0000E1060000}"/>
    <cellStyle name="40% - Accent1 5 2 7 2" xfId="6146" xr:uid="{00000000-0005-0000-0000-0000E2060000}"/>
    <cellStyle name="40% - Accent1 5 2 8" xfId="5006" xr:uid="{00000000-0005-0000-0000-0000E3060000}"/>
    <cellStyle name="40% - Accent1 5 3" xfId="2614" xr:uid="{00000000-0005-0000-0000-0000E4060000}"/>
    <cellStyle name="40% - Accent1 5 3 2" xfId="2725" xr:uid="{00000000-0005-0000-0000-0000E5060000}"/>
    <cellStyle name="40% - Accent1 5 3 2 2" xfId="2888" xr:uid="{00000000-0005-0000-0000-0000E6060000}"/>
    <cellStyle name="40% - Accent1 5 3 2 2 2" xfId="3189" xr:uid="{00000000-0005-0000-0000-0000E7060000}"/>
    <cellStyle name="40% - Accent1 5 3 2 2 2 2" xfId="3756" xr:uid="{00000000-0005-0000-0000-0000E8060000}"/>
    <cellStyle name="40% - Accent1 5 3 2 2 2 2 2" xfId="4896" xr:uid="{00000000-0005-0000-0000-0000E9060000}"/>
    <cellStyle name="40% - Accent1 5 3 2 2 2 2 2 2" xfId="7225" xr:uid="{00000000-0005-0000-0000-0000EA060000}"/>
    <cellStyle name="40% - Accent1 5 3 2 2 2 2 3" xfId="6086" xr:uid="{00000000-0005-0000-0000-0000EB060000}"/>
    <cellStyle name="40% - Accent1 5 3 2 2 2 3" xfId="4329" xr:uid="{00000000-0005-0000-0000-0000EC060000}"/>
    <cellStyle name="40% - Accent1 5 3 2 2 2 3 2" xfId="6658" xr:uid="{00000000-0005-0000-0000-0000ED060000}"/>
    <cellStyle name="40% - Accent1 5 3 2 2 2 4" xfId="5519" xr:uid="{00000000-0005-0000-0000-0000EE060000}"/>
    <cellStyle name="40% - Accent1 5 3 2 2 3" xfId="3465" xr:uid="{00000000-0005-0000-0000-0000EF060000}"/>
    <cellStyle name="40% - Accent1 5 3 2 2 3 2" xfId="4605" xr:uid="{00000000-0005-0000-0000-0000F0060000}"/>
    <cellStyle name="40% - Accent1 5 3 2 2 3 2 2" xfId="6934" xr:uid="{00000000-0005-0000-0000-0000F1060000}"/>
    <cellStyle name="40% - Accent1 5 3 2 2 3 3" xfId="5795" xr:uid="{00000000-0005-0000-0000-0000F2060000}"/>
    <cellStyle name="40% - Accent1 5 3 2 2 4" xfId="4038" xr:uid="{00000000-0005-0000-0000-0000F3060000}"/>
    <cellStyle name="40% - Accent1 5 3 2 2 4 2" xfId="6367" xr:uid="{00000000-0005-0000-0000-0000F4060000}"/>
    <cellStyle name="40% - Accent1 5 3 2 2 5" xfId="5227" xr:uid="{00000000-0005-0000-0000-0000F5060000}"/>
    <cellStyle name="40% - Accent1 5 3 2 3" xfId="3052" xr:uid="{00000000-0005-0000-0000-0000F6060000}"/>
    <cellStyle name="40% - Accent1 5 3 2 3 2" xfId="3619" xr:uid="{00000000-0005-0000-0000-0000F7060000}"/>
    <cellStyle name="40% - Accent1 5 3 2 3 2 2" xfId="4759" xr:uid="{00000000-0005-0000-0000-0000F8060000}"/>
    <cellStyle name="40% - Accent1 5 3 2 3 2 2 2" xfId="7088" xr:uid="{00000000-0005-0000-0000-0000F9060000}"/>
    <cellStyle name="40% - Accent1 5 3 2 3 2 3" xfId="5949" xr:uid="{00000000-0005-0000-0000-0000FA060000}"/>
    <cellStyle name="40% - Accent1 5 3 2 3 3" xfId="4192" xr:uid="{00000000-0005-0000-0000-0000FB060000}"/>
    <cellStyle name="40% - Accent1 5 3 2 3 3 2" xfId="6521" xr:uid="{00000000-0005-0000-0000-0000FC060000}"/>
    <cellStyle name="40% - Accent1 5 3 2 3 4" xfId="5382" xr:uid="{00000000-0005-0000-0000-0000FD060000}"/>
    <cellStyle name="40% - Accent1 5 3 2 4" xfId="3330" xr:uid="{00000000-0005-0000-0000-0000FE060000}"/>
    <cellStyle name="40% - Accent1 5 3 2 4 2" xfId="4470" xr:uid="{00000000-0005-0000-0000-0000FF060000}"/>
    <cellStyle name="40% - Accent1 5 3 2 4 2 2" xfId="6799" xr:uid="{00000000-0005-0000-0000-000000070000}"/>
    <cellStyle name="40% - Accent1 5 3 2 4 3" xfId="5660" xr:uid="{00000000-0005-0000-0000-000001070000}"/>
    <cellStyle name="40% - Accent1 5 3 2 5" xfId="3903" xr:uid="{00000000-0005-0000-0000-000002070000}"/>
    <cellStyle name="40% - Accent1 5 3 2 5 2" xfId="6232" xr:uid="{00000000-0005-0000-0000-000003070000}"/>
    <cellStyle name="40% - Accent1 5 3 2 6" xfId="5092" xr:uid="{00000000-0005-0000-0000-000004070000}"/>
    <cellStyle name="40% - Accent1 5 3 3" xfId="2819" xr:uid="{00000000-0005-0000-0000-000005070000}"/>
    <cellStyle name="40% - Accent1 5 3 3 2" xfId="3120" xr:uid="{00000000-0005-0000-0000-000006070000}"/>
    <cellStyle name="40% - Accent1 5 3 3 2 2" xfId="3687" xr:uid="{00000000-0005-0000-0000-000007070000}"/>
    <cellStyle name="40% - Accent1 5 3 3 2 2 2" xfId="4827" xr:uid="{00000000-0005-0000-0000-000008070000}"/>
    <cellStyle name="40% - Accent1 5 3 3 2 2 2 2" xfId="7156" xr:uid="{00000000-0005-0000-0000-000009070000}"/>
    <cellStyle name="40% - Accent1 5 3 3 2 2 3" xfId="6017" xr:uid="{00000000-0005-0000-0000-00000A070000}"/>
    <cellStyle name="40% - Accent1 5 3 3 2 3" xfId="4260" xr:uid="{00000000-0005-0000-0000-00000B070000}"/>
    <cellStyle name="40% - Accent1 5 3 3 2 3 2" xfId="6589" xr:uid="{00000000-0005-0000-0000-00000C070000}"/>
    <cellStyle name="40% - Accent1 5 3 3 2 4" xfId="5450" xr:uid="{00000000-0005-0000-0000-00000D070000}"/>
    <cellStyle name="40% - Accent1 5 3 3 3" xfId="3396" xr:uid="{00000000-0005-0000-0000-00000E070000}"/>
    <cellStyle name="40% - Accent1 5 3 3 3 2" xfId="4536" xr:uid="{00000000-0005-0000-0000-00000F070000}"/>
    <cellStyle name="40% - Accent1 5 3 3 3 2 2" xfId="6865" xr:uid="{00000000-0005-0000-0000-000010070000}"/>
    <cellStyle name="40% - Accent1 5 3 3 3 3" xfId="5726" xr:uid="{00000000-0005-0000-0000-000011070000}"/>
    <cellStyle name="40% - Accent1 5 3 3 4" xfId="3969" xr:uid="{00000000-0005-0000-0000-000012070000}"/>
    <cellStyle name="40% - Accent1 5 3 3 4 2" xfId="6298" xr:uid="{00000000-0005-0000-0000-000013070000}"/>
    <cellStyle name="40% - Accent1 5 3 3 5" xfId="5158" xr:uid="{00000000-0005-0000-0000-000014070000}"/>
    <cellStyle name="40% - Accent1 5 3 4" xfId="2983" xr:uid="{00000000-0005-0000-0000-000015070000}"/>
    <cellStyle name="40% - Accent1 5 3 4 2" xfId="3550" xr:uid="{00000000-0005-0000-0000-000016070000}"/>
    <cellStyle name="40% - Accent1 5 3 4 2 2" xfId="4690" xr:uid="{00000000-0005-0000-0000-000017070000}"/>
    <cellStyle name="40% - Accent1 5 3 4 2 2 2" xfId="7019" xr:uid="{00000000-0005-0000-0000-000018070000}"/>
    <cellStyle name="40% - Accent1 5 3 4 2 3" xfId="5880" xr:uid="{00000000-0005-0000-0000-000019070000}"/>
    <cellStyle name="40% - Accent1 5 3 4 3" xfId="4123" xr:uid="{00000000-0005-0000-0000-00001A070000}"/>
    <cellStyle name="40% - Accent1 5 3 4 3 2" xfId="6452" xr:uid="{00000000-0005-0000-0000-00001B070000}"/>
    <cellStyle name="40% - Accent1 5 3 4 4" xfId="5313" xr:uid="{00000000-0005-0000-0000-00001C070000}"/>
    <cellStyle name="40% - Accent1 5 3 5" xfId="3261" xr:uid="{00000000-0005-0000-0000-00001D070000}"/>
    <cellStyle name="40% - Accent1 5 3 5 2" xfId="4401" xr:uid="{00000000-0005-0000-0000-00001E070000}"/>
    <cellStyle name="40% - Accent1 5 3 5 2 2" xfId="6730" xr:uid="{00000000-0005-0000-0000-00001F070000}"/>
    <cellStyle name="40% - Accent1 5 3 5 3" xfId="5591" xr:uid="{00000000-0005-0000-0000-000020070000}"/>
    <cellStyle name="40% - Accent1 5 3 6" xfId="3834" xr:uid="{00000000-0005-0000-0000-000021070000}"/>
    <cellStyle name="40% - Accent1 5 3 6 2" xfId="6163" xr:uid="{00000000-0005-0000-0000-000022070000}"/>
    <cellStyle name="40% - Accent1 5 3 7" xfId="5023" xr:uid="{00000000-0005-0000-0000-000023070000}"/>
    <cellStyle name="40% - Accent1 5 4" xfId="2691" xr:uid="{00000000-0005-0000-0000-000024070000}"/>
    <cellStyle name="40% - Accent1 5 4 2" xfId="2854" xr:uid="{00000000-0005-0000-0000-000025070000}"/>
    <cellStyle name="40% - Accent1 5 4 2 2" xfId="3155" xr:uid="{00000000-0005-0000-0000-000026070000}"/>
    <cellStyle name="40% - Accent1 5 4 2 2 2" xfId="3722" xr:uid="{00000000-0005-0000-0000-000027070000}"/>
    <cellStyle name="40% - Accent1 5 4 2 2 2 2" xfId="4862" xr:uid="{00000000-0005-0000-0000-000028070000}"/>
    <cellStyle name="40% - Accent1 5 4 2 2 2 2 2" xfId="7191" xr:uid="{00000000-0005-0000-0000-000029070000}"/>
    <cellStyle name="40% - Accent1 5 4 2 2 2 3" xfId="6052" xr:uid="{00000000-0005-0000-0000-00002A070000}"/>
    <cellStyle name="40% - Accent1 5 4 2 2 3" xfId="4295" xr:uid="{00000000-0005-0000-0000-00002B070000}"/>
    <cellStyle name="40% - Accent1 5 4 2 2 3 2" xfId="6624" xr:uid="{00000000-0005-0000-0000-00002C070000}"/>
    <cellStyle name="40% - Accent1 5 4 2 2 4" xfId="5485" xr:uid="{00000000-0005-0000-0000-00002D070000}"/>
    <cellStyle name="40% - Accent1 5 4 2 3" xfId="3431" xr:uid="{00000000-0005-0000-0000-00002E070000}"/>
    <cellStyle name="40% - Accent1 5 4 2 3 2" xfId="4571" xr:uid="{00000000-0005-0000-0000-00002F070000}"/>
    <cellStyle name="40% - Accent1 5 4 2 3 2 2" xfId="6900" xr:uid="{00000000-0005-0000-0000-000030070000}"/>
    <cellStyle name="40% - Accent1 5 4 2 3 3" xfId="5761" xr:uid="{00000000-0005-0000-0000-000031070000}"/>
    <cellStyle name="40% - Accent1 5 4 2 4" xfId="4004" xr:uid="{00000000-0005-0000-0000-000032070000}"/>
    <cellStyle name="40% - Accent1 5 4 2 4 2" xfId="6333" xr:uid="{00000000-0005-0000-0000-000033070000}"/>
    <cellStyle name="40% - Accent1 5 4 2 5" xfId="5193" xr:uid="{00000000-0005-0000-0000-000034070000}"/>
    <cellStyle name="40% - Accent1 5 4 3" xfId="3018" xr:uid="{00000000-0005-0000-0000-000035070000}"/>
    <cellStyle name="40% - Accent1 5 4 3 2" xfId="3585" xr:uid="{00000000-0005-0000-0000-000036070000}"/>
    <cellStyle name="40% - Accent1 5 4 3 2 2" xfId="4725" xr:uid="{00000000-0005-0000-0000-000037070000}"/>
    <cellStyle name="40% - Accent1 5 4 3 2 2 2" xfId="7054" xr:uid="{00000000-0005-0000-0000-000038070000}"/>
    <cellStyle name="40% - Accent1 5 4 3 2 3" xfId="5915" xr:uid="{00000000-0005-0000-0000-000039070000}"/>
    <cellStyle name="40% - Accent1 5 4 3 3" xfId="4158" xr:uid="{00000000-0005-0000-0000-00003A070000}"/>
    <cellStyle name="40% - Accent1 5 4 3 3 2" xfId="6487" xr:uid="{00000000-0005-0000-0000-00003B070000}"/>
    <cellStyle name="40% - Accent1 5 4 3 4" xfId="5348" xr:uid="{00000000-0005-0000-0000-00003C070000}"/>
    <cellStyle name="40% - Accent1 5 4 4" xfId="3296" xr:uid="{00000000-0005-0000-0000-00003D070000}"/>
    <cellStyle name="40% - Accent1 5 4 4 2" xfId="4436" xr:uid="{00000000-0005-0000-0000-00003E070000}"/>
    <cellStyle name="40% - Accent1 5 4 4 2 2" xfId="6765" xr:uid="{00000000-0005-0000-0000-00003F070000}"/>
    <cellStyle name="40% - Accent1 5 4 4 3" xfId="5626" xr:uid="{00000000-0005-0000-0000-000040070000}"/>
    <cellStyle name="40% - Accent1 5 4 5" xfId="3869" xr:uid="{00000000-0005-0000-0000-000041070000}"/>
    <cellStyle name="40% - Accent1 5 4 5 2" xfId="6198" xr:uid="{00000000-0005-0000-0000-000042070000}"/>
    <cellStyle name="40% - Accent1 5 4 6" xfId="5058" xr:uid="{00000000-0005-0000-0000-000043070000}"/>
    <cellStyle name="40% - Accent1 5 5" xfId="2786" xr:uid="{00000000-0005-0000-0000-000044070000}"/>
    <cellStyle name="40% - Accent1 5 5 2" xfId="3086" xr:uid="{00000000-0005-0000-0000-000045070000}"/>
    <cellStyle name="40% - Accent1 5 5 2 2" xfId="3653" xr:uid="{00000000-0005-0000-0000-000046070000}"/>
    <cellStyle name="40% - Accent1 5 5 2 2 2" xfId="4793" xr:uid="{00000000-0005-0000-0000-000047070000}"/>
    <cellStyle name="40% - Accent1 5 5 2 2 2 2" xfId="7122" xr:uid="{00000000-0005-0000-0000-000048070000}"/>
    <cellStyle name="40% - Accent1 5 5 2 2 3" xfId="5983" xr:uid="{00000000-0005-0000-0000-000049070000}"/>
    <cellStyle name="40% - Accent1 5 5 2 3" xfId="4226" xr:uid="{00000000-0005-0000-0000-00004A070000}"/>
    <cellStyle name="40% - Accent1 5 5 2 3 2" xfId="6555" xr:uid="{00000000-0005-0000-0000-00004B070000}"/>
    <cellStyle name="40% - Accent1 5 5 2 4" xfId="5416" xr:uid="{00000000-0005-0000-0000-00004C070000}"/>
    <cellStyle name="40% - Accent1 5 5 3" xfId="3363" xr:uid="{00000000-0005-0000-0000-00004D070000}"/>
    <cellStyle name="40% - Accent1 5 5 3 2" xfId="4503" xr:uid="{00000000-0005-0000-0000-00004E070000}"/>
    <cellStyle name="40% - Accent1 5 5 3 2 2" xfId="6832" xr:uid="{00000000-0005-0000-0000-00004F070000}"/>
    <cellStyle name="40% - Accent1 5 5 3 3" xfId="5693" xr:uid="{00000000-0005-0000-0000-000050070000}"/>
    <cellStyle name="40% - Accent1 5 5 4" xfId="3936" xr:uid="{00000000-0005-0000-0000-000051070000}"/>
    <cellStyle name="40% - Accent1 5 5 4 2" xfId="6265" xr:uid="{00000000-0005-0000-0000-000052070000}"/>
    <cellStyle name="40% - Accent1 5 5 5" xfId="5125" xr:uid="{00000000-0005-0000-0000-000053070000}"/>
    <cellStyle name="40% - Accent1 5 6" xfId="2948" xr:uid="{00000000-0005-0000-0000-000054070000}"/>
    <cellStyle name="40% - Accent1 5 6 2" xfId="3516" xr:uid="{00000000-0005-0000-0000-000055070000}"/>
    <cellStyle name="40% - Accent1 5 6 2 2" xfId="4656" xr:uid="{00000000-0005-0000-0000-000056070000}"/>
    <cellStyle name="40% - Accent1 5 6 2 2 2" xfId="6985" xr:uid="{00000000-0005-0000-0000-000057070000}"/>
    <cellStyle name="40% - Accent1 5 6 2 3" xfId="5846" xr:uid="{00000000-0005-0000-0000-000058070000}"/>
    <cellStyle name="40% - Accent1 5 6 3" xfId="4089" xr:uid="{00000000-0005-0000-0000-000059070000}"/>
    <cellStyle name="40% - Accent1 5 6 3 2" xfId="6418" xr:uid="{00000000-0005-0000-0000-00005A070000}"/>
    <cellStyle name="40% - Accent1 5 6 4" xfId="5279" xr:uid="{00000000-0005-0000-0000-00005B070000}"/>
    <cellStyle name="40% - Accent1 5 7" xfId="3227" xr:uid="{00000000-0005-0000-0000-00005C070000}"/>
    <cellStyle name="40% - Accent1 5 7 2" xfId="4367" xr:uid="{00000000-0005-0000-0000-00005D070000}"/>
    <cellStyle name="40% - Accent1 5 7 2 2" xfId="6696" xr:uid="{00000000-0005-0000-0000-00005E070000}"/>
    <cellStyle name="40% - Accent1 5 7 3" xfId="5557" xr:uid="{00000000-0005-0000-0000-00005F070000}"/>
    <cellStyle name="40% - Accent1 5 8" xfId="3800" xr:uid="{00000000-0005-0000-0000-000060070000}"/>
    <cellStyle name="40% - Accent1 5 8 2" xfId="6129" xr:uid="{00000000-0005-0000-0000-000061070000}"/>
    <cellStyle name="40% - Accent1 5 9" xfId="4989" xr:uid="{00000000-0005-0000-0000-000062070000}"/>
    <cellStyle name="40% - Accent1 6" xfId="2654" xr:uid="{00000000-0005-0000-0000-000063070000}"/>
    <cellStyle name="40% - Accent1 7" xfId="24" xr:uid="{00000000-0005-0000-0000-000064070000}"/>
    <cellStyle name="40% - Accent1 7 2" xfId="2924" xr:uid="{00000000-0005-0000-0000-000065070000}"/>
    <cellStyle name="40% - Accent1 7 2 2" xfId="3499" xr:uid="{00000000-0005-0000-0000-000066070000}"/>
    <cellStyle name="40% - Accent1 7 2 2 2" xfId="4639" xr:uid="{00000000-0005-0000-0000-000067070000}"/>
    <cellStyle name="40% - Accent1 7 2 2 2 2" xfId="6968" xr:uid="{00000000-0005-0000-0000-000068070000}"/>
    <cellStyle name="40% - Accent1 7 2 2 3" xfId="5829" xr:uid="{00000000-0005-0000-0000-000069070000}"/>
    <cellStyle name="40% - Accent1 7 2 3" xfId="4072" xr:uid="{00000000-0005-0000-0000-00006A070000}"/>
    <cellStyle name="40% - Accent1 7 2 3 2" xfId="6401" xr:uid="{00000000-0005-0000-0000-00006B070000}"/>
    <cellStyle name="40% - Accent1 7 2 4" xfId="5261" xr:uid="{00000000-0005-0000-0000-00006C070000}"/>
    <cellStyle name="40% - Accent2 2" xfId="360" xr:uid="{00000000-0005-0000-0000-00006D070000}"/>
    <cellStyle name="40% - Accent2 3" xfId="521" xr:uid="{00000000-0005-0000-0000-00006E070000}"/>
    <cellStyle name="40% - Accent2 4" xfId="621" xr:uid="{00000000-0005-0000-0000-00006F070000}"/>
    <cellStyle name="40% - Accent2 5" xfId="993" xr:uid="{00000000-0005-0000-0000-000070070000}"/>
    <cellStyle name="40% - Accent2 5 2" xfId="1063" xr:uid="{00000000-0005-0000-0000-000071070000}"/>
    <cellStyle name="40% - Accent2 5 2 2" xfId="2633" xr:uid="{00000000-0005-0000-0000-000072070000}"/>
    <cellStyle name="40% - Accent2 5 2 2 2" xfId="2744" xr:uid="{00000000-0005-0000-0000-000073070000}"/>
    <cellStyle name="40% - Accent2 5 2 2 2 2" xfId="2907" xr:uid="{00000000-0005-0000-0000-000074070000}"/>
    <cellStyle name="40% - Accent2 5 2 2 2 2 2" xfId="3208" xr:uid="{00000000-0005-0000-0000-000075070000}"/>
    <cellStyle name="40% - Accent2 5 2 2 2 2 2 2" xfId="3775" xr:uid="{00000000-0005-0000-0000-000076070000}"/>
    <cellStyle name="40% - Accent2 5 2 2 2 2 2 2 2" xfId="4915" xr:uid="{00000000-0005-0000-0000-000077070000}"/>
    <cellStyle name="40% - Accent2 5 2 2 2 2 2 2 2 2" xfId="7244" xr:uid="{00000000-0005-0000-0000-000078070000}"/>
    <cellStyle name="40% - Accent2 5 2 2 2 2 2 2 3" xfId="6105" xr:uid="{00000000-0005-0000-0000-000079070000}"/>
    <cellStyle name="40% - Accent2 5 2 2 2 2 2 3" xfId="4348" xr:uid="{00000000-0005-0000-0000-00007A070000}"/>
    <cellStyle name="40% - Accent2 5 2 2 2 2 2 3 2" xfId="6677" xr:uid="{00000000-0005-0000-0000-00007B070000}"/>
    <cellStyle name="40% - Accent2 5 2 2 2 2 2 4" xfId="5538" xr:uid="{00000000-0005-0000-0000-00007C070000}"/>
    <cellStyle name="40% - Accent2 5 2 2 2 2 3" xfId="3484" xr:uid="{00000000-0005-0000-0000-00007D070000}"/>
    <cellStyle name="40% - Accent2 5 2 2 2 2 3 2" xfId="4624" xr:uid="{00000000-0005-0000-0000-00007E070000}"/>
    <cellStyle name="40% - Accent2 5 2 2 2 2 3 2 2" xfId="6953" xr:uid="{00000000-0005-0000-0000-00007F070000}"/>
    <cellStyle name="40% - Accent2 5 2 2 2 2 3 3" xfId="5814" xr:uid="{00000000-0005-0000-0000-000080070000}"/>
    <cellStyle name="40% - Accent2 5 2 2 2 2 4" xfId="4057" xr:uid="{00000000-0005-0000-0000-000081070000}"/>
    <cellStyle name="40% - Accent2 5 2 2 2 2 4 2" xfId="6386" xr:uid="{00000000-0005-0000-0000-000082070000}"/>
    <cellStyle name="40% - Accent2 5 2 2 2 2 5" xfId="5246" xr:uid="{00000000-0005-0000-0000-000083070000}"/>
    <cellStyle name="40% - Accent2 5 2 2 2 3" xfId="3071" xr:uid="{00000000-0005-0000-0000-000084070000}"/>
    <cellStyle name="40% - Accent2 5 2 2 2 3 2" xfId="3638" xr:uid="{00000000-0005-0000-0000-000085070000}"/>
    <cellStyle name="40% - Accent2 5 2 2 2 3 2 2" xfId="4778" xr:uid="{00000000-0005-0000-0000-000086070000}"/>
    <cellStyle name="40% - Accent2 5 2 2 2 3 2 2 2" xfId="7107" xr:uid="{00000000-0005-0000-0000-000087070000}"/>
    <cellStyle name="40% - Accent2 5 2 2 2 3 2 3" xfId="5968" xr:uid="{00000000-0005-0000-0000-000088070000}"/>
    <cellStyle name="40% - Accent2 5 2 2 2 3 3" xfId="4211" xr:uid="{00000000-0005-0000-0000-000089070000}"/>
    <cellStyle name="40% - Accent2 5 2 2 2 3 3 2" xfId="6540" xr:uid="{00000000-0005-0000-0000-00008A070000}"/>
    <cellStyle name="40% - Accent2 5 2 2 2 3 4" xfId="5401" xr:uid="{00000000-0005-0000-0000-00008B070000}"/>
    <cellStyle name="40% - Accent2 5 2 2 2 4" xfId="3349" xr:uid="{00000000-0005-0000-0000-00008C070000}"/>
    <cellStyle name="40% - Accent2 5 2 2 2 4 2" xfId="4489" xr:uid="{00000000-0005-0000-0000-00008D070000}"/>
    <cellStyle name="40% - Accent2 5 2 2 2 4 2 2" xfId="6818" xr:uid="{00000000-0005-0000-0000-00008E070000}"/>
    <cellStyle name="40% - Accent2 5 2 2 2 4 3" xfId="5679" xr:uid="{00000000-0005-0000-0000-00008F070000}"/>
    <cellStyle name="40% - Accent2 5 2 2 2 5" xfId="3922" xr:uid="{00000000-0005-0000-0000-000090070000}"/>
    <cellStyle name="40% - Accent2 5 2 2 2 5 2" xfId="6251" xr:uid="{00000000-0005-0000-0000-000091070000}"/>
    <cellStyle name="40% - Accent2 5 2 2 2 6" xfId="5111" xr:uid="{00000000-0005-0000-0000-000092070000}"/>
    <cellStyle name="40% - Accent2 5 2 2 3" xfId="2838" xr:uid="{00000000-0005-0000-0000-000093070000}"/>
    <cellStyle name="40% - Accent2 5 2 2 3 2" xfId="3139" xr:uid="{00000000-0005-0000-0000-000094070000}"/>
    <cellStyle name="40% - Accent2 5 2 2 3 2 2" xfId="3706" xr:uid="{00000000-0005-0000-0000-000095070000}"/>
    <cellStyle name="40% - Accent2 5 2 2 3 2 2 2" xfId="4846" xr:uid="{00000000-0005-0000-0000-000096070000}"/>
    <cellStyle name="40% - Accent2 5 2 2 3 2 2 2 2" xfId="7175" xr:uid="{00000000-0005-0000-0000-000097070000}"/>
    <cellStyle name="40% - Accent2 5 2 2 3 2 2 3" xfId="6036" xr:uid="{00000000-0005-0000-0000-000098070000}"/>
    <cellStyle name="40% - Accent2 5 2 2 3 2 3" xfId="4279" xr:uid="{00000000-0005-0000-0000-000099070000}"/>
    <cellStyle name="40% - Accent2 5 2 2 3 2 3 2" xfId="6608" xr:uid="{00000000-0005-0000-0000-00009A070000}"/>
    <cellStyle name="40% - Accent2 5 2 2 3 2 4" xfId="5469" xr:uid="{00000000-0005-0000-0000-00009B070000}"/>
    <cellStyle name="40% - Accent2 5 2 2 3 3" xfId="3415" xr:uid="{00000000-0005-0000-0000-00009C070000}"/>
    <cellStyle name="40% - Accent2 5 2 2 3 3 2" xfId="4555" xr:uid="{00000000-0005-0000-0000-00009D070000}"/>
    <cellStyle name="40% - Accent2 5 2 2 3 3 2 2" xfId="6884" xr:uid="{00000000-0005-0000-0000-00009E070000}"/>
    <cellStyle name="40% - Accent2 5 2 2 3 3 3" xfId="5745" xr:uid="{00000000-0005-0000-0000-00009F070000}"/>
    <cellStyle name="40% - Accent2 5 2 2 3 4" xfId="3988" xr:uid="{00000000-0005-0000-0000-0000A0070000}"/>
    <cellStyle name="40% - Accent2 5 2 2 3 4 2" xfId="6317" xr:uid="{00000000-0005-0000-0000-0000A1070000}"/>
    <cellStyle name="40% - Accent2 5 2 2 3 5" xfId="5177" xr:uid="{00000000-0005-0000-0000-0000A2070000}"/>
    <cellStyle name="40% - Accent2 5 2 2 4" xfId="3002" xr:uid="{00000000-0005-0000-0000-0000A3070000}"/>
    <cellStyle name="40% - Accent2 5 2 2 4 2" xfId="3569" xr:uid="{00000000-0005-0000-0000-0000A4070000}"/>
    <cellStyle name="40% - Accent2 5 2 2 4 2 2" xfId="4709" xr:uid="{00000000-0005-0000-0000-0000A5070000}"/>
    <cellStyle name="40% - Accent2 5 2 2 4 2 2 2" xfId="7038" xr:uid="{00000000-0005-0000-0000-0000A6070000}"/>
    <cellStyle name="40% - Accent2 5 2 2 4 2 3" xfId="5899" xr:uid="{00000000-0005-0000-0000-0000A7070000}"/>
    <cellStyle name="40% - Accent2 5 2 2 4 3" xfId="4142" xr:uid="{00000000-0005-0000-0000-0000A8070000}"/>
    <cellStyle name="40% - Accent2 5 2 2 4 3 2" xfId="6471" xr:uid="{00000000-0005-0000-0000-0000A9070000}"/>
    <cellStyle name="40% - Accent2 5 2 2 4 4" xfId="5332" xr:uid="{00000000-0005-0000-0000-0000AA070000}"/>
    <cellStyle name="40% - Accent2 5 2 2 5" xfId="3280" xr:uid="{00000000-0005-0000-0000-0000AB070000}"/>
    <cellStyle name="40% - Accent2 5 2 2 5 2" xfId="4420" xr:uid="{00000000-0005-0000-0000-0000AC070000}"/>
    <cellStyle name="40% - Accent2 5 2 2 5 2 2" xfId="6749" xr:uid="{00000000-0005-0000-0000-0000AD070000}"/>
    <cellStyle name="40% - Accent2 5 2 2 5 3" xfId="5610" xr:uid="{00000000-0005-0000-0000-0000AE070000}"/>
    <cellStyle name="40% - Accent2 5 2 2 6" xfId="3853" xr:uid="{00000000-0005-0000-0000-0000AF070000}"/>
    <cellStyle name="40% - Accent2 5 2 2 6 2" xfId="6182" xr:uid="{00000000-0005-0000-0000-0000B0070000}"/>
    <cellStyle name="40% - Accent2 5 2 2 7" xfId="5042" xr:uid="{00000000-0005-0000-0000-0000B1070000}"/>
    <cellStyle name="40% - Accent2 5 2 3" xfId="2710" xr:uid="{00000000-0005-0000-0000-0000B2070000}"/>
    <cellStyle name="40% - Accent2 5 2 3 2" xfId="2873" xr:uid="{00000000-0005-0000-0000-0000B3070000}"/>
    <cellStyle name="40% - Accent2 5 2 3 2 2" xfId="3174" xr:uid="{00000000-0005-0000-0000-0000B4070000}"/>
    <cellStyle name="40% - Accent2 5 2 3 2 2 2" xfId="3741" xr:uid="{00000000-0005-0000-0000-0000B5070000}"/>
    <cellStyle name="40% - Accent2 5 2 3 2 2 2 2" xfId="4881" xr:uid="{00000000-0005-0000-0000-0000B6070000}"/>
    <cellStyle name="40% - Accent2 5 2 3 2 2 2 2 2" xfId="7210" xr:uid="{00000000-0005-0000-0000-0000B7070000}"/>
    <cellStyle name="40% - Accent2 5 2 3 2 2 2 3" xfId="6071" xr:uid="{00000000-0005-0000-0000-0000B8070000}"/>
    <cellStyle name="40% - Accent2 5 2 3 2 2 3" xfId="4314" xr:uid="{00000000-0005-0000-0000-0000B9070000}"/>
    <cellStyle name="40% - Accent2 5 2 3 2 2 3 2" xfId="6643" xr:uid="{00000000-0005-0000-0000-0000BA070000}"/>
    <cellStyle name="40% - Accent2 5 2 3 2 2 4" xfId="5504" xr:uid="{00000000-0005-0000-0000-0000BB070000}"/>
    <cellStyle name="40% - Accent2 5 2 3 2 3" xfId="3450" xr:uid="{00000000-0005-0000-0000-0000BC070000}"/>
    <cellStyle name="40% - Accent2 5 2 3 2 3 2" xfId="4590" xr:uid="{00000000-0005-0000-0000-0000BD070000}"/>
    <cellStyle name="40% - Accent2 5 2 3 2 3 2 2" xfId="6919" xr:uid="{00000000-0005-0000-0000-0000BE070000}"/>
    <cellStyle name="40% - Accent2 5 2 3 2 3 3" xfId="5780" xr:uid="{00000000-0005-0000-0000-0000BF070000}"/>
    <cellStyle name="40% - Accent2 5 2 3 2 4" xfId="4023" xr:uid="{00000000-0005-0000-0000-0000C0070000}"/>
    <cellStyle name="40% - Accent2 5 2 3 2 4 2" xfId="6352" xr:uid="{00000000-0005-0000-0000-0000C1070000}"/>
    <cellStyle name="40% - Accent2 5 2 3 2 5" xfId="5212" xr:uid="{00000000-0005-0000-0000-0000C2070000}"/>
    <cellStyle name="40% - Accent2 5 2 3 3" xfId="3037" xr:uid="{00000000-0005-0000-0000-0000C3070000}"/>
    <cellStyle name="40% - Accent2 5 2 3 3 2" xfId="3604" xr:uid="{00000000-0005-0000-0000-0000C4070000}"/>
    <cellStyle name="40% - Accent2 5 2 3 3 2 2" xfId="4744" xr:uid="{00000000-0005-0000-0000-0000C5070000}"/>
    <cellStyle name="40% - Accent2 5 2 3 3 2 2 2" xfId="7073" xr:uid="{00000000-0005-0000-0000-0000C6070000}"/>
    <cellStyle name="40% - Accent2 5 2 3 3 2 3" xfId="5934" xr:uid="{00000000-0005-0000-0000-0000C7070000}"/>
    <cellStyle name="40% - Accent2 5 2 3 3 3" xfId="4177" xr:uid="{00000000-0005-0000-0000-0000C8070000}"/>
    <cellStyle name="40% - Accent2 5 2 3 3 3 2" xfId="6506" xr:uid="{00000000-0005-0000-0000-0000C9070000}"/>
    <cellStyle name="40% - Accent2 5 2 3 3 4" xfId="5367" xr:uid="{00000000-0005-0000-0000-0000CA070000}"/>
    <cellStyle name="40% - Accent2 5 2 3 4" xfId="3315" xr:uid="{00000000-0005-0000-0000-0000CB070000}"/>
    <cellStyle name="40% - Accent2 5 2 3 4 2" xfId="4455" xr:uid="{00000000-0005-0000-0000-0000CC070000}"/>
    <cellStyle name="40% - Accent2 5 2 3 4 2 2" xfId="6784" xr:uid="{00000000-0005-0000-0000-0000CD070000}"/>
    <cellStyle name="40% - Accent2 5 2 3 4 3" xfId="5645" xr:uid="{00000000-0005-0000-0000-0000CE070000}"/>
    <cellStyle name="40% - Accent2 5 2 3 5" xfId="3888" xr:uid="{00000000-0005-0000-0000-0000CF070000}"/>
    <cellStyle name="40% - Accent2 5 2 3 5 2" xfId="6217" xr:uid="{00000000-0005-0000-0000-0000D0070000}"/>
    <cellStyle name="40% - Accent2 5 2 3 6" xfId="5077" xr:uid="{00000000-0005-0000-0000-0000D1070000}"/>
    <cellStyle name="40% - Accent2 5 2 4" xfId="2804" xr:uid="{00000000-0005-0000-0000-0000D2070000}"/>
    <cellStyle name="40% - Accent2 5 2 4 2" xfId="3105" xr:uid="{00000000-0005-0000-0000-0000D3070000}"/>
    <cellStyle name="40% - Accent2 5 2 4 2 2" xfId="3672" xr:uid="{00000000-0005-0000-0000-0000D4070000}"/>
    <cellStyle name="40% - Accent2 5 2 4 2 2 2" xfId="4812" xr:uid="{00000000-0005-0000-0000-0000D5070000}"/>
    <cellStyle name="40% - Accent2 5 2 4 2 2 2 2" xfId="7141" xr:uid="{00000000-0005-0000-0000-0000D6070000}"/>
    <cellStyle name="40% - Accent2 5 2 4 2 2 3" xfId="6002" xr:uid="{00000000-0005-0000-0000-0000D7070000}"/>
    <cellStyle name="40% - Accent2 5 2 4 2 3" xfId="4245" xr:uid="{00000000-0005-0000-0000-0000D8070000}"/>
    <cellStyle name="40% - Accent2 5 2 4 2 3 2" xfId="6574" xr:uid="{00000000-0005-0000-0000-0000D9070000}"/>
    <cellStyle name="40% - Accent2 5 2 4 2 4" xfId="5435" xr:uid="{00000000-0005-0000-0000-0000DA070000}"/>
    <cellStyle name="40% - Accent2 5 2 4 3" xfId="3381" xr:uid="{00000000-0005-0000-0000-0000DB070000}"/>
    <cellStyle name="40% - Accent2 5 2 4 3 2" xfId="4521" xr:uid="{00000000-0005-0000-0000-0000DC070000}"/>
    <cellStyle name="40% - Accent2 5 2 4 3 2 2" xfId="6850" xr:uid="{00000000-0005-0000-0000-0000DD070000}"/>
    <cellStyle name="40% - Accent2 5 2 4 3 3" xfId="5711" xr:uid="{00000000-0005-0000-0000-0000DE070000}"/>
    <cellStyle name="40% - Accent2 5 2 4 4" xfId="3954" xr:uid="{00000000-0005-0000-0000-0000DF070000}"/>
    <cellStyle name="40% - Accent2 5 2 4 4 2" xfId="6283" xr:uid="{00000000-0005-0000-0000-0000E0070000}"/>
    <cellStyle name="40% - Accent2 5 2 4 5" xfId="5143" xr:uid="{00000000-0005-0000-0000-0000E1070000}"/>
    <cellStyle name="40% - Accent2 5 2 5" xfId="2968" xr:uid="{00000000-0005-0000-0000-0000E2070000}"/>
    <cellStyle name="40% - Accent2 5 2 5 2" xfId="3535" xr:uid="{00000000-0005-0000-0000-0000E3070000}"/>
    <cellStyle name="40% - Accent2 5 2 5 2 2" xfId="4675" xr:uid="{00000000-0005-0000-0000-0000E4070000}"/>
    <cellStyle name="40% - Accent2 5 2 5 2 2 2" xfId="7004" xr:uid="{00000000-0005-0000-0000-0000E5070000}"/>
    <cellStyle name="40% - Accent2 5 2 5 2 3" xfId="5865" xr:uid="{00000000-0005-0000-0000-0000E6070000}"/>
    <cellStyle name="40% - Accent2 5 2 5 3" xfId="4108" xr:uid="{00000000-0005-0000-0000-0000E7070000}"/>
    <cellStyle name="40% - Accent2 5 2 5 3 2" xfId="6437" xr:uid="{00000000-0005-0000-0000-0000E8070000}"/>
    <cellStyle name="40% - Accent2 5 2 5 4" xfId="5298" xr:uid="{00000000-0005-0000-0000-0000E9070000}"/>
    <cellStyle name="40% - Accent2 5 2 6" xfId="3246" xr:uid="{00000000-0005-0000-0000-0000EA070000}"/>
    <cellStyle name="40% - Accent2 5 2 6 2" xfId="4386" xr:uid="{00000000-0005-0000-0000-0000EB070000}"/>
    <cellStyle name="40% - Accent2 5 2 6 2 2" xfId="6715" xr:uid="{00000000-0005-0000-0000-0000EC070000}"/>
    <cellStyle name="40% - Accent2 5 2 6 3" xfId="5576" xr:uid="{00000000-0005-0000-0000-0000ED070000}"/>
    <cellStyle name="40% - Accent2 5 2 7" xfId="3819" xr:uid="{00000000-0005-0000-0000-0000EE070000}"/>
    <cellStyle name="40% - Accent2 5 2 7 2" xfId="6148" xr:uid="{00000000-0005-0000-0000-0000EF070000}"/>
    <cellStyle name="40% - Accent2 5 2 8" xfId="5008" xr:uid="{00000000-0005-0000-0000-0000F0070000}"/>
    <cellStyle name="40% - Accent2 5 3" xfId="2616" xr:uid="{00000000-0005-0000-0000-0000F1070000}"/>
    <cellStyle name="40% - Accent2 5 3 2" xfId="2727" xr:uid="{00000000-0005-0000-0000-0000F2070000}"/>
    <cellStyle name="40% - Accent2 5 3 2 2" xfId="2890" xr:uid="{00000000-0005-0000-0000-0000F3070000}"/>
    <cellStyle name="40% - Accent2 5 3 2 2 2" xfId="3191" xr:uid="{00000000-0005-0000-0000-0000F4070000}"/>
    <cellStyle name="40% - Accent2 5 3 2 2 2 2" xfId="3758" xr:uid="{00000000-0005-0000-0000-0000F5070000}"/>
    <cellStyle name="40% - Accent2 5 3 2 2 2 2 2" xfId="4898" xr:uid="{00000000-0005-0000-0000-0000F6070000}"/>
    <cellStyle name="40% - Accent2 5 3 2 2 2 2 2 2" xfId="7227" xr:uid="{00000000-0005-0000-0000-0000F7070000}"/>
    <cellStyle name="40% - Accent2 5 3 2 2 2 2 3" xfId="6088" xr:uid="{00000000-0005-0000-0000-0000F8070000}"/>
    <cellStyle name="40% - Accent2 5 3 2 2 2 3" xfId="4331" xr:uid="{00000000-0005-0000-0000-0000F9070000}"/>
    <cellStyle name="40% - Accent2 5 3 2 2 2 3 2" xfId="6660" xr:uid="{00000000-0005-0000-0000-0000FA070000}"/>
    <cellStyle name="40% - Accent2 5 3 2 2 2 4" xfId="5521" xr:uid="{00000000-0005-0000-0000-0000FB070000}"/>
    <cellStyle name="40% - Accent2 5 3 2 2 3" xfId="3467" xr:uid="{00000000-0005-0000-0000-0000FC070000}"/>
    <cellStyle name="40% - Accent2 5 3 2 2 3 2" xfId="4607" xr:uid="{00000000-0005-0000-0000-0000FD070000}"/>
    <cellStyle name="40% - Accent2 5 3 2 2 3 2 2" xfId="6936" xr:uid="{00000000-0005-0000-0000-0000FE070000}"/>
    <cellStyle name="40% - Accent2 5 3 2 2 3 3" xfId="5797" xr:uid="{00000000-0005-0000-0000-0000FF070000}"/>
    <cellStyle name="40% - Accent2 5 3 2 2 4" xfId="4040" xr:uid="{00000000-0005-0000-0000-000000080000}"/>
    <cellStyle name="40% - Accent2 5 3 2 2 4 2" xfId="6369" xr:uid="{00000000-0005-0000-0000-000001080000}"/>
    <cellStyle name="40% - Accent2 5 3 2 2 5" xfId="5229" xr:uid="{00000000-0005-0000-0000-000002080000}"/>
    <cellStyle name="40% - Accent2 5 3 2 3" xfId="3054" xr:uid="{00000000-0005-0000-0000-000003080000}"/>
    <cellStyle name="40% - Accent2 5 3 2 3 2" xfId="3621" xr:uid="{00000000-0005-0000-0000-000004080000}"/>
    <cellStyle name="40% - Accent2 5 3 2 3 2 2" xfId="4761" xr:uid="{00000000-0005-0000-0000-000005080000}"/>
    <cellStyle name="40% - Accent2 5 3 2 3 2 2 2" xfId="7090" xr:uid="{00000000-0005-0000-0000-000006080000}"/>
    <cellStyle name="40% - Accent2 5 3 2 3 2 3" xfId="5951" xr:uid="{00000000-0005-0000-0000-000007080000}"/>
    <cellStyle name="40% - Accent2 5 3 2 3 3" xfId="4194" xr:uid="{00000000-0005-0000-0000-000008080000}"/>
    <cellStyle name="40% - Accent2 5 3 2 3 3 2" xfId="6523" xr:uid="{00000000-0005-0000-0000-000009080000}"/>
    <cellStyle name="40% - Accent2 5 3 2 3 4" xfId="5384" xr:uid="{00000000-0005-0000-0000-00000A080000}"/>
    <cellStyle name="40% - Accent2 5 3 2 4" xfId="3332" xr:uid="{00000000-0005-0000-0000-00000B080000}"/>
    <cellStyle name="40% - Accent2 5 3 2 4 2" xfId="4472" xr:uid="{00000000-0005-0000-0000-00000C080000}"/>
    <cellStyle name="40% - Accent2 5 3 2 4 2 2" xfId="6801" xr:uid="{00000000-0005-0000-0000-00000D080000}"/>
    <cellStyle name="40% - Accent2 5 3 2 4 3" xfId="5662" xr:uid="{00000000-0005-0000-0000-00000E080000}"/>
    <cellStyle name="40% - Accent2 5 3 2 5" xfId="3905" xr:uid="{00000000-0005-0000-0000-00000F080000}"/>
    <cellStyle name="40% - Accent2 5 3 2 5 2" xfId="6234" xr:uid="{00000000-0005-0000-0000-000010080000}"/>
    <cellStyle name="40% - Accent2 5 3 2 6" xfId="5094" xr:uid="{00000000-0005-0000-0000-000011080000}"/>
    <cellStyle name="40% - Accent2 5 3 3" xfId="2821" xr:uid="{00000000-0005-0000-0000-000012080000}"/>
    <cellStyle name="40% - Accent2 5 3 3 2" xfId="3122" xr:uid="{00000000-0005-0000-0000-000013080000}"/>
    <cellStyle name="40% - Accent2 5 3 3 2 2" xfId="3689" xr:uid="{00000000-0005-0000-0000-000014080000}"/>
    <cellStyle name="40% - Accent2 5 3 3 2 2 2" xfId="4829" xr:uid="{00000000-0005-0000-0000-000015080000}"/>
    <cellStyle name="40% - Accent2 5 3 3 2 2 2 2" xfId="7158" xr:uid="{00000000-0005-0000-0000-000016080000}"/>
    <cellStyle name="40% - Accent2 5 3 3 2 2 3" xfId="6019" xr:uid="{00000000-0005-0000-0000-000017080000}"/>
    <cellStyle name="40% - Accent2 5 3 3 2 3" xfId="4262" xr:uid="{00000000-0005-0000-0000-000018080000}"/>
    <cellStyle name="40% - Accent2 5 3 3 2 3 2" xfId="6591" xr:uid="{00000000-0005-0000-0000-000019080000}"/>
    <cellStyle name="40% - Accent2 5 3 3 2 4" xfId="5452" xr:uid="{00000000-0005-0000-0000-00001A080000}"/>
    <cellStyle name="40% - Accent2 5 3 3 3" xfId="3398" xr:uid="{00000000-0005-0000-0000-00001B080000}"/>
    <cellStyle name="40% - Accent2 5 3 3 3 2" xfId="4538" xr:uid="{00000000-0005-0000-0000-00001C080000}"/>
    <cellStyle name="40% - Accent2 5 3 3 3 2 2" xfId="6867" xr:uid="{00000000-0005-0000-0000-00001D080000}"/>
    <cellStyle name="40% - Accent2 5 3 3 3 3" xfId="5728" xr:uid="{00000000-0005-0000-0000-00001E080000}"/>
    <cellStyle name="40% - Accent2 5 3 3 4" xfId="3971" xr:uid="{00000000-0005-0000-0000-00001F080000}"/>
    <cellStyle name="40% - Accent2 5 3 3 4 2" xfId="6300" xr:uid="{00000000-0005-0000-0000-000020080000}"/>
    <cellStyle name="40% - Accent2 5 3 3 5" xfId="5160" xr:uid="{00000000-0005-0000-0000-000021080000}"/>
    <cellStyle name="40% - Accent2 5 3 4" xfId="2985" xr:uid="{00000000-0005-0000-0000-000022080000}"/>
    <cellStyle name="40% - Accent2 5 3 4 2" xfId="3552" xr:uid="{00000000-0005-0000-0000-000023080000}"/>
    <cellStyle name="40% - Accent2 5 3 4 2 2" xfId="4692" xr:uid="{00000000-0005-0000-0000-000024080000}"/>
    <cellStyle name="40% - Accent2 5 3 4 2 2 2" xfId="7021" xr:uid="{00000000-0005-0000-0000-000025080000}"/>
    <cellStyle name="40% - Accent2 5 3 4 2 3" xfId="5882" xr:uid="{00000000-0005-0000-0000-000026080000}"/>
    <cellStyle name="40% - Accent2 5 3 4 3" xfId="4125" xr:uid="{00000000-0005-0000-0000-000027080000}"/>
    <cellStyle name="40% - Accent2 5 3 4 3 2" xfId="6454" xr:uid="{00000000-0005-0000-0000-000028080000}"/>
    <cellStyle name="40% - Accent2 5 3 4 4" xfId="5315" xr:uid="{00000000-0005-0000-0000-000029080000}"/>
    <cellStyle name="40% - Accent2 5 3 5" xfId="3263" xr:uid="{00000000-0005-0000-0000-00002A080000}"/>
    <cellStyle name="40% - Accent2 5 3 5 2" xfId="4403" xr:uid="{00000000-0005-0000-0000-00002B080000}"/>
    <cellStyle name="40% - Accent2 5 3 5 2 2" xfId="6732" xr:uid="{00000000-0005-0000-0000-00002C080000}"/>
    <cellStyle name="40% - Accent2 5 3 5 3" xfId="5593" xr:uid="{00000000-0005-0000-0000-00002D080000}"/>
    <cellStyle name="40% - Accent2 5 3 6" xfId="3836" xr:uid="{00000000-0005-0000-0000-00002E080000}"/>
    <cellStyle name="40% - Accent2 5 3 6 2" xfId="6165" xr:uid="{00000000-0005-0000-0000-00002F080000}"/>
    <cellStyle name="40% - Accent2 5 3 7" xfId="5025" xr:uid="{00000000-0005-0000-0000-000030080000}"/>
    <cellStyle name="40% - Accent2 5 4" xfId="2693" xr:uid="{00000000-0005-0000-0000-000031080000}"/>
    <cellStyle name="40% - Accent2 5 4 2" xfId="2856" xr:uid="{00000000-0005-0000-0000-000032080000}"/>
    <cellStyle name="40% - Accent2 5 4 2 2" xfId="3157" xr:uid="{00000000-0005-0000-0000-000033080000}"/>
    <cellStyle name="40% - Accent2 5 4 2 2 2" xfId="3724" xr:uid="{00000000-0005-0000-0000-000034080000}"/>
    <cellStyle name="40% - Accent2 5 4 2 2 2 2" xfId="4864" xr:uid="{00000000-0005-0000-0000-000035080000}"/>
    <cellStyle name="40% - Accent2 5 4 2 2 2 2 2" xfId="7193" xr:uid="{00000000-0005-0000-0000-000036080000}"/>
    <cellStyle name="40% - Accent2 5 4 2 2 2 3" xfId="6054" xr:uid="{00000000-0005-0000-0000-000037080000}"/>
    <cellStyle name="40% - Accent2 5 4 2 2 3" xfId="4297" xr:uid="{00000000-0005-0000-0000-000038080000}"/>
    <cellStyle name="40% - Accent2 5 4 2 2 3 2" xfId="6626" xr:uid="{00000000-0005-0000-0000-000039080000}"/>
    <cellStyle name="40% - Accent2 5 4 2 2 4" xfId="5487" xr:uid="{00000000-0005-0000-0000-00003A080000}"/>
    <cellStyle name="40% - Accent2 5 4 2 3" xfId="3433" xr:uid="{00000000-0005-0000-0000-00003B080000}"/>
    <cellStyle name="40% - Accent2 5 4 2 3 2" xfId="4573" xr:uid="{00000000-0005-0000-0000-00003C080000}"/>
    <cellStyle name="40% - Accent2 5 4 2 3 2 2" xfId="6902" xr:uid="{00000000-0005-0000-0000-00003D080000}"/>
    <cellStyle name="40% - Accent2 5 4 2 3 3" xfId="5763" xr:uid="{00000000-0005-0000-0000-00003E080000}"/>
    <cellStyle name="40% - Accent2 5 4 2 4" xfId="4006" xr:uid="{00000000-0005-0000-0000-00003F080000}"/>
    <cellStyle name="40% - Accent2 5 4 2 4 2" xfId="6335" xr:uid="{00000000-0005-0000-0000-000040080000}"/>
    <cellStyle name="40% - Accent2 5 4 2 5" xfId="5195" xr:uid="{00000000-0005-0000-0000-000041080000}"/>
    <cellStyle name="40% - Accent2 5 4 3" xfId="3020" xr:uid="{00000000-0005-0000-0000-000042080000}"/>
    <cellStyle name="40% - Accent2 5 4 3 2" xfId="3587" xr:uid="{00000000-0005-0000-0000-000043080000}"/>
    <cellStyle name="40% - Accent2 5 4 3 2 2" xfId="4727" xr:uid="{00000000-0005-0000-0000-000044080000}"/>
    <cellStyle name="40% - Accent2 5 4 3 2 2 2" xfId="7056" xr:uid="{00000000-0005-0000-0000-000045080000}"/>
    <cellStyle name="40% - Accent2 5 4 3 2 3" xfId="5917" xr:uid="{00000000-0005-0000-0000-000046080000}"/>
    <cellStyle name="40% - Accent2 5 4 3 3" xfId="4160" xr:uid="{00000000-0005-0000-0000-000047080000}"/>
    <cellStyle name="40% - Accent2 5 4 3 3 2" xfId="6489" xr:uid="{00000000-0005-0000-0000-000048080000}"/>
    <cellStyle name="40% - Accent2 5 4 3 4" xfId="5350" xr:uid="{00000000-0005-0000-0000-000049080000}"/>
    <cellStyle name="40% - Accent2 5 4 4" xfId="3298" xr:uid="{00000000-0005-0000-0000-00004A080000}"/>
    <cellStyle name="40% - Accent2 5 4 4 2" xfId="4438" xr:uid="{00000000-0005-0000-0000-00004B080000}"/>
    <cellStyle name="40% - Accent2 5 4 4 2 2" xfId="6767" xr:uid="{00000000-0005-0000-0000-00004C080000}"/>
    <cellStyle name="40% - Accent2 5 4 4 3" xfId="5628" xr:uid="{00000000-0005-0000-0000-00004D080000}"/>
    <cellStyle name="40% - Accent2 5 4 5" xfId="3871" xr:uid="{00000000-0005-0000-0000-00004E080000}"/>
    <cellStyle name="40% - Accent2 5 4 5 2" xfId="6200" xr:uid="{00000000-0005-0000-0000-00004F080000}"/>
    <cellStyle name="40% - Accent2 5 4 6" xfId="5060" xr:uid="{00000000-0005-0000-0000-000050080000}"/>
    <cellStyle name="40% - Accent2 5 5" xfId="2788" xr:uid="{00000000-0005-0000-0000-000051080000}"/>
    <cellStyle name="40% - Accent2 5 5 2" xfId="3088" xr:uid="{00000000-0005-0000-0000-000052080000}"/>
    <cellStyle name="40% - Accent2 5 5 2 2" xfId="3655" xr:uid="{00000000-0005-0000-0000-000053080000}"/>
    <cellStyle name="40% - Accent2 5 5 2 2 2" xfId="4795" xr:uid="{00000000-0005-0000-0000-000054080000}"/>
    <cellStyle name="40% - Accent2 5 5 2 2 2 2" xfId="7124" xr:uid="{00000000-0005-0000-0000-000055080000}"/>
    <cellStyle name="40% - Accent2 5 5 2 2 3" xfId="5985" xr:uid="{00000000-0005-0000-0000-000056080000}"/>
    <cellStyle name="40% - Accent2 5 5 2 3" xfId="4228" xr:uid="{00000000-0005-0000-0000-000057080000}"/>
    <cellStyle name="40% - Accent2 5 5 2 3 2" xfId="6557" xr:uid="{00000000-0005-0000-0000-000058080000}"/>
    <cellStyle name="40% - Accent2 5 5 2 4" xfId="5418" xr:uid="{00000000-0005-0000-0000-000059080000}"/>
    <cellStyle name="40% - Accent2 5 5 3" xfId="3365" xr:uid="{00000000-0005-0000-0000-00005A080000}"/>
    <cellStyle name="40% - Accent2 5 5 3 2" xfId="4505" xr:uid="{00000000-0005-0000-0000-00005B080000}"/>
    <cellStyle name="40% - Accent2 5 5 3 2 2" xfId="6834" xr:uid="{00000000-0005-0000-0000-00005C080000}"/>
    <cellStyle name="40% - Accent2 5 5 3 3" xfId="5695" xr:uid="{00000000-0005-0000-0000-00005D080000}"/>
    <cellStyle name="40% - Accent2 5 5 4" xfId="3938" xr:uid="{00000000-0005-0000-0000-00005E080000}"/>
    <cellStyle name="40% - Accent2 5 5 4 2" xfId="6267" xr:uid="{00000000-0005-0000-0000-00005F080000}"/>
    <cellStyle name="40% - Accent2 5 5 5" xfId="5127" xr:uid="{00000000-0005-0000-0000-000060080000}"/>
    <cellStyle name="40% - Accent2 5 6" xfId="2950" xr:uid="{00000000-0005-0000-0000-000061080000}"/>
    <cellStyle name="40% - Accent2 5 6 2" xfId="3518" xr:uid="{00000000-0005-0000-0000-000062080000}"/>
    <cellStyle name="40% - Accent2 5 6 2 2" xfId="4658" xr:uid="{00000000-0005-0000-0000-000063080000}"/>
    <cellStyle name="40% - Accent2 5 6 2 2 2" xfId="6987" xr:uid="{00000000-0005-0000-0000-000064080000}"/>
    <cellStyle name="40% - Accent2 5 6 2 3" xfId="5848" xr:uid="{00000000-0005-0000-0000-000065080000}"/>
    <cellStyle name="40% - Accent2 5 6 3" xfId="4091" xr:uid="{00000000-0005-0000-0000-000066080000}"/>
    <cellStyle name="40% - Accent2 5 6 3 2" xfId="6420" xr:uid="{00000000-0005-0000-0000-000067080000}"/>
    <cellStyle name="40% - Accent2 5 6 4" xfId="5281" xr:uid="{00000000-0005-0000-0000-000068080000}"/>
    <cellStyle name="40% - Accent2 5 7" xfId="3229" xr:uid="{00000000-0005-0000-0000-000069080000}"/>
    <cellStyle name="40% - Accent2 5 7 2" xfId="4369" xr:uid="{00000000-0005-0000-0000-00006A080000}"/>
    <cellStyle name="40% - Accent2 5 7 2 2" xfId="6698" xr:uid="{00000000-0005-0000-0000-00006B080000}"/>
    <cellStyle name="40% - Accent2 5 7 3" xfId="5559" xr:uid="{00000000-0005-0000-0000-00006C080000}"/>
    <cellStyle name="40% - Accent2 5 8" xfId="3802" xr:uid="{00000000-0005-0000-0000-00006D080000}"/>
    <cellStyle name="40% - Accent2 5 8 2" xfId="6131" xr:uid="{00000000-0005-0000-0000-00006E080000}"/>
    <cellStyle name="40% - Accent2 5 9" xfId="4991" xr:uid="{00000000-0005-0000-0000-00006F080000}"/>
    <cellStyle name="40% - Accent2 6" xfId="2655" xr:uid="{00000000-0005-0000-0000-000070080000}"/>
    <cellStyle name="40% - Accent2 7" xfId="25" xr:uid="{00000000-0005-0000-0000-000071080000}"/>
    <cellStyle name="40% - Accent2 7 2" xfId="2926" xr:uid="{00000000-0005-0000-0000-000072080000}"/>
    <cellStyle name="40% - Accent2 7 2 2" xfId="3501" xr:uid="{00000000-0005-0000-0000-000073080000}"/>
    <cellStyle name="40% - Accent2 7 2 2 2" xfId="4641" xr:uid="{00000000-0005-0000-0000-000074080000}"/>
    <cellStyle name="40% - Accent2 7 2 2 2 2" xfId="6970" xr:uid="{00000000-0005-0000-0000-000075080000}"/>
    <cellStyle name="40% - Accent2 7 2 2 3" xfId="5831" xr:uid="{00000000-0005-0000-0000-000076080000}"/>
    <cellStyle name="40% - Accent2 7 2 3" xfId="4074" xr:uid="{00000000-0005-0000-0000-000077080000}"/>
    <cellStyle name="40% - Accent2 7 2 3 2" xfId="6403" xr:uid="{00000000-0005-0000-0000-000078080000}"/>
    <cellStyle name="40% - Accent2 7 2 4" xfId="5263" xr:uid="{00000000-0005-0000-0000-000079080000}"/>
    <cellStyle name="40% - Accent3 2" xfId="361" xr:uid="{00000000-0005-0000-0000-00007A080000}"/>
    <cellStyle name="40% - Accent3 3" xfId="522" xr:uid="{00000000-0005-0000-0000-00007B080000}"/>
    <cellStyle name="40% - Accent3 4" xfId="620" xr:uid="{00000000-0005-0000-0000-00007C080000}"/>
    <cellStyle name="40% - Accent3 5" xfId="997" xr:uid="{00000000-0005-0000-0000-00007D080000}"/>
    <cellStyle name="40% - Accent3 5 2" xfId="1065" xr:uid="{00000000-0005-0000-0000-00007E080000}"/>
    <cellStyle name="40% - Accent3 5 2 2" xfId="2635" xr:uid="{00000000-0005-0000-0000-00007F080000}"/>
    <cellStyle name="40% - Accent3 5 2 2 2" xfId="2746" xr:uid="{00000000-0005-0000-0000-000080080000}"/>
    <cellStyle name="40% - Accent3 5 2 2 2 2" xfId="2909" xr:uid="{00000000-0005-0000-0000-000081080000}"/>
    <cellStyle name="40% - Accent3 5 2 2 2 2 2" xfId="3210" xr:uid="{00000000-0005-0000-0000-000082080000}"/>
    <cellStyle name="40% - Accent3 5 2 2 2 2 2 2" xfId="3777" xr:uid="{00000000-0005-0000-0000-000083080000}"/>
    <cellStyle name="40% - Accent3 5 2 2 2 2 2 2 2" xfId="4917" xr:uid="{00000000-0005-0000-0000-000084080000}"/>
    <cellStyle name="40% - Accent3 5 2 2 2 2 2 2 2 2" xfId="7246" xr:uid="{00000000-0005-0000-0000-000085080000}"/>
    <cellStyle name="40% - Accent3 5 2 2 2 2 2 2 3" xfId="6107" xr:uid="{00000000-0005-0000-0000-000086080000}"/>
    <cellStyle name="40% - Accent3 5 2 2 2 2 2 3" xfId="4350" xr:uid="{00000000-0005-0000-0000-000087080000}"/>
    <cellStyle name="40% - Accent3 5 2 2 2 2 2 3 2" xfId="6679" xr:uid="{00000000-0005-0000-0000-000088080000}"/>
    <cellStyle name="40% - Accent3 5 2 2 2 2 2 4" xfId="5540" xr:uid="{00000000-0005-0000-0000-000089080000}"/>
    <cellStyle name="40% - Accent3 5 2 2 2 2 3" xfId="3486" xr:uid="{00000000-0005-0000-0000-00008A080000}"/>
    <cellStyle name="40% - Accent3 5 2 2 2 2 3 2" xfId="4626" xr:uid="{00000000-0005-0000-0000-00008B080000}"/>
    <cellStyle name="40% - Accent3 5 2 2 2 2 3 2 2" xfId="6955" xr:uid="{00000000-0005-0000-0000-00008C080000}"/>
    <cellStyle name="40% - Accent3 5 2 2 2 2 3 3" xfId="5816" xr:uid="{00000000-0005-0000-0000-00008D080000}"/>
    <cellStyle name="40% - Accent3 5 2 2 2 2 4" xfId="4059" xr:uid="{00000000-0005-0000-0000-00008E080000}"/>
    <cellStyle name="40% - Accent3 5 2 2 2 2 4 2" xfId="6388" xr:uid="{00000000-0005-0000-0000-00008F080000}"/>
    <cellStyle name="40% - Accent3 5 2 2 2 2 5" xfId="5248" xr:uid="{00000000-0005-0000-0000-000090080000}"/>
    <cellStyle name="40% - Accent3 5 2 2 2 3" xfId="3073" xr:uid="{00000000-0005-0000-0000-000091080000}"/>
    <cellStyle name="40% - Accent3 5 2 2 2 3 2" xfId="3640" xr:uid="{00000000-0005-0000-0000-000092080000}"/>
    <cellStyle name="40% - Accent3 5 2 2 2 3 2 2" xfId="4780" xr:uid="{00000000-0005-0000-0000-000093080000}"/>
    <cellStyle name="40% - Accent3 5 2 2 2 3 2 2 2" xfId="7109" xr:uid="{00000000-0005-0000-0000-000094080000}"/>
    <cellStyle name="40% - Accent3 5 2 2 2 3 2 3" xfId="5970" xr:uid="{00000000-0005-0000-0000-000095080000}"/>
    <cellStyle name="40% - Accent3 5 2 2 2 3 3" xfId="4213" xr:uid="{00000000-0005-0000-0000-000096080000}"/>
    <cellStyle name="40% - Accent3 5 2 2 2 3 3 2" xfId="6542" xr:uid="{00000000-0005-0000-0000-000097080000}"/>
    <cellStyle name="40% - Accent3 5 2 2 2 3 4" xfId="5403" xr:uid="{00000000-0005-0000-0000-000098080000}"/>
    <cellStyle name="40% - Accent3 5 2 2 2 4" xfId="3351" xr:uid="{00000000-0005-0000-0000-000099080000}"/>
    <cellStyle name="40% - Accent3 5 2 2 2 4 2" xfId="4491" xr:uid="{00000000-0005-0000-0000-00009A080000}"/>
    <cellStyle name="40% - Accent3 5 2 2 2 4 2 2" xfId="6820" xr:uid="{00000000-0005-0000-0000-00009B080000}"/>
    <cellStyle name="40% - Accent3 5 2 2 2 4 3" xfId="5681" xr:uid="{00000000-0005-0000-0000-00009C080000}"/>
    <cellStyle name="40% - Accent3 5 2 2 2 5" xfId="3924" xr:uid="{00000000-0005-0000-0000-00009D080000}"/>
    <cellStyle name="40% - Accent3 5 2 2 2 5 2" xfId="6253" xr:uid="{00000000-0005-0000-0000-00009E080000}"/>
    <cellStyle name="40% - Accent3 5 2 2 2 6" xfId="5113" xr:uid="{00000000-0005-0000-0000-00009F080000}"/>
    <cellStyle name="40% - Accent3 5 2 2 3" xfId="2840" xr:uid="{00000000-0005-0000-0000-0000A0080000}"/>
    <cellStyle name="40% - Accent3 5 2 2 3 2" xfId="3141" xr:uid="{00000000-0005-0000-0000-0000A1080000}"/>
    <cellStyle name="40% - Accent3 5 2 2 3 2 2" xfId="3708" xr:uid="{00000000-0005-0000-0000-0000A2080000}"/>
    <cellStyle name="40% - Accent3 5 2 2 3 2 2 2" xfId="4848" xr:uid="{00000000-0005-0000-0000-0000A3080000}"/>
    <cellStyle name="40% - Accent3 5 2 2 3 2 2 2 2" xfId="7177" xr:uid="{00000000-0005-0000-0000-0000A4080000}"/>
    <cellStyle name="40% - Accent3 5 2 2 3 2 2 3" xfId="6038" xr:uid="{00000000-0005-0000-0000-0000A5080000}"/>
    <cellStyle name="40% - Accent3 5 2 2 3 2 3" xfId="4281" xr:uid="{00000000-0005-0000-0000-0000A6080000}"/>
    <cellStyle name="40% - Accent3 5 2 2 3 2 3 2" xfId="6610" xr:uid="{00000000-0005-0000-0000-0000A7080000}"/>
    <cellStyle name="40% - Accent3 5 2 2 3 2 4" xfId="5471" xr:uid="{00000000-0005-0000-0000-0000A8080000}"/>
    <cellStyle name="40% - Accent3 5 2 2 3 3" xfId="3417" xr:uid="{00000000-0005-0000-0000-0000A9080000}"/>
    <cellStyle name="40% - Accent3 5 2 2 3 3 2" xfId="4557" xr:uid="{00000000-0005-0000-0000-0000AA080000}"/>
    <cellStyle name="40% - Accent3 5 2 2 3 3 2 2" xfId="6886" xr:uid="{00000000-0005-0000-0000-0000AB080000}"/>
    <cellStyle name="40% - Accent3 5 2 2 3 3 3" xfId="5747" xr:uid="{00000000-0005-0000-0000-0000AC080000}"/>
    <cellStyle name="40% - Accent3 5 2 2 3 4" xfId="3990" xr:uid="{00000000-0005-0000-0000-0000AD080000}"/>
    <cellStyle name="40% - Accent3 5 2 2 3 4 2" xfId="6319" xr:uid="{00000000-0005-0000-0000-0000AE080000}"/>
    <cellStyle name="40% - Accent3 5 2 2 3 5" xfId="5179" xr:uid="{00000000-0005-0000-0000-0000AF080000}"/>
    <cellStyle name="40% - Accent3 5 2 2 4" xfId="3004" xr:uid="{00000000-0005-0000-0000-0000B0080000}"/>
    <cellStyle name="40% - Accent3 5 2 2 4 2" xfId="3571" xr:uid="{00000000-0005-0000-0000-0000B1080000}"/>
    <cellStyle name="40% - Accent3 5 2 2 4 2 2" xfId="4711" xr:uid="{00000000-0005-0000-0000-0000B2080000}"/>
    <cellStyle name="40% - Accent3 5 2 2 4 2 2 2" xfId="7040" xr:uid="{00000000-0005-0000-0000-0000B3080000}"/>
    <cellStyle name="40% - Accent3 5 2 2 4 2 3" xfId="5901" xr:uid="{00000000-0005-0000-0000-0000B4080000}"/>
    <cellStyle name="40% - Accent3 5 2 2 4 3" xfId="4144" xr:uid="{00000000-0005-0000-0000-0000B5080000}"/>
    <cellStyle name="40% - Accent3 5 2 2 4 3 2" xfId="6473" xr:uid="{00000000-0005-0000-0000-0000B6080000}"/>
    <cellStyle name="40% - Accent3 5 2 2 4 4" xfId="5334" xr:uid="{00000000-0005-0000-0000-0000B7080000}"/>
    <cellStyle name="40% - Accent3 5 2 2 5" xfId="3282" xr:uid="{00000000-0005-0000-0000-0000B8080000}"/>
    <cellStyle name="40% - Accent3 5 2 2 5 2" xfId="4422" xr:uid="{00000000-0005-0000-0000-0000B9080000}"/>
    <cellStyle name="40% - Accent3 5 2 2 5 2 2" xfId="6751" xr:uid="{00000000-0005-0000-0000-0000BA080000}"/>
    <cellStyle name="40% - Accent3 5 2 2 5 3" xfId="5612" xr:uid="{00000000-0005-0000-0000-0000BB080000}"/>
    <cellStyle name="40% - Accent3 5 2 2 6" xfId="3855" xr:uid="{00000000-0005-0000-0000-0000BC080000}"/>
    <cellStyle name="40% - Accent3 5 2 2 6 2" xfId="6184" xr:uid="{00000000-0005-0000-0000-0000BD080000}"/>
    <cellStyle name="40% - Accent3 5 2 2 7" xfId="5044" xr:uid="{00000000-0005-0000-0000-0000BE080000}"/>
    <cellStyle name="40% - Accent3 5 2 3" xfId="2712" xr:uid="{00000000-0005-0000-0000-0000BF080000}"/>
    <cellStyle name="40% - Accent3 5 2 3 2" xfId="2875" xr:uid="{00000000-0005-0000-0000-0000C0080000}"/>
    <cellStyle name="40% - Accent3 5 2 3 2 2" xfId="3176" xr:uid="{00000000-0005-0000-0000-0000C1080000}"/>
    <cellStyle name="40% - Accent3 5 2 3 2 2 2" xfId="3743" xr:uid="{00000000-0005-0000-0000-0000C2080000}"/>
    <cellStyle name="40% - Accent3 5 2 3 2 2 2 2" xfId="4883" xr:uid="{00000000-0005-0000-0000-0000C3080000}"/>
    <cellStyle name="40% - Accent3 5 2 3 2 2 2 2 2" xfId="7212" xr:uid="{00000000-0005-0000-0000-0000C4080000}"/>
    <cellStyle name="40% - Accent3 5 2 3 2 2 2 3" xfId="6073" xr:uid="{00000000-0005-0000-0000-0000C5080000}"/>
    <cellStyle name="40% - Accent3 5 2 3 2 2 3" xfId="4316" xr:uid="{00000000-0005-0000-0000-0000C6080000}"/>
    <cellStyle name="40% - Accent3 5 2 3 2 2 3 2" xfId="6645" xr:uid="{00000000-0005-0000-0000-0000C7080000}"/>
    <cellStyle name="40% - Accent3 5 2 3 2 2 4" xfId="5506" xr:uid="{00000000-0005-0000-0000-0000C8080000}"/>
    <cellStyle name="40% - Accent3 5 2 3 2 3" xfId="3452" xr:uid="{00000000-0005-0000-0000-0000C9080000}"/>
    <cellStyle name="40% - Accent3 5 2 3 2 3 2" xfId="4592" xr:uid="{00000000-0005-0000-0000-0000CA080000}"/>
    <cellStyle name="40% - Accent3 5 2 3 2 3 2 2" xfId="6921" xr:uid="{00000000-0005-0000-0000-0000CB080000}"/>
    <cellStyle name="40% - Accent3 5 2 3 2 3 3" xfId="5782" xr:uid="{00000000-0005-0000-0000-0000CC080000}"/>
    <cellStyle name="40% - Accent3 5 2 3 2 4" xfId="4025" xr:uid="{00000000-0005-0000-0000-0000CD080000}"/>
    <cellStyle name="40% - Accent3 5 2 3 2 4 2" xfId="6354" xr:uid="{00000000-0005-0000-0000-0000CE080000}"/>
    <cellStyle name="40% - Accent3 5 2 3 2 5" xfId="5214" xr:uid="{00000000-0005-0000-0000-0000CF080000}"/>
    <cellStyle name="40% - Accent3 5 2 3 3" xfId="3039" xr:uid="{00000000-0005-0000-0000-0000D0080000}"/>
    <cellStyle name="40% - Accent3 5 2 3 3 2" xfId="3606" xr:uid="{00000000-0005-0000-0000-0000D1080000}"/>
    <cellStyle name="40% - Accent3 5 2 3 3 2 2" xfId="4746" xr:uid="{00000000-0005-0000-0000-0000D2080000}"/>
    <cellStyle name="40% - Accent3 5 2 3 3 2 2 2" xfId="7075" xr:uid="{00000000-0005-0000-0000-0000D3080000}"/>
    <cellStyle name="40% - Accent3 5 2 3 3 2 3" xfId="5936" xr:uid="{00000000-0005-0000-0000-0000D4080000}"/>
    <cellStyle name="40% - Accent3 5 2 3 3 3" xfId="4179" xr:uid="{00000000-0005-0000-0000-0000D5080000}"/>
    <cellStyle name="40% - Accent3 5 2 3 3 3 2" xfId="6508" xr:uid="{00000000-0005-0000-0000-0000D6080000}"/>
    <cellStyle name="40% - Accent3 5 2 3 3 4" xfId="5369" xr:uid="{00000000-0005-0000-0000-0000D7080000}"/>
    <cellStyle name="40% - Accent3 5 2 3 4" xfId="3317" xr:uid="{00000000-0005-0000-0000-0000D8080000}"/>
    <cellStyle name="40% - Accent3 5 2 3 4 2" xfId="4457" xr:uid="{00000000-0005-0000-0000-0000D9080000}"/>
    <cellStyle name="40% - Accent3 5 2 3 4 2 2" xfId="6786" xr:uid="{00000000-0005-0000-0000-0000DA080000}"/>
    <cellStyle name="40% - Accent3 5 2 3 4 3" xfId="5647" xr:uid="{00000000-0005-0000-0000-0000DB080000}"/>
    <cellStyle name="40% - Accent3 5 2 3 5" xfId="3890" xr:uid="{00000000-0005-0000-0000-0000DC080000}"/>
    <cellStyle name="40% - Accent3 5 2 3 5 2" xfId="6219" xr:uid="{00000000-0005-0000-0000-0000DD080000}"/>
    <cellStyle name="40% - Accent3 5 2 3 6" xfId="5079" xr:uid="{00000000-0005-0000-0000-0000DE080000}"/>
    <cellStyle name="40% - Accent3 5 2 4" xfId="2806" xr:uid="{00000000-0005-0000-0000-0000DF080000}"/>
    <cellStyle name="40% - Accent3 5 2 4 2" xfId="3107" xr:uid="{00000000-0005-0000-0000-0000E0080000}"/>
    <cellStyle name="40% - Accent3 5 2 4 2 2" xfId="3674" xr:uid="{00000000-0005-0000-0000-0000E1080000}"/>
    <cellStyle name="40% - Accent3 5 2 4 2 2 2" xfId="4814" xr:uid="{00000000-0005-0000-0000-0000E2080000}"/>
    <cellStyle name="40% - Accent3 5 2 4 2 2 2 2" xfId="7143" xr:uid="{00000000-0005-0000-0000-0000E3080000}"/>
    <cellStyle name="40% - Accent3 5 2 4 2 2 3" xfId="6004" xr:uid="{00000000-0005-0000-0000-0000E4080000}"/>
    <cellStyle name="40% - Accent3 5 2 4 2 3" xfId="4247" xr:uid="{00000000-0005-0000-0000-0000E5080000}"/>
    <cellStyle name="40% - Accent3 5 2 4 2 3 2" xfId="6576" xr:uid="{00000000-0005-0000-0000-0000E6080000}"/>
    <cellStyle name="40% - Accent3 5 2 4 2 4" xfId="5437" xr:uid="{00000000-0005-0000-0000-0000E7080000}"/>
    <cellStyle name="40% - Accent3 5 2 4 3" xfId="3383" xr:uid="{00000000-0005-0000-0000-0000E8080000}"/>
    <cellStyle name="40% - Accent3 5 2 4 3 2" xfId="4523" xr:uid="{00000000-0005-0000-0000-0000E9080000}"/>
    <cellStyle name="40% - Accent3 5 2 4 3 2 2" xfId="6852" xr:uid="{00000000-0005-0000-0000-0000EA080000}"/>
    <cellStyle name="40% - Accent3 5 2 4 3 3" xfId="5713" xr:uid="{00000000-0005-0000-0000-0000EB080000}"/>
    <cellStyle name="40% - Accent3 5 2 4 4" xfId="3956" xr:uid="{00000000-0005-0000-0000-0000EC080000}"/>
    <cellStyle name="40% - Accent3 5 2 4 4 2" xfId="6285" xr:uid="{00000000-0005-0000-0000-0000ED080000}"/>
    <cellStyle name="40% - Accent3 5 2 4 5" xfId="5145" xr:uid="{00000000-0005-0000-0000-0000EE080000}"/>
    <cellStyle name="40% - Accent3 5 2 5" xfId="2970" xr:uid="{00000000-0005-0000-0000-0000EF080000}"/>
    <cellStyle name="40% - Accent3 5 2 5 2" xfId="3537" xr:uid="{00000000-0005-0000-0000-0000F0080000}"/>
    <cellStyle name="40% - Accent3 5 2 5 2 2" xfId="4677" xr:uid="{00000000-0005-0000-0000-0000F1080000}"/>
    <cellStyle name="40% - Accent3 5 2 5 2 2 2" xfId="7006" xr:uid="{00000000-0005-0000-0000-0000F2080000}"/>
    <cellStyle name="40% - Accent3 5 2 5 2 3" xfId="5867" xr:uid="{00000000-0005-0000-0000-0000F3080000}"/>
    <cellStyle name="40% - Accent3 5 2 5 3" xfId="4110" xr:uid="{00000000-0005-0000-0000-0000F4080000}"/>
    <cellStyle name="40% - Accent3 5 2 5 3 2" xfId="6439" xr:uid="{00000000-0005-0000-0000-0000F5080000}"/>
    <cellStyle name="40% - Accent3 5 2 5 4" xfId="5300" xr:uid="{00000000-0005-0000-0000-0000F6080000}"/>
    <cellStyle name="40% - Accent3 5 2 6" xfId="3248" xr:uid="{00000000-0005-0000-0000-0000F7080000}"/>
    <cellStyle name="40% - Accent3 5 2 6 2" xfId="4388" xr:uid="{00000000-0005-0000-0000-0000F8080000}"/>
    <cellStyle name="40% - Accent3 5 2 6 2 2" xfId="6717" xr:uid="{00000000-0005-0000-0000-0000F9080000}"/>
    <cellStyle name="40% - Accent3 5 2 6 3" xfId="5578" xr:uid="{00000000-0005-0000-0000-0000FA080000}"/>
    <cellStyle name="40% - Accent3 5 2 7" xfId="3821" xr:uid="{00000000-0005-0000-0000-0000FB080000}"/>
    <cellStyle name="40% - Accent3 5 2 7 2" xfId="6150" xr:uid="{00000000-0005-0000-0000-0000FC080000}"/>
    <cellStyle name="40% - Accent3 5 2 8" xfId="5010" xr:uid="{00000000-0005-0000-0000-0000FD080000}"/>
    <cellStyle name="40% - Accent3 5 3" xfId="2618" xr:uid="{00000000-0005-0000-0000-0000FE080000}"/>
    <cellStyle name="40% - Accent3 5 3 2" xfId="2729" xr:uid="{00000000-0005-0000-0000-0000FF080000}"/>
    <cellStyle name="40% - Accent3 5 3 2 2" xfId="2892" xr:uid="{00000000-0005-0000-0000-000000090000}"/>
    <cellStyle name="40% - Accent3 5 3 2 2 2" xfId="3193" xr:uid="{00000000-0005-0000-0000-000001090000}"/>
    <cellStyle name="40% - Accent3 5 3 2 2 2 2" xfId="3760" xr:uid="{00000000-0005-0000-0000-000002090000}"/>
    <cellStyle name="40% - Accent3 5 3 2 2 2 2 2" xfId="4900" xr:uid="{00000000-0005-0000-0000-000003090000}"/>
    <cellStyle name="40% - Accent3 5 3 2 2 2 2 2 2" xfId="7229" xr:uid="{00000000-0005-0000-0000-000004090000}"/>
    <cellStyle name="40% - Accent3 5 3 2 2 2 2 3" xfId="6090" xr:uid="{00000000-0005-0000-0000-000005090000}"/>
    <cellStyle name="40% - Accent3 5 3 2 2 2 3" xfId="4333" xr:uid="{00000000-0005-0000-0000-000006090000}"/>
    <cellStyle name="40% - Accent3 5 3 2 2 2 3 2" xfId="6662" xr:uid="{00000000-0005-0000-0000-000007090000}"/>
    <cellStyle name="40% - Accent3 5 3 2 2 2 4" xfId="5523" xr:uid="{00000000-0005-0000-0000-000008090000}"/>
    <cellStyle name="40% - Accent3 5 3 2 2 3" xfId="3469" xr:uid="{00000000-0005-0000-0000-000009090000}"/>
    <cellStyle name="40% - Accent3 5 3 2 2 3 2" xfId="4609" xr:uid="{00000000-0005-0000-0000-00000A090000}"/>
    <cellStyle name="40% - Accent3 5 3 2 2 3 2 2" xfId="6938" xr:uid="{00000000-0005-0000-0000-00000B090000}"/>
    <cellStyle name="40% - Accent3 5 3 2 2 3 3" xfId="5799" xr:uid="{00000000-0005-0000-0000-00000C090000}"/>
    <cellStyle name="40% - Accent3 5 3 2 2 4" xfId="4042" xr:uid="{00000000-0005-0000-0000-00000D090000}"/>
    <cellStyle name="40% - Accent3 5 3 2 2 4 2" xfId="6371" xr:uid="{00000000-0005-0000-0000-00000E090000}"/>
    <cellStyle name="40% - Accent3 5 3 2 2 5" xfId="5231" xr:uid="{00000000-0005-0000-0000-00000F090000}"/>
    <cellStyle name="40% - Accent3 5 3 2 3" xfId="3056" xr:uid="{00000000-0005-0000-0000-000010090000}"/>
    <cellStyle name="40% - Accent3 5 3 2 3 2" xfId="3623" xr:uid="{00000000-0005-0000-0000-000011090000}"/>
    <cellStyle name="40% - Accent3 5 3 2 3 2 2" xfId="4763" xr:uid="{00000000-0005-0000-0000-000012090000}"/>
    <cellStyle name="40% - Accent3 5 3 2 3 2 2 2" xfId="7092" xr:uid="{00000000-0005-0000-0000-000013090000}"/>
    <cellStyle name="40% - Accent3 5 3 2 3 2 3" xfId="5953" xr:uid="{00000000-0005-0000-0000-000014090000}"/>
    <cellStyle name="40% - Accent3 5 3 2 3 3" xfId="4196" xr:uid="{00000000-0005-0000-0000-000015090000}"/>
    <cellStyle name="40% - Accent3 5 3 2 3 3 2" xfId="6525" xr:uid="{00000000-0005-0000-0000-000016090000}"/>
    <cellStyle name="40% - Accent3 5 3 2 3 4" xfId="5386" xr:uid="{00000000-0005-0000-0000-000017090000}"/>
    <cellStyle name="40% - Accent3 5 3 2 4" xfId="3334" xr:uid="{00000000-0005-0000-0000-000018090000}"/>
    <cellStyle name="40% - Accent3 5 3 2 4 2" xfId="4474" xr:uid="{00000000-0005-0000-0000-000019090000}"/>
    <cellStyle name="40% - Accent3 5 3 2 4 2 2" xfId="6803" xr:uid="{00000000-0005-0000-0000-00001A090000}"/>
    <cellStyle name="40% - Accent3 5 3 2 4 3" xfId="5664" xr:uid="{00000000-0005-0000-0000-00001B090000}"/>
    <cellStyle name="40% - Accent3 5 3 2 5" xfId="3907" xr:uid="{00000000-0005-0000-0000-00001C090000}"/>
    <cellStyle name="40% - Accent3 5 3 2 5 2" xfId="6236" xr:uid="{00000000-0005-0000-0000-00001D090000}"/>
    <cellStyle name="40% - Accent3 5 3 2 6" xfId="5096" xr:uid="{00000000-0005-0000-0000-00001E090000}"/>
    <cellStyle name="40% - Accent3 5 3 3" xfId="2823" xr:uid="{00000000-0005-0000-0000-00001F090000}"/>
    <cellStyle name="40% - Accent3 5 3 3 2" xfId="3124" xr:uid="{00000000-0005-0000-0000-000020090000}"/>
    <cellStyle name="40% - Accent3 5 3 3 2 2" xfId="3691" xr:uid="{00000000-0005-0000-0000-000021090000}"/>
    <cellStyle name="40% - Accent3 5 3 3 2 2 2" xfId="4831" xr:uid="{00000000-0005-0000-0000-000022090000}"/>
    <cellStyle name="40% - Accent3 5 3 3 2 2 2 2" xfId="7160" xr:uid="{00000000-0005-0000-0000-000023090000}"/>
    <cellStyle name="40% - Accent3 5 3 3 2 2 3" xfId="6021" xr:uid="{00000000-0005-0000-0000-000024090000}"/>
    <cellStyle name="40% - Accent3 5 3 3 2 3" xfId="4264" xr:uid="{00000000-0005-0000-0000-000025090000}"/>
    <cellStyle name="40% - Accent3 5 3 3 2 3 2" xfId="6593" xr:uid="{00000000-0005-0000-0000-000026090000}"/>
    <cellStyle name="40% - Accent3 5 3 3 2 4" xfId="5454" xr:uid="{00000000-0005-0000-0000-000027090000}"/>
    <cellStyle name="40% - Accent3 5 3 3 3" xfId="3400" xr:uid="{00000000-0005-0000-0000-000028090000}"/>
    <cellStyle name="40% - Accent3 5 3 3 3 2" xfId="4540" xr:uid="{00000000-0005-0000-0000-000029090000}"/>
    <cellStyle name="40% - Accent3 5 3 3 3 2 2" xfId="6869" xr:uid="{00000000-0005-0000-0000-00002A090000}"/>
    <cellStyle name="40% - Accent3 5 3 3 3 3" xfId="5730" xr:uid="{00000000-0005-0000-0000-00002B090000}"/>
    <cellStyle name="40% - Accent3 5 3 3 4" xfId="3973" xr:uid="{00000000-0005-0000-0000-00002C090000}"/>
    <cellStyle name="40% - Accent3 5 3 3 4 2" xfId="6302" xr:uid="{00000000-0005-0000-0000-00002D090000}"/>
    <cellStyle name="40% - Accent3 5 3 3 5" xfId="5162" xr:uid="{00000000-0005-0000-0000-00002E090000}"/>
    <cellStyle name="40% - Accent3 5 3 4" xfId="2987" xr:uid="{00000000-0005-0000-0000-00002F090000}"/>
    <cellStyle name="40% - Accent3 5 3 4 2" xfId="3554" xr:uid="{00000000-0005-0000-0000-000030090000}"/>
    <cellStyle name="40% - Accent3 5 3 4 2 2" xfId="4694" xr:uid="{00000000-0005-0000-0000-000031090000}"/>
    <cellStyle name="40% - Accent3 5 3 4 2 2 2" xfId="7023" xr:uid="{00000000-0005-0000-0000-000032090000}"/>
    <cellStyle name="40% - Accent3 5 3 4 2 3" xfId="5884" xr:uid="{00000000-0005-0000-0000-000033090000}"/>
    <cellStyle name="40% - Accent3 5 3 4 3" xfId="4127" xr:uid="{00000000-0005-0000-0000-000034090000}"/>
    <cellStyle name="40% - Accent3 5 3 4 3 2" xfId="6456" xr:uid="{00000000-0005-0000-0000-000035090000}"/>
    <cellStyle name="40% - Accent3 5 3 4 4" xfId="5317" xr:uid="{00000000-0005-0000-0000-000036090000}"/>
    <cellStyle name="40% - Accent3 5 3 5" xfId="3265" xr:uid="{00000000-0005-0000-0000-000037090000}"/>
    <cellStyle name="40% - Accent3 5 3 5 2" xfId="4405" xr:uid="{00000000-0005-0000-0000-000038090000}"/>
    <cellStyle name="40% - Accent3 5 3 5 2 2" xfId="6734" xr:uid="{00000000-0005-0000-0000-000039090000}"/>
    <cellStyle name="40% - Accent3 5 3 5 3" xfId="5595" xr:uid="{00000000-0005-0000-0000-00003A090000}"/>
    <cellStyle name="40% - Accent3 5 3 6" xfId="3838" xr:uid="{00000000-0005-0000-0000-00003B090000}"/>
    <cellStyle name="40% - Accent3 5 3 6 2" xfId="6167" xr:uid="{00000000-0005-0000-0000-00003C090000}"/>
    <cellStyle name="40% - Accent3 5 3 7" xfId="5027" xr:uid="{00000000-0005-0000-0000-00003D090000}"/>
    <cellStyle name="40% - Accent3 5 4" xfId="2695" xr:uid="{00000000-0005-0000-0000-00003E090000}"/>
    <cellStyle name="40% - Accent3 5 4 2" xfId="2858" xr:uid="{00000000-0005-0000-0000-00003F090000}"/>
    <cellStyle name="40% - Accent3 5 4 2 2" xfId="3159" xr:uid="{00000000-0005-0000-0000-000040090000}"/>
    <cellStyle name="40% - Accent3 5 4 2 2 2" xfId="3726" xr:uid="{00000000-0005-0000-0000-000041090000}"/>
    <cellStyle name="40% - Accent3 5 4 2 2 2 2" xfId="4866" xr:uid="{00000000-0005-0000-0000-000042090000}"/>
    <cellStyle name="40% - Accent3 5 4 2 2 2 2 2" xfId="7195" xr:uid="{00000000-0005-0000-0000-000043090000}"/>
    <cellStyle name="40% - Accent3 5 4 2 2 2 3" xfId="6056" xr:uid="{00000000-0005-0000-0000-000044090000}"/>
    <cellStyle name="40% - Accent3 5 4 2 2 3" xfId="4299" xr:uid="{00000000-0005-0000-0000-000045090000}"/>
    <cellStyle name="40% - Accent3 5 4 2 2 3 2" xfId="6628" xr:uid="{00000000-0005-0000-0000-000046090000}"/>
    <cellStyle name="40% - Accent3 5 4 2 2 4" xfId="5489" xr:uid="{00000000-0005-0000-0000-000047090000}"/>
    <cellStyle name="40% - Accent3 5 4 2 3" xfId="3435" xr:uid="{00000000-0005-0000-0000-000048090000}"/>
    <cellStyle name="40% - Accent3 5 4 2 3 2" xfId="4575" xr:uid="{00000000-0005-0000-0000-000049090000}"/>
    <cellStyle name="40% - Accent3 5 4 2 3 2 2" xfId="6904" xr:uid="{00000000-0005-0000-0000-00004A090000}"/>
    <cellStyle name="40% - Accent3 5 4 2 3 3" xfId="5765" xr:uid="{00000000-0005-0000-0000-00004B090000}"/>
    <cellStyle name="40% - Accent3 5 4 2 4" xfId="4008" xr:uid="{00000000-0005-0000-0000-00004C090000}"/>
    <cellStyle name="40% - Accent3 5 4 2 4 2" xfId="6337" xr:uid="{00000000-0005-0000-0000-00004D090000}"/>
    <cellStyle name="40% - Accent3 5 4 2 5" xfId="5197" xr:uid="{00000000-0005-0000-0000-00004E090000}"/>
    <cellStyle name="40% - Accent3 5 4 3" xfId="3022" xr:uid="{00000000-0005-0000-0000-00004F090000}"/>
    <cellStyle name="40% - Accent3 5 4 3 2" xfId="3589" xr:uid="{00000000-0005-0000-0000-000050090000}"/>
    <cellStyle name="40% - Accent3 5 4 3 2 2" xfId="4729" xr:uid="{00000000-0005-0000-0000-000051090000}"/>
    <cellStyle name="40% - Accent3 5 4 3 2 2 2" xfId="7058" xr:uid="{00000000-0005-0000-0000-000052090000}"/>
    <cellStyle name="40% - Accent3 5 4 3 2 3" xfId="5919" xr:uid="{00000000-0005-0000-0000-000053090000}"/>
    <cellStyle name="40% - Accent3 5 4 3 3" xfId="4162" xr:uid="{00000000-0005-0000-0000-000054090000}"/>
    <cellStyle name="40% - Accent3 5 4 3 3 2" xfId="6491" xr:uid="{00000000-0005-0000-0000-000055090000}"/>
    <cellStyle name="40% - Accent3 5 4 3 4" xfId="5352" xr:uid="{00000000-0005-0000-0000-000056090000}"/>
    <cellStyle name="40% - Accent3 5 4 4" xfId="3300" xr:uid="{00000000-0005-0000-0000-000057090000}"/>
    <cellStyle name="40% - Accent3 5 4 4 2" xfId="4440" xr:uid="{00000000-0005-0000-0000-000058090000}"/>
    <cellStyle name="40% - Accent3 5 4 4 2 2" xfId="6769" xr:uid="{00000000-0005-0000-0000-000059090000}"/>
    <cellStyle name="40% - Accent3 5 4 4 3" xfId="5630" xr:uid="{00000000-0005-0000-0000-00005A090000}"/>
    <cellStyle name="40% - Accent3 5 4 5" xfId="3873" xr:uid="{00000000-0005-0000-0000-00005B090000}"/>
    <cellStyle name="40% - Accent3 5 4 5 2" xfId="6202" xr:uid="{00000000-0005-0000-0000-00005C090000}"/>
    <cellStyle name="40% - Accent3 5 4 6" xfId="5062" xr:uid="{00000000-0005-0000-0000-00005D090000}"/>
    <cellStyle name="40% - Accent3 5 5" xfId="2790" xr:uid="{00000000-0005-0000-0000-00005E090000}"/>
    <cellStyle name="40% - Accent3 5 5 2" xfId="3090" xr:uid="{00000000-0005-0000-0000-00005F090000}"/>
    <cellStyle name="40% - Accent3 5 5 2 2" xfId="3657" xr:uid="{00000000-0005-0000-0000-000060090000}"/>
    <cellStyle name="40% - Accent3 5 5 2 2 2" xfId="4797" xr:uid="{00000000-0005-0000-0000-000061090000}"/>
    <cellStyle name="40% - Accent3 5 5 2 2 2 2" xfId="7126" xr:uid="{00000000-0005-0000-0000-000062090000}"/>
    <cellStyle name="40% - Accent3 5 5 2 2 3" xfId="5987" xr:uid="{00000000-0005-0000-0000-000063090000}"/>
    <cellStyle name="40% - Accent3 5 5 2 3" xfId="4230" xr:uid="{00000000-0005-0000-0000-000064090000}"/>
    <cellStyle name="40% - Accent3 5 5 2 3 2" xfId="6559" xr:uid="{00000000-0005-0000-0000-000065090000}"/>
    <cellStyle name="40% - Accent3 5 5 2 4" xfId="5420" xr:uid="{00000000-0005-0000-0000-000066090000}"/>
    <cellStyle name="40% - Accent3 5 5 3" xfId="3367" xr:uid="{00000000-0005-0000-0000-000067090000}"/>
    <cellStyle name="40% - Accent3 5 5 3 2" xfId="4507" xr:uid="{00000000-0005-0000-0000-000068090000}"/>
    <cellStyle name="40% - Accent3 5 5 3 2 2" xfId="6836" xr:uid="{00000000-0005-0000-0000-000069090000}"/>
    <cellStyle name="40% - Accent3 5 5 3 3" xfId="5697" xr:uid="{00000000-0005-0000-0000-00006A090000}"/>
    <cellStyle name="40% - Accent3 5 5 4" xfId="3940" xr:uid="{00000000-0005-0000-0000-00006B090000}"/>
    <cellStyle name="40% - Accent3 5 5 4 2" xfId="6269" xr:uid="{00000000-0005-0000-0000-00006C090000}"/>
    <cellStyle name="40% - Accent3 5 5 5" xfId="5129" xr:uid="{00000000-0005-0000-0000-00006D090000}"/>
    <cellStyle name="40% - Accent3 5 6" xfId="2952" xr:uid="{00000000-0005-0000-0000-00006E090000}"/>
    <cellStyle name="40% - Accent3 5 6 2" xfId="3520" xr:uid="{00000000-0005-0000-0000-00006F090000}"/>
    <cellStyle name="40% - Accent3 5 6 2 2" xfId="4660" xr:uid="{00000000-0005-0000-0000-000070090000}"/>
    <cellStyle name="40% - Accent3 5 6 2 2 2" xfId="6989" xr:uid="{00000000-0005-0000-0000-000071090000}"/>
    <cellStyle name="40% - Accent3 5 6 2 3" xfId="5850" xr:uid="{00000000-0005-0000-0000-000072090000}"/>
    <cellStyle name="40% - Accent3 5 6 3" xfId="4093" xr:uid="{00000000-0005-0000-0000-000073090000}"/>
    <cellStyle name="40% - Accent3 5 6 3 2" xfId="6422" xr:uid="{00000000-0005-0000-0000-000074090000}"/>
    <cellStyle name="40% - Accent3 5 6 4" xfId="5283" xr:uid="{00000000-0005-0000-0000-000075090000}"/>
    <cellStyle name="40% - Accent3 5 7" xfId="3231" xr:uid="{00000000-0005-0000-0000-000076090000}"/>
    <cellStyle name="40% - Accent3 5 7 2" xfId="4371" xr:uid="{00000000-0005-0000-0000-000077090000}"/>
    <cellStyle name="40% - Accent3 5 7 2 2" xfId="6700" xr:uid="{00000000-0005-0000-0000-000078090000}"/>
    <cellStyle name="40% - Accent3 5 7 3" xfId="5561" xr:uid="{00000000-0005-0000-0000-000079090000}"/>
    <cellStyle name="40% - Accent3 5 8" xfId="3804" xr:uid="{00000000-0005-0000-0000-00007A090000}"/>
    <cellStyle name="40% - Accent3 5 8 2" xfId="6133" xr:uid="{00000000-0005-0000-0000-00007B090000}"/>
    <cellStyle name="40% - Accent3 5 9" xfId="4993" xr:uid="{00000000-0005-0000-0000-00007C090000}"/>
    <cellStyle name="40% - Accent3 6" xfId="2656" xr:uid="{00000000-0005-0000-0000-00007D090000}"/>
    <cellStyle name="40% - Accent3 7" xfId="26" xr:uid="{00000000-0005-0000-0000-00007E090000}"/>
    <cellStyle name="40% - Accent3 7 2" xfId="2928" xr:uid="{00000000-0005-0000-0000-00007F090000}"/>
    <cellStyle name="40% - Accent3 7 2 2" xfId="3503" xr:uid="{00000000-0005-0000-0000-000080090000}"/>
    <cellStyle name="40% - Accent3 7 2 2 2" xfId="4643" xr:uid="{00000000-0005-0000-0000-000081090000}"/>
    <cellStyle name="40% - Accent3 7 2 2 2 2" xfId="6972" xr:uid="{00000000-0005-0000-0000-000082090000}"/>
    <cellStyle name="40% - Accent3 7 2 2 3" xfId="5833" xr:uid="{00000000-0005-0000-0000-000083090000}"/>
    <cellStyle name="40% - Accent3 7 2 3" xfId="4076" xr:uid="{00000000-0005-0000-0000-000084090000}"/>
    <cellStyle name="40% - Accent3 7 2 3 2" xfId="6405" xr:uid="{00000000-0005-0000-0000-000085090000}"/>
    <cellStyle name="40% - Accent3 7 2 4" xfId="5265" xr:uid="{00000000-0005-0000-0000-000086090000}"/>
    <cellStyle name="40% - Accent4 2" xfId="362" xr:uid="{00000000-0005-0000-0000-000087090000}"/>
    <cellStyle name="40% - Accent4 3" xfId="523" xr:uid="{00000000-0005-0000-0000-000088090000}"/>
    <cellStyle name="40% - Accent4 4" xfId="619" xr:uid="{00000000-0005-0000-0000-000089090000}"/>
    <cellStyle name="40% - Accent4 5" xfId="1001" xr:uid="{00000000-0005-0000-0000-00008A090000}"/>
    <cellStyle name="40% - Accent4 5 2" xfId="1067" xr:uid="{00000000-0005-0000-0000-00008B090000}"/>
    <cellStyle name="40% - Accent4 5 2 2" xfId="2637" xr:uid="{00000000-0005-0000-0000-00008C090000}"/>
    <cellStyle name="40% - Accent4 5 2 2 2" xfId="2748" xr:uid="{00000000-0005-0000-0000-00008D090000}"/>
    <cellStyle name="40% - Accent4 5 2 2 2 2" xfId="2911" xr:uid="{00000000-0005-0000-0000-00008E090000}"/>
    <cellStyle name="40% - Accent4 5 2 2 2 2 2" xfId="3212" xr:uid="{00000000-0005-0000-0000-00008F090000}"/>
    <cellStyle name="40% - Accent4 5 2 2 2 2 2 2" xfId="3779" xr:uid="{00000000-0005-0000-0000-000090090000}"/>
    <cellStyle name="40% - Accent4 5 2 2 2 2 2 2 2" xfId="4919" xr:uid="{00000000-0005-0000-0000-000091090000}"/>
    <cellStyle name="40% - Accent4 5 2 2 2 2 2 2 2 2" xfId="7248" xr:uid="{00000000-0005-0000-0000-000092090000}"/>
    <cellStyle name="40% - Accent4 5 2 2 2 2 2 2 3" xfId="6109" xr:uid="{00000000-0005-0000-0000-000093090000}"/>
    <cellStyle name="40% - Accent4 5 2 2 2 2 2 3" xfId="4352" xr:uid="{00000000-0005-0000-0000-000094090000}"/>
    <cellStyle name="40% - Accent4 5 2 2 2 2 2 3 2" xfId="6681" xr:uid="{00000000-0005-0000-0000-000095090000}"/>
    <cellStyle name="40% - Accent4 5 2 2 2 2 2 4" xfId="5542" xr:uid="{00000000-0005-0000-0000-000096090000}"/>
    <cellStyle name="40% - Accent4 5 2 2 2 2 3" xfId="3488" xr:uid="{00000000-0005-0000-0000-000097090000}"/>
    <cellStyle name="40% - Accent4 5 2 2 2 2 3 2" xfId="4628" xr:uid="{00000000-0005-0000-0000-000098090000}"/>
    <cellStyle name="40% - Accent4 5 2 2 2 2 3 2 2" xfId="6957" xr:uid="{00000000-0005-0000-0000-000099090000}"/>
    <cellStyle name="40% - Accent4 5 2 2 2 2 3 3" xfId="5818" xr:uid="{00000000-0005-0000-0000-00009A090000}"/>
    <cellStyle name="40% - Accent4 5 2 2 2 2 4" xfId="4061" xr:uid="{00000000-0005-0000-0000-00009B090000}"/>
    <cellStyle name="40% - Accent4 5 2 2 2 2 4 2" xfId="6390" xr:uid="{00000000-0005-0000-0000-00009C090000}"/>
    <cellStyle name="40% - Accent4 5 2 2 2 2 5" xfId="5250" xr:uid="{00000000-0005-0000-0000-00009D090000}"/>
    <cellStyle name="40% - Accent4 5 2 2 2 3" xfId="3075" xr:uid="{00000000-0005-0000-0000-00009E090000}"/>
    <cellStyle name="40% - Accent4 5 2 2 2 3 2" xfId="3642" xr:uid="{00000000-0005-0000-0000-00009F090000}"/>
    <cellStyle name="40% - Accent4 5 2 2 2 3 2 2" xfId="4782" xr:uid="{00000000-0005-0000-0000-0000A0090000}"/>
    <cellStyle name="40% - Accent4 5 2 2 2 3 2 2 2" xfId="7111" xr:uid="{00000000-0005-0000-0000-0000A1090000}"/>
    <cellStyle name="40% - Accent4 5 2 2 2 3 2 3" xfId="5972" xr:uid="{00000000-0005-0000-0000-0000A2090000}"/>
    <cellStyle name="40% - Accent4 5 2 2 2 3 3" xfId="4215" xr:uid="{00000000-0005-0000-0000-0000A3090000}"/>
    <cellStyle name="40% - Accent4 5 2 2 2 3 3 2" xfId="6544" xr:uid="{00000000-0005-0000-0000-0000A4090000}"/>
    <cellStyle name="40% - Accent4 5 2 2 2 3 4" xfId="5405" xr:uid="{00000000-0005-0000-0000-0000A5090000}"/>
    <cellStyle name="40% - Accent4 5 2 2 2 4" xfId="3353" xr:uid="{00000000-0005-0000-0000-0000A6090000}"/>
    <cellStyle name="40% - Accent4 5 2 2 2 4 2" xfId="4493" xr:uid="{00000000-0005-0000-0000-0000A7090000}"/>
    <cellStyle name="40% - Accent4 5 2 2 2 4 2 2" xfId="6822" xr:uid="{00000000-0005-0000-0000-0000A8090000}"/>
    <cellStyle name="40% - Accent4 5 2 2 2 4 3" xfId="5683" xr:uid="{00000000-0005-0000-0000-0000A9090000}"/>
    <cellStyle name="40% - Accent4 5 2 2 2 5" xfId="3926" xr:uid="{00000000-0005-0000-0000-0000AA090000}"/>
    <cellStyle name="40% - Accent4 5 2 2 2 5 2" xfId="6255" xr:uid="{00000000-0005-0000-0000-0000AB090000}"/>
    <cellStyle name="40% - Accent4 5 2 2 2 6" xfId="5115" xr:uid="{00000000-0005-0000-0000-0000AC090000}"/>
    <cellStyle name="40% - Accent4 5 2 2 3" xfId="2842" xr:uid="{00000000-0005-0000-0000-0000AD090000}"/>
    <cellStyle name="40% - Accent4 5 2 2 3 2" xfId="3143" xr:uid="{00000000-0005-0000-0000-0000AE090000}"/>
    <cellStyle name="40% - Accent4 5 2 2 3 2 2" xfId="3710" xr:uid="{00000000-0005-0000-0000-0000AF090000}"/>
    <cellStyle name="40% - Accent4 5 2 2 3 2 2 2" xfId="4850" xr:uid="{00000000-0005-0000-0000-0000B0090000}"/>
    <cellStyle name="40% - Accent4 5 2 2 3 2 2 2 2" xfId="7179" xr:uid="{00000000-0005-0000-0000-0000B1090000}"/>
    <cellStyle name="40% - Accent4 5 2 2 3 2 2 3" xfId="6040" xr:uid="{00000000-0005-0000-0000-0000B2090000}"/>
    <cellStyle name="40% - Accent4 5 2 2 3 2 3" xfId="4283" xr:uid="{00000000-0005-0000-0000-0000B3090000}"/>
    <cellStyle name="40% - Accent4 5 2 2 3 2 3 2" xfId="6612" xr:uid="{00000000-0005-0000-0000-0000B4090000}"/>
    <cellStyle name="40% - Accent4 5 2 2 3 2 4" xfId="5473" xr:uid="{00000000-0005-0000-0000-0000B5090000}"/>
    <cellStyle name="40% - Accent4 5 2 2 3 3" xfId="3419" xr:uid="{00000000-0005-0000-0000-0000B6090000}"/>
    <cellStyle name="40% - Accent4 5 2 2 3 3 2" xfId="4559" xr:uid="{00000000-0005-0000-0000-0000B7090000}"/>
    <cellStyle name="40% - Accent4 5 2 2 3 3 2 2" xfId="6888" xr:uid="{00000000-0005-0000-0000-0000B8090000}"/>
    <cellStyle name="40% - Accent4 5 2 2 3 3 3" xfId="5749" xr:uid="{00000000-0005-0000-0000-0000B9090000}"/>
    <cellStyle name="40% - Accent4 5 2 2 3 4" xfId="3992" xr:uid="{00000000-0005-0000-0000-0000BA090000}"/>
    <cellStyle name="40% - Accent4 5 2 2 3 4 2" xfId="6321" xr:uid="{00000000-0005-0000-0000-0000BB090000}"/>
    <cellStyle name="40% - Accent4 5 2 2 3 5" xfId="5181" xr:uid="{00000000-0005-0000-0000-0000BC090000}"/>
    <cellStyle name="40% - Accent4 5 2 2 4" xfId="3006" xr:uid="{00000000-0005-0000-0000-0000BD090000}"/>
    <cellStyle name="40% - Accent4 5 2 2 4 2" xfId="3573" xr:uid="{00000000-0005-0000-0000-0000BE090000}"/>
    <cellStyle name="40% - Accent4 5 2 2 4 2 2" xfId="4713" xr:uid="{00000000-0005-0000-0000-0000BF090000}"/>
    <cellStyle name="40% - Accent4 5 2 2 4 2 2 2" xfId="7042" xr:uid="{00000000-0005-0000-0000-0000C0090000}"/>
    <cellStyle name="40% - Accent4 5 2 2 4 2 3" xfId="5903" xr:uid="{00000000-0005-0000-0000-0000C1090000}"/>
    <cellStyle name="40% - Accent4 5 2 2 4 3" xfId="4146" xr:uid="{00000000-0005-0000-0000-0000C2090000}"/>
    <cellStyle name="40% - Accent4 5 2 2 4 3 2" xfId="6475" xr:uid="{00000000-0005-0000-0000-0000C3090000}"/>
    <cellStyle name="40% - Accent4 5 2 2 4 4" xfId="5336" xr:uid="{00000000-0005-0000-0000-0000C4090000}"/>
    <cellStyle name="40% - Accent4 5 2 2 5" xfId="3284" xr:uid="{00000000-0005-0000-0000-0000C5090000}"/>
    <cellStyle name="40% - Accent4 5 2 2 5 2" xfId="4424" xr:uid="{00000000-0005-0000-0000-0000C6090000}"/>
    <cellStyle name="40% - Accent4 5 2 2 5 2 2" xfId="6753" xr:uid="{00000000-0005-0000-0000-0000C7090000}"/>
    <cellStyle name="40% - Accent4 5 2 2 5 3" xfId="5614" xr:uid="{00000000-0005-0000-0000-0000C8090000}"/>
    <cellStyle name="40% - Accent4 5 2 2 6" xfId="3857" xr:uid="{00000000-0005-0000-0000-0000C9090000}"/>
    <cellStyle name="40% - Accent4 5 2 2 6 2" xfId="6186" xr:uid="{00000000-0005-0000-0000-0000CA090000}"/>
    <cellStyle name="40% - Accent4 5 2 2 7" xfId="5046" xr:uid="{00000000-0005-0000-0000-0000CB090000}"/>
    <cellStyle name="40% - Accent4 5 2 3" xfId="2714" xr:uid="{00000000-0005-0000-0000-0000CC090000}"/>
    <cellStyle name="40% - Accent4 5 2 3 2" xfId="2877" xr:uid="{00000000-0005-0000-0000-0000CD090000}"/>
    <cellStyle name="40% - Accent4 5 2 3 2 2" xfId="3178" xr:uid="{00000000-0005-0000-0000-0000CE090000}"/>
    <cellStyle name="40% - Accent4 5 2 3 2 2 2" xfId="3745" xr:uid="{00000000-0005-0000-0000-0000CF090000}"/>
    <cellStyle name="40% - Accent4 5 2 3 2 2 2 2" xfId="4885" xr:uid="{00000000-0005-0000-0000-0000D0090000}"/>
    <cellStyle name="40% - Accent4 5 2 3 2 2 2 2 2" xfId="7214" xr:uid="{00000000-0005-0000-0000-0000D1090000}"/>
    <cellStyle name="40% - Accent4 5 2 3 2 2 2 3" xfId="6075" xr:uid="{00000000-0005-0000-0000-0000D2090000}"/>
    <cellStyle name="40% - Accent4 5 2 3 2 2 3" xfId="4318" xr:uid="{00000000-0005-0000-0000-0000D3090000}"/>
    <cellStyle name="40% - Accent4 5 2 3 2 2 3 2" xfId="6647" xr:uid="{00000000-0005-0000-0000-0000D4090000}"/>
    <cellStyle name="40% - Accent4 5 2 3 2 2 4" xfId="5508" xr:uid="{00000000-0005-0000-0000-0000D5090000}"/>
    <cellStyle name="40% - Accent4 5 2 3 2 3" xfId="3454" xr:uid="{00000000-0005-0000-0000-0000D6090000}"/>
    <cellStyle name="40% - Accent4 5 2 3 2 3 2" xfId="4594" xr:uid="{00000000-0005-0000-0000-0000D7090000}"/>
    <cellStyle name="40% - Accent4 5 2 3 2 3 2 2" xfId="6923" xr:uid="{00000000-0005-0000-0000-0000D8090000}"/>
    <cellStyle name="40% - Accent4 5 2 3 2 3 3" xfId="5784" xr:uid="{00000000-0005-0000-0000-0000D9090000}"/>
    <cellStyle name="40% - Accent4 5 2 3 2 4" xfId="4027" xr:uid="{00000000-0005-0000-0000-0000DA090000}"/>
    <cellStyle name="40% - Accent4 5 2 3 2 4 2" xfId="6356" xr:uid="{00000000-0005-0000-0000-0000DB090000}"/>
    <cellStyle name="40% - Accent4 5 2 3 2 5" xfId="5216" xr:uid="{00000000-0005-0000-0000-0000DC090000}"/>
    <cellStyle name="40% - Accent4 5 2 3 3" xfId="3041" xr:uid="{00000000-0005-0000-0000-0000DD090000}"/>
    <cellStyle name="40% - Accent4 5 2 3 3 2" xfId="3608" xr:uid="{00000000-0005-0000-0000-0000DE090000}"/>
    <cellStyle name="40% - Accent4 5 2 3 3 2 2" xfId="4748" xr:uid="{00000000-0005-0000-0000-0000DF090000}"/>
    <cellStyle name="40% - Accent4 5 2 3 3 2 2 2" xfId="7077" xr:uid="{00000000-0005-0000-0000-0000E0090000}"/>
    <cellStyle name="40% - Accent4 5 2 3 3 2 3" xfId="5938" xr:uid="{00000000-0005-0000-0000-0000E1090000}"/>
    <cellStyle name="40% - Accent4 5 2 3 3 3" xfId="4181" xr:uid="{00000000-0005-0000-0000-0000E2090000}"/>
    <cellStyle name="40% - Accent4 5 2 3 3 3 2" xfId="6510" xr:uid="{00000000-0005-0000-0000-0000E3090000}"/>
    <cellStyle name="40% - Accent4 5 2 3 3 4" xfId="5371" xr:uid="{00000000-0005-0000-0000-0000E4090000}"/>
    <cellStyle name="40% - Accent4 5 2 3 4" xfId="3319" xr:uid="{00000000-0005-0000-0000-0000E5090000}"/>
    <cellStyle name="40% - Accent4 5 2 3 4 2" xfId="4459" xr:uid="{00000000-0005-0000-0000-0000E6090000}"/>
    <cellStyle name="40% - Accent4 5 2 3 4 2 2" xfId="6788" xr:uid="{00000000-0005-0000-0000-0000E7090000}"/>
    <cellStyle name="40% - Accent4 5 2 3 4 3" xfId="5649" xr:uid="{00000000-0005-0000-0000-0000E8090000}"/>
    <cellStyle name="40% - Accent4 5 2 3 5" xfId="3892" xr:uid="{00000000-0005-0000-0000-0000E9090000}"/>
    <cellStyle name="40% - Accent4 5 2 3 5 2" xfId="6221" xr:uid="{00000000-0005-0000-0000-0000EA090000}"/>
    <cellStyle name="40% - Accent4 5 2 3 6" xfId="5081" xr:uid="{00000000-0005-0000-0000-0000EB090000}"/>
    <cellStyle name="40% - Accent4 5 2 4" xfId="2808" xr:uid="{00000000-0005-0000-0000-0000EC090000}"/>
    <cellStyle name="40% - Accent4 5 2 4 2" xfId="3109" xr:uid="{00000000-0005-0000-0000-0000ED090000}"/>
    <cellStyle name="40% - Accent4 5 2 4 2 2" xfId="3676" xr:uid="{00000000-0005-0000-0000-0000EE090000}"/>
    <cellStyle name="40% - Accent4 5 2 4 2 2 2" xfId="4816" xr:uid="{00000000-0005-0000-0000-0000EF090000}"/>
    <cellStyle name="40% - Accent4 5 2 4 2 2 2 2" xfId="7145" xr:uid="{00000000-0005-0000-0000-0000F0090000}"/>
    <cellStyle name="40% - Accent4 5 2 4 2 2 3" xfId="6006" xr:uid="{00000000-0005-0000-0000-0000F1090000}"/>
    <cellStyle name="40% - Accent4 5 2 4 2 3" xfId="4249" xr:uid="{00000000-0005-0000-0000-0000F2090000}"/>
    <cellStyle name="40% - Accent4 5 2 4 2 3 2" xfId="6578" xr:uid="{00000000-0005-0000-0000-0000F3090000}"/>
    <cellStyle name="40% - Accent4 5 2 4 2 4" xfId="5439" xr:uid="{00000000-0005-0000-0000-0000F4090000}"/>
    <cellStyle name="40% - Accent4 5 2 4 3" xfId="3385" xr:uid="{00000000-0005-0000-0000-0000F5090000}"/>
    <cellStyle name="40% - Accent4 5 2 4 3 2" xfId="4525" xr:uid="{00000000-0005-0000-0000-0000F6090000}"/>
    <cellStyle name="40% - Accent4 5 2 4 3 2 2" xfId="6854" xr:uid="{00000000-0005-0000-0000-0000F7090000}"/>
    <cellStyle name="40% - Accent4 5 2 4 3 3" xfId="5715" xr:uid="{00000000-0005-0000-0000-0000F8090000}"/>
    <cellStyle name="40% - Accent4 5 2 4 4" xfId="3958" xr:uid="{00000000-0005-0000-0000-0000F9090000}"/>
    <cellStyle name="40% - Accent4 5 2 4 4 2" xfId="6287" xr:uid="{00000000-0005-0000-0000-0000FA090000}"/>
    <cellStyle name="40% - Accent4 5 2 4 5" xfId="5147" xr:uid="{00000000-0005-0000-0000-0000FB090000}"/>
    <cellStyle name="40% - Accent4 5 2 5" xfId="2972" xr:uid="{00000000-0005-0000-0000-0000FC090000}"/>
    <cellStyle name="40% - Accent4 5 2 5 2" xfId="3539" xr:uid="{00000000-0005-0000-0000-0000FD090000}"/>
    <cellStyle name="40% - Accent4 5 2 5 2 2" xfId="4679" xr:uid="{00000000-0005-0000-0000-0000FE090000}"/>
    <cellStyle name="40% - Accent4 5 2 5 2 2 2" xfId="7008" xr:uid="{00000000-0005-0000-0000-0000FF090000}"/>
    <cellStyle name="40% - Accent4 5 2 5 2 3" xfId="5869" xr:uid="{00000000-0005-0000-0000-0000000A0000}"/>
    <cellStyle name="40% - Accent4 5 2 5 3" xfId="4112" xr:uid="{00000000-0005-0000-0000-0000010A0000}"/>
    <cellStyle name="40% - Accent4 5 2 5 3 2" xfId="6441" xr:uid="{00000000-0005-0000-0000-0000020A0000}"/>
    <cellStyle name="40% - Accent4 5 2 5 4" xfId="5302" xr:uid="{00000000-0005-0000-0000-0000030A0000}"/>
    <cellStyle name="40% - Accent4 5 2 6" xfId="3250" xr:uid="{00000000-0005-0000-0000-0000040A0000}"/>
    <cellStyle name="40% - Accent4 5 2 6 2" xfId="4390" xr:uid="{00000000-0005-0000-0000-0000050A0000}"/>
    <cellStyle name="40% - Accent4 5 2 6 2 2" xfId="6719" xr:uid="{00000000-0005-0000-0000-0000060A0000}"/>
    <cellStyle name="40% - Accent4 5 2 6 3" xfId="5580" xr:uid="{00000000-0005-0000-0000-0000070A0000}"/>
    <cellStyle name="40% - Accent4 5 2 7" xfId="3823" xr:uid="{00000000-0005-0000-0000-0000080A0000}"/>
    <cellStyle name="40% - Accent4 5 2 7 2" xfId="6152" xr:uid="{00000000-0005-0000-0000-0000090A0000}"/>
    <cellStyle name="40% - Accent4 5 2 8" xfId="5012" xr:uid="{00000000-0005-0000-0000-00000A0A0000}"/>
    <cellStyle name="40% - Accent4 5 3" xfId="2620" xr:uid="{00000000-0005-0000-0000-00000B0A0000}"/>
    <cellStyle name="40% - Accent4 5 3 2" xfId="2731" xr:uid="{00000000-0005-0000-0000-00000C0A0000}"/>
    <cellStyle name="40% - Accent4 5 3 2 2" xfId="2894" xr:uid="{00000000-0005-0000-0000-00000D0A0000}"/>
    <cellStyle name="40% - Accent4 5 3 2 2 2" xfId="3195" xr:uid="{00000000-0005-0000-0000-00000E0A0000}"/>
    <cellStyle name="40% - Accent4 5 3 2 2 2 2" xfId="3762" xr:uid="{00000000-0005-0000-0000-00000F0A0000}"/>
    <cellStyle name="40% - Accent4 5 3 2 2 2 2 2" xfId="4902" xr:uid="{00000000-0005-0000-0000-0000100A0000}"/>
    <cellStyle name="40% - Accent4 5 3 2 2 2 2 2 2" xfId="7231" xr:uid="{00000000-0005-0000-0000-0000110A0000}"/>
    <cellStyle name="40% - Accent4 5 3 2 2 2 2 3" xfId="6092" xr:uid="{00000000-0005-0000-0000-0000120A0000}"/>
    <cellStyle name="40% - Accent4 5 3 2 2 2 3" xfId="4335" xr:uid="{00000000-0005-0000-0000-0000130A0000}"/>
    <cellStyle name="40% - Accent4 5 3 2 2 2 3 2" xfId="6664" xr:uid="{00000000-0005-0000-0000-0000140A0000}"/>
    <cellStyle name="40% - Accent4 5 3 2 2 2 4" xfId="5525" xr:uid="{00000000-0005-0000-0000-0000150A0000}"/>
    <cellStyle name="40% - Accent4 5 3 2 2 3" xfId="3471" xr:uid="{00000000-0005-0000-0000-0000160A0000}"/>
    <cellStyle name="40% - Accent4 5 3 2 2 3 2" xfId="4611" xr:uid="{00000000-0005-0000-0000-0000170A0000}"/>
    <cellStyle name="40% - Accent4 5 3 2 2 3 2 2" xfId="6940" xr:uid="{00000000-0005-0000-0000-0000180A0000}"/>
    <cellStyle name="40% - Accent4 5 3 2 2 3 3" xfId="5801" xr:uid="{00000000-0005-0000-0000-0000190A0000}"/>
    <cellStyle name="40% - Accent4 5 3 2 2 4" xfId="4044" xr:uid="{00000000-0005-0000-0000-00001A0A0000}"/>
    <cellStyle name="40% - Accent4 5 3 2 2 4 2" xfId="6373" xr:uid="{00000000-0005-0000-0000-00001B0A0000}"/>
    <cellStyle name="40% - Accent4 5 3 2 2 5" xfId="5233" xr:uid="{00000000-0005-0000-0000-00001C0A0000}"/>
    <cellStyle name="40% - Accent4 5 3 2 3" xfId="3058" xr:uid="{00000000-0005-0000-0000-00001D0A0000}"/>
    <cellStyle name="40% - Accent4 5 3 2 3 2" xfId="3625" xr:uid="{00000000-0005-0000-0000-00001E0A0000}"/>
    <cellStyle name="40% - Accent4 5 3 2 3 2 2" xfId="4765" xr:uid="{00000000-0005-0000-0000-00001F0A0000}"/>
    <cellStyle name="40% - Accent4 5 3 2 3 2 2 2" xfId="7094" xr:uid="{00000000-0005-0000-0000-0000200A0000}"/>
    <cellStyle name="40% - Accent4 5 3 2 3 2 3" xfId="5955" xr:uid="{00000000-0005-0000-0000-0000210A0000}"/>
    <cellStyle name="40% - Accent4 5 3 2 3 3" xfId="4198" xr:uid="{00000000-0005-0000-0000-0000220A0000}"/>
    <cellStyle name="40% - Accent4 5 3 2 3 3 2" xfId="6527" xr:uid="{00000000-0005-0000-0000-0000230A0000}"/>
    <cellStyle name="40% - Accent4 5 3 2 3 4" xfId="5388" xr:uid="{00000000-0005-0000-0000-0000240A0000}"/>
    <cellStyle name="40% - Accent4 5 3 2 4" xfId="3336" xr:uid="{00000000-0005-0000-0000-0000250A0000}"/>
    <cellStyle name="40% - Accent4 5 3 2 4 2" xfId="4476" xr:uid="{00000000-0005-0000-0000-0000260A0000}"/>
    <cellStyle name="40% - Accent4 5 3 2 4 2 2" xfId="6805" xr:uid="{00000000-0005-0000-0000-0000270A0000}"/>
    <cellStyle name="40% - Accent4 5 3 2 4 3" xfId="5666" xr:uid="{00000000-0005-0000-0000-0000280A0000}"/>
    <cellStyle name="40% - Accent4 5 3 2 5" xfId="3909" xr:uid="{00000000-0005-0000-0000-0000290A0000}"/>
    <cellStyle name="40% - Accent4 5 3 2 5 2" xfId="6238" xr:uid="{00000000-0005-0000-0000-00002A0A0000}"/>
    <cellStyle name="40% - Accent4 5 3 2 6" xfId="5098" xr:uid="{00000000-0005-0000-0000-00002B0A0000}"/>
    <cellStyle name="40% - Accent4 5 3 3" xfId="2825" xr:uid="{00000000-0005-0000-0000-00002C0A0000}"/>
    <cellStyle name="40% - Accent4 5 3 3 2" xfId="3126" xr:uid="{00000000-0005-0000-0000-00002D0A0000}"/>
    <cellStyle name="40% - Accent4 5 3 3 2 2" xfId="3693" xr:uid="{00000000-0005-0000-0000-00002E0A0000}"/>
    <cellStyle name="40% - Accent4 5 3 3 2 2 2" xfId="4833" xr:uid="{00000000-0005-0000-0000-00002F0A0000}"/>
    <cellStyle name="40% - Accent4 5 3 3 2 2 2 2" xfId="7162" xr:uid="{00000000-0005-0000-0000-0000300A0000}"/>
    <cellStyle name="40% - Accent4 5 3 3 2 2 3" xfId="6023" xr:uid="{00000000-0005-0000-0000-0000310A0000}"/>
    <cellStyle name="40% - Accent4 5 3 3 2 3" xfId="4266" xr:uid="{00000000-0005-0000-0000-0000320A0000}"/>
    <cellStyle name="40% - Accent4 5 3 3 2 3 2" xfId="6595" xr:uid="{00000000-0005-0000-0000-0000330A0000}"/>
    <cellStyle name="40% - Accent4 5 3 3 2 4" xfId="5456" xr:uid="{00000000-0005-0000-0000-0000340A0000}"/>
    <cellStyle name="40% - Accent4 5 3 3 3" xfId="3402" xr:uid="{00000000-0005-0000-0000-0000350A0000}"/>
    <cellStyle name="40% - Accent4 5 3 3 3 2" xfId="4542" xr:uid="{00000000-0005-0000-0000-0000360A0000}"/>
    <cellStyle name="40% - Accent4 5 3 3 3 2 2" xfId="6871" xr:uid="{00000000-0005-0000-0000-0000370A0000}"/>
    <cellStyle name="40% - Accent4 5 3 3 3 3" xfId="5732" xr:uid="{00000000-0005-0000-0000-0000380A0000}"/>
    <cellStyle name="40% - Accent4 5 3 3 4" xfId="3975" xr:uid="{00000000-0005-0000-0000-0000390A0000}"/>
    <cellStyle name="40% - Accent4 5 3 3 4 2" xfId="6304" xr:uid="{00000000-0005-0000-0000-00003A0A0000}"/>
    <cellStyle name="40% - Accent4 5 3 3 5" xfId="5164" xr:uid="{00000000-0005-0000-0000-00003B0A0000}"/>
    <cellStyle name="40% - Accent4 5 3 4" xfId="2989" xr:uid="{00000000-0005-0000-0000-00003C0A0000}"/>
    <cellStyle name="40% - Accent4 5 3 4 2" xfId="3556" xr:uid="{00000000-0005-0000-0000-00003D0A0000}"/>
    <cellStyle name="40% - Accent4 5 3 4 2 2" xfId="4696" xr:uid="{00000000-0005-0000-0000-00003E0A0000}"/>
    <cellStyle name="40% - Accent4 5 3 4 2 2 2" xfId="7025" xr:uid="{00000000-0005-0000-0000-00003F0A0000}"/>
    <cellStyle name="40% - Accent4 5 3 4 2 3" xfId="5886" xr:uid="{00000000-0005-0000-0000-0000400A0000}"/>
    <cellStyle name="40% - Accent4 5 3 4 3" xfId="4129" xr:uid="{00000000-0005-0000-0000-0000410A0000}"/>
    <cellStyle name="40% - Accent4 5 3 4 3 2" xfId="6458" xr:uid="{00000000-0005-0000-0000-0000420A0000}"/>
    <cellStyle name="40% - Accent4 5 3 4 4" xfId="5319" xr:uid="{00000000-0005-0000-0000-0000430A0000}"/>
    <cellStyle name="40% - Accent4 5 3 5" xfId="3267" xr:uid="{00000000-0005-0000-0000-0000440A0000}"/>
    <cellStyle name="40% - Accent4 5 3 5 2" xfId="4407" xr:uid="{00000000-0005-0000-0000-0000450A0000}"/>
    <cellStyle name="40% - Accent4 5 3 5 2 2" xfId="6736" xr:uid="{00000000-0005-0000-0000-0000460A0000}"/>
    <cellStyle name="40% - Accent4 5 3 5 3" xfId="5597" xr:uid="{00000000-0005-0000-0000-0000470A0000}"/>
    <cellStyle name="40% - Accent4 5 3 6" xfId="3840" xr:uid="{00000000-0005-0000-0000-0000480A0000}"/>
    <cellStyle name="40% - Accent4 5 3 6 2" xfId="6169" xr:uid="{00000000-0005-0000-0000-0000490A0000}"/>
    <cellStyle name="40% - Accent4 5 3 7" xfId="5029" xr:uid="{00000000-0005-0000-0000-00004A0A0000}"/>
    <cellStyle name="40% - Accent4 5 4" xfId="2697" xr:uid="{00000000-0005-0000-0000-00004B0A0000}"/>
    <cellStyle name="40% - Accent4 5 4 2" xfId="2860" xr:uid="{00000000-0005-0000-0000-00004C0A0000}"/>
    <cellStyle name="40% - Accent4 5 4 2 2" xfId="3161" xr:uid="{00000000-0005-0000-0000-00004D0A0000}"/>
    <cellStyle name="40% - Accent4 5 4 2 2 2" xfId="3728" xr:uid="{00000000-0005-0000-0000-00004E0A0000}"/>
    <cellStyle name="40% - Accent4 5 4 2 2 2 2" xfId="4868" xr:uid="{00000000-0005-0000-0000-00004F0A0000}"/>
    <cellStyle name="40% - Accent4 5 4 2 2 2 2 2" xfId="7197" xr:uid="{00000000-0005-0000-0000-0000500A0000}"/>
    <cellStyle name="40% - Accent4 5 4 2 2 2 3" xfId="6058" xr:uid="{00000000-0005-0000-0000-0000510A0000}"/>
    <cellStyle name="40% - Accent4 5 4 2 2 3" xfId="4301" xr:uid="{00000000-0005-0000-0000-0000520A0000}"/>
    <cellStyle name="40% - Accent4 5 4 2 2 3 2" xfId="6630" xr:uid="{00000000-0005-0000-0000-0000530A0000}"/>
    <cellStyle name="40% - Accent4 5 4 2 2 4" xfId="5491" xr:uid="{00000000-0005-0000-0000-0000540A0000}"/>
    <cellStyle name="40% - Accent4 5 4 2 3" xfId="3437" xr:uid="{00000000-0005-0000-0000-0000550A0000}"/>
    <cellStyle name="40% - Accent4 5 4 2 3 2" xfId="4577" xr:uid="{00000000-0005-0000-0000-0000560A0000}"/>
    <cellStyle name="40% - Accent4 5 4 2 3 2 2" xfId="6906" xr:uid="{00000000-0005-0000-0000-0000570A0000}"/>
    <cellStyle name="40% - Accent4 5 4 2 3 3" xfId="5767" xr:uid="{00000000-0005-0000-0000-0000580A0000}"/>
    <cellStyle name="40% - Accent4 5 4 2 4" xfId="4010" xr:uid="{00000000-0005-0000-0000-0000590A0000}"/>
    <cellStyle name="40% - Accent4 5 4 2 4 2" xfId="6339" xr:uid="{00000000-0005-0000-0000-00005A0A0000}"/>
    <cellStyle name="40% - Accent4 5 4 2 5" xfId="5199" xr:uid="{00000000-0005-0000-0000-00005B0A0000}"/>
    <cellStyle name="40% - Accent4 5 4 3" xfId="3024" xr:uid="{00000000-0005-0000-0000-00005C0A0000}"/>
    <cellStyle name="40% - Accent4 5 4 3 2" xfId="3591" xr:uid="{00000000-0005-0000-0000-00005D0A0000}"/>
    <cellStyle name="40% - Accent4 5 4 3 2 2" xfId="4731" xr:uid="{00000000-0005-0000-0000-00005E0A0000}"/>
    <cellStyle name="40% - Accent4 5 4 3 2 2 2" xfId="7060" xr:uid="{00000000-0005-0000-0000-00005F0A0000}"/>
    <cellStyle name="40% - Accent4 5 4 3 2 3" xfId="5921" xr:uid="{00000000-0005-0000-0000-0000600A0000}"/>
    <cellStyle name="40% - Accent4 5 4 3 3" xfId="4164" xr:uid="{00000000-0005-0000-0000-0000610A0000}"/>
    <cellStyle name="40% - Accent4 5 4 3 3 2" xfId="6493" xr:uid="{00000000-0005-0000-0000-0000620A0000}"/>
    <cellStyle name="40% - Accent4 5 4 3 4" xfId="5354" xr:uid="{00000000-0005-0000-0000-0000630A0000}"/>
    <cellStyle name="40% - Accent4 5 4 4" xfId="3302" xr:uid="{00000000-0005-0000-0000-0000640A0000}"/>
    <cellStyle name="40% - Accent4 5 4 4 2" xfId="4442" xr:uid="{00000000-0005-0000-0000-0000650A0000}"/>
    <cellStyle name="40% - Accent4 5 4 4 2 2" xfId="6771" xr:uid="{00000000-0005-0000-0000-0000660A0000}"/>
    <cellStyle name="40% - Accent4 5 4 4 3" xfId="5632" xr:uid="{00000000-0005-0000-0000-0000670A0000}"/>
    <cellStyle name="40% - Accent4 5 4 5" xfId="3875" xr:uid="{00000000-0005-0000-0000-0000680A0000}"/>
    <cellStyle name="40% - Accent4 5 4 5 2" xfId="6204" xr:uid="{00000000-0005-0000-0000-0000690A0000}"/>
    <cellStyle name="40% - Accent4 5 4 6" xfId="5064" xr:uid="{00000000-0005-0000-0000-00006A0A0000}"/>
    <cellStyle name="40% - Accent4 5 5" xfId="2792" xr:uid="{00000000-0005-0000-0000-00006B0A0000}"/>
    <cellStyle name="40% - Accent4 5 5 2" xfId="3092" xr:uid="{00000000-0005-0000-0000-00006C0A0000}"/>
    <cellStyle name="40% - Accent4 5 5 2 2" xfId="3659" xr:uid="{00000000-0005-0000-0000-00006D0A0000}"/>
    <cellStyle name="40% - Accent4 5 5 2 2 2" xfId="4799" xr:uid="{00000000-0005-0000-0000-00006E0A0000}"/>
    <cellStyle name="40% - Accent4 5 5 2 2 2 2" xfId="7128" xr:uid="{00000000-0005-0000-0000-00006F0A0000}"/>
    <cellStyle name="40% - Accent4 5 5 2 2 3" xfId="5989" xr:uid="{00000000-0005-0000-0000-0000700A0000}"/>
    <cellStyle name="40% - Accent4 5 5 2 3" xfId="4232" xr:uid="{00000000-0005-0000-0000-0000710A0000}"/>
    <cellStyle name="40% - Accent4 5 5 2 3 2" xfId="6561" xr:uid="{00000000-0005-0000-0000-0000720A0000}"/>
    <cellStyle name="40% - Accent4 5 5 2 4" xfId="5422" xr:uid="{00000000-0005-0000-0000-0000730A0000}"/>
    <cellStyle name="40% - Accent4 5 5 3" xfId="3369" xr:uid="{00000000-0005-0000-0000-0000740A0000}"/>
    <cellStyle name="40% - Accent4 5 5 3 2" xfId="4509" xr:uid="{00000000-0005-0000-0000-0000750A0000}"/>
    <cellStyle name="40% - Accent4 5 5 3 2 2" xfId="6838" xr:uid="{00000000-0005-0000-0000-0000760A0000}"/>
    <cellStyle name="40% - Accent4 5 5 3 3" xfId="5699" xr:uid="{00000000-0005-0000-0000-0000770A0000}"/>
    <cellStyle name="40% - Accent4 5 5 4" xfId="3942" xr:uid="{00000000-0005-0000-0000-0000780A0000}"/>
    <cellStyle name="40% - Accent4 5 5 4 2" xfId="6271" xr:uid="{00000000-0005-0000-0000-0000790A0000}"/>
    <cellStyle name="40% - Accent4 5 5 5" xfId="5131" xr:uid="{00000000-0005-0000-0000-00007A0A0000}"/>
    <cellStyle name="40% - Accent4 5 6" xfId="2954" xr:uid="{00000000-0005-0000-0000-00007B0A0000}"/>
    <cellStyle name="40% - Accent4 5 6 2" xfId="3522" xr:uid="{00000000-0005-0000-0000-00007C0A0000}"/>
    <cellStyle name="40% - Accent4 5 6 2 2" xfId="4662" xr:uid="{00000000-0005-0000-0000-00007D0A0000}"/>
    <cellStyle name="40% - Accent4 5 6 2 2 2" xfId="6991" xr:uid="{00000000-0005-0000-0000-00007E0A0000}"/>
    <cellStyle name="40% - Accent4 5 6 2 3" xfId="5852" xr:uid="{00000000-0005-0000-0000-00007F0A0000}"/>
    <cellStyle name="40% - Accent4 5 6 3" xfId="4095" xr:uid="{00000000-0005-0000-0000-0000800A0000}"/>
    <cellStyle name="40% - Accent4 5 6 3 2" xfId="6424" xr:uid="{00000000-0005-0000-0000-0000810A0000}"/>
    <cellStyle name="40% - Accent4 5 6 4" xfId="5285" xr:uid="{00000000-0005-0000-0000-0000820A0000}"/>
    <cellStyle name="40% - Accent4 5 7" xfId="3233" xr:uid="{00000000-0005-0000-0000-0000830A0000}"/>
    <cellStyle name="40% - Accent4 5 7 2" xfId="4373" xr:uid="{00000000-0005-0000-0000-0000840A0000}"/>
    <cellStyle name="40% - Accent4 5 7 2 2" xfId="6702" xr:uid="{00000000-0005-0000-0000-0000850A0000}"/>
    <cellStyle name="40% - Accent4 5 7 3" xfId="5563" xr:uid="{00000000-0005-0000-0000-0000860A0000}"/>
    <cellStyle name="40% - Accent4 5 8" xfId="3806" xr:uid="{00000000-0005-0000-0000-0000870A0000}"/>
    <cellStyle name="40% - Accent4 5 8 2" xfId="6135" xr:uid="{00000000-0005-0000-0000-0000880A0000}"/>
    <cellStyle name="40% - Accent4 5 9" xfId="4995" xr:uid="{00000000-0005-0000-0000-0000890A0000}"/>
    <cellStyle name="40% - Accent4 6" xfId="2657" xr:uid="{00000000-0005-0000-0000-00008A0A0000}"/>
    <cellStyle name="40% - Accent4 7" xfId="27" xr:uid="{00000000-0005-0000-0000-00008B0A0000}"/>
    <cellStyle name="40% - Accent4 7 2" xfId="2930" xr:uid="{00000000-0005-0000-0000-00008C0A0000}"/>
    <cellStyle name="40% - Accent4 7 2 2" xfId="3505" xr:uid="{00000000-0005-0000-0000-00008D0A0000}"/>
    <cellStyle name="40% - Accent4 7 2 2 2" xfId="4645" xr:uid="{00000000-0005-0000-0000-00008E0A0000}"/>
    <cellStyle name="40% - Accent4 7 2 2 2 2" xfId="6974" xr:uid="{00000000-0005-0000-0000-00008F0A0000}"/>
    <cellStyle name="40% - Accent4 7 2 2 3" xfId="5835" xr:uid="{00000000-0005-0000-0000-0000900A0000}"/>
    <cellStyle name="40% - Accent4 7 2 3" xfId="4078" xr:uid="{00000000-0005-0000-0000-0000910A0000}"/>
    <cellStyle name="40% - Accent4 7 2 3 2" xfId="6407" xr:uid="{00000000-0005-0000-0000-0000920A0000}"/>
    <cellStyle name="40% - Accent4 7 2 4" xfId="5267" xr:uid="{00000000-0005-0000-0000-0000930A0000}"/>
    <cellStyle name="40% - Accent5 2" xfId="363" xr:uid="{00000000-0005-0000-0000-0000940A0000}"/>
    <cellStyle name="40% - Accent5 3" xfId="524" xr:uid="{00000000-0005-0000-0000-0000950A0000}"/>
    <cellStyle name="40% - Accent5 4" xfId="618" xr:uid="{00000000-0005-0000-0000-0000960A0000}"/>
    <cellStyle name="40% - Accent5 5" xfId="1005" xr:uid="{00000000-0005-0000-0000-0000970A0000}"/>
    <cellStyle name="40% - Accent5 5 2" xfId="1069" xr:uid="{00000000-0005-0000-0000-0000980A0000}"/>
    <cellStyle name="40% - Accent5 5 2 2" xfId="2639" xr:uid="{00000000-0005-0000-0000-0000990A0000}"/>
    <cellStyle name="40% - Accent5 5 2 2 2" xfId="2750" xr:uid="{00000000-0005-0000-0000-00009A0A0000}"/>
    <cellStyle name="40% - Accent5 5 2 2 2 2" xfId="2913" xr:uid="{00000000-0005-0000-0000-00009B0A0000}"/>
    <cellStyle name="40% - Accent5 5 2 2 2 2 2" xfId="3214" xr:uid="{00000000-0005-0000-0000-00009C0A0000}"/>
    <cellStyle name="40% - Accent5 5 2 2 2 2 2 2" xfId="3781" xr:uid="{00000000-0005-0000-0000-00009D0A0000}"/>
    <cellStyle name="40% - Accent5 5 2 2 2 2 2 2 2" xfId="4921" xr:uid="{00000000-0005-0000-0000-00009E0A0000}"/>
    <cellStyle name="40% - Accent5 5 2 2 2 2 2 2 2 2" xfId="7250" xr:uid="{00000000-0005-0000-0000-00009F0A0000}"/>
    <cellStyle name="40% - Accent5 5 2 2 2 2 2 2 3" xfId="6111" xr:uid="{00000000-0005-0000-0000-0000A00A0000}"/>
    <cellStyle name="40% - Accent5 5 2 2 2 2 2 3" xfId="4354" xr:uid="{00000000-0005-0000-0000-0000A10A0000}"/>
    <cellStyle name="40% - Accent5 5 2 2 2 2 2 3 2" xfId="6683" xr:uid="{00000000-0005-0000-0000-0000A20A0000}"/>
    <cellStyle name="40% - Accent5 5 2 2 2 2 2 4" xfId="5544" xr:uid="{00000000-0005-0000-0000-0000A30A0000}"/>
    <cellStyle name="40% - Accent5 5 2 2 2 2 3" xfId="3490" xr:uid="{00000000-0005-0000-0000-0000A40A0000}"/>
    <cellStyle name="40% - Accent5 5 2 2 2 2 3 2" xfId="4630" xr:uid="{00000000-0005-0000-0000-0000A50A0000}"/>
    <cellStyle name="40% - Accent5 5 2 2 2 2 3 2 2" xfId="6959" xr:uid="{00000000-0005-0000-0000-0000A60A0000}"/>
    <cellStyle name="40% - Accent5 5 2 2 2 2 3 3" xfId="5820" xr:uid="{00000000-0005-0000-0000-0000A70A0000}"/>
    <cellStyle name="40% - Accent5 5 2 2 2 2 4" xfId="4063" xr:uid="{00000000-0005-0000-0000-0000A80A0000}"/>
    <cellStyle name="40% - Accent5 5 2 2 2 2 4 2" xfId="6392" xr:uid="{00000000-0005-0000-0000-0000A90A0000}"/>
    <cellStyle name="40% - Accent5 5 2 2 2 2 5" xfId="5252" xr:uid="{00000000-0005-0000-0000-0000AA0A0000}"/>
    <cellStyle name="40% - Accent5 5 2 2 2 3" xfId="3077" xr:uid="{00000000-0005-0000-0000-0000AB0A0000}"/>
    <cellStyle name="40% - Accent5 5 2 2 2 3 2" xfId="3644" xr:uid="{00000000-0005-0000-0000-0000AC0A0000}"/>
    <cellStyle name="40% - Accent5 5 2 2 2 3 2 2" xfId="4784" xr:uid="{00000000-0005-0000-0000-0000AD0A0000}"/>
    <cellStyle name="40% - Accent5 5 2 2 2 3 2 2 2" xfId="7113" xr:uid="{00000000-0005-0000-0000-0000AE0A0000}"/>
    <cellStyle name="40% - Accent5 5 2 2 2 3 2 3" xfId="5974" xr:uid="{00000000-0005-0000-0000-0000AF0A0000}"/>
    <cellStyle name="40% - Accent5 5 2 2 2 3 3" xfId="4217" xr:uid="{00000000-0005-0000-0000-0000B00A0000}"/>
    <cellStyle name="40% - Accent5 5 2 2 2 3 3 2" xfId="6546" xr:uid="{00000000-0005-0000-0000-0000B10A0000}"/>
    <cellStyle name="40% - Accent5 5 2 2 2 3 4" xfId="5407" xr:uid="{00000000-0005-0000-0000-0000B20A0000}"/>
    <cellStyle name="40% - Accent5 5 2 2 2 4" xfId="3355" xr:uid="{00000000-0005-0000-0000-0000B30A0000}"/>
    <cellStyle name="40% - Accent5 5 2 2 2 4 2" xfId="4495" xr:uid="{00000000-0005-0000-0000-0000B40A0000}"/>
    <cellStyle name="40% - Accent5 5 2 2 2 4 2 2" xfId="6824" xr:uid="{00000000-0005-0000-0000-0000B50A0000}"/>
    <cellStyle name="40% - Accent5 5 2 2 2 4 3" xfId="5685" xr:uid="{00000000-0005-0000-0000-0000B60A0000}"/>
    <cellStyle name="40% - Accent5 5 2 2 2 5" xfId="3928" xr:uid="{00000000-0005-0000-0000-0000B70A0000}"/>
    <cellStyle name="40% - Accent5 5 2 2 2 5 2" xfId="6257" xr:uid="{00000000-0005-0000-0000-0000B80A0000}"/>
    <cellStyle name="40% - Accent5 5 2 2 2 6" xfId="5117" xr:uid="{00000000-0005-0000-0000-0000B90A0000}"/>
    <cellStyle name="40% - Accent5 5 2 2 3" xfId="2844" xr:uid="{00000000-0005-0000-0000-0000BA0A0000}"/>
    <cellStyle name="40% - Accent5 5 2 2 3 2" xfId="3145" xr:uid="{00000000-0005-0000-0000-0000BB0A0000}"/>
    <cellStyle name="40% - Accent5 5 2 2 3 2 2" xfId="3712" xr:uid="{00000000-0005-0000-0000-0000BC0A0000}"/>
    <cellStyle name="40% - Accent5 5 2 2 3 2 2 2" xfId="4852" xr:uid="{00000000-0005-0000-0000-0000BD0A0000}"/>
    <cellStyle name="40% - Accent5 5 2 2 3 2 2 2 2" xfId="7181" xr:uid="{00000000-0005-0000-0000-0000BE0A0000}"/>
    <cellStyle name="40% - Accent5 5 2 2 3 2 2 3" xfId="6042" xr:uid="{00000000-0005-0000-0000-0000BF0A0000}"/>
    <cellStyle name="40% - Accent5 5 2 2 3 2 3" xfId="4285" xr:uid="{00000000-0005-0000-0000-0000C00A0000}"/>
    <cellStyle name="40% - Accent5 5 2 2 3 2 3 2" xfId="6614" xr:uid="{00000000-0005-0000-0000-0000C10A0000}"/>
    <cellStyle name="40% - Accent5 5 2 2 3 2 4" xfId="5475" xr:uid="{00000000-0005-0000-0000-0000C20A0000}"/>
    <cellStyle name="40% - Accent5 5 2 2 3 3" xfId="3421" xr:uid="{00000000-0005-0000-0000-0000C30A0000}"/>
    <cellStyle name="40% - Accent5 5 2 2 3 3 2" xfId="4561" xr:uid="{00000000-0005-0000-0000-0000C40A0000}"/>
    <cellStyle name="40% - Accent5 5 2 2 3 3 2 2" xfId="6890" xr:uid="{00000000-0005-0000-0000-0000C50A0000}"/>
    <cellStyle name="40% - Accent5 5 2 2 3 3 3" xfId="5751" xr:uid="{00000000-0005-0000-0000-0000C60A0000}"/>
    <cellStyle name="40% - Accent5 5 2 2 3 4" xfId="3994" xr:uid="{00000000-0005-0000-0000-0000C70A0000}"/>
    <cellStyle name="40% - Accent5 5 2 2 3 4 2" xfId="6323" xr:uid="{00000000-0005-0000-0000-0000C80A0000}"/>
    <cellStyle name="40% - Accent5 5 2 2 3 5" xfId="5183" xr:uid="{00000000-0005-0000-0000-0000C90A0000}"/>
    <cellStyle name="40% - Accent5 5 2 2 4" xfId="3008" xr:uid="{00000000-0005-0000-0000-0000CA0A0000}"/>
    <cellStyle name="40% - Accent5 5 2 2 4 2" xfId="3575" xr:uid="{00000000-0005-0000-0000-0000CB0A0000}"/>
    <cellStyle name="40% - Accent5 5 2 2 4 2 2" xfId="4715" xr:uid="{00000000-0005-0000-0000-0000CC0A0000}"/>
    <cellStyle name="40% - Accent5 5 2 2 4 2 2 2" xfId="7044" xr:uid="{00000000-0005-0000-0000-0000CD0A0000}"/>
    <cellStyle name="40% - Accent5 5 2 2 4 2 3" xfId="5905" xr:uid="{00000000-0005-0000-0000-0000CE0A0000}"/>
    <cellStyle name="40% - Accent5 5 2 2 4 3" xfId="4148" xr:uid="{00000000-0005-0000-0000-0000CF0A0000}"/>
    <cellStyle name="40% - Accent5 5 2 2 4 3 2" xfId="6477" xr:uid="{00000000-0005-0000-0000-0000D00A0000}"/>
    <cellStyle name="40% - Accent5 5 2 2 4 4" xfId="5338" xr:uid="{00000000-0005-0000-0000-0000D10A0000}"/>
    <cellStyle name="40% - Accent5 5 2 2 5" xfId="3286" xr:uid="{00000000-0005-0000-0000-0000D20A0000}"/>
    <cellStyle name="40% - Accent5 5 2 2 5 2" xfId="4426" xr:uid="{00000000-0005-0000-0000-0000D30A0000}"/>
    <cellStyle name="40% - Accent5 5 2 2 5 2 2" xfId="6755" xr:uid="{00000000-0005-0000-0000-0000D40A0000}"/>
    <cellStyle name="40% - Accent5 5 2 2 5 3" xfId="5616" xr:uid="{00000000-0005-0000-0000-0000D50A0000}"/>
    <cellStyle name="40% - Accent5 5 2 2 6" xfId="3859" xr:uid="{00000000-0005-0000-0000-0000D60A0000}"/>
    <cellStyle name="40% - Accent5 5 2 2 6 2" xfId="6188" xr:uid="{00000000-0005-0000-0000-0000D70A0000}"/>
    <cellStyle name="40% - Accent5 5 2 2 7" xfId="5048" xr:uid="{00000000-0005-0000-0000-0000D80A0000}"/>
    <cellStyle name="40% - Accent5 5 2 3" xfId="2716" xr:uid="{00000000-0005-0000-0000-0000D90A0000}"/>
    <cellStyle name="40% - Accent5 5 2 3 2" xfId="2879" xr:uid="{00000000-0005-0000-0000-0000DA0A0000}"/>
    <cellStyle name="40% - Accent5 5 2 3 2 2" xfId="3180" xr:uid="{00000000-0005-0000-0000-0000DB0A0000}"/>
    <cellStyle name="40% - Accent5 5 2 3 2 2 2" xfId="3747" xr:uid="{00000000-0005-0000-0000-0000DC0A0000}"/>
    <cellStyle name="40% - Accent5 5 2 3 2 2 2 2" xfId="4887" xr:uid="{00000000-0005-0000-0000-0000DD0A0000}"/>
    <cellStyle name="40% - Accent5 5 2 3 2 2 2 2 2" xfId="7216" xr:uid="{00000000-0005-0000-0000-0000DE0A0000}"/>
    <cellStyle name="40% - Accent5 5 2 3 2 2 2 3" xfId="6077" xr:uid="{00000000-0005-0000-0000-0000DF0A0000}"/>
    <cellStyle name="40% - Accent5 5 2 3 2 2 3" xfId="4320" xr:uid="{00000000-0005-0000-0000-0000E00A0000}"/>
    <cellStyle name="40% - Accent5 5 2 3 2 2 3 2" xfId="6649" xr:uid="{00000000-0005-0000-0000-0000E10A0000}"/>
    <cellStyle name="40% - Accent5 5 2 3 2 2 4" xfId="5510" xr:uid="{00000000-0005-0000-0000-0000E20A0000}"/>
    <cellStyle name="40% - Accent5 5 2 3 2 3" xfId="3456" xr:uid="{00000000-0005-0000-0000-0000E30A0000}"/>
    <cellStyle name="40% - Accent5 5 2 3 2 3 2" xfId="4596" xr:uid="{00000000-0005-0000-0000-0000E40A0000}"/>
    <cellStyle name="40% - Accent5 5 2 3 2 3 2 2" xfId="6925" xr:uid="{00000000-0005-0000-0000-0000E50A0000}"/>
    <cellStyle name="40% - Accent5 5 2 3 2 3 3" xfId="5786" xr:uid="{00000000-0005-0000-0000-0000E60A0000}"/>
    <cellStyle name="40% - Accent5 5 2 3 2 4" xfId="4029" xr:uid="{00000000-0005-0000-0000-0000E70A0000}"/>
    <cellStyle name="40% - Accent5 5 2 3 2 4 2" xfId="6358" xr:uid="{00000000-0005-0000-0000-0000E80A0000}"/>
    <cellStyle name="40% - Accent5 5 2 3 2 5" xfId="5218" xr:uid="{00000000-0005-0000-0000-0000E90A0000}"/>
    <cellStyle name="40% - Accent5 5 2 3 3" xfId="3043" xr:uid="{00000000-0005-0000-0000-0000EA0A0000}"/>
    <cellStyle name="40% - Accent5 5 2 3 3 2" xfId="3610" xr:uid="{00000000-0005-0000-0000-0000EB0A0000}"/>
    <cellStyle name="40% - Accent5 5 2 3 3 2 2" xfId="4750" xr:uid="{00000000-0005-0000-0000-0000EC0A0000}"/>
    <cellStyle name="40% - Accent5 5 2 3 3 2 2 2" xfId="7079" xr:uid="{00000000-0005-0000-0000-0000ED0A0000}"/>
    <cellStyle name="40% - Accent5 5 2 3 3 2 3" xfId="5940" xr:uid="{00000000-0005-0000-0000-0000EE0A0000}"/>
    <cellStyle name="40% - Accent5 5 2 3 3 3" xfId="4183" xr:uid="{00000000-0005-0000-0000-0000EF0A0000}"/>
    <cellStyle name="40% - Accent5 5 2 3 3 3 2" xfId="6512" xr:uid="{00000000-0005-0000-0000-0000F00A0000}"/>
    <cellStyle name="40% - Accent5 5 2 3 3 4" xfId="5373" xr:uid="{00000000-0005-0000-0000-0000F10A0000}"/>
    <cellStyle name="40% - Accent5 5 2 3 4" xfId="3321" xr:uid="{00000000-0005-0000-0000-0000F20A0000}"/>
    <cellStyle name="40% - Accent5 5 2 3 4 2" xfId="4461" xr:uid="{00000000-0005-0000-0000-0000F30A0000}"/>
    <cellStyle name="40% - Accent5 5 2 3 4 2 2" xfId="6790" xr:uid="{00000000-0005-0000-0000-0000F40A0000}"/>
    <cellStyle name="40% - Accent5 5 2 3 4 3" xfId="5651" xr:uid="{00000000-0005-0000-0000-0000F50A0000}"/>
    <cellStyle name="40% - Accent5 5 2 3 5" xfId="3894" xr:uid="{00000000-0005-0000-0000-0000F60A0000}"/>
    <cellStyle name="40% - Accent5 5 2 3 5 2" xfId="6223" xr:uid="{00000000-0005-0000-0000-0000F70A0000}"/>
    <cellStyle name="40% - Accent5 5 2 3 6" xfId="5083" xr:uid="{00000000-0005-0000-0000-0000F80A0000}"/>
    <cellStyle name="40% - Accent5 5 2 4" xfId="2810" xr:uid="{00000000-0005-0000-0000-0000F90A0000}"/>
    <cellStyle name="40% - Accent5 5 2 4 2" xfId="3111" xr:uid="{00000000-0005-0000-0000-0000FA0A0000}"/>
    <cellStyle name="40% - Accent5 5 2 4 2 2" xfId="3678" xr:uid="{00000000-0005-0000-0000-0000FB0A0000}"/>
    <cellStyle name="40% - Accent5 5 2 4 2 2 2" xfId="4818" xr:uid="{00000000-0005-0000-0000-0000FC0A0000}"/>
    <cellStyle name="40% - Accent5 5 2 4 2 2 2 2" xfId="7147" xr:uid="{00000000-0005-0000-0000-0000FD0A0000}"/>
    <cellStyle name="40% - Accent5 5 2 4 2 2 3" xfId="6008" xr:uid="{00000000-0005-0000-0000-0000FE0A0000}"/>
    <cellStyle name="40% - Accent5 5 2 4 2 3" xfId="4251" xr:uid="{00000000-0005-0000-0000-0000FF0A0000}"/>
    <cellStyle name="40% - Accent5 5 2 4 2 3 2" xfId="6580" xr:uid="{00000000-0005-0000-0000-0000000B0000}"/>
    <cellStyle name="40% - Accent5 5 2 4 2 4" xfId="5441" xr:uid="{00000000-0005-0000-0000-0000010B0000}"/>
    <cellStyle name="40% - Accent5 5 2 4 3" xfId="3387" xr:uid="{00000000-0005-0000-0000-0000020B0000}"/>
    <cellStyle name="40% - Accent5 5 2 4 3 2" xfId="4527" xr:uid="{00000000-0005-0000-0000-0000030B0000}"/>
    <cellStyle name="40% - Accent5 5 2 4 3 2 2" xfId="6856" xr:uid="{00000000-0005-0000-0000-0000040B0000}"/>
    <cellStyle name="40% - Accent5 5 2 4 3 3" xfId="5717" xr:uid="{00000000-0005-0000-0000-0000050B0000}"/>
    <cellStyle name="40% - Accent5 5 2 4 4" xfId="3960" xr:uid="{00000000-0005-0000-0000-0000060B0000}"/>
    <cellStyle name="40% - Accent5 5 2 4 4 2" xfId="6289" xr:uid="{00000000-0005-0000-0000-0000070B0000}"/>
    <cellStyle name="40% - Accent5 5 2 4 5" xfId="5149" xr:uid="{00000000-0005-0000-0000-0000080B0000}"/>
    <cellStyle name="40% - Accent5 5 2 5" xfId="2974" xr:uid="{00000000-0005-0000-0000-0000090B0000}"/>
    <cellStyle name="40% - Accent5 5 2 5 2" xfId="3541" xr:uid="{00000000-0005-0000-0000-00000A0B0000}"/>
    <cellStyle name="40% - Accent5 5 2 5 2 2" xfId="4681" xr:uid="{00000000-0005-0000-0000-00000B0B0000}"/>
    <cellStyle name="40% - Accent5 5 2 5 2 2 2" xfId="7010" xr:uid="{00000000-0005-0000-0000-00000C0B0000}"/>
    <cellStyle name="40% - Accent5 5 2 5 2 3" xfId="5871" xr:uid="{00000000-0005-0000-0000-00000D0B0000}"/>
    <cellStyle name="40% - Accent5 5 2 5 3" xfId="4114" xr:uid="{00000000-0005-0000-0000-00000E0B0000}"/>
    <cellStyle name="40% - Accent5 5 2 5 3 2" xfId="6443" xr:uid="{00000000-0005-0000-0000-00000F0B0000}"/>
    <cellStyle name="40% - Accent5 5 2 5 4" xfId="5304" xr:uid="{00000000-0005-0000-0000-0000100B0000}"/>
    <cellStyle name="40% - Accent5 5 2 6" xfId="3252" xr:uid="{00000000-0005-0000-0000-0000110B0000}"/>
    <cellStyle name="40% - Accent5 5 2 6 2" xfId="4392" xr:uid="{00000000-0005-0000-0000-0000120B0000}"/>
    <cellStyle name="40% - Accent5 5 2 6 2 2" xfId="6721" xr:uid="{00000000-0005-0000-0000-0000130B0000}"/>
    <cellStyle name="40% - Accent5 5 2 6 3" xfId="5582" xr:uid="{00000000-0005-0000-0000-0000140B0000}"/>
    <cellStyle name="40% - Accent5 5 2 7" xfId="3825" xr:uid="{00000000-0005-0000-0000-0000150B0000}"/>
    <cellStyle name="40% - Accent5 5 2 7 2" xfId="6154" xr:uid="{00000000-0005-0000-0000-0000160B0000}"/>
    <cellStyle name="40% - Accent5 5 2 8" xfId="5014" xr:uid="{00000000-0005-0000-0000-0000170B0000}"/>
    <cellStyle name="40% - Accent5 5 3" xfId="2622" xr:uid="{00000000-0005-0000-0000-0000180B0000}"/>
    <cellStyle name="40% - Accent5 5 3 2" xfId="2733" xr:uid="{00000000-0005-0000-0000-0000190B0000}"/>
    <cellStyle name="40% - Accent5 5 3 2 2" xfId="2896" xr:uid="{00000000-0005-0000-0000-00001A0B0000}"/>
    <cellStyle name="40% - Accent5 5 3 2 2 2" xfId="3197" xr:uid="{00000000-0005-0000-0000-00001B0B0000}"/>
    <cellStyle name="40% - Accent5 5 3 2 2 2 2" xfId="3764" xr:uid="{00000000-0005-0000-0000-00001C0B0000}"/>
    <cellStyle name="40% - Accent5 5 3 2 2 2 2 2" xfId="4904" xr:uid="{00000000-0005-0000-0000-00001D0B0000}"/>
    <cellStyle name="40% - Accent5 5 3 2 2 2 2 2 2" xfId="7233" xr:uid="{00000000-0005-0000-0000-00001E0B0000}"/>
    <cellStyle name="40% - Accent5 5 3 2 2 2 2 3" xfId="6094" xr:uid="{00000000-0005-0000-0000-00001F0B0000}"/>
    <cellStyle name="40% - Accent5 5 3 2 2 2 3" xfId="4337" xr:uid="{00000000-0005-0000-0000-0000200B0000}"/>
    <cellStyle name="40% - Accent5 5 3 2 2 2 3 2" xfId="6666" xr:uid="{00000000-0005-0000-0000-0000210B0000}"/>
    <cellStyle name="40% - Accent5 5 3 2 2 2 4" xfId="5527" xr:uid="{00000000-0005-0000-0000-0000220B0000}"/>
    <cellStyle name="40% - Accent5 5 3 2 2 3" xfId="3473" xr:uid="{00000000-0005-0000-0000-0000230B0000}"/>
    <cellStyle name="40% - Accent5 5 3 2 2 3 2" xfId="4613" xr:uid="{00000000-0005-0000-0000-0000240B0000}"/>
    <cellStyle name="40% - Accent5 5 3 2 2 3 2 2" xfId="6942" xr:uid="{00000000-0005-0000-0000-0000250B0000}"/>
    <cellStyle name="40% - Accent5 5 3 2 2 3 3" xfId="5803" xr:uid="{00000000-0005-0000-0000-0000260B0000}"/>
    <cellStyle name="40% - Accent5 5 3 2 2 4" xfId="4046" xr:uid="{00000000-0005-0000-0000-0000270B0000}"/>
    <cellStyle name="40% - Accent5 5 3 2 2 4 2" xfId="6375" xr:uid="{00000000-0005-0000-0000-0000280B0000}"/>
    <cellStyle name="40% - Accent5 5 3 2 2 5" xfId="5235" xr:uid="{00000000-0005-0000-0000-0000290B0000}"/>
    <cellStyle name="40% - Accent5 5 3 2 3" xfId="3060" xr:uid="{00000000-0005-0000-0000-00002A0B0000}"/>
    <cellStyle name="40% - Accent5 5 3 2 3 2" xfId="3627" xr:uid="{00000000-0005-0000-0000-00002B0B0000}"/>
    <cellStyle name="40% - Accent5 5 3 2 3 2 2" xfId="4767" xr:uid="{00000000-0005-0000-0000-00002C0B0000}"/>
    <cellStyle name="40% - Accent5 5 3 2 3 2 2 2" xfId="7096" xr:uid="{00000000-0005-0000-0000-00002D0B0000}"/>
    <cellStyle name="40% - Accent5 5 3 2 3 2 3" xfId="5957" xr:uid="{00000000-0005-0000-0000-00002E0B0000}"/>
    <cellStyle name="40% - Accent5 5 3 2 3 3" xfId="4200" xr:uid="{00000000-0005-0000-0000-00002F0B0000}"/>
    <cellStyle name="40% - Accent5 5 3 2 3 3 2" xfId="6529" xr:uid="{00000000-0005-0000-0000-0000300B0000}"/>
    <cellStyle name="40% - Accent5 5 3 2 3 4" xfId="5390" xr:uid="{00000000-0005-0000-0000-0000310B0000}"/>
    <cellStyle name="40% - Accent5 5 3 2 4" xfId="3338" xr:uid="{00000000-0005-0000-0000-0000320B0000}"/>
    <cellStyle name="40% - Accent5 5 3 2 4 2" xfId="4478" xr:uid="{00000000-0005-0000-0000-0000330B0000}"/>
    <cellStyle name="40% - Accent5 5 3 2 4 2 2" xfId="6807" xr:uid="{00000000-0005-0000-0000-0000340B0000}"/>
    <cellStyle name="40% - Accent5 5 3 2 4 3" xfId="5668" xr:uid="{00000000-0005-0000-0000-0000350B0000}"/>
    <cellStyle name="40% - Accent5 5 3 2 5" xfId="3911" xr:uid="{00000000-0005-0000-0000-0000360B0000}"/>
    <cellStyle name="40% - Accent5 5 3 2 5 2" xfId="6240" xr:uid="{00000000-0005-0000-0000-0000370B0000}"/>
    <cellStyle name="40% - Accent5 5 3 2 6" xfId="5100" xr:uid="{00000000-0005-0000-0000-0000380B0000}"/>
    <cellStyle name="40% - Accent5 5 3 3" xfId="2827" xr:uid="{00000000-0005-0000-0000-0000390B0000}"/>
    <cellStyle name="40% - Accent5 5 3 3 2" xfId="3128" xr:uid="{00000000-0005-0000-0000-00003A0B0000}"/>
    <cellStyle name="40% - Accent5 5 3 3 2 2" xfId="3695" xr:uid="{00000000-0005-0000-0000-00003B0B0000}"/>
    <cellStyle name="40% - Accent5 5 3 3 2 2 2" xfId="4835" xr:uid="{00000000-0005-0000-0000-00003C0B0000}"/>
    <cellStyle name="40% - Accent5 5 3 3 2 2 2 2" xfId="7164" xr:uid="{00000000-0005-0000-0000-00003D0B0000}"/>
    <cellStyle name="40% - Accent5 5 3 3 2 2 3" xfId="6025" xr:uid="{00000000-0005-0000-0000-00003E0B0000}"/>
    <cellStyle name="40% - Accent5 5 3 3 2 3" xfId="4268" xr:uid="{00000000-0005-0000-0000-00003F0B0000}"/>
    <cellStyle name="40% - Accent5 5 3 3 2 3 2" xfId="6597" xr:uid="{00000000-0005-0000-0000-0000400B0000}"/>
    <cellStyle name="40% - Accent5 5 3 3 2 4" xfId="5458" xr:uid="{00000000-0005-0000-0000-0000410B0000}"/>
    <cellStyle name="40% - Accent5 5 3 3 3" xfId="3404" xr:uid="{00000000-0005-0000-0000-0000420B0000}"/>
    <cellStyle name="40% - Accent5 5 3 3 3 2" xfId="4544" xr:uid="{00000000-0005-0000-0000-0000430B0000}"/>
    <cellStyle name="40% - Accent5 5 3 3 3 2 2" xfId="6873" xr:uid="{00000000-0005-0000-0000-0000440B0000}"/>
    <cellStyle name="40% - Accent5 5 3 3 3 3" xfId="5734" xr:uid="{00000000-0005-0000-0000-0000450B0000}"/>
    <cellStyle name="40% - Accent5 5 3 3 4" xfId="3977" xr:uid="{00000000-0005-0000-0000-0000460B0000}"/>
    <cellStyle name="40% - Accent5 5 3 3 4 2" xfId="6306" xr:uid="{00000000-0005-0000-0000-0000470B0000}"/>
    <cellStyle name="40% - Accent5 5 3 3 5" xfId="5166" xr:uid="{00000000-0005-0000-0000-0000480B0000}"/>
    <cellStyle name="40% - Accent5 5 3 4" xfId="2991" xr:uid="{00000000-0005-0000-0000-0000490B0000}"/>
    <cellStyle name="40% - Accent5 5 3 4 2" xfId="3558" xr:uid="{00000000-0005-0000-0000-00004A0B0000}"/>
    <cellStyle name="40% - Accent5 5 3 4 2 2" xfId="4698" xr:uid="{00000000-0005-0000-0000-00004B0B0000}"/>
    <cellStyle name="40% - Accent5 5 3 4 2 2 2" xfId="7027" xr:uid="{00000000-0005-0000-0000-00004C0B0000}"/>
    <cellStyle name="40% - Accent5 5 3 4 2 3" xfId="5888" xr:uid="{00000000-0005-0000-0000-00004D0B0000}"/>
    <cellStyle name="40% - Accent5 5 3 4 3" xfId="4131" xr:uid="{00000000-0005-0000-0000-00004E0B0000}"/>
    <cellStyle name="40% - Accent5 5 3 4 3 2" xfId="6460" xr:uid="{00000000-0005-0000-0000-00004F0B0000}"/>
    <cellStyle name="40% - Accent5 5 3 4 4" xfId="5321" xr:uid="{00000000-0005-0000-0000-0000500B0000}"/>
    <cellStyle name="40% - Accent5 5 3 5" xfId="3269" xr:uid="{00000000-0005-0000-0000-0000510B0000}"/>
    <cellStyle name="40% - Accent5 5 3 5 2" xfId="4409" xr:uid="{00000000-0005-0000-0000-0000520B0000}"/>
    <cellStyle name="40% - Accent5 5 3 5 2 2" xfId="6738" xr:uid="{00000000-0005-0000-0000-0000530B0000}"/>
    <cellStyle name="40% - Accent5 5 3 5 3" xfId="5599" xr:uid="{00000000-0005-0000-0000-0000540B0000}"/>
    <cellStyle name="40% - Accent5 5 3 6" xfId="3842" xr:uid="{00000000-0005-0000-0000-0000550B0000}"/>
    <cellStyle name="40% - Accent5 5 3 6 2" xfId="6171" xr:uid="{00000000-0005-0000-0000-0000560B0000}"/>
    <cellStyle name="40% - Accent5 5 3 7" xfId="5031" xr:uid="{00000000-0005-0000-0000-0000570B0000}"/>
    <cellStyle name="40% - Accent5 5 4" xfId="2699" xr:uid="{00000000-0005-0000-0000-0000580B0000}"/>
    <cellStyle name="40% - Accent5 5 4 2" xfId="2862" xr:uid="{00000000-0005-0000-0000-0000590B0000}"/>
    <cellStyle name="40% - Accent5 5 4 2 2" xfId="3163" xr:uid="{00000000-0005-0000-0000-00005A0B0000}"/>
    <cellStyle name="40% - Accent5 5 4 2 2 2" xfId="3730" xr:uid="{00000000-0005-0000-0000-00005B0B0000}"/>
    <cellStyle name="40% - Accent5 5 4 2 2 2 2" xfId="4870" xr:uid="{00000000-0005-0000-0000-00005C0B0000}"/>
    <cellStyle name="40% - Accent5 5 4 2 2 2 2 2" xfId="7199" xr:uid="{00000000-0005-0000-0000-00005D0B0000}"/>
    <cellStyle name="40% - Accent5 5 4 2 2 2 3" xfId="6060" xr:uid="{00000000-0005-0000-0000-00005E0B0000}"/>
    <cellStyle name="40% - Accent5 5 4 2 2 3" xfId="4303" xr:uid="{00000000-0005-0000-0000-00005F0B0000}"/>
    <cellStyle name="40% - Accent5 5 4 2 2 3 2" xfId="6632" xr:uid="{00000000-0005-0000-0000-0000600B0000}"/>
    <cellStyle name="40% - Accent5 5 4 2 2 4" xfId="5493" xr:uid="{00000000-0005-0000-0000-0000610B0000}"/>
    <cellStyle name="40% - Accent5 5 4 2 3" xfId="3439" xr:uid="{00000000-0005-0000-0000-0000620B0000}"/>
    <cellStyle name="40% - Accent5 5 4 2 3 2" xfId="4579" xr:uid="{00000000-0005-0000-0000-0000630B0000}"/>
    <cellStyle name="40% - Accent5 5 4 2 3 2 2" xfId="6908" xr:uid="{00000000-0005-0000-0000-0000640B0000}"/>
    <cellStyle name="40% - Accent5 5 4 2 3 3" xfId="5769" xr:uid="{00000000-0005-0000-0000-0000650B0000}"/>
    <cellStyle name="40% - Accent5 5 4 2 4" xfId="4012" xr:uid="{00000000-0005-0000-0000-0000660B0000}"/>
    <cellStyle name="40% - Accent5 5 4 2 4 2" xfId="6341" xr:uid="{00000000-0005-0000-0000-0000670B0000}"/>
    <cellStyle name="40% - Accent5 5 4 2 5" xfId="5201" xr:uid="{00000000-0005-0000-0000-0000680B0000}"/>
    <cellStyle name="40% - Accent5 5 4 3" xfId="3026" xr:uid="{00000000-0005-0000-0000-0000690B0000}"/>
    <cellStyle name="40% - Accent5 5 4 3 2" xfId="3593" xr:uid="{00000000-0005-0000-0000-00006A0B0000}"/>
    <cellStyle name="40% - Accent5 5 4 3 2 2" xfId="4733" xr:uid="{00000000-0005-0000-0000-00006B0B0000}"/>
    <cellStyle name="40% - Accent5 5 4 3 2 2 2" xfId="7062" xr:uid="{00000000-0005-0000-0000-00006C0B0000}"/>
    <cellStyle name="40% - Accent5 5 4 3 2 3" xfId="5923" xr:uid="{00000000-0005-0000-0000-00006D0B0000}"/>
    <cellStyle name="40% - Accent5 5 4 3 3" xfId="4166" xr:uid="{00000000-0005-0000-0000-00006E0B0000}"/>
    <cellStyle name="40% - Accent5 5 4 3 3 2" xfId="6495" xr:uid="{00000000-0005-0000-0000-00006F0B0000}"/>
    <cellStyle name="40% - Accent5 5 4 3 4" xfId="5356" xr:uid="{00000000-0005-0000-0000-0000700B0000}"/>
    <cellStyle name="40% - Accent5 5 4 4" xfId="3304" xr:uid="{00000000-0005-0000-0000-0000710B0000}"/>
    <cellStyle name="40% - Accent5 5 4 4 2" xfId="4444" xr:uid="{00000000-0005-0000-0000-0000720B0000}"/>
    <cellStyle name="40% - Accent5 5 4 4 2 2" xfId="6773" xr:uid="{00000000-0005-0000-0000-0000730B0000}"/>
    <cellStyle name="40% - Accent5 5 4 4 3" xfId="5634" xr:uid="{00000000-0005-0000-0000-0000740B0000}"/>
    <cellStyle name="40% - Accent5 5 4 5" xfId="3877" xr:uid="{00000000-0005-0000-0000-0000750B0000}"/>
    <cellStyle name="40% - Accent5 5 4 5 2" xfId="6206" xr:uid="{00000000-0005-0000-0000-0000760B0000}"/>
    <cellStyle name="40% - Accent5 5 4 6" xfId="5066" xr:uid="{00000000-0005-0000-0000-0000770B0000}"/>
    <cellStyle name="40% - Accent5 5 5" xfId="2794" xr:uid="{00000000-0005-0000-0000-0000780B0000}"/>
    <cellStyle name="40% - Accent5 5 5 2" xfId="3094" xr:uid="{00000000-0005-0000-0000-0000790B0000}"/>
    <cellStyle name="40% - Accent5 5 5 2 2" xfId="3661" xr:uid="{00000000-0005-0000-0000-00007A0B0000}"/>
    <cellStyle name="40% - Accent5 5 5 2 2 2" xfId="4801" xr:uid="{00000000-0005-0000-0000-00007B0B0000}"/>
    <cellStyle name="40% - Accent5 5 5 2 2 2 2" xfId="7130" xr:uid="{00000000-0005-0000-0000-00007C0B0000}"/>
    <cellStyle name="40% - Accent5 5 5 2 2 3" xfId="5991" xr:uid="{00000000-0005-0000-0000-00007D0B0000}"/>
    <cellStyle name="40% - Accent5 5 5 2 3" xfId="4234" xr:uid="{00000000-0005-0000-0000-00007E0B0000}"/>
    <cellStyle name="40% - Accent5 5 5 2 3 2" xfId="6563" xr:uid="{00000000-0005-0000-0000-00007F0B0000}"/>
    <cellStyle name="40% - Accent5 5 5 2 4" xfId="5424" xr:uid="{00000000-0005-0000-0000-0000800B0000}"/>
    <cellStyle name="40% - Accent5 5 5 3" xfId="3371" xr:uid="{00000000-0005-0000-0000-0000810B0000}"/>
    <cellStyle name="40% - Accent5 5 5 3 2" xfId="4511" xr:uid="{00000000-0005-0000-0000-0000820B0000}"/>
    <cellStyle name="40% - Accent5 5 5 3 2 2" xfId="6840" xr:uid="{00000000-0005-0000-0000-0000830B0000}"/>
    <cellStyle name="40% - Accent5 5 5 3 3" xfId="5701" xr:uid="{00000000-0005-0000-0000-0000840B0000}"/>
    <cellStyle name="40% - Accent5 5 5 4" xfId="3944" xr:uid="{00000000-0005-0000-0000-0000850B0000}"/>
    <cellStyle name="40% - Accent5 5 5 4 2" xfId="6273" xr:uid="{00000000-0005-0000-0000-0000860B0000}"/>
    <cellStyle name="40% - Accent5 5 5 5" xfId="5133" xr:uid="{00000000-0005-0000-0000-0000870B0000}"/>
    <cellStyle name="40% - Accent5 5 6" xfId="2956" xr:uid="{00000000-0005-0000-0000-0000880B0000}"/>
    <cellStyle name="40% - Accent5 5 6 2" xfId="3524" xr:uid="{00000000-0005-0000-0000-0000890B0000}"/>
    <cellStyle name="40% - Accent5 5 6 2 2" xfId="4664" xr:uid="{00000000-0005-0000-0000-00008A0B0000}"/>
    <cellStyle name="40% - Accent5 5 6 2 2 2" xfId="6993" xr:uid="{00000000-0005-0000-0000-00008B0B0000}"/>
    <cellStyle name="40% - Accent5 5 6 2 3" xfId="5854" xr:uid="{00000000-0005-0000-0000-00008C0B0000}"/>
    <cellStyle name="40% - Accent5 5 6 3" xfId="4097" xr:uid="{00000000-0005-0000-0000-00008D0B0000}"/>
    <cellStyle name="40% - Accent5 5 6 3 2" xfId="6426" xr:uid="{00000000-0005-0000-0000-00008E0B0000}"/>
    <cellStyle name="40% - Accent5 5 6 4" xfId="5287" xr:uid="{00000000-0005-0000-0000-00008F0B0000}"/>
    <cellStyle name="40% - Accent5 5 7" xfId="3235" xr:uid="{00000000-0005-0000-0000-0000900B0000}"/>
    <cellStyle name="40% - Accent5 5 7 2" xfId="4375" xr:uid="{00000000-0005-0000-0000-0000910B0000}"/>
    <cellStyle name="40% - Accent5 5 7 2 2" xfId="6704" xr:uid="{00000000-0005-0000-0000-0000920B0000}"/>
    <cellStyle name="40% - Accent5 5 7 3" xfId="5565" xr:uid="{00000000-0005-0000-0000-0000930B0000}"/>
    <cellStyle name="40% - Accent5 5 8" xfId="3808" xr:uid="{00000000-0005-0000-0000-0000940B0000}"/>
    <cellStyle name="40% - Accent5 5 8 2" xfId="6137" xr:uid="{00000000-0005-0000-0000-0000950B0000}"/>
    <cellStyle name="40% - Accent5 5 9" xfId="4997" xr:uid="{00000000-0005-0000-0000-0000960B0000}"/>
    <cellStyle name="40% - Accent5 6" xfId="2658" xr:uid="{00000000-0005-0000-0000-0000970B0000}"/>
    <cellStyle name="40% - Accent5 7" xfId="28" xr:uid="{00000000-0005-0000-0000-0000980B0000}"/>
    <cellStyle name="40% - Accent5 7 2" xfId="2932" xr:uid="{00000000-0005-0000-0000-0000990B0000}"/>
    <cellStyle name="40% - Accent5 7 2 2" xfId="3507" xr:uid="{00000000-0005-0000-0000-00009A0B0000}"/>
    <cellStyle name="40% - Accent5 7 2 2 2" xfId="4647" xr:uid="{00000000-0005-0000-0000-00009B0B0000}"/>
    <cellStyle name="40% - Accent5 7 2 2 2 2" xfId="6976" xr:uid="{00000000-0005-0000-0000-00009C0B0000}"/>
    <cellStyle name="40% - Accent5 7 2 2 3" xfId="5837" xr:uid="{00000000-0005-0000-0000-00009D0B0000}"/>
    <cellStyle name="40% - Accent5 7 2 3" xfId="4080" xr:uid="{00000000-0005-0000-0000-00009E0B0000}"/>
    <cellStyle name="40% - Accent5 7 2 3 2" xfId="6409" xr:uid="{00000000-0005-0000-0000-00009F0B0000}"/>
    <cellStyle name="40% - Accent5 7 2 4" xfId="5269" xr:uid="{00000000-0005-0000-0000-0000A00B0000}"/>
    <cellStyle name="40% - Accent6 2" xfId="364" xr:uid="{00000000-0005-0000-0000-0000A10B0000}"/>
    <cellStyle name="40% - Accent6 3" xfId="525" xr:uid="{00000000-0005-0000-0000-0000A20B0000}"/>
    <cellStyle name="40% - Accent6 4" xfId="616" xr:uid="{00000000-0005-0000-0000-0000A30B0000}"/>
    <cellStyle name="40% - Accent6 5" xfId="1009" xr:uid="{00000000-0005-0000-0000-0000A40B0000}"/>
    <cellStyle name="40% - Accent6 5 2" xfId="1071" xr:uid="{00000000-0005-0000-0000-0000A50B0000}"/>
    <cellStyle name="40% - Accent6 5 2 2" xfId="2641" xr:uid="{00000000-0005-0000-0000-0000A60B0000}"/>
    <cellStyle name="40% - Accent6 5 2 2 2" xfId="2752" xr:uid="{00000000-0005-0000-0000-0000A70B0000}"/>
    <cellStyle name="40% - Accent6 5 2 2 2 2" xfId="2915" xr:uid="{00000000-0005-0000-0000-0000A80B0000}"/>
    <cellStyle name="40% - Accent6 5 2 2 2 2 2" xfId="3216" xr:uid="{00000000-0005-0000-0000-0000A90B0000}"/>
    <cellStyle name="40% - Accent6 5 2 2 2 2 2 2" xfId="3783" xr:uid="{00000000-0005-0000-0000-0000AA0B0000}"/>
    <cellStyle name="40% - Accent6 5 2 2 2 2 2 2 2" xfId="4923" xr:uid="{00000000-0005-0000-0000-0000AB0B0000}"/>
    <cellStyle name="40% - Accent6 5 2 2 2 2 2 2 2 2" xfId="7252" xr:uid="{00000000-0005-0000-0000-0000AC0B0000}"/>
    <cellStyle name="40% - Accent6 5 2 2 2 2 2 2 3" xfId="6113" xr:uid="{00000000-0005-0000-0000-0000AD0B0000}"/>
    <cellStyle name="40% - Accent6 5 2 2 2 2 2 3" xfId="4356" xr:uid="{00000000-0005-0000-0000-0000AE0B0000}"/>
    <cellStyle name="40% - Accent6 5 2 2 2 2 2 3 2" xfId="6685" xr:uid="{00000000-0005-0000-0000-0000AF0B0000}"/>
    <cellStyle name="40% - Accent6 5 2 2 2 2 2 4" xfId="5546" xr:uid="{00000000-0005-0000-0000-0000B00B0000}"/>
    <cellStyle name="40% - Accent6 5 2 2 2 2 3" xfId="3492" xr:uid="{00000000-0005-0000-0000-0000B10B0000}"/>
    <cellStyle name="40% - Accent6 5 2 2 2 2 3 2" xfId="4632" xr:uid="{00000000-0005-0000-0000-0000B20B0000}"/>
    <cellStyle name="40% - Accent6 5 2 2 2 2 3 2 2" xfId="6961" xr:uid="{00000000-0005-0000-0000-0000B30B0000}"/>
    <cellStyle name="40% - Accent6 5 2 2 2 2 3 3" xfId="5822" xr:uid="{00000000-0005-0000-0000-0000B40B0000}"/>
    <cellStyle name="40% - Accent6 5 2 2 2 2 4" xfId="4065" xr:uid="{00000000-0005-0000-0000-0000B50B0000}"/>
    <cellStyle name="40% - Accent6 5 2 2 2 2 4 2" xfId="6394" xr:uid="{00000000-0005-0000-0000-0000B60B0000}"/>
    <cellStyle name="40% - Accent6 5 2 2 2 2 5" xfId="5254" xr:uid="{00000000-0005-0000-0000-0000B70B0000}"/>
    <cellStyle name="40% - Accent6 5 2 2 2 3" xfId="3079" xr:uid="{00000000-0005-0000-0000-0000B80B0000}"/>
    <cellStyle name="40% - Accent6 5 2 2 2 3 2" xfId="3646" xr:uid="{00000000-0005-0000-0000-0000B90B0000}"/>
    <cellStyle name="40% - Accent6 5 2 2 2 3 2 2" xfId="4786" xr:uid="{00000000-0005-0000-0000-0000BA0B0000}"/>
    <cellStyle name="40% - Accent6 5 2 2 2 3 2 2 2" xfId="7115" xr:uid="{00000000-0005-0000-0000-0000BB0B0000}"/>
    <cellStyle name="40% - Accent6 5 2 2 2 3 2 3" xfId="5976" xr:uid="{00000000-0005-0000-0000-0000BC0B0000}"/>
    <cellStyle name="40% - Accent6 5 2 2 2 3 3" xfId="4219" xr:uid="{00000000-0005-0000-0000-0000BD0B0000}"/>
    <cellStyle name="40% - Accent6 5 2 2 2 3 3 2" xfId="6548" xr:uid="{00000000-0005-0000-0000-0000BE0B0000}"/>
    <cellStyle name="40% - Accent6 5 2 2 2 3 4" xfId="5409" xr:uid="{00000000-0005-0000-0000-0000BF0B0000}"/>
    <cellStyle name="40% - Accent6 5 2 2 2 4" xfId="3357" xr:uid="{00000000-0005-0000-0000-0000C00B0000}"/>
    <cellStyle name="40% - Accent6 5 2 2 2 4 2" xfId="4497" xr:uid="{00000000-0005-0000-0000-0000C10B0000}"/>
    <cellStyle name="40% - Accent6 5 2 2 2 4 2 2" xfId="6826" xr:uid="{00000000-0005-0000-0000-0000C20B0000}"/>
    <cellStyle name="40% - Accent6 5 2 2 2 4 3" xfId="5687" xr:uid="{00000000-0005-0000-0000-0000C30B0000}"/>
    <cellStyle name="40% - Accent6 5 2 2 2 5" xfId="3930" xr:uid="{00000000-0005-0000-0000-0000C40B0000}"/>
    <cellStyle name="40% - Accent6 5 2 2 2 5 2" xfId="6259" xr:uid="{00000000-0005-0000-0000-0000C50B0000}"/>
    <cellStyle name="40% - Accent6 5 2 2 2 6" xfId="5119" xr:uid="{00000000-0005-0000-0000-0000C60B0000}"/>
    <cellStyle name="40% - Accent6 5 2 2 3" xfId="2846" xr:uid="{00000000-0005-0000-0000-0000C70B0000}"/>
    <cellStyle name="40% - Accent6 5 2 2 3 2" xfId="3147" xr:uid="{00000000-0005-0000-0000-0000C80B0000}"/>
    <cellStyle name="40% - Accent6 5 2 2 3 2 2" xfId="3714" xr:uid="{00000000-0005-0000-0000-0000C90B0000}"/>
    <cellStyle name="40% - Accent6 5 2 2 3 2 2 2" xfId="4854" xr:uid="{00000000-0005-0000-0000-0000CA0B0000}"/>
    <cellStyle name="40% - Accent6 5 2 2 3 2 2 2 2" xfId="7183" xr:uid="{00000000-0005-0000-0000-0000CB0B0000}"/>
    <cellStyle name="40% - Accent6 5 2 2 3 2 2 3" xfId="6044" xr:uid="{00000000-0005-0000-0000-0000CC0B0000}"/>
    <cellStyle name="40% - Accent6 5 2 2 3 2 3" xfId="4287" xr:uid="{00000000-0005-0000-0000-0000CD0B0000}"/>
    <cellStyle name="40% - Accent6 5 2 2 3 2 3 2" xfId="6616" xr:uid="{00000000-0005-0000-0000-0000CE0B0000}"/>
    <cellStyle name="40% - Accent6 5 2 2 3 2 4" xfId="5477" xr:uid="{00000000-0005-0000-0000-0000CF0B0000}"/>
    <cellStyle name="40% - Accent6 5 2 2 3 3" xfId="3423" xr:uid="{00000000-0005-0000-0000-0000D00B0000}"/>
    <cellStyle name="40% - Accent6 5 2 2 3 3 2" xfId="4563" xr:uid="{00000000-0005-0000-0000-0000D10B0000}"/>
    <cellStyle name="40% - Accent6 5 2 2 3 3 2 2" xfId="6892" xr:uid="{00000000-0005-0000-0000-0000D20B0000}"/>
    <cellStyle name="40% - Accent6 5 2 2 3 3 3" xfId="5753" xr:uid="{00000000-0005-0000-0000-0000D30B0000}"/>
    <cellStyle name="40% - Accent6 5 2 2 3 4" xfId="3996" xr:uid="{00000000-0005-0000-0000-0000D40B0000}"/>
    <cellStyle name="40% - Accent6 5 2 2 3 4 2" xfId="6325" xr:uid="{00000000-0005-0000-0000-0000D50B0000}"/>
    <cellStyle name="40% - Accent6 5 2 2 3 5" xfId="5185" xr:uid="{00000000-0005-0000-0000-0000D60B0000}"/>
    <cellStyle name="40% - Accent6 5 2 2 4" xfId="3010" xr:uid="{00000000-0005-0000-0000-0000D70B0000}"/>
    <cellStyle name="40% - Accent6 5 2 2 4 2" xfId="3577" xr:uid="{00000000-0005-0000-0000-0000D80B0000}"/>
    <cellStyle name="40% - Accent6 5 2 2 4 2 2" xfId="4717" xr:uid="{00000000-0005-0000-0000-0000D90B0000}"/>
    <cellStyle name="40% - Accent6 5 2 2 4 2 2 2" xfId="7046" xr:uid="{00000000-0005-0000-0000-0000DA0B0000}"/>
    <cellStyle name="40% - Accent6 5 2 2 4 2 3" xfId="5907" xr:uid="{00000000-0005-0000-0000-0000DB0B0000}"/>
    <cellStyle name="40% - Accent6 5 2 2 4 3" xfId="4150" xr:uid="{00000000-0005-0000-0000-0000DC0B0000}"/>
    <cellStyle name="40% - Accent6 5 2 2 4 3 2" xfId="6479" xr:uid="{00000000-0005-0000-0000-0000DD0B0000}"/>
    <cellStyle name="40% - Accent6 5 2 2 4 4" xfId="5340" xr:uid="{00000000-0005-0000-0000-0000DE0B0000}"/>
    <cellStyle name="40% - Accent6 5 2 2 5" xfId="3288" xr:uid="{00000000-0005-0000-0000-0000DF0B0000}"/>
    <cellStyle name="40% - Accent6 5 2 2 5 2" xfId="4428" xr:uid="{00000000-0005-0000-0000-0000E00B0000}"/>
    <cellStyle name="40% - Accent6 5 2 2 5 2 2" xfId="6757" xr:uid="{00000000-0005-0000-0000-0000E10B0000}"/>
    <cellStyle name="40% - Accent6 5 2 2 5 3" xfId="5618" xr:uid="{00000000-0005-0000-0000-0000E20B0000}"/>
    <cellStyle name="40% - Accent6 5 2 2 6" xfId="3861" xr:uid="{00000000-0005-0000-0000-0000E30B0000}"/>
    <cellStyle name="40% - Accent6 5 2 2 6 2" xfId="6190" xr:uid="{00000000-0005-0000-0000-0000E40B0000}"/>
    <cellStyle name="40% - Accent6 5 2 2 7" xfId="5050" xr:uid="{00000000-0005-0000-0000-0000E50B0000}"/>
    <cellStyle name="40% - Accent6 5 2 3" xfId="2718" xr:uid="{00000000-0005-0000-0000-0000E60B0000}"/>
    <cellStyle name="40% - Accent6 5 2 3 2" xfId="2881" xr:uid="{00000000-0005-0000-0000-0000E70B0000}"/>
    <cellStyle name="40% - Accent6 5 2 3 2 2" xfId="3182" xr:uid="{00000000-0005-0000-0000-0000E80B0000}"/>
    <cellStyle name="40% - Accent6 5 2 3 2 2 2" xfId="3749" xr:uid="{00000000-0005-0000-0000-0000E90B0000}"/>
    <cellStyle name="40% - Accent6 5 2 3 2 2 2 2" xfId="4889" xr:uid="{00000000-0005-0000-0000-0000EA0B0000}"/>
    <cellStyle name="40% - Accent6 5 2 3 2 2 2 2 2" xfId="7218" xr:uid="{00000000-0005-0000-0000-0000EB0B0000}"/>
    <cellStyle name="40% - Accent6 5 2 3 2 2 2 3" xfId="6079" xr:uid="{00000000-0005-0000-0000-0000EC0B0000}"/>
    <cellStyle name="40% - Accent6 5 2 3 2 2 3" xfId="4322" xr:uid="{00000000-0005-0000-0000-0000ED0B0000}"/>
    <cellStyle name="40% - Accent6 5 2 3 2 2 3 2" xfId="6651" xr:uid="{00000000-0005-0000-0000-0000EE0B0000}"/>
    <cellStyle name="40% - Accent6 5 2 3 2 2 4" xfId="5512" xr:uid="{00000000-0005-0000-0000-0000EF0B0000}"/>
    <cellStyle name="40% - Accent6 5 2 3 2 3" xfId="3458" xr:uid="{00000000-0005-0000-0000-0000F00B0000}"/>
    <cellStyle name="40% - Accent6 5 2 3 2 3 2" xfId="4598" xr:uid="{00000000-0005-0000-0000-0000F10B0000}"/>
    <cellStyle name="40% - Accent6 5 2 3 2 3 2 2" xfId="6927" xr:uid="{00000000-0005-0000-0000-0000F20B0000}"/>
    <cellStyle name="40% - Accent6 5 2 3 2 3 3" xfId="5788" xr:uid="{00000000-0005-0000-0000-0000F30B0000}"/>
    <cellStyle name="40% - Accent6 5 2 3 2 4" xfId="4031" xr:uid="{00000000-0005-0000-0000-0000F40B0000}"/>
    <cellStyle name="40% - Accent6 5 2 3 2 4 2" xfId="6360" xr:uid="{00000000-0005-0000-0000-0000F50B0000}"/>
    <cellStyle name="40% - Accent6 5 2 3 2 5" xfId="5220" xr:uid="{00000000-0005-0000-0000-0000F60B0000}"/>
    <cellStyle name="40% - Accent6 5 2 3 3" xfId="3045" xr:uid="{00000000-0005-0000-0000-0000F70B0000}"/>
    <cellStyle name="40% - Accent6 5 2 3 3 2" xfId="3612" xr:uid="{00000000-0005-0000-0000-0000F80B0000}"/>
    <cellStyle name="40% - Accent6 5 2 3 3 2 2" xfId="4752" xr:uid="{00000000-0005-0000-0000-0000F90B0000}"/>
    <cellStyle name="40% - Accent6 5 2 3 3 2 2 2" xfId="7081" xr:uid="{00000000-0005-0000-0000-0000FA0B0000}"/>
    <cellStyle name="40% - Accent6 5 2 3 3 2 3" xfId="5942" xr:uid="{00000000-0005-0000-0000-0000FB0B0000}"/>
    <cellStyle name="40% - Accent6 5 2 3 3 3" xfId="4185" xr:uid="{00000000-0005-0000-0000-0000FC0B0000}"/>
    <cellStyle name="40% - Accent6 5 2 3 3 3 2" xfId="6514" xr:uid="{00000000-0005-0000-0000-0000FD0B0000}"/>
    <cellStyle name="40% - Accent6 5 2 3 3 4" xfId="5375" xr:uid="{00000000-0005-0000-0000-0000FE0B0000}"/>
    <cellStyle name="40% - Accent6 5 2 3 4" xfId="3323" xr:uid="{00000000-0005-0000-0000-0000FF0B0000}"/>
    <cellStyle name="40% - Accent6 5 2 3 4 2" xfId="4463" xr:uid="{00000000-0005-0000-0000-0000000C0000}"/>
    <cellStyle name="40% - Accent6 5 2 3 4 2 2" xfId="6792" xr:uid="{00000000-0005-0000-0000-0000010C0000}"/>
    <cellStyle name="40% - Accent6 5 2 3 4 3" xfId="5653" xr:uid="{00000000-0005-0000-0000-0000020C0000}"/>
    <cellStyle name="40% - Accent6 5 2 3 5" xfId="3896" xr:uid="{00000000-0005-0000-0000-0000030C0000}"/>
    <cellStyle name="40% - Accent6 5 2 3 5 2" xfId="6225" xr:uid="{00000000-0005-0000-0000-0000040C0000}"/>
    <cellStyle name="40% - Accent6 5 2 3 6" xfId="5085" xr:uid="{00000000-0005-0000-0000-0000050C0000}"/>
    <cellStyle name="40% - Accent6 5 2 4" xfId="2812" xr:uid="{00000000-0005-0000-0000-0000060C0000}"/>
    <cellStyle name="40% - Accent6 5 2 4 2" xfId="3113" xr:uid="{00000000-0005-0000-0000-0000070C0000}"/>
    <cellStyle name="40% - Accent6 5 2 4 2 2" xfId="3680" xr:uid="{00000000-0005-0000-0000-0000080C0000}"/>
    <cellStyle name="40% - Accent6 5 2 4 2 2 2" xfId="4820" xr:uid="{00000000-0005-0000-0000-0000090C0000}"/>
    <cellStyle name="40% - Accent6 5 2 4 2 2 2 2" xfId="7149" xr:uid="{00000000-0005-0000-0000-00000A0C0000}"/>
    <cellStyle name="40% - Accent6 5 2 4 2 2 3" xfId="6010" xr:uid="{00000000-0005-0000-0000-00000B0C0000}"/>
    <cellStyle name="40% - Accent6 5 2 4 2 3" xfId="4253" xr:uid="{00000000-0005-0000-0000-00000C0C0000}"/>
    <cellStyle name="40% - Accent6 5 2 4 2 3 2" xfId="6582" xr:uid="{00000000-0005-0000-0000-00000D0C0000}"/>
    <cellStyle name="40% - Accent6 5 2 4 2 4" xfId="5443" xr:uid="{00000000-0005-0000-0000-00000E0C0000}"/>
    <cellStyle name="40% - Accent6 5 2 4 3" xfId="3389" xr:uid="{00000000-0005-0000-0000-00000F0C0000}"/>
    <cellStyle name="40% - Accent6 5 2 4 3 2" xfId="4529" xr:uid="{00000000-0005-0000-0000-0000100C0000}"/>
    <cellStyle name="40% - Accent6 5 2 4 3 2 2" xfId="6858" xr:uid="{00000000-0005-0000-0000-0000110C0000}"/>
    <cellStyle name="40% - Accent6 5 2 4 3 3" xfId="5719" xr:uid="{00000000-0005-0000-0000-0000120C0000}"/>
    <cellStyle name="40% - Accent6 5 2 4 4" xfId="3962" xr:uid="{00000000-0005-0000-0000-0000130C0000}"/>
    <cellStyle name="40% - Accent6 5 2 4 4 2" xfId="6291" xr:uid="{00000000-0005-0000-0000-0000140C0000}"/>
    <cellStyle name="40% - Accent6 5 2 4 5" xfId="5151" xr:uid="{00000000-0005-0000-0000-0000150C0000}"/>
    <cellStyle name="40% - Accent6 5 2 5" xfId="2976" xr:uid="{00000000-0005-0000-0000-0000160C0000}"/>
    <cellStyle name="40% - Accent6 5 2 5 2" xfId="3543" xr:uid="{00000000-0005-0000-0000-0000170C0000}"/>
    <cellStyle name="40% - Accent6 5 2 5 2 2" xfId="4683" xr:uid="{00000000-0005-0000-0000-0000180C0000}"/>
    <cellStyle name="40% - Accent6 5 2 5 2 2 2" xfId="7012" xr:uid="{00000000-0005-0000-0000-0000190C0000}"/>
    <cellStyle name="40% - Accent6 5 2 5 2 3" xfId="5873" xr:uid="{00000000-0005-0000-0000-00001A0C0000}"/>
    <cellStyle name="40% - Accent6 5 2 5 3" xfId="4116" xr:uid="{00000000-0005-0000-0000-00001B0C0000}"/>
    <cellStyle name="40% - Accent6 5 2 5 3 2" xfId="6445" xr:uid="{00000000-0005-0000-0000-00001C0C0000}"/>
    <cellStyle name="40% - Accent6 5 2 5 4" xfId="5306" xr:uid="{00000000-0005-0000-0000-00001D0C0000}"/>
    <cellStyle name="40% - Accent6 5 2 6" xfId="3254" xr:uid="{00000000-0005-0000-0000-00001E0C0000}"/>
    <cellStyle name="40% - Accent6 5 2 6 2" xfId="4394" xr:uid="{00000000-0005-0000-0000-00001F0C0000}"/>
    <cellStyle name="40% - Accent6 5 2 6 2 2" xfId="6723" xr:uid="{00000000-0005-0000-0000-0000200C0000}"/>
    <cellStyle name="40% - Accent6 5 2 6 3" xfId="5584" xr:uid="{00000000-0005-0000-0000-0000210C0000}"/>
    <cellStyle name="40% - Accent6 5 2 7" xfId="3827" xr:uid="{00000000-0005-0000-0000-0000220C0000}"/>
    <cellStyle name="40% - Accent6 5 2 7 2" xfId="6156" xr:uid="{00000000-0005-0000-0000-0000230C0000}"/>
    <cellStyle name="40% - Accent6 5 2 8" xfId="5016" xr:uid="{00000000-0005-0000-0000-0000240C0000}"/>
    <cellStyle name="40% - Accent6 5 3" xfId="2624" xr:uid="{00000000-0005-0000-0000-0000250C0000}"/>
    <cellStyle name="40% - Accent6 5 3 2" xfId="2735" xr:uid="{00000000-0005-0000-0000-0000260C0000}"/>
    <cellStyle name="40% - Accent6 5 3 2 2" xfId="2898" xr:uid="{00000000-0005-0000-0000-0000270C0000}"/>
    <cellStyle name="40% - Accent6 5 3 2 2 2" xfId="3199" xr:uid="{00000000-0005-0000-0000-0000280C0000}"/>
    <cellStyle name="40% - Accent6 5 3 2 2 2 2" xfId="3766" xr:uid="{00000000-0005-0000-0000-0000290C0000}"/>
    <cellStyle name="40% - Accent6 5 3 2 2 2 2 2" xfId="4906" xr:uid="{00000000-0005-0000-0000-00002A0C0000}"/>
    <cellStyle name="40% - Accent6 5 3 2 2 2 2 2 2" xfId="7235" xr:uid="{00000000-0005-0000-0000-00002B0C0000}"/>
    <cellStyle name="40% - Accent6 5 3 2 2 2 2 3" xfId="6096" xr:uid="{00000000-0005-0000-0000-00002C0C0000}"/>
    <cellStyle name="40% - Accent6 5 3 2 2 2 3" xfId="4339" xr:uid="{00000000-0005-0000-0000-00002D0C0000}"/>
    <cellStyle name="40% - Accent6 5 3 2 2 2 3 2" xfId="6668" xr:uid="{00000000-0005-0000-0000-00002E0C0000}"/>
    <cellStyle name="40% - Accent6 5 3 2 2 2 4" xfId="5529" xr:uid="{00000000-0005-0000-0000-00002F0C0000}"/>
    <cellStyle name="40% - Accent6 5 3 2 2 3" xfId="3475" xr:uid="{00000000-0005-0000-0000-0000300C0000}"/>
    <cellStyle name="40% - Accent6 5 3 2 2 3 2" xfId="4615" xr:uid="{00000000-0005-0000-0000-0000310C0000}"/>
    <cellStyle name="40% - Accent6 5 3 2 2 3 2 2" xfId="6944" xr:uid="{00000000-0005-0000-0000-0000320C0000}"/>
    <cellStyle name="40% - Accent6 5 3 2 2 3 3" xfId="5805" xr:uid="{00000000-0005-0000-0000-0000330C0000}"/>
    <cellStyle name="40% - Accent6 5 3 2 2 4" xfId="4048" xr:uid="{00000000-0005-0000-0000-0000340C0000}"/>
    <cellStyle name="40% - Accent6 5 3 2 2 4 2" xfId="6377" xr:uid="{00000000-0005-0000-0000-0000350C0000}"/>
    <cellStyle name="40% - Accent6 5 3 2 2 5" xfId="5237" xr:uid="{00000000-0005-0000-0000-0000360C0000}"/>
    <cellStyle name="40% - Accent6 5 3 2 3" xfId="3062" xr:uid="{00000000-0005-0000-0000-0000370C0000}"/>
    <cellStyle name="40% - Accent6 5 3 2 3 2" xfId="3629" xr:uid="{00000000-0005-0000-0000-0000380C0000}"/>
    <cellStyle name="40% - Accent6 5 3 2 3 2 2" xfId="4769" xr:uid="{00000000-0005-0000-0000-0000390C0000}"/>
    <cellStyle name="40% - Accent6 5 3 2 3 2 2 2" xfId="7098" xr:uid="{00000000-0005-0000-0000-00003A0C0000}"/>
    <cellStyle name="40% - Accent6 5 3 2 3 2 3" xfId="5959" xr:uid="{00000000-0005-0000-0000-00003B0C0000}"/>
    <cellStyle name="40% - Accent6 5 3 2 3 3" xfId="4202" xr:uid="{00000000-0005-0000-0000-00003C0C0000}"/>
    <cellStyle name="40% - Accent6 5 3 2 3 3 2" xfId="6531" xr:uid="{00000000-0005-0000-0000-00003D0C0000}"/>
    <cellStyle name="40% - Accent6 5 3 2 3 4" xfId="5392" xr:uid="{00000000-0005-0000-0000-00003E0C0000}"/>
    <cellStyle name="40% - Accent6 5 3 2 4" xfId="3340" xr:uid="{00000000-0005-0000-0000-00003F0C0000}"/>
    <cellStyle name="40% - Accent6 5 3 2 4 2" xfId="4480" xr:uid="{00000000-0005-0000-0000-0000400C0000}"/>
    <cellStyle name="40% - Accent6 5 3 2 4 2 2" xfId="6809" xr:uid="{00000000-0005-0000-0000-0000410C0000}"/>
    <cellStyle name="40% - Accent6 5 3 2 4 3" xfId="5670" xr:uid="{00000000-0005-0000-0000-0000420C0000}"/>
    <cellStyle name="40% - Accent6 5 3 2 5" xfId="3913" xr:uid="{00000000-0005-0000-0000-0000430C0000}"/>
    <cellStyle name="40% - Accent6 5 3 2 5 2" xfId="6242" xr:uid="{00000000-0005-0000-0000-0000440C0000}"/>
    <cellStyle name="40% - Accent6 5 3 2 6" xfId="5102" xr:uid="{00000000-0005-0000-0000-0000450C0000}"/>
    <cellStyle name="40% - Accent6 5 3 3" xfId="2829" xr:uid="{00000000-0005-0000-0000-0000460C0000}"/>
    <cellStyle name="40% - Accent6 5 3 3 2" xfId="3130" xr:uid="{00000000-0005-0000-0000-0000470C0000}"/>
    <cellStyle name="40% - Accent6 5 3 3 2 2" xfId="3697" xr:uid="{00000000-0005-0000-0000-0000480C0000}"/>
    <cellStyle name="40% - Accent6 5 3 3 2 2 2" xfId="4837" xr:uid="{00000000-0005-0000-0000-0000490C0000}"/>
    <cellStyle name="40% - Accent6 5 3 3 2 2 2 2" xfId="7166" xr:uid="{00000000-0005-0000-0000-00004A0C0000}"/>
    <cellStyle name="40% - Accent6 5 3 3 2 2 3" xfId="6027" xr:uid="{00000000-0005-0000-0000-00004B0C0000}"/>
    <cellStyle name="40% - Accent6 5 3 3 2 3" xfId="4270" xr:uid="{00000000-0005-0000-0000-00004C0C0000}"/>
    <cellStyle name="40% - Accent6 5 3 3 2 3 2" xfId="6599" xr:uid="{00000000-0005-0000-0000-00004D0C0000}"/>
    <cellStyle name="40% - Accent6 5 3 3 2 4" xfId="5460" xr:uid="{00000000-0005-0000-0000-00004E0C0000}"/>
    <cellStyle name="40% - Accent6 5 3 3 3" xfId="3406" xr:uid="{00000000-0005-0000-0000-00004F0C0000}"/>
    <cellStyle name="40% - Accent6 5 3 3 3 2" xfId="4546" xr:uid="{00000000-0005-0000-0000-0000500C0000}"/>
    <cellStyle name="40% - Accent6 5 3 3 3 2 2" xfId="6875" xr:uid="{00000000-0005-0000-0000-0000510C0000}"/>
    <cellStyle name="40% - Accent6 5 3 3 3 3" xfId="5736" xr:uid="{00000000-0005-0000-0000-0000520C0000}"/>
    <cellStyle name="40% - Accent6 5 3 3 4" xfId="3979" xr:uid="{00000000-0005-0000-0000-0000530C0000}"/>
    <cellStyle name="40% - Accent6 5 3 3 4 2" xfId="6308" xr:uid="{00000000-0005-0000-0000-0000540C0000}"/>
    <cellStyle name="40% - Accent6 5 3 3 5" xfId="5168" xr:uid="{00000000-0005-0000-0000-0000550C0000}"/>
    <cellStyle name="40% - Accent6 5 3 4" xfId="2993" xr:uid="{00000000-0005-0000-0000-0000560C0000}"/>
    <cellStyle name="40% - Accent6 5 3 4 2" xfId="3560" xr:uid="{00000000-0005-0000-0000-0000570C0000}"/>
    <cellStyle name="40% - Accent6 5 3 4 2 2" xfId="4700" xr:uid="{00000000-0005-0000-0000-0000580C0000}"/>
    <cellStyle name="40% - Accent6 5 3 4 2 2 2" xfId="7029" xr:uid="{00000000-0005-0000-0000-0000590C0000}"/>
    <cellStyle name="40% - Accent6 5 3 4 2 3" xfId="5890" xr:uid="{00000000-0005-0000-0000-00005A0C0000}"/>
    <cellStyle name="40% - Accent6 5 3 4 3" xfId="4133" xr:uid="{00000000-0005-0000-0000-00005B0C0000}"/>
    <cellStyle name="40% - Accent6 5 3 4 3 2" xfId="6462" xr:uid="{00000000-0005-0000-0000-00005C0C0000}"/>
    <cellStyle name="40% - Accent6 5 3 4 4" xfId="5323" xr:uid="{00000000-0005-0000-0000-00005D0C0000}"/>
    <cellStyle name="40% - Accent6 5 3 5" xfId="3271" xr:uid="{00000000-0005-0000-0000-00005E0C0000}"/>
    <cellStyle name="40% - Accent6 5 3 5 2" xfId="4411" xr:uid="{00000000-0005-0000-0000-00005F0C0000}"/>
    <cellStyle name="40% - Accent6 5 3 5 2 2" xfId="6740" xr:uid="{00000000-0005-0000-0000-0000600C0000}"/>
    <cellStyle name="40% - Accent6 5 3 5 3" xfId="5601" xr:uid="{00000000-0005-0000-0000-0000610C0000}"/>
    <cellStyle name="40% - Accent6 5 3 6" xfId="3844" xr:uid="{00000000-0005-0000-0000-0000620C0000}"/>
    <cellStyle name="40% - Accent6 5 3 6 2" xfId="6173" xr:uid="{00000000-0005-0000-0000-0000630C0000}"/>
    <cellStyle name="40% - Accent6 5 3 7" xfId="5033" xr:uid="{00000000-0005-0000-0000-0000640C0000}"/>
    <cellStyle name="40% - Accent6 5 4" xfId="2701" xr:uid="{00000000-0005-0000-0000-0000650C0000}"/>
    <cellStyle name="40% - Accent6 5 4 2" xfId="2864" xr:uid="{00000000-0005-0000-0000-0000660C0000}"/>
    <cellStyle name="40% - Accent6 5 4 2 2" xfId="3165" xr:uid="{00000000-0005-0000-0000-0000670C0000}"/>
    <cellStyle name="40% - Accent6 5 4 2 2 2" xfId="3732" xr:uid="{00000000-0005-0000-0000-0000680C0000}"/>
    <cellStyle name="40% - Accent6 5 4 2 2 2 2" xfId="4872" xr:uid="{00000000-0005-0000-0000-0000690C0000}"/>
    <cellStyle name="40% - Accent6 5 4 2 2 2 2 2" xfId="7201" xr:uid="{00000000-0005-0000-0000-00006A0C0000}"/>
    <cellStyle name="40% - Accent6 5 4 2 2 2 3" xfId="6062" xr:uid="{00000000-0005-0000-0000-00006B0C0000}"/>
    <cellStyle name="40% - Accent6 5 4 2 2 3" xfId="4305" xr:uid="{00000000-0005-0000-0000-00006C0C0000}"/>
    <cellStyle name="40% - Accent6 5 4 2 2 3 2" xfId="6634" xr:uid="{00000000-0005-0000-0000-00006D0C0000}"/>
    <cellStyle name="40% - Accent6 5 4 2 2 4" xfId="5495" xr:uid="{00000000-0005-0000-0000-00006E0C0000}"/>
    <cellStyle name="40% - Accent6 5 4 2 3" xfId="3441" xr:uid="{00000000-0005-0000-0000-00006F0C0000}"/>
    <cellStyle name="40% - Accent6 5 4 2 3 2" xfId="4581" xr:uid="{00000000-0005-0000-0000-0000700C0000}"/>
    <cellStyle name="40% - Accent6 5 4 2 3 2 2" xfId="6910" xr:uid="{00000000-0005-0000-0000-0000710C0000}"/>
    <cellStyle name="40% - Accent6 5 4 2 3 3" xfId="5771" xr:uid="{00000000-0005-0000-0000-0000720C0000}"/>
    <cellStyle name="40% - Accent6 5 4 2 4" xfId="4014" xr:uid="{00000000-0005-0000-0000-0000730C0000}"/>
    <cellStyle name="40% - Accent6 5 4 2 4 2" xfId="6343" xr:uid="{00000000-0005-0000-0000-0000740C0000}"/>
    <cellStyle name="40% - Accent6 5 4 2 5" xfId="5203" xr:uid="{00000000-0005-0000-0000-0000750C0000}"/>
    <cellStyle name="40% - Accent6 5 4 3" xfId="3028" xr:uid="{00000000-0005-0000-0000-0000760C0000}"/>
    <cellStyle name="40% - Accent6 5 4 3 2" xfId="3595" xr:uid="{00000000-0005-0000-0000-0000770C0000}"/>
    <cellStyle name="40% - Accent6 5 4 3 2 2" xfId="4735" xr:uid="{00000000-0005-0000-0000-0000780C0000}"/>
    <cellStyle name="40% - Accent6 5 4 3 2 2 2" xfId="7064" xr:uid="{00000000-0005-0000-0000-0000790C0000}"/>
    <cellStyle name="40% - Accent6 5 4 3 2 3" xfId="5925" xr:uid="{00000000-0005-0000-0000-00007A0C0000}"/>
    <cellStyle name="40% - Accent6 5 4 3 3" xfId="4168" xr:uid="{00000000-0005-0000-0000-00007B0C0000}"/>
    <cellStyle name="40% - Accent6 5 4 3 3 2" xfId="6497" xr:uid="{00000000-0005-0000-0000-00007C0C0000}"/>
    <cellStyle name="40% - Accent6 5 4 3 4" xfId="5358" xr:uid="{00000000-0005-0000-0000-00007D0C0000}"/>
    <cellStyle name="40% - Accent6 5 4 4" xfId="3306" xr:uid="{00000000-0005-0000-0000-00007E0C0000}"/>
    <cellStyle name="40% - Accent6 5 4 4 2" xfId="4446" xr:uid="{00000000-0005-0000-0000-00007F0C0000}"/>
    <cellStyle name="40% - Accent6 5 4 4 2 2" xfId="6775" xr:uid="{00000000-0005-0000-0000-0000800C0000}"/>
    <cellStyle name="40% - Accent6 5 4 4 3" xfId="5636" xr:uid="{00000000-0005-0000-0000-0000810C0000}"/>
    <cellStyle name="40% - Accent6 5 4 5" xfId="3879" xr:uid="{00000000-0005-0000-0000-0000820C0000}"/>
    <cellStyle name="40% - Accent6 5 4 5 2" xfId="6208" xr:uid="{00000000-0005-0000-0000-0000830C0000}"/>
    <cellStyle name="40% - Accent6 5 4 6" xfId="5068" xr:uid="{00000000-0005-0000-0000-0000840C0000}"/>
    <cellStyle name="40% - Accent6 5 5" xfId="2796" xr:uid="{00000000-0005-0000-0000-0000850C0000}"/>
    <cellStyle name="40% - Accent6 5 5 2" xfId="3096" xr:uid="{00000000-0005-0000-0000-0000860C0000}"/>
    <cellStyle name="40% - Accent6 5 5 2 2" xfId="3663" xr:uid="{00000000-0005-0000-0000-0000870C0000}"/>
    <cellStyle name="40% - Accent6 5 5 2 2 2" xfId="4803" xr:uid="{00000000-0005-0000-0000-0000880C0000}"/>
    <cellStyle name="40% - Accent6 5 5 2 2 2 2" xfId="7132" xr:uid="{00000000-0005-0000-0000-0000890C0000}"/>
    <cellStyle name="40% - Accent6 5 5 2 2 3" xfId="5993" xr:uid="{00000000-0005-0000-0000-00008A0C0000}"/>
    <cellStyle name="40% - Accent6 5 5 2 3" xfId="4236" xr:uid="{00000000-0005-0000-0000-00008B0C0000}"/>
    <cellStyle name="40% - Accent6 5 5 2 3 2" xfId="6565" xr:uid="{00000000-0005-0000-0000-00008C0C0000}"/>
    <cellStyle name="40% - Accent6 5 5 2 4" xfId="5426" xr:uid="{00000000-0005-0000-0000-00008D0C0000}"/>
    <cellStyle name="40% - Accent6 5 5 3" xfId="3373" xr:uid="{00000000-0005-0000-0000-00008E0C0000}"/>
    <cellStyle name="40% - Accent6 5 5 3 2" xfId="4513" xr:uid="{00000000-0005-0000-0000-00008F0C0000}"/>
    <cellStyle name="40% - Accent6 5 5 3 2 2" xfId="6842" xr:uid="{00000000-0005-0000-0000-0000900C0000}"/>
    <cellStyle name="40% - Accent6 5 5 3 3" xfId="5703" xr:uid="{00000000-0005-0000-0000-0000910C0000}"/>
    <cellStyle name="40% - Accent6 5 5 4" xfId="3946" xr:uid="{00000000-0005-0000-0000-0000920C0000}"/>
    <cellStyle name="40% - Accent6 5 5 4 2" xfId="6275" xr:uid="{00000000-0005-0000-0000-0000930C0000}"/>
    <cellStyle name="40% - Accent6 5 5 5" xfId="5135" xr:uid="{00000000-0005-0000-0000-0000940C0000}"/>
    <cellStyle name="40% - Accent6 5 6" xfId="2958" xr:uid="{00000000-0005-0000-0000-0000950C0000}"/>
    <cellStyle name="40% - Accent6 5 6 2" xfId="3526" xr:uid="{00000000-0005-0000-0000-0000960C0000}"/>
    <cellStyle name="40% - Accent6 5 6 2 2" xfId="4666" xr:uid="{00000000-0005-0000-0000-0000970C0000}"/>
    <cellStyle name="40% - Accent6 5 6 2 2 2" xfId="6995" xr:uid="{00000000-0005-0000-0000-0000980C0000}"/>
    <cellStyle name="40% - Accent6 5 6 2 3" xfId="5856" xr:uid="{00000000-0005-0000-0000-0000990C0000}"/>
    <cellStyle name="40% - Accent6 5 6 3" xfId="4099" xr:uid="{00000000-0005-0000-0000-00009A0C0000}"/>
    <cellStyle name="40% - Accent6 5 6 3 2" xfId="6428" xr:uid="{00000000-0005-0000-0000-00009B0C0000}"/>
    <cellStyle name="40% - Accent6 5 6 4" xfId="5289" xr:uid="{00000000-0005-0000-0000-00009C0C0000}"/>
    <cellStyle name="40% - Accent6 5 7" xfId="3237" xr:uid="{00000000-0005-0000-0000-00009D0C0000}"/>
    <cellStyle name="40% - Accent6 5 7 2" xfId="4377" xr:uid="{00000000-0005-0000-0000-00009E0C0000}"/>
    <cellStyle name="40% - Accent6 5 7 2 2" xfId="6706" xr:uid="{00000000-0005-0000-0000-00009F0C0000}"/>
    <cellStyle name="40% - Accent6 5 7 3" xfId="5567" xr:uid="{00000000-0005-0000-0000-0000A00C0000}"/>
    <cellStyle name="40% - Accent6 5 8" xfId="3810" xr:uid="{00000000-0005-0000-0000-0000A10C0000}"/>
    <cellStyle name="40% - Accent6 5 8 2" xfId="6139" xr:uid="{00000000-0005-0000-0000-0000A20C0000}"/>
    <cellStyle name="40% - Accent6 5 9" xfId="4999" xr:uid="{00000000-0005-0000-0000-0000A30C0000}"/>
    <cellStyle name="40% - Accent6 6" xfId="2659" xr:uid="{00000000-0005-0000-0000-0000A40C0000}"/>
    <cellStyle name="40% - Accent6 7" xfId="29" xr:uid="{00000000-0005-0000-0000-0000A50C0000}"/>
    <cellStyle name="40% - Accent6 7 2" xfId="2934" xr:uid="{00000000-0005-0000-0000-0000A60C0000}"/>
    <cellStyle name="40% - Accent6 7 2 2" xfId="3509" xr:uid="{00000000-0005-0000-0000-0000A70C0000}"/>
    <cellStyle name="40% - Accent6 7 2 2 2" xfId="4649" xr:uid="{00000000-0005-0000-0000-0000A80C0000}"/>
    <cellStyle name="40% - Accent6 7 2 2 2 2" xfId="6978" xr:uid="{00000000-0005-0000-0000-0000A90C0000}"/>
    <cellStyle name="40% - Accent6 7 2 2 3" xfId="5839" xr:uid="{00000000-0005-0000-0000-0000AA0C0000}"/>
    <cellStyle name="40% - Accent6 7 2 3" xfId="4082" xr:uid="{00000000-0005-0000-0000-0000AB0C0000}"/>
    <cellStyle name="40% - Accent6 7 2 3 2" xfId="6411" xr:uid="{00000000-0005-0000-0000-0000AC0C0000}"/>
    <cellStyle name="40% - Accent6 7 2 4" xfId="5271" xr:uid="{00000000-0005-0000-0000-0000AD0C0000}"/>
    <cellStyle name="40% - Akzent1 2" xfId="1022" xr:uid="{00000000-0005-0000-0000-0000AE0C0000}"/>
    <cellStyle name="40% - Akzent2 2" xfId="1023" xr:uid="{00000000-0005-0000-0000-0000AF0C0000}"/>
    <cellStyle name="40% - Akzent3 2" xfId="1024" xr:uid="{00000000-0005-0000-0000-0000B00C0000}"/>
    <cellStyle name="40% - Akzent4 2" xfId="1025" xr:uid="{00000000-0005-0000-0000-0000B10C0000}"/>
    <cellStyle name="40% - Akzent5 2" xfId="1026" xr:uid="{00000000-0005-0000-0000-0000B20C0000}"/>
    <cellStyle name="40% - Akzent6 2" xfId="1027" xr:uid="{00000000-0005-0000-0000-0000B30C0000}"/>
    <cellStyle name="40% - Énfasis1 2" xfId="4941" xr:uid="{00000000-0005-0000-0000-0000B40C0000}"/>
    <cellStyle name="40% - Énfasis1 2 2" xfId="7270" xr:uid="{00000000-0005-0000-0000-0000B50C0000}"/>
    <cellStyle name="40% - Énfasis2 2" xfId="4942" xr:uid="{00000000-0005-0000-0000-0000B60C0000}"/>
    <cellStyle name="40% - Énfasis2 2 2" xfId="7271" xr:uid="{00000000-0005-0000-0000-0000B70C0000}"/>
    <cellStyle name="40% - Énfasis3 2" xfId="4943" xr:uid="{00000000-0005-0000-0000-0000B80C0000}"/>
    <cellStyle name="40% - Énfasis3 2 2" xfId="7272" xr:uid="{00000000-0005-0000-0000-0000B90C0000}"/>
    <cellStyle name="40% - Énfasis4 2" xfId="4944" xr:uid="{00000000-0005-0000-0000-0000BA0C0000}"/>
    <cellStyle name="40% - Énfasis4 2 2" xfId="7273" xr:uid="{00000000-0005-0000-0000-0000BB0C0000}"/>
    <cellStyle name="40% - Énfasis5 2" xfId="4945" xr:uid="{00000000-0005-0000-0000-0000BC0C0000}"/>
    <cellStyle name="40% - Énfasis5 2 2" xfId="7274" xr:uid="{00000000-0005-0000-0000-0000BD0C0000}"/>
    <cellStyle name="40% - Énfasis6 2" xfId="4946" xr:uid="{00000000-0005-0000-0000-0000BE0C0000}"/>
    <cellStyle name="40% - Énfasis6 2 2" xfId="7275" xr:uid="{00000000-0005-0000-0000-0000BF0C0000}"/>
    <cellStyle name="60% - Accent1 10" xfId="138" xr:uid="{00000000-0005-0000-0000-0000C00C0000}"/>
    <cellStyle name="60% - Accent1 10 2" xfId="1090" xr:uid="{00000000-0005-0000-0000-0000C10C0000}"/>
    <cellStyle name="60% - Accent1 10 3" xfId="1333" xr:uid="{00000000-0005-0000-0000-0000C20C0000}"/>
    <cellStyle name="60% - Accent1 10 4" xfId="1575" xr:uid="{00000000-0005-0000-0000-0000C30C0000}"/>
    <cellStyle name="60% - Accent1 10 5" xfId="1820" xr:uid="{00000000-0005-0000-0000-0000C40C0000}"/>
    <cellStyle name="60% - Accent1 10 6" xfId="2074" xr:uid="{00000000-0005-0000-0000-0000C50C0000}"/>
    <cellStyle name="60% - Accent1 10 7" xfId="2416" xr:uid="{00000000-0005-0000-0000-0000C60C0000}"/>
    <cellStyle name="60% - Accent1 11" xfId="196" xr:uid="{00000000-0005-0000-0000-0000C70C0000}"/>
    <cellStyle name="60% - Accent1 11 2" xfId="1091" xr:uid="{00000000-0005-0000-0000-0000C80C0000}"/>
    <cellStyle name="60% - Accent1 11 3" xfId="1332" xr:uid="{00000000-0005-0000-0000-0000C90C0000}"/>
    <cellStyle name="60% - Accent1 11 4" xfId="1574" xr:uid="{00000000-0005-0000-0000-0000CA0C0000}"/>
    <cellStyle name="60% - Accent1 11 5" xfId="1821" xr:uid="{00000000-0005-0000-0000-0000CB0C0000}"/>
    <cellStyle name="60% - Accent1 11 6" xfId="2073" xr:uid="{00000000-0005-0000-0000-0000CC0C0000}"/>
    <cellStyle name="60% - Accent1 11 7" xfId="2474" xr:uid="{00000000-0005-0000-0000-0000CD0C0000}"/>
    <cellStyle name="60% - Accent1 12" xfId="212" xr:uid="{00000000-0005-0000-0000-0000CE0C0000}"/>
    <cellStyle name="60% - Accent1 12 2" xfId="1092" xr:uid="{00000000-0005-0000-0000-0000CF0C0000}"/>
    <cellStyle name="60% - Accent1 12 3" xfId="1331" xr:uid="{00000000-0005-0000-0000-0000D00C0000}"/>
    <cellStyle name="60% - Accent1 12 4" xfId="1573" xr:uid="{00000000-0005-0000-0000-0000D10C0000}"/>
    <cellStyle name="60% - Accent1 12 5" xfId="1822" xr:uid="{00000000-0005-0000-0000-0000D20C0000}"/>
    <cellStyle name="60% - Accent1 12 6" xfId="2072" xr:uid="{00000000-0005-0000-0000-0000D30C0000}"/>
    <cellStyle name="60% - Accent1 12 7" xfId="2490" xr:uid="{00000000-0005-0000-0000-0000D40C0000}"/>
    <cellStyle name="60% - Accent1 13" xfId="200" xr:uid="{00000000-0005-0000-0000-0000D50C0000}"/>
    <cellStyle name="60% - Accent1 13 2" xfId="1093" xr:uid="{00000000-0005-0000-0000-0000D60C0000}"/>
    <cellStyle name="60% - Accent1 13 3" xfId="1330" xr:uid="{00000000-0005-0000-0000-0000D70C0000}"/>
    <cellStyle name="60% - Accent1 13 4" xfId="1334" xr:uid="{00000000-0005-0000-0000-0000D80C0000}"/>
    <cellStyle name="60% - Accent1 13 5" xfId="1823" xr:uid="{00000000-0005-0000-0000-0000D90C0000}"/>
    <cellStyle name="60% - Accent1 13 6" xfId="1819" xr:uid="{00000000-0005-0000-0000-0000DA0C0000}"/>
    <cellStyle name="60% - Accent1 13 7" xfId="2478" xr:uid="{00000000-0005-0000-0000-0000DB0C0000}"/>
    <cellStyle name="60% - Accent1 14" xfId="223" xr:uid="{00000000-0005-0000-0000-0000DC0C0000}"/>
    <cellStyle name="60% - Accent1 14 2" xfId="1094" xr:uid="{00000000-0005-0000-0000-0000DD0C0000}"/>
    <cellStyle name="60% - Accent1 14 3" xfId="1089" xr:uid="{00000000-0005-0000-0000-0000DE0C0000}"/>
    <cellStyle name="60% - Accent1 14 4" xfId="1335" xr:uid="{00000000-0005-0000-0000-0000DF0C0000}"/>
    <cellStyle name="60% - Accent1 14 5" xfId="1824" xr:uid="{00000000-0005-0000-0000-0000E00C0000}"/>
    <cellStyle name="60% - Accent1 14 6" xfId="1818" xr:uid="{00000000-0005-0000-0000-0000E10C0000}"/>
    <cellStyle name="60% - Accent1 14 7" xfId="2501" xr:uid="{00000000-0005-0000-0000-0000E20C0000}"/>
    <cellStyle name="60% - Accent1 15" xfId="244" xr:uid="{00000000-0005-0000-0000-0000E30C0000}"/>
    <cellStyle name="60% - Accent1 15 2" xfId="1095" xr:uid="{00000000-0005-0000-0000-0000E40C0000}"/>
    <cellStyle name="60% - Accent1 15 3" xfId="1088" xr:uid="{00000000-0005-0000-0000-0000E50C0000}"/>
    <cellStyle name="60% - Accent1 15 4" xfId="1336" xr:uid="{00000000-0005-0000-0000-0000E60C0000}"/>
    <cellStyle name="60% - Accent1 15 5" xfId="1825" xr:uid="{00000000-0005-0000-0000-0000E70C0000}"/>
    <cellStyle name="60% - Accent1 15 6" xfId="1817" xr:uid="{00000000-0005-0000-0000-0000E80C0000}"/>
    <cellStyle name="60% - Accent1 15 7" xfId="2522" xr:uid="{00000000-0005-0000-0000-0000E90C0000}"/>
    <cellStyle name="60% - Accent1 16" xfId="254" xr:uid="{00000000-0005-0000-0000-0000EA0C0000}"/>
    <cellStyle name="60% - Accent1 16 2" xfId="1096" xr:uid="{00000000-0005-0000-0000-0000EB0C0000}"/>
    <cellStyle name="60% - Accent1 16 3" xfId="1087" xr:uid="{00000000-0005-0000-0000-0000EC0C0000}"/>
    <cellStyle name="60% - Accent1 16 4" xfId="1337" xr:uid="{00000000-0005-0000-0000-0000ED0C0000}"/>
    <cellStyle name="60% - Accent1 16 5" xfId="1826" xr:uid="{00000000-0005-0000-0000-0000EE0C0000}"/>
    <cellStyle name="60% - Accent1 16 6" xfId="1816" xr:uid="{00000000-0005-0000-0000-0000EF0C0000}"/>
    <cellStyle name="60% - Accent1 16 7" xfId="2531" xr:uid="{00000000-0005-0000-0000-0000F00C0000}"/>
    <cellStyle name="60% - Accent1 17" xfId="257" xr:uid="{00000000-0005-0000-0000-0000F10C0000}"/>
    <cellStyle name="60% - Accent1 17 2" xfId="1097" xr:uid="{00000000-0005-0000-0000-0000F20C0000}"/>
    <cellStyle name="60% - Accent1 17 3" xfId="1086" xr:uid="{00000000-0005-0000-0000-0000F30C0000}"/>
    <cellStyle name="60% - Accent1 17 4" xfId="1338" xr:uid="{00000000-0005-0000-0000-0000F40C0000}"/>
    <cellStyle name="60% - Accent1 17 5" xfId="1827" xr:uid="{00000000-0005-0000-0000-0000F50C0000}"/>
    <cellStyle name="60% - Accent1 17 6" xfId="1815" xr:uid="{00000000-0005-0000-0000-0000F60C0000}"/>
    <cellStyle name="60% - Accent1 17 7" xfId="2534" xr:uid="{00000000-0005-0000-0000-0000F70C0000}"/>
    <cellStyle name="60% - Accent1 18" xfId="282" xr:uid="{00000000-0005-0000-0000-0000F80C0000}"/>
    <cellStyle name="60% - Accent1 18 2" xfId="1098" xr:uid="{00000000-0005-0000-0000-0000F90C0000}"/>
    <cellStyle name="60% - Accent1 18 3" xfId="1085" xr:uid="{00000000-0005-0000-0000-0000FA0C0000}"/>
    <cellStyle name="60% - Accent1 18 4" xfId="1339" xr:uid="{00000000-0005-0000-0000-0000FB0C0000}"/>
    <cellStyle name="60% - Accent1 18 5" xfId="1828" xr:uid="{00000000-0005-0000-0000-0000FC0C0000}"/>
    <cellStyle name="60% - Accent1 18 6" xfId="1814" xr:uid="{00000000-0005-0000-0000-0000FD0C0000}"/>
    <cellStyle name="60% - Accent1 18 7" xfId="2557" xr:uid="{00000000-0005-0000-0000-0000FE0C0000}"/>
    <cellStyle name="60% - Accent1 19" xfId="297" xr:uid="{00000000-0005-0000-0000-0000FF0C0000}"/>
    <cellStyle name="60% - Accent1 19 2" xfId="1099" xr:uid="{00000000-0005-0000-0000-0000000D0000}"/>
    <cellStyle name="60% - Accent1 19 3" xfId="1084" xr:uid="{00000000-0005-0000-0000-0000010D0000}"/>
    <cellStyle name="60% - Accent1 19 4" xfId="1340" xr:uid="{00000000-0005-0000-0000-0000020D0000}"/>
    <cellStyle name="60% - Accent1 19 5" xfId="1829" xr:uid="{00000000-0005-0000-0000-0000030D0000}"/>
    <cellStyle name="60% - Accent1 19 6" xfId="1813" xr:uid="{00000000-0005-0000-0000-0000040D0000}"/>
    <cellStyle name="60% - Accent1 19 7" xfId="2572" xr:uid="{00000000-0005-0000-0000-0000050D0000}"/>
    <cellStyle name="60% - Accent1 2" xfId="72" xr:uid="{00000000-0005-0000-0000-0000060D0000}"/>
    <cellStyle name="60% - Accent1 2 2" xfId="389" xr:uid="{00000000-0005-0000-0000-0000070D0000}"/>
    <cellStyle name="60% - Accent1 2 3" xfId="562" xr:uid="{00000000-0005-0000-0000-0000080D0000}"/>
    <cellStyle name="60% - Accent1 2 4" xfId="617" xr:uid="{00000000-0005-0000-0000-0000090D0000}"/>
    <cellStyle name="60% - Accent1 2 5" xfId="1830" xr:uid="{00000000-0005-0000-0000-00000A0D0000}"/>
    <cellStyle name="60% - Accent1 2 6" xfId="1812" xr:uid="{00000000-0005-0000-0000-00000B0D0000}"/>
    <cellStyle name="60% - Accent1 2 7" xfId="2350" xr:uid="{00000000-0005-0000-0000-00000C0D0000}"/>
    <cellStyle name="60% - Accent1 20" xfId="318" xr:uid="{00000000-0005-0000-0000-00000D0D0000}"/>
    <cellStyle name="60% - Accent1 20 2" xfId="1100" xr:uid="{00000000-0005-0000-0000-00000E0D0000}"/>
    <cellStyle name="60% - Accent1 20 3" xfId="1083" xr:uid="{00000000-0005-0000-0000-00000F0D0000}"/>
    <cellStyle name="60% - Accent1 20 4" xfId="1344" xr:uid="{00000000-0005-0000-0000-0000100D0000}"/>
    <cellStyle name="60% - Accent1 20 5" xfId="1831" xr:uid="{00000000-0005-0000-0000-0000110D0000}"/>
    <cellStyle name="60% - Accent1 20 6" xfId="1811" xr:uid="{00000000-0005-0000-0000-0000120D0000}"/>
    <cellStyle name="60% - Accent1 20 7" xfId="2593" xr:uid="{00000000-0005-0000-0000-0000130D0000}"/>
    <cellStyle name="60% - Accent1 21" xfId="279" xr:uid="{00000000-0005-0000-0000-0000140D0000}"/>
    <cellStyle name="60% - Accent1 21 2" xfId="1101" xr:uid="{00000000-0005-0000-0000-0000150D0000}"/>
    <cellStyle name="60% - Accent1 21 3" xfId="1082" xr:uid="{00000000-0005-0000-0000-0000160D0000}"/>
    <cellStyle name="60% - Accent1 21 4" xfId="1345" xr:uid="{00000000-0005-0000-0000-0000170D0000}"/>
    <cellStyle name="60% - Accent1 21 5" xfId="1832" xr:uid="{00000000-0005-0000-0000-0000180D0000}"/>
    <cellStyle name="60% - Accent1 21 6" xfId="1810" xr:uid="{00000000-0005-0000-0000-0000190D0000}"/>
    <cellStyle name="60% - Accent1 21 7" xfId="2555" xr:uid="{00000000-0005-0000-0000-00001A0D0000}"/>
    <cellStyle name="60% - Accent1 22" xfId="336" xr:uid="{00000000-0005-0000-0000-00001B0D0000}"/>
    <cellStyle name="60% - Accent1 22 2" xfId="1102" xr:uid="{00000000-0005-0000-0000-00001C0D0000}"/>
    <cellStyle name="60% - Accent1 22 3" xfId="1081" xr:uid="{00000000-0005-0000-0000-00001D0D0000}"/>
    <cellStyle name="60% - Accent1 22 4" xfId="1346" xr:uid="{00000000-0005-0000-0000-00001E0D0000}"/>
    <cellStyle name="60% - Accent1 22 5" xfId="1833" xr:uid="{00000000-0005-0000-0000-00001F0D0000}"/>
    <cellStyle name="60% - Accent1 22 6" xfId="1809" xr:uid="{00000000-0005-0000-0000-0000200D0000}"/>
    <cellStyle name="60% - Accent1 22 7" xfId="2609" xr:uid="{00000000-0005-0000-0000-0000210D0000}"/>
    <cellStyle name="60% - Accent1 23" xfId="340" xr:uid="{00000000-0005-0000-0000-0000220D0000}"/>
    <cellStyle name="60% - Accent1 24" xfId="526" xr:uid="{00000000-0005-0000-0000-0000230D0000}"/>
    <cellStyle name="60% - Accent1 24 2" xfId="712" xr:uid="{00000000-0005-0000-0000-0000240D0000}"/>
    <cellStyle name="60% - Accent1 24 3" xfId="725" xr:uid="{00000000-0005-0000-0000-0000250D0000}"/>
    <cellStyle name="60% - Accent1 25" xfId="613" xr:uid="{00000000-0005-0000-0000-0000260D0000}"/>
    <cellStyle name="60% - Accent1 26" xfId="679" xr:uid="{00000000-0005-0000-0000-0000270D0000}"/>
    <cellStyle name="60% - Accent1 26 2" xfId="711" xr:uid="{00000000-0005-0000-0000-0000280D0000}"/>
    <cellStyle name="60% - Accent1 27" xfId="738" xr:uid="{00000000-0005-0000-0000-0000290D0000}"/>
    <cellStyle name="60% - Accent1 28" xfId="758" xr:uid="{00000000-0005-0000-0000-00002A0D0000}"/>
    <cellStyle name="60% - Accent1 29" xfId="777" xr:uid="{00000000-0005-0000-0000-00002B0D0000}"/>
    <cellStyle name="60% - Accent1 3" xfId="84" xr:uid="{00000000-0005-0000-0000-00002C0D0000}"/>
    <cellStyle name="60% - Accent1 3 2" xfId="1103" xr:uid="{00000000-0005-0000-0000-00002D0D0000}"/>
    <cellStyle name="60% - Accent1 3 3" xfId="1080" xr:uid="{00000000-0005-0000-0000-00002E0D0000}"/>
    <cellStyle name="60% - Accent1 3 4" xfId="1347" xr:uid="{00000000-0005-0000-0000-00002F0D0000}"/>
    <cellStyle name="60% - Accent1 3 5" xfId="1834" xr:uid="{00000000-0005-0000-0000-0000300D0000}"/>
    <cellStyle name="60% - Accent1 3 6" xfId="1808" xr:uid="{00000000-0005-0000-0000-0000310D0000}"/>
    <cellStyle name="60% - Accent1 3 7" xfId="2362" xr:uid="{00000000-0005-0000-0000-0000320D0000}"/>
    <cellStyle name="60% - Accent1 30" xfId="799" xr:uid="{00000000-0005-0000-0000-0000330D0000}"/>
    <cellStyle name="60% - Accent1 31" xfId="818" xr:uid="{00000000-0005-0000-0000-0000340D0000}"/>
    <cellStyle name="60% - Accent1 32" xfId="870" xr:uid="{00000000-0005-0000-0000-0000350D0000}"/>
    <cellStyle name="60% - Accent1 33" xfId="990" xr:uid="{00000000-0005-0000-0000-0000360D0000}"/>
    <cellStyle name="60% - Accent1 34" xfId="2660" xr:uid="{00000000-0005-0000-0000-0000370D0000}"/>
    <cellStyle name="60% - Accent1 35" xfId="30" xr:uid="{00000000-0005-0000-0000-0000380D0000}"/>
    <cellStyle name="60% - Accent1 4" xfId="97" xr:uid="{00000000-0005-0000-0000-0000390D0000}"/>
    <cellStyle name="60% - Accent1 4 2" xfId="1104" xr:uid="{00000000-0005-0000-0000-00003A0D0000}"/>
    <cellStyle name="60% - Accent1 4 3" xfId="1079" xr:uid="{00000000-0005-0000-0000-00003B0D0000}"/>
    <cellStyle name="60% - Accent1 4 4" xfId="1579" xr:uid="{00000000-0005-0000-0000-00003C0D0000}"/>
    <cellStyle name="60% - Accent1 4 5" xfId="1835" xr:uid="{00000000-0005-0000-0000-00003D0D0000}"/>
    <cellStyle name="60% - Accent1 4 6" xfId="2078" xr:uid="{00000000-0005-0000-0000-00003E0D0000}"/>
    <cellStyle name="60% - Accent1 4 7" xfId="2375" xr:uid="{00000000-0005-0000-0000-00003F0D0000}"/>
    <cellStyle name="60% - Accent1 5" xfId="112" xr:uid="{00000000-0005-0000-0000-0000400D0000}"/>
    <cellStyle name="60% - Accent1 5 2" xfId="1105" xr:uid="{00000000-0005-0000-0000-0000410D0000}"/>
    <cellStyle name="60% - Accent1 5 3" xfId="1348" xr:uid="{00000000-0005-0000-0000-0000420D0000}"/>
    <cellStyle name="60% - Accent1 5 4" xfId="1580" xr:uid="{00000000-0005-0000-0000-0000430D0000}"/>
    <cellStyle name="60% - Accent1 5 5" xfId="1836" xr:uid="{00000000-0005-0000-0000-0000440D0000}"/>
    <cellStyle name="60% - Accent1 5 6" xfId="2079" xr:uid="{00000000-0005-0000-0000-0000450D0000}"/>
    <cellStyle name="60% - Accent1 5 7" xfId="2390" xr:uid="{00000000-0005-0000-0000-0000460D0000}"/>
    <cellStyle name="60% - Accent1 6" xfId="128" xr:uid="{00000000-0005-0000-0000-0000470D0000}"/>
    <cellStyle name="60% - Accent1 6 2" xfId="1106" xr:uid="{00000000-0005-0000-0000-0000480D0000}"/>
    <cellStyle name="60% - Accent1 6 3" xfId="1349" xr:uid="{00000000-0005-0000-0000-0000490D0000}"/>
    <cellStyle name="60% - Accent1 6 4" xfId="1581" xr:uid="{00000000-0005-0000-0000-00004A0D0000}"/>
    <cellStyle name="60% - Accent1 6 5" xfId="1837" xr:uid="{00000000-0005-0000-0000-00004B0D0000}"/>
    <cellStyle name="60% - Accent1 6 6" xfId="2080" xr:uid="{00000000-0005-0000-0000-00004C0D0000}"/>
    <cellStyle name="60% - Accent1 6 7" xfId="2406" xr:uid="{00000000-0005-0000-0000-00004D0D0000}"/>
    <cellStyle name="60% - Accent1 7" xfId="147" xr:uid="{00000000-0005-0000-0000-00004E0D0000}"/>
    <cellStyle name="60% - Accent1 7 2" xfId="1107" xr:uid="{00000000-0005-0000-0000-00004F0D0000}"/>
    <cellStyle name="60% - Accent1 7 3" xfId="1350" xr:uid="{00000000-0005-0000-0000-0000500D0000}"/>
    <cellStyle name="60% - Accent1 7 4" xfId="1582" xr:uid="{00000000-0005-0000-0000-0000510D0000}"/>
    <cellStyle name="60% - Accent1 7 5" xfId="1838" xr:uid="{00000000-0005-0000-0000-0000520D0000}"/>
    <cellStyle name="60% - Accent1 7 6" xfId="2081" xr:uid="{00000000-0005-0000-0000-0000530D0000}"/>
    <cellStyle name="60% - Accent1 7 7" xfId="2425" xr:uid="{00000000-0005-0000-0000-0000540D0000}"/>
    <cellStyle name="60% - Accent1 8" xfId="134" xr:uid="{00000000-0005-0000-0000-0000550D0000}"/>
    <cellStyle name="60% - Accent1 8 2" xfId="1108" xr:uid="{00000000-0005-0000-0000-0000560D0000}"/>
    <cellStyle name="60% - Accent1 8 3" xfId="1351" xr:uid="{00000000-0005-0000-0000-0000570D0000}"/>
    <cellStyle name="60% - Accent1 8 4" xfId="1583" xr:uid="{00000000-0005-0000-0000-0000580D0000}"/>
    <cellStyle name="60% - Accent1 8 5" xfId="1839" xr:uid="{00000000-0005-0000-0000-0000590D0000}"/>
    <cellStyle name="60% - Accent1 8 6" xfId="2082" xr:uid="{00000000-0005-0000-0000-00005A0D0000}"/>
    <cellStyle name="60% - Accent1 8 7" xfId="2412" xr:uid="{00000000-0005-0000-0000-00005B0D0000}"/>
    <cellStyle name="60% - Accent1 9" xfId="173" xr:uid="{00000000-0005-0000-0000-00005C0D0000}"/>
    <cellStyle name="60% - Accent1 9 2" xfId="1109" xr:uid="{00000000-0005-0000-0000-00005D0D0000}"/>
    <cellStyle name="60% - Accent1 9 3" xfId="1352" xr:uid="{00000000-0005-0000-0000-00005E0D0000}"/>
    <cellStyle name="60% - Accent1 9 4" xfId="1584" xr:uid="{00000000-0005-0000-0000-00005F0D0000}"/>
    <cellStyle name="60% - Accent1 9 5" xfId="1840" xr:uid="{00000000-0005-0000-0000-0000600D0000}"/>
    <cellStyle name="60% - Accent1 9 6" xfId="2083" xr:uid="{00000000-0005-0000-0000-0000610D0000}"/>
    <cellStyle name="60% - Accent1 9 7" xfId="2451" xr:uid="{00000000-0005-0000-0000-0000620D0000}"/>
    <cellStyle name="60% - Accent2 10" xfId="137" xr:uid="{00000000-0005-0000-0000-0000630D0000}"/>
    <cellStyle name="60% - Accent2 10 2" xfId="1110" xr:uid="{00000000-0005-0000-0000-0000640D0000}"/>
    <cellStyle name="60% - Accent2 10 3" xfId="1353" xr:uid="{00000000-0005-0000-0000-0000650D0000}"/>
    <cellStyle name="60% - Accent2 10 4" xfId="1585" xr:uid="{00000000-0005-0000-0000-0000660D0000}"/>
    <cellStyle name="60% - Accent2 10 5" xfId="1841" xr:uid="{00000000-0005-0000-0000-0000670D0000}"/>
    <cellStyle name="60% - Accent2 10 6" xfId="2084" xr:uid="{00000000-0005-0000-0000-0000680D0000}"/>
    <cellStyle name="60% - Accent2 10 7" xfId="2415" xr:uid="{00000000-0005-0000-0000-0000690D0000}"/>
    <cellStyle name="60% - Accent2 11" xfId="195" xr:uid="{00000000-0005-0000-0000-00006A0D0000}"/>
    <cellStyle name="60% - Accent2 11 2" xfId="1111" xr:uid="{00000000-0005-0000-0000-00006B0D0000}"/>
    <cellStyle name="60% - Accent2 11 3" xfId="1354" xr:uid="{00000000-0005-0000-0000-00006C0D0000}"/>
    <cellStyle name="60% - Accent2 11 4" xfId="1586" xr:uid="{00000000-0005-0000-0000-00006D0D0000}"/>
    <cellStyle name="60% - Accent2 11 5" xfId="1842" xr:uid="{00000000-0005-0000-0000-00006E0D0000}"/>
    <cellStyle name="60% - Accent2 11 6" xfId="2085" xr:uid="{00000000-0005-0000-0000-00006F0D0000}"/>
    <cellStyle name="60% - Accent2 11 7" xfId="2473" xr:uid="{00000000-0005-0000-0000-0000700D0000}"/>
    <cellStyle name="60% - Accent2 12" xfId="211" xr:uid="{00000000-0005-0000-0000-0000710D0000}"/>
    <cellStyle name="60% - Accent2 12 2" xfId="1112" xr:uid="{00000000-0005-0000-0000-0000720D0000}"/>
    <cellStyle name="60% - Accent2 12 3" xfId="1355" xr:uid="{00000000-0005-0000-0000-0000730D0000}"/>
    <cellStyle name="60% - Accent2 12 4" xfId="1587" xr:uid="{00000000-0005-0000-0000-0000740D0000}"/>
    <cellStyle name="60% - Accent2 12 5" xfId="1843" xr:uid="{00000000-0005-0000-0000-0000750D0000}"/>
    <cellStyle name="60% - Accent2 12 6" xfId="2086" xr:uid="{00000000-0005-0000-0000-0000760D0000}"/>
    <cellStyle name="60% - Accent2 12 7" xfId="2489" xr:uid="{00000000-0005-0000-0000-0000770D0000}"/>
    <cellStyle name="60% - Accent2 13" xfId="199" xr:uid="{00000000-0005-0000-0000-0000780D0000}"/>
    <cellStyle name="60% - Accent2 13 2" xfId="1113" xr:uid="{00000000-0005-0000-0000-0000790D0000}"/>
    <cellStyle name="60% - Accent2 13 3" xfId="1356" xr:uid="{00000000-0005-0000-0000-00007A0D0000}"/>
    <cellStyle name="60% - Accent2 13 4" xfId="1588" xr:uid="{00000000-0005-0000-0000-00007B0D0000}"/>
    <cellStyle name="60% - Accent2 13 5" xfId="1844" xr:uid="{00000000-0005-0000-0000-00007C0D0000}"/>
    <cellStyle name="60% - Accent2 13 6" xfId="2087" xr:uid="{00000000-0005-0000-0000-00007D0D0000}"/>
    <cellStyle name="60% - Accent2 13 7" xfId="2477" xr:uid="{00000000-0005-0000-0000-00007E0D0000}"/>
    <cellStyle name="60% - Accent2 14" xfId="222" xr:uid="{00000000-0005-0000-0000-00007F0D0000}"/>
    <cellStyle name="60% - Accent2 14 2" xfId="1114" xr:uid="{00000000-0005-0000-0000-0000800D0000}"/>
    <cellStyle name="60% - Accent2 14 3" xfId="1357" xr:uid="{00000000-0005-0000-0000-0000810D0000}"/>
    <cellStyle name="60% - Accent2 14 4" xfId="1589" xr:uid="{00000000-0005-0000-0000-0000820D0000}"/>
    <cellStyle name="60% - Accent2 14 5" xfId="1845" xr:uid="{00000000-0005-0000-0000-0000830D0000}"/>
    <cellStyle name="60% - Accent2 14 6" xfId="2088" xr:uid="{00000000-0005-0000-0000-0000840D0000}"/>
    <cellStyle name="60% - Accent2 14 7" xfId="2500" xr:uid="{00000000-0005-0000-0000-0000850D0000}"/>
    <cellStyle name="60% - Accent2 15" xfId="243" xr:uid="{00000000-0005-0000-0000-0000860D0000}"/>
    <cellStyle name="60% - Accent2 15 2" xfId="1115" xr:uid="{00000000-0005-0000-0000-0000870D0000}"/>
    <cellStyle name="60% - Accent2 15 3" xfId="1358" xr:uid="{00000000-0005-0000-0000-0000880D0000}"/>
    <cellStyle name="60% - Accent2 15 4" xfId="1590" xr:uid="{00000000-0005-0000-0000-0000890D0000}"/>
    <cellStyle name="60% - Accent2 15 5" xfId="1846" xr:uid="{00000000-0005-0000-0000-00008A0D0000}"/>
    <cellStyle name="60% - Accent2 15 6" xfId="2089" xr:uid="{00000000-0005-0000-0000-00008B0D0000}"/>
    <cellStyle name="60% - Accent2 15 7" xfId="2521" xr:uid="{00000000-0005-0000-0000-00008C0D0000}"/>
    <cellStyle name="60% - Accent2 16" xfId="253" xr:uid="{00000000-0005-0000-0000-00008D0D0000}"/>
    <cellStyle name="60% - Accent2 16 2" xfId="1116" xr:uid="{00000000-0005-0000-0000-00008E0D0000}"/>
    <cellStyle name="60% - Accent2 16 3" xfId="1359" xr:uid="{00000000-0005-0000-0000-00008F0D0000}"/>
    <cellStyle name="60% - Accent2 16 4" xfId="1591" xr:uid="{00000000-0005-0000-0000-0000900D0000}"/>
    <cellStyle name="60% - Accent2 16 5" xfId="1847" xr:uid="{00000000-0005-0000-0000-0000910D0000}"/>
    <cellStyle name="60% - Accent2 16 6" xfId="2090" xr:uid="{00000000-0005-0000-0000-0000920D0000}"/>
    <cellStyle name="60% - Accent2 16 7" xfId="2530" xr:uid="{00000000-0005-0000-0000-0000930D0000}"/>
    <cellStyle name="60% - Accent2 17" xfId="258" xr:uid="{00000000-0005-0000-0000-0000940D0000}"/>
    <cellStyle name="60% - Accent2 17 2" xfId="1117" xr:uid="{00000000-0005-0000-0000-0000950D0000}"/>
    <cellStyle name="60% - Accent2 17 3" xfId="1360" xr:uid="{00000000-0005-0000-0000-0000960D0000}"/>
    <cellStyle name="60% - Accent2 17 4" xfId="1592" xr:uid="{00000000-0005-0000-0000-0000970D0000}"/>
    <cellStyle name="60% - Accent2 17 5" xfId="1848" xr:uid="{00000000-0005-0000-0000-0000980D0000}"/>
    <cellStyle name="60% - Accent2 17 6" xfId="2091" xr:uid="{00000000-0005-0000-0000-0000990D0000}"/>
    <cellStyle name="60% - Accent2 17 7" xfId="2535" xr:uid="{00000000-0005-0000-0000-00009A0D0000}"/>
    <cellStyle name="60% - Accent2 18" xfId="283" xr:uid="{00000000-0005-0000-0000-00009B0D0000}"/>
    <cellStyle name="60% - Accent2 18 2" xfId="1118" xr:uid="{00000000-0005-0000-0000-00009C0D0000}"/>
    <cellStyle name="60% - Accent2 18 3" xfId="1361" xr:uid="{00000000-0005-0000-0000-00009D0D0000}"/>
    <cellStyle name="60% - Accent2 18 4" xfId="1593" xr:uid="{00000000-0005-0000-0000-00009E0D0000}"/>
    <cellStyle name="60% - Accent2 18 5" xfId="1849" xr:uid="{00000000-0005-0000-0000-00009F0D0000}"/>
    <cellStyle name="60% - Accent2 18 6" xfId="2092" xr:uid="{00000000-0005-0000-0000-0000A00D0000}"/>
    <cellStyle name="60% - Accent2 18 7" xfId="2558" xr:uid="{00000000-0005-0000-0000-0000A10D0000}"/>
    <cellStyle name="60% - Accent2 19" xfId="298" xr:uid="{00000000-0005-0000-0000-0000A20D0000}"/>
    <cellStyle name="60% - Accent2 19 2" xfId="1119" xr:uid="{00000000-0005-0000-0000-0000A30D0000}"/>
    <cellStyle name="60% - Accent2 19 3" xfId="1362" xr:uid="{00000000-0005-0000-0000-0000A40D0000}"/>
    <cellStyle name="60% - Accent2 19 4" xfId="1594" xr:uid="{00000000-0005-0000-0000-0000A50D0000}"/>
    <cellStyle name="60% - Accent2 19 5" xfId="1850" xr:uid="{00000000-0005-0000-0000-0000A60D0000}"/>
    <cellStyle name="60% - Accent2 19 6" xfId="2093" xr:uid="{00000000-0005-0000-0000-0000A70D0000}"/>
    <cellStyle name="60% - Accent2 19 7" xfId="2573" xr:uid="{00000000-0005-0000-0000-0000A80D0000}"/>
    <cellStyle name="60% - Accent2 2" xfId="73" xr:uid="{00000000-0005-0000-0000-0000A90D0000}"/>
    <cellStyle name="60% - Accent2 2 2" xfId="390" xr:uid="{00000000-0005-0000-0000-0000AA0D0000}"/>
    <cellStyle name="60% - Accent2 2 3" xfId="563" xr:uid="{00000000-0005-0000-0000-0000AB0D0000}"/>
    <cellStyle name="60% - Accent2 2 4" xfId="615" xr:uid="{00000000-0005-0000-0000-0000AC0D0000}"/>
    <cellStyle name="60% - Accent2 2 5" xfId="1851" xr:uid="{00000000-0005-0000-0000-0000AD0D0000}"/>
    <cellStyle name="60% - Accent2 2 6" xfId="2094" xr:uid="{00000000-0005-0000-0000-0000AE0D0000}"/>
    <cellStyle name="60% - Accent2 2 7" xfId="2351" xr:uid="{00000000-0005-0000-0000-0000AF0D0000}"/>
    <cellStyle name="60% - Accent2 20" xfId="317" xr:uid="{00000000-0005-0000-0000-0000B00D0000}"/>
    <cellStyle name="60% - Accent2 20 2" xfId="1120" xr:uid="{00000000-0005-0000-0000-0000B10D0000}"/>
    <cellStyle name="60% - Accent2 20 3" xfId="1363" xr:uid="{00000000-0005-0000-0000-0000B20D0000}"/>
    <cellStyle name="60% - Accent2 20 4" xfId="1595" xr:uid="{00000000-0005-0000-0000-0000B30D0000}"/>
    <cellStyle name="60% - Accent2 20 5" xfId="1852" xr:uid="{00000000-0005-0000-0000-0000B40D0000}"/>
    <cellStyle name="60% - Accent2 20 6" xfId="2095" xr:uid="{00000000-0005-0000-0000-0000B50D0000}"/>
    <cellStyle name="60% - Accent2 20 7" xfId="2592" xr:uid="{00000000-0005-0000-0000-0000B60D0000}"/>
    <cellStyle name="60% - Accent2 21" xfId="278" xr:uid="{00000000-0005-0000-0000-0000B70D0000}"/>
    <cellStyle name="60% - Accent2 21 2" xfId="1121" xr:uid="{00000000-0005-0000-0000-0000B80D0000}"/>
    <cellStyle name="60% - Accent2 21 3" xfId="1364" xr:uid="{00000000-0005-0000-0000-0000B90D0000}"/>
    <cellStyle name="60% - Accent2 21 4" xfId="1596" xr:uid="{00000000-0005-0000-0000-0000BA0D0000}"/>
    <cellStyle name="60% - Accent2 21 5" xfId="1853" xr:uid="{00000000-0005-0000-0000-0000BB0D0000}"/>
    <cellStyle name="60% - Accent2 21 6" xfId="2096" xr:uid="{00000000-0005-0000-0000-0000BC0D0000}"/>
    <cellStyle name="60% - Accent2 21 7" xfId="2554" xr:uid="{00000000-0005-0000-0000-0000BD0D0000}"/>
    <cellStyle name="60% - Accent2 22" xfId="335" xr:uid="{00000000-0005-0000-0000-0000BE0D0000}"/>
    <cellStyle name="60% - Accent2 22 2" xfId="1122" xr:uid="{00000000-0005-0000-0000-0000BF0D0000}"/>
    <cellStyle name="60% - Accent2 22 3" xfId="1365" xr:uid="{00000000-0005-0000-0000-0000C00D0000}"/>
    <cellStyle name="60% - Accent2 22 4" xfId="1597" xr:uid="{00000000-0005-0000-0000-0000C10D0000}"/>
    <cellStyle name="60% - Accent2 22 5" xfId="1854" xr:uid="{00000000-0005-0000-0000-0000C20D0000}"/>
    <cellStyle name="60% - Accent2 22 6" xfId="2097" xr:uid="{00000000-0005-0000-0000-0000C30D0000}"/>
    <cellStyle name="60% - Accent2 22 7" xfId="2608" xr:uid="{00000000-0005-0000-0000-0000C40D0000}"/>
    <cellStyle name="60% - Accent2 23" xfId="341" xr:uid="{00000000-0005-0000-0000-0000C50D0000}"/>
    <cellStyle name="60% - Accent2 24" xfId="527" xr:uid="{00000000-0005-0000-0000-0000C60D0000}"/>
    <cellStyle name="60% - Accent2 24 2" xfId="713" xr:uid="{00000000-0005-0000-0000-0000C70D0000}"/>
    <cellStyle name="60% - Accent2 24 3" xfId="726" xr:uid="{00000000-0005-0000-0000-0000C80D0000}"/>
    <cellStyle name="60% - Accent2 25" xfId="611" xr:uid="{00000000-0005-0000-0000-0000C90D0000}"/>
    <cellStyle name="60% - Accent2 26" xfId="680" xr:uid="{00000000-0005-0000-0000-0000CA0D0000}"/>
    <cellStyle name="60% - Accent2 26 2" xfId="710" xr:uid="{00000000-0005-0000-0000-0000CB0D0000}"/>
    <cellStyle name="60% - Accent2 27" xfId="739" xr:uid="{00000000-0005-0000-0000-0000CC0D0000}"/>
    <cellStyle name="60% - Accent2 28" xfId="759" xr:uid="{00000000-0005-0000-0000-0000CD0D0000}"/>
    <cellStyle name="60% - Accent2 29" xfId="788" xr:uid="{00000000-0005-0000-0000-0000CE0D0000}"/>
    <cellStyle name="60% - Accent2 3" xfId="71" xr:uid="{00000000-0005-0000-0000-0000CF0D0000}"/>
    <cellStyle name="60% - Accent2 3 2" xfId="1123" xr:uid="{00000000-0005-0000-0000-0000D00D0000}"/>
    <cellStyle name="60% - Accent2 3 3" xfId="1366" xr:uid="{00000000-0005-0000-0000-0000D10D0000}"/>
    <cellStyle name="60% - Accent2 3 4" xfId="1598" xr:uid="{00000000-0005-0000-0000-0000D20D0000}"/>
    <cellStyle name="60% - Accent2 3 5" xfId="1855" xr:uid="{00000000-0005-0000-0000-0000D30D0000}"/>
    <cellStyle name="60% - Accent2 3 6" xfId="2098" xr:uid="{00000000-0005-0000-0000-0000D40D0000}"/>
    <cellStyle name="60% - Accent2 3 7" xfId="2349" xr:uid="{00000000-0005-0000-0000-0000D50D0000}"/>
    <cellStyle name="60% - Accent2 30" xfId="780" xr:uid="{00000000-0005-0000-0000-0000D60D0000}"/>
    <cellStyle name="60% - Accent2 31" xfId="819" xr:uid="{00000000-0005-0000-0000-0000D70D0000}"/>
    <cellStyle name="60% - Accent2 32" xfId="924" xr:uid="{00000000-0005-0000-0000-0000D80D0000}"/>
    <cellStyle name="60% - Accent2 33" xfId="994" xr:uid="{00000000-0005-0000-0000-0000D90D0000}"/>
    <cellStyle name="60% - Accent2 34" xfId="2661" xr:uid="{00000000-0005-0000-0000-0000DA0D0000}"/>
    <cellStyle name="60% - Accent2 35" xfId="31" xr:uid="{00000000-0005-0000-0000-0000DB0D0000}"/>
    <cellStyle name="60% - Accent2 4" xfId="96" xr:uid="{00000000-0005-0000-0000-0000DC0D0000}"/>
    <cellStyle name="60% - Accent2 4 2" xfId="1124" xr:uid="{00000000-0005-0000-0000-0000DD0D0000}"/>
    <cellStyle name="60% - Accent2 4 3" xfId="1367" xr:uid="{00000000-0005-0000-0000-0000DE0D0000}"/>
    <cellStyle name="60% - Accent2 4 4" xfId="1599" xr:uid="{00000000-0005-0000-0000-0000DF0D0000}"/>
    <cellStyle name="60% - Accent2 4 5" xfId="1856" xr:uid="{00000000-0005-0000-0000-0000E00D0000}"/>
    <cellStyle name="60% - Accent2 4 6" xfId="2099" xr:uid="{00000000-0005-0000-0000-0000E10D0000}"/>
    <cellStyle name="60% - Accent2 4 7" xfId="2374" xr:uid="{00000000-0005-0000-0000-0000E20D0000}"/>
    <cellStyle name="60% - Accent2 5" xfId="113" xr:uid="{00000000-0005-0000-0000-0000E30D0000}"/>
    <cellStyle name="60% - Accent2 5 2" xfId="1125" xr:uid="{00000000-0005-0000-0000-0000E40D0000}"/>
    <cellStyle name="60% - Accent2 5 3" xfId="1368" xr:uid="{00000000-0005-0000-0000-0000E50D0000}"/>
    <cellStyle name="60% - Accent2 5 4" xfId="1600" xr:uid="{00000000-0005-0000-0000-0000E60D0000}"/>
    <cellStyle name="60% - Accent2 5 5" xfId="1857" xr:uid="{00000000-0005-0000-0000-0000E70D0000}"/>
    <cellStyle name="60% - Accent2 5 6" xfId="2100" xr:uid="{00000000-0005-0000-0000-0000E80D0000}"/>
    <cellStyle name="60% - Accent2 5 7" xfId="2391" xr:uid="{00000000-0005-0000-0000-0000E90D0000}"/>
    <cellStyle name="60% - Accent2 6" xfId="127" xr:uid="{00000000-0005-0000-0000-0000EA0D0000}"/>
    <cellStyle name="60% - Accent2 6 2" xfId="1126" xr:uid="{00000000-0005-0000-0000-0000EB0D0000}"/>
    <cellStyle name="60% - Accent2 6 3" xfId="1369" xr:uid="{00000000-0005-0000-0000-0000EC0D0000}"/>
    <cellStyle name="60% - Accent2 6 4" xfId="1601" xr:uid="{00000000-0005-0000-0000-0000ED0D0000}"/>
    <cellStyle name="60% - Accent2 6 5" xfId="1858" xr:uid="{00000000-0005-0000-0000-0000EE0D0000}"/>
    <cellStyle name="60% - Accent2 6 6" xfId="2101" xr:uid="{00000000-0005-0000-0000-0000EF0D0000}"/>
    <cellStyle name="60% - Accent2 6 7" xfId="2405" xr:uid="{00000000-0005-0000-0000-0000F00D0000}"/>
    <cellStyle name="60% - Accent2 7" xfId="146" xr:uid="{00000000-0005-0000-0000-0000F10D0000}"/>
    <cellStyle name="60% - Accent2 7 2" xfId="1127" xr:uid="{00000000-0005-0000-0000-0000F20D0000}"/>
    <cellStyle name="60% - Accent2 7 3" xfId="1370" xr:uid="{00000000-0005-0000-0000-0000F30D0000}"/>
    <cellStyle name="60% - Accent2 7 4" xfId="1602" xr:uid="{00000000-0005-0000-0000-0000F40D0000}"/>
    <cellStyle name="60% - Accent2 7 5" xfId="1859" xr:uid="{00000000-0005-0000-0000-0000F50D0000}"/>
    <cellStyle name="60% - Accent2 7 6" xfId="2102" xr:uid="{00000000-0005-0000-0000-0000F60D0000}"/>
    <cellStyle name="60% - Accent2 7 7" xfId="2424" xr:uid="{00000000-0005-0000-0000-0000F70D0000}"/>
    <cellStyle name="60% - Accent2 8" xfId="133" xr:uid="{00000000-0005-0000-0000-0000F80D0000}"/>
    <cellStyle name="60% - Accent2 8 2" xfId="1128" xr:uid="{00000000-0005-0000-0000-0000F90D0000}"/>
    <cellStyle name="60% - Accent2 8 3" xfId="1371" xr:uid="{00000000-0005-0000-0000-0000FA0D0000}"/>
    <cellStyle name="60% - Accent2 8 4" xfId="1603" xr:uid="{00000000-0005-0000-0000-0000FB0D0000}"/>
    <cellStyle name="60% - Accent2 8 5" xfId="1860" xr:uid="{00000000-0005-0000-0000-0000FC0D0000}"/>
    <cellStyle name="60% - Accent2 8 6" xfId="2103" xr:uid="{00000000-0005-0000-0000-0000FD0D0000}"/>
    <cellStyle name="60% - Accent2 8 7" xfId="2411" xr:uid="{00000000-0005-0000-0000-0000FE0D0000}"/>
    <cellStyle name="60% - Accent2 9" xfId="172" xr:uid="{00000000-0005-0000-0000-0000FF0D0000}"/>
    <cellStyle name="60% - Accent2 9 2" xfId="1129" xr:uid="{00000000-0005-0000-0000-0000000E0000}"/>
    <cellStyle name="60% - Accent2 9 3" xfId="1372" xr:uid="{00000000-0005-0000-0000-0000010E0000}"/>
    <cellStyle name="60% - Accent2 9 4" xfId="1604" xr:uid="{00000000-0005-0000-0000-0000020E0000}"/>
    <cellStyle name="60% - Accent2 9 5" xfId="1861" xr:uid="{00000000-0005-0000-0000-0000030E0000}"/>
    <cellStyle name="60% - Accent2 9 6" xfId="2104" xr:uid="{00000000-0005-0000-0000-0000040E0000}"/>
    <cellStyle name="60% - Accent2 9 7" xfId="2450" xr:uid="{00000000-0005-0000-0000-0000050E0000}"/>
    <cellStyle name="60% - Accent3 10" xfId="136" xr:uid="{00000000-0005-0000-0000-0000060E0000}"/>
    <cellStyle name="60% - Accent3 10 2" xfId="1130" xr:uid="{00000000-0005-0000-0000-0000070E0000}"/>
    <cellStyle name="60% - Accent3 10 3" xfId="1373" xr:uid="{00000000-0005-0000-0000-0000080E0000}"/>
    <cellStyle name="60% - Accent3 10 4" xfId="1605" xr:uid="{00000000-0005-0000-0000-0000090E0000}"/>
    <cellStyle name="60% - Accent3 10 5" xfId="1862" xr:uid="{00000000-0005-0000-0000-00000A0E0000}"/>
    <cellStyle name="60% - Accent3 10 6" xfId="2105" xr:uid="{00000000-0005-0000-0000-00000B0E0000}"/>
    <cellStyle name="60% - Accent3 10 7" xfId="2414" xr:uid="{00000000-0005-0000-0000-00000C0E0000}"/>
    <cellStyle name="60% - Accent3 11" xfId="194" xr:uid="{00000000-0005-0000-0000-00000D0E0000}"/>
    <cellStyle name="60% - Accent3 11 2" xfId="1131" xr:uid="{00000000-0005-0000-0000-00000E0E0000}"/>
    <cellStyle name="60% - Accent3 11 3" xfId="1374" xr:uid="{00000000-0005-0000-0000-00000F0E0000}"/>
    <cellStyle name="60% - Accent3 11 4" xfId="1606" xr:uid="{00000000-0005-0000-0000-0000100E0000}"/>
    <cellStyle name="60% - Accent3 11 5" xfId="1863" xr:uid="{00000000-0005-0000-0000-0000110E0000}"/>
    <cellStyle name="60% - Accent3 11 6" xfId="2106" xr:uid="{00000000-0005-0000-0000-0000120E0000}"/>
    <cellStyle name="60% - Accent3 11 7" xfId="2472" xr:uid="{00000000-0005-0000-0000-0000130E0000}"/>
    <cellStyle name="60% - Accent3 12" xfId="210" xr:uid="{00000000-0005-0000-0000-0000140E0000}"/>
    <cellStyle name="60% - Accent3 12 2" xfId="1132" xr:uid="{00000000-0005-0000-0000-0000150E0000}"/>
    <cellStyle name="60% - Accent3 12 3" xfId="1375" xr:uid="{00000000-0005-0000-0000-0000160E0000}"/>
    <cellStyle name="60% - Accent3 12 4" xfId="1607" xr:uid="{00000000-0005-0000-0000-0000170E0000}"/>
    <cellStyle name="60% - Accent3 12 5" xfId="1864" xr:uid="{00000000-0005-0000-0000-0000180E0000}"/>
    <cellStyle name="60% - Accent3 12 6" xfId="2107" xr:uid="{00000000-0005-0000-0000-0000190E0000}"/>
    <cellStyle name="60% - Accent3 12 7" xfId="2488" xr:uid="{00000000-0005-0000-0000-00001A0E0000}"/>
    <cellStyle name="60% - Accent3 13" xfId="198" xr:uid="{00000000-0005-0000-0000-00001B0E0000}"/>
    <cellStyle name="60% - Accent3 13 2" xfId="1133" xr:uid="{00000000-0005-0000-0000-00001C0E0000}"/>
    <cellStyle name="60% - Accent3 13 3" xfId="1376" xr:uid="{00000000-0005-0000-0000-00001D0E0000}"/>
    <cellStyle name="60% - Accent3 13 4" xfId="1608" xr:uid="{00000000-0005-0000-0000-00001E0E0000}"/>
    <cellStyle name="60% - Accent3 13 5" xfId="1865" xr:uid="{00000000-0005-0000-0000-00001F0E0000}"/>
    <cellStyle name="60% - Accent3 13 6" xfId="2108" xr:uid="{00000000-0005-0000-0000-0000200E0000}"/>
    <cellStyle name="60% - Accent3 13 7" xfId="2476" xr:uid="{00000000-0005-0000-0000-0000210E0000}"/>
    <cellStyle name="60% - Accent3 14" xfId="201" xr:uid="{00000000-0005-0000-0000-0000220E0000}"/>
    <cellStyle name="60% - Accent3 14 2" xfId="1134" xr:uid="{00000000-0005-0000-0000-0000230E0000}"/>
    <cellStyle name="60% - Accent3 14 3" xfId="1377" xr:uid="{00000000-0005-0000-0000-0000240E0000}"/>
    <cellStyle name="60% - Accent3 14 4" xfId="1609" xr:uid="{00000000-0005-0000-0000-0000250E0000}"/>
    <cellStyle name="60% - Accent3 14 5" xfId="1866" xr:uid="{00000000-0005-0000-0000-0000260E0000}"/>
    <cellStyle name="60% - Accent3 14 6" xfId="2109" xr:uid="{00000000-0005-0000-0000-0000270E0000}"/>
    <cellStyle name="60% - Accent3 14 7" xfId="2479" xr:uid="{00000000-0005-0000-0000-0000280E0000}"/>
    <cellStyle name="60% - Accent3 15" xfId="229" xr:uid="{00000000-0005-0000-0000-0000290E0000}"/>
    <cellStyle name="60% - Accent3 15 2" xfId="1135" xr:uid="{00000000-0005-0000-0000-00002A0E0000}"/>
    <cellStyle name="60% - Accent3 15 3" xfId="1378" xr:uid="{00000000-0005-0000-0000-00002B0E0000}"/>
    <cellStyle name="60% - Accent3 15 4" xfId="1610" xr:uid="{00000000-0005-0000-0000-00002C0E0000}"/>
    <cellStyle name="60% - Accent3 15 5" xfId="1867" xr:uid="{00000000-0005-0000-0000-00002D0E0000}"/>
    <cellStyle name="60% - Accent3 15 6" xfId="2110" xr:uid="{00000000-0005-0000-0000-00002E0E0000}"/>
    <cellStyle name="60% - Accent3 15 7" xfId="2507" xr:uid="{00000000-0005-0000-0000-00002F0E0000}"/>
    <cellStyle name="60% - Accent3 16" xfId="241" xr:uid="{00000000-0005-0000-0000-0000300E0000}"/>
    <cellStyle name="60% - Accent3 16 2" xfId="1136" xr:uid="{00000000-0005-0000-0000-0000310E0000}"/>
    <cellStyle name="60% - Accent3 16 3" xfId="1379" xr:uid="{00000000-0005-0000-0000-0000320E0000}"/>
    <cellStyle name="60% - Accent3 16 4" xfId="1611" xr:uid="{00000000-0005-0000-0000-0000330E0000}"/>
    <cellStyle name="60% - Accent3 16 5" xfId="1868" xr:uid="{00000000-0005-0000-0000-0000340E0000}"/>
    <cellStyle name="60% - Accent3 16 6" xfId="2111" xr:uid="{00000000-0005-0000-0000-0000350E0000}"/>
    <cellStyle name="60% - Accent3 16 7" xfId="2519" xr:uid="{00000000-0005-0000-0000-0000360E0000}"/>
    <cellStyle name="60% - Accent3 17" xfId="259" xr:uid="{00000000-0005-0000-0000-0000370E0000}"/>
    <cellStyle name="60% - Accent3 17 2" xfId="1137" xr:uid="{00000000-0005-0000-0000-0000380E0000}"/>
    <cellStyle name="60% - Accent3 17 3" xfId="1380" xr:uid="{00000000-0005-0000-0000-0000390E0000}"/>
    <cellStyle name="60% - Accent3 17 4" xfId="1612" xr:uid="{00000000-0005-0000-0000-00003A0E0000}"/>
    <cellStyle name="60% - Accent3 17 5" xfId="1869" xr:uid="{00000000-0005-0000-0000-00003B0E0000}"/>
    <cellStyle name="60% - Accent3 17 6" xfId="2112" xr:uid="{00000000-0005-0000-0000-00003C0E0000}"/>
    <cellStyle name="60% - Accent3 17 7" xfId="2536" xr:uid="{00000000-0005-0000-0000-00003D0E0000}"/>
    <cellStyle name="60% - Accent3 18" xfId="284" xr:uid="{00000000-0005-0000-0000-00003E0E0000}"/>
    <cellStyle name="60% - Accent3 18 2" xfId="1138" xr:uid="{00000000-0005-0000-0000-00003F0E0000}"/>
    <cellStyle name="60% - Accent3 18 3" xfId="1381" xr:uid="{00000000-0005-0000-0000-0000400E0000}"/>
    <cellStyle name="60% - Accent3 18 4" xfId="1613" xr:uid="{00000000-0005-0000-0000-0000410E0000}"/>
    <cellStyle name="60% - Accent3 18 5" xfId="1870" xr:uid="{00000000-0005-0000-0000-0000420E0000}"/>
    <cellStyle name="60% - Accent3 18 6" xfId="2113" xr:uid="{00000000-0005-0000-0000-0000430E0000}"/>
    <cellStyle name="60% - Accent3 18 7" xfId="2559" xr:uid="{00000000-0005-0000-0000-0000440E0000}"/>
    <cellStyle name="60% - Accent3 19" xfId="299" xr:uid="{00000000-0005-0000-0000-0000450E0000}"/>
    <cellStyle name="60% - Accent3 19 2" xfId="1139" xr:uid="{00000000-0005-0000-0000-0000460E0000}"/>
    <cellStyle name="60% - Accent3 19 3" xfId="1382" xr:uid="{00000000-0005-0000-0000-0000470E0000}"/>
    <cellStyle name="60% - Accent3 19 4" xfId="1614" xr:uid="{00000000-0005-0000-0000-0000480E0000}"/>
    <cellStyle name="60% - Accent3 19 5" xfId="1871" xr:uid="{00000000-0005-0000-0000-0000490E0000}"/>
    <cellStyle name="60% - Accent3 19 6" xfId="2114" xr:uid="{00000000-0005-0000-0000-00004A0E0000}"/>
    <cellStyle name="60% - Accent3 19 7" xfId="2574" xr:uid="{00000000-0005-0000-0000-00004B0E0000}"/>
    <cellStyle name="60% - Accent3 2" xfId="74" xr:uid="{00000000-0005-0000-0000-00004C0E0000}"/>
    <cellStyle name="60% - Accent3 2 2" xfId="391" xr:uid="{00000000-0005-0000-0000-00004D0E0000}"/>
    <cellStyle name="60% - Accent3 2 3" xfId="564" xr:uid="{00000000-0005-0000-0000-00004E0E0000}"/>
    <cellStyle name="60% - Accent3 2 4" xfId="612" xr:uid="{00000000-0005-0000-0000-00004F0E0000}"/>
    <cellStyle name="60% - Accent3 2 5" xfId="1872" xr:uid="{00000000-0005-0000-0000-0000500E0000}"/>
    <cellStyle name="60% - Accent3 2 6" xfId="2115" xr:uid="{00000000-0005-0000-0000-0000510E0000}"/>
    <cellStyle name="60% - Accent3 2 7" xfId="2352" xr:uid="{00000000-0005-0000-0000-0000520E0000}"/>
    <cellStyle name="60% - Accent3 20" xfId="316" xr:uid="{00000000-0005-0000-0000-0000530E0000}"/>
    <cellStyle name="60% - Accent3 20 2" xfId="1140" xr:uid="{00000000-0005-0000-0000-0000540E0000}"/>
    <cellStyle name="60% - Accent3 20 3" xfId="1383" xr:uid="{00000000-0005-0000-0000-0000550E0000}"/>
    <cellStyle name="60% - Accent3 20 4" xfId="1615" xr:uid="{00000000-0005-0000-0000-0000560E0000}"/>
    <cellStyle name="60% - Accent3 20 5" xfId="1873" xr:uid="{00000000-0005-0000-0000-0000570E0000}"/>
    <cellStyle name="60% - Accent3 20 6" xfId="2116" xr:uid="{00000000-0005-0000-0000-0000580E0000}"/>
    <cellStyle name="60% - Accent3 20 7" xfId="2591" xr:uid="{00000000-0005-0000-0000-0000590E0000}"/>
    <cellStyle name="60% - Accent3 21" xfId="277" xr:uid="{00000000-0005-0000-0000-00005A0E0000}"/>
    <cellStyle name="60% - Accent3 21 2" xfId="1141" xr:uid="{00000000-0005-0000-0000-00005B0E0000}"/>
    <cellStyle name="60% - Accent3 21 3" xfId="1384" xr:uid="{00000000-0005-0000-0000-00005C0E0000}"/>
    <cellStyle name="60% - Accent3 21 4" xfId="1616" xr:uid="{00000000-0005-0000-0000-00005D0E0000}"/>
    <cellStyle name="60% - Accent3 21 5" xfId="1874" xr:uid="{00000000-0005-0000-0000-00005E0E0000}"/>
    <cellStyle name="60% - Accent3 21 6" xfId="2117" xr:uid="{00000000-0005-0000-0000-00005F0E0000}"/>
    <cellStyle name="60% - Accent3 21 7" xfId="2553" xr:uid="{00000000-0005-0000-0000-0000600E0000}"/>
    <cellStyle name="60% - Accent3 22" xfId="330" xr:uid="{00000000-0005-0000-0000-0000610E0000}"/>
    <cellStyle name="60% - Accent3 22 2" xfId="1142" xr:uid="{00000000-0005-0000-0000-0000620E0000}"/>
    <cellStyle name="60% - Accent3 22 3" xfId="1385" xr:uid="{00000000-0005-0000-0000-0000630E0000}"/>
    <cellStyle name="60% - Accent3 22 4" xfId="1617" xr:uid="{00000000-0005-0000-0000-0000640E0000}"/>
    <cellStyle name="60% - Accent3 22 5" xfId="1875" xr:uid="{00000000-0005-0000-0000-0000650E0000}"/>
    <cellStyle name="60% - Accent3 22 6" xfId="2118" xr:uid="{00000000-0005-0000-0000-0000660E0000}"/>
    <cellStyle name="60% - Accent3 22 7" xfId="2605" xr:uid="{00000000-0005-0000-0000-0000670E0000}"/>
    <cellStyle name="60% - Accent3 23" xfId="342" xr:uid="{00000000-0005-0000-0000-0000680E0000}"/>
    <cellStyle name="60% - Accent3 24" xfId="528" xr:uid="{00000000-0005-0000-0000-0000690E0000}"/>
    <cellStyle name="60% - Accent3 24 2" xfId="714" xr:uid="{00000000-0005-0000-0000-00006A0E0000}"/>
    <cellStyle name="60% - Accent3 24 3" xfId="727" xr:uid="{00000000-0005-0000-0000-00006B0E0000}"/>
    <cellStyle name="60% - Accent3 25" xfId="609" xr:uid="{00000000-0005-0000-0000-00006C0E0000}"/>
    <cellStyle name="60% - Accent3 26" xfId="681" xr:uid="{00000000-0005-0000-0000-00006D0E0000}"/>
    <cellStyle name="60% - Accent3 26 2" xfId="709" xr:uid="{00000000-0005-0000-0000-00006E0E0000}"/>
    <cellStyle name="60% - Accent3 27" xfId="740" xr:uid="{00000000-0005-0000-0000-00006F0E0000}"/>
    <cellStyle name="60% - Accent3 28" xfId="760" xr:uid="{00000000-0005-0000-0000-0000700E0000}"/>
    <cellStyle name="60% - Accent3 29" xfId="786" xr:uid="{00000000-0005-0000-0000-0000710E0000}"/>
    <cellStyle name="60% - Accent3 3" xfId="70" xr:uid="{00000000-0005-0000-0000-0000720E0000}"/>
    <cellStyle name="60% - Accent3 3 2" xfId="1143" xr:uid="{00000000-0005-0000-0000-0000730E0000}"/>
    <cellStyle name="60% - Accent3 3 3" xfId="1386" xr:uid="{00000000-0005-0000-0000-0000740E0000}"/>
    <cellStyle name="60% - Accent3 3 4" xfId="1618" xr:uid="{00000000-0005-0000-0000-0000750E0000}"/>
    <cellStyle name="60% - Accent3 3 5" xfId="1876" xr:uid="{00000000-0005-0000-0000-0000760E0000}"/>
    <cellStyle name="60% - Accent3 3 6" xfId="2119" xr:uid="{00000000-0005-0000-0000-0000770E0000}"/>
    <cellStyle name="60% - Accent3 3 7" xfId="2348" xr:uid="{00000000-0005-0000-0000-0000780E0000}"/>
    <cellStyle name="60% - Accent3 30" xfId="793" xr:uid="{00000000-0005-0000-0000-0000790E0000}"/>
    <cellStyle name="60% - Accent3 31" xfId="820" xr:uid="{00000000-0005-0000-0000-00007A0E0000}"/>
    <cellStyle name="60% - Accent3 32" xfId="923" xr:uid="{00000000-0005-0000-0000-00007B0E0000}"/>
    <cellStyle name="60% - Accent3 33" xfId="998" xr:uid="{00000000-0005-0000-0000-00007C0E0000}"/>
    <cellStyle name="60% - Accent3 34" xfId="2662" xr:uid="{00000000-0005-0000-0000-00007D0E0000}"/>
    <cellStyle name="60% - Accent3 35" xfId="32" xr:uid="{00000000-0005-0000-0000-00007E0E0000}"/>
    <cellStyle name="60% - Accent3 4" xfId="95" xr:uid="{00000000-0005-0000-0000-00007F0E0000}"/>
    <cellStyle name="60% - Accent3 4 2" xfId="1144" xr:uid="{00000000-0005-0000-0000-0000800E0000}"/>
    <cellStyle name="60% - Accent3 4 3" xfId="1387" xr:uid="{00000000-0005-0000-0000-0000810E0000}"/>
    <cellStyle name="60% - Accent3 4 4" xfId="1619" xr:uid="{00000000-0005-0000-0000-0000820E0000}"/>
    <cellStyle name="60% - Accent3 4 5" xfId="1877" xr:uid="{00000000-0005-0000-0000-0000830E0000}"/>
    <cellStyle name="60% - Accent3 4 6" xfId="2120" xr:uid="{00000000-0005-0000-0000-0000840E0000}"/>
    <cellStyle name="60% - Accent3 4 7" xfId="2373" xr:uid="{00000000-0005-0000-0000-0000850E0000}"/>
    <cellStyle name="60% - Accent3 5" xfId="114" xr:uid="{00000000-0005-0000-0000-0000860E0000}"/>
    <cellStyle name="60% - Accent3 5 2" xfId="1145" xr:uid="{00000000-0005-0000-0000-0000870E0000}"/>
    <cellStyle name="60% - Accent3 5 3" xfId="1388" xr:uid="{00000000-0005-0000-0000-0000880E0000}"/>
    <cellStyle name="60% - Accent3 5 4" xfId="1620" xr:uid="{00000000-0005-0000-0000-0000890E0000}"/>
    <cellStyle name="60% - Accent3 5 5" xfId="1878" xr:uid="{00000000-0005-0000-0000-00008A0E0000}"/>
    <cellStyle name="60% - Accent3 5 6" xfId="2121" xr:uid="{00000000-0005-0000-0000-00008B0E0000}"/>
    <cellStyle name="60% - Accent3 5 7" xfId="2392" xr:uid="{00000000-0005-0000-0000-00008C0E0000}"/>
    <cellStyle name="60% - Accent3 6" xfId="126" xr:uid="{00000000-0005-0000-0000-00008D0E0000}"/>
    <cellStyle name="60% - Accent3 6 2" xfId="1146" xr:uid="{00000000-0005-0000-0000-00008E0E0000}"/>
    <cellStyle name="60% - Accent3 6 3" xfId="1389" xr:uid="{00000000-0005-0000-0000-00008F0E0000}"/>
    <cellStyle name="60% - Accent3 6 4" xfId="1621" xr:uid="{00000000-0005-0000-0000-0000900E0000}"/>
    <cellStyle name="60% - Accent3 6 5" xfId="1879" xr:uid="{00000000-0005-0000-0000-0000910E0000}"/>
    <cellStyle name="60% - Accent3 6 6" xfId="2122" xr:uid="{00000000-0005-0000-0000-0000920E0000}"/>
    <cellStyle name="60% - Accent3 6 7" xfId="2404" xr:uid="{00000000-0005-0000-0000-0000930E0000}"/>
    <cellStyle name="60% - Accent3 7" xfId="145" xr:uid="{00000000-0005-0000-0000-0000940E0000}"/>
    <cellStyle name="60% - Accent3 7 2" xfId="1147" xr:uid="{00000000-0005-0000-0000-0000950E0000}"/>
    <cellStyle name="60% - Accent3 7 3" xfId="1390" xr:uid="{00000000-0005-0000-0000-0000960E0000}"/>
    <cellStyle name="60% - Accent3 7 4" xfId="1622" xr:uid="{00000000-0005-0000-0000-0000970E0000}"/>
    <cellStyle name="60% - Accent3 7 5" xfId="1880" xr:uid="{00000000-0005-0000-0000-0000980E0000}"/>
    <cellStyle name="60% - Accent3 7 6" xfId="2123" xr:uid="{00000000-0005-0000-0000-0000990E0000}"/>
    <cellStyle name="60% - Accent3 7 7" xfId="2423" xr:uid="{00000000-0005-0000-0000-00009A0E0000}"/>
    <cellStyle name="60% - Accent3 8" xfId="132" xr:uid="{00000000-0005-0000-0000-00009B0E0000}"/>
    <cellStyle name="60% - Accent3 8 2" xfId="1148" xr:uid="{00000000-0005-0000-0000-00009C0E0000}"/>
    <cellStyle name="60% - Accent3 8 3" xfId="1391" xr:uid="{00000000-0005-0000-0000-00009D0E0000}"/>
    <cellStyle name="60% - Accent3 8 4" xfId="1623" xr:uid="{00000000-0005-0000-0000-00009E0E0000}"/>
    <cellStyle name="60% - Accent3 8 5" xfId="1881" xr:uid="{00000000-0005-0000-0000-00009F0E0000}"/>
    <cellStyle name="60% - Accent3 8 6" xfId="2124" xr:uid="{00000000-0005-0000-0000-0000A00E0000}"/>
    <cellStyle name="60% - Accent3 8 7" xfId="2410" xr:uid="{00000000-0005-0000-0000-0000A10E0000}"/>
    <cellStyle name="60% - Accent3 9" xfId="171" xr:uid="{00000000-0005-0000-0000-0000A20E0000}"/>
    <cellStyle name="60% - Accent3 9 2" xfId="1149" xr:uid="{00000000-0005-0000-0000-0000A30E0000}"/>
    <cellStyle name="60% - Accent3 9 3" xfId="1392" xr:uid="{00000000-0005-0000-0000-0000A40E0000}"/>
    <cellStyle name="60% - Accent3 9 4" xfId="1624" xr:uid="{00000000-0005-0000-0000-0000A50E0000}"/>
    <cellStyle name="60% - Accent3 9 5" xfId="1882" xr:uid="{00000000-0005-0000-0000-0000A60E0000}"/>
    <cellStyle name="60% - Accent3 9 6" xfId="2125" xr:uid="{00000000-0005-0000-0000-0000A70E0000}"/>
    <cellStyle name="60% - Accent3 9 7" xfId="2449" xr:uid="{00000000-0005-0000-0000-0000A80E0000}"/>
    <cellStyle name="60% - Accent4 10" xfId="174" xr:uid="{00000000-0005-0000-0000-0000A90E0000}"/>
    <cellStyle name="60% - Accent4 10 2" xfId="1150" xr:uid="{00000000-0005-0000-0000-0000AA0E0000}"/>
    <cellStyle name="60% - Accent4 10 3" xfId="1393" xr:uid="{00000000-0005-0000-0000-0000AB0E0000}"/>
    <cellStyle name="60% - Accent4 10 4" xfId="1625" xr:uid="{00000000-0005-0000-0000-0000AC0E0000}"/>
    <cellStyle name="60% - Accent4 10 5" xfId="1883" xr:uid="{00000000-0005-0000-0000-0000AD0E0000}"/>
    <cellStyle name="60% - Accent4 10 6" xfId="2126" xr:uid="{00000000-0005-0000-0000-0000AE0E0000}"/>
    <cellStyle name="60% - Accent4 10 7" xfId="2452" xr:uid="{00000000-0005-0000-0000-0000AF0E0000}"/>
    <cellStyle name="60% - Accent4 11" xfId="193" xr:uid="{00000000-0005-0000-0000-0000B00E0000}"/>
    <cellStyle name="60% - Accent4 11 2" xfId="1151" xr:uid="{00000000-0005-0000-0000-0000B10E0000}"/>
    <cellStyle name="60% - Accent4 11 3" xfId="1394" xr:uid="{00000000-0005-0000-0000-0000B20E0000}"/>
    <cellStyle name="60% - Accent4 11 4" xfId="1626" xr:uid="{00000000-0005-0000-0000-0000B30E0000}"/>
    <cellStyle name="60% - Accent4 11 5" xfId="1884" xr:uid="{00000000-0005-0000-0000-0000B40E0000}"/>
    <cellStyle name="60% - Accent4 11 6" xfId="2127" xr:uid="{00000000-0005-0000-0000-0000B50E0000}"/>
    <cellStyle name="60% - Accent4 11 7" xfId="2471" xr:uid="{00000000-0005-0000-0000-0000B60E0000}"/>
    <cellStyle name="60% - Accent4 12" xfId="190" xr:uid="{00000000-0005-0000-0000-0000B70E0000}"/>
    <cellStyle name="60% - Accent4 12 2" xfId="1152" xr:uid="{00000000-0005-0000-0000-0000B80E0000}"/>
    <cellStyle name="60% - Accent4 12 3" xfId="1395" xr:uid="{00000000-0005-0000-0000-0000B90E0000}"/>
    <cellStyle name="60% - Accent4 12 4" xfId="1627" xr:uid="{00000000-0005-0000-0000-0000BA0E0000}"/>
    <cellStyle name="60% - Accent4 12 5" xfId="1885" xr:uid="{00000000-0005-0000-0000-0000BB0E0000}"/>
    <cellStyle name="60% - Accent4 12 6" xfId="2128" xr:uid="{00000000-0005-0000-0000-0000BC0E0000}"/>
    <cellStyle name="60% - Accent4 12 7" xfId="2468" xr:uid="{00000000-0005-0000-0000-0000BD0E0000}"/>
    <cellStyle name="60% - Accent4 13" xfId="213" xr:uid="{00000000-0005-0000-0000-0000BE0E0000}"/>
    <cellStyle name="60% - Accent4 13 2" xfId="1153" xr:uid="{00000000-0005-0000-0000-0000BF0E0000}"/>
    <cellStyle name="60% - Accent4 13 3" xfId="1396" xr:uid="{00000000-0005-0000-0000-0000C00E0000}"/>
    <cellStyle name="60% - Accent4 13 4" xfId="1628" xr:uid="{00000000-0005-0000-0000-0000C10E0000}"/>
    <cellStyle name="60% - Accent4 13 5" xfId="1886" xr:uid="{00000000-0005-0000-0000-0000C20E0000}"/>
    <cellStyle name="60% - Accent4 13 6" xfId="2129" xr:uid="{00000000-0005-0000-0000-0000C30E0000}"/>
    <cellStyle name="60% - Accent4 13 7" xfId="2491" xr:uid="{00000000-0005-0000-0000-0000C40E0000}"/>
    <cellStyle name="60% - Accent4 14" xfId="202" xr:uid="{00000000-0005-0000-0000-0000C50E0000}"/>
    <cellStyle name="60% - Accent4 14 2" xfId="1154" xr:uid="{00000000-0005-0000-0000-0000C60E0000}"/>
    <cellStyle name="60% - Accent4 14 3" xfId="1397" xr:uid="{00000000-0005-0000-0000-0000C70E0000}"/>
    <cellStyle name="60% - Accent4 14 4" xfId="1629" xr:uid="{00000000-0005-0000-0000-0000C80E0000}"/>
    <cellStyle name="60% - Accent4 14 5" xfId="1887" xr:uid="{00000000-0005-0000-0000-0000C90E0000}"/>
    <cellStyle name="60% - Accent4 14 6" xfId="2130" xr:uid="{00000000-0005-0000-0000-0000CA0E0000}"/>
    <cellStyle name="60% - Accent4 14 7" xfId="2480" xr:uid="{00000000-0005-0000-0000-0000CB0E0000}"/>
    <cellStyle name="60% - Accent4 15" xfId="228" xr:uid="{00000000-0005-0000-0000-0000CC0E0000}"/>
    <cellStyle name="60% - Accent4 15 2" xfId="1155" xr:uid="{00000000-0005-0000-0000-0000CD0E0000}"/>
    <cellStyle name="60% - Accent4 15 3" xfId="1398" xr:uid="{00000000-0005-0000-0000-0000CE0E0000}"/>
    <cellStyle name="60% - Accent4 15 4" xfId="1630" xr:uid="{00000000-0005-0000-0000-0000CF0E0000}"/>
    <cellStyle name="60% - Accent4 15 5" xfId="1888" xr:uid="{00000000-0005-0000-0000-0000D00E0000}"/>
    <cellStyle name="60% - Accent4 15 6" xfId="2131" xr:uid="{00000000-0005-0000-0000-0000D10E0000}"/>
    <cellStyle name="60% - Accent4 15 7" xfId="2506" xr:uid="{00000000-0005-0000-0000-0000D20E0000}"/>
    <cellStyle name="60% - Accent4 16" xfId="240" xr:uid="{00000000-0005-0000-0000-0000D30E0000}"/>
    <cellStyle name="60% - Accent4 16 2" xfId="1156" xr:uid="{00000000-0005-0000-0000-0000D40E0000}"/>
    <cellStyle name="60% - Accent4 16 3" xfId="1399" xr:uid="{00000000-0005-0000-0000-0000D50E0000}"/>
    <cellStyle name="60% - Accent4 16 4" xfId="1631" xr:uid="{00000000-0005-0000-0000-0000D60E0000}"/>
    <cellStyle name="60% - Accent4 16 5" xfId="1889" xr:uid="{00000000-0005-0000-0000-0000D70E0000}"/>
    <cellStyle name="60% - Accent4 16 6" xfId="2132" xr:uid="{00000000-0005-0000-0000-0000D80E0000}"/>
    <cellStyle name="60% - Accent4 16 7" xfId="2518" xr:uid="{00000000-0005-0000-0000-0000D90E0000}"/>
    <cellStyle name="60% - Accent4 17" xfId="260" xr:uid="{00000000-0005-0000-0000-0000DA0E0000}"/>
    <cellStyle name="60% - Accent4 17 2" xfId="1157" xr:uid="{00000000-0005-0000-0000-0000DB0E0000}"/>
    <cellStyle name="60% - Accent4 17 3" xfId="1400" xr:uid="{00000000-0005-0000-0000-0000DC0E0000}"/>
    <cellStyle name="60% - Accent4 17 4" xfId="1632" xr:uid="{00000000-0005-0000-0000-0000DD0E0000}"/>
    <cellStyle name="60% - Accent4 17 5" xfId="1890" xr:uid="{00000000-0005-0000-0000-0000DE0E0000}"/>
    <cellStyle name="60% - Accent4 17 6" xfId="2133" xr:uid="{00000000-0005-0000-0000-0000DF0E0000}"/>
    <cellStyle name="60% - Accent4 17 7" xfId="2537" xr:uid="{00000000-0005-0000-0000-0000E00E0000}"/>
    <cellStyle name="60% - Accent4 18" xfId="285" xr:uid="{00000000-0005-0000-0000-0000E10E0000}"/>
    <cellStyle name="60% - Accent4 18 2" xfId="1158" xr:uid="{00000000-0005-0000-0000-0000E20E0000}"/>
    <cellStyle name="60% - Accent4 18 3" xfId="1401" xr:uid="{00000000-0005-0000-0000-0000E30E0000}"/>
    <cellStyle name="60% - Accent4 18 4" xfId="1633" xr:uid="{00000000-0005-0000-0000-0000E40E0000}"/>
    <cellStyle name="60% - Accent4 18 5" xfId="1891" xr:uid="{00000000-0005-0000-0000-0000E50E0000}"/>
    <cellStyle name="60% - Accent4 18 6" xfId="2134" xr:uid="{00000000-0005-0000-0000-0000E60E0000}"/>
    <cellStyle name="60% - Accent4 18 7" xfId="2560" xr:uid="{00000000-0005-0000-0000-0000E70E0000}"/>
    <cellStyle name="60% - Accent4 19" xfId="300" xr:uid="{00000000-0005-0000-0000-0000E80E0000}"/>
    <cellStyle name="60% - Accent4 19 2" xfId="1159" xr:uid="{00000000-0005-0000-0000-0000E90E0000}"/>
    <cellStyle name="60% - Accent4 19 3" xfId="1402" xr:uid="{00000000-0005-0000-0000-0000EA0E0000}"/>
    <cellStyle name="60% - Accent4 19 4" xfId="1634" xr:uid="{00000000-0005-0000-0000-0000EB0E0000}"/>
    <cellStyle name="60% - Accent4 19 5" xfId="1892" xr:uid="{00000000-0005-0000-0000-0000EC0E0000}"/>
    <cellStyle name="60% - Accent4 19 6" xfId="2135" xr:uid="{00000000-0005-0000-0000-0000ED0E0000}"/>
    <cellStyle name="60% - Accent4 19 7" xfId="2575" xr:uid="{00000000-0005-0000-0000-0000EE0E0000}"/>
    <cellStyle name="60% - Accent4 2" xfId="75" xr:uid="{00000000-0005-0000-0000-0000EF0E0000}"/>
    <cellStyle name="60% - Accent4 2 2" xfId="392" xr:uid="{00000000-0005-0000-0000-0000F00E0000}"/>
    <cellStyle name="60% - Accent4 2 3" xfId="565" xr:uid="{00000000-0005-0000-0000-0000F10E0000}"/>
    <cellStyle name="60% - Accent4 2 4" xfId="605" xr:uid="{00000000-0005-0000-0000-0000F20E0000}"/>
    <cellStyle name="60% - Accent4 2 5" xfId="1893" xr:uid="{00000000-0005-0000-0000-0000F30E0000}"/>
    <cellStyle name="60% - Accent4 2 6" xfId="2136" xr:uid="{00000000-0005-0000-0000-0000F40E0000}"/>
    <cellStyle name="60% - Accent4 2 7" xfId="2353" xr:uid="{00000000-0005-0000-0000-0000F50E0000}"/>
    <cellStyle name="60% - Accent4 20" xfId="315" xr:uid="{00000000-0005-0000-0000-0000F60E0000}"/>
    <cellStyle name="60% - Accent4 20 2" xfId="1160" xr:uid="{00000000-0005-0000-0000-0000F70E0000}"/>
    <cellStyle name="60% - Accent4 20 3" xfId="1403" xr:uid="{00000000-0005-0000-0000-0000F80E0000}"/>
    <cellStyle name="60% - Accent4 20 4" xfId="1635" xr:uid="{00000000-0005-0000-0000-0000F90E0000}"/>
    <cellStyle name="60% - Accent4 20 5" xfId="1894" xr:uid="{00000000-0005-0000-0000-0000FA0E0000}"/>
    <cellStyle name="60% - Accent4 20 6" xfId="2137" xr:uid="{00000000-0005-0000-0000-0000FB0E0000}"/>
    <cellStyle name="60% - Accent4 20 7" xfId="2590" xr:uid="{00000000-0005-0000-0000-0000FC0E0000}"/>
    <cellStyle name="60% - Accent4 21" xfId="276" xr:uid="{00000000-0005-0000-0000-0000FD0E0000}"/>
    <cellStyle name="60% - Accent4 21 2" xfId="1161" xr:uid="{00000000-0005-0000-0000-0000FE0E0000}"/>
    <cellStyle name="60% - Accent4 21 3" xfId="1404" xr:uid="{00000000-0005-0000-0000-0000FF0E0000}"/>
    <cellStyle name="60% - Accent4 21 4" xfId="1636" xr:uid="{00000000-0005-0000-0000-0000000F0000}"/>
    <cellStyle name="60% - Accent4 21 5" xfId="1895" xr:uid="{00000000-0005-0000-0000-0000010F0000}"/>
    <cellStyle name="60% - Accent4 21 6" xfId="2138" xr:uid="{00000000-0005-0000-0000-0000020F0000}"/>
    <cellStyle name="60% - Accent4 21 7" xfId="2552" xr:uid="{00000000-0005-0000-0000-0000030F0000}"/>
    <cellStyle name="60% - Accent4 22" xfId="329" xr:uid="{00000000-0005-0000-0000-0000040F0000}"/>
    <cellStyle name="60% - Accent4 22 2" xfId="1162" xr:uid="{00000000-0005-0000-0000-0000050F0000}"/>
    <cellStyle name="60% - Accent4 22 3" xfId="1405" xr:uid="{00000000-0005-0000-0000-0000060F0000}"/>
    <cellStyle name="60% - Accent4 22 4" xfId="1637" xr:uid="{00000000-0005-0000-0000-0000070F0000}"/>
    <cellStyle name="60% - Accent4 22 5" xfId="1896" xr:uid="{00000000-0005-0000-0000-0000080F0000}"/>
    <cellStyle name="60% - Accent4 22 6" xfId="2139" xr:uid="{00000000-0005-0000-0000-0000090F0000}"/>
    <cellStyle name="60% - Accent4 22 7" xfId="2604" xr:uid="{00000000-0005-0000-0000-00000A0F0000}"/>
    <cellStyle name="60% - Accent4 23" xfId="343" xr:uid="{00000000-0005-0000-0000-00000B0F0000}"/>
    <cellStyle name="60% - Accent4 24" xfId="529" xr:uid="{00000000-0005-0000-0000-00000C0F0000}"/>
    <cellStyle name="60% - Accent4 24 2" xfId="715" xr:uid="{00000000-0005-0000-0000-00000D0F0000}"/>
    <cellStyle name="60% - Accent4 24 3" xfId="728" xr:uid="{00000000-0005-0000-0000-00000E0F0000}"/>
    <cellStyle name="60% - Accent4 25" xfId="607" xr:uid="{00000000-0005-0000-0000-00000F0F0000}"/>
    <cellStyle name="60% - Accent4 26" xfId="682" xr:uid="{00000000-0005-0000-0000-0000100F0000}"/>
    <cellStyle name="60% - Accent4 26 2" xfId="708" xr:uid="{00000000-0005-0000-0000-0000110F0000}"/>
    <cellStyle name="60% - Accent4 27" xfId="741" xr:uid="{00000000-0005-0000-0000-0000120F0000}"/>
    <cellStyle name="60% - Accent4 28" xfId="761" xr:uid="{00000000-0005-0000-0000-0000130F0000}"/>
    <cellStyle name="60% - Accent4 29" xfId="784" xr:uid="{00000000-0005-0000-0000-0000140F0000}"/>
    <cellStyle name="60% - Accent4 3" xfId="69" xr:uid="{00000000-0005-0000-0000-0000150F0000}"/>
    <cellStyle name="60% - Accent4 3 2" xfId="1163" xr:uid="{00000000-0005-0000-0000-0000160F0000}"/>
    <cellStyle name="60% - Accent4 3 3" xfId="1406" xr:uid="{00000000-0005-0000-0000-0000170F0000}"/>
    <cellStyle name="60% - Accent4 3 4" xfId="1638" xr:uid="{00000000-0005-0000-0000-0000180F0000}"/>
    <cellStyle name="60% - Accent4 3 5" xfId="1897" xr:uid="{00000000-0005-0000-0000-0000190F0000}"/>
    <cellStyle name="60% - Accent4 3 6" xfId="2140" xr:uid="{00000000-0005-0000-0000-00001A0F0000}"/>
    <cellStyle name="60% - Accent4 3 7" xfId="2347" xr:uid="{00000000-0005-0000-0000-00001B0F0000}"/>
    <cellStyle name="60% - Accent4 30" xfId="794" xr:uid="{00000000-0005-0000-0000-00001C0F0000}"/>
    <cellStyle name="60% - Accent4 31" xfId="821" xr:uid="{00000000-0005-0000-0000-00001D0F0000}"/>
    <cellStyle name="60% - Accent4 32" xfId="847" xr:uid="{00000000-0005-0000-0000-00001E0F0000}"/>
    <cellStyle name="60% - Accent4 33" xfId="1002" xr:uid="{00000000-0005-0000-0000-00001F0F0000}"/>
    <cellStyle name="60% - Accent4 34" xfId="2663" xr:uid="{00000000-0005-0000-0000-0000200F0000}"/>
    <cellStyle name="60% - Accent4 35" xfId="33" xr:uid="{00000000-0005-0000-0000-0000210F0000}"/>
    <cellStyle name="60% - Accent4 4" xfId="94" xr:uid="{00000000-0005-0000-0000-0000220F0000}"/>
    <cellStyle name="60% - Accent4 4 2" xfId="1164" xr:uid="{00000000-0005-0000-0000-0000230F0000}"/>
    <cellStyle name="60% - Accent4 4 3" xfId="1407" xr:uid="{00000000-0005-0000-0000-0000240F0000}"/>
    <cellStyle name="60% - Accent4 4 4" xfId="1639" xr:uid="{00000000-0005-0000-0000-0000250F0000}"/>
    <cellStyle name="60% - Accent4 4 5" xfId="1898" xr:uid="{00000000-0005-0000-0000-0000260F0000}"/>
    <cellStyle name="60% - Accent4 4 6" xfId="2141" xr:uid="{00000000-0005-0000-0000-0000270F0000}"/>
    <cellStyle name="60% - Accent4 4 7" xfId="2372" xr:uid="{00000000-0005-0000-0000-0000280F0000}"/>
    <cellStyle name="60% - Accent4 5" xfId="115" xr:uid="{00000000-0005-0000-0000-0000290F0000}"/>
    <cellStyle name="60% - Accent4 5 2" xfId="1165" xr:uid="{00000000-0005-0000-0000-00002A0F0000}"/>
    <cellStyle name="60% - Accent4 5 3" xfId="1408" xr:uid="{00000000-0005-0000-0000-00002B0F0000}"/>
    <cellStyle name="60% - Accent4 5 4" xfId="1640" xr:uid="{00000000-0005-0000-0000-00002C0F0000}"/>
    <cellStyle name="60% - Accent4 5 5" xfId="1899" xr:uid="{00000000-0005-0000-0000-00002D0F0000}"/>
    <cellStyle name="60% - Accent4 5 6" xfId="2142" xr:uid="{00000000-0005-0000-0000-00002E0F0000}"/>
    <cellStyle name="60% - Accent4 5 7" xfId="2393" xr:uid="{00000000-0005-0000-0000-00002F0F0000}"/>
    <cellStyle name="60% - Accent4 6" xfId="125" xr:uid="{00000000-0005-0000-0000-0000300F0000}"/>
    <cellStyle name="60% - Accent4 6 2" xfId="1166" xr:uid="{00000000-0005-0000-0000-0000310F0000}"/>
    <cellStyle name="60% - Accent4 6 3" xfId="1409" xr:uid="{00000000-0005-0000-0000-0000320F0000}"/>
    <cellStyle name="60% - Accent4 6 4" xfId="1641" xr:uid="{00000000-0005-0000-0000-0000330F0000}"/>
    <cellStyle name="60% - Accent4 6 5" xfId="1900" xr:uid="{00000000-0005-0000-0000-0000340F0000}"/>
    <cellStyle name="60% - Accent4 6 6" xfId="2143" xr:uid="{00000000-0005-0000-0000-0000350F0000}"/>
    <cellStyle name="60% - Accent4 6 7" xfId="2403" xr:uid="{00000000-0005-0000-0000-0000360F0000}"/>
    <cellStyle name="60% - Accent4 7" xfId="144" xr:uid="{00000000-0005-0000-0000-0000370F0000}"/>
    <cellStyle name="60% - Accent4 7 2" xfId="1167" xr:uid="{00000000-0005-0000-0000-0000380F0000}"/>
    <cellStyle name="60% - Accent4 7 3" xfId="1410" xr:uid="{00000000-0005-0000-0000-0000390F0000}"/>
    <cellStyle name="60% - Accent4 7 4" xfId="1642" xr:uid="{00000000-0005-0000-0000-00003A0F0000}"/>
    <cellStyle name="60% - Accent4 7 5" xfId="1901" xr:uid="{00000000-0005-0000-0000-00003B0F0000}"/>
    <cellStyle name="60% - Accent4 7 6" xfId="2144" xr:uid="{00000000-0005-0000-0000-00003C0F0000}"/>
    <cellStyle name="60% - Accent4 7 7" xfId="2422" xr:uid="{00000000-0005-0000-0000-00003D0F0000}"/>
    <cellStyle name="60% - Accent4 8" xfId="131" xr:uid="{00000000-0005-0000-0000-00003E0F0000}"/>
    <cellStyle name="60% - Accent4 8 2" xfId="1168" xr:uid="{00000000-0005-0000-0000-00003F0F0000}"/>
    <cellStyle name="60% - Accent4 8 3" xfId="1411" xr:uid="{00000000-0005-0000-0000-0000400F0000}"/>
    <cellStyle name="60% - Accent4 8 4" xfId="1643" xr:uid="{00000000-0005-0000-0000-0000410F0000}"/>
    <cellStyle name="60% - Accent4 8 5" xfId="1902" xr:uid="{00000000-0005-0000-0000-0000420F0000}"/>
    <cellStyle name="60% - Accent4 8 6" xfId="2145" xr:uid="{00000000-0005-0000-0000-0000430F0000}"/>
    <cellStyle name="60% - Accent4 8 7" xfId="2409" xr:uid="{00000000-0005-0000-0000-0000440F0000}"/>
    <cellStyle name="60% - Accent4 9" xfId="170" xr:uid="{00000000-0005-0000-0000-0000450F0000}"/>
    <cellStyle name="60% - Accent4 9 2" xfId="1169" xr:uid="{00000000-0005-0000-0000-0000460F0000}"/>
    <cellStyle name="60% - Accent4 9 3" xfId="1412" xr:uid="{00000000-0005-0000-0000-0000470F0000}"/>
    <cellStyle name="60% - Accent4 9 4" xfId="1644" xr:uid="{00000000-0005-0000-0000-0000480F0000}"/>
    <cellStyle name="60% - Accent4 9 5" xfId="1903" xr:uid="{00000000-0005-0000-0000-0000490F0000}"/>
    <cellStyle name="60% - Accent4 9 6" xfId="2146" xr:uid="{00000000-0005-0000-0000-00004A0F0000}"/>
    <cellStyle name="60% - Accent4 9 7" xfId="2448" xr:uid="{00000000-0005-0000-0000-00004B0F0000}"/>
    <cellStyle name="60% - Accent5 10" xfId="175" xr:uid="{00000000-0005-0000-0000-00004C0F0000}"/>
    <cellStyle name="60% - Accent5 10 2" xfId="1170" xr:uid="{00000000-0005-0000-0000-00004D0F0000}"/>
    <cellStyle name="60% - Accent5 10 3" xfId="1413" xr:uid="{00000000-0005-0000-0000-00004E0F0000}"/>
    <cellStyle name="60% - Accent5 10 4" xfId="1645" xr:uid="{00000000-0005-0000-0000-00004F0F0000}"/>
    <cellStyle name="60% - Accent5 10 5" xfId="1904" xr:uid="{00000000-0005-0000-0000-0000500F0000}"/>
    <cellStyle name="60% - Accent5 10 6" xfId="2147" xr:uid="{00000000-0005-0000-0000-0000510F0000}"/>
    <cellStyle name="60% - Accent5 10 7" xfId="2453" xr:uid="{00000000-0005-0000-0000-0000520F0000}"/>
    <cellStyle name="60% - Accent5 11" xfId="192" xr:uid="{00000000-0005-0000-0000-0000530F0000}"/>
    <cellStyle name="60% - Accent5 11 2" xfId="1171" xr:uid="{00000000-0005-0000-0000-0000540F0000}"/>
    <cellStyle name="60% - Accent5 11 3" xfId="1414" xr:uid="{00000000-0005-0000-0000-0000550F0000}"/>
    <cellStyle name="60% - Accent5 11 4" xfId="1646" xr:uid="{00000000-0005-0000-0000-0000560F0000}"/>
    <cellStyle name="60% - Accent5 11 5" xfId="1905" xr:uid="{00000000-0005-0000-0000-0000570F0000}"/>
    <cellStyle name="60% - Accent5 11 6" xfId="2148" xr:uid="{00000000-0005-0000-0000-0000580F0000}"/>
    <cellStyle name="60% - Accent5 11 7" xfId="2470" xr:uid="{00000000-0005-0000-0000-0000590F0000}"/>
    <cellStyle name="60% - Accent5 12" xfId="189" xr:uid="{00000000-0005-0000-0000-00005A0F0000}"/>
    <cellStyle name="60% - Accent5 12 2" xfId="1172" xr:uid="{00000000-0005-0000-0000-00005B0F0000}"/>
    <cellStyle name="60% - Accent5 12 3" xfId="1415" xr:uid="{00000000-0005-0000-0000-00005C0F0000}"/>
    <cellStyle name="60% - Accent5 12 4" xfId="1647" xr:uid="{00000000-0005-0000-0000-00005D0F0000}"/>
    <cellStyle name="60% - Accent5 12 5" xfId="1906" xr:uid="{00000000-0005-0000-0000-00005E0F0000}"/>
    <cellStyle name="60% - Accent5 12 6" xfId="2149" xr:uid="{00000000-0005-0000-0000-00005F0F0000}"/>
    <cellStyle name="60% - Accent5 12 7" xfId="2467" xr:uid="{00000000-0005-0000-0000-0000600F0000}"/>
    <cellStyle name="60% - Accent5 13" xfId="214" xr:uid="{00000000-0005-0000-0000-0000610F0000}"/>
    <cellStyle name="60% - Accent5 13 2" xfId="1173" xr:uid="{00000000-0005-0000-0000-0000620F0000}"/>
    <cellStyle name="60% - Accent5 13 3" xfId="1416" xr:uid="{00000000-0005-0000-0000-0000630F0000}"/>
    <cellStyle name="60% - Accent5 13 4" xfId="1648" xr:uid="{00000000-0005-0000-0000-0000640F0000}"/>
    <cellStyle name="60% - Accent5 13 5" xfId="1907" xr:uid="{00000000-0005-0000-0000-0000650F0000}"/>
    <cellStyle name="60% - Accent5 13 6" xfId="2150" xr:uid="{00000000-0005-0000-0000-0000660F0000}"/>
    <cellStyle name="60% - Accent5 13 7" xfId="2492" xr:uid="{00000000-0005-0000-0000-0000670F0000}"/>
    <cellStyle name="60% - Accent5 14" xfId="203" xr:uid="{00000000-0005-0000-0000-0000680F0000}"/>
    <cellStyle name="60% - Accent5 14 2" xfId="1174" xr:uid="{00000000-0005-0000-0000-0000690F0000}"/>
    <cellStyle name="60% - Accent5 14 3" xfId="1417" xr:uid="{00000000-0005-0000-0000-00006A0F0000}"/>
    <cellStyle name="60% - Accent5 14 4" xfId="1649" xr:uid="{00000000-0005-0000-0000-00006B0F0000}"/>
    <cellStyle name="60% - Accent5 14 5" xfId="1908" xr:uid="{00000000-0005-0000-0000-00006C0F0000}"/>
    <cellStyle name="60% - Accent5 14 6" xfId="2151" xr:uid="{00000000-0005-0000-0000-00006D0F0000}"/>
    <cellStyle name="60% - Accent5 14 7" xfId="2481" xr:uid="{00000000-0005-0000-0000-00006E0F0000}"/>
    <cellStyle name="60% - Accent5 15" xfId="224" xr:uid="{00000000-0005-0000-0000-00006F0F0000}"/>
    <cellStyle name="60% - Accent5 15 2" xfId="1175" xr:uid="{00000000-0005-0000-0000-0000700F0000}"/>
    <cellStyle name="60% - Accent5 15 3" xfId="1418" xr:uid="{00000000-0005-0000-0000-0000710F0000}"/>
    <cellStyle name="60% - Accent5 15 4" xfId="1650" xr:uid="{00000000-0005-0000-0000-0000720F0000}"/>
    <cellStyle name="60% - Accent5 15 5" xfId="1909" xr:uid="{00000000-0005-0000-0000-0000730F0000}"/>
    <cellStyle name="60% - Accent5 15 6" xfId="2152" xr:uid="{00000000-0005-0000-0000-0000740F0000}"/>
    <cellStyle name="60% - Accent5 15 7" xfId="2502" xr:uid="{00000000-0005-0000-0000-0000750F0000}"/>
    <cellStyle name="60% - Accent5 16" xfId="239" xr:uid="{00000000-0005-0000-0000-0000760F0000}"/>
    <cellStyle name="60% - Accent5 16 2" xfId="1176" xr:uid="{00000000-0005-0000-0000-0000770F0000}"/>
    <cellStyle name="60% - Accent5 16 3" xfId="1419" xr:uid="{00000000-0005-0000-0000-0000780F0000}"/>
    <cellStyle name="60% - Accent5 16 4" xfId="1651" xr:uid="{00000000-0005-0000-0000-0000790F0000}"/>
    <cellStyle name="60% - Accent5 16 5" xfId="1910" xr:uid="{00000000-0005-0000-0000-00007A0F0000}"/>
    <cellStyle name="60% - Accent5 16 6" xfId="2153" xr:uid="{00000000-0005-0000-0000-00007B0F0000}"/>
    <cellStyle name="60% - Accent5 16 7" xfId="2517" xr:uid="{00000000-0005-0000-0000-00007C0F0000}"/>
    <cellStyle name="60% - Accent5 17" xfId="261" xr:uid="{00000000-0005-0000-0000-00007D0F0000}"/>
    <cellStyle name="60% - Accent5 17 2" xfId="1177" xr:uid="{00000000-0005-0000-0000-00007E0F0000}"/>
    <cellStyle name="60% - Accent5 17 3" xfId="1420" xr:uid="{00000000-0005-0000-0000-00007F0F0000}"/>
    <cellStyle name="60% - Accent5 17 4" xfId="1652" xr:uid="{00000000-0005-0000-0000-0000800F0000}"/>
    <cellStyle name="60% - Accent5 17 5" xfId="1911" xr:uid="{00000000-0005-0000-0000-0000810F0000}"/>
    <cellStyle name="60% - Accent5 17 6" xfId="2154" xr:uid="{00000000-0005-0000-0000-0000820F0000}"/>
    <cellStyle name="60% - Accent5 17 7" xfId="2538" xr:uid="{00000000-0005-0000-0000-0000830F0000}"/>
    <cellStyle name="60% - Accent5 18" xfId="286" xr:uid="{00000000-0005-0000-0000-0000840F0000}"/>
    <cellStyle name="60% - Accent5 18 2" xfId="1178" xr:uid="{00000000-0005-0000-0000-0000850F0000}"/>
    <cellStyle name="60% - Accent5 18 3" xfId="1421" xr:uid="{00000000-0005-0000-0000-0000860F0000}"/>
    <cellStyle name="60% - Accent5 18 4" xfId="1653" xr:uid="{00000000-0005-0000-0000-0000870F0000}"/>
    <cellStyle name="60% - Accent5 18 5" xfId="1912" xr:uid="{00000000-0005-0000-0000-0000880F0000}"/>
    <cellStyle name="60% - Accent5 18 6" xfId="2155" xr:uid="{00000000-0005-0000-0000-0000890F0000}"/>
    <cellStyle name="60% - Accent5 18 7" xfId="2561" xr:uid="{00000000-0005-0000-0000-00008A0F0000}"/>
    <cellStyle name="60% - Accent5 19" xfId="301" xr:uid="{00000000-0005-0000-0000-00008B0F0000}"/>
    <cellStyle name="60% - Accent5 19 2" xfId="1179" xr:uid="{00000000-0005-0000-0000-00008C0F0000}"/>
    <cellStyle name="60% - Accent5 19 3" xfId="1422" xr:uid="{00000000-0005-0000-0000-00008D0F0000}"/>
    <cellStyle name="60% - Accent5 19 4" xfId="1654" xr:uid="{00000000-0005-0000-0000-00008E0F0000}"/>
    <cellStyle name="60% - Accent5 19 5" xfId="1913" xr:uid="{00000000-0005-0000-0000-00008F0F0000}"/>
    <cellStyle name="60% - Accent5 19 6" xfId="2156" xr:uid="{00000000-0005-0000-0000-0000900F0000}"/>
    <cellStyle name="60% - Accent5 19 7" xfId="2576" xr:uid="{00000000-0005-0000-0000-0000910F0000}"/>
    <cellStyle name="60% - Accent5 2" xfId="76" xr:uid="{00000000-0005-0000-0000-0000920F0000}"/>
    <cellStyle name="60% - Accent5 2 2" xfId="393" xr:uid="{00000000-0005-0000-0000-0000930F0000}"/>
    <cellStyle name="60% - Accent5 2 3" xfId="566" xr:uid="{00000000-0005-0000-0000-0000940F0000}"/>
    <cellStyle name="60% - Accent5 2 4" xfId="602" xr:uid="{00000000-0005-0000-0000-0000950F0000}"/>
    <cellStyle name="60% - Accent5 2 5" xfId="1914" xr:uid="{00000000-0005-0000-0000-0000960F0000}"/>
    <cellStyle name="60% - Accent5 2 6" xfId="2157" xr:uid="{00000000-0005-0000-0000-0000970F0000}"/>
    <cellStyle name="60% - Accent5 2 7" xfId="2354" xr:uid="{00000000-0005-0000-0000-0000980F0000}"/>
    <cellStyle name="60% - Accent5 20" xfId="314" xr:uid="{00000000-0005-0000-0000-0000990F0000}"/>
    <cellStyle name="60% - Accent5 20 2" xfId="1180" xr:uid="{00000000-0005-0000-0000-00009A0F0000}"/>
    <cellStyle name="60% - Accent5 20 3" xfId="1423" xr:uid="{00000000-0005-0000-0000-00009B0F0000}"/>
    <cellStyle name="60% - Accent5 20 4" xfId="1655" xr:uid="{00000000-0005-0000-0000-00009C0F0000}"/>
    <cellStyle name="60% - Accent5 20 5" xfId="1915" xr:uid="{00000000-0005-0000-0000-00009D0F0000}"/>
    <cellStyle name="60% - Accent5 20 6" xfId="2158" xr:uid="{00000000-0005-0000-0000-00009E0F0000}"/>
    <cellStyle name="60% - Accent5 20 7" xfId="2589" xr:uid="{00000000-0005-0000-0000-00009F0F0000}"/>
    <cellStyle name="60% - Accent5 21" xfId="275" xr:uid="{00000000-0005-0000-0000-0000A00F0000}"/>
    <cellStyle name="60% - Accent5 21 2" xfId="1181" xr:uid="{00000000-0005-0000-0000-0000A10F0000}"/>
    <cellStyle name="60% - Accent5 21 3" xfId="1424" xr:uid="{00000000-0005-0000-0000-0000A20F0000}"/>
    <cellStyle name="60% - Accent5 21 4" xfId="1656" xr:uid="{00000000-0005-0000-0000-0000A30F0000}"/>
    <cellStyle name="60% - Accent5 21 5" xfId="1916" xr:uid="{00000000-0005-0000-0000-0000A40F0000}"/>
    <cellStyle name="60% - Accent5 21 6" xfId="2159" xr:uid="{00000000-0005-0000-0000-0000A50F0000}"/>
    <cellStyle name="60% - Accent5 21 7" xfId="2551" xr:uid="{00000000-0005-0000-0000-0000A60F0000}"/>
    <cellStyle name="60% - Accent5 22" xfId="328" xr:uid="{00000000-0005-0000-0000-0000A70F0000}"/>
    <cellStyle name="60% - Accent5 22 2" xfId="1182" xr:uid="{00000000-0005-0000-0000-0000A80F0000}"/>
    <cellStyle name="60% - Accent5 22 3" xfId="1425" xr:uid="{00000000-0005-0000-0000-0000A90F0000}"/>
    <cellStyle name="60% - Accent5 22 4" xfId="1657" xr:uid="{00000000-0005-0000-0000-0000AA0F0000}"/>
    <cellStyle name="60% - Accent5 22 5" xfId="1917" xr:uid="{00000000-0005-0000-0000-0000AB0F0000}"/>
    <cellStyle name="60% - Accent5 22 6" xfId="2160" xr:uid="{00000000-0005-0000-0000-0000AC0F0000}"/>
    <cellStyle name="60% - Accent5 22 7" xfId="2603" xr:uid="{00000000-0005-0000-0000-0000AD0F0000}"/>
    <cellStyle name="60% - Accent5 23" xfId="344" xr:uid="{00000000-0005-0000-0000-0000AE0F0000}"/>
    <cellStyle name="60% - Accent5 24" xfId="530" xr:uid="{00000000-0005-0000-0000-0000AF0F0000}"/>
    <cellStyle name="60% - Accent5 24 2" xfId="716" xr:uid="{00000000-0005-0000-0000-0000B00F0000}"/>
    <cellStyle name="60% - Accent5 24 3" xfId="729" xr:uid="{00000000-0005-0000-0000-0000B10F0000}"/>
    <cellStyle name="60% - Accent5 25" xfId="604" xr:uid="{00000000-0005-0000-0000-0000B20F0000}"/>
    <cellStyle name="60% - Accent5 26" xfId="683" xr:uid="{00000000-0005-0000-0000-0000B30F0000}"/>
    <cellStyle name="60% - Accent5 26 2" xfId="707" xr:uid="{00000000-0005-0000-0000-0000B40F0000}"/>
    <cellStyle name="60% - Accent5 27" xfId="742" xr:uid="{00000000-0005-0000-0000-0000B50F0000}"/>
    <cellStyle name="60% - Accent5 28" xfId="762" xr:uid="{00000000-0005-0000-0000-0000B60F0000}"/>
    <cellStyle name="60% - Accent5 29" xfId="783" xr:uid="{00000000-0005-0000-0000-0000B70F0000}"/>
    <cellStyle name="60% - Accent5 3" xfId="68" xr:uid="{00000000-0005-0000-0000-0000B80F0000}"/>
    <cellStyle name="60% - Accent5 3 2" xfId="1183" xr:uid="{00000000-0005-0000-0000-0000B90F0000}"/>
    <cellStyle name="60% - Accent5 3 3" xfId="1426" xr:uid="{00000000-0005-0000-0000-0000BA0F0000}"/>
    <cellStyle name="60% - Accent5 3 4" xfId="1658" xr:uid="{00000000-0005-0000-0000-0000BB0F0000}"/>
    <cellStyle name="60% - Accent5 3 5" xfId="1918" xr:uid="{00000000-0005-0000-0000-0000BC0F0000}"/>
    <cellStyle name="60% - Accent5 3 6" xfId="2161" xr:uid="{00000000-0005-0000-0000-0000BD0F0000}"/>
    <cellStyle name="60% - Accent5 3 7" xfId="2346" xr:uid="{00000000-0005-0000-0000-0000BE0F0000}"/>
    <cellStyle name="60% - Accent5 30" xfId="817" xr:uid="{00000000-0005-0000-0000-0000BF0F0000}"/>
    <cellStyle name="60% - Accent5 31" xfId="822" xr:uid="{00000000-0005-0000-0000-0000C00F0000}"/>
    <cellStyle name="60% - Accent5 32" xfId="846" xr:uid="{00000000-0005-0000-0000-0000C10F0000}"/>
    <cellStyle name="60% - Accent5 33" xfId="1006" xr:uid="{00000000-0005-0000-0000-0000C20F0000}"/>
    <cellStyle name="60% - Accent5 34" xfId="2664" xr:uid="{00000000-0005-0000-0000-0000C30F0000}"/>
    <cellStyle name="60% - Accent5 35" xfId="34" xr:uid="{00000000-0005-0000-0000-0000C40F0000}"/>
    <cellStyle name="60% - Accent5 4" xfId="93" xr:uid="{00000000-0005-0000-0000-0000C50F0000}"/>
    <cellStyle name="60% - Accent5 4 2" xfId="1184" xr:uid="{00000000-0005-0000-0000-0000C60F0000}"/>
    <cellStyle name="60% - Accent5 4 3" xfId="1427" xr:uid="{00000000-0005-0000-0000-0000C70F0000}"/>
    <cellStyle name="60% - Accent5 4 4" xfId="1659" xr:uid="{00000000-0005-0000-0000-0000C80F0000}"/>
    <cellStyle name="60% - Accent5 4 5" xfId="1919" xr:uid="{00000000-0005-0000-0000-0000C90F0000}"/>
    <cellStyle name="60% - Accent5 4 6" xfId="2162" xr:uid="{00000000-0005-0000-0000-0000CA0F0000}"/>
    <cellStyle name="60% - Accent5 4 7" xfId="2371" xr:uid="{00000000-0005-0000-0000-0000CB0F0000}"/>
    <cellStyle name="60% - Accent5 5" xfId="116" xr:uid="{00000000-0005-0000-0000-0000CC0F0000}"/>
    <cellStyle name="60% - Accent5 5 2" xfId="1185" xr:uid="{00000000-0005-0000-0000-0000CD0F0000}"/>
    <cellStyle name="60% - Accent5 5 3" xfId="1428" xr:uid="{00000000-0005-0000-0000-0000CE0F0000}"/>
    <cellStyle name="60% - Accent5 5 4" xfId="1660" xr:uid="{00000000-0005-0000-0000-0000CF0F0000}"/>
    <cellStyle name="60% - Accent5 5 5" xfId="1920" xr:uid="{00000000-0005-0000-0000-0000D00F0000}"/>
    <cellStyle name="60% - Accent5 5 6" xfId="2163" xr:uid="{00000000-0005-0000-0000-0000D10F0000}"/>
    <cellStyle name="60% - Accent5 5 7" xfId="2394" xr:uid="{00000000-0005-0000-0000-0000D20F0000}"/>
    <cellStyle name="60% - Accent5 6" xfId="124" xr:uid="{00000000-0005-0000-0000-0000D30F0000}"/>
    <cellStyle name="60% - Accent5 6 2" xfId="1186" xr:uid="{00000000-0005-0000-0000-0000D40F0000}"/>
    <cellStyle name="60% - Accent5 6 3" xfId="1429" xr:uid="{00000000-0005-0000-0000-0000D50F0000}"/>
    <cellStyle name="60% - Accent5 6 4" xfId="1661" xr:uid="{00000000-0005-0000-0000-0000D60F0000}"/>
    <cellStyle name="60% - Accent5 6 5" xfId="1921" xr:uid="{00000000-0005-0000-0000-0000D70F0000}"/>
    <cellStyle name="60% - Accent5 6 6" xfId="2164" xr:uid="{00000000-0005-0000-0000-0000D80F0000}"/>
    <cellStyle name="60% - Accent5 6 7" xfId="2402" xr:uid="{00000000-0005-0000-0000-0000D90F0000}"/>
    <cellStyle name="60% - Accent5 7" xfId="143" xr:uid="{00000000-0005-0000-0000-0000DA0F0000}"/>
    <cellStyle name="60% - Accent5 7 2" xfId="1187" xr:uid="{00000000-0005-0000-0000-0000DB0F0000}"/>
    <cellStyle name="60% - Accent5 7 3" xfId="1430" xr:uid="{00000000-0005-0000-0000-0000DC0F0000}"/>
    <cellStyle name="60% - Accent5 7 4" xfId="1662" xr:uid="{00000000-0005-0000-0000-0000DD0F0000}"/>
    <cellStyle name="60% - Accent5 7 5" xfId="1922" xr:uid="{00000000-0005-0000-0000-0000DE0F0000}"/>
    <cellStyle name="60% - Accent5 7 6" xfId="2165" xr:uid="{00000000-0005-0000-0000-0000DF0F0000}"/>
    <cellStyle name="60% - Accent5 7 7" xfId="2421" xr:uid="{00000000-0005-0000-0000-0000E00F0000}"/>
    <cellStyle name="60% - Accent5 8" xfId="130" xr:uid="{00000000-0005-0000-0000-0000E10F0000}"/>
    <cellStyle name="60% - Accent5 8 2" xfId="1188" xr:uid="{00000000-0005-0000-0000-0000E20F0000}"/>
    <cellStyle name="60% - Accent5 8 3" xfId="1431" xr:uid="{00000000-0005-0000-0000-0000E30F0000}"/>
    <cellStyle name="60% - Accent5 8 4" xfId="1663" xr:uid="{00000000-0005-0000-0000-0000E40F0000}"/>
    <cellStyle name="60% - Accent5 8 5" xfId="1923" xr:uid="{00000000-0005-0000-0000-0000E50F0000}"/>
    <cellStyle name="60% - Accent5 8 6" xfId="2166" xr:uid="{00000000-0005-0000-0000-0000E60F0000}"/>
    <cellStyle name="60% - Accent5 8 7" xfId="2408" xr:uid="{00000000-0005-0000-0000-0000E70F0000}"/>
    <cellStyle name="60% - Accent5 9" xfId="169" xr:uid="{00000000-0005-0000-0000-0000E80F0000}"/>
    <cellStyle name="60% - Accent5 9 2" xfId="1189" xr:uid="{00000000-0005-0000-0000-0000E90F0000}"/>
    <cellStyle name="60% - Accent5 9 3" xfId="1432" xr:uid="{00000000-0005-0000-0000-0000EA0F0000}"/>
    <cellStyle name="60% - Accent5 9 4" xfId="1664" xr:uid="{00000000-0005-0000-0000-0000EB0F0000}"/>
    <cellStyle name="60% - Accent5 9 5" xfId="1924" xr:uid="{00000000-0005-0000-0000-0000EC0F0000}"/>
    <cellStyle name="60% - Accent5 9 6" xfId="2167" xr:uid="{00000000-0005-0000-0000-0000ED0F0000}"/>
    <cellStyle name="60% - Accent5 9 7" xfId="2447" xr:uid="{00000000-0005-0000-0000-0000EE0F0000}"/>
    <cellStyle name="60% - Accent6 10" xfId="176" xr:uid="{00000000-0005-0000-0000-0000EF0F0000}"/>
    <cellStyle name="60% - Accent6 10 2" xfId="1190" xr:uid="{00000000-0005-0000-0000-0000F00F0000}"/>
    <cellStyle name="60% - Accent6 10 3" xfId="1433" xr:uid="{00000000-0005-0000-0000-0000F10F0000}"/>
    <cellStyle name="60% - Accent6 10 4" xfId="1665" xr:uid="{00000000-0005-0000-0000-0000F20F0000}"/>
    <cellStyle name="60% - Accent6 10 5" xfId="1925" xr:uid="{00000000-0005-0000-0000-0000F30F0000}"/>
    <cellStyle name="60% - Accent6 10 6" xfId="2168" xr:uid="{00000000-0005-0000-0000-0000F40F0000}"/>
    <cellStyle name="60% - Accent6 10 7" xfId="2454" xr:uid="{00000000-0005-0000-0000-0000F50F0000}"/>
    <cellStyle name="60% - Accent6 11" xfId="185" xr:uid="{00000000-0005-0000-0000-0000F60F0000}"/>
    <cellStyle name="60% - Accent6 11 2" xfId="1191" xr:uid="{00000000-0005-0000-0000-0000F70F0000}"/>
    <cellStyle name="60% - Accent6 11 3" xfId="1434" xr:uid="{00000000-0005-0000-0000-0000F80F0000}"/>
    <cellStyle name="60% - Accent6 11 4" xfId="1666" xr:uid="{00000000-0005-0000-0000-0000F90F0000}"/>
    <cellStyle name="60% - Accent6 11 5" xfId="1926" xr:uid="{00000000-0005-0000-0000-0000FA0F0000}"/>
    <cellStyle name="60% - Accent6 11 6" xfId="2169" xr:uid="{00000000-0005-0000-0000-0000FB0F0000}"/>
    <cellStyle name="60% - Accent6 11 7" xfId="2463" xr:uid="{00000000-0005-0000-0000-0000FC0F0000}"/>
    <cellStyle name="60% - Accent6 12" xfId="188" xr:uid="{00000000-0005-0000-0000-0000FD0F0000}"/>
    <cellStyle name="60% - Accent6 12 2" xfId="1192" xr:uid="{00000000-0005-0000-0000-0000FE0F0000}"/>
    <cellStyle name="60% - Accent6 12 3" xfId="1435" xr:uid="{00000000-0005-0000-0000-0000FF0F0000}"/>
    <cellStyle name="60% - Accent6 12 4" xfId="1667" xr:uid="{00000000-0005-0000-0000-000000100000}"/>
    <cellStyle name="60% - Accent6 12 5" xfId="1927" xr:uid="{00000000-0005-0000-0000-000001100000}"/>
    <cellStyle name="60% - Accent6 12 6" xfId="2170" xr:uid="{00000000-0005-0000-0000-000002100000}"/>
    <cellStyle name="60% - Accent6 12 7" xfId="2466" xr:uid="{00000000-0005-0000-0000-000003100000}"/>
    <cellStyle name="60% - Accent6 13" xfId="215" xr:uid="{00000000-0005-0000-0000-000004100000}"/>
    <cellStyle name="60% - Accent6 13 2" xfId="1193" xr:uid="{00000000-0005-0000-0000-000005100000}"/>
    <cellStyle name="60% - Accent6 13 3" xfId="1436" xr:uid="{00000000-0005-0000-0000-000006100000}"/>
    <cellStyle name="60% - Accent6 13 4" xfId="1668" xr:uid="{00000000-0005-0000-0000-000007100000}"/>
    <cellStyle name="60% - Accent6 13 5" xfId="1928" xr:uid="{00000000-0005-0000-0000-000008100000}"/>
    <cellStyle name="60% - Accent6 13 6" xfId="2171" xr:uid="{00000000-0005-0000-0000-000009100000}"/>
    <cellStyle name="60% - Accent6 13 7" xfId="2493" xr:uid="{00000000-0005-0000-0000-00000A100000}"/>
    <cellStyle name="60% - Accent6 14" xfId="204" xr:uid="{00000000-0005-0000-0000-00000B100000}"/>
    <cellStyle name="60% - Accent6 14 2" xfId="1194" xr:uid="{00000000-0005-0000-0000-00000C100000}"/>
    <cellStyle name="60% - Accent6 14 3" xfId="1437" xr:uid="{00000000-0005-0000-0000-00000D100000}"/>
    <cellStyle name="60% - Accent6 14 4" xfId="1669" xr:uid="{00000000-0005-0000-0000-00000E100000}"/>
    <cellStyle name="60% - Accent6 14 5" xfId="1929" xr:uid="{00000000-0005-0000-0000-00000F100000}"/>
    <cellStyle name="60% - Accent6 14 6" xfId="2172" xr:uid="{00000000-0005-0000-0000-000010100000}"/>
    <cellStyle name="60% - Accent6 14 7" xfId="2482" xr:uid="{00000000-0005-0000-0000-000011100000}"/>
    <cellStyle name="60% - Accent6 15" xfId="231" xr:uid="{00000000-0005-0000-0000-000012100000}"/>
    <cellStyle name="60% - Accent6 15 2" xfId="1195" xr:uid="{00000000-0005-0000-0000-000013100000}"/>
    <cellStyle name="60% - Accent6 15 3" xfId="1438" xr:uid="{00000000-0005-0000-0000-000014100000}"/>
    <cellStyle name="60% - Accent6 15 4" xfId="1670" xr:uid="{00000000-0005-0000-0000-000015100000}"/>
    <cellStyle name="60% - Accent6 15 5" xfId="1930" xr:uid="{00000000-0005-0000-0000-000016100000}"/>
    <cellStyle name="60% - Accent6 15 6" xfId="2173" xr:uid="{00000000-0005-0000-0000-000017100000}"/>
    <cellStyle name="60% - Accent6 15 7" xfId="2509" xr:uid="{00000000-0005-0000-0000-000018100000}"/>
    <cellStyle name="60% - Accent6 16" xfId="238" xr:uid="{00000000-0005-0000-0000-000019100000}"/>
    <cellStyle name="60% - Accent6 16 2" xfId="1196" xr:uid="{00000000-0005-0000-0000-00001A100000}"/>
    <cellStyle name="60% - Accent6 16 3" xfId="1439" xr:uid="{00000000-0005-0000-0000-00001B100000}"/>
    <cellStyle name="60% - Accent6 16 4" xfId="1671" xr:uid="{00000000-0005-0000-0000-00001C100000}"/>
    <cellStyle name="60% - Accent6 16 5" xfId="1931" xr:uid="{00000000-0005-0000-0000-00001D100000}"/>
    <cellStyle name="60% - Accent6 16 6" xfId="2174" xr:uid="{00000000-0005-0000-0000-00001E100000}"/>
    <cellStyle name="60% - Accent6 16 7" xfId="2516" xr:uid="{00000000-0005-0000-0000-00001F100000}"/>
    <cellStyle name="60% - Accent6 17" xfId="262" xr:uid="{00000000-0005-0000-0000-000020100000}"/>
    <cellStyle name="60% - Accent6 17 2" xfId="1197" xr:uid="{00000000-0005-0000-0000-000021100000}"/>
    <cellStyle name="60% - Accent6 17 3" xfId="1440" xr:uid="{00000000-0005-0000-0000-000022100000}"/>
    <cellStyle name="60% - Accent6 17 4" xfId="1672" xr:uid="{00000000-0005-0000-0000-000023100000}"/>
    <cellStyle name="60% - Accent6 17 5" xfId="1932" xr:uid="{00000000-0005-0000-0000-000024100000}"/>
    <cellStyle name="60% - Accent6 17 6" xfId="2175" xr:uid="{00000000-0005-0000-0000-000025100000}"/>
    <cellStyle name="60% - Accent6 17 7" xfId="2539" xr:uid="{00000000-0005-0000-0000-000026100000}"/>
    <cellStyle name="60% - Accent6 18" xfId="287" xr:uid="{00000000-0005-0000-0000-000027100000}"/>
    <cellStyle name="60% - Accent6 18 2" xfId="1198" xr:uid="{00000000-0005-0000-0000-000028100000}"/>
    <cellStyle name="60% - Accent6 18 3" xfId="1441" xr:uid="{00000000-0005-0000-0000-000029100000}"/>
    <cellStyle name="60% - Accent6 18 4" xfId="1673" xr:uid="{00000000-0005-0000-0000-00002A100000}"/>
    <cellStyle name="60% - Accent6 18 5" xfId="1933" xr:uid="{00000000-0005-0000-0000-00002B100000}"/>
    <cellStyle name="60% - Accent6 18 6" xfId="2176" xr:uid="{00000000-0005-0000-0000-00002C100000}"/>
    <cellStyle name="60% - Accent6 18 7" xfId="2562" xr:uid="{00000000-0005-0000-0000-00002D100000}"/>
    <cellStyle name="60% - Accent6 19" xfId="302" xr:uid="{00000000-0005-0000-0000-00002E100000}"/>
    <cellStyle name="60% - Accent6 19 2" xfId="1199" xr:uid="{00000000-0005-0000-0000-00002F100000}"/>
    <cellStyle name="60% - Accent6 19 3" xfId="1442" xr:uid="{00000000-0005-0000-0000-000030100000}"/>
    <cellStyle name="60% - Accent6 19 4" xfId="1674" xr:uid="{00000000-0005-0000-0000-000031100000}"/>
    <cellStyle name="60% - Accent6 19 5" xfId="1934" xr:uid="{00000000-0005-0000-0000-000032100000}"/>
    <cellStyle name="60% - Accent6 19 6" xfId="2177" xr:uid="{00000000-0005-0000-0000-000033100000}"/>
    <cellStyle name="60% - Accent6 19 7" xfId="2577" xr:uid="{00000000-0005-0000-0000-000034100000}"/>
    <cellStyle name="60% - Accent6 2" xfId="77" xr:uid="{00000000-0005-0000-0000-000035100000}"/>
    <cellStyle name="60% - Accent6 2 2" xfId="394" xr:uid="{00000000-0005-0000-0000-000036100000}"/>
    <cellStyle name="60% - Accent6 2 3" xfId="567" xr:uid="{00000000-0005-0000-0000-000037100000}"/>
    <cellStyle name="60% - Accent6 2 4" xfId="599" xr:uid="{00000000-0005-0000-0000-000038100000}"/>
    <cellStyle name="60% - Accent6 2 5" xfId="1935" xr:uid="{00000000-0005-0000-0000-000039100000}"/>
    <cellStyle name="60% - Accent6 2 6" xfId="2178" xr:uid="{00000000-0005-0000-0000-00003A100000}"/>
    <cellStyle name="60% - Accent6 2 7" xfId="2355" xr:uid="{00000000-0005-0000-0000-00003B100000}"/>
    <cellStyle name="60% - Accent6 20" xfId="313" xr:uid="{00000000-0005-0000-0000-00003C100000}"/>
    <cellStyle name="60% - Accent6 20 2" xfId="1200" xr:uid="{00000000-0005-0000-0000-00003D100000}"/>
    <cellStyle name="60% - Accent6 20 3" xfId="1443" xr:uid="{00000000-0005-0000-0000-00003E100000}"/>
    <cellStyle name="60% - Accent6 20 4" xfId="1675" xr:uid="{00000000-0005-0000-0000-00003F100000}"/>
    <cellStyle name="60% - Accent6 20 5" xfId="1936" xr:uid="{00000000-0005-0000-0000-000040100000}"/>
    <cellStyle name="60% - Accent6 20 6" xfId="2179" xr:uid="{00000000-0005-0000-0000-000041100000}"/>
    <cellStyle name="60% - Accent6 20 7" xfId="2588" xr:uid="{00000000-0005-0000-0000-000042100000}"/>
    <cellStyle name="60% - Accent6 21" xfId="274" xr:uid="{00000000-0005-0000-0000-000043100000}"/>
    <cellStyle name="60% - Accent6 21 2" xfId="1201" xr:uid="{00000000-0005-0000-0000-000044100000}"/>
    <cellStyle name="60% - Accent6 21 3" xfId="1444" xr:uid="{00000000-0005-0000-0000-000045100000}"/>
    <cellStyle name="60% - Accent6 21 4" xfId="1676" xr:uid="{00000000-0005-0000-0000-000046100000}"/>
    <cellStyle name="60% - Accent6 21 5" xfId="1937" xr:uid="{00000000-0005-0000-0000-000047100000}"/>
    <cellStyle name="60% - Accent6 21 6" xfId="2180" xr:uid="{00000000-0005-0000-0000-000048100000}"/>
    <cellStyle name="60% - Accent6 21 7" xfId="2550" xr:uid="{00000000-0005-0000-0000-000049100000}"/>
    <cellStyle name="60% - Accent6 22" xfId="327" xr:uid="{00000000-0005-0000-0000-00004A100000}"/>
    <cellStyle name="60% - Accent6 22 2" xfId="1202" xr:uid="{00000000-0005-0000-0000-00004B100000}"/>
    <cellStyle name="60% - Accent6 22 3" xfId="1445" xr:uid="{00000000-0005-0000-0000-00004C100000}"/>
    <cellStyle name="60% - Accent6 22 4" xfId="1677" xr:uid="{00000000-0005-0000-0000-00004D100000}"/>
    <cellStyle name="60% - Accent6 22 5" xfId="1938" xr:uid="{00000000-0005-0000-0000-00004E100000}"/>
    <cellStyle name="60% - Accent6 22 6" xfId="2181" xr:uid="{00000000-0005-0000-0000-00004F100000}"/>
    <cellStyle name="60% - Accent6 22 7" xfId="2602" xr:uid="{00000000-0005-0000-0000-000050100000}"/>
    <cellStyle name="60% - Accent6 23" xfId="345" xr:uid="{00000000-0005-0000-0000-000051100000}"/>
    <cellStyle name="60% - Accent6 24" xfId="531" xr:uid="{00000000-0005-0000-0000-000052100000}"/>
    <cellStyle name="60% - Accent6 24 2" xfId="717" xr:uid="{00000000-0005-0000-0000-000053100000}"/>
    <cellStyle name="60% - Accent6 24 3" xfId="730" xr:uid="{00000000-0005-0000-0000-000054100000}"/>
    <cellStyle name="60% - Accent6 25" xfId="601" xr:uid="{00000000-0005-0000-0000-000055100000}"/>
    <cellStyle name="60% - Accent6 26" xfId="684" xr:uid="{00000000-0005-0000-0000-000056100000}"/>
    <cellStyle name="60% - Accent6 26 2" xfId="706" xr:uid="{00000000-0005-0000-0000-000057100000}"/>
    <cellStyle name="60% - Accent6 27" xfId="743" xr:uid="{00000000-0005-0000-0000-000058100000}"/>
    <cellStyle name="60% - Accent6 28" xfId="763" xr:uid="{00000000-0005-0000-0000-000059100000}"/>
    <cellStyle name="60% - Accent6 29" xfId="782" xr:uid="{00000000-0005-0000-0000-00005A100000}"/>
    <cellStyle name="60% - Accent6 3" xfId="67" xr:uid="{00000000-0005-0000-0000-00005B100000}"/>
    <cellStyle name="60% - Accent6 3 2" xfId="1203" xr:uid="{00000000-0005-0000-0000-00005C100000}"/>
    <cellStyle name="60% - Accent6 3 3" xfId="1446" xr:uid="{00000000-0005-0000-0000-00005D100000}"/>
    <cellStyle name="60% - Accent6 3 4" xfId="1678" xr:uid="{00000000-0005-0000-0000-00005E100000}"/>
    <cellStyle name="60% - Accent6 3 5" xfId="1939" xr:uid="{00000000-0005-0000-0000-00005F100000}"/>
    <cellStyle name="60% - Accent6 3 6" xfId="2182" xr:uid="{00000000-0005-0000-0000-000060100000}"/>
    <cellStyle name="60% - Accent6 3 7" xfId="2345" xr:uid="{00000000-0005-0000-0000-000061100000}"/>
    <cellStyle name="60% - Accent6 30" xfId="779" xr:uid="{00000000-0005-0000-0000-000062100000}"/>
    <cellStyle name="60% - Accent6 31" xfId="823" xr:uid="{00000000-0005-0000-0000-000063100000}"/>
    <cellStyle name="60% - Accent6 32" xfId="844" xr:uid="{00000000-0005-0000-0000-000064100000}"/>
    <cellStyle name="60% - Accent6 33" xfId="1010" xr:uid="{00000000-0005-0000-0000-000065100000}"/>
    <cellStyle name="60% - Accent6 34" xfId="2665" xr:uid="{00000000-0005-0000-0000-000066100000}"/>
    <cellStyle name="60% - Accent6 35" xfId="35" xr:uid="{00000000-0005-0000-0000-000067100000}"/>
    <cellStyle name="60% - Accent6 4" xfId="92" xr:uid="{00000000-0005-0000-0000-000068100000}"/>
    <cellStyle name="60% - Accent6 4 2" xfId="1204" xr:uid="{00000000-0005-0000-0000-000069100000}"/>
    <cellStyle name="60% - Accent6 4 3" xfId="1447" xr:uid="{00000000-0005-0000-0000-00006A100000}"/>
    <cellStyle name="60% - Accent6 4 4" xfId="1679" xr:uid="{00000000-0005-0000-0000-00006B100000}"/>
    <cellStyle name="60% - Accent6 4 5" xfId="1940" xr:uid="{00000000-0005-0000-0000-00006C100000}"/>
    <cellStyle name="60% - Accent6 4 6" xfId="2183" xr:uid="{00000000-0005-0000-0000-00006D100000}"/>
    <cellStyle name="60% - Accent6 4 7" xfId="2370" xr:uid="{00000000-0005-0000-0000-00006E100000}"/>
    <cellStyle name="60% - Accent6 5" xfId="117" xr:uid="{00000000-0005-0000-0000-00006F100000}"/>
    <cellStyle name="60% - Accent6 5 2" xfId="1205" xr:uid="{00000000-0005-0000-0000-000070100000}"/>
    <cellStyle name="60% - Accent6 5 3" xfId="1448" xr:uid="{00000000-0005-0000-0000-000071100000}"/>
    <cellStyle name="60% - Accent6 5 4" xfId="1680" xr:uid="{00000000-0005-0000-0000-000072100000}"/>
    <cellStyle name="60% - Accent6 5 5" xfId="1941" xr:uid="{00000000-0005-0000-0000-000073100000}"/>
    <cellStyle name="60% - Accent6 5 6" xfId="2184" xr:uid="{00000000-0005-0000-0000-000074100000}"/>
    <cellStyle name="60% - Accent6 5 7" xfId="2395" xr:uid="{00000000-0005-0000-0000-000075100000}"/>
    <cellStyle name="60% - Accent6 6" xfId="111" xr:uid="{00000000-0005-0000-0000-000076100000}"/>
    <cellStyle name="60% - Accent6 6 2" xfId="1206" xr:uid="{00000000-0005-0000-0000-000077100000}"/>
    <cellStyle name="60% - Accent6 6 3" xfId="1449" xr:uid="{00000000-0005-0000-0000-000078100000}"/>
    <cellStyle name="60% - Accent6 6 4" xfId="1681" xr:uid="{00000000-0005-0000-0000-000079100000}"/>
    <cellStyle name="60% - Accent6 6 5" xfId="1942" xr:uid="{00000000-0005-0000-0000-00007A100000}"/>
    <cellStyle name="60% - Accent6 6 6" xfId="2185" xr:uid="{00000000-0005-0000-0000-00007B100000}"/>
    <cellStyle name="60% - Accent6 6 7" xfId="2389" xr:uid="{00000000-0005-0000-0000-00007C100000}"/>
    <cellStyle name="60% - Accent6 7" xfId="142" xr:uid="{00000000-0005-0000-0000-00007D100000}"/>
    <cellStyle name="60% - Accent6 7 2" xfId="1207" xr:uid="{00000000-0005-0000-0000-00007E100000}"/>
    <cellStyle name="60% - Accent6 7 3" xfId="1450" xr:uid="{00000000-0005-0000-0000-00007F100000}"/>
    <cellStyle name="60% - Accent6 7 4" xfId="1682" xr:uid="{00000000-0005-0000-0000-000080100000}"/>
    <cellStyle name="60% - Accent6 7 5" xfId="1943" xr:uid="{00000000-0005-0000-0000-000081100000}"/>
    <cellStyle name="60% - Accent6 7 6" xfId="2186" xr:uid="{00000000-0005-0000-0000-000082100000}"/>
    <cellStyle name="60% - Accent6 7 7" xfId="2420" xr:uid="{00000000-0005-0000-0000-000083100000}"/>
    <cellStyle name="60% - Accent6 8" xfId="148" xr:uid="{00000000-0005-0000-0000-000084100000}"/>
    <cellStyle name="60% - Accent6 8 2" xfId="1208" xr:uid="{00000000-0005-0000-0000-000085100000}"/>
    <cellStyle name="60% - Accent6 8 3" xfId="1451" xr:uid="{00000000-0005-0000-0000-000086100000}"/>
    <cellStyle name="60% - Accent6 8 4" xfId="1683" xr:uid="{00000000-0005-0000-0000-000087100000}"/>
    <cellStyle name="60% - Accent6 8 5" xfId="1944" xr:uid="{00000000-0005-0000-0000-000088100000}"/>
    <cellStyle name="60% - Accent6 8 6" xfId="2187" xr:uid="{00000000-0005-0000-0000-000089100000}"/>
    <cellStyle name="60% - Accent6 8 7" xfId="2426" xr:uid="{00000000-0005-0000-0000-00008A100000}"/>
    <cellStyle name="60% - Accent6 9" xfId="168" xr:uid="{00000000-0005-0000-0000-00008B100000}"/>
    <cellStyle name="60% - Accent6 9 2" xfId="1209" xr:uid="{00000000-0005-0000-0000-00008C100000}"/>
    <cellStyle name="60% - Accent6 9 3" xfId="1452" xr:uid="{00000000-0005-0000-0000-00008D100000}"/>
    <cellStyle name="60% - Accent6 9 4" xfId="1684" xr:uid="{00000000-0005-0000-0000-00008E100000}"/>
    <cellStyle name="60% - Accent6 9 5" xfId="1945" xr:uid="{00000000-0005-0000-0000-00008F100000}"/>
    <cellStyle name="60% - Accent6 9 6" xfId="2188" xr:uid="{00000000-0005-0000-0000-000090100000}"/>
    <cellStyle name="60% - Accent6 9 7" xfId="2446" xr:uid="{00000000-0005-0000-0000-000091100000}"/>
    <cellStyle name="60% - Akzent1 2" xfId="1028" xr:uid="{00000000-0005-0000-0000-000092100000}"/>
    <cellStyle name="60% - Akzent2 2" xfId="1029" xr:uid="{00000000-0005-0000-0000-000093100000}"/>
    <cellStyle name="60% - Akzent3 2" xfId="1030" xr:uid="{00000000-0005-0000-0000-000094100000}"/>
    <cellStyle name="60% - Akzent4 2" xfId="1031" xr:uid="{00000000-0005-0000-0000-000095100000}"/>
    <cellStyle name="60% - Akzent5 2" xfId="1032" xr:uid="{00000000-0005-0000-0000-000096100000}"/>
    <cellStyle name="60% - Akzent6 2" xfId="1033" xr:uid="{00000000-0005-0000-0000-000097100000}"/>
    <cellStyle name="60% - Énfasis1 2" xfId="4947" xr:uid="{00000000-0005-0000-0000-000098100000}"/>
    <cellStyle name="60% - Énfasis2 2" xfId="4948" xr:uid="{00000000-0005-0000-0000-000099100000}"/>
    <cellStyle name="60% - Énfasis3 2" xfId="4949" xr:uid="{00000000-0005-0000-0000-00009A100000}"/>
    <cellStyle name="60% - Énfasis4 2" xfId="4950" xr:uid="{00000000-0005-0000-0000-00009B100000}"/>
    <cellStyle name="60% - Énfasis5 2" xfId="4951" xr:uid="{00000000-0005-0000-0000-00009C100000}"/>
    <cellStyle name="60% - Énfasis6 2" xfId="4952" xr:uid="{00000000-0005-0000-0000-00009D100000}"/>
    <cellStyle name="Accent1 10" xfId="177" xr:uid="{00000000-0005-0000-0000-00009E100000}"/>
    <cellStyle name="Accent1 10 2" xfId="1210" xr:uid="{00000000-0005-0000-0000-00009F100000}"/>
    <cellStyle name="Accent1 10 3" xfId="1453" xr:uid="{00000000-0005-0000-0000-0000A0100000}"/>
    <cellStyle name="Accent1 10 4" xfId="1685" xr:uid="{00000000-0005-0000-0000-0000A1100000}"/>
    <cellStyle name="Accent1 10 5" xfId="1946" xr:uid="{00000000-0005-0000-0000-0000A2100000}"/>
    <cellStyle name="Accent1 10 6" xfId="2189" xr:uid="{00000000-0005-0000-0000-0000A3100000}"/>
    <cellStyle name="Accent1 10 7" xfId="2455" xr:uid="{00000000-0005-0000-0000-0000A4100000}"/>
    <cellStyle name="Accent1 11" xfId="184" xr:uid="{00000000-0005-0000-0000-0000A5100000}"/>
    <cellStyle name="Accent1 11 2" xfId="1211" xr:uid="{00000000-0005-0000-0000-0000A6100000}"/>
    <cellStyle name="Accent1 11 3" xfId="1454" xr:uid="{00000000-0005-0000-0000-0000A7100000}"/>
    <cellStyle name="Accent1 11 4" xfId="1686" xr:uid="{00000000-0005-0000-0000-0000A8100000}"/>
    <cellStyle name="Accent1 11 5" xfId="1947" xr:uid="{00000000-0005-0000-0000-0000A9100000}"/>
    <cellStyle name="Accent1 11 6" xfId="2190" xr:uid="{00000000-0005-0000-0000-0000AA100000}"/>
    <cellStyle name="Accent1 11 7" xfId="2462" xr:uid="{00000000-0005-0000-0000-0000AB100000}"/>
    <cellStyle name="Accent1 12" xfId="187" xr:uid="{00000000-0005-0000-0000-0000AC100000}"/>
    <cellStyle name="Accent1 12 2" xfId="1212" xr:uid="{00000000-0005-0000-0000-0000AD100000}"/>
    <cellStyle name="Accent1 12 3" xfId="1455" xr:uid="{00000000-0005-0000-0000-0000AE100000}"/>
    <cellStyle name="Accent1 12 4" xfId="1687" xr:uid="{00000000-0005-0000-0000-0000AF100000}"/>
    <cellStyle name="Accent1 12 5" xfId="1948" xr:uid="{00000000-0005-0000-0000-0000B0100000}"/>
    <cellStyle name="Accent1 12 6" xfId="2191" xr:uid="{00000000-0005-0000-0000-0000B1100000}"/>
    <cellStyle name="Accent1 12 7" xfId="2465" xr:uid="{00000000-0005-0000-0000-0000B2100000}"/>
    <cellStyle name="Accent1 13" xfId="216" xr:uid="{00000000-0005-0000-0000-0000B3100000}"/>
    <cellStyle name="Accent1 13 2" xfId="1213" xr:uid="{00000000-0005-0000-0000-0000B4100000}"/>
    <cellStyle name="Accent1 13 3" xfId="1456" xr:uid="{00000000-0005-0000-0000-0000B5100000}"/>
    <cellStyle name="Accent1 13 4" xfId="1688" xr:uid="{00000000-0005-0000-0000-0000B6100000}"/>
    <cellStyle name="Accent1 13 5" xfId="1949" xr:uid="{00000000-0005-0000-0000-0000B7100000}"/>
    <cellStyle name="Accent1 13 6" xfId="2192" xr:uid="{00000000-0005-0000-0000-0000B8100000}"/>
    <cellStyle name="Accent1 13 7" xfId="2494" xr:uid="{00000000-0005-0000-0000-0000B9100000}"/>
    <cellStyle name="Accent1 14" xfId="205" xr:uid="{00000000-0005-0000-0000-0000BA100000}"/>
    <cellStyle name="Accent1 14 2" xfId="1214" xr:uid="{00000000-0005-0000-0000-0000BB100000}"/>
    <cellStyle name="Accent1 14 3" xfId="1457" xr:uid="{00000000-0005-0000-0000-0000BC100000}"/>
    <cellStyle name="Accent1 14 4" xfId="1689" xr:uid="{00000000-0005-0000-0000-0000BD100000}"/>
    <cellStyle name="Accent1 14 5" xfId="1950" xr:uid="{00000000-0005-0000-0000-0000BE100000}"/>
    <cellStyle name="Accent1 14 6" xfId="2193" xr:uid="{00000000-0005-0000-0000-0000BF100000}"/>
    <cellStyle name="Accent1 14 7" xfId="2483" xr:uid="{00000000-0005-0000-0000-0000C0100000}"/>
    <cellStyle name="Accent1 15" xfId="232" xr:uid="{00000000-0005-0000-0000-0000C1100000}"/>
    <cellStyle name="Accent1 15 2" xfId="1215" xr:uid="{00000000-0005-0000-0000-0000C2100000}"/>
    <cellStyle name="Accent1 15 3" xfId="1458" xr:uid="{00000000-0005-0000-0000-0000C3100000}"/>
    <cellStyle name="Accent1 15 4" xfId="1690" xr:uid="{00000000-0005-0000-0000-0000C4100000}"/>
    <cellStyle name="Accent1 15 5" xfId="1951" xr:uid="{00000000-0005-0000-0000-0000C5100000}"/>
    <cellStyle name="Accent1 15 6" xfId="2194" xr:uid="{00000000-0005-0000-0000-0000C6100000}"/>
    <cellStyle name="Accent1 15 7" xfId="2510" xr:uid="{00000000-0005-0000-0000-0000C7100000}"/>
    <cellStyle name="Accent1 16" xfId="245" xr:uid="{00000000-0005-0000-0000-0000C8100000}"/>
    <cellStyle name="Accent1 16 2" xfId="1216" xr:uid="{00000000-0005-0000-0000-0000C9100000}"/>
    <cellStyle name="Accent1 16 3" xfId="1459" xr:uid="{00000000-0005-0000-0000-0000CA100000}"/>
    <cellStyle name="Accent1 16 4" xfId="1691" xr:uid="{00000000-0005-0000-0000-0000CB100000}"/>
    <cellStyle name="Accent1 16 5" xfId="1952" xr:uid="{00000000-0005-0000-0000-0000CC100000}"/>
    <cellStyle name="Accent1 16 6" xfId="2195" xr:uid="{00000000-0005-0000-0000-0000CD100000}"/>
    <cellStyle name="Accent1 16 7" xfId="2523" xr:uid="{00000000-0005-0000-0000-0000CE100000}"/>
    <cellStyle name="Accent1 17" xfId="263" xr:uid="{00000000-0005-0000-0000-0000CF100000}"/>
    <cellStyle name="Accent1 17 2" xfId="1217" xr:uid="{00000000-0005-0000-0000-0000D0100000}"/>
    <cellStyle name="Accent1 17 3" xfId="1460" xr:uid="{00000000-0005-0000-0000-0000D1100000}"/>
    <cellStyle name="Accent1 17 4" xfId="1692" xr:uid="{00000000-0005-0000-0000-0000D2100000}"/>
    <cellStyle name="Accent1 17 5" xfId="1953" xr:uid="{00000000-0005-0000-0000-0000D3100000}"/>
    <cellStyle name="Accent1 17 6" xfId="2196" xr:uid="{00000000-0005-0000-0000-0000D4100000}"/>
    <cellStyle name="Accent1 17 7" xfId="2540" xr:uid="{00000000-0005-0000-0000-0000D5100000}"/>
    <cellStyle name="Accent1 18" xfId="288" xr:uid="{00000000-0005-0000-0000-0000D6100000}"/>
    <cellStyle name="Accent1 18 2" xfId="1218" xr:uid="{00000000-0005-0000-0000-0000D7100000}"/>
    <cellStyle name="Accent1 18 3" xfId="1461" xr:uid="{00000000-0005-0000-0000-0000D8100000}"/>
    <cellStyle name="Accent1 18 4" xfId="1693" xr:uid="{00000000-0005-0000-0000-0000D9100000}"/>
    <cellStyle name="Accent1 18 5" xfId="1954" xr:uid="{00000000-0005-0000-0000-0000DA100000}"/>
    <cellStyle name="Accent1 18 6" xfId="2197" xr:uid="{00000000-0005-0000-0000-0000DB100000}"/>
    <cellStyle name="Accent1 18 7" xfId="2563" xr:uid="{00000000-0005-0000-0000-0000DC100000}"/>
    <cellStyle name="Accent1 19" xfId="303" xr:uid="{00000000-0005-0000-0000-0000DD100000}"/>
    <cellStyle name="Accent1 19 2" xfId="1219" xr:uid="{00000000-0005-0000-0000-0000DE100000}"/>
    <cellStyle name="Accent1 19 3" xfId="1462" xr:uid="{00000000-0005-0000-0000-0000DF100000}"/>
    <cellStyle name="Accent1 19 4" xfId="1694" xr:uid="{00000000-0005-0000-0000-0000E0100000}"/>
    <cellStyle name="Accent1 19 5" xfId="1955" xr:uid="{00000000-0005-0000-0000-0000E1100000}"/>
    <cellStyle name="Accent1 19 6" xfId="2198" xr:uid="{00000000-0005-0000-0000-0000E2100000}"/>
    <cellStyle name="Accent1 19 7" xfId="2578" xr:uid="{00000000-0005-0000-0000-0000E3100000}"/>
    <cellStyle name="Accent1 2" xfId="78" xr:uid="{00000000-0005-0000-0000-0000E4100000}"/>
    <cellStyle name="Accent1 2 2" xfId="395" xr:uid="{00000000-0005-0000-0000-0000E5100000}"/>
    <cellStyle name="Accent1 2 3" xfId="568" xr:uid="{00000000-0005-0000-0000-0000E6100000}"/>
    <cellStyle name="Accent1 2 4" xfId="597" xr:uid="{00000000-0005-0000-0000-0000E7100000}"/>
    <cellStyle name="Accent1 2 5" xfId="1956" xr:uid="{00000000-0005-0000-0000-0000E8100000}"/>
    <cellStyle name="Accent1 2 6" xfId="2199" xr:uid="{00000000-0005-0000-0000-0000E9100000}"/>
    <cellStyle name="Accent1 2 7" xfId="2356" xr:uid="{00000000-0005-0000-0000-0000EA100000}"/>
    <cellStyle name="Accent1 20" xfId="312" xr:uid="{00000000-0005-0000-0000-0000EB100000}"/>
    <cellStyle name="Accent1 20 2" xfId="1220" xr:uid="{00000000-0005-0000-0000-0000EC100000}"/>
    <cellStyle name="Accent1 20 3" xfId="1463" xr:uid="{00000000-0005-0000-0000-0000ED100000}"/>
    <cellStyle name="Accent1 20 4" xfId="1695" xr:uid="{00000000-0005-0000-0000-0000EE100000}"/>
    <cellStyle name="Accent1 20 5" xfId="1957" xr:uid="{00000000-0005-0000-0000-0000EF100000}"/>
    <cellStyle name="Accent1 20 6" xfId="2200" xr:uid="{00000000-0005-0000-0000-0000F0100000}"/>
    <cellStyle name="Accent1 20 7" xfId="2587" xr:uid="{00000000-0005-0000-0000-0000F1100000}"/>
    <cellStyle name="Accent1 21" xfId="273" xr:uid="{00000000-0005-0000-0000-0000F2100000}"/>
    <cellStyle name="Accent1 21 2" xfId="1221" xr:uid="{00000000-0005-0000-0000-0000F3100000}"/>
    <cellStyle name="Accent1 21 3" xfId="1464" xr:uid="{00000000-0005-0000-0000-0000F4100000}"/>
    <cellStyle name="Accent1 21 4" xfId="1696" xr:uid="{00000000-0005-0000-0000-0000F5100000}"/>
    <cellStyle name="Accent1 21 5" xfId="1958" xr:uid="{00000000-0005-0000-0000-0000F6100000}"/>
    <cellStyle name="Accent1 21 6" xfId="2201" xr:uid="{00000000-0005-0000-0000-0000F7100000}"/>
    <cellStyle name="Accent1 21 7" xfId="2549" xr:uid="{00000000-0005-0000-0000-0000F8100000}"/>
    <cellStyle name="Accent1 22" xfId="326" xr:uid="{00000000-0005-0000-0000-0000F9100000}"/>
    <cellStyle name="Accent1 22 2" xfId="1222" xr:uid="{00000000-0005-0000-0000-0000FA100000}"/>
    <cellStyle name="Accent1 22 3" xfId="1465" xr:uid="{00000000-0005-0000-0000-0000FB100000}"/>
    <cellStyle name="Accent1 22 4" xfId="1697" xr:uid="{00000000-0005-0000-0000-0000FC100000}"/>
    <cellStyle name="Accent1 22 5" xfId="1959" xr:uid="{00000000-0005-0000-0000-0000FD100000}"/>
    <cellStyle name="Accent1 22 6" xfId="2202" xr:uid="{00000000-0005-0000-0000-0000FE100000}"/>
    <cellStyle name="Accent1 22 7" xfId="2601" xr:uid="{00000000-0005-0000-0000-0000FF100000}"/>
    <cellStyle name="Accent1 23" xfId="346" xr:uid="{00000000-0005-0000-0000-000000110000}"/>
    <cellStyle name="Accent1 24" xfId="532" xr:uid="{00000000-0005-0000-0000-000001110000}"/>
    <cellStyle name="Accent1 24 2" xfId="718" xr:uid="{00000000-0005-0000-0000-000002110000}"/>
    <cellStyle name="Accent1 24 3" xfId="731" xr:uid="{00000000-0005-0000-0000-000003110000}"/>
    <cellStyle name="Accent1 25" xfId="598" xr:uid="{00000000-0005-0000-0000-000004110000}"/>
    <cellStyle name="Accent1 26" xfId="685" xr:uid="{00000000-0005-0000-0000-000005110000}"/>
    <cellStyle name="Accent1 26 2" xfId="705" xr:uid="{00000000-0005-0000-0000-000006110000}"/>
    <cellStyle name="Accent1 27" xfId="744" xr:uid="{00000000-0005-0000-0000-000007110000}"/>
    <cellStyle name="Accent1 28" xfId="764" xr:uid="{00000000-0005-0000-0000-000008110000}"/>
    <cellStyle name="Accent1 29" xfId="776" xr:uid="{00000000-0005-0000-0000-000009110000}"/>
    <cellStyle name="Accent1 3" xfId="66" xr:uid="{00000000-0005-0000-0000-00000A110000}"/>
    <cellStyle name="Accent1 3 2" xfId="1223" xr:uid="{00000000-0005-0000-0000-00000B110000}"/>
    <cellStyle name="Accent1 3 3" xfId="1466" xr:uid="{00000000-0005-0000-0000-00000C110000}"/>
    <cellStyle name="Accent1 3 4" xfId="1698" xr:uid="{00000000-0005-0000-0000-00000D110000}"/>
    <cellStyle name="Accent1 3 5" xfId="1960" xr:uid="{00000000-0005-0000-0000-00000E110000}"/>
    <cellStyle name="Accent1 3 6" xfId="2203" xr:uid="{00000000-0005-0000-0000-00000F110000}"/>
    <cellStyle name="Accent1 3 7" xfId="2344" xr:uid="{00000000-0005-0000-0000-000010110000}"/>
    <cellStyle name="Accent1 30" xfId="781" xr:uid="{00000000-0005-0000-0000-000011110000}"/>
    <cellStyle name="Accent1 31" xfId="824" xr:uid="{00000000-0005-0000-0000-000012110000}"/>
    <cellStyle name="Accent1 32" xfId="843" xr:uid="{00000000-0005-0000-0000-000013110000}"/>
    <cellStyle name="Accent1 33" xfId="987" xr:uid="{00000000-0005-0000-0000-000014110000}"/>
    <cellStyle name="Accent1 34" xfId="2666" xr:uid="{00000000-0005-0000-0000-000015110000}"/>
    <cellStyle name="Accent1 35" xfId="36" xr:uid="{00000000-0005-0000-0000-000016110000}"/>
    <cellStyle name="Accent1 4" xfId="91" xr:uid="{00000000-0005-0000-0000-000017110000}"/>
    <cellStyle name="Accent1 4 2" xfId="1224" xr:uid="{00000000-0005-0000-0000-000018110000}"/>
    <cellStyle name="Accent1 4 3" xfId="1467" xr:uid="{00000000-0005-0000-0000-000019110000}"/>
    <cellStyle name="Accent1 4 4" xfId="1699" xr:uid="{00000000-0005-0000-0000-00001A110000}"/>
    <cellStyle name="Accent1 4 5" xfId="1961" xr:uid="{00000000-0005-0000-0000-00001B110000}"/>
    <cellStyle name="Accent1 4 6" xfId="2204" xr:uid="{00000000-0005-0000-0000-00001C110000}"/>
    <cellStyle name="Accent1 4 7" xfId="2369" xr:uid="{00000000-0005-0000-0000-00001D110000}"/>
    <cellStyle name="Accent1 5" xfId="118" xr:uid="{00000000-0005-0000-0000-00001E110000}"/>
    <cellStyle name="Accent1 5 2" xfId="1225" xr:uid="{00000000-0005-0000-0000-00001F110000}"/>
    <cellStyle name="Accent1 5 3" xfId="1468" xr:uid="{00000000-0005-0000-0000-000020110000}"/>
    <cellStyle name="Accent1 5 4" xfId="1700" xr:uid="{00000000-0005-0000-0000-000021110000}"/>
    <cellStyle name="Accent1 5 5" xfId="1962" xr:uid="{00000000-0005-0000-0000-000022110000}"/>
    <cellStyle name="Accent1 5 6" xfId="2205" xr:uid="{00000000-0005-0000-0000-000023110000}"/>
    <cellStyle name="Accent1 5 7" xfId="2396" xr:uid="{00000000-0005-0000-0000-000024110000}"/>
    <cellStyle name="Accent1 6" xfId="110" xr:uid="{00000000-0005-0000-0000-000025110000}"/>
    <cellStyle name="Accent1 6 2" xfId="1226" xr:uid="{00000000-0005-0000-0000-000026110000}"/>
    <cellStyle name="Accent1 6 3" xfId="1469" xr:uid="{00000000-0005-0000-0000-000027110000}"/>
    <cellStyle name="Accent1 6 4" xfId="1701" xr:uid="{00000000-0005-0000-0000-000028110000}"/>
    <cellStyle name="Accent1 6 5" xfId="1963" xr:uid="{00000000-0005-0000-0000-000029110000}"/>
    <cellStyle name="Accent1 6 6" xfId="2206" xr:uid="{00000000-0005-0000-0000-00002A110000}"/>
    <cellStyle name="Accent1 6 7" xfId="2388" xr:uid="{00000000-0005-0000-0000-00002B110000}"/>
    <cellStyle name="Accent1 7" xfId="100" xr:uid="{00000000-0005-0000-0000-00002C110000}"/>
    <cellStyle name="Accent1 7 2" xfId="1227" xr:uid="{00000000-0005-0000-0000-00002D110000}"/>
    <cellStyle name="Accent1 7 3" xfId="1470" xr:uid="{00000000-0005-0000-0000-00002E110000}"/>
    <cellStyle name="Accent1 7 4" xfId="1702" xr:uid="{00000000-0005-0000-0000-00002F110000}"/>
    <cellStyle name="Accent1 7 5" xfId="1964" xr:uid="{00000000-0005-0000-0000-000030110000}"/>
    <cellStyle name="Accent1 7 6" xfId="2207" xr:uid="{00000000-0005-0000-0000-000031110000}"/>
    <cellStyle name="Accent1 7 7" xfId="2378" xr:uid="{00000000-0005-0000-0000-000032110000}"/>
    <cellStyle name="Accent1 8" xfId="149" xr:uid="{00000000-0005-0000-0000-000033110000}"/>
    <cellStyle name="Accent1 8 2" xfId="1228" xr:uid="{00000000-0005-0000-0000-000034110000}"/>
    <cellStyle name="Accent1 8 3" xfId="1471" xr:uid="{00000000-0005-0000-0000-000035110000}"/>
    <cellStyle name="Accent1 8 4" xfId="1703" xr:uid="{00000000-0005-0000-0000-000036110000}"/>
    <cellStyle name="Accent1 8 5" xfId="1965" xr:uid="{00000000-0005-0000-0000-000037110000}"/>
    <cellStyle name="Accent1 8 6" xfId="2208" xr:uid="{00000000-0005-0000-0000-000038110000}"/>
    <cellStyle name="Accent1 8 7" xfId="2427" xr:uid="{00000000-0005-0000-0000-000039110000}"/>
    <cellStyle name="Accent1 9" xfId="159" xr:uid="{00000000-0005-0000-0000-00003A110000}"/>
    <cellStyle name="Accent1 9 2" xfId="1229" xr:uid="{00000000-0005-0000-0000-00003B110000}"/>
    <cellStyle name="Accent1 9 3" xfId="1472" xr:uid="{00000000-0005-0000-0000-00003C110000}"/>
    <cellStyle name="Accent1 9 4" xfId="1704" xr:uid="{00000000-0005-0000-0000-00003D110000}"/>
    <cellStyle name="Accent1 9 5" xfId="1966" xr:uid="{00000000-0005-0000-0000-00003E110000}"/>
    <cellStyle name="Accent1 9 6" xfId="2209" xr:uid="{00000000-0005-0000-0000-00003F110000}"/>
    <cellStyle name="Accent1 9 7" xfId="2437" xr:uid="{00000000-0005-0000-0000-000040110000}"/>
    <cellStyle name="Accent2 10" xfId="178" xr:uid="{00000000-0005-0000-0000-000041110000}"/>
    <cellStyle name="Accent2 10 2" xfId="1230" xr:uid="{00000000-0005-0000-0000-000042110000}"/>
    <cellStyle name="Accent2 10 3" xfId="1473" xr:uid="{00000000-0005-0000-0000-000043110000}"/>
    <cellStyle name="Accent2 10 4" xfId="1705" xr:uid="{00000000-0005-0000-0000-000044110000}"/>
    <cellStyle name="Accent2 10 5" xfId="1967" xr:uid="{00000000-0005-0000-0000-000045110000}"/>
    <cellStyle name="Accent2 10 6" xfId="2210" xr:uid="{00000000-0005-0000-0000-000046110000}"/>
    <cellStyle name="Accent2 10 7" xfId="2456" xr:uid="{00000000-0005-0000-0000-000047110000}"/>
    <cellStyle name="Accent2 11" xfId="183" xr:uid="{00000000-0005-0000-0000-000048110000}"/>
    <cellStyle name="Accent2 11 2" xfId="1231" xr:uid="{00000000-0005-0000-0000-000049110000}"/>
    <cellStyle name="Accent2 11 3" xfId="1474" xr:uid="{00000000-0005-0000-0000-00004A110000}"/>
    <cellStyle name="Accent2 11 4" xfId="1706" xr:uid="{00000000-0005-0000-0000-00004B110000}"/>
    <cellStyle name="Accent2 11 5" xfId="1968" xr:uid="{00000000-0005-0000-0000-00004C110000}"/>
    <cellStyle name="Accent2 11 6" xfId="2211" xr:uid="{00000000-0005-0000-0000-00004D110000}"/>
    <cellStyle name="Accent2 11 7" xfId="2461" xr:uid="{00000000-0005-0000-0000-00004E110000}"/>
    <cellStyle name="Accent2 12" xfId="166" xr:uid="{00000000-0005-0000-0000-00004F110000}"/>
    <cellStyle name="Accent2 12 2" xfId="1232" xr:uid="{00000000-0005-0000-0000-000050110000}"/>
    <cellStyle name="Accent2 12 3" xfId="1475" xr:uid="{00000000-0005-0000-0000-000051110000}"/>
    <cellStyle name="Accent2 12 4" xfId="1707" xr:uid="{00000000-0005-0000-0000-000052110000}"/>
    <cellStyle name="Accent2 12 5" xfId="1969" xr:uid="{00000000-0005-0000-0000-000053110000}"/>
    <cellStyle name="Accent2 12 6" xfId="2212" xr:uid="{00000000-0005-0000-0000-000054110000}"/>
    <cellStyle name="Accent2 12 7" xfId="2444" xr:uid="{00000000-0005-0000-0000-000055110000}"/>
    <cellStyle name="Accent2 13" xfId="217" xr:uid="{00000000-0005-0000-0000-000056110000}"/>
    <cellStyle name="Accent2 13 2" xfId="1233" xr:uid="{00000000-0005-0000-0000-000057110000}"/>
    <cellStyle name="Accent2 13 3" xfId="1476" xr:uid="{00000000-0005-0000-0000-000058110000}"/>
    <cellStyle name="Accent2 13 4" xfId="1708" xr:uid="{00000000-0005-0000-0000-000059110000}"/>
    <cellStyle name="Accent2 13 5" xfId="1970" xr:uid="{00000000-0005-0000-0000-00005A110000}"/>
    <cellStyle name="Accent2 13 6" xfId="2213" xr:uid="{00000000-0005-0000-0000-00005B110000}"/>
    <cellStyle name="Accent2 13 7" xfId="2495" xr:uid="{00000000-0005-0000-0000-00005C110000}"/>
    <cellStyle name="Accent2 14" xfId="206" xr:uid="{00000000-0005-0000-0000-00005D110000}"/>
    <cellStyle name="Accent2 14 2" xfId="1234" xr:uid="{00000000-0005-0000-0000-00005E110000}"/>
    <cellStyle name="Accent2 14 3" xfId="1477" xr:uid="{00000000-0005-0000-0000-00005F110000}"/>
    <cellStyle name="Accent2 14 4" xfId="1709" xr:uid="{00000000-0005-0000-0000-000060110000}"/>
    <cellStyle name="Accent2 14 5" xfId="1971" xr:uid="{00000000-0005-0000-0000-000061110000}"/>
    <cellStyle name="Accent2 14 6" xfId="2214" xr:uid="{00000000-0005-0000-0000-000062110000}"/>
    <cellStyle name="Accent2 14 7" xfId="2484" xr:uid="{00000000-0005-0000-0000-000063110000}"/>
    <cellStyle name="Accent2 15" xfId="233" xr:uid="{00000000-0005-0000-0000-000064110000}"/>
    <cellStyle name="Accent2 15 2" xfId="1235" xr:uid="{00000000-0005-0000-0000-000065110000}"/>
    <cellStyle name="Accent2 15 3" xfId="1478" xr:uid="{00000000-0005-0000-0000-000066110000}"/>
    <cellStyle name="Accent2 15 4" xfId="1710" xr:uid="{00000000-0005-0000-0000-000067110000}"/>
    <cellStyle name="Accent2 15 5" xfId="1972" xr:uid="{00000000-0005-0000-0000-000068110000}"/>
    <cellStyle name="Accent2 15 6" xfId="2215" xr:uid="{00000000-0005-0000-0000-000069110000}"/>
    <cellStyle name="Accent2 15 7" xfId="2511" xr:uid="{00000000-0005-0000-0000-00006A110000}"/>
    <cellStyle name="Accent2 16" xfId="246" xr:uid="{00000000-0005-0000-0000-00006B110000}"/>
    <cellStyle name="Accent2 16 2" xfId="1236" xr:uid="{00000000-0005-0000-0000-00006C110000}"/>
    <cellStyle name="Accent2 16 3" xfId="1479" xr:uid="{00000000-0005-0000-0000-00006D110000}"/>
    <cellStyle name="Accent2 16 4" xfId="1711" xr:uid="{00000000-0005-0000-0000-00006E110000}"/>
    <cellStyle name="Accent2 16 5" xfId="1973" xr:uid="{00000000-0005-0000-0000-00006F110000}"/>
    <cellStyle name="Accent2 16 6" xfId="2216" xr:uid="{00000000-0005-0000-0000-000070110000}"/>
    <cellStyle name="Accent2 16 7" xfId="2524" xr:uid="{00000000-0005-0000-0000-000071110000}"/>
    <cellStyle name="Accent2 17" xfId="264" xr:uid="{00000000-0005-0000-0000-000072110000}"/>
    <cellStyle name="Accent2 17 2" xfId="1237" xr:uid="{00000000-0005-0000-0000-000073110000}"/>
    <cellStyle name="Accent2 17 3" xfId="1480" xr:uid="{00000000-0005-0000-0000-000074110000}"/>
    <cellStyle name="Accent2 17 4" xfId="1712" xr:uid="{00000000-0005-0000-0000-000075110000}"/>
    <cellStyle name="Accent2 17 5" xfId="1974" xr:uid="{00000000-0005-0000-0000-000076110000}"/>
    <cellStyle name="Accent2 17 6" xfId="2217" xr:uid="{00000000-0005-0000-0000-000077110000}"/>
    <cellStyle name="Accent2 17 7" xfId="2541" xr:uid="{00000000-0005-0000-0000-000078110000}"/>
    <cellStyle name="Accent2 18" xfId="289" xr:uid="{00000000-0005-0000-0000-000079110000}"/>
    <cellStyle name="Accent2 18 2" xfId="1238" xr:uid="{00000000-0005-0000-0000-00007A110000}"/>
    <cellStyle name="Accent2 18 3" xfId="1481" xr:uid="{00000000-0005-0000-0000-00007B110000}"/>
    <cellStyle name="Accent2 18 4" xfId="1713" xr:uid="{00000000-0005-0000-0000-00007C110000}"/>
    <cellStyle name="Accent2 18 5" xfId="1975" xr:uid="{00000000-0005-0000-0000-00007D110000}"/>
    <cellStyle name="Accent2 18 6" xfId="2218" xr:uid="{00000000-0005-0000-0000-00007E110000}"/>
    <cellStyle name="Accent2 18 7" xfId="2564" xr:uid="{00000000-0005-0000-0000-00007F110000}"/>
    <cellStyle name="Accent2 19" xfId="304" xr:uid="{00000000-0005-0000-0000-000080110000}"/>
    <cellStyle name="Accent2 19 2" xfId="1239" xr:uid="{00000000-0005-0000-0000-000081110000}"/>
    <cellStyle name="Accent2 19 3" xfId="1482" xr:uid="{00000000-0005-0000-0000-000082110000}"/>
    <cellStyle name="Accent2 19 4" xfId="1714" xr:uid="{00000000-0005-0000-0000-000083110000}"/>
    <cellStyle name="Accent2 19 5" xfId="1976" xr:uid="{00000000-0005-0000-0000-000084110000}"/>
    <cellStyle name="Accent2 19 6" xfId="2219" xr:uid="{00000000-0005-0000-0000-000085110000}"/>
    <cellStyle name="Accent2 19 7" xfId="2579" xr:uid="{00000000-0005-0000-0000-000086110000}"/>
    <cellStyle name="Accent2 2" xfId="79" xr:uid="{00000000-0005-0000-0000-000087110000}"/>
    <cellStyle name="Accent2 2 2" xfId="396" xr:uid="{00000000-0005-0000-0000-000088110000}"/>
    <cellStyle name="Accent2 2 3" xfId="569" xr:uid="{00000000-0005-0000-0000-000089110000}"/>
    <cellStyle name="Accent2 2 4" xfId="593" xr:uid="{00000000-0005-0000-0000-00008A110000}"/>
    <cellStyle name="Accent2 2 5" xfId="1977" xr:uid="{00000000-0005-0000-0000-00008B110000}"/>
    <cellStyle name="Accent2 2 6" xfId="2220" xr:uid="{00000000-0005-0000-0000-00008C110000}"/>
    <cellStyle name="Accent2 2 7" xfId="2357" xr:uid="{00000000-0005-0000-0000-00008D110000}"/>
    <cellStyle name="Accent2 20" xfId="311" xr:uid="{00000000-0005-0000-0000-00008E110000}"/>
    <cellStyle name="Accent2 20 2" xfId="1240" xr:uid="{00000000-0005-0000-0000-00008F110000}"/>
    <cellStyle name="Accent2 20 3" xfId="1483" xr:uid="{00000000-0005-0000-0000-000090110000}"/>
    <cellStyle name="Accent2 20 4" xfId="1715" xr:uid="{00000000-0005-0000-0000-000091110000}"/>
    <cellStyle name="Accent2 20 5" xfId="1978" xr:uid="{00000000-0005-0000-0000-000092110000}"/>
    <cellStyle name="Accent2 20 6" xfId="2221" xr:uid="{00000000-0005-0000-0000-000093110000}"/>
    <cellStyle name="Accent2 20 7" xfId="2586" xr:uid="{00000000-0005-0000-0000-000094110000}"/>
    <cellStyle name="Accent2 21" xfId="272" xr:uid="{00000000-0005-0000-0000-000095110000}"/>
    <cellStyle name="Accent2 21 2" xfId="1241" xr:uid="{00000000-0005-0000-0000-000096110000}"/>
    <cellStyle name="Accent2 21 3" xfId="1484" xr:uid="{00000000-0005-0000-0000-000097110000}"/>
    <cellStyle name="Accent2 21 4" xfId="1716" xr:uid="{00000000-0005-0000-0000-000098110000}"/>
    <cellStyle name="Accent2 21 5" xfId="1979" xr:uid="{00000000-0005-0000-0000-000099110000}"/>
    <cellStyle name="Accent2 21 6" xfId="2222" xr:uid="{00000000-0005-0000-0000-00009A110000}"/>
    <cellStyle name="Accent2 21 7" xfId="2548" xr:uid="{00000000-0005-0000-0000-00009B110000}"/>
    <cellStyle name="Accent2 22" xfId="325" xr:uid="{00000000-0005-0000-0000-00009C110000}"/>
    <cellStyle name="Accent2 22 2" xfId="1242" xr:uid="{00000000-0005-0000-0000-00009D110000}"/>
    <cellStyle name="Accent2 22 3" xfId="1485" xr:uid="{00000000-0005-0000-0000-00009E110000}"/>
    <cellStyle name="Accent2 22 4" xfId="1717" xr:uid="{00000000-0005-0000-0000-00009F110000}"/>
    <cellStyle name="Accent2 22 5" xfId="1980" xr:uid="{00000000-0005-0000-0000-0000A0110000}"/>
    <cellStyle name="Accent2 22 6" xfId="2223" xr:uid="{00000000-0005-0000-0000-0000A1110000}"/>
    <cellStyle name="Accent2 22 7" xfId="2600" xr:uid="{00000000-0005-0000-0000-0000A2110000}"/>
    <cellStyle name="Accent2 23" xfId="347" xr:uid="{00000000-0005-0000-0000-0000A3110000}"/>
    <cellStyle name="Accent2 24" xfId="533" xr:uid="{00000000-0005-0000-0000-0000A4110000}"/>
    <cellStyle name="Accent2 24 2" xfId="719" xr:uid="{00000000-0005-0000-0000-0000A5110000}"/>
    <cellStyle name="Accent2 24 3" xfId="732" xr:uid="{00000000-0005-0000-0000-0000A6110000}"/>
    <cellStyle name="Accent2 25" xfId="595" xr:uid="{00000000-0005-0000-0000-0000A7110000}"/>
    <cellStyle name="Accent2 26" xfId="686" xr:uid="{00000000-0005-0000-0000-0000A8110000}"/>
    <cellStyle name="Accent2 26 2" xfId="704" xr:uid="{00000000-0005-0000-0000-0000A9110000}"/>
    <cellStyle name="Accent2 27" xfId="745" xr:uid="{00000000-0005-0000-0000-0000AA110000}"/>
    <cellStyle name="Accent2 28" xfId="765" xr:uid="{00000000-0005-0000-0000-0000AB110000}"/>
    <cellStyle name="Accent2 29" xfId="795" xr:uid="{00000000-0005-0000-0000-0000AC110000}"/>
    <cellStyle name="Accent2 3" xfId="65" xr:uid="{00000000-0005-0000-0000-0000AD110000}"/>
    <cellStyle name="Accent2 3 2" xfId="1243" xr:uid="{00000000-0005-0000-0000-0000AE110000}"/>
    <cellStyle name="Accent2 3 3" xfId="1486" xr:uid="{00000000-0005-0000-0000-0000AF110000}"/>
    <cellStyle name="Accent2 3 4" xfId="1718" xr:uid="{00000000-0005-0000-0000-0000B0110000}"/>
    <cellStyle name="Accent2 3 5" xfId="1981" xr:uid="{00000000-0005-0000-0000-0000B1110000}"/>
    <cellStyle name="Accent2 3 6" xfId="2224" xr:uid="{00000000-0005-0000-0000-0000B2110000}"/>
    <cellStyle name="Accent2 3 7" xfId="2343" xr:uid="{00000000-0005-0000-0000-0000B3110000}"/>
    <cellStyle name="Accent2 30" xfId="800" xr:uid="{00000000-0005-0000-0000-0000B4110000}"/>
    <cellStyle name="Accent2 31" xfId="825" xr:uid="{00000000-0005-0000-0000-0000B5110000}"/>
    <cellStyle name="Accent2 32" xfId="841" xr:uid="{00000000-0005-0000-0000-0000B6110000}"/>
    <cellStyle name="Accent2 33" xfId="991" xr:uid="{00000000-0005-0000-0000-0000B7110000}"/>
    <cellStyle name="Accent2 34" xfId="2667" xr:uid="{00000000-0005-0000-0000-0000B8110000}"/>
    <cellStyle name="Accent2 35" xfId="37" xr:uid="{00000000-0005-0000-0000-0000B9110000}"/>
    <cellStyle name="Accent2 4" xfId="90" xr:uid="{00000000-0005-0000-0000-0000BA110000}"/>
    <cellStyle name="Accent2 4 2" xfId="1244" xr:uid="{00000000-0005-0000-0000-0000BB110000}"/>
    <cellStyle name="Accent2 4 3" xfId="1487" xr:uid="{00000000-0005-0000-0000-0000BC110000}"/>
    <cellStyle name="Accent2 4 4" xfId="1719" xr:uid="{00000000-0005-0000-0000-0000BD110000}"/>
    <cellStyle name="Accent2 4 5" xfId="1982" xr:uid="{00000000-0005-0000-0000-0000BE110000}"/>
    <cellStyle name="Accent2 4 6" xfId="2225" xr:uid="{00000000-0005-0000-0000-0000BF110000}"/>
    <cellStyle name="Accent2 4 7" xfId="2368" xr:uid="{00000000-0005-0000-0000-0000C0110000}"/>
    <cellStyle name="Accent2 5" xfId="119" xr:uid="{00000000-0005-0000-0000-0000C1110000}"/>
    <cellStyle name="Accent2 5 2" xfId="1245" xr:uid="{00000000-0005-0000-0000-0000C2110000}"/>
    <cellStyle name="Accent2 5 3" xfId="1488" xr:uid="{00000000-0005-0000-0000-0000C3110000}"/>
    <cellStyle name="Accent2 5 4" xfId="1720" xr:uid="{00000000-0005-0000-0000-0000C4110000}"/>
    <cellStyle name="Accent2 5 5" xfId="1983" xr:uid="{00000000-0005-0000-0000-0000C5110000}"/>
    <cellStyle name="Accent2 5 6" xfId="2226" xr:uid="{00000000-0005-0000-0000-0000C6110000}"/>
    <cellStyle name="Accent2 5 7" xfId="2397" xr:uid="{00000000-0005-0000-0000-0000C7110000}"/>
    <cellStyle name="Accent2 6" xfId="109" xr:uid="{00000000-0005-0000-0000-0000C8110000}"/>
    <cellStyle name="Accent2 6 2" xfId="1246" xr:uid="{00000000-0005-0000-0000-0000C9110000}"/>
    <cellStyle name="Accent2 6 3" xfId="1489" xr:uid="{00000000-0005-0000-0000-0000CA110000}"/>
    <cellStyle name="Accent2 6 4" xfId="1721" xr:uid="{00000000-0005-0000-0000-0000CB110000}"/>
    <cellStyle name="Accent2 6 5" xfId="1984" xr:uid="{00000000-0005-0000-0000-0000CC110000}"/>
    <cellStyle name="Accent2 6 6" xfId="2227" xr:uid="{00000000-0005-0000-0000-0000CD110000}"/>
    <cellStyle name="Accent2 6 7" xfId="2387" xr:uid="{00000000-0005-0000-0000-0000CE110000}"/>
    <cellStyle name="Accent2 7" xfId="101" xr:uid="{00000000-0005-0000-0000-0000CF110000}"/>
    <cellStyle name="Accent2 7 2" xfId="1247" xr:uid="{00000000-0005-0000-0000-0000D0110000}"/>
    <cellStyle name="Accent2 7 3" xfId="1490" xr:uid="{00000000-0005-0000-0000-0000D1110000}"/>
    <cellStyle name="Accent2 7 4" xfId="1722" xr:uid="{00000000-0005-0000-0000-0000D2110000}"/>
    <cellStyle name="Accent2 7 5" xfId="1985" xr:uid="{00000000-0005-0000-0000-0000D3110000}"/>
    <cellStyle name="Accent2 7 6" xfId="2228" xr:uid="{00000000-0005-0000-0000-0000D4110000}"/>
    <cellStyle name="Accent2 7 7" xfId="2379" xr:uid="{00000000-0005-0000-0000-0000D5110000}"/>
    <cellStyle name="Accent2 8" xfId="150" xr:uid="{00000000-0005-0000-0000-0000D6110000}"/>
    <cellStyle name="Accent2 8 2" xfId="1248" xr:uid="{00000000-0005-0000-0000-0000D7110000}"/>
    <cellStyle name="Accent2 8 3" xfId="1491" xr:uid="{00000000-0005-0000-0000-0000D8110000}"/>
    <cellStyle name="Accent2 8 4" xfId="1723" xr:uid="{00000000-0005-0000-0000-0000D9110000}"/>
    <cellStyle name="Accent2 8 5" xfId="1986" xr:uid="{00000000-0005-0000-0000-0000DA110000}"/>
    <cellStyle name="Accent2 8 6" xfId="2229" xr:uid="{00000000-0005-0000-0000-0000DB110000}"/>
    <cellStyle name="Accent2 8 7" xfId="2428" xr:uid="{00000000-0005-0000-0000-0000DC110000}"/>
    <cellStyle name="Accent2 9" xfId="158" xr:uid="{00000000-0005-0000-0000-0000DD110000}"/>
    <cellStyle name="Accent2 9 2" xfId="1249" xr:uid="{00000000-0005-0000-0000-0000DE110000}"/>
    <cellStyle name="Accent2 9 3" xfId="1492" xr:uid="{00000000-0005-0000-0000-0000DF110000}"/>
    <cellStyle name="Accent2 9 4" xfId="1724" xr:uid="{00000000-0005-0000-0000-0000E0110000}"/>
    <cellStyle name="Accent2 9 5" xfId="1987" xr:uid="{00000000-0005-0000-0000-0000E1110000}"/>
    <cellStyle name="Accent2 9 6" xfId="2230" xr:uid="{00000000-0005-0000-0000-0000E2110000}"/>
    <cellStyle name="Accent2 9 7" xfId="2436" xr:uid="{00000000-0005-0000-0000-0000E3110000}"/>
    <cellStyle name="Accent3 10" xfId="179" xr:uid="{00000000-0005-0000-0000-0000E4110000}"/>
    <cellStyle name="Accent3 10 2" xfId="1250" xr:uid="{00000000-0005-0000-0000-0000E5110000}"/>
    <cellStyle name="Accent3 10 3" xfId="1493" xr:uid="{00000000-0005-0000-0000-0000E6110000}"/>
    <cellStyle name="Accent3 10 4" xfId="1725" xr:uid="{00000000-0005-0000-0000-0000E7110000}"/>
    <cellStyle name="Accent3 10 5" xfId="1988" xr:uid="{00000000-0005-0000-0000-0000E8110000}"/>
    <cellStyle name="Accent3 10 6" xfId="2231" xr:uid="{00000000-0005-0000-0000-0000E9110000}"/>
    <cellStyle name="Accent3 10 7" xfId="2457" xr:uid="{00000000-0005-0000-0000-0000EA110000}"/>
    <cellStyle name="Accent3 11" xfId="139" xr:uid="{00000000-0005-0000-0000-0000EB110000}"/>
    <cellStyle name="Accent3 11 2" xfId="1251" xr:uid="{00000000-0005-0000-0000-0000EC110000}"/>
    <cellStyle name="Accent3 11 3" xfId="1494" xr:uid="{00000000-0005-0000-0000-0000ED110000}"/>
    <cellStyle name="Accent3 11 4" xfId="1726" xr:uid="{00000000-0005-0000-0000-0000EE110000}"/>
    <cellStyle name="Accent3 11 5" xfId="1989" xr:uid="{00000000-0005-0000-0000-0000EF110000}"/>
    <cellStyle name="Accent3 11 6" xfId="2232" xr:uid="{00000000-0005-0000-0000-0000F0110000}"/>
    <cellStyle name="Accent3 11 7" xfId="2417" xr:uid="{00000000-0005-0000-0000-0000F1110000}"/>
    <cellStyle name="Accent3 12" xfId="165" xr:uid="{00000000-0005-0000-0000-0000F2110000}"/>
    <cellStyle name="Accent3 12 2" xfId="1252" xr:uid="{00000000-0005-0000-0000-0000F3110000}"/>
    <cellStyle name="Accent3 12 3" xfId="1495" xr:uid="{00000000-0005-0000-0000-0000F4110000}"/>
    <cellStyle name="Accent3 12 4" xfId="1727" xr:uid="{00000000-0005-0000-0000-0000F5110000}"/>
    <cellStyle name="Accent3 12 5" xfId="1990" xr:uid="{00000000-0005-0000-0000-0000F6110000}"/>
    <cellStyle name="Accent3 12 6" xfId="2233" xr:uid="{00000000-0005-0000-0000-0000F7110000}"/>
    <cellStyle name="Accent3 12 7" xfId="2443" xr:uid="{00000000-0005-0000-0000-0000F8110000}"/>
    <cellStyle name="Accent3 13" xfId="218" xr:uid="{00000000-0005-0000-0000-0000F9110000}"/>
    <cellStyle name="Accent3 13 2" xfId="1253" xr:uid="{00000000-0005-0000-0000-0000FA110000}"/>
    <cellStyle name="Accent3 13 3" xfId="1496" xr:uid="{00000000-0005-0000-0000-0000FB110000}"/>
    <cellStyle name="Accent3 13 4" xfId="1728" xr:uid="{00000000-0005-0000-0000-0000FC110000}"/>
    <cellStyle name="Accent3 13 5" xfId="1991" xr:uid="{00000000-0005-0000-0000-0000FD110000}"/>
    <cellStyle name="Accent3 13 6" xfId="2234" xr:uid="{00000000-0005-0000-0000-0000FE110000}"/>
    <cellStyle name="Accent3 13 7" xfId="2496" xr:uid="{00000000-0005-0000-0000-0000FF110000}"/>
    <cellStyle name="Accent3 14" xfId="207" xr:uid="{00000000-0005-0000-0000-000000120000}"/>
    <cellStyle name="Accent3 14 2" xfId="1254" xr:uid="{00000000-0005-0000-0000-000001120000}"/>
    <cellStyle name="Accent3 14 3" xfId="1497" xr:uid="{00000000-0005-0000-0000-000002120000}"/>
    <cellStyle name="Accent3 14 4" xfId="1729" xr:uid="{00000000-0005-0000-0000-000003120000}"/>
    <cellStyle name="Accent3 14 5" xfId="1992" xr:uid="{00000000-0005-0000-0000-000004120000}"/>
    <cellStyle name="Accent3 14 6" xfId="2235" xr:uid="{00000000-0005-0000-0000-000005120000}"/>
    <cellStyle name="Accent3 14 7" xfId="2485" xr:uid="{00000000-0005-0000-0000-000006120000}"/>
    <cellStyle name="Accent3 15" xfId="234" xr:uid="{00000000-0005-0000-0000-000007120000}"/>
    <cellStyle name="Accent3 15 2" xfId="1255" xr:uid="{00000000-0005-0000-0000-000008120000}"/>
    <cellStyle name="Accent3 15 3" xfId="1498" xr:uid="{00000000-0005-0000-0000-000009120000}"/>
    <cellStyle name="Accent3 15 4" xfId="1730" xr:uid="{00000000-0005-0000-0000-00000A120000}"/>
    <cellStyle name="Accent3 15 5" xfId="1993" xr:uid="{00000000-0005-0000-0000-00000B120000}"/>
    <cellStyle name="Accent3 15 6" xfId="2236" xr:uid="{00000000-0005-0000-0000-00000C120000}"/>
    <cellStyle name="Accent3 15 7" xfId="2512" xr:uid="{00000000-0005-0000-0000-00000D120000}"/>
    <cellStyle name="Accent3 16" xfId="247" xr:uid="{00000000-0005-0000-0000-00000E120000}"/>
    <cellStyle name="Accent3 16 2" xfId="1256" xr:uid="{00000000-0005-0000-0000-00000F120000}"/>
    <cellStyle name="Accent3 16 3" xfId="1499" xr:uid="{00000000-0005-0000-0000-000010120000}"/>
    <cellStyle name="Accent3 16 4" xfId="1731" xr:uid="{00000000-0005-0000-0000-000011120000}"/>
    <cellStyle name="Accent3 16 5" xfId="1994" xr:uid="{00000000-0005-0000-0000-000012120000}"/>
    <cellStyle name="Accent3 16 6" xfId="2237" xr:uid="{00000000-0005-0000-0000-000013120000}"/>
    <cellStyle name="Accent3 16 7" xfId="2525" xr:uid="{00000000-0005-0000-0000-000014120000}"/>
    <cellStyle name="Accent3 17" xfId="265" xr:uid="{00000000-0005-0000-0000-000015120000}"/>
    <cellStyle name="Accent3 17 2" xfId="1257" xr:uid="{00000000-0005-0000-0000-000016120000}"/>
    <cellStyle name="Accent3 17 3" xfId="1500" xr:uid="{00000000-0005-0000-0000-000017120000}"/>
    <cellStyle name="Accent3 17 4" xfId="1732" xr:uid="{00000000-0005-0000-0000-000018120000}"/>
    <cellStyle name="Accent3 17 5" xfId="1995" xr:uid="{00000000-0005-0000-0000-000019120000}"/>
    <cellStyle name="Accent3 17 6" xfId="2238" xr:uid="{00000000-0005-0000-0000-00001A120000}"/>
    <cellStyle name="Accent3 17 7" xfId="2542" xr:uid="{00000000-0005-0000-0000-00001B120000}"/>
    <cellStyle name="Accent3 18" xfId="290" xr:uid="{00000000-0005-0000-0000-00001C120000}"/>
    <cellStyle name="Accent3 18 2" xfId="1258" xr:uid="{00000000-0005-0000-0000-00001D120000}"/>
    <cellStyle name="Accent3 18 3" xfId="1501" xr:uid="{00000000-0005-0000-0000-00001E120000}"/>
    <cellStyle name="Accent3 18 4" xfId="1733" xr:uid="{00000000-0005-0000-0000-00001F120000}"/>
    <cellStyle name="Accent3 18 5" xfId="1996" xr:uid="{00000000-0005-0000-0000-000020120000}"/>
    <cellStyle name="Accent3 18 6" xfId="2239" xr:uid="{00000000-0005-0000-0000-000021120000}"/>
    <cellStyle name="Accent3 18 7" xfId="2565" xr:uid="{00000000-0005-0000-0000-000022120000}"/>
    <cellStyle name="Accent3 19" xfId="305" xr:uid="{00000000-0005-0000-0000-000023120000}"/>
    <cellStyle name="Accent3 19 2" xfId="1259" xr:uid="{00000000-0005-0000-0000-000024120000}"/>
    <cellStyle name="Accent3 19 3" xfId="1502" xr:uid="{00000000-0005-0000-0000-000025120000}"/>
    <cellStyle name="Accent3 19 4" xfId="1734" xr:uid="{00000000-0005-0000-0000-000026120000}"/>
    <cellStyle name="Accent3 19 5" xfId="1997" xr:uid="{00000000-0005-0000-0000-000027120000}"/>
    <cellStyle name="Accent3 19 6" xfId="2240" xr:uid="{00000000-0005-0000-0000-000028120000}"/>
    <cellStyle name="Accent3 19 7" xfId="2580" xr:uid="{00000000-0005-0000-0000-000029120000}"/>
    <cellStyle name="Accent3 2" xfId="80" xr:uid="{00000000-0005-0000-0000-00002A120000}"/>
    <cellStyle name="Accent3 2 2" xfId="397" xr:uid="{00000000-0005-0000-0000-00002B120000}"/>
    <cellStyle name="Accent3 2 3" xfId="570" xr:uid="{00000000-0005-0000-0000-00002C120000}"/>
    <cellStyle name="Accent3 2 4" xfId="585" xr:uid="{00000000-0005-0000-0000-00002D120000}"/>
    <cellStyle name="Accent3 2 5" xfId="1998" xr:uid="{00000000-0005-0000-0000-00002E120000}"/>
    <cellStyle name="Accent3 2 6" xfId="2241" xr:uid="{00000000-0005-0000-0000-00002F120000}"/>
    <cellStyle name="Accent3 2 7" xfId="2358" xr:uid="{00000000-0005-0000-0000-000030120000}"/>
    <cellStyle name="Accent3 20" xfId="310" xr:uid="{00000000-0005-0000-0000-000031120000}"/>
    <cellStyle name="Accent3 20 2" xfId="1260" xr:uid="{00000000-0005-0000-0000-000032120000}"/>
    <cellStyle name="Accent3 20 3" xfId="1503" xr:uid="{00000000-0005-0000-0000-000033120000}"/>
    <cellStyle name="Accent3 20 4" xfId="1735" xr:uid="{00000000-0005-0000-0000-000034120000}"/>
    <cellStyle name="Accent3 20 5" xfId="1999" xr:uid="{00000000-0005-0000-0000-000035120000}"/>
    <cellStyle name="Accent3 20 6" xfId="2242" xr:uid="{00000000-0005-0000-0000-000036120000}"/>
    <cellStyle name="Accent3 20 7" xfId="2585" xr:uid="{00000000-0005-0000-0000-000037120000}"/>
    <cellStyle name="Accent3 21" xfId="271" xr:uid="{00000000-0005-0000-0000-000038120000}"/>
    <cellStyle name="Accent3 21 2" xfId="1261" xr:uid="{00000000-0005-0000-0000-000039120000}"/>
    <cellStyle name="Accent3 21 3" xfId="1504" xr:uid="{00000000-0005-0000-0000-00003A120000}"/>
    <cellStyle name="Accent3 21 4" xfId="1736" xr:uid="{00000000-0005-0000-0000-00003B120000}"/>
    <cellStyle name="Accent3 21 5" xfId="2000" xr:uid="{00000000-0005-0000-0000-00003C120000}"/>
    <cellStyle name="Accent3 21 6" xfId="2243" xr:uid="{00000000-0005-0000-0000-00003D120000}"/>
    <cellStyle name="Accent3 21 7" xfId="2547" xr:uid="{00000000-0005-0000-0000-00003E120000}"/>
    <cellStyle name="Accent3 22" xfId="324" xr:uid="{00000000-0005-0000-0000-00003F120000}"/>
    <cellStyle name="Accent3 22 2" xfId="1262" xr:uid="{00000000-0005-0000-0000-000040120000}"/>
    <cellStyle name="Accent3 22 3" xfId="1505" xr:uid="{00000000-0005-0000-0000-000041120000}"/>
    <cellStyle name="Accent3 22 4" xfId="1737" xr:uid="{00000000-0005-0000-0000-000042120000}"/>
    <cellStyle name="Accent3 22 5" xfId="2001" xr:uid="{00000000-0005-0000-0000-000043120000}"/>
    <cellStyle name="Accent3 22 6" xfId="2244" xr:uid="{00000000-0005-0000-0000-000044120000}"/>
    <cellStyle name="Accent3 22 7" xfId="2599" xr:uid="{00000000-0005-0000-0000-000045120000}"/>
    <cellStyle name="Accent3 23" xfId="348" xr:uid="{00000000-0005-0000-0000-000046120000}"/>
    <cellStyle name="Accent3 24" xfId="534" xr:uid="{00000000-0005-0000-0000-000047120000}"/>
    <cellStyle name="Accent3 24 2" xfId="720" xr:uid="{00000000-0005-0000-0000-000048120000}"/>
    <cellStyle name="Accent3 24 3" xfId="733" xr:uid="{00000000-0005-0000-0000-000049120000}"/>
    <cellStyle name="Accent3 25" xfId="558" xr:uid="{00000000-0005-0000-0000-00004A120000}"/>
    <cellStyle name="Accent3 26" xfId="687" xr:uid="{00000000-0005-0000-0000-00004B120000}"/>
    <cellStyle name="Accent3 26 2" xfId="703" xr:uid="{00000000-0005-0000-0000-00004C120000}"/>
    <cellStyle name="Accent3 27" xfId="746" xr:uid="{00000000-0005-0000-0000-00004D120000}"/>
    <cellStyle name="Accent3 28" xfId="766" xr:uid="{00000000-0005-0000-0000-00004E120000}"/>
    <cellStyle name="Accent3 29" xfId="789" xr:uid="{00000000-0005-0000-0000-00004F120000}"/>
    <cellStyle name="Accent3 3" xfId="64" xr:uid="{00000000-0005-0000-0000-000050120000}"/>
    <cellStyle name="Accent3 3 2" xfId="1263" xr:uid="{00000000-0005-0000-0000-000051120000}"/>
    <cellStyle name="Accent3 3 3" xfId="1506" xr:uid="{00000000-0005-0000-0000-000052120000}"/>
    <cellStyle name="Accent3 3 4" xfId="1738" xr:uid="{00000000-0005-0000-0000-000053120000}"/>
    <cellStyle name="Accent3 3 5" xfId="2002" xr:uid="{00000000-0005-0000-0000-000054120000}"/>
    <cellStyle name="Accent3 3 6" xfId="2245" xr:uid="{00000000-0005-0000-0000-000055120000}"/>
    <cellStyle name="Accent3 3 7" xfId="2342" xr:uid="{00000000-0005-0000-0000-000056120000}"/>
    <cellStyle name="Accent3 30" xfId="804" xr:uid="{00000000-0005-0000-0000-000057120000}"/>
    <cellStyle name="Accent3 31" xfId="826" xr:uid="{00000000-0005-0000-0000-000058120000}"/>
    <cellStyle name="Accent3 32" xfId="893" xr:uid="{00000000-0005-0000-0000-000059120000}"/>
    <cellStyle name="Accent3 33" xfId="995" xr:uid="{00000000-0005-0000-0000-00005A120000}"/>
    <cellStyle name="Accent3 34" xfId="2668" xr:uid="{00000000-0005-0000-0000-00005B120000}"/>
    <cellStyle name="Accent3 35" xfId="38" xr:uid="{00000000-0005-0000-0000-00005C120000}"/>
    <cellStyle name="Accent3 4" xfId="89" xr:uid="{00000000-0005-0000-0000-00005D120000}"/>
    <cellStyle name="Accent3 4 2" xfId="1264" xr:uid="{00000000-0005-0000-0000-00005E120000}"/>
    <cellStyle name="Accent3 4 3" xfId="1507" xr:uid="{00000000-0005-0000-0000-00005F120000}"/>
    <cellStyle name="Accent3 4 4" xfId="1739" xr:uid="{00000000-0005-0000-0000-000060120000}"/>
    <cellStyle name="Accent3 4 5" xfId="2003" xr:uid="{00000000-0005-0000-0000-000061120000}"/>
    <cellStyle name="Accent3 4 6" xfId="2246" xr:uid="{00000000-0005-0000-0000-000062120000}"/>
    <cellStyle name="Accent3 4 7" xfId="2367" xr:uid="{00000000-0005-0000-0000-000063120000}"/>
    <cellStyle name="Accent3 5" xfId="120" xr:uid="{00000000-0005-0000-0000-000064120000}"/>
    <cellStyle name="Accent3 5 2" xfId="1265" xr:uid="{00000000-0005-0000-0000-000065120000}"/>
    <cellStyle name="Accent3 5 3" xfId="1508" xr:uid="{00000000-0005-0000-0000-000066120000}"/>
    <cellStyle name="Accent3 5 4" xfId="1740" xr:uid="{00000000-0005-0000-0000-000067120000}"/>
    <cellStyle name="Accent3 5 5" xfId="2004" xr:uid="{00000000-0005-0000-0000-000068120000}"/>
    <cellStyle name="Accent3 5 6" xfId="2247" xr:uid="{00000000-0005-0000-0000-000069120000}"/>
    <cellStyle name="Accent3 5 7" xfId="2398" xr:uid="{00000000-0005-0000-0000-00006A120000}"/>
    <cellStyle name="Accent3 6" xfId="108" xr:uid="{00000000-0005-0000-0000-00006B120000}"/>
    <cellStyle name="Accent3 6 2" xfId="1266" xr:uid="{00000000-0005-0000-0000-00006C120000}"/>
    <cellStyle name="Accent3 6 3" xfId="1509" xr:uid="{00000000-0005-0000-0000-00006D120000}"/>
    <cellStyle name="Accent3 6 4" xfId="1741" xr:uid="{00000000-0005-0000-0000-00006E120000}"/>
    <cellStyle name="Accent3 6 5" xfId="2005" xr:uid="{00000000-0005-0000-0000-00006F120000}"/>
    <cellStyle name="Accent3 6 6" xfId="2248" xr:uid="{00000000-0005-0000-0000-000070120000}"/>
    <cellStyle name="Accent3 6 7" xfId="2386" xr:uid="{00000000-0005-0000-0000-000071120000}"/>
    <cellStyle name="Accent3 7" xfId="102" xr:uid="{00000000-0005-0000-0000-000072120000}"/>
    <cellStyle name="Accent3 7 2" xfId="1267" xr:uid="{00000000-0005-0000-0000-000073120000}"/>
    <cellStyle name="Accent3 7 3" xfId="1510" xr:uid="{00000000-0005-0000-0000-000074120000}"/>
    <cellStyle name="Accent3 7 4" xfId="1742" xr:uid="{00000000-0005-0000-0000-000075120000}"/>
    <cellStyle name="Accent3 7 5" xfId="2006" xr:uid="{00000000-0005-0000-0000-000076120000}"/>
    <cellStyle name="Accent3 7 6" xfId="2249" xr:uid="{00000000-0005-0000-0000-000077120000}"/>
    <cellStyle name="Accent3 7 7" xfId="2380" xr:uid="{00000000-0005-0000-0000-000078120000}"/>
    <cellStyle name="Accent3 8" xfId="151" xr:uid="{00000000-0005-0000-0000-000079120000}"/>
    <cellStyle name="Accent3 8 2" xfId="1268" xr:uid="{00000000-0005-0000-0000-00007A120000}"/>
    <cellStyle name="Accent3 8 3" xfId="1511" xr:uid="{00000000-0005-0000-0000-00007B120000}"/>
    <cellStyle name="Accent3 8 4" xfId="1743" xr:uid="{00000000-0005-0000-0000-00007C120000}"/>
    <cellStyle name="Accent3 8 5" xfId="2007" xr:uid="{00000000-0005-0000-0000-00007D120000}"/>
    <cellStyle name="Accent3 8 6" xfId="2250" xr:uid="{00000000-0005-0000-0000-00007E120000}"/>
    <cellStyle name="Accent3 8 7" xfId="2429" xr:uid="{00000000-0005-0000-0000-00007F120000}"/>
    <cellStyle name="Accent3 9" xfId="157" xr:uid="{00000000-0005-0000-0000-000080120000}"/>
    <cellStyle name="Accent3 9 2" xfId="1269" xr:uid="{00000000-0005-0000-0000-000081120000}"/>
    <cellStyle name="Accent3 9 3" xfId="1512" xr:uid="{00000000-0005-0000-0000-000082120000}"/>
    <cellStyle name="Accent3 9 4" xfId="1744" xr:uid="{00000000-0005-0000-0000-000083120000}"/>
    <cellStyle name="Accent3 9 5" xfId="2008" xr:uid="{00000000-0005-0000-0000-000084120000}"/>
    <cellStyle name="Accent3 9 6" xfId="2251" xr:uid="{00000000-0005-0000-0000-000085120000}"/>
    <cellStyle name="Accent3 9 7" xfId="2435" xr:uid="{00000000-0005-0000-0000-000086120000}"/>
    <cellStyle name="Accent4 10" xfId="180" xr:uid="{00000000-0005-0000-0000-000087120000}"/>
    <cellStyle name="Accent4 10 2" xfId="1270" xr:uid="{00000000-0005-0000-0000-000088120000}"/>
    <cellStyle name="Accent4 10 3" xfId="1513" xr:uid="{00000000-0005-0000-0000-000089120000}"/>
    <cellStyle name="Accent4 10 4" xfId="1745" xr:uid="{00000000-0005-0000-0000-00008A120000}"/>
    <cellStyle name="Accent4 10 5" xfId="2009" xr:uid="{00000000-0005-0000-0000-00008B120000}"/>
    <cellStyle name="Accent4 10 6" xfId="2252" xr:uid="{00000000-0005-0000-0000-00008C120000}"/>
    <cellStyle name="Accent4 10 7" xfId="2458" xr:uid="{00000000-0005-0000-0000-00008D120000}"/>
    <cellStyle name="Accent4 11" xfId="140" xr:uid="{00000000-0005-0000-0000-00008E120000}"/>
    <cellStyle name="Accent4 11 2" xfId="1271" xr:uid="{00000000-0005-0000-0000-00008F120000}"/>
    <cellStyle name="Accent4 11 3" xfId="1514" xr:uid="{00000000-0005-0000-0000-000090120000}"/>
    <cellStyle name="Accent4 11 4" xfId="1746" xr:uid="{00000000-0005-0000-0000-000091120000}"/>
    <cellStyle name="Accent4 11 5" xfId="2010" xr:uid="{00000000-0005-0000-0000-000092120000}"/>
    <cellStyle name="Accent4 11 6" xfId="2253" xr:uid="{00000000-0005-0000-0000-000093120000}"/>
    <cellStyle name="Accent4 11 7" xfId="2418" xr:uid="{00000000-0005-0000-0000-000094120000}"/>
    <cellStyle name="Accent4 12" xfId="164" xr:uid="{00000000-0005-0000-0000-000095120000}"/>
    <cellStyle name="Accent4 12 2" xfId="1272" xr:uid="{00000000-0005-0000-0000-000096120000}"/>
    <cellStyle name="Accent4 12 3" xfId="1515" xr:uid="{00000000-0005-0000-0000-000097120000}"/>
    <cellStyle name="Accent4 12 4" xfId="1747" xr:uid="{00000000-0005-0000-0000-000098120000}"/>
    <cellStyle name="Accent4 12 5" xfId="2011" xr:uid="{00000000-0005-0000-0000-000099120000}"/>
    <cellStyle name="Accent4 12 6" xfId="2254" xr:uid="{00000000-0005-0000-0000-00009A120000}"/>
    <cellStyle name="Accent4 12 7" xfId="2442" xr:uid="{00000000-0005-0000-0000-00009B120000}"/>
    <cellStyle name="Accent4 13" xfId="219" xr:uid="{00000000-0005-0000-0000-00009C120000}"/>
    <cellStyle name="Accent4 13 2" xfId="1273" xr:uid="{00000000-0005-0000-0000-00009D120000}"/>
    <cellStyle name="Accent4 13 3" xfId="1516" xr:uid="{00000000-0005-0000-0000-00009E120000}"/>
    <cellStyle name="Accent4 13 4" xfId="1748" xr:uid="{00000000-0005-0000-0000-00009F120000}"/>
    <cellStyle name="Accent4 13 5" xfId="2012" xr:uid="{00000000-0005-0000-0000-0000A0120000}"/>
    <cellStyle name="Accent4 13 6" xfId="2255" xr:uid="{00000000-0005-0000-0000-0000A1120000}"/>
    <cellStyle name="Accent4 13 7" xfId="2497" xr:uid="{00000000-0005-0000-0000-0000A2120000}"/>
    <cellStyle name="Accent4 14" xfId="208" xr:uid="{00000000-0005-0000-0000-0000A3120000}"/>
    <cellStyle name="Accent4 14 2" xfId="1274" xr:uid="{00000000-0005-0000-0000-0000A4120000}"/>
    <cellStyle name="Accent4 14 3" xfId="1517" xr:uid="{00000000-0005-0000-0000-0000A5120000}"/>
    <cellStyle name="Accent4 14 4" xfId="1749" xr:uid="{00000000-0005-0000-0000-0000A6120000}"/>
    <cellStyle name="Accent4 14 5" xfId="2013" xr:uid="{00000000-0005-0000-0000-0000A7120000}"/>
    <cellStyle name="Accent4 14 6" xfId="2256" xr:uid="{00000000-0005-0000-0000-0000A8120000}"/>
    <cellStyle name="Accent4 14 7" xfId="2486" xr:uid="{00000000-0005-0000-0000-0000A9120000}"/>
    <cellStyle name="Accent4 15" xfId="235" xr:uid="{00000000-0005-0000-0000-0000AA120000}"/>
    <cellStyle name="Accent4 15 2" xfId="1275" xr:uid="{00000000-0005-0000-0000-0000AB120000}"/>
    <cellStyle name="Accent4 15 3" xfId="1518" xr:uid="{00000000-0005-0000-0000-0000AC120000}"/>
    <cellStyle name="Accent4 15 4" xfId="1750" xr:uid="{00000000-0005-0000-0000-0000AD120000}"/>
    <cellStyle name="Accent4 15 5" xfId="2014" xr:uid="{00000000-0005-0000-0000-0000AE120000}"/>
    <cellStyle name="Accent4 15 6" xfId="2257" xr:uid="{00000000-0005-0000-0000-0000AF120000}"/>
    <cellStyle name="Accent4 15 7" xfId="2513" xr:uid="{00000000-0005-0000-0000-0000B0120000}"/>
    <cellStyle name="Accent4 16" xfId="248" xr:uid="{00000000-0005-0000-0000-0000B1120000}"/>
    <cellStyle name="Accent4 16 2" xfId="1276" xr:uid="{00000000-0005-0000-0000-0000B2120000}"/>
    <cellStyle name="Accent4 16 3" xfId="1519" xr:uid="{00000000-0005-0000-0000-0000B3120000}"/>
    <cellStyle name="Accent4 16 4" xfId="1751" xr:uid="{00000000-0005-0000-0000-0000B4120000}"/>
    <cellStyle name="Accent4 16 5" xfId="2015" xr:uid="{00000000-0005-0000-0000-0000B5120000}"/>
    <cellStyle name="Accent4 16 6" xfId="2258" xr:uid="{00000000-0005-0000-0000-0000B6120000}"/>
    <cellStyle name="Accent4 16 7" xfId="2526" xr:uid="{00000000-0005-0000-0000-0000B7120000}"/>
    <cellStyle name="Accent4 17" xfId="266" xr:uid="{00000000-0005-0000-0000-0000B8120000}"/>
    <cellStyle name="Accent4 17 2" xfId="1277" xr:uid="{00000000-0005-0000-0000-0000B9120000}"/>
    <cellStyle name="Accent4 17 3" xfId="1520" xr:uid="{00000000-0005-0000-0000-0000BA120000}"/>
    <cellStyle name="Accent4 17 4" xfId="1752" xr:uid="{00000000-0005-0000-0000-0000BB120000}"/>
    <cellStyle name="Accent4 17 5" xfId="2016" xr:uid="{00000000-0005-0000-0000-0000BC120000}"/>
    <cellStyle name="Accent4 17 6" xfId="2259" xr:uid="{00000000-0005-0000-0000-0000BD120000}"/>
    <cellStyle name="Accent4 17 7" xfId="2543" xr:uid="{00000000-0005-0000-0000-0000BE120000}"/>
    <cellStyle name="Accent4 18" xfId="291" xr:uid="{00000000-0005-0000-0000-0000BF120000}"/>
    <cellStyle name="Accent4 18 2" xfId="1278" xr:uid="{00000000-0005-0000-0000-0000C0120000}"/>
    <cellStyle name="Accent4 18 3" xfId="1521" xr:uid="{00000000-0005-0000-0000-0000C1120000}"/>
    <cellStyle name="Accent4 18 4" xfId="1753" xr:uid="{00000000-0005-0000-0000-0000C2120000}"/>
    <cellStyle name="Accent4 18 5" xfId="2017" xr:uid="{00000000-0005-0000-0000-0000C3120000}"/>
    <cellStyle name="Accent4 18 6" xfId="2260" xr:uid="{00000000-0005-0000-0000-0000C4120000}"/>
    <cellStyle name="Accent4 18 7" xfId="2566" xr:uid="{00000000-0005-0000-0000-0000C5120000}"/>
    <cellStyle name="Accent4 19" xfId="306" xr:uid="{00000000-0005-0000-0000-0000C6120000}"/>
    <cellStyle name="Accent4 19 2" xfId="1279" xr:uid="{00000000-0005-0000-0000-0000C7120000}"/>
    <cellStyle name="Accent4 19 3" xfId="1522" xr:uid="{00000000-0005-0000-0000-0000C8120000}"/>
    <cellStyle name="Accent4 19 4" xfId="1754" xr:uid="{00000000-0005-0000-0000-0000C9120000}"/>
    <cellStyle name="Accent4 19 5" xfId="2018" xr:uid="{00000000-0005-0000-0000-0000CA120000}"/>
    <cellStyle name="Accent4 19 6" xfId="2261" xr:uid="{00000000-0005-0000-0000-0000CB120000}"/>
    <cellStyle name="Accent4 19 7" xfId="2581" xr:uid="{00000000-0005-0000-0000-0000CC120000}"/>
    <cellStyle name="Accent4 2" xfId="81" xr:uid="{00000000-0005-0000-0000-0000CD120000}"/>
    <cellStyle name="Accent4 2 2" xfId="398" xr:uid="{00000000-0005-0000-0000-0000CE120000}"/>
    <cellStyle name="Accent4 2 3" xfId="571" xr:uid="{00000000-0005-0000-0000-0000CF120000}"/>
    <cellStyle name="Accent4 2 4" xfId="589" xr:uid="{00000000-0005-0000-0000-0000D0120000}"/>
    <cellStyle name="Accent4 2 5" xfId="2019" xr:uid="{00000000-0005-0000-0000-0000D1120000}"/>
    <cellStyle name="Accent4 2 6" xfId="2262" xr:uid="{00000000-0005-0000-0000-0000D2120000}"/>
    <cellStyle name="Accent4 2 7" xfId="2359" xr:uid="{00000000-0005-0000-0000-0000D3120000}"/>
    <cellStyle name="Accent4 20" xfId="309" xr:uid="{00000000-0005-0000-0000-0000D4120000}"/>
    <cellStyle name="Accent4 20 2" xfId="1280" xr:uid="{00000000-0005-0000-0000-0000D5120000}"/>
    <cellStyle name="Accent4 20 3" xfId="1523" xr:uid="{00000000-0005-0000-0000-0000D6120000}"/>
    <cellStyle name="Accent4 20 4" xfId="1755" xr:uid="{00000000-0005-0000-0000-0000D7120000}"/>
    <cellStyle name="Accent4 20 5" xfId="2020" xr:uid="{00000000-0005-0000-0000-0000D8120000}"/>
    <cellStyle name="Accent4 20 6" xfId="2263" xr:uid="{00000000-0005-0000-0000-0000D9120000}"/>
    <cellStyle name="Accent4 20 7" xfId="2584" xr:uid="{00000000-0005-0000-0000-0000DA120000}"/>
    <cellStyle name="Accent4 21" xfId="319" xr:uid="{00000000-0005-0000-0000-0000DB120000}"/>
    <cellStyle name="Accent4 21 2" xfId="1281" xr:uid="{00000000-0005-0000-0000-0000DC120000}"/>
    <cellStyle name="Accent4 21 3" xfId="1524" xr:uid="{00000000-0005-0000-0000-0000DD120000}"/>
    <cellStyle name="Accent4 21 4" xfId="1756" xr:uid="{00000000-0005-0000-0000-0000DE120000}"/>
    <cellStyle name="Accent4 21 5" xfId="2021" xr:uid="{00000000-0005-0000-0000-0000DF120000}"/>
    <cellStyle name="Accent4 21 6" xfId="2264" xr:uid="{00000000-0005-0000-0000-0000E0120000}"/>
    <cellStyle name="Accent4 21 7" xfId="2594" xr:uid="{00000000-0005-0000-0000-0000E1120000}"/>
    <cellStyle name="Accent4 22" xfId="323" xr:uid="{00000000-0005-0000-0000-0000E2120000}"/>
    <cellStyle name="Accent4 22 2" xfId="1282" xr:uid="{00000000-0005-0000-0000-0000E3120000}"/>
    <cellStyle name="Accent4 22 3" xfId="1525" xr:uid="{00000000-0005-0000-0000-0000E4120000}"/>
    <cellStyle name="Accent4 22 4" xfId="1757" xr:uid="{00000000-0005-0000-0000-0000E5120000}"/>
    <cellStyle name="Accent4 22 5" xfId="2022" xr:uid="{00000000-0005-0000-0000-0000E6120000}"/>
    <cellStyle name="Accent4 22 6" xfId="2265" xr:uid="{00000000-0005-0000-0000-0000E7120000}"/>
    <cellStyle name="Accent4 22 7" xfId="2598" xr:uid="{00000000-0005-0000-0000-0000E8120000}"/>
    <cellStyle name="Accent4 23" xfId="349" xr:uid="{00000000-0005-0000-0000-0000E9120000}"/>
    <cellStyle name="Accent4 24" xfId="535" xr:uid="{00000000-0005-0000-0000-0000EA120000}"/>
    <cellStyle name="Accent4 24 2" xfId="721" xr:uid="{00000000-0005-0000-0000-0000EB120000}"/>
    <cellStyle name="Accent4 24 3" xfId="734" xr:uid="{00000000-0005-0000-0000-0000EC120000}"/>
    <cellStyle name="Accent4 25" xfId="557" xr:uid="{00000000-0005-0000-0000-0000ED120000}"/>
    <cellStyle name="Accent4 26" xfId="688" xr:uid="{00000000-0005-0000-0000-0000EE120000}"/>
    <cellStyle name="Accent4 26 2" xfId="702" xr:uid="{00000000-0005-0000-0000-0000EF120000}"/>
    <cellStyle name="Accent4 27" xfId="747" xr:uid="{00000000-0005-0000-0000-0000F0120000}"/>
    <cellStyle name="Accent4 28" xfId="767" xr:uid="{00000000-0005-0000-0000-0000F1120000}"/>
    <cellStyle name="Accent4 29" xfId="772" xr:uid="{00000000-0005-0000-0000-0000F2120000}"/>
    <cellStyle name="Accent4 3" xfId="63" xr:uid="{00000000-0005-0000-0000-0000F3120000}"/>
    <cellStyle name="Accent4 3 2" xfId="1283" xr:uid="{00000000-0005-0000-0000-0000F4120000}"/>
    <cellStyle name="Accent4 3 3" xfId="1526" xr:uid="{00000000-0005-0000-0000-0000F5120000}"/>
    <cellStyle name="Accent4 3 4" xfId="1758" xr:uid="{00000000-0005-0000-0000-0000F6120000}"/>
    <cellStyle name="Accent4 3 5" xfId="2023" xr:uid="{00000000-0005-0000-0000-0000F7120000}"/>
    <cellStyle name="Accent4 3 6" xfId="2266" xr:uid="{00000000-0005-0000-0000-0000F8120000}"/>
    <cellStyle name="Accent4 3 7" xfId="2341" xr:uid="{00000000-0005-0000-0000-0000F9120000}"/>
    <cellStyle name="Accent4 30" xfId="814" xr:uid="{00000000-0005-0000-0000-0000FA120000}"/>
    <cellStyle name="Accent4 31" xfId="827" xr:uid="{00000000-0005-0000-0000-0000FB120000}"/>
    <cellStyle name="Accent4 32" xfId="871" xr:uid="{00000000-0005-0000-0000-0000FC120000}"/>
    <cellStyle name="Accent4 33" xfId="999" xr:uid="{00000000-0005-0000-0000-0000FD120000}"/>
    <cellStyle name="Accent4 34" xfId="2669" xr:uid="{00000000-0005-0000-0000-0000FE120000}"/>
    <cellStyle name="Accent4 35" xfId="39" xr:uid="{00000000-0005-0000-0000-0000FF120000}"/>
    <cellStyle name="Accent4 4" xfId="88" xr:uid="{00000000-0005-0000-0000-000000130000}"/>
    <cellStyle name="Accent4 4 2" xfId="1284" xr:uid="{00000000-0005-0000-0000-000001130000}"/>
    <cellStyle name="Accent4 4 3" xfId="1527" xr:uid="{00000000-0005-0000-0000-000002130000}"/>
    <cellStyle name="Accent4 4 4" xfId="1759" xr:uid="{00000000-0005-0000-0000-000003130000}"/>
    <cellStyle name="Accent4 4 5" xfId="2024" xr:uid="{00000000-0005-0000-0000-000004130000}"/>
    <cellStyle name="Accent4 4 6" xfId="2267" xr:uid="{00000000-0005-0000-0000-000005130000}"/>
    <cellStyle name="Accent4 4 7" xfId="2366" xr:uid="{00000000-0005-0000-0000-000006130000}"/>
    <cellStyle name="Accent4 5" xfId="121" xr:uid="{00000000-0005-0000-0000-000007130000}"/>
    <cellStyle name="Accent4 5 2" xfId="1285" xr:uid="{00000000-0005-0000-0000-000008130000}"/>
    <cellStyle name="Accent4 5 3" xfId="1528" xr:uid="{00000000-0005-0000-0000-000009130000}"/>
    <cellStyle name="Accent4 5 4" xfId="1760" xr:uid="{00000000-0005-0000-0000-00000A130000}"/>
    <cellStyle name="Accent4 5 5" xfId="2025" xr:uid="{00000000-0005-0000-0000-00000B130000}"/>
    <cellStyle name="Accent4 5 6" xfId="2268" xr:uid="{00000000-0005-0000-0000-00000C130000}"/>
    <cellStyle name="Accent4 5 7" xfId="2399" xr:uid="{00000000-0005-0000-0000-00000D130000}"/>
    <cellStyle name="Accent4 6" xfId="107" xr:uid="{00000000-0005-0000-0000-00000E130000}"/>
    <cellStyle name="Accent4 6 2" xfId="1286" xr:uid="{00000000-0005-0000-0000-00000F130000}"/>
    <cellStyle name="Accent4 6 3" xfId="1529" xr:uid="{00000000-0005-0000-0000-000010130000}"/>
    <cellStyle name="Accent4 6 4" xfId="1761" xr:uid="{00000000-0005-0000-0000-000011130000}"/>
    <cellStyle name="Accent4 6 5" xfId="2026" xr:uid="{00000000-0005-0000-0000-000012130000}"/>
    <cellStyle name="Accent4 6 6" xfId="2269" xr:uid="{00000000-0005-0000-0000-000013130000}"/>
    <cellStyle name="Accent4 6 7" xfId="2385" xr:uid="{00000000-0005-0000-0000-000014130000}"/>
    <cellStyle name="Accent4 7" xfId="103" xr:uid="{00000000-0005-0000-0000-000015130000}"/>
    <cellStyle name="Accent4 7 2" xfId="1287" xr:uid="{00000000-0005-0000-0000-000016130000}"/>
    <cellStyle name="Accent4 7 3" xfId="1530" xr:uid="{00000000-0005-0000-0000-000017130000}"/>
    <cellStyle name="Accent4 7 4" xfId="1762" xr:uid="{00000000-0005-0000-0000-000018130000}"/>
    <cellStyle name="Accent4 7 5" xfId="2027" xr:uid="{00000000-0005-0000-0000-000019130000}"/>
    <cellStyle name="Accent4 7 6" xfId="2270" xr:uid="{00000000-0005-0000-0000-00001A130000}"/>
    <cellStyle name="Accent4 7 7" xfId="2381" xr:uid="{00000000-0005-0000-0000-00001B130000}"/>
    <cellStyle name="Accent4 8" xfId="152" xr:uid="{00000000-0005-0000-0000-00001C130000}"/>
    <cellStyle name="Accent4 8 2" xfId="1288" xr:uid="{00000000-0005-0000-0000-00001D130000}"/>
    <cellStyle name="Accent4 8 3" xfId="1531" xr:uid="{00000000-0005-0000-0000-00001E130000}"/>
    <cellStyle name="Accent4 8 4" xfId="1763" xr:uid="{00000000-0005-0000-0000-00001F130000}"/>
    <cellStyle name="Accent4 8 5" xfId="2028" xr:uid="{00000000-0005-0000-0000-000020130000}"/>
    <cellStyle name="Accent4 8 6" xfId="2271" xr:uid="{00000000-0005-0000-0000-000021130000}"/>
    <cellStyle name="Accent4 8 7" xfId="2430" xr:uid="{00000000-0005-0000-0000-000022130000}"/>
    <cellStyle name="Accent4 9" xfId="156" xr:uid="{00000000-0005-0000-0000-000023130000}"/>
    <cellStyle name="Accent4 9 2" xfId="1289" xr:uid="{00000000-0005-0000-0000-000024130000}"/>
    <cellStyle name="Accent4 9 3" xfId="1532" xr:uid="{00000000-0005-0000-0000-000025130000}"/>
    <cellStyle name="Accent4 9 4" xfId="1764" xr:uid="{00000000-0005-0000-0000-000026130000}"/>
    <cellStyle name="Accent4 9 5" xfId="2029" xr:uid="{00000000-0005-0000-0000-000027130000}"/>
    <cellStyle name="Accent4 9 6" xfId="2272" xr:uid="{00000000-0005-0000-0000-000028130000}"/>
    <cellStyle name="Accent4 9 7" xfId="2434" xr:uid="{00000000-0005-0000-0000-000029130000}"/>
    <cellStyle name="Accent5 10" xfId="181" xr:uid="{00000000-0005-0000-0000-00002A130000}"/>
    <cellStyle name="Accent5 10 2" xfId="1290" xr:uid="{00000000-0005-0000-0000-00002B130000}"/>
    <cellStyle name="Accent5 10 3" xfId="1533" xr:uid="{00000000-0005-0000-0000-00002C130000}"/>
    <cellStyle name="Accent5 10 4" xfId="1765" xr:uid="{00000000-0005-0000-0000-00002D130000}"/>
    <cellStyle name="Accent5 10 5" xfId="2030" xr:uid="{00000000-0005-0000-0000-00002E130000}"/>
    <cellStyle name="Accent5 10 6" xfId="2273" xr:uid="{00000000-0005-0000-0000-00002F130000}"/>
    <cellStyle name="Accent5 10 7" xfId="2459" xr:uid="{00000000-0005-0000-0000-000030130000}"/>
    <cellStyle name="Accent5 11" xfId="161" xr:uid="{00000000-0005-0000-0000-000031130000}"/>
    <cellStyle name="Accent5 11 2" xfId="1291" xr:uid="{00000000-0005-0000-0000-000032130000}"/>
    <cellStyle name="Accent5 11 3" xfId="1534" xr:uid="{00000000-0005-0000-0000-000033130000}"/>
    <cellStyle name="Accent5 11 4" xfId="1766" xr:uid="{00000000-0005-0000-0000-000034130000}"/>
    <cellStyle name="Accent5 11 5" xfId="2031" xr:uid="{00000000-0005-0000-0000-000035130000}"/>
    <cellStyle name="Accent5 11 6" xfId="2274" xr:uid="{00000000-0005-0000-0000-000036130000}"/>
    <cellStyle name="Accent5 11 7" xfId="2439" xr:uid="{00000000-0005-0000-0000-000037130000}"/>
    <cellStyle name="Accent5 12" xfId="163" xr:uid="{00000000-0005-0000-0000-000038130000}"/>
    <cellStyle name="Accent5 12 2" xfId="1292" xr:uid="{00000000-0005-0000-0000-000039130000}"/>
    <cellStyle name="Accent5 12 3" xfId="1535" xr:uid="{00000000-0005-0000-0000-00003A130000}"/>
    <cellStyle name="Accent5 12 4" xfId="1767" xr:uid="{00000000-0005-0000-0000-00003B130000}"/>
    <cellStyle name="Accent5 12 5" xfId="2032" xr:uid="{00000000-0005-0000-0000-00003C130000}"/>
    <cellStyle name="Accent5 12 6" xfId="2275" xr:uid="{00000000-0005-0000-0000-00003D130000}"/>
    <cellStyle name="Accent5 12 7" xfId="2441" xr:uid="{00000000-0005-0000-0000-00003E130000}"/>
    <cellStyle name="Accent5 13" xfId="220" xr:uid="{00000000-0005-0000-0000-00003F130000}"/>
    <cellStyle name="Accent5 13 2" xfId="1293" xr:uid="{00000000-0005-0000-0000-000040130000}"/>
    <cellStyle name="Accent5 13 3" xfId="1536" xr:uid="{00000000-0005-0000-0000-000041130000}"/>
    <cellStyle name="Accent5 13 4" xfId="1768" xr:uid="{00000000-0005-0000-0000-000042130000}"/>
    <cellStyle name="Accent5 13 5" xfId="2033" xr:uid="{00000000-0005-0000-0000-000043130000}"/>
    <cellStyle name="Accent5 13 6" xfId="2276" xr:uid="{00000000-0005-0000-0000-000044130000}"/>
    <cellStyle name="Accent5 13 7" xfId="2498" xr:uid="{00000000-0005-0000-0000-000045130000}"/>
    <cellStyle name="Accent5 14" xfId="226" xr:uid="{00000000-0005-0000-0000-000046130000}"/>
    <cellStyle name="Accent5 14 2" xfId="1294" xr:uid="{00000000-0005-0000-0000-000047130000}"/>
    <cellStyle name="Accent5 14 3" xfId="1537" xr:uid="{00000000-0005-0000-0000-000048130000}"/>
    <cellStyle name="Accent5 14 4" xfId="1769" xr:uid="{00000000-0005-0000-0000-000049130000}"/>
    <cellStyle name="Accent5 14 5" xfId="2034" xr:uid="{00000000-0005-0000-0000-00004A130000}"/>
    <cellStyle name="Accent5 14 6" xfId="2277" xr:uid="{00000000-0005-0000-0000-00004B130000}"/>
    <cellStyle name="Accent5 14 7" xfId="2504" xr:uid="{00000000-0005-0000-0000-00004C130000}"/>
    <cellStyle name="Accent5 15" xfId="236" xr:uid="{00000000-0005-0000-0000-00004D130000}"/>
    <cellStyle name="Accent5 15 2" xfId="1295" xr:uid="{00000000-0005-0000-0000-00004E130000}"/>
    <cellStyle name="Accent5 15 3" xfId="1538" xr:uid="{00000000-0005-0000-0000-00004F130000}"/>
    <cellStyle name="Accent5 15 4" xfId="1770" xr:uid="{00000000-0005-0000-0000-000050130000}"/>
    <cellStyle name="Accent5 15 5" xfId="2035" xr:uid="{00000000-0005-0000-0000-000051130000}"/>
    <cellStyle name="Accent5 15 6" xfId="2278" xr:uid="{00000000-0005-0000-0000-000052130000}"/>
    <cellStyle name="Accent5 15 7" xfId="2514" xr:uid="{00000000-0005-0000-0000-000053130000}"/>
    <cellStyle name="Accent5 16" xfId="249" xr:uid="{00000000-0005-0000-0000-000054130000}"/>
    <cellStyle name="Accent5 16 2" xfId="1296" xr:uid="{00000000-0005-0000-0000-000055130000}"/>
    <cellStyle name="Accent5 16 3" xfId="1539" xr:uid="{00000000-0005-0000-0000-000056130000}"/>
    <cellStyle name="Accent5 16 4" xfId="1771" xr:uid="{00000000-0005-0000-0000-000057130000}"/>
    <cellStyle name="Accent5 16 5" xfId="2036" xr:uid="{00000000-0005-0000-0000-000058130000}"/>
    <cellStyle name="Accent5 16 6" xfId="2279" xr:uid="{00000000-0005-0000-0000-000059130000}"/>
    <cellStyle name="Accent5 16 7" xfId="2527" xr:uid="{00000000-0005-0000-0000-00005A130000}"/>
    <cellStyle name="Accent5 17" xfId="267" xr:uid="{00000000-0005-0000-0000-00005B130000}"/>
    <cellStyle name="Accent5 17 2" xfId="1297" xr:uid="{00000000-0005-0000-0000-00005C130000}"/>
    <cellStyle name="Accent5 17 3" xfId="1540" xr:uid="{00000000-0005-0000-0000-00005D130000}"/>
    <cellStyle name="Accent5 17 4" xfId="1772" xr:uid="{00000000-0005-0000-0000-00005E130000}"/>
    <cellStyle name="Accent5 17 5" xfId="2037" xr:uid="{00000000-0005-0000-0000-00005F130000}"/>
    <cellStyle name="Accent5 17 6" xfId="2280" xr:uid="{00000000-0005-0000-0000-000060130000}"/>
    <cellStyle name="Accent5 17 7" xfId="2544" xr:uid="{00000000-0005-0000-0000-000061130000}"/>
    <cellStyle name="Accent5 18" xfId="292" xr:uid="{00000000-0005-0000-0000-000062130000}"/>
    <cellStyle name="Accent5 18 2" xfId="1298" xr:uid="{00000000-0005-0000-0000-000063130000}"/>
    <cellStyle name="Accent5 18 3" xfId="1541" xr:uid="{00000000-0005-0000-0000-000064130000}"/>
    <cellStyle name="Accent5 18 4" xfId="1773" xr:uid="{00000000-0005-0000-0000-000065130000}"/>
    <cellStyle name="Accent5 18 5" xfId="2038" xr:uid="{00000000-0005-0000-0000-000066130000}"/>
    <cellStyle name="Accent5 18 6" xfId="2281" xr:uid="{00000000-0005-0000-0000-000067130000}"/>
    <cellStyle name="Accent5 18 7" xfId="2567" xr:uid="{00000000-0005-0000-0000-000068130000}"/>
    <cellStyle name="Accent5 19" xfId="307" xr:uid="{00000000-0005-0000-0000-000069130000}"/>
    <cellStyle name="Accent5 19 2" xfId="1299" xr:uid="{00000000-0005-0000-0000-00006A130000}"/>
    <cellStyle name="Accent5 19 3" xfId="1542" xr:uid="{00000000-0005-0000-0000-00006B130000}"/>
    <cellStyle name="Accent5 19 4" xfId="1774" xr:uid="{00000000-0005-0000-0000-00006C130000}"/>
    <cellStyle name="Accent5 19 5" xfId="2039" xr:uid="{00000000-0005-0000-0000-00006D130000}"/>
    <cellStyle name="Accent5 19 6" xfId="2282" xr:uid="{00000000-0005-0000-0000-00006E130000}"/>
    <cellStyle name="Accent5 19 7" xfId="2582" xr:uid="{00000000-0005-0000-0000-00006F130000}"/>
    <cellStyle name="Accent5 2" xfId="82" xr:uid="{00000000-0005-0000-0000-000070130000}"/>
    <cellStyle name="Accent5 2 2" xfId="399" xr:uid="{00000000-0005-0000-0000-000071130000}"/>
    <cellStyle name="Accent5 2 3" xfId="572" xr:uid="{00000000-0005-0000-0000-000072130000}"/>
    <cellStyle name="Accent5 2 4" xfId="582" xr:uid="{00000000-0005-0000-0000-000073130000}"/>
    <cellStyle name="Accent5 2 5" xfId="2040" xr:uid="{00000000-0005-0000-0000-000074130000}"/>
    <cellStyle name="Accent5 2 6" xfId="2283" xr:uid="{00000000-0005-0000-0000-000075130000}"/>
    <cellStyle name="Accent5 2 7" xfId="2360" xr:uid="{00000000-0005-0000-0000-000076130000}"/>
    <cellStyle name="Accent5 20" xfId="296" xr:uid="{00000000-0005-0000-0000-000077130000}"/>
    <cellStyle name="Accent5 20 2" xfId="1300" xr:uid="{00000000-0005-0000-0000-000078130000}"/>
    <cellStyle name="Accent5 20 3" xfId="1543" xr:uid="{00000000-0005-0000-0000-000079130000}"/>
    <cellStyle name="Accent5 20 4" xfId="1775" xr:uid="{00000000-0005-0000-0000-00007A130000}"/>
    <cellStyle name="Accent5 20 5" xfId="2041" xr:uid="{00000000-0005-0000-0000-00007B130000}"/>
    <cellStyle name="Accent5 20 6" xfId="2284" xr:uid="{00000000-0005-0000-0000-00007C130000}"/>
    <cellStyle name="Accent5 20 7" xfId="2571" xr:uid="{00000000-0005-0000-0000-00007D130000}"/>
    <cellStyle name="Accent5 21" xfId="320" xr:uid="{00000000-0005-0000-0000-00007E130000}"/>
    <cellStyle name="Accent5 21 2" xfId="1301" xr:uid="{00000000-0005-0000-0000-00007F130000}"/>
    <cellStyle name="Accent5 21 3" xfId="1544" xr:uid="{00000000-0005-0000-0000-000080130000}"/>
    <cellStyle name="Accent5 21 4" xfId="1776" xr:uid="{00000000-0005-0000-0000-000081130000}"/>
    <cellStyle name="Accent5 21 5" xfId="2042" xr:uid="{00000000-0005-0000-0000-000082130000}"/>
    <cellStyle name="Accent5 21 6" xfId="2285" xr:uid="{00000000-0005-0000-0000-000083130000}"/>
    <cellStyle name="Accent5 21 7" xfId="2595" xr:uid="{00000000-0005-0000-0000-000084130000}"/>
    <cellStyle name="Accent5 22" xfId="322" xr:uid="{00000000-0005-0000-0000-000085130000}"/>
    <cellStyle name="Accent5 22 2" xfId="1302" xr:uid="{00000000-0005-0000-0000-000086130000}"/>
    <cellStyle name="Accent5 22 3" xfId="1545" xr:uid="{00000000-0005-0000-0000-000087130000}"/>
    <cellStyle name="Accent5 22 4" xfId="1777" xr:uid="{00000000-0005-0000-0000-000088130000}"/>
    <cellStyle name="Accent5 22 5" xfId="2043" xr:uid="{00000000-0005-0000-0000-000089130000}"/>
    <cellStyle name="Accent5 22 6" xfId="2286" xr:uid="{00000000-0005-0000-0000-00008A130000}"/>
    <cellStyle name="Accent5 22 7" xfId="2597" xr:uid="{00000000-0005-0000-0000-00008B130000}"/>
    <cellStyle name="Accent5 23" xfId="350" xr:uid="{00000000-0005-0000-0000-00008C130000}"/>
    <cellStyle name="Accent5 24" xfId="536" xr:uid="{00000000-0005-0000-0000-00008D130000}"/>
    <cellStyle name="Accent5 24 2" xfId="722" xr:uid="{00000000-0005-0000-0000-00008E130000}"/>
    <cellStyle name="Accent5 24 3" xfId="735" xr:uid="{00000000-0005-0000-0000-00008F130000}"/>
    <cellStyle name="Accent5 25" xfId="591" xr:uid="{00000000-0005-0000-0000-000090130000}"/>
    <cellStyle name="Accent5 26" xfId="689" xr:uid="{00000000-0005-0000-0000-000091130000}"/>
    <cellStyle name="Accent5 26 2" xfId="701" xr:uid="{00000000-0005-0000-0000-000092130000}"/>
    <cellStyle name="Accent5 27" xfId="748" xr:uid="{00000000-0005-0000-0000-000093130000}"/>
    <cellStyle name="Accent5 28" xfId="768" xr:uid="{00000000-0005-0000-0000-000094130000}"/>
    <cellStyle name="Accent5 29" xfId="771" xr:uid="{00000000-0005-0000-0000-000095130000}"/>
    <cellStyle name="Accent5 3" xfId="62" xr:uid="{00000000-0005-0000-0000-000096130000}"/>
    <cellStyle name="Accent5 3 2" xfId="1303" xr:uid="{00000000-0005-0000-0000-000097130000}"/>
    <cellStyle name="Accent5 3 3" xfId="1546" xr:uid="{00000000-0005-0000-0000-000098130000}"/>
    <cellStyle name="Accent5 3 4" xfId="1778" xr:uid="{00000000-0005-0000-0000-000099130000}"/>
    <cellStyle name="Accent5 3 5" xfId="2044" xr:uid="{00000000-0005-0000-0000-00009A130000}"/>
    <cellStyle name="Accent5 3 6" xfId="2287" xr:uid="{00000000-0005-0000-0000-00009B130000}"/>
    <cellStyle name="Accent5 3 7" xfId="2340" xr:uid="{00000000-0005-0000-0000-00009C130000}"/>
    <cellStyle name="Accent5 30" xfId="778" xr:uid="{00000000-0005-0000-0000-00009D130000}"/>
    <cellStyle name="Accent5 31" xfId="828" xr:uid="{00000000-0005-0000-0000-00009E130000}"/>
    <cellStyle name="Accent5 32" xfId="848" xr:uid="{00000000-0005-0000-0000-00009F130000}"/>
    <cellStyle name="Accent5 33" xfId="1003" xr:uid="{00000000-0005-0000-0000-0000A0130000}"/>
    <cellStyle name="Accent5 34" xfId="2670" xr:uid="{00000000-0005-0000-0000-0000A1130000}"/>
    <cellStyle name="Accent5 35" xfId="40" xr:uid="{00000000-0005-0000-0000-0000A2130000}"/>
    <cellStyle name="Accent5 4" xfId="87" xr:uid="{00000000-0005-0000-0000-0000A3130000}"/>
    <cellStyle name="Accent5 4 2" xfId="1304" xr:uid="{00000000-0005-0000-0000-0000A4130000}"/>
    <cellStyle name="Accent5 4 3" xfId="1547" xr:uid="{00000000-0005-0000-0000-0000A5130000}"/>
    <cellStyle name="Accent5 4 4" xfId="1779" xr:uid="{00000000-0005-0000-0000-0000A6130000}"/>
    <cellStyle name="Accent5 4 5" xfId="2045" xr:uid="{00000000-0005-0000-0000-0000A7130000}"/>
    <cellStyle name="Accent5 4 6" xfId="2288" xr:uid="{00000000-0005-0000-0000-0000A8130000}"/>
    <cellStyle name="Accent5 4 7" xfId="2365" xr:uid="{00000000-0005-0000-0000-0000A9130000}"/>
    <cellStyle name="Accent5 5" xfId="122" xr:uid="{00000000-0005-0000-0000-0000AA130000}"/>
    <cellStyle name="Accent5 5 2" xfId="1305" xr:uid="{00000000-0005-0000-0000-0000AB130000}"/>
    <cellStyle name="Accent5 5 3" xfId="1548" xr:uid="{00000000-0005-0000-0000-0000AC130000}"/>
    <cellStyle name="Accent5 5 4" xfId="1780" xr:uid="{00000000-0005-0000-0000-0000AD130000}"/>
    <cellStyle name="Accent5 5 5" xfId="2046" xr:uid="{00000000-0005-0000-0000-0000AE130000}"/>
    <cellStyle name="Accent5 5 6" xfId="2289" xr:uid="{00000000-0005-0000-0000-0000AF130000}"/>
    <cellStyle name="Accent5 5 7" xfId="2400" xr:uid="{00000000-0005-0000-0000-0000B0130000}"/>
    <cellStyle name="Accent5 6" xfId="106" xr:uid="{00000000-0005-0000-0000-0000B1130000}"/>
    <cellStyle name="Accent5 6 2" xfId="1306" xr:uid="{00000000-0005-0000-0000-0000B2130000}"/>
    <cellStyle name="Accent5 6 3" xfId="1549" xr:uid="{00000000-0005-0000-0000-0000B3130000}"/>
    <cellStyle name="Accent5 6 4" xfId="1781" xr:uid="{00000000-0005-0000-0000-0000B4130000}"/>
    <cellStyle name="Accent5 6 5" xfId="2047" xr:uid="{00000000-0005-0000-0000-0000B5130000}"/>
    <cellStyle name="Accent5 6 6" xfId="2290" xr:uid="{00000000-0005-0000-0000-0000B6130000}"/>
    <cellStyle name="Accent5 6 7" xfId="2384" xr:uid="{00000000-0005-0000-0000-0000B7130000}"/>
    <cellStyle name="Accent5 7" xfId="104" xr:uid="{00000000-0005-0000-0000-0000B8130000}"/>
    <cellStyle name="Accent5 7 2" xfId="1307" xr:uid="{00000000-0005-0000-0000-0000B9130000}"/>
    <cellStyle name="Accent5 7 3" xfId="1550" xr:uid="{00000000-0005-0000-0000-0000BA130000}"/>
    <cellStyle name="Accent5 7 4" xfId="1782" xr:uid="{00000000-0005-0000-0000-0000BB130000}"/>
    <cellStyle name="Accent5 7 5" xfId="2048" xr:uid="{00000000-0005-0000-0000-0000BC130000}"/>
    <cellStyle name="Accent5 7 6" xfId="2291" xr:uid="{00000000-0005-0000-0000-0000BD130000}"/>
    <cellStyle name="Accent5 7 7" xfId="2382" xr:uid="{00000000-0005-0000-0000-0000BE130000}"/>
    <cellStyle name="Accent5 8" xfId="153" xr:uid="{00000000-0005-0000-0000-0000BF130000}"/>
    <cellStyle name="Accent5 8 2" xfId="1308" xr:uid="{00000000-0005-0000-0000-0000C0130000}"/>
    <cellStyle name="Accent5 8 3" xfId="1551" xr:uid="{00000000-0005-0000-0000-0000C1130000}"/>
    <cellStyle name="Accent5 8 4" xfId="1783" xr:uid="{00000000-0005-0000-0000-0000C2130000}"/>
    <cellStyle name="Accent5 8 5" xfId="2049" xr:uid="{00000000-0005-0000-0000-0000C3130000}"/>
    <cellStyle name="Accent5 8 6" xfId="2292" xr:uid="{00000000-0005-0000-0000-0000C4130000}"/>
    <cellStyle name="Accent5 8 7" xfId="2431" xr:uid="{00000000-0005-0000-0000-0000C5130000}"/>
    <cellStyle name="Accent5 9" xfId="155" xr:uid="{00000000-0005-0000-0000-0000C6130000}"/>
    <cellStyle name="Accent5 9 2" xfId="1309" xr:uid="{00000000-0005-0000-0000-0000C7130000}"/>
    <cellStyle name="Accent5 9 3" xfId="1552" xr:uid="{00000000-0005-0000-0000-0000C8130000}"/>
    <cellStyle name="Accent5 9 4" xfId="1784" xr:uid="{00000000-0005-0000-0000-0000C9130000}"/>
    <cellStyle name="Accent5 9 5" xfId="2050" xr:uid="{00000000-0005-0000-0000-0000CA130000}"/>
    <cellStyle name="Accent5 9 6" xfId="2293" xr:uid="{00000000-0005-0000-0000-0000CB130000}"/>
    <cellStyle name="Accent5 9 7" xfId="2433" xr:uid="{00000000-0005-0000-0000-0000CC130000}"/>
    <cellStyle name="Accent6 10" xfId="182" xr:uid="{00000000-0005-0000-0000-0000CD130000}"/>
    <cellStyle name="Accent6 10 2" xfId="1310" xr:uid="{00000000-0005-0000-0000-0000CE130000}"/>
    <cellStyle name="Accent6 10 3" xfId="1553" xr:uid="{00000000-0005-0000-0000-0000CF130000}"/>
    <cellStyle name="Accent6 10 4" xfId="1785" xr:uid="{00000000-0005-0000-0000-0000D0130000}"/>
    <cellStyle name="Accent6 10 5" xfId="2051" xr:uid="{00000000-0005-0000-0000-0000D1130000}"/>
    <cellStyle name="Accent6 10 6" xfId="2294" xr:uid="{00000000-0005-0000-0000-0000D2130000}"/>
    <cellStyle name="Accent6 10 7" xfId="2460" xr:uid="{00000000-0005-0000-0000-0000D3130000}"/>
    <cellStyle name="Accent6 11" xfId="162" xr:uid="{00000000-0005-0000-0000-0000D4130000}"/>
    <cellStyle name="Accent6 11 2" xfId="1311" xr:uid="{00000000-0005-0000-0000-0000D5130000}"/>
    <cellStyle name="Accent6 11 3" xfId="1554" xr:uid="{00000000-0005-0000-0000-0000D6130000}"/>
    <cellStyle name="Accent6 11 4" xfId="1786" xr:uid="{00000000-0005-0000-0000-0000D7130000}"/>
    <cellStyle name="Accent6 11 5" xfId="2052" xr:uid="{00000000-0005-0000-0000-0000D8130000}"/>
    <cellStyle name="Accent6 11 6" xfId="2295" xr:uid="{00000000-0005-0000-0000-0000D9130000}"/>
    <cellStyle name="Accent6 11 7" xfId="2440" xr:uid="{00000000-0005-0000-0000-0000DA130000}"/>
    <cellStyle name="Accent6 12" xfId="197" xr:uid="{00000000-0005-0000-0000-0000DB130000}"/>
    <cellStyle name="Accent6 12 2" xfId="1312" xr:uid="{00000000-0005-0000-0000-0000DC130000}"/>
    <cellStyle name="Accent6 12 3" xfId="1555" xr:uid="{00000000-0005-0000-0000-0000DD130000}"/>
    <cellStyle name="Accent6 12 4" xfId="1787" xr:uid="{00000000-0005-0000-0000-0000DE130000}"/>
    <cellStyle name="Accent6 12 5" xfId="2053" xr:uid="{00000000-0005-0000-0000-0000DF130000}"/>
    <cellStyle name="Accent6 12 6" xfId="2296" xr:uid="{00000000-0005-0000-0000-0000E0130000}"/>
    <cellStyle name="Accent6 12 7" xfId="2475" xr:uid="{00000000-0005-0000-0000-0000E1130000}"/>
    <cellStyle name="Accent6 13" xfId="221" xr:uid="{00000000-0005-0000-0000-0000E2130000}"/>
    <cellStyle name="Accent6 13 2" xfId="1313" xr:uid="{00000000-0005-0000-0000-0000E3130000}"/>
    <cellStyle name="Accent6 13 3" xfId="1556" xr:uid="{00000000-0005-0000-0000-0000E4130000}"/>
    <cellStyle name="Accent6 13 4" xfId="1788" xr:uid="{00000000-0005-0000-0000-0000E5130000}"/>
    <cellStyle name="Accent6 13 5" xfId="2054" xr:uid="{00000000-0005-0000-0000-0000E6130000}"/>
    <cellStyle name="Accent6 13 6" xfId="2297" xr:uid="{00000000-0005-0000-0000-0000E7130000}"/>
    <cellStyle name="Accent6 13 7" xfId="2499" xr:uid="{00000000-0005-0000-0000-0000E8130000}"/>
    <cellStyle name="Accent6 14" xfId="227" xr:uid="{00000000-0005-0000-0000-0000E9130000}"/>
    <cellStyle name="Accent6 14 2" xfId="1314" xr:uid="{00000000-0005-0000-0000-0000EA130000}"/>
    <cellStyle name="Accent6 14 3" xfId="1557" xr:uid="{00000000-0005-0000-0000-0000EB130000}"/>
    <cellStyle name="Accent6 14 4" xfId="1789" xr:uid="{00000000-0005-0000-0000-0000EC130000}"/>
    <cellStyle name="Accent6 14 5" xfId="2055" xr:uid="{00000000-0005-0000-0000-0000ED130000}"/>
    <cellStyle name="Accent6 14 6" xfId="2298" xr:uid="{00000000-0005-0000-0000-0000EE130000}"/>
    <cellStyle name="Accent6 14 7" xfId="2505" xr:uid="{00000000-0005-0000-0000-0000EF130000}"/>
    <cellStyle name="Accent6 15" xfId="237" xr:uid="{00000000-0005-0000-0000-0000F0130000}"/>
    <cellStyle name="Accent6 15 2" xfId="1315" xr:uid="{00000000-0005-0000-0000-0000F1130000}"/>
    <cellStyle name="Accent6 15 3" xfId="1558" xr:uid="{00000000-0005-0000-0000-0000F2130000}"/>
    <cellStyle name="Accent6 15 4" xfId="1790" xr:uid="{00000000-0005-0000-0000-0000F3130000}"/>
    <cellStyle name="Accent6 15 5" xfId="2056" xr:uid="{00000000-0005-0000-0000-0000F4130000}"/>
    <cellStyle name="Accent6 15 6" xfId="2299" xr:uid="{00000000-0005-0000-0000-0000F5130000}"/>
    <cellStyle name="Accent6 15 7" xfId="2515" xr:uid="{00000000-0005-0000-0000-0000F6130000}"/>
    <cellStyle name="Accent6 16" xfId="250" xr:uid="{00000000-0005-0000-0000-0000F7130000}"/>
    <cellStyle name="Accent6 16 2" xfId="1316" xr:uid="{00000000-0005-0000-0000-0000F8130000}"/>
    <cellStyle name="Accent6 16 3" xfId="1559" xr:uid="{00000000-0005-0000-0000-0000F9130000}"/>
    <cellStyle name="Accent6 16 4" xfId="1791" xr:uid="{00000000-0005-0000-0000-0000FA130000}"/>
    <cellStyle name="Accent6 16 5" xfId="2057" xr:uid="{00000000-0005-0000-0000-0000FB130000}"/>
    <cellStyle name="Accent6 16 6" xfId="2300" xr:uid="{00000000-0005-0000-0000-0000FC130000}"/>
    <cellStyle name="Accent6 16 7" xfId="2528" xr:uid="{00000000-0005-0000-0000-0000FD130000}"/>
    <cellStyle name="Accent6 17" xfId="268" xr:uid="{00000000-0005-0000-0000-0000FE130000}"/>
    <cellStyle name="Accent6 17 2" xfId="1317" xr:uid="{00000000-0005-0000-0000-0000FF130000}"/>
    <cellStyle name="Accent6 17 3" xfId="1560" xr:uid="{00000000-0005-0000-0000-000000140000}"/>
    <cellStyle name="Accent6 17 4" xfId="1792" xr:uid="{00000000-0005-0000-0000-000001140000}"/>
    <cellStyle name="Accent6 17 5" xfId="2058" xr:uid="{00000000-0005-0000-0000-000002140000}"/>
    <cellStyle name="Accent6 17 6" xfId="2301" xr:uid="{00000000-0005-0000-0000-000003140000}"/>
    <cellStyle name="Accent6 17 7" xfId="2545" xr:uid="{00000000-0005-0000-0000-000004140000}"/>
    <cellStyle name="Accent6 18" xfId="293" xr:uid="{00000000-0005-0000-0000-000005140000}"/>
    <cellStyle name="Accent6 18 2" xfId="1318" xr:uid="{00000000-0005-0000-0000-000006140000}"/>
    <cellStyle name="Accent6 18 3" xfId="1561" xr:uid="{00000000-0005-0000-0000-000007140000}"/>
    <cellStyle name="Accent6 18 4" xfId="1793" xr:uid="{00000000-0005-0000-0000-000008140000}"/>
    <cellStyle name="Accent6 18 5" xfId="2059" xr:uid="{00000000-0005-0000-0000-000009140000}"/>
    <cellStyle name="Accent6 18 6" xfId="2302" xr:uid="{00000000-0005-0000-0000-00000A140000}"/>
    <cellStyle name="Accent6 18 7" xfId="2568" xr:uid="{00000000-0005-0000-0000-00000B140000}"/>
    <cellStyle name="Accent6 19" xfId="308" xr:uid="{00000000-0005-0000-0000-00000C140000}"/>
    <cellStyle name="Accent6 19 2" xfId="1319" xr:uid="{00000000-0005-0000-0000-00000D140000}"/>
    <cellStyle name="Accent6 19 3" xfId="1562" xr:uid="{00000000-0005-0000-0000-00000E140000}"/>
    <cellStyle name="Accent6 19 4" xfId="1794" xr:uid="{00000000-0005-0000-0000-00000F140000}"/>
    <cellStyle name="Accent6 19 5" xfId="2060" xr:uid="{00000000-0005-0000-0000-000010140000}"/>
    <cellStyle name="Accent6 19 6" xfId="2303" xr:uid="{00000000-0005-0000-0000-000011140000}"/>
    <cellStyle name="Accent6 19 7" xfId="2583" xr:uid="{00000000-0005-0000-0000-000012140000}"/>
    <cellStyle name="Accent6 2" xfId="83" xr:uid="{00000000-0005-0000-0000-000013140000}"/>
    <cellStyle name="Accent6 2 2" xfId="400" xr:uid="{00000000-0005-0000-0000-000014140000}"/>
    <cellStyle name="Accent6 2 3" xfId="573" xr:uid="{00000000-0005-0000-0000-000015140000}"/>
    <cellStyle name="Accent6 2 4" xfId="581" xr:uid="{00000000-0005-0000-0000-000016140000}"/>
    <cellStyle name="Accent6 2 5" xfId="2061" xr:uid="{00000000-0005-0000-0000-000017140000}"/>
    <cellStyle name="Accent6 2 6" xfId="2304" xr:uid="{00000000-0005-0000-0000-000018140000}"/>
    <cellStyle name="Accent6 2 7" xfId="2361" xr:uid="{00000000-0005-0000-0000-000019140000}"/>
    <cellStyle name="Accent6 20" xfId="295" xr:uid="{00000000-0005-0000-0000-00001A140000}"/>
    <cellStyle name="Accent6 20 2" xfId="1320" xr:uid="{00000000-0005-0000-0000-00001B140000}"/>
    <cellStyle name="Accent6 20 3" xfId="1563" xr:uid="{00000000-0005-0000-0000-00001C140000}"/>
    <cellStyle name="Accent6 20 4" xfId="1795" xr:uid="{00000000-0005-0000-0000-00001D140000}"/>
    <cellStyle name="Accent6 20 5" xfId="2062" xr:uid="{00000000-0005-0000-0000-00001E140000}"/>
    <cellStyle name="Accent6 20 6" xfId="2305" xr:uid="{00000000-0005-0000-0000-00001F140000}"/>
    <cellStyle name="Accent6 20 7" xfId="2570" xr:uid="{00000000-0005-0000-0000-000020140000}"/>
    <cellStyle name="Accent6 21" xfId="321" xr:uid="{00000000-0005-0000-0000-000021140000}"/>
    <cellStyle name="Accent6 21 2" xfId="1321" xr:uid="{00000000-0005-0000-0000-000022140000}"/>
    <cellStyle name="Accent6 21 3" xfId="1564" xr:uid="{00000000-0005-0000-0000-000023140000}"/>
    <cellStyle name="Accent6 21 4" xfId="1796" xr:uid="{00000000-0005-0000-0000-000024140000}"/>
    <cellStyle name="Accent6 21 5" xfId="2063" xr:uid="{00000000-0005-0000-0000-000025140000}"/>
    <cellStyle name="Accent6 21 6" xfId="2306" xr:uid="{00000000-0005-0000-0000-000026140000}"/>
    <cellStyle name="Accent6 21 7" xfId="2596" xr:uid="{00000000-0005-0000-0000-000027140000}"/>
    <cellStyle name="Accent6 22" xfId="280" xr:uid="{00000000-0005-0000-0000-000028140000}"/>
    <cellStyle name="Accent6 22 2" xfId="1322" xr:uid="{00000000-0005-0000-0000-000029140000}"/>
    <cellStyle name="Accent6 22 3" xfId="1565" xr:uid="{00000000-0005-0000-0000-00002A140000}"/>
    <cellStyle name="Accent6 22 4" xfId="1797" xr:uid="{00000000-0005-0000-0000-00002B140000}"/>
    <cellStyle name="Accent6 22 5" xfId="2064" xr:uid="{00000000-0005-0000-0000-00002C140000}"/>
    <cellStyle name="Accent6 22 6" xfId="2307" xr:uid="{00000000-0005-0000-0000-00002D140000}"/>
    <cellStyle name="Accent6 22 7" xfId="2556" xr:uid="{00000000-0005-0000-0000-00002E140000}"/>
    <cellStyle name="Accent6 23" xfId="351" xr:uid="{00000000-0005-0000-0000-00002F140000}"/>
    <cellStyle name="Accent6 24" xfId="537" xr:uid="{00000000-0005-0000-0000-000030140000}"/>
    <cellStyle name="Accent6 24 2" xfId="723" xr:uid="{00000000-0005-0000-0000-000031140000}"/>
    <cellStyle name="Accent6 24 3" xfId="736" xr:uid="{00000000-0005-0000-0000-000032140000}"/>
    <cellStyle name="Accent6 25" xfId="588" xr:uid="{00000000-0005-0000-0000-000033140000}"/>
    <cellStyle name="Accent6 26" xfId="690" xr:uid="{00000000-0005-0000-0000-000034140000}"/>
    <cellStyle name="Accent6 26 2" xfId="700" xr:uid="{00000000-0005-0000-0000-000035140000}"/>
    <cellStyle name="Accent6 27" xfId="749" xr:uid="{00000000-0005-0000-0000-000036140000}"/>
    <cellStyle name="Accent6 28" xfId="769" xr:uid="{00000000-0005-0000-0000-000037140000}"/>
    <cellStyle name="Accent6 29" xfId="770" xr:uid="{00000000-0005-0000-0000-000038140000}"/>
    <cellStyle name="Accent6 3" xfId="61" xr:uid="{00000000-0005-0000-0000-000039140000}"/>
    <cellStyle name="Accent6 3 2" xfId="1323" xr:uid="{00000000-0005-0000-0000-00003A140000}"/>
    <cellStyle name="Accent6 3 3" xfId="1566" xr:uid="{00000000-0005-0000-0000-00003B140000}"/>
    <cellStyle name="Accent6 3 4" xfId="1798" xr:uid="{00000000-0005-0000-0000-00003C140000}"/>
    <cellStyle name="Accent6 3 5" xfId="2065" xr:uid="{00000000-0005-0000-0000-00003D140000}"/>
    <cellStyle name="Accent6 3 6" xfId="2308" xr:uid="{00000000-0005-0000-0000-00003E140000}"/>
    <cellStyle name="Accent6 3 7" xfId="2339" xr:uid="{00000000-0005-0000-0000-00003F140000}"/>
    <cellStyle name="Accent6 30" xfId="815" xr:uid="{00000000-0005-0000-0000-000040140000}"/>
    <cellStyle name="Accent6 31" xfId="829" xr:uid="{00000000-0005-0000-0000-000041140000}"/>
    <cellStyle name="Accent6 32" xfId="832" xr:uid="{00000000-0005-0000-0000-000042140000}"/>
    <cellStyle name="Accent6 33" xfId="1007" xr:uid="{00000000-0005-0000-0000-000043140000}"/>
    <cellStyle name="Accent6 34" xfId="2671" xr:uid="{00000000-0005-0000-0000-000044140000}"/>
    <cellStyle name="Accent6 35" xfId="41" xr:uid="{00000000-0005-0000-0000-000045140000}"/>
    <cellStyle name="Accent6 4" xfId="86" xr:uid="{00000000-0005-0000-0000-000046140000}"/>
    <cellStyle name="Accent6 4 2" xfId="1324" xr:uid="{00000000-0005-0000-0000-000047140000}"/>
    <cellStyle name="Accent6 4 3" xfId="1567" xr:uid="{00000000-0005-0000-0000-000048140000}"/>
    <cellStyle name="Accent6 4 4" xfId="1799" xr:uid="{00000000-0005-0000-0000-000049140000}"/>
    <cellStyle name="Accent6 4 5" xfId="2066" xr:uid="{00000000-0005-0000-0000-00004A140000}"/>
    <cellStyle name="Accent6 4 6" xfId="2309" xr:uid="{00000000-0005-0000-0000-00004B140000}"/>
    <cellStyle name="Accent6 4 7" xfId="2364" xr:uid="{00000000-0005-0000-0000-00004C140000}"/>
    <cellStyle name="Accent6 5" xfId="123" xr:uid="{00000000-0005-0000-0000-00004D140000}"/>
    <cellStyle name="Accent6 5 2" xfId="1325" xr:uid="{00000000-0005-0000-0000-00004E140000}"/>
    <cellStyle name="Accent6 5 3" xfId="1568" xr:uid="{00000000-0005-0000-0000-00004F140000}"/>
    <cellStyle name="Accent6 5 4" xfId="1800" xr:uid="{00000000-0005-0000-0000-000050140000}"/>
    <cellStyle name="Accent6 5 5" xfId="2067" xr:uid="{00000000-0005-0000-0000-000051140000}"/>
    <cellStyle name="Accent6 5 6" xfId="2310" xr:uid="{00000000-0005-0000-0000-000052140000}"/>
    <cellStyle name="Accent6 5 7" xfId="2401" xr:uid="{00000000-0005-0000-0000-000053140000}"/>
    <cellStyle name="Accent6 6" xfId="105" xr:uid="{00000000-0005-0000-0000-000054140000}"/>
    <cellStyle name="Accent6 6 2" xfId="1326" xr:uid="{00000000-0005-0000-0000-000055140000}"/>
    <cellStyle name="Accent6 6 3" xfId="1569" xr:uid="{00000000-0005-0000-0000-000056140000}"/>
    <cellStyle name="Accent6 6 4" xfId="1801" xr:uid="{00000000-0005-0000-0000-000057140000}"/>
    <cellStyle name="Accent6 6 5" xfId="2068" xr:uid="{00000000-0005-0000-0000-000058140000}"/>
    <cellStyle name="Accent6 6 6" xfId="2311" xr:uid="{00000000-0005-0000-0000-000059140000}"/>
    <cellStyle name="Accent6 6 7" xfId="2383" xr:uid="{00000000-0005-0000-0000-00005A140000}"/>
    <cellStyle name="Accent6 7" xfId="129" xr:uid="{00000000-0005-0000-0000-00005B140000}"/>
    <cellStyle name="Accent6 7 2" xfId="1327" xr:uid="{00000000-0005-0000-0000-00005C140000}"/>
    <cellStyle name="Accent6 7 3" xfId="1570" xr:uid="{00000000-0005-0000-0000-00005D140000}"/>
    <cellStyle name="Accent6 7 4" xfId="1802" xr:uid="{00000000-0005-0000-0000-00005E140000}"/>
    <cellStyle name="Accent6 7 5" xfId="2069" xr:uid="{00000000-0005-0000-0000-00005F140000}"/>
    <cellStyle name="Accent6 7 6" xfId="2312" xr:uid="{00000000-0005-0000-0000-000060140000}"/>
    <cellStyle name="Accent6 7 7" xfId="2407" xr:uid="{00000000-0005-0000-0000-000061140000}"/>
    <cellStyle name="Accent6 8" xfId="154" xr:uid="{00000000-0005-0000-0000-000062140000}"/>
    <cellStyle name="Accent6 8 2" xfId="1328" xr:uid="{00000000-0005-0000-0000-000063140000}"/>
    <cellStyle name="Accent6 8 3" xfId="1571" xr:uid="{00000000-0005-0000-0000-000064140000}"/>
    <cellStyle name="Accent6 8 4" xfId="1803" xr:uid="{00000000-0005-0000-0000-000065140000}"/>
    <cellStyle name="Accent6 8 5" xfId="2070" xr:uid="{00000000-0005-0000-0000-000066140000}"/>
    <cellStyle name="Accent6 8 6" xfId="2313" xr:uid="{00000000-0005-0000-0000-000067140000}"/>
    <cellStyle name="Accent6 8 7" xfId="2432" xr:uid="{00000000-0005-0000-0000-000068140000}"/>
    <cellStyle name="Accent6 9" xfId="135" xr:uid="{00000000-0005-0000-0000-000069140000}"/>
    <cellStyle name="Accent6 9 2" xfId="1329" xr:uid="{00000000-0005-0000-0000-00006A140000}"/>
    <cellStyle name="Accent6 9 3" xfId="1572" xr:uid="{00000000-0005-0000-0000-00006B140000}"/>
    <cellStyle name="Accent6 9 4" xfId="1804" xr:uid="{00000000-0005-0000-0000-00006C140000}"/>
    <cellStyle name="Accent6 9 5" xfId="2071" xr:uid="{00000000-0005-0000-0000-00006D140000}"/>
    <cellStyle name="Accent6 9 6" xfId="2314" xr:uid="{00000000-0005-0000-0000-00006E140000}"/>
    <cellStyle name="Accent6 9 7" xfId="2413" xr:uid="{00000000-0005-0000-0000-00006F140000}"/>
    <cellStyle name="Akzent1 2" xfId="1034" xr:uid="{00000000-0005-0000-0000-000070140000}"/>
    <cellStyle name="Akzent2 2" xfId="1035" xr:uid="{00000000-0005-0000-0000-000071140000}"/>
    <cellStyle name="Akzent3 2" xfId="1036" xr:uid="{00000000-0005-0000-0000-000072140000}"/>
    <cellStyle name="Akzent4 2" xfId="1037" xr:uid="{00000000-0005-0000-0000-000073140000}"/>
    <cellStyle name="Akzent5 2" xfId="1038" xr:uid="{00000000-0005-0000-0000-000074140000}"/>
    <cellStyle name="Akzent6 2" xfId="1039" xr:uid="{00000000-0005-0000-0000-000075140000}"/>
    <cellStyle name="Ausgabe 2" xfId="1053" xr:uid="{00000000-0005-0000-0000-000076140000}"/>
    <cellStyle name="Bad 2" xfId="369" xr:uid="{00000000-0005-0000-0000-000077140000}"/>
    <cellStyle name="Bad 3" xfId="538" xr:uid="{00000000-0005-0000-0000-000078140000}"/>
    <cellStyle name="Bad 4" xfId="586" xr:uid="{00000000-0005-0000-0000-000079140000}"/>
    <cellStyle name="Bad 5" xfId="977" xr:uid="{00000000-0005-0000-0000-00007A140000}"/>
    <cellStyle name="Bad 6" xfId="2672" xr:uid="{00000000-0005-0000-0000-00007B140000}"/>
    <cellStyle name="Bad 7" xfId="42" xr:uid="{00000000-0005-0000-0000-00007C140000}"/>
    <cellStyle name="Berechnung 2" xfId="1041" xr:uid="{00000000-0005-0000-0000-00007D140000}"/>
    <cellStyle name="Buena 2" xfId="4953" xr:uid="{00000000-0005-0000-0000-00007E140000}"/>
    <cellStyle name="Calculation 2" xfId="370" xr:uid="{00000000-0005-0000-0000-00007F140000}"/>
    <cellStyle name="Calculation 3" xfId="539" xr:uid="{00000000-0005-0000-0000-000080140000}"/>
    <cellStyle name="Calculation 4" xfId="583" xr:uid="{00000000-0005-0000-0000-000081140000}"/>
    <cellStyle name="Calculation 5" xfId="981" xr:uid="{00000000-0005-0000-0000-000082140000}"/>
    <cellStyle name="Calculation 6" xfId="2673" xr:uid="{00000000-0005-0000-0000-000083140000}"/>
    <cellStyle name="Calculation 7" xfId="43" xr:uid="{00000000-0005-0000-0000-000084140000}"/>
    <cellStyle name="Cálculo 2" xfId="4954" xr:uid="{00000000-0005-0000-0000-000085140000}"/>
    <cellStyle name="Celda de comprobación 2" xfId="4955" xr:uid="{00000000-0005-0000-0000-000086140000}"/>
    <cellStyle name="Celda vinculada 2" xfId="4956" xr:uid="{00000000-0005-0000-0000-000087140000}"/>
    <cellStyle name="Check Cell 2" xfId="371" xr:uid="{00000000-0005-0000-0000-000088140000}"/>
    <cellStyle name="Check Cell 3" xfId="540" xr:uid="{00000000-0005-0000-0000-000089140000}"/>
    <cellStyle name="Check Cell 4" xfId="579" xr:uid="{00000000-0005-0000-0000-00008A140000}"/>
    <cellStyle name="Check Cell 5" xfId="983" xr:uid="{00000000-0005-0000-0000-00008B140000}"/>
    <cellStyle name="Check Cell 6" xfId="2674" xr:uid="{00000000-0005-0000-0000-00008C140000}"/>
    <cellStyle name="Check Cell 7" xfId="44" xr:uid="{00000000-0005-0000-0000-00008D140000}"/>
    <cellStyle name="Comma 2" xfId="2945" xr:uid="{00000000-0005-0000-0000-00008E140000}"/>
    <cellStyle name="Comma 2 2" xfId="7284" xr:uid="{00000000-0005-0000-0000-00008F140000}"/>
    <cellStyle name="Comma 2 3" xfId="5276" xr:uid="{00000000-0005-0000-0000-000090140000}"/>
    <cellStyle name="Eingabe 2" xfId="1049" xr:uid="{00000000-0005-0000-0000-000091140000}"/>
    <cellStyle name="Encabezado 4 2" xfId="4957" xr:uid="{00000000-0005-0000-0000-000092140000}"/>
    <cellStyle name="Énfasis1 2" xfId="4958" xr:uid="{00000000-0005-0000-0000-000093140000}"/>
    <cellStyle name="Énfasis2 2" xfId="4959" xr:uid="{00000000-0005-0000-0000-000094140000}"/>
    <cellStyle name="Énfasis3 2" xfId="4960" xr:uid="{00000000-0005-0000-0000-000095140000}"/>
    <cellStyle name="Énfasis4 2" xfId="4961" xr:uid="{00000000-0005-0000-0000-000096140000}"/>
    <cellStyle name="Énfasis5 2" xfId="4962" xr:uid="{00000000-0005-0000-0000-000097140000}"/>
    <cellStyle name="Énfasis6 2" xfId="4963" xr:uid="{00000000-0005-0000-0000-000098140000}"/>
    <cellStyle name="Entrada 2" xfId="4964" xr:uid="{00000000-0005-0000-0000-000099140000}"/>
    <cellStyle name="Ergebnis 2" xfId="1055" xr:uid="{00000000-0005-0000-0000-00009A140000}"/>
    <cellStyle name="Erklärender Text 2" xfId="1043" xr:uid="{00000000-0005-0000-0000-00009B140000}"/>
    <cellStyle name="Estilo 1" xfId="1" xr:uid="{00000000-0005-0000-0000-00009C140000}"/>
    <cellStyle name="Euro" xfId="2" xr:uid="{00000000-0005-0000-0000-00009D140000}"/>
    <cellStyle name="Euro 2" xfId="4965" xr:uid="{00000000-0005-0000-0000-00009E140000}"/>
    <cellStyle name="Euro 2 2" xfId="7276" xr:uid="{00000000-0005-0000-0000-00009F140000}"/>
    <cellStyle name="Explanatory Text 2" xfId="372" xr:uid="{00000000-0005-0000-0000-0000A0140000}"/>
    <cellStyle name="Explanatory Text 3" xfId="541" xr:uid="{00000000-0005-0000-0000-0000A1140000}"/>
    <cellStyle name="Explanatory Text 4" xfId="576" xr:uid="{00000000-0005-0000-0000-0000A2140000}"/>
    <cellStyle name="Explanatory Text 5" xfId="985" xr:uid="{00000000-0005-0000-0000-0000A3140000}"/>
    <cellStyle name="Explanatory Text 6" xfId="2675" xr:uid="{00000000-0005-0000-0000-0000A4140000}"/>
    <cellStyle name="Explanatory Text 7" xfId="45" xr:uid="{00000000-0005-0000-0000-0000A5140000}"/>
    <cellStyle name="Good 2" xfId="373" xr:uid="{00000000-0005-0000-0000-0000A6140000}"/>
    <cellStyle name="Good 3" xfId="542" xr:uid="{00000000-0005-0000-0000-0000A7140000}"/>
    <cellStyle name="Good 4" xfId="608" xr:uid="{00000000-0005-0000-0000-0000A8140000}"/>
    <cellStyle name="Good 5" xfId="976" xr:uid="{00000000-0005-0000-0000-0000A9140000}"/>
    <cellStyle name="Good 6" xfId="2676" xr:uid="{00000000-0005-0000-0000-0000AA140000}"/>
    <cellStyle name="Good 7" xfId="46" xr:uid="{00000000-0005-0000-0000-0000AB140000}"/>
    <cellStyle name="Gut 2" xfId="1044" xr:uid="{00000000-0005-0000-0000-0000AC140000}"/>
    <cellStyle name="Heading 1 2" xfId="374" xr:uid="{00000000-0005-0000-0000-0000AD140000}"/>
    <cellStyle name="Heading 1 3" xfId="543" xr:uid="{00000000-0005-0000-0000-0000AE140000}"/>
    <cellStyle name="Heading 1 4" xfId="603" xr:uid="{00000000-0005-0000-0000-0000AF140000}"/>
    <cellStyle name="Heading 1 5" xfId="972" xr:uid="{00000000-0005-0000-0000-0000B0140000}"/>
    <cellStyle name="Heading 1 6" xfId="2677" xr:uid="{00000000-0005-0000-0000-0000B1140000}"/>
    <cellStyle name="Heading 1 7" xfId="47" xr:uid="{00000000-0005-0000-0000-0000B2140000}"/>
    <cellStyle name="Heading 2 2" xfId="375" xr:uid="{00000000-0005-0000-0000-0000B3140000}"/>
    <cellStyle name="Heading 2 3" xfId="544" xr:uid="{00000000-0005-0000-0000-0000B4140000}"/>
    <cellStyle name="Heading 2 4" xfId="600" xr:uid="{00000000-0005-0000-0000-0000B5140000}"/>
    <cellStyle name="Heading 2 5" xfId="973" xr:uid="{00000000-0005-0000-0000-0000B6140000}"/>
    <cellStyle name="Heading 2 6" xfId="2678" xr:uid="{00000000-0005-0000-0000-0000B7140000}"/>
    <cellStyle name="Heading 2 7" xfId="48" xr:uid="{00000000-0005-0000-0000-0000B8140000}"/>
    <cellStyle name="Heading 3 2" xfId="376" xr:uid="{00000000-0005-0000-0000-0000B9140000}"/>
    <cellStyle name="Heading 3 3" xfId="545" xr:uid="{00000000-0005-0000-0000-0000BA140000}"/>
    <cellStyle name="Heading 3 4" xfId="596" xr:uid="{00000000-0005-0000-0000-0000BB140000}"/>
    <cellStyle name="Heading 3 5" xfId="974" xr:uid="{00000000-0005-0000-0000-0000BC140000}"/>
    <cellStyle name="Heading 3 6" xfId="2679" xr:uid="{00000000-0005-0000-0000-0000BD140000}"/>
    <cellStyle name="Heading 3 7" xfId="49" xr:uid="{00000000-0005-0000-0000-0000BE140000}"/>
    <cellStyle name="Heading 4 2" xfId="377" xr:uid="{00000000-0005-0000-0000-0000BF140000}"/>
    <cellStyle name="Heading 4 3" xfId="546" xr:uid="{00000000-0005-0000-0000-0000C0140000}"/>
    <cellStyle name="Heading 4 4" xfId="594" xr:uid="{00000000-0005-0000-0000-0000C1140000}"/>
    <cellStyle name="Heading 4 5" xfId="975" xr:uid="{00000000-0005-0000-0000-0000C2140000}"/>
    <cellStyle name="Heading 4 6" xfId="2680" xr:uid="{00000000-0005-0000-0000-0000C3140000}"/>
    <cellStyle name="Heading 4 7" xfId="50" xr:uid="{00000000-0005-0000-0000-0000C4140000}"/>
    <cellStyle name="Hyperlink 2" xfId="1058" xr:uid="{00000000-0005-0000-0000-0000C5140000}"/>
    <cellStyle name="Hyperlink 2 2" xfId="2783" xr:uid="{00000000-0005-0000-0000-0000C6140000}"/>
    <cellStyle name="Hyperlink 3" xfId="969" xr:uid="{00000000-0005-0000-0000-0000C7140000}"/>
    <cellStyle name="Hyperlink 4" xfId="51" xr:uid="{00000000-0005-0000-0000-0000C8140000}"/>
    <cellStyle name="Incorrecto 2" xfId="4966" xr:uid="{00000000-0005-0000-0000-0000C9140000}"/>
    <cellStyle name="Input 2" xfId="378" xr:uid="{00000000-0005-0000-0000-0000CA140000}"/>
    <cellStyle name="Input 3" xfId="550" xr:uid="{00000000-0005-0000-0000-0000CB140000}"/>
    <cellStyle name="Input 4" xfId="610" xr:uid="{00000000-0005-0000-0000-0000CC140000}"/>
    <cellStyle name="Input 5" xfId="979" xr:uid="{00000000-0005-0000-0000-0000CD140000}"/>
    <cellStyle name="Input 6" xfId="2681" xr:uid="{00000000-0005-0000-0000-0000CE140000}"/>
    <cellStyle name="Input 7" xfId="52" xr:uid="{00000000-0005-0000-0000-0000CF140000}"/>
    <cellStyle name="Linked Cell 2" xfId="379" xr:uid="{00000000-0005-0000-0000-0000D0140000}"/>
    <cellStyle name="Linked Cell 3" xfId="551" xr:uid="{00000000-0005-0000-0000-0000D1140000}"/>
    <cellStyle name="Linked Cell 4" xfId="554" xr:uid="{00000000-0005-0000-0000-0000D2140000}"/>
    <cellStyle name="Linked Cell 5" xfId="982" xr:uid="{00000000-0005-0000-0000-0000D3140000}"/>
    <cellStyle name="Linked Cell 6" xfId="2682" xr:uid="{00000000-0005-0000-0000-0000D4140000}"/>
    <cellStyle name="Linked Cell 7" xfId="53" xr:uid="{00000000-0005-0000-0000-0000D5140000}"/>
    <cellStyle name="Lo cambiamos?" xfId="8" xr:uid="{00000000-0005-0000-0000-0000D6140000}"/>
    <cellStyle name="Millares 2" xfId="4967" xr:uid="{00000000-0005-0000-0000-0000D7140000}"/>
    <cellStyle name="Millares 2 2" xfId="7285" xr:uid="{00000000-0005-0000-0000-0000D8140000}"/>
    <cellStyle name="Millares 2 3" xfId="7277" xr:uid="{00000000-0005-0000-0000-0000D9140000}"/>
    <cellStyle name="Neutral 2" xfId="380" xr:uid="{00000000-0005-0000-0000-0000DA140000}"/>
    <cellStyle name="Neutral 2 2" xfId="4968" xr:uid="{00000000-0005-0000-0000-0000DB140000}"/>
    <cellStyle name="Neutral 3" xfId="552" xr:uid="{00000000-0005-0000-0000-0000DC140000}"/>
    <cellStyle name="Neutral 4" xfId="553" xr:uid="{00000000-0005-0000-0000-0000DD140000}"/>
    <cellStyle name="Neutral 5" xfId="1051" xr:uid="{00000000-0005-0000-0000-0000DE140000}"/>
    <cellStyle name="Neutral 6" xfId="978" xr:uid="{00000000-0005-0000-0000-0000DF140000}"/>
    <cellStyle name="Neutral 7" xfId="2683" xr:uid="{00000000-0005-0000-0000-0000E0140000}"/>
    <cellStyle name="Neutral 8" xfId="54" xr:uid="{00000000-0005-0000-0000-0000E1140000}"/>
    <cellStyle name="Normal" xfId="0" builtinId="0"/>
    <cellStyle name="Normal 10" xfId="2920" xr:uid="{00000000-0005-0000-0000-0000E3140000}"/>
    <cellStyle name="Normal 11" xfId="10" xr:uid="{00000000-0005-0000-0000-0000E4140000}"/>
    <cellStyle name="Normal 11 10" xfId="632" xr:uid="{00000000-0005-0000-0000-0000E5140000}"/>
    <cellStyle name="Normal 11 11" xfId="367" xr:uid="{00000000-0005-0000-0000-0000E6140000}"/>
    <cellStyle name="Normal 11 12" xfId="459" xr:uid="{00000000-0005-0000-0000-0000E7140000}"/>
    <cellStyle name="Normal 11 13" xfId="384" xr:uid="{00000000-0005-0000-0000-0000E8140000}"/>
    <cellStyle name="Normal 11 14" xfId="466" xr:uid="{00000000-0005-0000-0000-0000E9140000}"/>
    <cellStyle name="Normal 11 15" xfId="493" xr:uid="{00000000-0005-0000-0000-0000EA140000}"/>
    <cellStyle name="Normal 11 16" xfId="435" xr:uid="{00000000-0005-0000-0000-0000EB140000}"/>
    <cellStyle name="Normal 11 17" xfId="404" xr:uid="{00000000-0005-0000-0000-0000EC140000}"/>
    <cellStyle name="Normal 11 18" xfId="429" xr:uid="{00000000-0005-0000-0000-0000ED140000}"/>
    <cellStyle name="Normal 11 19" xfId="657" xr:uid="{00000000-0005-0000-0000-0000EE140000}"/>
    <cellStyle name="Normal 11 2" xfId="457" xr:uid="{00000000-0005-0000-0000-0000EF140000}"/>
    <cellStyle name="Normal 11 20" xfId="447" xr:uid="{00000000-0005-0000-0000-0000F0140000}"/>
    <cellStyle name="Normal 11 21" xfId="486" xr:uid="{00000000-0005-0000-0000-0000F1140000}"/>
    <cellStyle name="Normal 11 22" xfId="665" xr:uid="{00000000-0005-0000-0000-0000F2140000}"/>
    <cellStyle name="Normal 11 23" xfId="645" xr:uid="{00000000-0005-0000-0000-0000F3140000}"/>
    <cellStyle name="Normal 11 24" xfId="455" xr:uid="{00000000-0005-0000-0000-0000F4140000}"/>
    <cellStyle name="Normal 11 25" xfId="410" xr:uid="{00000000-0005-0000-0000-0000F5140000}"/>
    <cellStyle name="Normal 11 26" xfId="368" xr:uid="{00000000-0005-0000-0000-0000F6140000}"/>
    <cellStyle name="Normal 11 27" xfId="692" xr:uid="{00000000-0005-0000-0000-0000F7140000}"/>
    <cellStyle name="Normal 11 28" xfId="751" xr:uid="{00000000-0005-0000-0000-0000F8140000}"/>
    <cellStyle name="Normal 11 29" xfId="785" xr:uid="{00000000-0005-0000-0000-0000F9140000}"/>
    <cellStyle name="Normal 11 3" xfId="416" xr:uid="{00000000-0005-0000-0000-0000FA140000}"/>
    <cellStyle name="Normal 11 30" xfId="802" xr:uid="{00000000-0005-0000-0000-0000FB140000}"/>
    <cellStyle name="Normal 11 31" xfId="774" xr:uid="{00000000-0005-0000-0000-0000FC140000}"/>
    <cellStyle name="Normal 11 32" xfId="835" xr:uid="{00000000-0005-0000-0000-0000FD140000}"/>
    <cellStyle name="Normal 11 33" xfId="904" xr:uid="{00000000-0005-0000-0000-0000FE140000}"/>
    <cellStyle name="Normal 11 34" xfId="2771" xr:uid="{00000000-0005-0000-0000-0000FF140000}"/>
    <cellStyle name="Normal 11 4" xfId="475" xr:uid="{00000000-0005-0000-0000-000000150000}"/>
    <cellStyle name="Normal 11 4 2" xfId="7297" xr:uid="{C9B4E77A-943B-421A-922A-062C0A848CBE}"/>
    <cellStyle name="Normal 11 5" xfId="458" xr:uid="{00000000-0005-0000-0000-000001150000}"/>
    <cellStyle name="Normal 11 6" xfId="483" xr:uid="{00000000-0005-0000-0000-000002150000}"/>
    <cellStyle name="Normal 11 7" xfId="630" xr:uid="{00000000-0005-0000-0000-000003150000}"/>
    <cellStyle name="Normal 11 8" xfId="443" xr:uid="{00000000-0005-0000-0000-000004150000}"/>
    <cellStyle name="Normal 11 9" xfId="464" xr:uid="{00000000-0005-0000-0000-000005150000}"/>
    <cellStyle name="Normal 12" xfId="251" xr:uid="{00000000-0005-0000-0000-000006150000}"/>
    <cellStyle name="Normal 12 10" xfId="422" xr:uid="{00000000-0005-0000-0000-000007150000}"/>
    <cellStyle name="Normal 12 11" xfId="418" xr:uid="{00000000-0005-0000-0000-000008150000}"/>
    <cellStyle name="Normal 12 12" xfId="489" xr:uid="{00000000-0005-0000-0000-000009150000}"/>
    <cellStyle name="Normal 12 13" xfId="439" xr:uid="{00000000-0005-0000-0000-00000A150000}"/>
    <cellStyle name="Normal 12 14" xfId="412" xr:uid="{00000000-0005-0000-0000-00000B150000}"/>
    <cellStyle name="Normal 12 15" xfId="670" xr:uid="{00000000-0005-0000-0000-00000C150000}"/>
    <cellStyle name="Normal 12 16" xfId="642" xr:uid="{00000000-0005-0000-0000-00000D150000}"/>
    <cellStyle name="Normal 12 17" xfId="450" xr:uid="{00000000-0005-0000-0000-00000E150000}"/>
    <cellStyle name="Normal 12 18" xfId="482" xr:uid="{00000000-0005-0000-0000-00000F150000}"/>
    <cellStyle name="Normal 12 19" xfId="651" xr:uid="{00000000-0005-0000-0000-000010150000}"/>
    <cellStyle name="Normal 12 2" xfId="463" xr:uid="{00000000-0005-0000-0000-000011150000}"/>
    <cellStyle name="Normal 12 20" xfId="440" xr:uid="{00000000-0005-0000-0000-000012150000}"/>
    <cellStyle name="Normal 12 21" xfId="432" xr:uid="{00000000-0005-0000-0000-000013150000}"/>
    <cellStyle name="Normal 12 22" xfId="491" xr:uid="{00000000-0005-0000-0000-000014150000}"/>
    <cellStyle name="Normal 12 23" xfId="627" xr:uid="{00000000-0005-0000-0000-000015150000}"/>
    <cellStyle name="Normal 12 24" xfId="648" xr:uid="{00000000-0005-0000-0000-000016150000}"/>
    <cellStyle name="Normal 12 25" xfId="388" xr:uid="{00000000-0005-0000-0000-000017150000}"/>
    <cellStyle name="Normal 12 26" xfId="624" xr:uid="{00000000-0005-0000-0000-000018150000}"/>
    <cellStyle name="Normal 12 27" xfId="693" xr:uid="{00000000-0005-0000-0000-000019150000}"/>
    <cellStyle name="Normal 12 28" xfId="752" xr:uid="{00000000-0005-0000-0000-00001A150000}"/>
    <cellStyle name="Normal 12 29" xfId="787" xr:uid="{00000000-0005-0000-0000-00001B150000}"/>
    <cellStyle name="Normal 12 3" xfId="476" xr:uid="{00000000-0005-0000-0000-00001C150000}"/>
    <cellStyle name="Normal 12 30" xfId="806" xr:uid="{00000000-0005-0000-0000-00001D150000}"/>
    <cellStyle name="Normal 12 31" xfId="810" xr:uid="{00000000-0005-0000-0000-00001E150000}"/>
    <cellStyle name="Normal 12 32" xfId="836" xr:uid="{00000000-0005-0000-0000-00001F150000}"/>
    <cellStyle name="Normal 12 33" xfId="921" xr:uid="{00000000-0005-0000-0000-000020150000}"/>
    <cellStyle name="Normal 12 34" xfId="2782" xr:uid="{00000000-0005-0000-0000-000021150000}"/>
    <cellStyle name="Normal 12 4" xfId="456" xr:uid="{00000000-0005-0000-0000-000022150000}"/>
    <cellStyle name="Normal 12 5" xfId="437" xr:uid="{00000000-0005-0000-0000-000023150000}"/>
    <cellStyle name="Normal 12 6" xfId="499" xr:uid="{00000000-0005-0000-0000-000024150000}"/>
    <cellStyle name="Normal 12 7" xfId="480" xr:uid="{00000000-0005-0000-0000-000025150000}"/>
    <cellStyle name="Normal 12 8" xfId="424" xr:uid="{00000000-0005-0000-0000-000026150000}"/>
    <cellStyle name="Normal 12 9" xfId="471" xr:uid="{00000000-0005-0000-0000-000027150000}"/>
    <cellStyle name="Normal 13" xfId="4934" xr:uid="{00000000-0005-0000-0000-000028150000}"/>
    <cellStyle name="Normal 13 2" xfId="7263" xr:uid="{00000000-0005-0000-0000-000029150000}"/>
    <cellStyle name="Normal 14" xfId="4980" xr:uid="{00000000-0005-0000-0000-00002A150000}"/>
    <cellStyle name="Normal 14 2" xfId="7282" xr:uid="{00000000-0005-0000-0000-00002B150000}"/>
    <cellStyle name="Normal 15" xfId="270" xr:uid="{00000000-0005-0000-0000-00002C150000}"/>
    <cellStyle name="Normal 15 10" xfId="658" xr:uid="{00000000-0005-0000-0000-00002D150000}"/>
    <cellStyle name="Normal 15 11" xfId="402" xr:uid="{00000000-0005-0000-0000-00002E150000}"/>
    <cellStyle name="Normal 15 12" xfId="419" xr:uid="{00000000-0005-0000-0000-00002F150000}"/>
    <cellStyle name="Normal 15 13" xfId="477" xr:uid="{00000000-0005-0000-0000-000030150000}"/>
    <cellStyle name="Normal 15 14" xfId="405" xr:uid="{00000000-0005-0000-0000-000031150000}"/>
    <cellStyle name="Normal 15 15" xfId="431" xr:uid="{00000000-0005-0000-0000-000032150000}"/>
    <cellStyle name="Normal 15 16" xfId="426" xr:uid="{00000000-0005-0000-0000-000033150000}"/>
    <cellStyle name="Normal 15 17" xfId="448" xr:uid="{00000000-0005-0000-0000-000034150000}"/>
    <cellStyle name="Normal 15 18" xfId="664" xr:uid="{00000000-0005-0000-0000-000035150000}"/>
    <cellStyle name="Normal 15 19" xfId="671" xr:uid="{00000000-0005-0000-0000-000036150000}"/>
    <cellStyle name="Normal 15 2" xfId="469" xr:uid="{00000000-0005-0000-0000-000037150000}"/>
    <cellStyle name="Normal 15 20" xfId="672" xr:uid="{00000000-0005-0000-0000-000038150000}"/>
    <cellStyle name="Normal 15 21" xfId="673" xr:uid="{00000000-0005-0000-0000-000039150000}"/>
    <cellStyle name="Normal 15 22" xfId="674" xr:uid="{00000000-0005-0000-0000-00003A150000}"/>
    <cellStyle name="Normal 15 23" xfId="675" xr:uid="{00000000-0005-0000-0000-00003B150000}"/>
    <cellStyle name="Normal 15 24" xfId="676" xr:uid="{00000000-0005-0000-0000-00003C150000}"/>
    <cellStyle name="Normal 15 25" xfId="677" xr:uid="{00000000-0005-0000-0000-00003D150000}"/>
    <cellStyle name="Normal 15 26" xfId="678" xr:uid="{00000000-0005-0000-0000-00003E150000}"/>
    <cellStyle name="Normal 15 27" xfId="694" xr:uid="{00000000-0005-0000-0000-00003F150000}"/>
    <cellStyle name="Normal 15 28" xfId="753" xr:uid="{00000000-0005-0000-0000-000040150000}"/>
    <cellStyle name="Normal 15 29" xfId="790" xr:uid="{00000000-0005-0000-0000-000041150000}"/>
    <cellStyle name="Normal 15 3" xfId="494" xr:uid="{00000000-0005-0000-0000-000042150000}"/>
    <cellStyle name="Normal 15 30" xfId="809" xr:uid="{00000000-0005-0000-0000-000043150000}"/>
    <cellStyle name="Normal 15 31" xfId="792" xr:uid="{00000000-0005-0000-0000-000044150000}"/>
    <cellStyle name="Normal 15 32" xfId="837" xr:uid="{00000000-0005-0000-0000-000045150000}"/>
    <cellStyle name="Normal 15 33" xfId="916" xr:uid="{00000000-0005-0000-0000-000046150000}"/>
    <cellStyle name="Normal 15 34" xfId="2770" xr:uid="{00000000-0005-0000-0000-000047150000}"/>
    <cellStyle name="Normal 15 4" xfId="668" xr:uid="{00000000-0005-0000-0000-000048150000}"/>
    <cellStyle name="Normal 15 5" xfId="407" xr:uid="{00000000-0005-0000-0000-000049150000}"/>
    <cellStyle name="Normal 15 6" xfId="481" xr:uid="{00000000-0005-0000-0000-00004A150000}"/>
    <cellStyle name="Normal 15 7" xfId="430" xr:uid="{00000000-0005-0000-0000-00004B150000}"/>
    <cellStyle name="Normal 15 8" xfId="436" xr:uid="{00000000-0005-0000-0000-00004C150000}"/>
    <cellStyle name="Normal 15 9" xfId="487" xr:uid="{00000000-0005-0000-0000-00004D150000}"/>
    <cellStyle name="Normal 16" xfId="281" xr:uid="{00000000-0005-0000-0000-00004E150000}"/>
    <cellStyle name="Normal 16 10" xfId="653" xr:uid="{00000000-0005-0000-0000-00004F150000}"/>
    <cellStyle name="Normal 16 11" xfId="406" xr:uid="{00000000-0005-0000-0000-000050150000}"/>
    <cellStyle name="Normal 16 12" xfId="506" xr:uid="{00000000-0005-0000-0000-000051150000}"/>
    <cellStyle name="Normal 16 13" xfId="496" xr:uid="{00000000-0005-0000-0000-000052150000}"/>
    <cellStyle name="Normal 16 14" xfId="663" xr:uid="{00000000-0005-0000-0000-000053150000}"/>
    <cellStyle name="Normal 16 15" xfId="646" xr:uid="{00000000-0005-0000-0000-000054150000}"/>
    <cellStyle name="Normal 16 16" xfId="434" xr:uid="{00000000-0005-0000-0000-000055150000}"/>
    <cellStyle name="Normal 16 17" xfId="623" xr:uid="{00000000-0005-0000-0000-000056150000}"/>
    <cellStyle name="Normal 16 18" xfId="508" xr:uid="{00000000-0005-0000-0000-000057150000}"/>
    <cellStyle name="Normal 16 19" xfId="501" xr:uid="{00000000-0005-0000-0000-000058150000}"/>
    <cellStyle name="Normal 16 2" xfId="474" xr:uid="{00000000-0005-0000-0000-000059150000}"/>
    <cellStyle name="Normal 16 20" xfId="453" xr:uid="{00000000-0005-0000-0000-00005A150000}"/>
    <cellStyle name="Normal 16 21" xfId="472" xr:uid="{00000000-0005-0000-0000-00005B150000}"/>
    <cellStyle name="Normal 16 22" xfId="626" xr:uid="{00000000-0005-0000-0000-00005C150000}"/>
    <cellStyle name="Normal 16 23" xfId="460" xr:uid="{00000000-0005-0000-0000-00005D150000}"/>
    <cellStyle name="Normal 16 24" xfId="438" xr:uid="{00000000-0005-0000-0000-00005E150000}"/>
    <cellStyle name="Normal 16 25" xfId="387" xr:uid="{00000000-0005-0000-0000-00005F150000}"/>
    <cellStyle name="Normal 16 26" xfId="650" xr:uid="{00000000-0005-0000-0000-000060150000}"/>
    <cellStyle name="Normal 16 27" xfId="695" xr:uid="{00000000-0005-0000-0000-000061150000}"/>
    <cellStyle name="Normal 16 28" xfId="754" xr:uid="{00000000-0005-0000-0000-000062150000}"/>
    <cellStyle name="Normal 16 29" xfId="791" xr:uid="{00000000-0005-0000-0000-000063150000}"/>
    <cellStyle name="Normal 16 3" xfId="421" xr:uid="{00000000-0005-0000-0000-000064150000}"/>
    <cellStyle name="Normal 16 30" xfId="775" xr:uid="{00000000-0005-0000-0000-000065150000}"/>
    <cellStyle name="Normal 16 31" xfId="805" xr:uid="{00000000-0005-0000-0000-000066150000}"/>
    <cellStyle name="Normal 16 32" xfId="838" xr:uid="{00000000-0005-0000-0000-000067150000}"/>
    <cellStyle name="Normal 16 33" xfId="918" xr:uid="{00000000-0005-0000-0000-000068150000}"/>
    <cellStyle name="Normal 16 34" xfId="2778" xr:uid="{00000000-0005-0000-0000-000069150000}"/>
    <cellStyle name="Normal 16 4" xfId="454" xr:uid="{00000000-0005-0000-0000-00006A150000}"/>
    <cellStyle name="Normal 16 5" xfId="366" xr:uid="{00000000-0005-0000-0000-00006B150000}"/>
    <cellStyle name="Normal 16 6" xfId="659" xr:uid="{00000000-0005-0000-0000-00006C150000}"/>
    <cellStyle name="Normal 16 7" xfId="495" xr:uid="{00000000-0005-0000-0000-00006D150000}"/>
    <cellStyle name="Normal 16 8" xfId="666" xr:uid="{00000000-0005-0000-0000-00006E150000}"/>
    <cellStyle name="Normal 16 9" xfId="512" xr:uid="{00000000-0005-0000-0000-00006F150000}"/>
    <cellStyle name="Normal 17" xfId="331" xr:uid="{00000000-0005-0000-0000-000070150000}"/>
    <cellStyle name="Normal 17 10" xfId="415" xr:uid="{00000000-0005-0000-0000-000071150000}"/>
    <cellStyle name="Normal 17 11" xfId="411" xr:uid="{00000000-0005-0000-0000-000072150000}"/>
    <cellStyle name="Normal 17 12" xfId="654" xr:uid="{00000000-0005-0000-0000-000073150000}"/>
    <cellStyle name="Normal 17 13" xfId="414" xr:uid="{00000000-0005-0000-0000-000074150000}"/>
    <cellStyle name="Normal 17 14" xfId="485" xr:uid="{00000000-0005-0000-0000-000075150000}"/>
    <cellStyle name="Normal 17 15" xfId="409" xr:uid="{00000000-0005-0000-0000-000076150000}"/>
    <cellStyle name="Normal 17 16" xfId="662" xr:uid="{00000000-0005-0000-0000-000077150000}"/>
    <cellStyle name="Normal 17 17" xfId="503" xr:uid="{00000000-0005-0000-0000-000078150000}"/>
    <cellStyle name="Normal 17 18" xfId="634" xr:uid="{00000000-0005-0000-0000-000079150000}"/>
    <cellStyle name="Normal 17 19" xfId="446" xr:uid="{00000000-0005-0000-0000-00007A150000}"/>
    <cellStyle name="Normal 17 2" xfId="502" xr:uid="{00000000-0005-0000-0000-00007B150000}"/>
    <cellStyle name="Normal 17 20" xfId="640" xr:uid="{00000000-0005-0000-0000-00007C150000}"/>
    <cellStyle name="Normal 17 21" xfId="636" xr:uid="{00000000-0005-0000-0000-00007D150000}"/>
    <cellStyle name="Normal 17 22" xfId="510" xr:uid="{00000000-0005-0000-0000-00007E150000}"/>
    <cellStyle name="Normal 17 23" xfId="365" xr:uid="{00000000-0005-0000-0000-00007F150000}"/>
    <cellStyle name="Normal 17 24" xfId="638" xr:uid="{00000000-0005-0000-0000-000080150000}"/>
    <cellStyle name="Normal 17 25" xfId="511" xr:uid="{00000000-0005-0000-0000-000081150000}"/>
    <cellStyle name="Normal 17 26" xfId="652" xr:uid="{00000000-0005-0000-0000-000082150000}"/>
    <cellStyle name="Normal 17 27" xfId="696" xr:uid="{00000000-0005-0000-0000-000083150000}"/>
    <cellStyle name="Normal 17 28" xfId="755" xr:uid="{00000000-0005-0000-0000-000084150000}"/>
    <cellStyle name="Normal 17 29" xfId="796" xr:uid="{00000000-0005-0000-0000-000085150000}"/>
    <cellStyle name="Normal 17 3" xfId="631" xr:uid="{00000000-0005-0000-0000-000086150000}"/>
    <cellStyle name="Normal 17 30" xfId="816" xr:uid="{00000000-0005-0000-0000-000087150000}"/>
    <cellStyle name="Normal 17 31" xfId="812" xr:uid="{00000000-0005-0000-0000-000088150000}"/>
    <cellStyle name="Normal 17 32" xfId="839" xr:uid="{00000000-0005-0000-0000-000089150000}"/>
    <cellStyle name="Normal 17 33" xfId="922" xr:uid="{00000000-0005-0000-0000-00008A150000}"/>
    <cellStyle name="Normal 17 34" xfId="2762" xr:uid="{00000000-0005-0000-0000-00008B150000}"/>
    <cellStyle name="Normal 17 4" xfId="417" xr:uid="{00000000-0005-0000-0000-00008C150000}"/>
    <cellStyle name="Normal 17 5" xfId="639" xr:uid="{00000000-0005-0000-0000-00008D150000}"/>
    <cellStyle name="Normal 17 6" xfId="647" xr:uid="{00000000-0005-0000-0000-00008E150000}"/>
    <cellStyle name="Normal 17 7" xfId="423" xr:uid="{00000000-0005-0000-0000-00008F150000}"/>
    <cellStyle name="Normal 17 8" xfId="461" xr:uid="{00000000-0005-0000-0000-000090150000}"/>
    <cellStyle name="Normal 17 9" xfId="470" xr:uid="{00000000-0005-0000-0000-000091150000}"/>
    <cellStyle name="Normal 18" xfId="333" xr:uid="{00000000-0005-0000-0000-000092150000}"/>
    <cellStyle name="Normal 18 10" xfId="649" xr:uid="{00000000-0005-0000-0000-000093150000}"/>
    <cellStyle name="Normal 18 11" xfId="442" xr:uid="{00000000-0005-0000-0000-000094150000}"/>
    <cellStyle name="Normal 18 12" xfId="467" xr:uid="{00000000-0005-0000-0000-000095150000}"/>
    <cellStyle name="Normal 18 13" xfId="498" xr:uid="{00000000-0005-0000-0000-000096150000}"/>
    <cellStyle name="Normal 18 14" xfId="641" xr:uid="{00000000-0005-0000-0000-000097150000}"/>
    <cellStyle name="Normal 18 15" xfId="449" xr:uid="{00000000-0005-0000-0000-000098150000}"/>
    <cellStyle name="Normal 18 16" xfId="433" xr:uid="{00000000-0005-0000-0000-000099150000}"/>
    <cellStyle name="Normal 18 17" xfId="667" xr:uid="{00000000-0005-0000-0000-00009A150000}"/>
    <cellStyle name="Normal 18 18" xfId="644" xr:uid="{00000000-0005-0000-0000-00009B150000}"/>
    <cellStyle name="Normal 18 19" xfId="484" xr:uid="{00000000-0005-0000-0000-00009C150000}"/>
    <cellStyle name="Normal 18 2" xfId="504" xr:uid="{00000000-0005-0000-0000-00009D150000}"/>
    <cellStyle name="Normal 18 20" xfId="492" xr:uid="{00000000-0005-0000-0000-00009E150000}"/>
    <cellStyle name="Normal 18 21" xfId="427" xr:uid="{00000000-0005-0000-0000-00009F150000}"/>
    <cellStyle name="Normal 18 22" xfId="655" xr:uid="{00000000-0005-0000-0000-0000A0150000}"/>
    <cellStyle name="Normal 18 23" xfId="497" xr:uid="{00000000-0005-0000-0000-0000A1150000}"/>
    <cellStyle name="Normal 18 24" xfId="661" xr:uid="{00000000-0005-0000-0000-0000A2150000}"/>
    <cellStyle name="Normal 18 25" xfId="452" xr:uid="{00000000-0005-0000-0000-0000A3150000}"/>
    <cellStyle name="Normal 18 26" xfId="468" xr:uid="{00000000-0005-0000-0000-0000A4150000}"/>
    <cellStyle name="Normal 18 27" xfId="697" xr:uid="{00000000-0005-0000-0000-0000A5150000}"/>
    <cellStyle name="Normal 18 28" xfId="756" xr:uid="{00000000-0005-0000-0000-0000A6150000}"/>
    <cellStyle name="Normal 18 29" xfId="797" xr:uid="{00000000-0005-0000-0000-0000A7150000}"/>
    <cellStyle name="Normal 18 3" xfId="633" xr:uid="{00000000-0005-0000-0000-0000A8150000}"/>
    <cellStyle name="Normal 18 30" xfId="808" xr:uid="{00000000-0005-0000-0000-0000A9150000}"/>
    <cellStyle name="Normal 18 31" xfId="813" xr:uid="{00000000-0005-0000-0000-0000AA150000}"/>
    <cellStyle name="Normal 18 32" xfId="840" xr:uid="{00000000-0005-0000-0000-0000AB150000}"/>
    <cellStyle name="Normal 18 33" xfId="845" xr:uid="{00000000-0005-0000-0000-0000AC150000}"/>
    <cellStyle name="Normal 18 34" xfId="2775" xr:uid="{00000000-0005-0000-0000-0000AD150000}"/>
    <cellStyle name="Normal 18 4" xfId="509" xr:uid="{00000000-0005-0000-0000-0000AE150000}"/>
    <cellStyle name="Normal 18 5" xfId="490" xr:uid="{00000000-0005-0000-0000-0000AF150000}"/>
    <cellStyle name="Normal 18 6" xfId="383" xr:uid="{00000000-0005-0000-0000-0000B0150000}"/>
    <cellStyle name="Normal 18 7" xfId="413" xr:uid="{00000000-0005-0000-0000-0000B1150000}"/>
    <cellStyle name="Normal 18 8" xfId="625" xr:uid="{00000000-0005-0000-0000-0000B2150000}"/>
    <cellStyle name="Normal 18 9" xfId="408" xr:uid="{00000000-0005-0000-0000-0000B3150000}"/>
    <cellStyle name="Normal 19" xfId="337" xr:uid="{00000000-0005-0000-0000-0000B4150000}"/>
    <cellStyle name="Normal 19 10" xfId="669" xr:uid="{00000000-0005-0000-0000-0000B5150000}"/>
    <cellStyle name="Normal 19 11" xfId="643" xr:uid="{00000000-0005-0000-0000-0000B6150000}"/>
    <cellStyle name="Normal 19 12" xfId="420" xr:uid="{00000000-0005-0000-0000-0000B7150000}"/>
    <cellStyle name="Normal 19 13" xfId="479" xr:uid="{00000000-0005-0000-0000-0000B8150000}"/>
    <cellStyle name="Normal 19 14" xfId="507" xr:uid="{00000000-0005-0000-0000-0000B9150000}"/>
    <cellStyle name="Normal 19 15" xfId="629" xr:uid="{00000000-0005-0000-0000-0000BA150000}"/>
    <cellStyle name="Normal 19 16" xfId="465" xr:uid="{00000000-0005-0000-0000-0000BB150000}"/>
    <cellStyle name="Normal 19 17" xfId="441" xr:uid="{00000000-0005-0000-0000-0000BC150000}"/>
    <cellStyle name="Normal 19 18" xfId="656" xr:uid="{00000000-0005-0000-0000-0000BD150000}"/>
    <cellStyle name="Normal 19 19" xfId="403" xr:uid="{00000000-0005-0000-0000-0000BE150000}"/>
    <cellStyle name="Normal 19 2" xfId="505" xr:uid="{00000000-0005-0000-0000-0000BF150000}"/>
    <cellStyle name="Normal 19 20" xfId="628" xr:uid="{00000000-0005-0000-0000-0000C0150000}"/>
    <cellStyle name="Normal 19 21" xfId="637" xr:uid="{00000000-0005-0000-0000-0000C1150000}"/>
    <cellStyle name="Normal 19 22" xfId="488" xr:uid="{00000000-0005-0000-0000-0000C2150000}"/>
    <cellStyle name="Normal 19 23" xfId="428" xr:uid="{00000000-0005-0000-0000-0000C3150000}"/>
    <cellStyle name="Normal 19 24" xfId="500" xr:uid="{00000000-0005-0000-0000-0000C4150000}"/>
    <cellStyle name="Normal 19 25" xfId="451" xr:uid="{00000000-0005-0000-0000-0000C5150000}"/>
    <cellStyle name="Normal 19 26" xfId="462" xr:uid="{00000000-0005-0000-0000-0000C6150000}"/>
    <cellStyle name="Normal 19 27" xfId="698" xr:uid="{00000000-0005-0000-0000-0000C7150000}"/>
    <cellStyle name="Normal 19 28" xfId="757" xr:uid="{00000000-0005-0000-0000-0000C8150000}"/>
    <cellStyle name="Normal 19 29" xfId="798" xr:uid="{00000000-0005-0000-0000-0000C9150000}"/>
    <cellStyle name="Normal 19 3" xfId="635" xr:uid="{00000000-0005-0000-0000-0000CA150000}"/>
    <cellStyle name="Normal 19 30" xfId="801" xr:uid="{00000000-0005-0000-0000-0000CB150000}"/>
    <cellStyle name="Normal 19 31" xfId="803" xr:uid="{00000000-0005-0000-0000-0000CC150000}"/>
    <cellStyle name="Normal 19 32" xfId="842" xr:uid="{00000000-0005-0000-0000-0000CD150000}"/>
    <cellStyle name="Normal 19 33" xfId="919" xr:uid="{00000000-0005-0000-0000-0000CE150000}"/>
    <cellStyle name="Normal 19 34" xfId="2774" xr:uid="{00000000-0005-0000-0000-0000CF150000}"/>
    <cellStyle name="Normal 19 4" xfId="425" xr:uid="{00000000-0005-0000-0000-0000D0150000}"/>
    <cellStyle name="Normal 19 5" xfId="478" xr:uid="{00000000-0005-0000-0000-0000D1150000}"/>
    <cellStyle name="Normal 19 6" xfId="660" xr:uid="{00000000-0005-0000-0000-0000D2150000}"/>
    <cellStyle name="Normal 19 7" xfId="445" xr:uid="{00000000-0005-0000-0000-0000D3150000}"/>
    <cellStyle name="Normal 19 8" xfId="444" xr:uid="{00000000-0005-0000-0000-0000D4150000}"/>
    <cellStyle name="Normal 19 9" xfId="473" xr:uid="{00000000-0005-0000-0000-0000D5150000}"/>
    <cellStyle name="Normal 2" xfId="9" xr:uid="{00000000-0005-0000-0000-0000D6150000}"/>
    <cellStyle name="Normal 2 10" xfId="3791" xr:uid="{00000000-0005-0000-0000-0000D7150000}"/>
    <cellStyle name="Normal 2 10 2" xfId="4931" xr:uid="{00000000-0005-0000-0000-0000D8150000}"/>
    <cellStyle name="Normal 2 10 2 2" xfId="7260" xr:uid="{00000000-0005-0000-0000-0000D9150000}"/>
    <cellStyle name="Normal 2 10 3" xfId="6121" xr:uid="{00000000-0005-0000-0000-0000DA150000}"/>
    <cellStyle name="Normal 2 11" xfId="3792" xr:uid="{00000000-0005-0000-0000-0000DB150000}"/>
    <cellStyle name="Normal 2 11 2" xfId="4932" xr:uid="{00000000-0005-0000-0000-0000DC150000}"/>
    <cellStyle name="Normal 2 11 2 2" xfId="7261" xr:uid="{00000000-0005-0000-0000-0000DD150000}"/>
    <cellStyle name="Normal 2 11 3" xfId="6122" xr:uid="{00000000-0005-0000-0000-0000DE150000}"/>
    <cellStyle name="Normal 2 12" xfId="3793" xr:uid="{00000000-0005-0000-0000-0000DF150000}"/>
    <cellStyle name="Normal 2 12 2" xfId="4933" xr:uid="{00000000-0005-0000-0000-0000E0150000}"/>
    <cellStyle name="Normal 2 12 2 2" xfId="7262" xr:uid="{00000000-0005-0000-0000-0000E1150000}"/>
    <cellStyle name="Normal 2 12 3" xfId="6123" xr:uid="{00000000-0005-0000-0000-0000E2150000}"/>
    <cellStyle name="Normal 2 13" xfId="4969" xr:uid="{00000000-0005-0000-0000-0000E3150000}"/>
    <cellStyle name="Normal 2 13 2" xfId="7278" xr:uid="{00000000-0005-0000-0000-0000E4150000}"/>
    <cellStyle name="Normal 2 14" xfId="3795" xr:uid="{00000000-0005-0000-0000-0000E5150000}"/>
    <cellStyle name="Normal 2 14 2" xfId="6124" xr:uid="{00000000-0005-0000-0000-0000E6150000}"/>
    <cellStyle name="Normal 2 15" xfId="4984" xr:uid="{00000000-0005-0000-0000-0000E7150000}"/>
    <cellStyle name="Normal 2 16" xfId="7289" xr:uid="{00000000-0005-0000-0000-0000E8150000}"/>
    <cellStyle name="Normal 2 2" xfId="14" xr:uid="{00000000-0005-0000-0000-0000E9150000}"/>
    <cellStyle name="Normal 2 2 10" xfId="3797" xr:uid="{00000000-0005-0000-0000-0000EA150000}"/>
    <cellStyle name="Normal 2 2 10 2" xfId="6126" xr:uid="{00000000-0005-0000-0000-0000EB150000}"/>
    <cellStyle name="Normal 2 2 11" xfId="4986" xr:uid="{00000000-0005-0000-0000-0000EC150000}"/>
    <cellStyle name="Normal 2 2 12" xfId="7294" xr:uid="{C934B809-36E7-4DAC-A3F3-E1154091D97C}"/>
    <cellStyle name="Normal 2 2 2" xfId="1075" xr:uid="{00000000-0005-0000-0000-0000ED150000}"/>
    <cellStyle name="Normal 2 2 2 2" xfId="2645" xr:uid="{00000000-0005-0000-0000-0000EE150000}"/>
    <cellStyle name="Normal 2 2 2 2 2" xfId="2756" xr:uid="{00000000-0005-0000-0000-0000EF150000}"/>
    <cellStyle name="Normal 2 2 2 2 2 2" xfId="2919" xr:uid="{00000000-0005-0000-0000-0000F0150000}"/>
    <cellStyle name="Normal 2 2 2 2 2 2 2" xfId="3220" xr:uid="{00000000-0005-0000-0000-0000F1150000}"/>
    <cellStyle name="Normal 2 2 2 2 2 2 2 2" xfId="3787" xr:uid="{00000000-0005-0000-0000-0000F2150000}"/>
    <cellStyle name="Normal 2 2 2 2 2 2 2 2 2" xfId="4927" xr:uid="{00000000-0005-0000-0000-0000F3150000}"/>
    <cellStyle name="Normal 2 2 2 2 2 2 2 2 2 2" xfId="7256" xr:uid="{00000000-0005-0000-0000-0000F4150000}"/>
    <cellStyle name="Normal 2 2 2 2 2 2 2 2 3" xfId="6117" xr:uid="{00000000-0005-0000-0000-0000F5150000}"/>
    <cellStyle name="Normal 2 2 2 2 2 2 2 3" xfId="4360" xr:uid="{00000000-0005-0000-0000-0000F6150000}"/>
    <cellStyle name="Normal 2 2 2 2 2 2 2 3 2" xfId="6689" xr:uid="{00000000-0005-0000-0000-0000F7150000}"/>
    <cellStyle name="Normal 2 2 2 2 2 2 2 4" xfId="5550" xr:uid="{00000000-0005-0000-0000-0000F8150000}"/>
    <cellStyle name="Normal 2 2 2 2 2 2 3" xfId="3496" xr:uid="{00000000-0005-0000-0000-0000F9150000}"/>
    <cellStyle name="Normal 2 2 2 2 2 2 3 2" xfId="4636" xr:uid="{00000000-0005-0000-0000-0000FA150000}"/>
    <cellStyle name="Normal 2 2 2 2 2 2 3 2 2" xfId="6965" xr:uid="{00000000-0005-0000-0000-0000FB150000}"/>
    <cellStyle name="Normal 2 2 2 2 2 2 3 3" xfId="5826" xr:uid="{00000000-0005-0000-0000-0000FC150000}"/>
    <cellStyle name="Normal 2 2 2 2 2 2 4" xfId="4069" xr:uid="{00000000-0005-0000-0000-0000FD150000}"/>
    <cellStyle name="Normal 2 2 2 2 2 2 4 2" xfId="6398" xr:uid="{00000000-0005-0000-0000-0000FE150000}"/>
    <cellStyle name="Normal 2 2 2 2 2 2 5" xfId="5258" xr:uid="{00000000-0005-0000-0000-0000FF150000}"/>
    <cellStyle name="Normal 2 2 2 2 2 3" xfId="3083" xr:uid="{00000000-0005-0000-0000-000000160000}"/>
    <cellStyle name="Normal 2 2 2 2 2 3 2" xfId="3650" xr:uid="{00000000-0005-0000-0000-000001160000}"/>
    <cellStyle name="Normal 2 2 2 2 2 3 2 2" xfId="4790" xr:uid="{00000000-0005-0000-0000-000002160000}"/>
    <cellStyle name="Normal 2 2 2 2 2 3 2 2 2" xfId="7119" xr:uid="{00000000-0005-0000-0000-000003160000}"/>
    <cellStyle name="Normal 2 2 2 2 2 3 2 3" xfId="5980" xr:uid="{00000000-0005-0000-0000-000004160000}"/>
    <cellStyle name="Normal 2 2 2 2 2 3 3" xfId="4223" xr:uid="{00000000-0005-0000-0000-000005160000}"/>
    <cellStyle name="Normal 2 2 2 2 2 3 3 2" xfId="6552" xr:uid="{00000000-0005-0000-0000-000006160000}"/>
    <cellStyle name="Normal 2 2 2 2 2 3 4" xfId="5413" xr:uid="{00000000-0005-0000-0000-000007160000}"/>
    <cellStyle name="Normal 2 2 2 2 2 4" xfId="3361" xr:uid="{00000000-0005-0000-0000-000008160000}"/>
    <cellStyle name="Normal 2 2 2 2 2 4 2" xfId="4501" xr:uid="{00000000-0005-0000-0000-000009160000}"/>
    <cellStyle name="Normal 2 2 2 2 2 4 2 2" xfId="6830" xr:uid="{00000000-0005-0000-0000-00000A160000}"/>
    <cellStyle name="Normal 2 2 2 2 2 4 3" xfId="5691" xr:uid="{00000000-0005-0000-0000-00000B160000}"/>
    <cellStyle name="Normal 2 2 2 2 2 5" xfId="3934" xr:uid="{00000000-0005-0000-0000-00000C160000}"/>
    <cellStyle name="Normal 2 2 2 2 2 5 2" xfId="6263" xr:uid="{00000000-0005-0000-0000-00000D160000}"/>
    <cellStyle name="Normal 2 2 2 2 2 6" xfId="5123" xr:uid="{00000000-0005-0000-0000-00000E160000}"/>
    <cellStyle name="Normal 2 2 2 2 3" xfId="2850" xr:uid="{00000000-0005-0000-0000-00000F160000}"/>
    <cellStyle name="Normal 2 2 2 2 3 2" xfId="3151" xr:uid="{00000000-0005-0000-0000-000010160000}"/>
    <cellStyle name="Normal 2 2 2 2 3 2 2" xfId="3718" xr:uid="{00000000-0005-0000-0000-000011160000}"/>
    <cellStyle name="Normal 2 2 2 2 3 2 2 2" xfId="4858" xr:uid="{00000000-0005-0000-0000-000012160000}"/>
    <cellStyle name="Normal 2 2 2 2 3 2 2 2 2" xfId="7187" xr:uid="{00000000-0005-0000-0000-000013160000}"/>
    <cellStyle name="Normal 2 2 2 2 3 2 2 3" xfId="6048" xr:uid="{00000000-0005-0000-0000-000014160000}"/>
    <cellStyle name="Normal 2 2 2 2 3 2 3" xfId="4291" xr:uid="{00000000-0005-0000-0000-000015160000}"/>
    <cellStyle name="Normal 2 2 2 2 3 2 3 2" xfId="6620" xr:uid="{00000000-0005-0000-0000-000016160000}"/>
    <cellStyle name="Normal 2 2 2 2 3 2 4" xfId="5481" xr:uid="{00000000-0005-0000-0000-000017160000}"/>
    <cellStyle name="Normal 2 2 2 2 3 3" xfId="3427" xr:uid="{00000000-0005-0000-0000-000018160000}"/>
    <cellStyle name="Normal 2 2 2 2 3 3 2" xfId="4567" xr:uid="{00000000-0005-0000-0000-000019160000}"/>
    <cellStyle name="Normal 2 2 2 2 3 3 2 2" xfId="6896" xr:uid="{00000000-0005-0000-0000-00001A160000}"/>
    <cellStyle name="Normal 2 2 2 2 3 3 3" xfId="5757" xr:uid="{00000000-0005-0000-0000-00001B160000}"/>
    <cellStyle name="Normal 2 2 2 2 3 4" xfId="4000" xr:uid="{00000000-0005-0000-0000-00001C160000}"/>
    <cellStyle name="Normal 2 2 2 2 3 4 2" xfId="6329" xr:uid="{00000000-0005-0000-0000-00001D160000}"/>
    <cellStyle name="Normal 2 2 2 2 3 5" xfId="5189" xr:uid="{00000000-0005-0000-0000-00001E160000}"/>
    <cellStyle name="Normal 2 2 2 2 4" xfId="3014" xr:uid="{00000000-0005-0000-0000-00001F160000}"/>
    <cellStyle name="Normal 2 2 2 2 4 2" xfId="3581" xr:uid="{00000000-0005-0000-0000-000020160000}"/>
    <cellStyle name="Normal 2 2 2 2 4 2 2" xfId="4721" xr:uid="{00000000-0005-0000-0000-000021160000}"/>
    <cellStyle name="Normal 2 2 2 2 4 2 2 2" xfId="7050" xr:uid="{00000000-0005-0000-0000-000022160000}"/>
    <cellStyle name="Normal 2 2 2 2 4 2 3" xfId="5911" xr:uid="{00000000-0005-0000-0000-000023160000}"/>
    <cellStyle name="Normal 2 2 2 2 4 3" xfId="4154" xr:uid="{00000000-0005-0000-0000-000024160000}"/>
    <cellStyle name="Normal 2 2 2 2 4 3 2" xfId="6483" xr:uid="{00000000-0005-0000-0000-000025160000}"/>
    <cellStyle name="Normal 2 2 2 2 4 4" xfId="5344" xr:uid="{00000000-0005-0000-0000-000026160000}"/>
    <cellStyle name="Normal 2 2 2 2 5" xfId="3292" xr:uid="{00000000-0005-0000-0000-000027160000}"/>
    <cellStyle name="Normal 2 2 2 2 5 2" xfId="4432" xr:uid="{00000000-0005-0000-0000-000028160000}"/>
    <cellStyle name="Normal 2 2 2 2 5 2 2" xfId="6761" xr:uid="{00000000-0005-0000-0000-000029160000}"/>
    <cellStyle name="Normal 2 2 2 2 5 3" xfId="5622" xr:uid="{00000000-0005-0000-0000-00002A160000}"/>
    <cellStyle name="Normal 2 2 2 2 6" xfId="3865" xr:uid="{00000000-0005-0000-0000-00002B160000}"/>
    <cellStyle name="Normal 2 2 2 2 6 2" xfId="6194" xr:uid="{00000000-0005-0000-0000-00002C160000}"/>
    <cellStyle name="Normal 2 2 2 2 7" xfId="5054" xr:uid="{00000000-0005-0000-0000-00002D160000}"/>
    <cellStyle name="Normal 2 2 2 3" xfId="2722" xr:uid="{00000000-0005-0000-0000-00002E160000}"/>
    <cellStyle name="Normal 2 2 2 3 2" xfId="2885" xr:uid="{00000000-0005-0000-0000-00002F160000}"/>
    <cellStyle name="Normal 2 2 2 3 2 2" xfId="3186" xr:uid="{00000000-0005-0000-0000-000030160000}"/>
    <cellStyle name="Normal 2 2 2 3 2 2 2" xfId="3753" xr:uid="{00000000-0005-0000-0000-000031160000}"/>
    <cellStyle name="Normal 2 2 2 3 2 2 2 2" xfId="4893" xr:uid="{00000000-0005-0000-0000-000032160000}"/>
    <cellStyle name="Normal 2 2 2 3 2 2 2 2 2" xfId="7222" xr:uid="{00000000-0005-0000-0000-000033160000}"/>
    <cellStyle name="Normal 2 2 2 3 2 2 2 3" xfId="6083" xr:uid="{00000000-0005-0000-0000-000034160000}"/>
    <cellStyle name="Normal 2 2 2 3 2 2 3" xfId="4326" xr:uid="{00000000-0005-0000-0000-000035160000}"/>
    <cellStyle name="Normal 2 2 2 3 2 2 3 2" xfId="6655" xr:uid="{00000000-0005-0000-0000-000036160000}"/>
    <cellStyle name="Normal 2 2 2 3 2 2 4" xfId="5516" xr:uid="{00000000-0005-0000-0000-000037160000}"/>
    <cellStyle name="Normal 2 2 2 3 2 3" xfId="3462" xr:uid="{00000000-0005-0000-0000-000038160000}"/>
    <cellStyle name="Normal 2 2 2 3 2 3 2" xfId="4602" xr:uid="{00000000-0005-0000-0000-000039160000}"/>
    <cellStyle name="Normal 2 2 2 3 2 3 2 2" xfId="6931" xr:uid="{00000000-0005-0000-0000-00003A160000}"/>
    <cellStyle name="Normal 2 2 2 3 2 3 3" xfId="5792" xr:uid="{00000000-0005-0000-0000-00003B160000}"/>
    <cellStyle name="Normal 2 2 2 3 2 4" xfId="4035" xr:uid="{00000000-0005-0000-0000-00003C160000}"/>
    <cellStyle name="Normal 2 2 2 3 2 4 2" xfId="6364" xr:uid="{00000000-0005-0000-0000-00003D160000}"/>
    <cellStyle name="Normal 2 2 2 3 2 5" xfId="5224" xr:uid="{00000000-0005-0000-0000-00003E160000}"/>
    <cellStyle name="Normal 2 2 2 3 3" xfId="3049" xr:uid="{00000000-0005-0000-0000-00003F160000}"/>
    <cellStyle name="Normal 2 2 2 3 3 2" xfId="3616" xr:uid="{00000000-0005-0000-0000-000040160000}"/>
    <cellStyle name="Normal 2 2 2 3 3 2 2" xfId="4756" xr:uid="{00000000-0005-0000-0000-000041160000}"/>
    <cellStyle name="Normal 2 2 2 3 3 2 2 2" xfId="7085" xr:uid="{00000000-0005-0000-0000-000042160000}"/>
    <cellStyle name="Normal 2 2 2 3 3 2 3" xfId="5946" xr:uid="{00000000-0005-0000-0000-000043160000}"/>
    <cellStyle name="Normal 2 2 2 3 3 3" xfId="4189" xr:uid="{00000000-0005-0000-0000-000044160000}"/>
    <cellStyle name="Normal 2 2 2 3 3 3 2" xfId="6518" xr:uid="{00000000-0005-0000-0000-000045160000}"/>
    <cellStyle name="Normal 2 2 2 3 3 4" xfId="5379" xr:uid="{00000000-0005-0000-0000-000046160000}"/>
    <cellStyle name="Normal 2 2 2 3 4" xfId="3327" xr:uid="{00000000-0005-0000-0000-000047160000}"/>
    <cellStyle name="Normal 2 2 2 3 4 2" xfId="4467" xr:uid="{00000000-0005-0000-0000-000048160000}"/>
    <cellStyle name="Normal 2 2 2 3 4 2 2" xfId="6796" xr:uid="{00000000-0005-0000-0000-000049160000}"/>
    <cellStyle name="Normal 2 2 2 3 4 3" xfId="5657" xr:uid="{00000000-0005-0000-0000-00004A160000}"/>
    <cellStyle name="Normal 2 2 2 3 5" xfId="3900" xr:uid="{00000000-0005-0000-0000-00004B160000}"/>
    <cellStyle name="Normal 2 2 2 3 5 2" xfId="6229" xr:uid="{00000000-0005-0000-0000-00004C160000}"/>
    <cellStyle name="Normal 2 2 2 3 6" xfId="5089" xr:uid="{00000000-0005-0000-0000-00004D160000}"/>
    <cellStyle name="Normal 2 2 2 4" xfId="2816" xr:uid="{00000000-0005-0000-0000-00004E160000}"/>
    <cellStyle name="Normal 2 2 2 4 2" xfId="3117" xr:uid="{00000000-0005-0000-0000-00004F160000}"/>
    <cellStyle name="Normal 2 2 2 4 2 2" xfId="3684" xr:uid="{00000000-0005-0000-0000-000050160000}"/>
    <cellStyle name="Normal 2 2 2 4 2 2 2" xfId="4824" xr:uid="{00000000-0005-0000-0000-000051160000}"/>
    <cellStyle name="Normal 2 2 2 4 2 2 2 2" xfId="7153" xr:uid="{00000000-0005-0000-0000-000052160000}"/>
    <cellStyle name="Normal 2 2 2 4 2 2 3" xfId="6014" xr:uid="{00000000-0005-0000-0000-000053160000}"/>
    <cellStyle name="Normal 2 2 2 4 2 3" xfId="4257" xr:uid="{00000000-0005-0000-0000-000054160000}"/>
    <cellStyle name="Normal 2 2 2 4 2 3 2" xfId="6586" xr:uid="{00000000-0005-0000-0000-000055160000}"/>
    <cellStyle name="Normal 2 2 2 4 2 4" xfId="5447" xr:uid="{00000000-0005-0000-0000-000056160000}"/>
    <cellStyle name="Normal 2 2 2 4 3" xfId="3393" xr:uid="{00000000-0005-0000-0000-000057160000}"/>
    <cellStyle name="Normal 2 2 2 4 3 2" xfId="4533" xr:uid="{00000000-0005-0000-0000-000058160000}"/>
    <cellStyle name="Normal 2 2 2 4 3 2 2" xfId="6862" xr:uid="{00000000-0005-0000-0000-000059160000}"/>
    <cellStyle name="Normal 2 2 2 4 3 3" xfId="5723" xr:uid="{00000000-0005-0000-0000-00005A160000}"/>
    <cellStyle name="Normal 2 2 2 4 4" xfId="3966" xr:uid="{00000000-0005-0000-0000-00005B160000}"/>
    <cellStyle name="Normal 2 2 2 4 4 2" xfId="6295" xr:uid="{00000000-0005-0000-0000-00005C160000}"/>
    <cellStyle name="Normal 2 2 2 4 5" xfId="5155" xr:uid="{00000000-0005-0000-0000-00005D160000}"/>
    <cellStyle name="Normal 2 2 2 5" xfId="2980" xr:uid="{00000000-0005-0000-0000-00005E160000}"/>
    <cellStyle name="Normal 2 2 2 5 2" xfId="3547" xr:uid="{00000000-0005-0000-0000-00005F160000}"/>
    <cellStyle name="Normal 2 2 2 5 2 2" xfId="4687" xr:uid="{00000000-0005-0000-0000-000060160000}"/>
    <cellStyle name="Normal 2 2 2 5 2 2 2" xfId="7016" xr:uid="{00000000-0005-0000-0000-000061160000}"/>
    <cellStyle name="Normal 2 2 2 5 2 3" xfId="5877" xr:uid="{00000000-0005-0000-0000-000062160000}"/>
    <cellStyle name="Normal 2 2 2 5 3" xfId="4120" xr:uid="{00000000-0005-0000-0000-000063160000}"/>
    <cellStyle name="Normal 2 2 2 5 3 2" xfId="6449" xr:uid="{00000000-0005-0000-0000-000064160000}"/>
    <cellStyle name="Normal 2 2 2 5 4" xfId="5310" xr:uid="{00000000-0005-0000-0000-000065160000}"/>
    <cellStyle name="Normal 2 2 2 6" xfId="3258" xr:uid="{00000000-0005-0000-0000-000066160000}"/>
    <cellStyle name="Normal 2 2 2 6 2" xfId="4398" xr:uid="{00000000-0005-0000-0000-000067160000}"/>
    <cellStyle name="Normal 2 2 2 6 2 2" xfId="6727" xr:uid="{00000000-0005-0000-0000-000068160000}"/>
    <cellStyle name="Normal 2 2 2 6 3" xfId="5588" xr:uid="{00000000-0005-0000-0000-000069160000}"/>
    <cellStyle name="Normal 2 2 2 7" xfId="3831" xr:uid="{00000000-0005-0000-0000-00006A160000}"/>
    <cellStyle name="Normal 2 2 2 7 2" xfId="6160" xr:uid="{00000000-0005-0000-0000-00006B160000}"/>
    <cellStyle name="Normal 2 2 2 8" xfId="5020" xr:uid="{00000000-0005-0000-0000-00006C160000}"/>
    <cellStyle name="Normal 2 2 3" xfId="2628" xr:uid="{00000000-0005-0000-0000-00006D160000}"/>
    <cellStyle name="Normal 2 2 3 2" xfId="2739" xr:uid="{00000000-0005-0000-0000-00006E160000}"/>
    <cellStyle name="Normal 2 2 3 2 2" xfId="2902" xr:uid="{00000000-0005-0000-0000-00006F160000}"/>
    <cellStyle name="Normal 2 2 3 2 2 2" xfId="3203" xr:uid="{00000000-0005-0000-0000-000070160000}"/>
    <cellStyle name="Normal 2 2 3 2 2 2 2" xfId="3770" xr:uid="{00000000-0005-0000-0000-000071160000}"/>
    <cellStyle name="Normal 2 2 3 2 2 2 2 2" xfId="4910" xr:uid="{00000000-0005-0000-0000-000072160000}"/>
    <cellStyle name="Normal 2 2 3 2 2 2 2 2 2" xfId="7239" xr:uid="{00000000-0005-0000-0000-000073160000}"/>
    <cellStyle name="Normal 2 2 3 2 2 2 2 3" xfId="6100" xr:uid="{00000000-0005-0000-0000-000074160000}"/>
    <cellStyle name="Normal 2 2 3 2 2 2 3" xfId="4343" xr:uid="{00000000-0005-0000-0000-000075160000}"/>
    <cellStyle name="Normal 2 2 3 2 2 2 3 2" xfId="6672" xr:uid="{00000000-0005-0000-0000-000076160000}"/>
    <cellStyle name="Normal 2 2 3 2 2 2 4" xfId="5533" xr:uid="{00000000-0005-0000-0000-000077160000}"/>
    <cellStyle name="Normal 2 2 3 2 2 3" xfId="3479" xr:uid="{00000000-0005-0000-0000-000078160000}"/>
    <cellStyle name="Normal 2 2 3 2 2 3 2" xfId="4619" xr:uid="{00000000-0005-0000-0000-000079160000}"/>
    <cellStyle name="Normal 2 2 3 2 2 3 2 2" xfId="6948" xr:uid="{00000000-0005-0000-0000-00007A160000}"/>
    <cellStyle name="Normal 2 2 3 2 2 3 3" xfId="5809" xr:uid="{00000000-0005-0000-0000-00007B160000}"/>
    <cellStyle name="Normal 2 2 3 2 2 4" xfId="4052" xr:uid="{00000000-0005-0000-0000-00007C160000}"/>
    <cellStyle name="Normal 2 2 3 2 2 4 2" xfId="6381" xr:uid="{00000000-0005-0000-0000-00007D160000}"/>
    <cellStyle name="Normal 2 2 3 2 2 5" xfId="5241" xr:uid="{00000000-0005-0000-0000-00007E160000}"/>
    <cellStyle name="Normal 2 2 3 2 3" xfId="3066" xr:uid="{00000000-0005-0000-0000-00007F160000}"/>
    <cellStyle name="Normal 2 2 3 2 3 2" xfId="3633" xr:uid="{00000000-0005-0000-0000-000080160000}"/>
    <cellStyle name="Normal 2 2 3 2 3 2 2" xfId="4773" xr:uid="{00000000-0005-0000-0000-000081160000}"/>
    <cellStyle name="Normal 2 2 3 2 3 2 2 2" xfId="7102" xr:uid="{00000000-0005-0000-0000-000082160000}"/>
    <cellStyle name="Normal 2 2 3 2 3 2 3" xfId="5963" xr:uid="{00000000-0005-0000-0000-000083160000}"/>
    <cellStyle name="Normal 2 2 3 2 3 3" xfId="4206" xr:uid="{00000000-0005-0000-0000-000084160000}"/>
    <cellStyle name="Normal 2 2 3 2 3 3 2" xfId="6535" xr:uid="{00000000-0005-0000-0000-000085160000}"/>
    <cellStyle name="Normal 2 2 3 2 3 4" xfId="5396" xr:uid="{00000000-0005-0000-0000-000086160000}"/>
    <cellStyle name="Normal 2 2 3 2 4" xfId="3344" xr:uid="{00000000-0005-0000-0000-000087160000}"/>
    <cellStyle name="Normal 2 2 3 2 4 2" xfId="4484" xr:uid="{00000000-0005-0000-0000-000088160000}"/>
    <cellStyle name="Normal 2 2 3 2 4 2 2" xfId="6813" xr:uid="{00000000-0005-0000-0000-000089160000}"/>
    <cellStyle name="Normal 2 2 3 2 4 3" xfId="5674" xr:uid="{00000000-0005-0000-0000-00008A160000}"/>
    <cellStyle name="Normal 2 2 3 2 5" xfId="3917" xr:uid="{00000000-0005-0000-0000-00008B160000}"/>
    <cellStyle name="Normal 2 2 3 2 5 2" xfId="6246" xr:uid="{00000000-0005-0000-0000-00008C160000}"/>
    <cellStyle name="Normal 2 2 3 2 6" xfId="5106" xr:uid="{00000000-0005-0000-0000-00008D160000}"/>
    <cellStyle name="Normal 2 2 3 3" xfId="2833" xr:uid="{00000000-0005-0000-0000-00008E160000}"/>
    <cellStyle name="Normal 2 2 3 3 2" xfId="3134" xr:uid="{00000000-0005-0000-0000-00008F160000}"/>
    <cellStyle name="Normal 2 2 3 3 2 2" xfId="3701" xr:uid="{00000000-0005-0000-0000-000090160000}"/>
    <cellStyle name="Normal 2 2 3 3 2 2 2" xfId="4841" xr:uid="{00000000-0005-0000-0000-000091160000}"/>
    <cellStyle name="Normal 2 2 3 3 2 2 2 2" xfId="7170" xr:uid="{00000000-0005-0000-0000-000092160000}"/>
    <cellStyle name="Normal 2 2 3 3 2 2 3" xfId="6031" xr:uid="{00000000-0005-0000-0000-000093160000}"/>
    <cellStyle name="Normal 2 2 3 3 2 3" xfId="4274" xr:uid="{00000000-0005-0000-0000-000094160000}"/>
    <cellStyle name="Normal 2 2 3 3 2 3 2" xfId="6603" xr:uid="{00000000-0005-0000-0000-000095160000}"/>
    <cellStyle name="Normal 2 2 3 3 2 4" xfId="5464" xr:uid="{00000000-0005-0000-0000-000096160000}"/>
    <cellStyle name="Normal 2 2 3 3 3" xfId="3410" xr:uid="{00000000-0005-0000-0000-000097160000}"/>
    <cellStyle name="Normal 2 2 3 3 3 2" xfId="4550" xr:uid="{00000000-0005-0000-0000-000098160000}"/>
    <cellStyle name="Normal 2 2 3 3 3 2 2" xfId="6879" xr:uid="{00000000-0005-0000-0000-000099160000}"/>
    <cellStyle name="Normal 2 2 3 3 3 3" xfId="5740" xr:uid="{00000000-0005-0000-0000-00009A160000}"/>
    <cellStyle name="Normal 2 2 3 3 4" xfId="3983" xr:uid="{00000000-0005-0000-0000-00009B160000}"/>
    <cellStyle name="Normal 2 2 3 3 4 2" xfId="6312" xr:uid="{00000000-0005-0000-0000-00009C160000}"/>
    <cellStyle name="Normal 2 2 3 3 5" xfId="5172" xr:uid="{00000000-0005-0000-0000-00009D160000}"/>
    <cellStyle name="Normal 2 2 3 4" xfId="2997" xr:uid="{00000000-0005-0000-0000-00009E160000}"/>
    <cellStyle name="Normal 2 2 3 4 2" xfId="3564" xr:uid="{00000000-0005-0000-0000-00009F160000}"/>
    <cellStyle name="Normal 2 2 3 4 2 2" xfId="4704" xr:uid="{00000000-0005-0000-0000-0000A0160000}"/>
    <cellStyle name="Normal 2 2 3 4 2 2 2" xfId="7033" xr:uid="{00000000-0005-0000-0000-0000A1160000}"/>
    <cellStyle name="Normal 2 2 3 4 2 3" xfId="5894" xr:uid="{00000000-0005-0000-0000-0000A2160000}"/>
    <cellStyle name="Normal 2 2 3 4 3" xfId="4137" xr:uid="{00000000-0005-0000-0000-0000A3160000}"/>
    <cellStyle name="Normal 2 2 3 4 3 2" xfId="6466" xr:uid="{00000000-0005-0000-0000-0000A4160000}"/>
    <cellStyle name="Normal 2 2 3 4 4" xfId="5327" xr:uid="{00000000-0005-0000-0000-0000A5160000}"/>
    <cellStyle name="Normal 2 2 3 5" xfId="3275" xr:uid="{00000000-0005-0000-0000-0000A6160000}"/>
    <cellStyle name="Normal 2 2 3 5 2" xfId="4415" xr:uid="{00000000-0005-0000-0000-0000A7160000}"/>
    <cellStyle name="Normal 2 2 3 5 2 2" xfId="6744" xr:uid="{00000000-0005-0000-0000-0000A8160000}"/>
    <cellStyle name="Normal 2 2 3 5 3" xfId="5605" xr:uid="{00000000-0005-0000-0000-0000A9160000}"/>
    <cellStyle name="Normal 2 2 3 6" xfId="3848" xr:uid="{00000000-0005-0000-0000-0000AA160000}"/>
    <cellStyle name="Normal 2 2 3 6 2" xfId="6177" xr:uid="{00000000-0005-0000-0000-0000AB160000}"/>
    <cellStyle name="Normal 2 2 3 7" xfId="5037" xr:uid="{00000000-0005-0000-0000-0000AC160000}"/>
    <cellStyle name="Normal 2 2 4" xfId="2705" xr:uid="{00000000-0005-0000-0000-0000AD160000}"/>
    <cellStyle name="Normal 2 2 4 2" xfId="2868" xr:uid="{00000000-0005-0000-0000-0000AE160000}"/>
    <cellStyle name="Normal 2 2 4 2 2" xfId="3169" xr:uid="{00000000-0005-0000-0000-0000AF160000}"/>
    <cellStyle name="Normal 2 2 4 2 2 2" xfId="3736" xr:uid="{00000000-0005-0000-0000-0000B0160000}"/>
    <cellStyle name="Normal 2 2 4 2 2 2 2" xfId="4876" xr:uid="{00000000-0005-0000-0000-0000B1160000}"/>
    <cellStyle name="Normal 2 2 4 2 2 2 2 2" xfId="7205" xr:uid="{00000000-0005-0000-0000-0000B2160000}"/>
    <cellStyle name="Normal 2 2 4 2 2 2 3" xfId="6066" xr:uid="{00000000-0005-0000-0000-0000B3160000}"/>
    <cellStyle name="Normal 2 2 4 2 2 3" xfId="4309" xr:uid="{00000000-0005-0000-0000-0000B4160000}"/>
    <cellStyle name="Normal 2 2 4 2 2 3 2" xfId="6638" xr:uid="{00000000-0005-0000-0000-0000B5160000}"/>
    <cellStyle name="Normal 2 2 4 2 2 4" xfId="5499" xr:uid="{00000000-0005-0000-0000-0000B6160000}"/>
    <cellStyle name="Normal 2 2 4 2 3" xfId="3445" xr:uid="{00000000-0005-0000-0000-0000B7160000}"/>
    <cellStyle name="Normal 2 2 4 2 3 2" xfId="4585" xr:uid="{00000000-0005-0000-0000-0000B8160000}"/>
    <cellStyle name="Normal 2 2 4 2 3 2 2" xfId="6914" xr:uid="{00000000-0005-0000-0000-0000B9160000}"/>
    <cellStyle name="Normal 2 2 4 2 3 3" xfId="5775" xr:uid="{00000000-0005-0000-0000-0000BA160000}"/>
    <cellStyle name="Normal 2 2 4 2 4" xfId="4018" xr:uid="{00000000-0005-0000-0000-0000BB160000}"/>
    <cellStyle name="Normal 2 2 4 2 4 2" xfId="6347" xr:uid="{00000000-0005-0000-0000-0000BC160000}"/>
    <cellStyle name="Normal 2 2 4 2 5" xfId="5207" xr:uid="{00000000-0005-0000-0000-0000BD160000}"/>
    <cellStyle name="Normal 2 2 4 3" xfId="3032" xr:uid="{00000000-0005-0000-0000-0000BE160000}"/>
    <cellStyle name="Normal 2 2 4 3 2" xfId="3599" xr:uid="{00000000-0005-0000-0000-0000BF160000}"/>
    <cellStyle name="Normal 2 2 4 3 2 2" xfId="4739" xr:uid="{00000000-0005-0000-0000-0000C0160000}"/>
    <cellStyle name="Normal 2 2 4 3 2 2 2" xfId="7068" xr:uid="{00000000-0005-0000-0000-0000C1160000}"/>
    <cellStyle name="Normal 2 2 4 3 2 3" xfId="5929" xr:uid="{00000000-0005-0000-0000-0000C2160000}"/>
    <cellStyle name="Normal 2 2 4 3 3" xfId="4172" xr:uid="{00000000-0005-0000-0000-0000C3160000}"/>
    <cellStyle name="Normal 2 2 4 3 3 2" xfId="6501" xr:uid="{00000000-0005-0000-0000-0000C4160000}"/>
    <cellStyle name="Normal 2 2 4 3 4" xfId="5362" xr:uid="{00000000-0005-0000-0000-0000C5160000}"/>
    <cellStyle name="Normal 2 2 4 4" xfId="3310" xr:uid="{00000000-0005-0000-0000-0000C6160000}"/>
    <cellStyle name="Normal 2 2 4 4 2" xfId="4450" xr:uid="{00000000-0005-0000-0000-0000C7160000}"/>
    <cellStyle name="Normal 2 2 4 4 2 2" xfId="6779" xr:uid="{00000000-0005-0000-0000-0000C8160000}"/>
    <cellStyle name="Normal 2 2 4 4 3" xfId="5640" xr:uid="{00000000-0005-0000-0000-0000C9160000}"/>
    <cellStyle name="Normal 2 2 4 5" xfId="3883" xr:uid="{00000000-0005-0000-0000-0000CA160000}"/>
    <cellStyle name="Normal 2 2 4 5 2" xfId="6212" xr:uid="{00000000-0005-0000-0000-0000CB160000}"/>
    <cellStyle name="Normal 2 2 4 6" xfId="5072" xr:uid="{00000000-0005-0000-0000-0000CC160000}"/>
    <cellStyle name="Normal 2 2 5" xfId="1057" xr:uid="{00000000-0005-0000-0000-0000CD160000}"/>
    <cellStyle name="Normal 2 2 5 2" xfId="3100" xr:uid="{00000000-0005-0000-0000-0000CE160000}"/>
    <cellStyle name="Normal 2 2 5 2 2" xfId="3667" xr:uid="{00000000-0005-0000-0000-0000CF160000}"/>
    <cellStyle name="Normal 2 2 5 2 2 2" xfId="4807" xr:uid="{00000000-0005-0000-0000-0000D0160000}"/>
    <cellStyle name="Normal 2 2 5 2 2 2 2" xfId="7136" xr:uid="{00000000-0005-0000-0000-0000D1160000}"/>
    <cellStyle name="Normal 2 2 5 2 2 3" xfId="5997" xr:uid="{00000000-0005-0000-0000-0000D2160000}"/>
    <cellStyle name="Normal 2 2 5 2 3" xfId="4240" xr:uid="{00000000-0005-0000-0000-0000D3160000}"/>
    <cellStyle name="Normal 2 2 5 2 3 2" xfId="6569" xr:uid="{00000000-0005-0000-0000-0000D4160000}"/>
    <cellStyle name="Normal 2 2 5 2 4" xfId="5430" xr:uid="{00000000-0005-0000-0000-0000D5160000}"/>
    <cellStyle name="Normal 2 2 5 3" xfId="3241" xr:uid="{00000000-0005-0000-0000-0000D6160000}"/>
    <cellStyle name="Normal 2 2 5 3 2" xfId="4381" xr:uid="{00000000-0005-0000-0000-0000D7160000}"/>
    <cellStyle name="Normal 2 2 5 3 2 2" xfId="6710" xr:uid="{00000000-0005-0000-0000-0000D8160000}"/>
    <cellStyle name="Normal 2 2 5 3 3" xfId="5571" xr:uid="{00000000-0005-0000-0000-0000D9160000}"/>
    <cellStyle name="Normal 2 2 5 4" xfId="3814" xr:uid="{00000000-0005-0000-0000-0000DA160000}"/>
    <cellStyle name="Normal 2 2 5 4 2" xfId="6143" xr:uid="{00000000-0005-0000-0000-0000DB160000}"/>
    <cellStyle name="Normal 2 2 5 5" xfId="5003" xr:uid="{00000000-0005-0000-0000-0000DC160000}"/>
    <cellStyle name="Normal 2 2 6" xfId="2963" xr:uid="{00000000-0005-0000-0000-0000DD160000}"/>
    <cellStyle name="Normal 2 2 6 2" xfId="3530" xr:uid="{00000000-0005-0000-0000-0000DE160000}"/>
    <cellStyle name="Normal 2 2 6 2 2" xfId="4670" xr:uid="{00000000-0005-0000-0000-0000DF160000}"/>
    <cellStyle name="Normal 2 2 6 2 2 2" xfId="6999" xr:uid="{00000000-0005-0000-0000-0000E0160000}"/>
    <cellStyle name="Normal 2 2 6 2 3" xfId="5860" xr:uid="{00000000-0005-0000-0000-0000E1160000}"/>
    <cellStyle name="Normal 2 2 6 3" xfId="4103" xr:uid="{00000000-0005-0000-0000-0000E2160000}"/>
    <cellStyle name="Normal 2 2 6 3 2" xfId="6432" xr:uid="{00000000-0005-0000-0000-0000E3160000}"/>
    <cellStyle name="Normal 2 2 6 4" xfId="5293" xr:uid="{00000000-0005-0000-0000-0000E4160000}"/>
    <cellStyle name="Normal 2 2 7" xfId="2944" xr:uid="{00000000-0005-0000-0000-0000E5160000}"/>
    <cellStyle name="Normal 2 2 7 2" xfId="3513" xr:uid="{00000000-0005-0000-0000-0000E6160000}"/>
    <cellStyle name="Normal 2 2 7 2 2" xfId="4653" xr:uid="{00000000-0005-0000-0000-0000E7160000}"/>
    <cellStyle name="Normal 2 2 7 2 2 2" xfId="6982" xr:uid="{00000000-0005-0000-0000-0000E8160000}"/>
    <cellStyle name="Normal 2 2 7 2 3" xfId="5843" xr:uid="{00000000-0005-0000-0000-0000E9160000}"/>
    <cellStyle name="Normal 2 2 7 3" xfId="4086" xr:uid="{00000000-0005-0000-0000-0000EA160000}"/>
    <cellStyle name="Normal 2 2 7 3 2" xfId="6415" xr:uid="{00000000-0005-0000-0000-0000EB160000}"/>
    <cellStyle name="Normal 2 2 7 4" xfId="5275" xr:uid="{00000000-0005-0000-0000-0000EC160000}"/>
    <cellStyle name="Normal 2 2 8" xfId="3224" xr:uid="{00000000-0005-0000-0000-0000ED160000}"/>
    <cellStyle name="Normal 2 2 8 2" xfId="4364" xr:uid="{00000000-0005-0000-0000-0000EE160000}"/>
    <cellStyle name="Normal 2 2 8 2 2" xfId="6693" xr:uid="{00000000-0005-0000-0000-0000EF160000}"/>
    <cellStyle name="Normal 2 2 8 3" xfId="5554" xr:uid="{00000000-0005-0000-0000-0000F0160000}"/>
    <cellStyle name="Normal 2 2 9" xfId="3790" xr:uid="{00000000-0005-0000-0000-0000F1160000}"/>
    <cellStyle name="Normal 2 2 9 2" xfId="4930" xr:uid="{00000000-0005-0000-0000-0000F2160000}"/>
    <cellStyle name="Normal 2 2 9 2 2" xfId="7259" xr:uid="{00000000-0005-0000-0000-0000F3160000}"/>
    <cellStyle name="Normal 2 2 9 3" xfId="6120" xr:uid="{00000000-0005-0000-0000-0000F4160000}"/>
    <cellStyle name="Normal 2 2 9 4" xfId="7296" xr:uid="{51A876AC-3B84-4C24-85DA-35F0995786DA}"/>
    <cellStyle name="Normal 2 3" xfId="1059" xr:uid="{00000000-0005-0000-0000-0000F5160000}"/>
    <cellStyle name="Normal 2 3 2" xfId="2629" xr:uid="{00000000-0005-0000-0000-0000F6160000}"/>
    <cellStyle name="Normal 2 3 2 2" xfId="2740" xr:uid="{00000000-0005-0000-0000-0000F7160000}"/>
    <cellStyle name="Normal 2 3 2 2 2" xfId="2903" xr:uid="{00000000-0005-0000-0000-0000F8160000}"/>
    <cellStyle name="Normal 2 3 2 2 2 2" xfId="3204" xr:uid="{00000000-0005-0000-0000-0000F9160000}"/>
    <cellStyle name="Normal 2 3 2 2 2 2 2" xfId="3771" xr:uid="{00000000-0005-0000-0000-0000FA160000}"/>
    <cellStyle name="Normal 2 3 2 2 2 2 2 2" xfId="4911" xr:uid="{00000000-0005-0000-0000-0000FB160000}"/>
    <cellStyle name="Normal 2 3 2 2 2 2 2 2 2" xfId="7240" xr:uid="{00000000-0005-0000-0000-0000FC160000}"/>
    <cellStyle name="Normal 2 3 2 2 2 2 2 3" xfId="6101" xr:uid="{00000000-0005-0000-0000-0000FD160000}"/>
    <cellStyle name="Normal 2 3 2 2 2 2 3" xfId="4344" xr:uid="{00000000-0005-0000-0000-0000FE160000}"/>
    <cellStyle name="Normal 2 3 2 2 2 2 3 2" xfId="6673" xr:uid="{00000000-0005-0000-0000-0000FF160000}"/>
    <cellStyle name="Normal 2 3 2 2 2 2 4" xfId="5534" xr:uid="{00000000-0005-0000-0000-000000170000}"/>
    <cellStyle name="Normal 2 3 2 2 2 3" xfId="3480" xr:uid="{00000000-0005-0000-0000-000001170000}"/>
    <cellStyle name="Normal 2 3 2 2 2 3 2" xfId="4620" xr:uid="{00000000-0005-0000-0000-000002170000}"/>
    <cellStyle name="Normal 2 3 2 2 2 3 2 2" xfId="6949" xr:uid="{00000000-0005-0000-0000-000003170000}"/>
    <cellStyle name="Normal 2 3 2 2 2 3 3" xfId="5810" xr:uid="{00000000-0005-0000-0000-000004170000}"/>
    <cellStyle name="Normal 2 3 2 2 2 4" xfId="4053" xr:uid="{00000000-0005-0000-0000-000005170000}"/>
    <cellStyle name="Normal 2 3 2 2 2 4 2" xfId="6382" xr:uid="{00000000-0005-0000-0000-000006170000}"/>
    <cellStyle name="Normal 2 3 2 2 2 5" xfId="5242" xr:uid="{00000000-0005-0000-0000-000007170000}"/>
    <cellStyle name="Normal 2 3 2 2 3" xfId="3067" xr:uid="{00000000-0005-0000-0000-000008170000}"/>
    <cellStyle name="Normal 2 3 2 2 3 2" xfId="3634" xr:uid="{00000000-0005-0000-0000-000009170000}"/>
    <cellStyle name="Normal 2 3 2 2 3 2 2" xfId="4774" xr:uid="{00000000-0005-0000-0000-00000A170000}"/>
    <cellStyle name="Normal 2 3 2 2 3 2 2 2" xfId="7103" xr:uid="{00000000-0005-0000-0000-00000B170000}"/>
    <cellStyle name="Normal 2 3 2 2 3 2 3" xfId="5964" xr:uid="{00000000-0005-0000-0000-00000C170000}"/>
    <cellStyle name="Normal 2 3 2 2 3 3" xfId="4207" xr:uid="{00000000-0005-0000-0000-00000D170000}"/>
    <cellStyle name="Normal 2 3 2 2 3 3 2" xfId="6536" xr:uid="{00000000-0005-0000-0000-00000E170000}"/>
    <cellStyle name="Normal 2 3 2 2 3 4" xfId="5397" xr:uid="{00000000-0005-0000-0000-00000F170000}"/>
    <cellStyle name="Normal 2 3 2 2 4" xfId="3345" xr:uid="{00000000-0005-0000-0000-000010170000}"/>
    <cellStyle name="Normal 2 3 2 2 4 2" xfId="4485" xr:uid="{00000000-0005-0000-0000-000011170000}"/>
    <cellStyle name="Normal 2 3 2 2 4 2 2" xfId="6814" xr:uid="{00000000-0005-0000-0000-000012170000}"/>
    <cellStyle name="Normal 2 3 2 2 4 3" xfId="5675" xr:uid="{00000000-0005-0000-0000-000013170000}"/>
    <cellStyle name="Normal 2 3 2 2 5" xfId="3918" xr:uid="{00000000-0005-0000-0000-000014170000}"/>
    <cellStyle name="Normal 2 3 2 2 5 2" xfId="6247" xr:uid="{00000000-0005-0000-0000-000015170000}"/>
    <cellStyle name="Normal 2 3 2 2 6" xfId="5107" xr:uid="{00000000-0005-0000-0000-000016170000}"/>
    <cellStyle name="Normal 2 3 2 3" xfId="2834" xr:uid="{00000000-0005-0000-0000-000017170000}"/>
    <cellStyle name="Normal 2 3 2 3 2" xfId="3135" xr:uid="{00000000-0005-0000-0000-000018170000}"/>
    <cellStyle name="Normal 2 3 2 3 2 2" xfId="3702" xr:uid="{00000000-0005-0000-0000-000019170000}"/>
    <cellStyle name="Normal 2 3 2 3 2 2 2" xfId="4842" xr:uid="{00000000-0005-0000-0000-00001A170000}"/>
    <cellStyle name="Normal 2 3 2 3 2 2 2 2" xfId="7171" xr:uid="{00000000-0005-0000-0000-00001B170000}"/>
    <cellStyle name="Normal 2 3 2 3 2 2 3" xfId="6032" xr:uid="{00000000-0005-0000-0000-00001C170000}"/>
    <cellStyle name="Normal 2 3 2 3 2 3" xfId="4275" xr:uid="{00000000-0005-0000-0000-00001D170000}"/>
    <cellStyle name="Normal 2 3 2 3 2 3 2" xfId="6604" xr:uid="{00000000-0005-0000-0000-00001E170000}"/>
    <cellStyle name="Normal 2 3 2 3 2 4" xfId="5465" xr:uid="{00000000-0005-0000-0000-00001F170000}"/>
    <cellStyle name="Normal 2 3 2 3 3" xfId="3411" xr:uid="{00000000-0005-0000-0000-000020170000}"/>
    <cellStyle name="Normal 2 3 2 3 3 2" xfId="4551" xr:uid="{00000000-0005-0000-0000-000021170000}"/>
    <cellStyle name="Normal 2 3 2 3 3 2 2" xfId="6880" xr:uid="{00000000-0005-0000-0000-000022170000}"/>
    <cellStyle name="Normal 2 3 2 3 3 3" xfId="5741" xr:uid="{00000000-0005-0000-0000-000023170000}"/>
    <cellStyle name="Normal 2 3 2 3 4" xfId="3984" xr:uid="{00000000-0005-0000-0000-000024170000}"/>
    <cellStyle name="Normal 2 3 2 3 4 2" xfId="6313" xr:uid="{00000000-0005-0000-0000-000025170000}"/>
    <cellStyle name="Normal 2 3 2 3 5" xfId="5173" xr:uid="{00000000-0005-0000-0000-000026170000}"/>
    <cellStyle name="Normal 2 3 2 4" xfId="2998" xr:uid="{00000000-0005-0000-0000-000027170000}"/>
    <cellStyle name="Normal 2 3 2 4 2" xfId="3565" xr:uid="{00000000-0005-0000-0000-000028170000}"/>
    <cellStyle name="Normal 2 3 2 4 2 2" xfId="4705" xr:uid="{00000000-0005-0000-0000-000029170000}"/>
    <cellStyle name="Normal 2 3 2 4 2 2 2" xfId="7034" xr:uid="{00000000-0005-0000-0000-00002A170000}"/>
    <cellStyle name="Normal 2 3 2 4 2 3" xfId="5895" xr:uid="{00000000-0005-0000-0000-00002B170000}"/>
    <cellStyle name="Normal 2 3 2 4 3" xfId="4138" xr:uid="{00000000-0005-0000-0000-00002C170000}"/>
    <cellStyle name="Normal 2 3 2 4 3 2" xfId="6467" xr:uid="{00000000-0005-0000-0000-00002D170000}"/>
    <cellStyle name="Normal 2 3 2 4 4" xfId="5328" xr:uid="{00000000-0005-0000-0000-00002E170000}"/>
    <cellStyle name="Normal 2 3 2 5" xfId="3276" xr:uid="{00000000-0005-0000-0000-00002F170000}"/>
    <cellStyle name="Normal 2 3 2 5 2" xfId="4416" xr:uid="{00000000-0005-0000-0000-000030170000}"/>
    <cellStyle name="Normal 2 3 2 5 2 2" xfId="6745" xr:uid="{00000000-0005-0000-0000-000031170000}"/>
    <cellStyle name="Normal 2 3 2 5 3" xfId="5606" xr:uid="{00000000-0005-0000-0000-000032170000}"/>
    <cellStyle name="Normal 2 3 2 6" xfId="3849" xr:uid="{00000000-0005-0000-0000-000033170000}"/>
    <cellStyle name="Normal 2 3 2 6 2" xfId="6178" xr:uid="{00000000-0005-0000-0000-000034170000}"/>
    <cellStyle name="Normal 2 3 2 7" xfId="5038" xr:uid="{00000000-0005-0000-0000-000035170000}"/>
    <cellStyle name="Normal 2 3 3" xfId="2706" xr:uid="{00000000-0005-0000-0000-000036170000}"/>
    <cellStyle name="Normal 2 3 3 2" xfId="2869" xr:uid="{00000000-0005-0000-0000-000037170000}"/>
    <cellStyle name="Normal 2 3 3 2 2" xfId="3170" xr:uid="{00000000-0005-0000-0000-000038170000}"/>
    <cellStyle name="Normal 2 3 3 2 2 2" xfId="3737" xr:uid="{00000000-0005-0000-0000-000039170000}"/>
    <cellStyle name="Normal 2 3 3 2 2 2 2" xfId="4877" xr:uid="{00000000-0005-0000-0000-00003A170000}"/>
    <cellStyle name="Normal 2 3 3 2 2 2 2 2" xfId="7206" xr:uid="{00000000-0005-0000-0000-00003B170000}"/>
    <cellStyle name="Normal 2 3 3 2 2 2 3" xfId="6067" xr:uid="{00000000-0005-0000-0000-00003C170000}"/>
    <cellStyle name="Normal 2 3 3 2 2 3" xfId="4310" xr:uid="{00000000-0005-0000-0000-00003D170000}"/>
    <cellStyle name="Normal 2 3 3 2 2 3 2" xfId="6639" xr:uid="{00000000-0005-0000-0000-00003E170000}"/>
    <cellStyle name="Normal 2 3 3 2 2 4" xfId="5500" xr:uid="{00000000-0005-0000-0000-00003F170000}"/>
    <cellStyle name="Normal 2 3 3 2 3" xfId="3446" xr:uid="{00000000-0005-0000-0000-000040170000}"/>
    <cellStyle name="Normal 2 3 3 2 3 2" xfId="4586" xr:uid="{00000000-0005-0000-0000-000041170000}"/>
    <cellStyle name="Normal 2 3 3 2 3 2 2" xfId="6915" xr:uid="{00000000-0005-0000-0000-000042170000}"/>
    <cellStyle name="Normal 2 3 3 2 3 3" xfId="5776" xr:uid="{00000000-0005-0000-0000-000043170000}"/>
    <cellStyle name="Normal 2 3 3 2 4" xfId="4019" xr:uid="{00000000-0005-0000-0000-000044170000}"/>
    <cellStyle name="Normal 2 3 3 2 4 2" xfId="6348" xr:uid="{00000000-0005-0000-0000-000045170000}"/>
    <cellStyle name="Normal 2 3 3 2 5" xfId="5208" xr:uid="{00000000-0005-0000-0000-000046170000}"/>
    <cellStyle name="Normal 2 3 3 3" xfId="3033" xr:uid="{00000000-0005-0000-0000-000047170000}"/>
    <cellStyle name="Normal 2 3 3 3 2" xfId="3600" xr:uid="{00000000-0005-0000-0000-000048170000}"/>
    <cellStyle name="Normal 2 3 3 3 2 2" xfId="4740" xr:uid="{00000000-0005-0000-0000-000049170000}"/>
    <cellStyle name="Normal 2 3 3 3 2 2 2" xfId="7069" xr:uid="{00000000-0005-0000-0000-00004A170000}"/>
    <cellStyle name="Normal 2 3 3 3 2 3" xfId="5930" xr:uid="{00000000-0005-0000-0000-00004B170000}"/>
    <cellStyle name="Normal 2 3 3 3 3" xfId="4173" xr:uid="{00000000-0005-0000-0000-00004C170000}"/>
    <cellStyle name="Normal 2 3 3 3 3 2" xfId="6502" xr:uid="{00000000-0005-0000-0000-00004D170000}"/>
    <cellStyle name="Normal 2 3 3 3 4" xfId="5363" xr:uid="{00000000-0005-0000-0000-00004E170000}"/>
    <cellStyle name="Normal 2 3 3 4" xfId="3311" xr:uid="{00000000-0005-0000-0000-00004F170000}"/>
    <cellStyle name="Normal 2 3 3 4 2" xfId="4451" xr:uid="{00000000-0005-0000-0000-000050170000}"/>
    <cellStyle name="Normal 2 3 3 4 2 2" xfId="6780" xr:uid="{00000000-0005-0000-0000-000051170000}"/>
    <cellStyle name="Normal 2 3 3 4 3" xfId="5641" xr:uid="{00000000-0005-0000-0000-000052170000}"/>
    <cellStyle name="Normal 2 3 3 5" xfId="3884" xr:uid="{00000000-0005-0000-0000-000053170000}"/>
    <cellStyle name="Normal 2 3 3 5 2" xfId="6213" xr:uid="{00000000-0005-0000-0000-000054170000}"/>
    <cellStyle name="Normal 2 3 3 6" xfId="5073" xr:uid="{00000000-0005-0000-0000-000055170000}"/>
    <cellStyle name="Normal 2 3 4" xfId="2800" xr:uid="{00000000-0005-0000-0000-000056170000}"/>
    <cellStyle name="Normal 2 3 4 2" xfId="3101" xr:uid="{00000000-0005-0000-0000-000057170000}"/>
    <cellStyle name="Normal 2 3 4 2 2" xfId="3668" xr:uid="{00000000-0005-0000-0000-000058170000}"/>
    <cellStyle name="Normal 2 3 4 2 2 2" xfId="4808" xr:uid="{00000000-0005-0000-0000-000059170000}"/>
    <cellStyle name="Normal 2 3 4 2 2 2 2" xfId="7137" xr:uid="{00000000-0005-0000-0000-00005A170000}"/>
    <cellStyle name="Normal 2 3 4 2 2 3" xfId="5998" xr:uid="{00000000-0005-0000-0000-00005B170000}"/>
    <cellStyle name="Normal 2 3 4 2 3" xfId="4241" xr:uid="{00000000-0005-0000-0000-00005C170000}"/>
    <cellStyle name="Normal 2 3 4 2 3 2" xfId="6570" xr:uid="{00000000-0005-0000-0000-00005D170000}"/>
    <cellStyle name="Normal 2 3 4 2 4" xfId="5431" xr:uid="{00000000-0005-0000-0000-00005E170000}"/>
    <cellStyle name="Normal 2 3 4 3" xfId="3377" xr:uid="{00000000-0005-0000-0000-00005F170000}"/>
    <cellStyle name="Normal 2 3 4 3 2" xfId="4517" xr:uid="{00000000-0005-0000-0000-000060170000}"/>
    <cellStyle name="Normal 2 3 4 3 2 2" xfId="6846" xr:uid="{00000000-0005-0000-0000-000061170000}"/>
    <cellStyle name="Normal 2 3 4 3 3" xfId="5707" xr:uid="{00000000-0005-0000-0000-000062170000}"/>
    <cellStyle name="Normal 2 3 4 4" xfId="3950" xr:uid="{00000000-0005-0000-0000-000063170000}"/>
    <cellStyle name="Normal 2 3 4 4 2" xfId="6279" xr:uid="{00000000-0005-0000-0000-000064170000}"/>
    <cellStyle name="Normal 2 3 4 5" xfId="5139" xr:uid="{00000000-0005-0000-0000-000065170000}"/>
    <cellStyle name="Normal 2 3 5" xfId="2964" xr:uid="{00000000-0005-0000-0000-000066170000}"/>
    <cellStyle name="Normal 2 3 5 2" xfId="3531" xr:uid="{00000000-0005-0000-0000-000067170000}"/>
    <cellStyle name="Normal 2 3 5 2 2" xfId="4671" xr:uid="{00000000-0005-0000-0000-000068170000}"/>
    <cellStyle name="Normal 2 3 5 2 2 2" xfId="7000" xr:uid="{00000000-0005-0000-0000-000069170000}"/>
    <cellStyle name="Normal 2 3 5 2 3" xfId="5861" xr:uid="{00000000-0005-0000-0000-00006A170000}"/>
    <cellStyle name="Normal 2 3 5 3" xfId="4104" xr:uid="{00000000-0005-0000-0000-00006B170000}"/>
    <cellStyle name="Normal 2 3 5 3 2" xfId="6433" xr:uid="{00000000-0005-0000-0000-00006C170000}"/>
    <cellStyle name="Normal 2 3 5 4" xfId="5294" xr:uid="{00000000-0005-0000-0000-00006D170000}"/>
    <cellStyle name="Normal 2 3 6" xfId="3242" xr:uid="{00000000-0005-0000-0000-00006E170000}"/>
    <cellStyle name="Normal 2 3 6 2" xfId="4382" xr:uid="{00000000-0005-0000-0000-00006F170000}"/>
    <cellStyle name="Normal 2 3 6 2 2" xfId="6711" xr:uid="{00000000-0005-0000-0000-000070170000}"/>
    <cellStyle name="Normal 2 3 6 3" xfId="5572" xr:uid="{00000000-0005-0000-0000-000071170000}"/>
    <cellStyle name="Normal 2 3 7" xfId="3815" xr:uid="{00000000-0005-0000-0000-000072170000}"/>
    <cellStyle name="Normal 2 3 7 2" xfId="6144" xr:uid="{00000000-0005-0000-0000-000073170000}"/>
    <cellStyle name="Normal 2 3 8" xfId="5004" xr:uid="{00000000-0005-0000-0000-000074170000}"/>
    <cellStyle name="Normal 2 3 9" xfId="7288" xr:uid="{00000000-0005-0000-0000-000075170000}"/>
    <cellStyle name="Normal 2 4" xfId="2612" xr:uid="{00000000-0005-0000-0000-000076170000}"/>
    <cellStyle name="Normal 2 4 2" xfId="2723" xr:uid="{00000000-0005-0000-0000-000077170000}"/>
    <cellStyle name="Normal 2 4 2 2" xfId="2886" xr:uid="{00000000-0005-0000-0000-000078170000}"/>
    <cellStyle name="Normal 2 4 2 2 2" xfId="3187" xr:uid="{00000000-0005-0000-0000-000079170000}"/>
    <cellStyle name="Normal 2 4 2 2 2 2" xfId="3754" xr:uid="{00000000-0005-0000-0000-00007A170000}"/>
    <cellStyle name="Normal 2 4 2 2 2 2 2" xfId="4894" xr:uid="{00000000-0005-0000-0000-00007B170000}"/>
    <cellStyle name="Normal 2 4 2 2 2 2 2 2" xfId="7223" xr:uid="{00000000-0005-0000-0000-00007C170000}"/>
    <cellStyle name="Normal 2 4 2 2 2 2 3" xfId="6084" xr:uid="{00000000-0005-0000-0000-00007D170000}"/>
    <cellStyle name="Normal 2 4 2 2 2 3" xfId="4327" xr:uid="{00000000-0005-0000-0000-00007E170000}"/>
    <cellStyle name="Normal 2 4 2 2 2 3 2" xfId="6656" xr:uid="{00000000-0005-0000-0000-00007F170000}"/>
    <cellStyle name="Normal 2 4 2 2 2 4" xfId="5517" xr:uid="{00000000-0005-0000-0000-000080170000}"/>
    <cellStyle name="Normal 2 4 2 2 3" xfId="3463" xr:uid="{00000000-0005-0000-0000-000081170000}"/>
    <cellStyle name="Normal 2 4 2 2 3 2" xfId="4603" xr:uid="{00000000-0005-0000-0000-000082170000}"/>
    <cellStyle name="Normal 2 4 2 2 3 2 2" xfId="6932" xr:uid="{00000000-0005-0000-0000-000083170000}"/>
    <cellStyle name="Normal 2 4 2 2 3 3" xfId="5793" xr:uid="{00000000-0005-0000-0000-000084170000}"/>
    <cellStyle name="Normal 2 4 2 2 4" xfId="4036" xr:uid="{00000000-0005-0000-0000-000085170000}"/>
    <cellStyle name="Normal 2 4 2 2 4 2" xfId="6365" xr:uid="{00000000-0005-0000-0000-000086170000}"/>
    <cellStyle name="Normal 2 4 2 2 5" xfId="5225" xr:uid="{00000000-0005-0000-0000-000087170000}"/>
    <cellStyle name="Normal 2 4 2 3" xfId="3050" xr:uid="{00000000-0005-0000-0000-000088170000}"/>
    <cellStyle name="Normal 2 4 2 3 2" xfId="3617" xr:uid="{00000000-0005-0000-0000-000089170000}"/>
    <cellStyle name="Normal 2 4 2 3 2 2" xfId="4757" xr:uid="{00000000-0005-0000-0000-00008A170000}"/>
    <cellStyle name="Normal 2 4 2 3 2 2 2" xfId="7086" xr:uid="{00000000-0005-0000-0000-00008B170000}"/>
    <cellStyle name="Normal 2 4 2 3 2 3" xfId="5947" xr:uid="{00000000-0005-0000-0000-00008C170000}"/>
    <cellStyle name="Normal 2 4 2 3 3" xfId="4190" xr:uid="{00000000-0005-0000-0000-00008D170000}"/>
    <cellStyle name="Normal 2 4 2 3 3 2" xfId="6519" xr:uid="{00000000-0005-0000-0000-00008E170000}"/>
    <cellStyle name="Normal 2 4 2 3 4" xfId="5380" xr:uid="{00000000-0005-0000-0000-00008F170000}"/>
    <cellStyle name="Normal 2 4 2 4" xfId="3328" xr:uid="{00000000-0005-0000-0000-000090170000}"/>
    <cellStyle name="Normal 2 4 2 4 2" xfId="4468" xr:uid="{00000000-0005-0000-0000-000091170000}"/>
    <cellStyle name="Normal 2 4 2 4 2 2" xfId="6797" xr:uid="{00000000-0005-0000-0000-000092170000}"/>
    <cellStyle name="Normal 2 4 2 4 3" xfId="5658" xr:uid="{00000000-0005-0000-0000-000093170000}"/>
    <cellStyle name="Normal 2 4 2 5" xfId="3901" xr:uid="{00000000-0005-0000-0000-000094170000}"/>
    <cellStyle name="Normal 2 4 2 5 2" xfId="6230" xr:uid="{00000000-0005-0000-0000-000095170000}"/>
    <cellStyle name="Normal 2 4 2 6" xfId="5090" xr:uid="{00000000-0005-0000-0000-000096170000}"/>
    <cellStyle name="Normal 2 4 3" xfId="2817" xr:uid="{00000000-0005-0000-0000-000097170000}"/>
    <cellStyle name="Normal 2 4 3 2" xfId="3118" xr:uid="{00000000-0005-0000-0000-000098170000}"/>
    <cellStyle name="Normal 2 4 3 2 2" xfId="3685" xr:uid="{00000000-0005-0000-0000-000099170000}"/>
    <cellStyle name="Normal 2 4 3 2 2 2" xfId="4825" xr:uid="{00000000-0005-0000-0000-00009A170000}"/>
    <cellStyle name="Normal 2 4 3 2 2 2 2" xfId="7154" xr:uid="{00000000-0005-0000-0000-00009B170000}"/>
    <cellStyle name="Normal 2 4 3 2 2 3" xfId="6015" xr:uid="{00000000-0005-0000-0000-00009C170000}"/>
    <cellStyle name="Normal 2 4 3 2 3" xfId="4258" xr:uid="{00000000-0005-0000-0000-00009D170000}"/>
    <cellStyle name="Normal 2 4 3 2 3 2" xfId="6587" xr:uid="{00000000-0005-0000-0000-00009E170000}"/>
    <cellStyle name="Normal 2 4 3 2 4" xfId="5448" xr:uid="{00000000-0005-0000-0000-00009F170000}"/>
    <cellStyle name="Normal 2 4 3 3" xfId="3394" xr:uid="{00000000-0005-0000-0000-0000A0170000}"/>
    <cellStyle name="Normal 2 4 3 3 2" xfId="4534" xr:uid="{00000000-0005-0000-0000-0000A1170000}"/>
    <cellStyle name="Normal 2 4 3 3 2 2" xfId="6863" xr:uid="{00000000-0005-0000-0000-0000A2170000}"/>
    <cellStyle name="Normal 2 4 3 3 3" xfId="5724" xr:uid="{00000000-0005-0000-0000-0000A3170000}"/>
    <cellStyle name="Normal 2 4 3 4" xfId="3967" xr:uid="{00000000-0005-0000-0000-0000A4170000}"/>
    <cellStyle name="Normal 2 4 3 4 2" xfId="6296" xr:uid="{00000000-0005-0000-0000-0000A5170000}"/>
    <cellStyle name="Normal 2 4 3 5" xfId="5156" xr:uid="{00000000-0005-0000-0000-0000A6170000}"/>
    <cellStyle name="Normal 2 4 4" xfId="2981" xr:uid="{00000000-0005-0000-0000-0000A7170000}"/>
    <cellStyle name="Normal 2 4 4 2" xfId="3548" xr:uid="{00000000-0005-0000-0000-0000A8170000}"/>
    <cellStyle name="Normal 2 4 4 2 2" xfId="4688" xr:uid="{00000000-0005-0000-0000-0000A9170000}"/>
    <cellStyle name="Normal 2 4 4 2 2 2" xfId="7017" xr:uid="{00000000-0005-0000-0000-0000AA170000}"/>
    <cellStyle name="Normal 2 4 4 2 3" xfId="5878" xr:uid="{00000000-0005-0000-0000-0000AB170000}"/>
    <cellStyle name="Normal 2 4 4 3" xfId="4121" xr:uid="{00000000-0005-0000-0000-0000AC170000}"/>
    <cellStyle name="Normal 2 4 4 3 2" xfId="6450" xr:uid="{00000000-0005-0000-0000-0000AD170000}"/>
    <cellStyle name="Normal 2 4 4 4" xfId="5311" xr:uid="{00000000-0005-0000-0000-0000AE170000}"/>
    <cellStyle name="Normal 2 4 5" xfId="3259" xr:uid="{00000000-0005-0000-0000-0000AF170000}"/>
    <cellStyle name="Normal 2 4 5 2" xfId="4399" xr:uid="{00000000-0005-0000-0000-0000B0170000}"/>
    <cellStyle name="Normal 2 4 5 2 2" xfId="6728" xr:uid="{00000000-0005-0000-0000-0000B1170000}"/>
    <cellStyle name="Normal 2 4 5 3" xfId="5589" xr:uid="{00000000-0005-0000-0000-0000B2170000}"/>
    <cellStyle name="Normal 2 4 6" xfId="3832" xr:uid="{00000000-0005-0000-0000-0000B3170000}"/>
    <cellStyle name="Normal 2 4 6 2" xfId="6161" xr:uid="{00000000-0005-0000-0000-0000B4170000}"/>
    <cellStyle name="Normal 2 4 7" xfId="5021" xr:uid="{00000000-0005-0000-0000-0000B5170000}"/>
    <cellStyle name="Normal 2 5" xfId="2689" xr:uid="{00000000-0005-0000-0000-0000B6170000}"/>
    <cellStyle name="Normal 2 5 2" xfId="2852" xr:uid="{00000000-0005-0000-0000-0000B7170000}"/>
    <cellStyle name="Normal 2 5 2 2" xfId="3153" xr:uid="{00000000-0005-0000-0000-0000B8170000}"/>
    <cellStyle name="Normal 2 5 2 2 2" xfId="3720" xr:uid="{00000000-0005-0000-0000-0000B9170000}"/>
    <cellStyle name="Normal 2 5 2 2 2 2" xfId="4860" xr:uid="{00000000-0005-0000-0000-0000BA170000}"/>
    <cellStyle name="Normal 2 5 2 2 2 2 2" xfId="7189" xr:uid="{00000000-0005-0000-0000-0000BB170000}"/>
    <cellStyle name="Normal 2 5 2 2 2 3" xfId="6050" xr:uid="{00000000-0005-0000-0000-0000BC170000}"/>
    <cellStyle name="Normal 2 5 2 2 3" xfId="4293" xr:uid="{00000000-0005-0000-0000-0000BD170000}"/>
    <cellStyle name="Normal 2 5 2 2 3 2" xfId="6622" xr:uid="{00000000-0005-0000-0000-0000BE170000}"/>
    <cellStyle name="Normal 2 5 2 2 4" xfId="5483" xr:uid="{00000000-0005-0000-0000-0000BF170000}"/>
    <cellStyle name="Normal 2 5 2 3" xfId="3429" xr:uid="{00000000-0005-0000-0000-0000C0170000}"/>
    <cellStyle name="Normal 2 5 2 3 2" xfId="4569" xr:uid="{00000000-0005-0000-0000-0000C1170000}"/>
    <cellStyle name="Normal 2 5 2 3 2 2" xfId="6898" xr:uid="{00000000-0005-0000-0000-0000C2170000}"/>
    <cellStyle name="Normal 2 5 2 3 3" xfId="5759" xr:uid="{00000000-0005-0000-0000-0000C3170000}"/>
    <cellStyle name="Normal 2 5 2 4" xfId="4002" xr:uid="{00000000-0005-0000-0000-0000C4170000}"/>
    <cellStyle name="Normal 2 5 2 4 2" xfId="6331" xr:uid="{00000000-0005-0000-0000-0000C5170000}"/>
    <cellStyle name="Normal 2 5 2 5" xfId="5191" xr:uid="{00000000-0005-0000-0000-0000C6170000}"/>
    <cellStyle name="Normal 2 5 3" xfId="3016" xr:uid="{00000000-0005-0000-0000-0000C7170000}"/>
    <cellStyle name="Normal 2 5 3 2" xfId="3583" xr:uid="{00000000-0005-0000-0000-0000C8170000}"/>
    <cellStyle name="Normal 2 5 3 2 2" xfId="4723" xr:uid="{00000000-0005-0000-0000-0000C9170000}"/>
    <cellStyle name="Normal 2 5 3 2 2 2" xfId="7052" xr:uid="{00000000-0005-0000-0000-0000CA170000}"/>
    <cellStyle name="Normal 2 5 3 2 3" xfId="5913" xr:uid="{00000000-0005-0000-0000-0000CB170000}"/>
    <cellStyle name="Normal 2 5 3 3" xfId="4156" xr:uid="{00000000-0005-0000-0000-0000CC170000}"/>
    <cellStyle name="Normal 2 5 3 3 2" xfId="6485" xr:uid="{00000000-0005-0000-0000-0000CD170000}"/>
    <cellStyle name="Normal 2 5 3 4" xfId="5346" xr:uid="{00000000-0005-0000-0000-0000CE170000}"/>
    <cellStyle name="Normal 2 5 4" xfId="3294" xr:uid="{00000000-0005-0000-0000-0000CF170000}"/>
    <cellStyle name="Normal 2 5 4 2" xfId="4434" xr:uid="{00000000-0005-0000-0000-0000D0170000}"/>
    <cellStyle name="Normal 2 5 4 2 2" xfId="6763" xr:uid="{00000000-0005-0000-0000-0000D1170000}"/>
    <cellStyle name="Normal 2 5 4 3" xfId="5624" xr:uid="{00000000-0005-0000-0000-0000D2170000}"/>
    <cellStyle name="Normal 2 5 5" xfId="3867" xr:uid="{00000000-0005-0000-0000-0000D3170000}"/>
    <cellStyle name="Normal 2 5 5 2" xfId="6196" xr:uid="{00000000-0005-0000-0000-0000D4170000}"/>
    <cellStyle name="Normal 2 5 6" xfId="5056" xr:uid="{00000000-0005-0000-0000-0000D5170000}"/>
    <cellStyle name="Normal 2 6" xfId="970" xr:uid="{00000000-0005-0000-0000-0000D6170000}"/>
    <cellStyle name="Normal 2 6 2" xfId="3084" xr:uid="{00000000-0005-0000-0000-0000D7170000}"/>
    <cellStyle name="Normal 2 6 2 2" xfId="3651" xr:uid="{00000000-0005-0000-0000-0000D8170000}"/>
    <cellStyle name="Normal 2 6 2 2 2" xfId="4791" xr:uid="{00000000-0005-0000-0000-0000D9170000}"/>
    <cellStyle name="Normal 2 6 2 2 2 2" xfId="7120" xr:uid="{00000000-0005-0000-0000-0000DA170000}"/>
    <cellStyle name="Normal 2 6 2 2 3" xfId="5981" xr:uid="{00000000-0005-0000-0000-0000DB170000}"/>
    <cellStyle name="Normal 2 6 2 3" xfId="4224" xr:uid="{00000000-0005-0000-0000-0000DC170000}"/>
    <cellStyle name="Normal 2 6 2 3 2" xfId="6553" xr:uid="{00000000-0005-0000-0000-0000DD170000}"/>
    <cellStyle name="Normal 2 6 2 4" xfId="5414" xr:uid="{00000000-0005-0000-0000-0000DE170000}"/>
    <cellStyle name="Normal 2 6 3" xfId="3225" xr:uid="{00000000-0005-0000-0000-0000DF170000}"/>
    <cellStyle name="Normal 2 6 3 2" xfId="4365" xr:uid="{00000000-0005-0000-0000-0000E0170000}"/>
    <cellStyle name="Normal 2 6 3 2 2" xfId="6694" xr:uid="{00000000-0005-0000-0000-0000E1170000}"/>
    <cellStyle name="Normal 2 6 3 3" xfId="5555" xr:uid="{00000000-0005-0000-0000-0000E2170000}"/>
    <cellStyle name="Normal 2 6 4" xfId="3798" xr:uid="{00000000-0005-0000-0000-0000E3170000}"/>
    <cellStyle name="Normal 2 6 4 2" xfId="6127" xr:uid="{00000000-0005-0000-0000-0000E4170000}"/>
    <cellStyle name="Normal 2 6 5" xfId="4987" xr:uid="{00000000-0005-0000-0000-0000E5170000}"/>
    <cellStyle name="Normal 2 7" xfId="2946" xr:uid="{00000000-0005-0000-0000-0000E6170000}"/>
    <cellStyle name="Normal 2 7 2" xfId="3514" xr:uid="{00000000-0005-0000-0000-0000E7170000}"/>
    <cellStyle name="Normal 2 7 2 2" xfId="4654" xr:uid="{00000000-0005-0000-0000-0000E8170000}"/>
    <cellStyle name="Normal 2 7 2 2 2" xfId="6983" xr:uid="{00000000-0005-0000-0000-0000E9170000}"/>
    <cellStyle name="Normal 2 7 2 3" xfId="5844" xr:uid="{00000000-0005-0000-0000-0000EA170000}"/>
    <cellStyle name="Normal 2 7 3" xfId="4087" xr:uid="{00000000-0005-0000-0000-0000EB170000}"/>
    <cellStyle name="Normal 2 7 3 2" xfId="6416" xr:uid="{00000000-0005-0000-0000-0000EC170000}"/>
    <cellStyle name="Normal 2 7 4" xfId="5277" xr:uid="{00000000-0005-0000-0000-0000ED170000}"/>
    <cellStyle name="Normal 2 8" xfId="2921" xr:uid="{00000000-0005-0000-0000-0000EE170000}"/>
    <cellStyle name="Normal 2 8 2" xfId="3497" xr:uid="{00000000-0005-0000-0000-0000EF170000}"/>
    <cellStyle name="Normal 2 8 2 2" xfId="4637" xr:uid="{00000000-0005-0000-0000-0000F0170000}"/>
    <cellStyle name="Normal 2 8 2 2 2" xfId="6966" xr:uid="{00000000-0005-0000-0000-0000F1170000}"/>
    <cellStyle name="Normal 2 8 2 3" xfId="5827" xr:uid="{00000000-0005-0000-0000-0000F2170000}"/>
    <cellStyle name="Normal 2 8 3" xfId="4070" xr:uid="{00000000-0005-0000-0000-0000F3170000}"/>
    <cellStyle name="Normal 2 8 3 2" xfId="6399" xr:uid="{00000000-0005-0000-0000-0000F4170000}"/>
    <cellStyle name="Normal 2 8 4" xfId="5259" xr:uid="{00000000-0005-0000-0000-0000F5170000}"/>
    <cellStyle name="Normal 2 9" xfId="3222" xr:uid="{00000000-0005-0000-0000-0000F6170000}"/>
    <cellStyle name="Normal 2 9 2" xfId="4362" xr:uid="{00000000-0005-0000-0000-0000F7170000}"/>
    <cellStyle name="Normal 2 9 2 2" xfId="6691" xr:uid="{00000000-0005-0000-0000-0000F8170000}"/>
    <cellStyle name="Normal 2 9 3" xfId="5552" xr:uid="{00000000-0005-0000-0000-0000F9170000}"/>
    <cellStyle name="Normal 20" xfId="4982" xr:uid="{00000000-0005-0000-0000-0000FA170000}"/>
    <cellStyle name="Normal 21" xfId="7283" xr:uid="{00000000-0005-0000-0000-0000FB170000}"/>
    <cellStyle name="Normal 22" xfId="1077" xr:uid="{00000000-0005-0000-0000-0000FC170000}"/>
    <cellStyle name="Normal 22 2" xfId="1341" xr:uid="{00000000-0005-0000-0000-0000FD170000}"/>
    <cellStyle name="Normal 22 3" xfId="1576" xr:uid="{00000000-0005-0000-0000-0000FE170000}"/>
    <cellStyle name="Normal 22 4" xfId="1805" xr:uid="{00000000-0005-0000-0000-0000FF170000}"/>
    <cellStyle name="Normal 22 5" xfId="2075" xr:uid="{00000000-0005-0000-0000-000000180000}"/>
    <cellStyle name="Normal 22 6" xfId="2315" xr:uid="{00000000-0005-0000-0000-000001180000}"/>
    <cellStyle name="Normal 23" xfId="1076" xr:uid="{00000000-0005-0000-0000-000002180000}"/>
    <cellStyle name="Normal 23 2" xfId="1342" xr:uid="{00000000-0005-0000-0000-000003180000}"/>
    <cellStyle name="Normal 23 3" xfId="1577" xr:uid="{00000000-0005-0000-0000-000004180000}"/>
    <cellStyle name="Normal 23 4" xfId="1806" xr:uid="{00000000-0005-0000-0000-000005180000}"/>
    <cellStyle name="Normal 23 5" xfId="2076" xr:uid="{00000000-0005-0000-0000-000006180000}"/>
    <cellStyle name="Normal 23 6" xfId="2316" xr:uid="{00000000-0005-0000-0000-000007180000}"/>
    <cellStyle name="Normal 24" xfId="4981" xr:uid="{00000000-0005-0000-0000-000008180000}"/>
    <cellStyle name="Normal 25" xfId="1078" xr:uid="{00000000-0005-0000-0000-000009180000}"/>
    <cellStyle name="Normal 25 2" xfId="1343" xr:uid="{00000000-0005-0000-0000-00000A180000}"/>
    <cellStyle name="Normal 25 3" xfId="1578" xr:uid="{00000000-0005-0000-0000-00000B180000}"/>
    <cellStyle name="Normal 25 4" xfId="1807" xr:uid="{00000000-0005-0000-0000-00000C180000}"/>
    <cellStyle name="Normal 25 5" xfId="2077" xr:uid="{00000000-0005-0000-0000-00000D180000}"/>
    <cellStyle name="Normal 25 6" xfId="2317" xr:uid="{00000000-0005-0000-0000-00000E180000}"/>
    <cellStyle name="Normal 26" xfId="7286" xr:uid="{00000000-0005-0000-0000-00000F180000}"/>
    <cellStyle name="Normal 3" xfId="12" xr:uid="{00000000-0005-0000-0000-000010180000}"/>
    <cellStyle name="Normal 3 10" xfId="4985" xr:uid="{00000000-0005-0000-0000-000011180000}"/>
    <cellStyle name="Normal 3 11" xfId="7293" xr:uid="{2BBAB859-1A19-4C2F-9780-5E5517EF037C}"/>
    <cellStyle name="Normal 3 2" xfId="13" xr:uid="{00000000-0005-0000-0000-000012180000}"/>
    <cellStyle name="Normal 3 2 2" xfId="947" xr:uid="{00000000-0005-0000-0000-000013180000}"/>
    <cellStyle name="Normal 3 2 2 2" xfId="952" xr:uid="{00000000-0005-0000-0000-000014180000}"/>
    <cellStyle name="Normal 3 2 2 2 2" xfId="2773" xr:uid="{00000000-0005-0000-0000-000015180000}"/>
    <cellStyle name="Normal 3 2 2 3" xfId="958" xr:uid="{00000000-0005-0000-0000-000016180000}"/>
    <cellStyle name="Normal 3 2 2 3 2" xfId="964" xr:uid="{00000000-0005-0000-0000-000017180000}"/>
    <cellStyle name="Normal 3 2 2 3 3" xfId="2780" xr:uid="{00000000-0005-0000-0000-000018180000}"/>
    <cellStyle name="Normal 3 2 2 4" xfId="2940" xr:uid="{00000000-0005-0000-0000-000019180000}"/>
    <cellStyle name="Normal 3 2 3" xfId="950" xr:uid="{00000000-0005-0000-0000-00001A180000}"/>
    <cellStyle name="Normal 3 2 3 2" xfId="954" xr:uid="{00000000-0005-0000-0000-00001B180000}"/>
    <cellStyle name="Normal 3 2 3 3" xfId="960" xr:uid="{00000000-0005-0000-0000-00001C180000}"/>
    <cellStyle name="Normal 3 2 3 3 2" xfId="966" xr:uid="{00000000-0005-0000-0000-00001D180000}"/>
    <cellStyle name="Normal 3 2 3 4" xfId="2942" xr:uid="{00000000-0005-0000-0000-00001E180000}"/>
    <cellStyle name="Normal 3 2 4" xfId="917" xr:uid="{00000000-0005-0000-0000-00001F180000}"/>
    <cellStyle name="Normal 3 3" xfId="834" xr:uid="{00000000-0005-0000-0000-000020180000}"/>
    <cellStyle name="Normal 3 3 2" xfId="2766" xr:uid="{00000000-0005-0000-0000-000021180000}"/>
    <cellStyle name="Normal 3 3 3" xfId="2767" xr:uid="{00000000-0005-0000-0000-000022180000}"/>
    <cellStyle name="Normal 3 4" xfId="956" xr:uid="{00000000-0005-0000-0000-000023180000}"/>
    <cellStyle name="Normal 3 4 2" xfId="962" xr:uid="{00000000-0005-0000-0000-000024180000}"/>
    <cellStyle name="Normal 3 4 3" xfId="2760" xr:uid="{00000000-0005-0000-0000-000025180000}"/>
    <cellStyle name="Normal 3 5" xfId="513" xr:uid="{00000000-0005-0000-0000-000026180000}"/>
    <cellStyle name="Normal 3 6" xfId="3223" xr:uid="{00000000-0005-0000-0000-000027180000}"/>
    <cellStyle name="Normal 3 6 2" xfId="4363" xr:uid="{00000000-0005-0000-0000-000028180000}"/>
    <cellStyle name="Normal 3 6 2 2" xfId="6692" xr:uid="{00000000-0005-0000-0000-000029180000}"/>
    <cellStyle name="Normal 3 6 3" xfId="5553" xr:uid="{00000000-0005-0000-0000-00002A180000}"/>
    <cellStyle name="Normal 3 7" xfId="3789" xr:uid="{00000000-0005-0000-0000-00002B180000}"/>
    <cellStyle name="Normal 3 7 2" xfId="4929" xr:uid="{00000000-0005-0000-0000-00002C180000}"/>
    <cellStyle name="Normal 3 7 2 2" xfId="7258" xr:uid="{00000000-0005-0000-0000-00002D180000}"/>
    <cellStyle name="Normal 3 7 3" xfId="6119" xr:uid="{00000000-0005-0000-0000-00002E180000}"/>
    <cellStyle name="Normal 3 7 4" xfId="7295" xr:uid="{AA747660-C577-4625-A872-70D1DD7F1942}"/>
    <cellStyle name="Normal 3 8" xfId="4970" xr:uid="{00000000-0005-0000-0000-00002F180000}"/>
    <cellStyle name="Normal 3 8 2" xfId="7279" xr:uid="{00000000-0005-0000-0000-000030180000}"/>
    <cellStyle name="Normal 3 9" xfId="3796" xr:uid="{00000000-0005-0000-0000-000031180000}"/>
    <cellStyle name="Normal 3 9 2" xfId="6125" xr:uid="{00000000-0005-0000-0000-000032180000}"/>
    <cellStyle name="Normal 4" xfId="592" xr:uid="{00000000-0005-0000-0000-000033180000}"/>
    <cellStyle name="Normal 4 2" xfId="920" xr:uid="{00000000-0005-0000-0000-000034180000}"/>
    <cellStyle name="Normal 4 2 2" xfId="948" xr:uid="{00000000-0005-0000-0000-000035180000}"/>
    <cellStyle name="Normal 4 2 2 2" xfId="953" xr:uid="{00000000-0005-0000-0000-000036180000}"/>
    <cellStyle name="Normal 4 2 2 2 2" xfId="2768" xr:uid="{00000000-0005-0000-0000-000037180000}"/>
    <cellStyle name="Normal 4 2 2 3" xfId="959" xr:uid="{00000000-0005-0000-0000-000038180000}"/>
    <cellStyle name="Normal 4 2 2 3 2" xfId="965" xr:uid="{00000000-0005-0000-0000-000039180000}"/>
    <cellStyle name="Normal 4 2 2 3 3" xfId="2772" xr:uid="{00000000-0005-0000-0000-00003A180000}"/>
    <cellStyle name="Normal 4 2 2 4" xfId="2941" xr:uid="{00000000-0005-0000-0000-00003B180000}"/>
    <cellStyle name="Normal 4 2 3" xfId="951" xr:uid="{00000000-0005-0000-0000-00003C180000}"/>
    <cellStyle name="Normal 4 2 3 2" xfId="955" xr:uid="{00000000-0005-0000-0000-00003D180000}"/>
    <cellStyle name="Normal 4 2 3 3" xfId="961" xr:uid="{00000000-0005-0000-0000-00003E180000}"/>
    <cellStyle name="Normal 4 2 3 3 2" xfId="967" xr:uid="{00000000-0005-0000-0000-00003F180000}"/>
    <cellStyle name="Normal 4 2 3 4" xfId="2943" xr:uid="{00000000-0005-0000-0000-000040180000}"/>
    <cellStyle name="Normal 4 2 4" xfId="2765" xr:uid="{00000000-0005-0000-0000-000041180000}"/>
    <cellStyle name="Normal 4 3" xfId="833" xr:uid="{00000000-0005-0000-0000-000042180000}"/>
    <cellStyle name="Normal 4 3 2" xfId="2769" xr:uid="{00000000-0005-0000-0000-000043180000}"/>
    <cellStyle name="Normal 4 3 3" xfId="2764" xr:uid="{00000000-0005-0000-0000-000044180000}"/>
    <cellStyle name="Normal 4 4" xfId="957" xr:uid="{00000000-0005-0000-0000-000045180000}"/>
    <cellStyle name="Normal 4 4 2" xfId="963" xr:uid="{00000000-0005-0000-0000-000046180000}"/>
    <cellStyle name="Normal 4 4 3" xfId="2759" xr:uid="{00000000-0005-0000-0000-000047180000}"/>
    <cellStyle name="Normal 4 5" xfId="2939" xr:uid="{00000000-0005-0000-0000-000048180000}"/>
    <cellStyle name="Normal 5" xfId="1011" xr:uid="{00000000-0005-0000-0000-000049180000}"/>
    <cellStyle name="Normal 5 10" xfId="5000" xr:uid="{00000000-0005-0000-0000-00004A180000}"/>
    <cellStyle name="Normal 5 2" xfId="1072" xr:uid="{00000000-0005-0000-0000-00004B180000}"/>
    <cellStyle name="Normal 5 2 2" xfId="2642" xr:uid="{00000000-0005-0000-0000-00004C180000}"/>
    <cellStyle name="Normal 5 2 2 2" xfId="2753" xr:uid="{00000000-0005-0000-0000-00004D180000}"/>
    <cellStyle name="Normal 5 2 2 2 2" xfId="2916" xr:uid="{00000000-0005-0000-0000-00004E180000}"/>
    <cellStyle name="Normal 5 2 2 2 2 2" xfId="3217" xr:uid="{00000000-0005-0000-0000-00004F180000}"/>
    <cellStyle name="Normal 5 2 2 2 2 2 2" xfId="3784" xr:uid="{00000000-0005-0000-0000-000050180000}"/>
    <cellStyle name="Normal 5 2 2 2 2 2 2 2" xfId="4924" xr:uid="{00000000-0005-0000-0000-000051180000}"/>
    <cellStyle name="Normal 5 2 2 2 2 2 2 2 2" xfId="7253" xr:uid="{00000000-0005-0000-0000-000052180000}"/>
    <cellStyle name="Normal 5 2 2 2 2 2 2 3" xfId="6114" xr:uid="{00000000-0005-0000-0000-000053180000}"/>
    <cellStyle name="Normal 5 2 2 2 2 2 3" xfId="4357" xr:uid="{00000000-0005-0000-0000-000054180000}"/>
    <cellStyle name="Normal 5 2 2 2 2 2 3 2" xfId="6686" xr:uid="{00000000-0005-0000-0000-000055180000}"/>
    <cellStyle name="Normal 5 2 2 2 2 2 4" xfId="5547" xr:uid="{00000000-0005-0000-0000-000056180000}"/>
    <cellStyle name="Normal 5 2 2 2 2 3" xfId="3493" xr:uid="{00000000-0005-0000-0000-000057180000}"/>
    <cellStyle name="Normal 5 2 2 2 2 3 2" xfId="4633" xr:uid="{00000000-0005-0000-0000-000058180000}"/>
    <cellStyle name="Normal 5 2 2 2 2 3 2 2" xfId="6962" xr:uid="{00000000-0005-0000-0000-000059180000}"/>
    <cellStyle name="Normal 5 2 2 2 2 3 3" xfId="5823" xr:uid="{00000000-0005-0000-0000-00005A180000}"/>
    <cellStyle name="Normal 5 2 2 2 2 4" xfId="4066" xr:uid="{00000000-0005-0000-0000-00005B180000}"/>
    <cellStyle name="Normal 5 2 2 2 2 4 2" xfId="6395" xr:uid="{00000000-0005-0000-0000-00005C180000}"/>
    <cellStyle name="Normal 5 2 2 2 2 5" xfId="5255" xr:uid="{00000000-0005-0000-0000-00005D180000}"/>
    <cellStyle name="Normal 5 2 2 2 3" xfId="3080" xr:uid="{00000000-0005-0000-0000-00005E180000}"/>
    <cellStyle name="Normal 5 2 2 2 3 2" xfId="3647" xr:uid="{00000000-0005-0000-0000-00005F180000}"/>
    <cellStyle name="Normal 5 2 2 2 3 2 2" xfId="4787" xr:uid="{00000000-0005-0000-0000-000060180000}"/>
    <cellStyle name="Normal 5 2 2 2 3 2 2 2" xfId="7116" xr:uid="{00000000-0005-0000-0000-000061180000}"/>
    <cellStyle name="Normal 5 2 2 2 3 2 3" xfId="5977" xr:uid="{00000000-0005-0000-0000-000062180000}"/>
    <cellStyle name="Normal 5 2 2 2 3 3" xfId="4220" xr:uid="{00000000-0005-0000-0000-000063180000}"/>
    <cellStyle name="Normal 5 2 2 2 3 3 2" xfId="6549" xr:uid="{00000000-0005-0000-0000-000064180000}"/>
    <cellStyle name="Normal 5 2 2 2 3 4" xfId="5410" xr:uid="{00000000-0005-0000-0000-000065180000}"/>
    <cellStyle name="Normal 5 2 2 2 4" xfId="3358" xr:uid="{00000000-0005-0000-0000-000066180000}"/>
    <cellStyle name="Normal 5 2 2 2 4 2" xfId="4498" xr:uid="{00000000-0005-0000-0000-000067180000}"/>
    <cellStyle name="Normal 5 2 2 2 4 2 2" xfId="6827" xr:uid="{00000000-0005-0000-0000-000068180000}"/>
    <cellStyle name="Normal 5 2 2 2 4 3" xfId="5688" xr:uid="{00000000-0005-0000-0000-000069180000}"/>
    <cellStyle name="Normal 5 2 2 2 5" xfId="3931" xr:uid="{00000000-0005-0000-0000-00006A180000}"/>
    <cellStyle name="Normal 5 2 2 2 5 2" xfId="6260" xr:uid="{00000000-0005-0000-0000-00006B180000}"/>
    <cellStyle name="Normal 5 2 2 2 6" xfId="5120" xr:uid="{00000000-0005-0000-0000-00006C180000}"/>
    <cellStyle name="Normal 5 2 2 3" xfId="2847" xr:uid="{00000000-0005-0000-0000-00006D180000}"/>
    <cellStyle name="Normal 5 2 2 3 2" xfId="3148" xr:uid="{00000000-0005-0000-0000-00006E180000}"/>
    <cellStyle name="Normal 5 2 2 3 2 2" xfId="3715" xr:uid="{00000000-0005-0000-0000-00006F180000}"/>
    <cellStyle name="Normal 5 2 2 3 2 2 2" xfId="4855" xr:uid="{00000000-0005-0000-0000-000070180000}"/>
    <cellStyle name="Normal 5 2 2 3 2 2 2 2" xfId="7184" xr:uid="{00000000-0005-0000-0000-000071180000}"/>
    <cellStyle name="Normal 5 2 2 3 2 2 3" xfId="6045" xr:uid="{00000000-0005-0000-0000-000072180000}"/>
    <cellStyle name="Normal 5 2 2 3 2 3" xfId="4288" xr:uid="{00000000-0005-0000-0000-000073180000}"/>
    <cellStyle name="Normal 5 2 2 3 2 3 2" xfId="6617" xr:uid="{00000000-0005-0000-0000-000074180000}"/>
    <cellStyle name="Normal 5 2 2 3 2 4" xfId="5478" xr:uid="{00000000-0005-0000-0000-000075180000}"/>
    <cellStyle name="Normal 5 2 2 3 3" xfId="3424" xr:uid="{00000000-0005-0000-0000-000076180000}"/>
    <cellStyle name="Normal 5 2 2 3 3 2" xfId="4564" xr:uid="{00000000-0005-0000-0000-000077180000}"/>
    <cellStyle name="Normal 5 2 2 3 3 2 2" xfId="6893" xr:uid="{00000000-0005-0000-0000-000078180000}"/>
    <cellStyle name="Normal 5 2 2 3 3 3" xfId="5754" xr:uid="{00000000-0005-0000-0000-000079180000}"/>
    <cellStyle name="Normal 5 2 2 3 4" xfId="3997" xr:uid="{00000000-0005-0000-0000-00007A180000}"/>
    <cellStyle name="Normal 5 2 2 3 4 2" xfId="6326" xr:uid="{00000000-0005-0000-0000-00007B180000}"/>
    <cellStyle name="Normal 5 2 2 3 5" xfId="5186" xr:uid="{00000000-0005-0000-0000-00007C180000}"/>
    <cellStyle name="Normal 5 2 2 4" xfId="3011" xr:uid="{00000000-0005-0000-0000-00007D180000}"/>
    <cellStyle name="Normal 5 2 2 4 2" xfId="3578" xr:uid="{00000000-0005-0000-0000-00007E180000}"/>
    <cellStyle name="Normal 5 2 2 4 2 2" xfId="4718" xr:uid="{00000000-0005-0000-0000-00007F180000}"/>
    <cellStyle name="Normal 5 2 2 4 2 2 2" xfId="7047" xr:uid="{00000000-0005-0000-0000-000080180000}"/>
    <cellStyle name="Normal 5 2 2 4 2 3" xfId="5908" xr:uid="{00000000-0005-0000-0000-000081180000}"/>
    <cellStyle name="Normal 5 2 2 4 3" xfId="4151" xr:uid="{00000000-0005-0000-0000-000082180000}"/>
    <cellStyle name="Normal 5 2 2 4 3 2" xfId="6480" xr:uid="{00000000-0005-0000-0000-000083180000}"/>
    <cellStyle name="Normal 5 2 2 4 4" xfId="5341" xr:uid="{00000000-0005-0000-0000-000084180000}"/>
    <cellStyle name="Normal 5 2 2 5" xfId="3289" xr:uid="{00000000-0005-0000-0000-000085180000}"/>
    <cellStyle name="Normal 5 2 2 5 2" xfId="4429" xr:uid="{00000000-0005-0000-0000-000086180000}"/>
    <cellStyle name="Normal 5 2 2 5 2 2" xfId="6758" xr:uid="{00000000-0005-0000-0000-000087180000}"/>
    <cellStyle name="Normal 5 2 2 5 3" xfId="5619" xr:uid="{00000000-0005-0000-0000-000088180000}"/>
    <cellStyle name="Normal 5 2 2 6" xfId="3862" xr:uid="{00000000-0005-0000-0000-000089180000}"/>
    <cellStyle name="Normal 5 2 2 6 2" xfId="6191" xr:uid="{00000000-0005-0000-0000-00008A180000}"/>
    <cellStyle name="Normal 5 2 2 7" xfId="5051" xr:uid="{00000000-0005-0000-0000-00008B180000}"/>
    <cellStyle name="Normal 5 2 3" xfId="2719" xr:uid="{00000000-0005-0000-0000-00008C180000}"/>
    <cellStyle name="Normal 5 2 3 2" xfId="2882" xr:uid="{00000000-0005-0000-0000-00008D180000}"/>
    <cellStyle name="Normal 5 2 3 2 2" xfId="3183" xr:uid="{00000000-0005-0000-0000-00008E180000}"/>
    <cellStyle name="Normal 5 2 3 2 2 2" xfId="3750" xr:uid="{00000000-0005-0000-0000-00008F180000}"/>
    <cellStyle name="Normal 5 2 3 2 2 2 2" xfId="4890" xr:uid="{00000000-0005-0000-0000-000090180000}"/>
    <cellStyle name="Normal 5 2 3 2 2 2 2 2" xfId="7219" xr:uid="{00000000-0005-0000-0000-000091180000}"/>
    <cellStyle name="Normal 5 2 3 2 2 2 3" xfId="6080" xr:uid="{00000000-0005-0000-0000-000092180000}"/>
    <cellStyle name="Normal 5 2 3 2 2 3" xfId="4323" xr:uid="{00000000-0005-0000-0000-000093180000}"/>
    <cellStyle name="Normal 5 2 3 2 2 3 2" xfId="6652" xr:uid="{00000000-0005-0000-0000-000094180000}"/>
    <cellStyle name="Normal 5 2 3 2 2 4" xfId="5513" xr:uid="{00000000-0005-0000-0000-000095180000}"/>
    <cellStyle name="Normal 5 2 3 2 3" xfId="3459" xr:uid="{00000000-0005-0000-0000-000096180000}"/>
    <cellStyle name="Normal 5 2 3 2 3 2" xfId="4599" xr:uid="{00000000-0005-0000-0000-000097180000}"/>
    <cellStyle name="Normal 5 2 3 2 3 2 2" xfId="6928" xr:uid="{00000000-0005-0000-0000-000098180000}"/>
    <cellStyle name="Normal 5 2 3 2 3 3" xfId="5789" xr:uid="{00000000-0005-0000-0000-000099180000}"/>
    <cellStyle name="Normal 5 2 3 2 4" xfId="4032" xr:uid="{00000000-0005-0000-0000-00009A180000}"/>
    <cellStyle name="Normal 5 2 3 2 4 2" xfId="6361" xr:uid="{00000000-0005-0000-0000-00009B180000}"/>
    <cellStyle name="Normal 5 2 3 2 5" xfId="5221" xr:uid="{00000000-0005-0000-0000-00009C180000}"/>
    <cellStyle name="Normal 5 2 3 3" xfId="3046" xr:uid="{00000000-0005-0000-0000-00009D180000}"/>
    <cellStyle name="Normal 5 2 3 3 2" xfId="3613" xr:uid="{00000000-0005-0000-0000-00009E180000}"/>
    <cellStyle name="Normal 5 2 3 3 2 2" xfId="4753" xr:uid="{00000000-0005-0000-0000-00009F180000}"/>
    <cellStyle name="Normal 5 2 3 3 2 2 2" xfId="7082" xr:uid="{00000000-0005-0000-0000-0000A0180000}"/>
    <cellStyle name="Normal 5 2 3 3 2 3" xfId="5943" xr:uid="{00000000-0005-0000-0000-0000A1180000}"/>
    <cellStyle name="Normal 5 2 3 3 3" xfId="4186" xr:uid="{00000000-0005-0000-0000-0000A2180000}"/>
    <cellStyle name="Normal 5 2 3 3 3 2" xfId="6515" xr:uid="{00000000-0005-0000-0000-0000A3180000}"/>
    <cellStyle name="Normal 5 2 3 3 4" xfId="5376" xr:uid="{00000000-0005-0000-0000-0000A4180000}"/>
    <cellStyle name="Normal 5 2 3 4" xfId="3324" xr:uid="{00000000-0005-0000-0000-0000A5180000}"/>
    <cellStyle name="Normal 5 2 3 4 2" xfId="4464" xr:uid="{00000000-0005-0000-0000-0000A6180000}"/>
    <cellStyle name="Normal 5 2 3 4 2 2" xfId="6793" xr:uid="{00000000-0005-0000-0000-0000A7180000}"/>
    <cellStyle name="Normal 5 2 3 4 3" xfId="5654" xr:uid="{00000000-0005-0000-0000-0000A8180000}"/>
    <cellStyle name="Normal 5 2 3 5" xfId="3897" xr:uid="{00000000-0005-0000-0000-0000A9180000}"/>
    <cellStyle name="Normal 5 2 3 5 2" xfId="6226" xr:uid="{00000000-0005-0000-0000-0000AA180000}"/>
    <cellStyle name="Normal 5 2 3 6" xfId="5086" xr:uid="{00000000-0005-0000-0000-0000AB180000}"/>
    <cellStyle name="Normal 5 2 4" xfId="2813" xr:uid="{00000000-0005-0000-0000-0000AC180000}"/>
    <cellStyle name="Normal 5 2 4 2" xfId="3114" xr:uid="{00000000-0005-0000-0000-0000AD180000}"/>
    <cellStyle name="Normal 5 2 4 2 2" xfId="3681" xr:uid="{00000000-0005-0000-0000-0000AE180000}"/>
    <cellStyle name="Normal 5 2 4 2 2 2" xfId="4821" xr:uid="{00000000-0005-0000-0000-0000AF180000}"/>
    <cellStyle name="Normal 5 2 4 2 2 2 2" xfId="7150" xr:uid="{00000000-0005-0000-0000-0000B0180000}"/>
    <cellStyle name="Normal 5 2 4 2 2 3" xfId="6011" xr:uid="{00000000-0005-0000-0000-0000B1180000}"/>
    <cellStyle name="Normal 5 2 4 2 3" xfId="4254" xr:uid="{00000000-0005-0000-0000-0000B2180000}"/>
    <cellStyle name="Normal 5 2 4 2 3 2" xfId="6583" xr:uid="{00000000-0005-0000-0000-0000B3180000}"/>
    <cellStyle name="Normal 5 2 4 2 4" xfId="5444" xr:uid="{00000000-0005-0000-0000-0000B4180000}"/>
    <cellStyle name="Normal 5 2 4 3" xfId="3390" xr:uid="{00000000-0005-0000-0000-0000B5180000}"/>
    <cellStyle name="Normal 5 2 4 3 2" xfId="4530" xr:uid="{00000000-0005-0000-0000-0000B6180000}"/>
    <cellStyle name="Normal 5 2 4 3 2 2" xfId="6859" xr:uid="{00000000-0005-0000-0000-0000B7180000}"/>
    <cellStyle name="Normal 5 2 4 3 3" xfId="5720" xr:uid="{00000000-0005-0000-0000-0000B8180000}"/>
    <cellStyle name="Normal 5 2 4 4" xfId="3963" xr:uid="{00000000-0005-0000-0000-0000B9180000}"/>
    <cellStyle name="Normal 5 2 4 4 2" xfId="6292" xr:uid="{00000000-0005-0000-0000-0000BA180000}"/>
    <cellStyle name="Normal 5 2 4 5" xfId="5152" xr:uid="{00000000-0005-0000-0000-0000BB180000}"/>
    <cellStyle name="Normal 5 2 5" xfId="2977" xr:uid="{00000000-0005-0000-0000-0000BC180000}"/>
    <cellStyle name="Normal 5 2 5 2" xfId="3544" xr:uid="{00000000-0005-0000-0000-0000BD180000}"/>
    <cellStyle name="Normal 5 2 5 2 2" xfId="4684" xr:uid="{00000000-0005-0000-0000-0000BE180000}"/>
    <cellStyle name="Normal 5 2 5 2 2 2" xfId="7013" xr:uid="{00000000-0005-0000-0000-0000BF180000}"/>
    <cellStyle name="Normal 5 2 5 2 3" xfId="5874" xr:uid="{00000000-0005-0000-0000-0000C0180000}"/>
    <cellStyle name="Normal 5 2 5 3" xfId="4117" xr:uid="{00000000-0005-0000-0000-0000C1180000}"/>
    <cellStyle name="Normal 5 2 5 3 2" xfId="6446" xr:uid="{00000000-0005-0000-0000-0000C2180000}"/>
    <cellStyle name="Normal 5 2 5 4" xfId="5307" xr:uid="{00000000-0005-0000-0000-0000C3180000}"/>
    <cellStyle name="Normal 5 2 6" xfId="3255" xr:uid="{00000000-0005-0000-0000-0000C4180000}"/>
    <cellStyle name="Normal 5 2 6 2" xfId="4395" xr:uid="{00000000-0005-0000-0000-0000C5180000}"/>
    <cellStyle name="Normal 5 2 6 2 2" xfId="6724" xr:uid="{00000000-0005-0000-0000-0000C6180000}"/>
    <cellStyle name="Normal 5 2 6 3" xfId="5585" xr:uid="{00000000-0005-0000-0000-0000C7180000}"/>
    <cellStyle name="Normal 5 2 7" xfId="3828" xr:uid="{00000000-0005-0000-0000-0000C8180000}"/>
    <cellStyle name="Normal 5 2 7 2" xfId="6157" xr:uid="{00000000-0005-0000-0000-0000C9180000}"/>
    <cellStyle name="Normal 5 2 8" xfId="5017" xr:uid="{00000000-0005-0000-0000-0000CA180000}"/>
    <cellStyle name="Normal 5 3" xfId="2625" xr:uid="{00000000-0005-0000-0000-0000CB180000}"/>
    <cellStyle name="Normal 5 3 2" xfId="2736" xr:uid="{00000000-0005-0000-0000-0000CC180000}"/>
    <cellStyle name="Normal 5 3 2 2" xfId="2899" xr:uid="{00000000-0005-0000-0000-0000CD180000}"/>
    <cellStyle name="Normal 5 3 2 2 2" xfId="3200" xr:uid="{00000000-0005-0000-0000-0000CE180000}"/>
    <cellStyle name="Normal 5 3 2 2 2 2" xfId="3767" xr:uid="{00000000-0005-0000-0000-0000CF180000}"/>
    <cellStyle name="Normal 5 3 2 2 2 2 2" xfId="4907" xr:uid="{00000000-0005-0000-0000-0000D0180000}"/>
    <cellStyle name="Normal 5 3 2 2 2 2 2 2" xfId="7236" xr:uid="{00000000-0005-0000-0000-0000D1180000}"/>
    <cellStyle name="Normal 5 3 2 2 2 2 3" xfId="6097" xr:uid="{00000000-0005-0000-0000-0000D2180000}"/>
    <cellStyle name="Normal 5 3 2 2 2 3" xfId="4340" xr:uid="{00000000-0005-0000-0000-0000D3180000}"/>
    <cellStyle name="Normal 5 3 2 2 2 3 2" xfId="6669" xr:uid="{00000000-0005-0000-0000-0000D4180000}"/>
    <cellStyle name="Normal 5 3 2 2 2 4" xfId="5530" xr:uid="{00000000-0005-0000-0000-0000D5180000}"/>
    <cellStyle name="Normal 5 3 2 2 3" xfId="3476" xr:uid="{00000000-0005-0000-0000-0000D6180000}"/>
    <cellStyle name="Normal 5 3 2 2 3 2" xfId="4616" xr:uid="{00000000-0005-0000-0000-0000D7180000}"/>
    <cellStyle name="Normal 5 3 2 2 3 2 2" xfId="6945" xr:uid="{00000000-0005-0000-0000-0000D8180000}"/>
    <cellStyle name="Normal 5 3 2 2 3 3" xfId="5806" xr:uid="{00000000-0005-0000-0000-0000D9180000}"/>
    <cellStyle name="Normal 5 3 2 2 4" xfId="4049" xr:uid="{00000000-0005-0000-0000-0000DA180000}"/>
    <cellStyle name="Normal 5 3 2 2 4 2" xfId="6378" xr:uid="{00000000-0005-0000-0000-0000DB180000}"/>
    <cellStyle name="Normal 5 3 2 2 5" xfId="5238" xr:uid="{00000000-0005-0000-0000-0000DC180000}"/>
    <cellStyle name="Normal 5 3 2 3" xfId="3063" xr:uid="{00000000-0005-0000-0000-0000DD180000}"/>
    <cellStyle name="Normal 5 3 2 3 2" xfId="3630" xr:uid="{00000000-0005-0000-0000-0000DE180000}"/>
    <cellStyle name="Normal 5 3 2 3 2 2" xfId="4770" xr:uid="{00000000-0005-0000-0000-0000DF180000}"/>
    <cellStyle name="Normal 5 3 2 3 2 2 2" xfId="7099" xr:uid="{00000000-0005-0000-0000-0000E0180000}"/>
    <cellStyle name="Normal 5 3 2 3 2 3" xfId="5960" xr:uid="{00000000-0005-0000-0000-0000E1180000}"/>
    <cellStyle name="Normal 5 3 2 3 3" xfId="4203" xr:uid="{00000000-0005-0000-0000-0000E2180000}"/>
    <cellStyle name="Normal 5 3 2 3 3 2" xfId="6532" xr:uid="{00000000-0005-0000-0000-0000E3180000}"/>
    <cellStyle name="Normal 5 3 2 3 4" xfId="5393" xr:uid="{00000000-0005-0000-0000-0000E4180000}"/>
    <cellStyle name="Normal 5 3 2 4" xfId="3341" xr:uid="{00000000-0005-0000-0000-0000E5180000}"/>
    <cellStyle name="Normal 5 3 2 4 2" xfId="4481" xr:uid="{00000000-0005-0000-0000-0000E6180000}"/>
    <cellStyle name="Normal 5 3 2 4 2 2" xfId="6810" xr:uid="{00000000-0005-0000-0000-0000E7180000}"/>
    <cellStyle name="Normal 5 3 2 4 3" xfId="5671" xr:uid="{00000000-0005-0000-0000-0000E8180000}"/>
    <cellStyle name="Normal 5 3 2 5" xfId="3914" xr:uid="{00000000-0005-0000-0000-0000E9180000}"/>
    <cellStyle name="Normal 5 3 2 5 2" xfId="6243" xr:uid="{00000000-0005-0000-0000-0000EA180000}"/>
    <cellStyle name="Normal 5 3 2 6" xfId="5103" xr:uid="{00000000-0005-0000-0000-0000EB180000}"/>
    <cellStyle name="Normal 5 3 3" xfId="2830" xr:uid="{00000000-0005-0000-0000-0000EC180000}"/>
    <cellStyle name="Normal 5 3 3 2" xfId="3131" xr:uid="{00000000-0005-0000-0000-0000ED180000}"/>
    <cellStyle name="Normal 5 3 3 2 2" xfId="3698" xr:uid="{00000000-0005-0000-0000-0000EE180000}"/>
    <cellStyle name="Normal 5 3 3 2 2 2" xfId="4838" xr:uid="{00000000-0005-0000-0000-0000EF180000}"/>
    <cellStyle name="Normal 5 3 3 2 2 2 2" xfId="7167" xr:uid="{00000000-0005-0000-0000-0000F0180000}"/>
    <cellStyle name="Normal 5 3 3 2 2 3" xfId="6028" xr:uid="{00000000-0005-0000-0000-0000F1180000}"/>
    <cellStyle name="Normal 5 3 3 2 3" xfId="4271" xr:uid="{00000000-0005-0000-0000-0000F2180000}"/>
    <cellStyle name="Normal 5 3 3 2 3 2" xfId="6600" xr:uid="{00000000-0005-0000-0000-0000F3180000}"/>
    <cellStyle name="Normal 5 3 3 2 4" xfId="5461" xr:uid="{00000000-0005-0000-0000-0000F4180000}"/>
    <cellStyle name="Normal 5 3 3 3" xfId="3407" xr:uid="{00000000-0005-0000-0000-0000F5180000}"/>
    <cellStyle name="Normal 5 3 3 3 2" xfId="4547" xr:uid="{00000000-0005-0000-0000-0000F6180000}"/>
    <cellStyle name="Normal 5 3 3 3 2 2" xfId="6876" xr:uid="{00000000-0005-0000-0000-0000F7180000}"/>
    <cellStyle name="Normal 5 3 3 3 3" xfId="5737" xr:uid="{00000000-0005-0000-0000-0000F8180000}"/>
    <cellStyle name="Normal 5 3 3 4" xfId="3980" xr:uid="{00000000-0005-0000-0000-0000F9180000}"/>
    <cellStyle name="Normal 5 3 3 4 2" xfId="6309" xr:uid="{00000000-0005-0000-0000-0000FA180000}"/>
    <cellStyle name="Normal 5 3 3 5" xfId="5169" xr:uid="{00000000-0005-0000-0000-0000FB180000}"/>
    <cellStyle name="Normal 5 3 4" xfId="2994" xr:uid="{00000000-0005-0000-0000-0000FC180000}"/>
    <cellStyle name="Normal 5 3 4 2" xfId="3561" xr:uid="{00000000-0005-0000-0000-0000FD180000}"/>
    <cellStyle name="Normal 5 3 4 2 2" xfId="4701" xr:uid="{00000000-0005-0000-0000-0000FE180000}"/>
    <cellStyle name="Normal 5 3 4 2 2 2" xfId="7030" xr:uid="{00000000-0005-0000-0000-0000FF180000}"/>
    <cellStyle name="Normal 5 3 4 2 3" xfId="5891" xr:uid="{00000000-0005-0000-0000-000000190000}"/>
    <cellStyle name="Normal 5 3 4 3" xfId="4134" xr:uid="{00000000-0005-0000-0000-000001190000}"/>
    <cellStyle name="Normal 5 3 4 3 2" xfId="6463" xr:uid="{00000000-0005-0000-0000-000002190000}"/>
    <cellStyle name="Normal 5 3 4 4" xfId="5324" xr:uid="{00000000-0005-0000-0000-000003190000}"/>
    <cellStyle name="Normal 5 3 5" xfId="3272" xr:uid="{00000000-0005-0000-0000-000004190000}"/>
    <cellStyle name="Normal 5 3 5 2" xfId="4412" xr:uid="{00000000-0005-0000-0000-000005190000}"/>
    <cellStyle name="Normal 5 3 5 2 2" xfId="6741" xr:uid="{00000000-0005-0000-0000-000006190000}"/>
    <cellStyle name="Normal 5 3 5 3" xfId="5602" xr:uid="{00000000-0005-0000-0000-000007190000}"/>
    <cellStyle name="Normal 5 3 6" xfId="3845" xr:uid="{00000000-0005-0000-0000-000008190000}"/>
    <cellStyle name="Normal 5 3 6 2" xfId="6174" xr:uid="{00000000-0005-0000-0000-000009190000}"/>
    <cellStyle name="Normal 5 3 7" xfId="5034" xr:uid="{00000000-0005-0000-0000-00000A190000}"/>
    <cellStyle name="Normal 5 4" xfId="2702" xr:uid="{00000000-0005-0000-0000-00000B190000}"/>
    <cellStyle name="Normal 5 4 2" xfId="2865" xr:uid="{00000000-0005-0000-0000-00000C190000}"/>
    <cellStyle name="Normal 5 4 2 2" xfId="3166" xr:uid="{00000000-0005-0000-0000-00000D190000}"/>
    <cellStyle name="Normal 5 4 2 2 2" xfId="3733" xr:uid="{00000000-0005-0000-0000-00000E190000}"/>
    <cellStyle name="Normal 5 4 2 2 2 2" xfId="4873" xr:uid="{00000000-0005-0000-0000-00000F190000}"/>
    <cellStyle name="Normal 5 4 2 2 2 2 2" xfId="7202" xr:uid="{00000000-0005-0000-0000-000010190000}"/>
    <cellStyle name="Normal 5 4 2 2 2 3" xfId="6063" xr:uid="{00000000-0005-0000-0000-000011190000}"/>
    <cellStyle name="Normal 5 4 2 2 3" xfId="4306" xr:uid="{00000000-0005-0000-0000-000012190000}"/>
    <cellStyle name="Normal 5 4 2 2 3 2" xfId="6635" xr:uid="{00000000-0005-0000-0000-000013190000}"/>
    <cellStyle name="Normal 5 4 2 2 4" xfId="5496" xr:uid="{00000000-0005-0000-0000-000014190000}"/>
    <cellStyle name="Normal 5 4 2 3" xfId="3442" xr:uid="{00000000-0005-0000-0000-000015190000}"/>
    <cellStyle name="Normal 5 4 2 3 2" xfId="4582" xr:uid="{00000000-0005-0000-0000-000016190000}"/>
    <cellStyle name="Normal 5 4 2 3 2 2" xfId="6911" xr:uid="{00000000-0005-0000-0000-000017190000}"/>
    <cellStyle name="Normal 5 4 2 3 3" xfId="5772" xr:uid="{00000000-0005-0000-0000-000018190000}"/>
    <cellStyle name="Normal 5 4 2 4" xfId="4015" xr:uid="{00000000-0005-0000-0000-000019190000}"/>
    <cellStyle name="Normal 5 4 2 4 2" xfId="6344" xr:uid="{00000000-0005-0000-0000-00001A190000}"/>
    <cellStyle name="Normal 5 4 2 5" xfId="5204" xr:uid="{00000000-0005-0000-0000-00001B190000}"/>
    <cellStyle name="Normal 5 4 3" xfId="3029" xr:uid="{00000000-0005-0000-0000-00001C190000}"/>
    <cellStyle name="Normal 5 4 3 2" xfId="3596" xr:uid="{00000000-0005-0000-0000-00001D190000}"/>
    <cellStyle name="Normal 5 4 3 2 2" xfId="4736" xr:uid="{00000000-0005-0000-0000-00001E190000}"/>
    <cellStyle name="Normal 5 4 3 2 2 2" xfId="7065" xr:uid="{00000000-0005-0000-0000-00001F190000}"/>
    <cellStyle name="Normal 5 4 3 2 3" xfId="5926" xr:uid="{00000000-0005-0000-0000-000020190000}"/>
    <cellStyle name="Normal 5 4 3 3" xfId="4169" xr:uid="{00000000-0005-0000-0000-000021190000}"/>
    <cellStyle name="Normal 5 4 3 3 2" xfId="6498" xr:uid="{00000000-0005-0000-0000-000022190000}"/>
    <cellStyle name="Normal 5 4 3 4" xfId="5359" xr:uid="{00000000-0005-0000-0000-000023190000}"/>
    <cellStyle name="Normal 5 4 4" xfId="3307" xr:uid="{00000000-0005-0000-0000-000024190000}"/>
    <cellStyle name="Normal 5 4 4 2" xfId="4447" xr:uid="{00000000-0005-0000-0000-000025190000}"/>
    <cellStyle name="Normal 5 4 4 2 2" xfId="6776" xr:uid="{00000000-0005-0000-0000-000026190000}"/>
    <cellStyle name="Normal 5 4 4 3" xfId="5637" xr:uid="{00000000-0005-0000-0000-000027190000}"/>
    <cellStyle name="Normal 5 4 5" xfId="3880" xr:uid="{00000000-0005-0000-0000-000028190000}"/>
    <cellStyle name="Normal 5 4 5 2" xfId="6209" xr:uid="{00000000-0005-0000-0000-000029190000}"/>
    <cellStyle name="Normal 5 4 6" xfId="5069" xr:uid="{00000000-0005-0000-0000-00002A190000}"/>
    <cellStyle name="Normal 5 5" xfId="2797" xr:uid="{00000000-0005-0000-0000-00002B190000}"/>
    <cellStyle name="Normal 5 5 2" xfId="3097" xr:uid="{00000000-0005-0000-0000-00002C190000}"/>
    <cellStyle name="Normal 5 5 2 2" xfId="3664" xr:uid="{00000000-0005-0000-0000-00002D190000}"/>
    <cellStyle name="Normal 5 5 2 2 2" xfId="4804" xr:uid="{00000000-0005-0000-0000-00002E190000}"/>
    <cellStyle name="Normal 5 5 2 2 2 2" xfId="7133" xr:uid="{00000000-0005-0000-0000-00002F190000}"/>
    <cellStyle name="Normal 5 5 2 2 3" xfId="5994" xr:uid="{00000000-0005-0000-0000-000030190000}"/>
    <cellStyle name="Normal 5 5 2 3" xfId="4237" xr:uid="{00000000-0005-0000-0000-000031190000}"/>
    <cellStyle name="Normal 5 5 2 3 2" xfId="6566" xr:uid="{00000000-0005-0000-0000-000032190000}"/>
    <cellStyle name="Normal 5 5 2 4" xfId="5427" xr:uid="{00000000-0005-0000-0000-000033190000}"/>
    <cellStyle name="Normal 5 5 3" xfId="3374" xr:uid="{00000000-0005-0000-0000-000034190000}"/>
    <cellStyle name="Normal 5 5 3 2" xfId="4514" xr:uid="{00000000-0005-0000-0000-000035190000}"/>
    <cellStyle name="Normal 5 5 3 2 2" xfId="6843" xr:uid="{00000000-0005-0000-0000-000036190000}"/>
    <cellStyle name="Normal 5 5 3 3" xfId="5704" xr:uid="{00000000-0005-0000-0000-000037190000}"/>
    <cellStyle name="Normal 5 5 4" xfId="3947" xr:uid="{00000000-0005-0000-0000-000038190000}"/>
    <cellStyle name="Normal 5 5 4 2" xfId="6276" xr:uid="{00000000-0005-0000-0000-000039190000}"/>
    <cellStyle name="Normal 5 5 5" xfId="5136" xr:uid="{00000000-0005-0000-0000-00003A190000}"/>
    <cellStyle name="Normal 5 6" xfId="2959" xr:uid="{00000000-0005-0000-0000-00003B190000}"/>
    <cellStyle name="Normal 5 6 2" xfId="3527" xr:uid="{00000000-0005-0000-0000-00003C190000}"/>
    <cellStyle name="Normal 5 6 2 2" xfId="4667" xr:uid="{00000000-0005-0000-0000-00003D190000}"/>
    <cellStyle name="Normal 5 6 2 2 2" xfId="6996" xr:uid="{00000000-0005-0000-0000-00003E190000}"/>
    <cellStyle name="Normal 5 6 2 3" xfId="5857" xr:uid="{00000000-0005-0000-0000-00003F190000}"/>
    <cellStyle name="Normal 5 6 3" xfId="4100" xr:uid="{00000000-0005-0000-0000-000040190000}"/>
    <cellStyle name="Normal 5 6 3 2" xfId="6429" xr:uid="{00000000-0005-0000-0000-000041190000}"/>
    <cellStyle name="Normal 5 6 4" xfId="5290" xr:uid="{00000000-0005-0000-0000-000042190000}"/>
    <cellStyle name="Normal 5 7" xfId="2935" xr:uid="{00000000-0005-0000-0000-000043190000}"/>
    <cellStyle name="Normal 5 7 2" xfId="3510" xr:uid="{00000000-0005-0000-0000-000044190000}"/>
    <cellStyle name="Normal 5 7 2 2" xfId="4650" xr:uid="{00000000-0005-0000-0000-000045190000}"/>
    <cellStyle name="Normal 5 7 2 2 2" xfId="6979" xr:uid="{00000000-0005-0000-0000-000046190000}"/>
    <cellStyle name="Normal 5 7 2 3" xfId="5840" xr:uid="{00000000-0005-0000-0000-000047190000}"/>
    <cellStyle name="Normal 5 7 3" xfId="4083" xr:uid="{00000000-0005-0000-0000-000048190000}"/>
    <cellStyle name="Normal 5 7 3 2" xfId="6412" xr:uid="{00000000-0005-0000-0000-000049190000}"/>
    <cellStyle name="Normal 5 7 4" xfId="5272" xr:uid="{00000000-0005-0000-0000-00004A190000}"/>
    <cellStyle name="Normal 5 8" xfId="3238" xr:uid="{00000000-0005-0000-0000-00004B190000}"/>
    <cellStyle name="Normal 5 8 2" xfId="4378" xr:uid="{00000000-0005-0000-0000-00004C190000}"/>
    <cellStyle name="Normal 5 8 2 2" xfId="6707" xr:uid="{00000000-0005-0000-0000-00004D190000}"/>
    <cellStyle name="Normal 5 8 3" xfId="5568" xr:uid="{00000000-0005-0000-0000-00004E190000}"/>
    <cellStyle name="Normal 5 9" xfId="3811" xr:uid="{00000000-0005-0000-0000-00004F190000}"/>
    <cellStyle name="Normal 5 9 2" xfId="6140" xr:uid="{00000000-0005-0000-0000-000050190000}"/>
    <cellStyle name="Normal 6" xfId="11" xr:uid="{00000000-0005-0000-0000-000051190000}"/>
    <cellStyle name="Normal 6 2" xfId="15" xr:uid="{00000000-0005-0000-0000-000052190000}"/>
    <cellStyle name="Normal 6 3" xfId="2922" xr:uid="{00000000-0005-0000-0000-000053190000}"/>
    <cellStyle name="Normal 7" xfId="968" xr:uid="{00000000-0005-0000-0000-000054190000}"/>
    <cellStyle name="Normal 8" xfId="2647" xr:uid="{00000000-0005-0000-0000-000055190000}"/>
    <cellStyle name="Normal 9" xfId="2646" xr:uid="{00000000-0005-0000-0000-000056190000}"/>
    <cellStyle name="Normal 9 2" xfId="2851" xr:uid="{00000000-0005-0000-0000-000057190000}"/>
    <cellStyle name="Normal 9 2 2" xfId="3152" xr:uid="{00000000-0005-0000-0000-000058190000}"/>
    <cellStyle name="Normal 9 2 2 2" xfId="3719" xr:uid="{00000000-0005-0000-0000-000059190000}"/>
    <cellStyle name="Normal 9 2 2 2 2" xfId="4859" xr:uid="{00000000-0005-0000-0000-00005A190000}"/>
    <cellStyle name="Normal 9 2 2 2 2 2" xfId="7188" xr:uid="{00000000-0005-0000-0000-00005B190000}"/>
    <cellStyle name="Normal 9 2 2 2 3" xfId="6049" xr:uid="{00000000-0005-0000-0000-00005C190000}"/>
    <cellStyle name="Normal 9 2 2 3" xfId="4292" xr:uid="{00000000-0005-0000-0000-00005D190000}"/>
    <cellStyle name="Normal 9 2 2 3 2" xfId="6621" xr:uid="{00000000-0005-0000-0000-00005E190000}"/>
    <cellStyle name="Normal 9 2 2 4" xfId="5482" xr:uid="{00000000-0005-0000-0000-00005F190000}"/>
    <cellStyle name="Normal 9 2 3" xfId="3428" xr:uid="{00000000-0005-0000-0000-000060190000}"/>
    <cellStyle name="Normal 9 2 3 2" xfId="4568" xr:uid="{00000000-0005-0000-0000-000061190000}"/>
    <cellStyle name="Normal 9 2 3 2 2" xfId="6897" xr:uid="{00000000-0005-0000-0000-000062190000}"/>
    <cellStyle name="Normal 9 2 3 3" xfId="5758" xr:uid="{00000000-0005-0000-0000-000063190000}"/>
    <cellStyle name="Normal 9 2 4" xfId="4001" xr:uid="{00000000-0005-0000-0000-000064190000}"/>
    <cellStyle name="Normal 9 2 4 2" xfId="6330" xr:uid="{00000000-0005-0000-0000-000065190000}"/>
    <cellStyle name="Normal 9 2 5" xfId="5190" xr:uid="{00000000-0005-0000-0000-000066190000}"/>
    <cellStyle name="Normal 9 3" xfId="3015" xr:uid="{00000000-0005-0000-0000-000067190000}"/>
    <cellStyle name="Normal 9 3 2" xfId="3582" xr:uid="{00000000-0005-0000-0000-000068190000}"/>
    <cellStyle name="Normal 9 3 2 2" xfId="4722" xr:uid="{00000000-0005-0000-0000-000069190000}"/>
    <cellStyle name="Normal 9 3 2 2 2" xfId="7051" xr:uid="{00000000-0005-0000-0000-00006A190000}"/>
    <cellStyle name="Normal 9 3 2 3" xfId="5912" xr:uid="{00000000-0005-0000-0000-00006B190000}"/>
    <cellStyle name="Normal 9 3 3" xfId="4155" xr:uid="{00000000-0005-0000-0000-00006C190000}"/>
    <cellStyle name="Normal 9 3 3 2" xfId="6484" xr:uid="{00000000-0005-0000-0000-00006D190000}"/>
    <cellStyle name="Normal 9 3 4" xfId="5345" xr:uid="{00000000-0005-0000-0000-00006E190000}"/>
    <cellStyle name="Normal 9 4" xfId="3293" xr:uid="{00000000-0005-0000-0000-00006F190000}"/>
    <cellStyle name="Normal 9 4 2" xfId="4433" xr:uid="{00000000-0005-0000-0000-000070190000}"/>
    <cellStyle name="Normal 9 4 2 2" xfId="6762" xr:uid="{00000000-0005-0000-0000-000071190000}"/>
    <cellStyle name="Normal 9 4 3" xfId="5623" xr:uid="{00000000-0005-0000-0000-000072190000}"/>
    <cellStyle name="Normal 9 5" xfId="3866" xr:uid="{00000000-0005-0000-0000-000073190000}"/>
    <cellStyle name="Normal 9 5 2" xfId="6195" xr:uid="{00000000-0005-0000-0000-000074190000}"/>
    <cellStyle name="Normal 9 6" xfId="5055" xr:uid="{00000000-0005-0000-0000-000075190000}"/>
    <cellStyle name="Normal_1PC2 worksheet for digits 8-9" xfId="2784" xr:uid="{00000000-0005-0000-0000-000076190000}"/>
    <cellStyle name="normální_zarucene_hodnoty" xfId="3" xr:uid="{00000000-0005-0000-0000-000077190000}"/>
    <cellStyle name="Notas 2" xfId="4971" xr:uid="{00000000-0005-0000-0000-000078190000}"/>
    <cellStyle name="Notas 2 2" xfId="7280" xr:uid="{00000000-0005-0000-0000-000079190000}"/>
    <cellStyle name="Note 2" xfId="381" xr:uid="{00000000-0005-0000-0000-00007A190000}"/>
    <cellStyle name="Note 3" xfId="555" xr:uid="{00000000-0005-0000-0000-00007B190000}"/>
    <cellStyle name="Note 4" xfId="614" xr:uid="{00000000-0005-0000-0000-00007C190000}"/>
    <cellStyle name="Note 5" xfId="2684" xr:uid="{00000000-0005-0000-0000-00007D190000}"/>
    <cellStyle name="Note 6" xfId="55" xr:uid="{00000000-0005-0000-0000-00007E190000}"/>
    <cellStyle name="Notiz 2" xfId="1014" xr:uid="{00000000-0005-0000-0000-00007F190000}"/>
    <cellStyle name="Notiz 2 10" xfId="5002" xr:uid="{00000000-0005-0000-0000-000080190000}"/>
    <cellStyle name="Notiz 2 2" xfId="1074" xr:uid="{00000000-0005-0000-0000-000081190000}"/>
    <cellStyle name="Notiz 2 2 2" xfId="2644" xr:uid="{00000000-0005-0000-0000-000082190000}"/>
    <cellStyle name="Notiz 2 2 2 2" xfId="2755" xr:uid="{00000000-0005-0000-0000-000083190000}"/>
    <cellStyle name="Notiz 2 2 2 2 2" xfId="2918" xr:uid="{00000000-0005-0000-0000-000084190000}"/>
    <cellStyle name="Notiz 2 2 2 2 2 2" xfId="3219" xr:uid="{00000000-0005-0000-0000-000085190000}"/>
    <cellStyle name="Notiz 2 2 2 2 2 2 2" xfId="3786" xr:uid="{00000000-0005-0000-0000-000086190000}"/>
    <cellStyle name="Notiz 2 2 2 2 2 2 2 2" xfId="4926" xr:uid="{00000000-0005-0000-0000-000087190000}"/>
    <cellStyle name="Notiz 2 2 2 2 2 2 2 2 2" xfId="7255" xr:uid="{00000000-0005-0000-0000-000088190000}"/>
    <cellStyle name="Notiz 2 2 2 2 2 2 2 3" xfId="6116" xr:uid="{00000000-0005-0000-0000-000089190000}"/>
    <cellStyle name="Notiz 2 2 2 2 2 2 3" xfId="4359" xr:uid="{00000000-0005-0000-0000-00008A190000}"/>
    <cellStyle name="Notiz 2 2 2 2 2 2 3 2" xfId="6688" xr:uid="{00000000-0005-0000-0000-00008B190000}"/>
    <cellStyle name="Notiz 2 2 2 2 2 2 4" xfId="5549" xr:uid="{00000000-0005-0000-0000-00008C190000}"/>
    <cellStyle name="Notiz 2 2 2 2 2 3" xfId="3495" xr:uid="{00000000-0005-0000-0000-00008D190000}"/>
    <cellStyle name="Notiz 2 2 2 2 2 3 2" xfId="4635" xr:uid="{00000000-0005-0000-0000-00008E190000}"/>
    <cellStyle name="Notiz 2 2 2 2 2 3 2 2" xfId="6964" xr:uid="{00000000-0005-0000-0000-00008F190000}"/>
    <cellStyle name="Notiz 2 2 2 2 2 3 3" xfId="5825" xr:uid="{00000000-0005-0000-0000-000090190000}"/>
    <cellStyle name="Notiz 2 2 2 2 2 4" xfId="4068" xr:uid="{00000000-0005-0000-0000-000091190000}"/>
    <cellStyle name="Notiz 2 2 2 2 2 4 2" xfId="6397" xr:uid="{00000000-0005-0000-0000-000092190000}"/>
    <cellStyle name="Notiz 2 2 2 2 2 5" xfId="5257" xr:uid="{00000000-0005-0000-0000-000093190000}"/>
    <cellStyle name="Notiz 2 2 2 2 3" xfId="3082" xr:uid="{00000000-0005-0000-0000-000094190000}"/>
    <cellStyle name="Notiz 2 2 2 2 3 2" xfId="3649" xr:uid="{00000000-0005-0000-0000-000095190000}"/>
    <cellStyle name="Notiz 2 2 2 2 3 2 2" xfId="4789" xr:uid="{00000000-0005-0000-0000-000096190000}"/>
    <cellStyle name="Notiz 2 2 2 2 3 2 2 2" xfId="7118" xr:uid="{00000000-0005-0000-0000-000097190000}"/>
    <cellStyle name="Notiz 2 2 2 2 3 2 3" xfId="5979" xr:uid="{00000000-0005-0000-0000-000098190000}"/>
    <cellStyle name="Notiz 2 2 2 2 3 3" xfId="4222" xr:uid="{00000000-0005-0000-0000-000099190000}"/>
    <cellStyle name="Notiz 2 2 2 2 3 3 2" xfId="6551" xr:uid="{00000000-0005-0000-0000-00009A190000}"/>
    <cellStyle name="Notiz 2 2 2 2 3 4" xfId="5412" xr:uid="{00000000-0005-0000-0000-00009B190000}"/>
    <cellStyle name="Notiz 2 2 2 2 4" xfId="3360" xr:uid="{00000000-0005-0000-0000-00009C190000}"/>
    <cellStyle name="Notiz 2 2 2 2 4 2" xfId="4500" xr:uid="{00000000-0005-0000-0000-00009D190000}"/>
    <cellStyle name="Notiz 2 2 2 2 4 2 2" xfId="6829" xr:uid="{00000000-0005-0000-0000-00009E190000}"/>
    <cellStyle name="Notiz 2 2 2 2 4 3" xfId="5690" xr:uid="{00000000-0005-0000-0000-00009F190000}"/>
    <cellStyle name="Notiz 2 2 2 2 5" xfId="3933" xr:uid="{00000000-0005-0000-0000-0000A0190000}"/>
    <cellStyle name="Notiz 2 2 2 2 5 2" xfId="6262" xr:uid="{00000000-0005-0000-0000-0000A1190000}"/>
    <cellStyle name="Notiz 2 2 2 2 6" xfId="5122" xr:uid="{00000000-0005-0000-0000-0000A2190000}"/>
    <cellStyle name="Notiz 2 2 2 3" xfId="2849" xr:uid="{00000000-0005-0000-0000-0000A3190000}"/>
    <cellStyle name="Notiz 2 2 2 3 2" xfId="3150" xr:uid="{00000000-0005-0000-0000-0000A4190000}"/>
    <cellStyle name="Notiz 2 2 2 3 2 2" xfId="3717" xr:uid="{00000000-0005-0000-0000-0000A5190000}"/>
    <cellStyle name="Notiz 2 2 2 3 2 2 2" xfId="4857" xr:uid="{00000000-0005-0000-0000-0000A6190000}"/>
    <cellStyle name="Notiz 2 2 2 3 2 2 2 2" xfId="7186" xr:uid="{00000000-0005-0000-0000-0000A7190000}"/>
    <cellStyle name="Notiz 2 2 2 3 2 2 3" xfId="6047" xr:uid="{00000000-0005-0000-0000-0000A8190000}"/>
    <cellStyle name="Notiz 2 2 2 3 2 3" xfId="4290" xr:uid="{00000000-0005-0000-0000-0000A9190000}"/>
    <cellStyle name="Notiz 2 2 2 3 2 3 2" xfId="6619" xr:uid="{00000000-0005-0000-0000-0000AA190000}"/>
    <cellStyle name="Notiz 2 2 2 3 2 4" xfId="5480" xr:uid="{00000000-0005-0000-0000-0000AB190000}"/>
    <cellStyle name="Notiz 2 2 2 3 3" xfId="3426" xr:uid="{00000000-0005-0000-0000-0000AC190000}"/>
    <cellStyle name="Notiz 2 2 2 3 3 2" xfId="4566" xr:uid="{00000000-0005-0000-0000-0000AD190000}"/>
    <cellStyle name="Notiz 2 2 2 3 3 2 2" xfId="6895" xr:uid="{00000000-0005-0000-0000-0000AE190000}"/>
    <cellStyle name="Notiz 2 2 2 3 3 3" xfId="5756" xr:uid="{00000000-0005-0000-0000-0000AF190000}"/>
    <cellStyle name="Notiz 2 2 2 3 4" xfId="3999" xr:uid="{00000000-0005-0000-0000-0000B0190000}"/>
    <cellStyle name="Notiz 2 2 2 3 4 2" xfId="6328" xr:uid="{00000000-0005-0000-0000-0000B1190000}"/>
    <cellStyle name="Notiz 2 2 2 3 5" xfId="5188" xr:uid="{00000000-0005-0000-0000-0000B2190000}"/>
    <cellStyle name="Notiz 2 2 2 4" xfId="3013" xr:uid="{00000000-0005-0000-0000-0000B3190000}"/>
    <cellStyle name="Notiz 2 2 2 4 2" xfId="3580" xr:uid="{00000000-0005-0000-0000-0000B4190000}"/>
    <cellStyle name="Notiz 2 2 2 4 2 2" xfId="4720" xr:uid="{00000000-0005-0000-0000-0000B5190000}"/>
    <cellStyle name="Notiz 2 2 2 4 2 2 2" xfId="7049" xr:uid="{00000000-0005-0000-0000-0000B6190000}"/>
    <cellStyle name="Notiz 2 2 2 4 2 3" xfId="5910" xr:uid="{00000000-0005-0000-0000-0000B7190000}"/>
    <cellStyle name="Notiz 2 2 2 4 3" xfId="4153" xr:uid="{00000000-0005-0000-0000-0000B8190000}"/>
    <cellStyle name="Notiz 2 2 2 4 3 2" xfId="6482" xr:uid="{00000000-0005-0000-0000-0000B9190000}"/>
    <cellStyle name="Notiz 2 2 2 4 4" xfId="5343" xr:uid="{00000000-0005-0000-0000-0000BA190000}"/>
    <cellStyle name="Notiz 2 2 2 5" xfId="3291" xr:uid="{00000000-0005-0000-0000-0000BB190000}"/>
    <cellStyle name="Notiz 2 2 2 5 2" xfId="4431" xr:uid="{00000000-0005-0000-0000-0000BC190000}"/>
    <cellStyle name="Notiz 2 2 2 5 2 2" xfId="6760" xr:uid="{00000000-0005-0000-0000-0000BD190000}"/>
    <cellStyle name="Notiz 2 2 2 5 3" xfId="5621" xr:uid="{00000000-0005-0000-0000-0000BE190000}"/>
    <cellStyle name="Notiz 2 2 2 6" xfId="3864" xr:uid="{00000000-0005-0000-0000-0000BF190000}"/>
    <cellStyle name="Notiz 2 2 2 6 2" xfId="6193" xr:uid="{00000000-0005-0000-0000-0000C0190000}"/>
    <cellStyle name="Notiz 2 2 2 7" xfId="5053" xr:uid="{00000000-0005-0000-0000-0000C1190000}"/>
    <cellStyle name="Notiz 2 2 3" xfId="2721" xr:uid="{00000000-0005-0000-0000-0000C2190000}"/>
    <cellStyle name="Notiz 2 2 3 2" xfId="2884" xr:uid="{00000000-0005-0000-0000-0000C3190000}"/>
    <cellStyle name="Notiz 2 2 3 2 2" xfId="3185" xr:uid="{00000000-0005-0000-0000-0000C4190000}"/>
    <cellStyle name="Notiz 2 2 3 2 2 2" xfId="3752" xr:uid="{00000000-0005-0000-0000-0000C5190000}"/>
    <cellStyle name="Notiz 2 2 3 2 2 2 2" xfId="4892" xr:uid="{00000000-0005-0000-0000-0000C6190000}"/>
    <cellStyle name="Notiz 2 2 3 2 2 2 2 2" xfId="7221" xr:uid="{00000000-0005-0000-0000-0000C7190000}"/>
    <cellStyle name="Notiz 2 2 3 2 2 2 3" xfId="6082" xr:uid="{00000000-0005-0000-0000-0000C8190000}"/>
    <cellStyle name="Notiz 2 2 3 2 2 3" xfId="4325" xr:uid="{00000000-0005-0000-0000-0000C9190000}"/>
    <cellStyle name="Notiz 2 2 3 2 2 3 2" xfId="6654" xr:uid="{00000000-0005-0000-0000-0000CA190000}"/>
    <cellStyle name="Notiz 2 2 3 2 2 4" xfId="5515" xr:uid="{00000000-0005-0000-0000-0000CB190000}"/>
    <cellStyle name="Notiz 2 2 3 2 3" xfId="3461" xr:uid="{00000000-0005-0000-0000-0000CC190000}"/>
    <cellStyle name="Notiz 2 2 3 2 3 2" xfId="4601" xr:uid="{00000000-0005-0000-0000-0000CD190000}"/>
    <cellStyle name="Notiz 2 2 3 2 3 2 2" xfId="6930" xr:uid="{00000000-0005-0000-0000-0000CE190000}"/>
    <cellStyle name="Notiz 2 2 3 2 3 3" xfId="5791" xr:uid="{00000000-0005-0000-0000-0000CF190000}"/>
    <cellStyle name="Notiz 2 2 3 2 4" xfId="4034" xr:uid="{00000000-0005-0000-0000-0000D0190000}"/>
    <cellStyle name="Notiz 2 2 3 2 4 2" xfId="6363" xr:uid="{00000000-0005-0000-0000-0000D1190000}"/>
    <cellStyle name="Notiz 2 2 3 2 5" xfId="5223" xr:uid="{00000000-0005-0000-0000-0000D2190000}"/>
    <cellStyle name="Notiz 2 2 3 3" xfId="3048" xr:uid="{00000000-0005-0000-0000-0000D3190000}"/>
    <cellStyle name="Notiz 2 2 3 3 2" xfId="3615" xr:uid="{00000000-0005-0000-0000-0000D4190000}"/>
    <cellStyle name="Notiz 2 2 3 3 2 2" xfId="4755" xr:uid="{00000000-0005-0000-0000-0000D5190000}"/>
    <cellStyle name="Notiz 2 2 3 3 2 2 2" xfId="7084" xr:uid="{00000000-0005-0000-0000-0000D6190000}"/>
    <cellStyle name="Notiz 2 2 3 3 2 3" xfId="5945" xr:uid="{00000000-0005-0000-0000-0000D7190000}"/>
    <cellStyle name="Notiz 2 2 3 3 3" xfId="4188" xr:uid="{00000000-0005-0000-0000-0000D8190000}"/>
    <cellStyle name="Notiz 2 2 3 3 3 2" xfId="6517" xr:uid="{00000000-0005-0000-0000-0000D9190000}"/>
    <cellStyle name="Notiz 2 2 3 3 4" xfId="5378" xr:uid="{00000000-0005-0000-0000-0000DA190000}"/>
    <cellStyle name="Notiz 2 2 3 4" xfId="3326" xr:uid="{00000000-0005-0000-0000-0000DB190000}"/>
    <cellStyle name="Notiz 2 2 3 4 2" xfId="4466" xr:uid="{00000000-0005-0000-0000-0000DC190000}"/>
    <cellStyle name="Notiz 2 2 3 4 2 2" xfId="6795" xr:uid="{00000000-0005-0000-0000-0000DD190000}"/>
    <cellStyle name="Notiz 2 2 3 4 3" xfId="5656" xr:uid="{00000000-0005-0000-0000-0000DE190000}"/>
    <cellStyle name="Notiz 2 2 3 5" xfId="3899" xr:uid="{00000000-0005-0000-0000-0000DF190000}"/>
    <cellStyle name="Notiz 2 2 3 5 2" xfId="6228" xr:uid="{00000000-0005-0000-0000-0000E0190000}"/>
    <cellStyle name="Notiz 2 2 3 6" xfId="5088" xr:uid="{00000000-0005-0000-0000-0000E1190000}"/>
    <cellStyle name="Notiz 2 2 4" xfId="2815" xr:uid="{00000000-0005-0000-0000-0000E2190000}"/>
    <cellStyle name="Notiz 2 2 4 2" xfId="3116" xr:uid="{00000000-0005-0000-0000-0000E3190000}"/>
    <cellStyle name="Notiz 2 2 4 2 2" xfId="3683" xr:uid="{00000000-0005-0000-0000-0000E4190000}"/>
    <cellStyle name="Notiz 2 2 4 2 2 2" xfId="4823" xr:uid="{00000000-0005-0000-0000-0000E5190000}"/>
    <cellStyle name="Notiz 2 2 4 2 2 2 2" xfId="7152" xr:uid="{00000000-0005-0000-0000-0000E6190000}"/>
    <cellStyle name="Notiz 2 2 4 2 2 3" xfId="6013" xr:uid="{00000000-0005-0000-0000-0000E7190000}"/>
    <cellStyle name="Notiz 2 2 4 2 3" xfId="4256" xr:uid="{00000000-0005-0000-0000-0000E8190000}"/>
    <cellStyle name="Notiz 2 2 4 2 3 2" xfId="6585" xr:uid="{00000000-0005-0000-0000-0000E9190000}"/>
    <cellStyle name="Notiz 2 2 4 2 4" xfId="5446" xr:uid="{00000000-0005-0000-0000-0000EA190000}"/>
    <cellStyle name="Notiz 2 2 4 3" xfId="3392" xr:uid="{00000000-0005-0000-0000-0000EB190000}"/>
    <cellStyle name="Notiz 2 2 4 3 2" xfId="4532" xr:uid="{00000000-0005-0000-0000-0000EC190000}"/>
    <cellStyle name="Notiz 2 2 4 3 2 2" xfId="6861" xr:uid="{00000000-0005-0000-0000-0000ED190000}"/>
    <cellStyle name="Notiz 2 2 4 3 3" xfId="5722" xr:uid="{00000000-0005-0000-0000-0000EE190000}"/>
    <cellStyle name="Notiz 2 2 4 4" xfId="3965" xr:uid="{00000000-0005-0000-0000-0000EF190000}"/>
    <cellStyle name="Notiz 2 2 4 4 2" xfId="6294" xr:uid="{00000000-0005-0000-0000-0000F0190000}"/>
    <cellStyle name="Notiz 2 2 4 5" xfId="5154" xr:uid="{00000000-0005-0000-0000-0000F1190000}"/>
    <cellStyle name="Notiz 2 2 5" xfId="2979" xr:uid="{00000000-0005-0000-0000-0000F2190000}"/>
    <cellStyle name="Notiz 2 2 5 2" xfId="3546" xr:uid="{00000000-0005-0000-0000-0000F3190000}"/>
    <cellStyle name="Notiz 2 2 5 2 2" xfId="4686" xr:uid="{00000000-0005-0000-0000-0000F4190000}"/>
    <cellStyle name="Notiz 2 2 5 2 2 2" xfId="7015" xr:uid="{00000000-0005-0000-0000-0000F5190000}"/>
    <cellStyle name="Notiz 2 2 5 2 3" xfId="5876" xr:uid="{00000000-0005-0000-0000-0000F6190000}"/>
    <cellStyle name="Notiz 2 2 5 3" xfId="4119" xr:uid="{00000000-0005-0000-0000-0000F7190000}"/>
    <cellStyle name="Notiz 2 2 5 3 2" xfId="6448" xr:uid="{00000000-0005-0000-0000-0000F8190000}"/>
    <cellStyle name="Notiz 2 2 5 4" xfId="5309" xr:uid="{00000000-0005-0000-0000-0000F9190000}"/>
    <cellStyle name="Notiz 2 2 6" xfId="3257" xr:uid="{00000000-0005-0000-0000-0000FA190000}"/>
    <cellStyle name="Notiz 2 2 6 2" xfId="4397" xr:uid="{00000000-0005-0000-0000-0000FB190000}"/>
    <cellStyle name="Notiz 2 2 6 2 2" xfId="6726" xr:uid="{00000000-0005-0000-0000-0000FC190000}"/>
    <cellStyle name="Notiz 2 2 6 3" xfId="5587" xr:uid="{00000000-0005-0000-0000-0000FD190000}"/>
    <cellStyle name="Notiz 2 2 7" xfId="3830" xr:uid="{00000000-0005-0000-0000-0000FE190000}"/>
    <cellStyle name="Notiz 2 2 7 2" xfId="6159" xr:uid="{00000000-0005-0000-0000-0000FF190000}"/>
    <cellStyle name="Notiz 2 2 8" xfId="5019" xr:uid="{00000000-0005-0000-0000-0000001A0000}"/>
    <cellStyle name="Notiz 2 3" xfId="2627" xr:uid="{00000000-0005-0000-0000-0000011A0000}"/>
    <cellStyle name="Notiz 2 3 2" xfId="2738" xr:uid="{00000000-0005-0000-0000-0000021A0000}"/>
    <cellStyle name="Notiz 2 3 2 2" xfId="2901" xr:uid="{00000000-0005-0000-0000-0000031A0000}"/>
    <cellStyle name="Notiz 2 3 2 2 2" xfId="3202" xr:uid="{00000000-0005-0000-0000-0000041A0000}"/>
    <cellStyle name="Notiz 2 3 2 2 2 2" xfId="3769" xr:uid="{00000000-0005-0000-0000-0000051A0000}"/>
    <cellStyle name="Notiz 2 3 2 2 2 2 2" xfId="4909" xr:uid="{00000000-0005-0000-0000-0000061A0000}"/>
    <cellStyle name="Notiz 2 3 2 2 2 2 2 2" xfId="7238" xr:uid="{00000000-0005-0000-0000-0000071A0000}"/>
    <cellStyle name="Notiz 2 3 2 2 2 2 3" xfId="6099" xr:uid="{00000000-0005-0000-0000-0000081A0000}"/>
    <cellStyle name="Notiz 2 3 2 2 2 3" xfId="4342" xr:uid="{00000000-0005-0000-0000-0000091A0000}"/>
    <cellStyle name="Notiz 2 3 2 2 2 3 2" xfId="6671" xr:uid="{00000000-0005-0000-0000-00000A1A0000}"/>
    <cellStyle name="Notiz 2 3 2 2 2 4" xfId="5532" xr:uid="{00000000-0005-0000-0000-00000B1A0000}"/>
    <cellStyle name="Notiz 2 3 2 2 3" xfId="3478" xr:uid="{00000000-0005-0000-0000-00000C1A0000}"/>
    <cellStyle name="Notiz 2 3 2 2 3 2" xfId="4618" xr:uid="{00000000-0005-0000-0000-00000D1A0000}"/>
    <cellStyle name="Notiz 2 3 2 2 3 2 2" xfId="6947" xr:uid="{00000000-0005-0000-0000-00000E1A0000}"/>
    <cellStyle name="Notiz 2 3 2 2 3 3" xfId="5808" xr:uid="{00000000-0005-0000-0000-00000F1A0000}"/>
    <cellStyle name="Notiz 2 3 2 2 4" xfId="4051" xr:uid="{00000000-0005-0000-0000-0000101A0000}"/>
    <cellStyle name="Notiz 2 3 2 2 4 2" xfId="6380" xr:uid="{00000000-0005-0000-0000-0000111A0000}"/>
    <cellStyle name="Notiz 2 3 2 2 5" xfId="5240" xr:uid="{00000000-0005-0000-0000-0000121A0000}"/>
    <cellStyle name="Notiz 2 3 2 3" xfId="3065" xr:uid="{00000000-0005-0000-0000-0000131A0000}"/>
    <cellStyle name="Notiz 2 3 2 3 2" xfId="3632" xr:uid="{00000000-0005-0000-0000-0000141A0000}"/>
    <cellStyle name="Notiz 2 3 2 3 2 2" xfId="4772" xr:uid="{00000000-0005-0000-0000-0000151A0000}"/>
    <cellStyle name="Notiz 2 3 2 3 2 2 2" xfId="7101" xr:uid="{00000000-0005-0000-0000-0000161A0000}"/>
    <cellStyle name="Notiz 2 3 2 3 2 3" xfId="5962" xr:uid="{00000000-0005-0000-0000-0000171A0000}"/>
    <cellStyle name="Notiz 2 3 2 3 3" xfId="4205" xr:uid="{00000000-0005-0000-0000-0000181A0000}"/>
    <cellStyle name="Notiz 2 3 2 3 3 2" xfId="6534" xr:uid="{00000000-0005-0000-0000-0000191A0000}"/>
    <cellStyle name="Notiz 2 3 2 3 4" xfId="5395" xr:uid="{00000000-0005-0000-0000-00001A1A0000}"/>
    <cellStyle name="Notiz 2 3 2 4" xfId="3343" xr:uid="{00000000-0005-0000-0000-00001B1A0000}"/>
    <cellStyle name="Notiz 2 3 2 4 2" xfId="4483" xr:uid="{00000000-0005-0000-0000-00001C1A0000}"/>
    <cellStyle name="Notiz 2 3 2 4 2 2" xfId="6812" xr:uid="{00000000-0005-0000-0000-00001D1A0000}"/>
    <cellStyle name="Notiz 2 3 2 4 3" xfId="5673" xr:uid="{00000000-0005-0000-0000-00001E1A0000}"/>
    <cellStyle name="Notiz 2 3 2 5" xfId="3916" xr:uid="{00000000-0005-0000-0000-00001F1A0000}"/>
    <cellStyle name="Notiz 2 3 2 5 2" xfId="6245" xr:uid="{00000000-0005-0000-0000-0000201A0000}"/>
    <cellStyle name="Notiz 2 3 2 6" xfId="5105" xr:uid="{00000000-0005-0000-0000-0000211A0000}"/>
    <cellStyle name="Notiz 2 3 3" xfId="2832" xr:uid="{00000000-0005-0000-0000-0000221A0000}"/>
    <cellStyle name="Notiz 2 3 3 2" xfId="3133" xr:uid="{00000000-0005-0000-0000-0000231A0000}"/>
    <cellStyle name="Notiz 2 3 3 2 2" xfId="3700" xr:uid="{00000000-0005-0000-0000-0000241A0000}"/>
    <cellStyle name="Notiz 2 3 3 2 2 2" xfId="4840" xr:uid="{00000000-0005-0000-0000-0000251A0000}"/>
    <cellStyle name="Notiz 2 3 3 2 2 2 2" xfId="7169" xr:uid="{00000000-0005-0000-0000-0000261A0000}"/>
    <cellStyle name="Notiz 2 3 3 2 2 3" xfId="6030" xr:uid="{00000000-0005-0000-0000-0000271A0000}"/>
    <cellStyle name="Notiz 2 3 3 2 3" xfId="4273" xr:uid="{00000000-0005-0000-0000-0000281A0000}"/>
    <cellStyle name="Notiz 2 3 3 2 3 2" xfId="6602" xr:uid="{00000000-0005-0000-0000-0000291A0000}"/>
    <cellStyle name="Notiz 2 3 3 2 4" xfId="5463" xr:uid="{00000000-0005-0000-0000-00002A1A0000}"/>
    <cellStyle name="Notiz 2 3 3 3" xfId="3409" xr:uid="{00000000-0005-0000-0000-00002B1A0000}"/>
    <cellStyle name="Notiz 2 3 3 3 2" xfId="4549" xr:uid="{00000000-0005-0000-0000-00002C1A0000}"/>
    <cellStyle name="Notiz 2 3 3 3 2 2" xfId="6878" xr:uid="{00000000-0005-0000-0000-00002D1A0000}"/>
    <cellStyle name="Notiz 2 3 3 3 3" xfId="5739" xr:uid="{00000000-0005-0000-0000-00002E1A0000}"/>
    <cellStyle name="Notiz 2 3 3 4" xfId="3982" xr:uid="{00000000-0005-0000-0000-00002F1A0000}"/>
    <cellStyle name="Notiz 2 3 3 4 2" xfId="6311" xr:uid="{00000000-0005-0000-0000-0000301A0000}"/>
    <cellStyle name="Notiz 2 3 3 5" xfId="5171" xr:uid="{00000000-0005-0000-0000-0000311A0000}"/>
    <cellStyle name="Notiz 2 3 4" xfId="2996" xr:uid="{00000000-0005-0000-0000-0000321A0000}"/>
    <cellStyle name="Notiz 2 3 4 2" xfId="3563" xr:uid="{00000000-0005-0000-0000-0000331A0000}"/>
    <cellStyle name="Notiz 2 3 4 2 2" xfId="4703" xr:uid="{00000000-0005-0000-0000-0000341A0000}"/>
    <cellStyle name="Notiz 2 3 4 2 2 2" xfId="7032" xr:uid="{00000000-0005-0000-0000-0000351A0000}"/>
    <cellStyle name="Notiz 2 3 4 2 3" xfId="5893" xr:uid="{00000000-0005-0000-0000-0000361A0000}"/>
    <cellStyle name="Notiz 2 3 4 3" xfId="4136" xr:uid="{00000000-0005-0000-0000-0000371A0000}"/>
    <cellStyle name="Notiz 2 3 4 3 2" xfId="6465" xr:uid="{00000000-0005-0000-0000-0000381A0000}"/>
    <cellStyle name="Notiz 2 3 4 4" xfId="5326" xr:uid="{00000000-0005-0000-0000-0000391A0000}"/>
    <cellStyle name="Notiz 2 3 5" xfId="3274" xr:uid="{00000000-0005-0000-0000-00003A1A0000}"/>
    <cellStyle name="Notiz 2 3 5 2" xfId="4414" xr:uid="{00000000-0005-0000-0000-00003B1A0000}"/>
    <cellStyle name="Notiz 2 3 5 2 2" xfId="6743" xr:uid="{00000000-0005-0000-0000-00003C1A0000}"/>
    <cellStyle name="Notiz 2 3 5 3" xfId="5604" xr:uid="{00000000-0005-0000-0000-00003D1A0000}"/>
    <cellStyle name="Notiz 2 3 6" xfId="3847" xr:uid="{00000000-0005-0000-0000-00003E1A0000}"/>
    <cellStyle name="Notiz 2 3 6 2" xfId="6176" xr:uid="{00000000-0005-0000-0000-00003F1A0000}"/>
    <cellStyle name="Notiz 2 3 7" xfId="5036" xr:uid="{00000000-0005-0000-0000-0000401A0000}"/>
    <cellStyle name="Notiz 2 4" xfId="2704" xr:uid="{00000000-0005-0000-0000-0000411A0000}"/>
    <cellStyle name="Notiz 2 4 2" xfId="2867" xr:uid="{00000000-0005-0000-0000-0000421A0000}"/>
    <cellStyle name="Notiz 2 4 2 2" xfId="3168" xr:uid="{00000000-0005-0000-0000-0000431A0000}"/>
    <cellStyle name="Notiz 2 4 2 2 2" xfId="3735" xr:uid="{00000000-0005-0000-0000-0000441A0000}"/>
    <cellStyle name="Notiz 2 4 2 2 2 2" xfId="4875" xr:uid="{00000000-0005-0000-0000-0000451A0000}"/>
    <cellStyle name="Notiz 2 4 2 2 2 2 2" xfId="7204" xr:uid="{00000000-0005-0000-0000-0000461A0000}"/>
    <cellStyle name="Notiz 2 4 2 2 2 3" xfId="6065" xr:uid="{00000000-0005-0000-0000-0000471A0000}"/>
    <cellStyle name="Notiz 2 4 2 2 3" xfId="4308" xr:uid="{00000000-0005-0000-0000-0000481A0000}"/>
    <cellStyle name="Notiz 2 4 2 2 3 2" xfId="6637" xr:uid="{00000000-0005-0000-0000-0000491A0000}"/>
    <cellStyle name="Notiz 2 4 2 2 4" xfId="5498" xr:uid="{00000000-0005-0000-0000-00004A1A0000}"/>
    <cellStyle name="Notiz 2 4 2 3" xfId="3444" xr:uid="{00000000-0005-0000-0000-00004B1A0000}"/>
    <cellStyle name="Notiz 2 4 2 3 2" xfId="4584" xr:uid="{00000000-0005-0000-0000-00004C1A0000}"/>
    <cellStyle name="Notiz 2 4 2 3 2 2" xfId="6913" xr:uid="{00000000-0005-0000-0000-00004D1A0000}"/>
    <cellStyle name="Notiz 2 4 2 3 3" xfId="5774" xr:uid="{00000000-0005-0000-0000-00004E1A0000}"/>
    <cellStyle name="Notiz 2 4 2 4" xfId="4017" xr:uid="{00000000-0005-0000-0000-00004F1A0000}"/>
    <cellStyle name="Notiz 2 4 2 4 2" xfId="6346" xr:uid="{00000000-0005-0000-0000-0000501A0000}"/>
    <cellStyle name="Notiz 2 4 2 5" xfId="5206" xr:uid="{00000000-0005-0000-0000-0000511A0000}"/>
    <cellStyle name="Notiz 2 4 3" xfId="3031" xr:uid="{00000000-0005-0000-0000-0000521A0000}"/>
    <cellStyle name="Notiz 2 4 3 2" xfId="3598" xr:uid="{00000000-0005-0000-0000-0000531A0000}"/>
    <cellStyle name="Notiz 2 4 3 2 2" xfId="4738" xr:uid="{00000000-0005-0000-0000-0000541A0000}"/>
    <cellStyle name="Notiz 2 4 3 2 2 2" xfId="7067" xr:uid="{00000000-0005-0000-0000-0000551A0000}"/>
    <cellStyle name="Notiz 2 4 3 2 3" xfId="5928" xr:uid="{00000000-0005-0000-0000-0000561A0000}"/>
    <cellStyle name="Notiz 2 4 3 3" xfId="4171" xr:uid="{00000000-0005-0000-0000-0000571A0000}"/>
    <cellStyle name="Notiz 2 4 3 3 2" xfId="6500" xr:uid="{00000000-0005-0000-0000-0000581A0000}"/>
    <cellStyle name="Notiz 2 4 3 4" xfId="5361" xr:uid="{00000000-0005-0000-0000-0000591A0000}"/>
    <cellStyle name="Notiz 2 4 4" xfId="3309" xr:uid="{00000000-0005-0000-0000-00005A1A0000}"/>
    <cellStyle name="Notiz 2 4 4 2" xfId="4449" xr:uid="{00000000-0005-0000-0000-00005B1A0000}"/>
    <cellStyle name="Notiz 2 4 4 2 2" xfId="6778" xr:uid="{00000000-0005-0000-0000-00005C1A0000}"/>
    <cellStyle name="Notiz 2 4 4 3" xfId="5639" xr:uid="{00000000-0005-0000-0000-00005D1A0000}"/>
    <cellStyle name="Notiz 2 4 5" xfId="3882" xr:uid="{00000000-0005-0000-0000-00005E1A0000}"/>
    <cellStyle name="Notiz 2 4 5 2" xfId="6211" xr:uid="{00000000-0005-0000-0000-00005F1A0000}"/>
    <cellStyle name="Notiz 2 4 6" xfId="5071" xr:uid="{00000000-0005-0000-0000-0000601A0000}"/>
    <cellStyle name="Notiz 2 5" xfId="2799" xr:uid="{00000000-0005-0000-0000-0000611A0000}"/>
    <cellStyle name="Notiz 2 5 2" xfId="3099" xr:uid="{00000000-0005-0000-0000-0000621A0000}"/>
    <cellStyle name="Notiz 2 5 2 2" xfId="3666" xr:uid="{00000000-0005-0000-0000-0000631A0000}"/>
    <cellStyle name="Notiz 2 5 2 2 2" xfId="4806" xr:uid="{00000000-0005-0000-0000-0000641A0000}"/>
    <cellStyle name="Notiz 2 5 2 2 2 2" xfId="7135" xr:uid="{00000000-0005-0000-0000-0000651A0000}"/>
    <cellStyle name="Notiz 2 5 2 2 3" xfId="5996" xr:uid="{00000000-0005-0000-0000-0000661A0000}"/>
    <cellStyle name="Notiz 2 5 2 3" xfId="4239" xr:uid="{00000000-0005-0000-0000-0000671A0000}"/>
    <cellStyle name="Notiz 2 5 2 3 2" xfId="6568" xr:uid="{00000000-0005-0000-0000-0000681A0000}"/>
    <cellStyle name="Notiz 2 5 2 4" xfId="5429" xr:uid="{00000000-0005-0000-0000-0000691A0000}"/>
    <cellStyle name="Notiz 2 5 3" xfId="3376" xr:uid="{00000000-0005-0000-0000-00006A1A0000}"/>
    <cellStyle name="Notiz 2 5 3 2" xfId="4516" xr:uid="{00000000-0005-0000-0000-00006B1A0000}"/>
    <cellStyle name="Notiz 2 5 3 2 2" xfId="6845" xr:uid="{00000000-0005-0000-0000-00006C1A0000}"/>
    <cellStyle name="Notiz 2 5 3 3" xfId="5706" xr:uid="{00000000-0005-0000-0000-00006D1A0000}"/>
    <cellStyle name="Notiz 2 5 4" xfId="3949" xr:uid="{00000000-0005-0000-0000-00006E1A0000}"/>
    <cellStyle name="Notiz 2 5 4 2" xfId="6278" xr:uid="{00000000-0005-0000-0000-00006F1A0000}"/>
    <cellStyle name="Notiz 2 5 5" xfId="5138" xr:uid="{00000000-0005-0000-0000-0000701A0000}"/>
    <cellStyle name="Notiz 2 6" xfId="2961" xr:uid="{00000000-0005-0000-0000-0000711A0000}"/>
    <cellStyle name="Notiz 2 6 2" xfId="3529" xr:uid="{00000000-0005-0000-0000-0000721A0000}"/>
    <cellStyle name="Notiz 2 6 2 2" xfId="4669" xr:uid="{00000000-0005-0000-0000-0000731A0000}"/>
    <cellStyle name="Notiz 2 6 2 2 2" xfId="6998" xr:uid="{00000000-0005-0000-0000-0000741A0000}"/>
    <cellStyle name="Notiz 2 6 2 3" xfId="5859" xr:uid="{00000000-0005-0000-0000-0000751A0000}"/>
    <cellStyle name="Notiz 2 6 3" xfId="4102" xr:uid="{00000000-0005-0000-0000-0000761A0000}"/>
    <cellStyle name="Notiz 2 6 3 2" xfId="6431" xr:uid="{00000000-0005-0000-0000-0000771A0000}"/>
    <cellStyle name="Notiz 2 6 4" xfId="5292" xr:uid="{00000000-0005-0000-0000-0000781A0000}"/>
    <cellStyle name="Notiz 2 7" xfId="2937" xr:uid="{00000000-0005-0000-0000-0000791A0000}"/>
    <cellStyle name="Notiz 2 7 2" xfId="3512" xr:uid="{00000000-0005-0000-0000-00007A1A0000}"/>
    <cellStyle name="Notiz 2 7 2 2" xfId="4652" xr:uid="{00000000-0005-0000-0000-00007B1A0000}"/>
    <cellStyle name="Notiz 2 7 2 2 2" xfId="6981" xr:uid="{00000000-0005-0000-0000-00007C1A0000}"/>
    <cellStyle name="Notiz 2 7 2 3" xfId="5842" xr:uid="{00000000-0005-0000-0000-00007D1A0000}"/>
    <cellStyle name="Notiz 2 7 3" xfId="4085" xr:uid="{00000000-0005-0000-0000-00007E1A0000}"/>
    <cellStyle name="Notiz 2 7 3 2" xfId="6414" xr:uid="{00000000-0005-0000-0000-00007F1A0000}"/>
    <cellStyle name="Notiz 2 7 4" xfId="5274" xr:uid="{00000000-0005-0000-0000-0000801A0000}"/>
    <cellStyle name="Notiz 2 8" xfId="3240" xr:uid="{00000000-0005-0000-0000-0000811A0000}"/>
    <cellStyle name="Notiz 2 8 2" xfId="4380" xr:uid="{00000000-0005-0000-0000-0000821A0000}"/>
    <cellStyle name="Notiz 2 8 2 2" xfId="6709" xr:uid="{00000000-0005-0000-0000-0000831A0000}"/>
    <cellStyle name="Notiz 2 8 3" xfId="5570" xr:uid="{00000000-0005-0000-0000-0000841A0000}"/>
    <cellStyle name="Notiz 2 9" xfId="3813" xr:uid="{00000000-0005-0000-0000-0000851A0000}"/>
    <cellStyle name="Notiz 2 9 2" xfId="6142" xr:uid="{00000000-0005-0000-0000-0000861A0000}"/>
    <cellStyle name="Notiz 3" xfId="1052" xr:uid="{00000000-0005-0000-0000-0000871A0000}"/>
    <cellStyle name="ohne Mehrpreis" xfId="4" xr:uid="{00000000-0005-0000-0000-0000881A0000}"/>
    <cellStyle name="OK - Igual" xfId="7" xr:uid="{00000000-0005-0000-0000-0000891A0000}"/>
    <cellStyle name="Output 2" xfId="382" xr:uid="{00000000-0005-0000-0000-00008A1A0000}"/>
    <cellStyle name="Output 3" xfId="556" xr:uid="{00000000-0005-0000-0000-00008B1A0000}"/>
    <cellStyle name="Output 4" xfId="606" xr:uid="{00000000-0005-0000-0000-00008C1A0000}"/>
    <cellStyle name="Output 5" xfId="980" xr:uid="{00000000-0005-0000-0000-00008D1A0000}"/>
    <cellStyle name="Output 6" xfId="2685" xr:uid="{00000000-0005-0000-0000-00008E1A0000}"/>
    <cellStyle name="Output 7" xfId="56" xr:uid="{00000000-0005-0000-0000-00008F1A0000}"/>
    <cellStyle name="Percent" xfId="5" builtinId="5"/>
    <cellStyle name="Percent 2" xfId="16" xr:uid="{00000000-0005-0000-0000-0000901A0000}"/>
    <cellStyle name="Percent 2 2" xfId="17" xr:uid="{00000000-0005-0000-0000-0000911A0000}"/>
    <cellStyle name="Porcentaje 2" xfId="4972" xr:uid="{00000000-0005-0000-0000-0000931A0000}"/>
    <cellStyle name="Porcentaje 2 2" xfId="7281" xr:uid="{00000000-0005-0000-0000-0000941A0000}"/>
    <cellStyle name="Porcentual 2" xfId="4983" xr:uid="{00000000-0005-0000-0000-0000951A0000}"/>
    <cellStyle name="Prozent 2" xfId="7292" xr:uid="{00000000-0005-0000-0000-0000961A0000}"/>
    <cellStyle name="Salida 2" xfId="4973" xr:uid="{00000000-0005-0000-0000-0000971A0000}"/>
    <cellStyle name="Schlecht 2" xfId="1040" xr:uid="{00000000-0005-0000-0000-0000981A0000}"/>
    <cellStyle name="Standard 2" xfId="1013" xr:uid="{00000000-0005-0000-0000-00009A1A0000}"/>
    <cellStyle name="Standard 2 10" xfId="3812" xr:uid="{00000000-0005-0000-0000-00009B1A0000}"/>
    <cellStyle name="Standard 2 10 2" xfId="6141" xr:uid="{00000000-0005-0000-0000-00009C1A0000}"/>
    <cellStyle name="Standard 2 11" xfId="5001" xr:uid="{00000000-0005-0000-0000-00009D1A0000}"/>
    <cellStyle name="Standard 2 2" xfId="1073" xr:uid="{00000000-0005-0000-0000-00009E1A0000}"/>
    <cellStyle name="Standard 2 2 2" xfId="2643" xr:uid="{00000000-0005-0000-0000-00009F1A0000}"/>
    <cellStyle name="Standard 2 2 2 2" xfId="2754" xr:uid="{00000000-0005-0000-0000-0000A01A0000}"/>
    <cellStyle name="Standard 2 2 2 2 2" xfId="2917" xr:uid="{00000000-0005-0000-0000-0000A11A0000}"/>
    <cellStyle name="Standard 2 2 2 2 2 2" xfId="3218" xr:uid="{00000000-0005-0000-0000-0000A21A0000}"/>
    <cellStyle name="Standard 2 2 2 2 2 2 2" xfId="3785" xr:uid="{00000000-0005-0000-0000-0000A31A0000}"/>
    <cellStyle name="Standard 2 2 2 2 2 2 2 2" xfId="4925" xr:uid="{00000000-0005-0000-0000-0000A41A0000}"/>
    <cellStyle name="Standard 2 2 2 2 2 2 2 2 2" xfId="7254" xr:uid="{00000000-0005-0000-0000-0000A51A0000}"/>
    <cellStyle name="Standard 2 2 2 2 2 2 2 3" xfId="6115" xr:uid="{00000000-0005-0000-0000-0000A61A0000}"/>
    <cellStyle name="Standard 2 2 2 2 2 2 3" xfId="4358" xr:uid="{00000000-0005-0000-0000-0000A71A0000}"/>
    <cellStyle name="Standard 2 2 2 2 2 2 3 2" xfId="6687" xr:uid="{00000000-0005-0000-0000-0000A81A0000}"/>
    <cellStyle name="Standard 2 2 2 2 2 2 4" xfId="5548" xr:uid="{00000000-0005-0000-0000-0000A91A0000}"/>
    <cellStyle name="Standard 2 2 2 2 2 3" xfId="3494" xr:uid="{00000000-0005-0000-0000-0000AA1A0000}"/>
    <cellStyle name="Standard 2 2 2 2 2 3 2" xfId="4634" xr:uid="{00000000-0005-0000-0000-0000AB1A0000}"/>
    <cellStyle name="Standard 2 2 2 2 2 3 2 2" xfId="6963" xr:uid="{00000000-0005-0000-0000-0000AC1A0000}"/>
    <cellStyle name="Standard 2 2 2 2 2 3 3" xfId="5824" xr:uid="{00000000-0005-0000-0000-0000AD1A0000}"/>
    <cellStyle name="Standard 2 2 2 2 2 4" xfId="4067" xr:uid="{00000000-0005-0000-0000-0000AE1A0000}"/>
    <cellStyle name="Standard 2 2 2 2 2 4 2" xfId="6396" xr:uid="{00000000-0005-0000-0000-0000AF1A0000}"/>
    <cellStyle name="Standard 2 2 2 2 2 5" xfId="5256" xr:uid="{00000000-0005-0000-0000-0000B01A0000}"/>
    <cellStyle name="Standard 2 2 2 2 3" xfId="3081" xr:uid="{00000000-0005-0000-0000-0000B11A0000}"/>
    <cellStyle name="Standard 2 2 2 2 3 2" xfId="3648" xr:uid="{00000000-0005-0000-0000-0000B21A0000}"/>
    <cellStyle name="Standard 2 2 2 2 3 2 2" xfId="4788" xr:uid="{00000000-0005-0000-0000-0000B31A0000}"/>
    <cellStyle name="Standard 2 2 2 2 3 2 2 2" xfId="7117" xr:uid="{00000000-0005-0000-0000-0000B41A0000}"/>
    <cellStyle name="Standard 2 2 2 2 3 2 3" xfId="5978" xr:uid="{00000000-0005-0000-0000-0000B51A0000}"/>
    <cellStyle name="Standard 2 2 2 2 3 3" xfId="4221" xr:uid="{00000000-0005-0000-0000-0000B61A0000}"/>
    <cellStyle name="Standard 2 2 2 2 3 3 2" xfId="6550" xr:uid="{00000000-0005-0000-0000-0000B71A0000}"/>
    <cellStyle name="Standard 2 2 2 2 3 4" xfId="5411" xr:uid="{00000000-0005-0000-0000-0000B81A0000}"/>
    <cellStyle name="Standard 2 2 2 2 4" xfId="3359" xr:uid="{00000000-0005-0000-0000-0000B91A0000}"/>
    <cellStyle name="Standard 2 2 2 2 4 2" xfId="4499" xr:uid="{00000000-0005-0000-0000-0000BA1A0000}"/>
    <cellStyle name="Standard 2 2 2 2 4 2 2" xfId="6828" xr:uid="{00000000-0005-0000-0000-0000BB1A0000}"/>
    <cellStyle name="Standard 2 2 2 2 4 3" xfId="5689" xr:uid="{00000000-0005-0000-0000-0000BC1A0000}"/>
    <cellStyle name="Standard 2 2 2 2 5" xfId="3932" xr:uid="{00000000-0005-0000-0000-0000BD1A0000}"/>
    <cellStyle name="Standard 2 2 2 2 5 2" xfId="6261" xr:uid="{00000000-0005-0000-0000-0000BE1A0000}"/>
    <cellStyle name="Standard 2 2 2 2 6" xfId="5121" xr:uid="{00000000-0005-0000-0000-0000BF1A0000}"/>
    <cellStyle name="Standard 2 2 2 3" xfId="2848" xr:uid="{00000000-0005-0000-0000-0000C01A0000}"/>
    <cellStyle name="Standard 2 2 2 3 2" xfId="3149" xr:uid="{00000000-0005-0000-0000-0000C11A0000}"/>
    <cellStyle name="Standard 2 2 2 3 2 2" xfId="3716" xr:uid="{00000000-0005-0000-0000-0000C21A0000}"/>
    <cellStyle name="Standard 2 2 2 3 2 2 2" xfId="4856" xr:uid="{00000000-0005-0000-0000-0000C31A0000}"/>
    <cellStyle name="Standard 2 2 2 3 2 2 2 2" xfId="7185" xr:uid="{00000000-0005-0000-0000-0000C41A0000}"/>
    <cellStyle name="Standard 2 2 2 3 2 2 3" xfId="6046" xr:uid="{00000000-0005-0000-0000-0000C51A0000}"/>
    <cellStyle name="Standard 2 2 2 3 2 3" xfId="4289" xr:uid="{00000000-0005-0000-0000-0000C61A0000}"/>
    <cellStyle name="Standard 2 2 2 3 2 3 2" xfId="6618" xr:uid="{00000000-0005-0000-0000-0000C71A0000}"/>
    <cellStyle name="Standard 2 2 2 3 2 4" xfId="5479" xr:uid="{00000000-0005-0000-0000-0000C81A0000}"/>
    <cellStyle name="Standard 2 2 2 3 3" xfId="3425" xr:uid="{00000000-0005-0000-0000-0000C91A0000}"/>
    <cellStyle name="Standard 2 2 2 3 3 2" xfId="4565" xr:uid="{00000000-0005-0000-0000-0000CA1A0000}"/>
    <cellStyle name="Standard 2 2 2 3 3 2 2" xfId="6894" xr:uid="{00000000-0005-0000-0000-0000CB1A0000}"/>
    <cellStyle name="Standard 2 2 2 3 3 3" xfId="5755" xr:uid="{00000000-0005-0000-0000-0000CC1A0000}"/>
    <cellStyle name="Standard 2 2 2 3 4" xfId="3998" xr:uid="{00000000-0005-0000-0000-0000CD1A0000}"/>
    <cellStyle name="Standard 2 2 2 3 4 2" xfId="6327" xr:uid="{00000000-0005-0000-0000-0000CE1A0000}"/>
    <cellStyle name="Standard 2 2 2 3 5" xfId="5187" xr:uid="{00000000-0005-0000-0000-0000CF1A0000}"/>
    <cellStyle name="Standard 2 2 2 4" xfId="3012" xr:uid="{00000000-0005-0000-0000-0000D01A0000}"/>
    <cellStyle name="Standard 2 2 2 4 2" xfId="3579" xr:uid="{00000000-0005-0000-0000-0000D11A0000}"/>
    <cellStyle name="Standard 2 2 2 4 2 2" xfId="4719" xr:uid="{00000000-0005-0000-0000-0000D21A0000}"/>
    <cellStyle name="Standard 2 2 2 4 2 2 2" xfId="7048" xr:uid="{00000000-0005-0000-0000-0000D31A0000}"/>
    <cellStyle name="Standard 2 2 2 4 2 3" xfId="5909" xr:uid="{00000000-0005-0000-0000-0000D41A0000}"/>
    <cellStyle name="Standard 2 2 2 4 3" xfId="4152" xr:uid="{00000000-0005-0000-0000-0000D51A0000}"/>
    <cellStyle name="Standard 2 2 2 4 3 2" xfId="6481" xr:uid="{00000000-0005-0000-0000-0000D61A0000}"/>
    <cellStyle name="Standard 2 2 2 4 4" xfId="5342" xr:uid="{00000000-0005-0000-0000-0000D71A0000}"/>
    <cellStyle name="Standard 2 2 2 5" xfId="3290" xr:uid="{00000000-0005-0000-0000-0000D81A0000}"/>
    <cellStyle name="Standard 2 2 2 5 2" xfId="4430" xr:uid="{00000000-0005-0000-0000-0000D91A0000}"/>
    <cellStyle name="Standard 2 2 2 5 2 2" xfId="6759" xr:uid="{00000000-0005-0000-0000-0000DA1A0000}"/>
    <cellStyle name="Standard 2 2 2 5 3" xfId="5620" xr:uid="{00000000-0005-0000-0000-0000DB1A0000}"/>
    <cellStyle name="Standard 2 2 2 6" xfId="3863" xr:uid="{00000000-0005-0000-0000-0000DC1A0000}"/>
    <cellStyle name="Standard 2 2 2 6 2" xfId="6192" xr:uid="{00000000-0005-0000-0000-0000DD1A0000}"/>
    <cellStyle name="Standard 2 2 2 7" xfId="5052" xr:uid="{00000000-0005-0000-0000-0000DE1A0000}"/>
    <cellStyle name="Standard 2 2 3" xfId="2720" xr:uid="{00000000-0005-0000-0000-0000DF1A0000}"/>
    <cellStyle name="Standard 2 2 3 2" xfId="2883" xr:uid="{00000000-0005-0000-0000-0000E01A0000}"/>
    <cellStyle name="Standard 2 2 3 2 2" xfId="3184" xr:uid="{00000000-0005-0000-0000-0000E11A0000}"/>
    <cellStyle name="Standard 2 2 3 2 2 2" xfId="3751" xr:uid="{00000000-0005-0000-0000-0000E21A0000}"/>
    <cellStyle name="Standard 2 2 3 2 2 2 2" xfId="4891" xr:uid="{00000000-0005-0000-0000-0000E31A0000}"/>
    <cellStyle name="Standard 2 2 3 2 2 2 2 2" xfId="7220" xr:uid="{00000000-0005-0000-0000-0000E41A0000}"/>
    <cellStyle name="Standard 2 2 3 2 2 2 3" xfId="6081" xr:uid="{00000000-0005-0000-0000-0000E51A0000}"/>
    <cellStyle name="Standard 2 2 3 2 2 3" xfId="4324" xr:uid="{00000000-0005-0000-0000-0000E61A0000}"/>
    <cellStyle name="Standard 2 2 3 2 2 3 2" xfId="6653" xr:uid="{00000000-0005-0000-0000-0000E71A0000}"/>
    <cellStyle name="Standard 2 2 3 2 2 4" xfId="5514" xr:uid="{00000000-0005-0000-0000-0000E81A0000}"/>
    <cellStyle name="Standard 2 2 3 2 3" xfId="3460" xr:uid="{00000000-0005-0000-0000-0000E91A0000}"/>
    <cellStyle name="Standard 2 2 3 2 3 2" xfId="4600" xr:uid="{00000000-0005-0000-0000-0000EA1A0000}"/>
    <cellStyle name="Standard 2 2 3 2 3 2 2" xfId="6929" xr:uid="{00000000-0005-0000-0000-0000EB1A0000}"/>
    <cellStyle name="Standard 2 2 3 2 3 3" xfId="5790" xr:uid="{00000000-0005-0000-0000-0000EC1A0000}"/>
    <cellStyle name="Standard 2 2 3 2 4" xfId="4033" xr:uid="{00000000-0005-0000-0000-0000ED1A0000}"/>
    <cellStyle name="Standard 2 2 3 2 4 2" xfId="6362" xr:uid="{00000000-0005-0000-0000-0000EE1A0000}"/>
    <cellStyle name="Standard 2 2 3 2 5" xfId="5222" xr:uid="{00000000-0005-0000-0000-0000EF1A0000}"/>
    <cellStyle name="Standard 2 2 3 3" xfId="3047" xr:uid="{00000000-0005-0000-0000-0000F01A0000}"/>
    <cellStyle name="Standard 2 2 3 3 2" xfId="3614" xr:uid="{00000000-0005-0000-0000-0000F11A0000}"/>
    <cellStyle name="Standard 2 2 3 3 2 2" xfId="4754" xr:uid="{00000000-0005-0000-0000-0000F21A0000}"/>
    <cellStyle name="Standard 2 2 3 3 2 2 2" xfId="7083" xr:uid="{00000000-0005-0000-0000-0000F31A0000}"/>
    <cellStyle name="Standard 2 2 3 3 2 3" xfId="5944" xr:uid="{00000000-0005-0000-0000-0000F41A0000}"/>
    <cellStyle name="Standard 2 2 3 3 3" xfId="4187" xr:uid="{00000000-0005-0000-0000-0000F51A0000}"/>
    <cellStyle name="Standard 2 2 3 3 3 2" xfId="6516" xr:uid="{00000000-0005-0000-0000-0000F61A0000}"/>
    <cellStyle name="Standard 2 2 3 3 4" xfId="5377" xr:uid="{00000000-0005-0000-0000-0000F71A0000}"/>
    <cellStyle name="Standard 2 2 3 4" xfId="3325" xr:uid="{00000000-0005-0000-0000-0000F81A0000}"/>
    <cellStyle name="Standard 2 2 3 4 2" xfId="4465" xr:uid="{00000000-0005-0000-0000-0000F91A0000}"/>
    <cellStyle name="Standard 2 2 3 4 2 2" xfId="6794" xr:uid="{00000000-0005-0000-0000-0000FA1A0000}"/>
    <cellStyle name="Standard 2 2 3 4 3" xfId="5655" xr:uid="{00000000-0005-0000-0000-0000FB1A0000}"/>
    <cellStyle name="Standard 2 2 3 5" xfId="3898" xr:uid="{00000000-0005-0000-0000-0000FC1A0000}"/>
    <cellStyle name="Standard 2 2 3 5 2" xfId="6227" xr:uid="{00000000-0005-0000-0000-0000FD1A0000}"/>
    <cellStyle name="Standard 2 2 3 6" xfId="5087" xr:uid="{00000000-0005-0000-0000-0000FE1A0000}"/>
    <cellStyle name="Standard 2 2 4" xfId="2814" xr:uid="{00000000-0005-0000-0000-0000FF1A0000}"/>
    <cellStyle name="Standard 2 2 4 2" xfId="3115" xr:uid="{00000000-0005-0000-0000-0000001B0000}"/>
    <cellStyle name="Standard 2 2 4 2 2" xfId="3682" xr:uid="{00000000-0005-0000-0000-0000011B0000}"/>
    <cellStyle name="Standard 2 2 4 2 2 2" xfId="4822" xr:uid="{00000000-0005-0000-0000-0000021B0000}"/>
    <cellStyle name="Standard 2 2 4 2 2 2 2" xfId="7151" xr:uid="{00000000-0005-0000-0000-0000031B0000}"/>
    <cellStyle name="Standard 2 2 4 2 2 3" xfId="6012" xr:uid="{00000000-0005-0000-0000-0000041B0000}"/>
    <cellStyle name="Standard 2 2 4 2 3" xfId="4255" xr:uid="{00000000-0005-0000-0000-0000051B0000}"/>
    <cellStyle name="Standard 2 2 4 2 3 2" xfId="6584" xr:uid="{00000000-0005-0000-0000-0000061B0000}"/>
    <cellStyle name="Standard 2 2 4 2 4" xfId="5445" xr:uid="{00000000-0005-0000-0000-0000071B0000}"/>
    <cellStyle name="Standard 2 2 4 3" xfId="3391" xr:uid="{00000000-0005-0000-0000-0000081B0000}"/>
    <cellStyle name="Standard 2 2 4 3 2" xfId="4531" xr:uid="{00000000-0005-0000-0000-0000091B0000}"/>
    <cellStyle name="Standard 2 2 4 3 2 2" xfId="6860" xr:uid="{00000000-0005-0000-0000-00000A1B0000}"/>
    <cellStyle name="Standard 2 2 4 3 3" xfId="5721" xr:uid="{00000000-0005-0000-0000-00000B1B0000}"/>
    <cellStyle name="Standard 2 2 4 4" xfId="3964" xr:uid="{00000000-0005-0000-0000-00000C1B0000}"/>
    <cellStyle name="Standard 2 2 4 4 2" xfId="6293" xr:uid="{00000000-0005-0000-0000-00000D1B0000}"/>
    <cellStyle name="Standard 2 2 4 5" xfId="5153" xr:uid="{00000000-0005-0000-0000-00000E1B0000}"/>
    <cellStyle name="Standard 2 2 5" xfId="2978" xr:uid="{00000000-0005-0000-0000-00000F1B0000}"/>
    <cellStyle name="Standard 2 2 5 2" xfId="3545" xr:uid="{00000000-0005-0000-0000-0000101B0000}"/>
    <cellStyle name="Standard 2 2 5 2 2" xfId="4685" xr:uid="{00000000-0005-0000-0000-0000111B0000}"/>
    <cellStyle name="Standard 2 2 5 2 2 2" xfId="7014" xr:uid="{00000000-0005-0000-0000-0000121B0000}"/>
    <cellStyle name="Standard 2 2 5 2 3" xfId="5875" xr:uid="{00000000-0005-0000-0000-0000131B0000}"/>
    <cellStyle name="Standard 2 2 5 3" xfId="4118" xr:uid="{00000000-0005-0000-0000-0000141B0000}"/>
    <cellStyle name="Standard 2 2 5 3 2" xfId="6447" xr:uid="{00000000-0005-0000-0000-0000151B0000}"/>
    <cellStyle name="Standard 2 2 5 4" xfId="5308" xr:uid="{00000000-0005-0000-0000-0000161B0000}"/>
    <cellStyle name="Standard 2 2 6" xfId="3256" xr:uid="{00000000-0005-0000-0000-0000171B0000}"/>
    <cellStyle name="Standard 2 2 6 2" xfId="4396" xr:uid="{00000000-0005-0000-0000-0000181B0000}"/>
    <cellStyle name="Standard 2 2 6 2 2" xfId="6725" xr:uid="{00000000-0005-0000-0000-0000191B0000}"/>
    <cellStyle name="Standard 2 2 6 3" xfId="5586" xr:uid="{00000000-0005-0000-0000-00001A1B0000}"/>
    <cellStyle name="Standard 2 2 7" xfId="3829" xr:uid="{00000000-0005-0000-0000-00001B1B0000}"/>
    <cellStyle name="Standard 2 2 7 2" xfId="6158" xr:uid="{00000000-0005-0000-0000-00001C1B0000}"/>
    <cellStyle name="Standard 2 2 8" xfId="5018" xr:uid="{00000000-0005-0000-0000-00001D1B0000}"/>
    <cellStyle name="Standard 2 3" xfId="2626" xr:uid="{00000000-0005-0000-0000-00001E1B0000}"/>
    <cellStyle name="Standard 2 3 2" xfId="2737" xr:uid="{00000000-0005-0000-0000-00001F1B0000}"/>
    <cellStyle name="Standard 2 3 2 2" xfId="2900" xr:uid="{00000000-0005-0000-0000-0000201B0000}"/>
    <cellStyle name="Standard 2 3 2 2 2" xfId="3201" xr:uid="{00000000-0005-0000-0000-0000211B0000}"/>
    <cellStyle name="Standard 2 3 2 2 2 2" xfId="3768" xr:uid="{00000000-0005-0000-0000-0000221B0000}"/>
    <cellStyle name="Standard 2 3 2 2 2 2 2" xfId="4908" xr:uid="{00000000-0005-0000-0000-0000231B0000}"/>
    <cellStyle name="Standard 2 3 2 2 2 2 2 2" xfId="7237" xr:uid="{00000000-0005-0000-0000-0000241B0000}"/>
    <cellStyle name="Standard 2 3 2 2 2 2 3" xfId="6098" xr:uid="{00000000-0005-0000-0000-0000251B0000}"/>
    <cellStyle name="Standard 2 3 2 2 2 3" xfId="4341" xr:uid="{00000000-0005-0000-0000-0000261B0000}"/>
    <cellStyle name="Standard 2 3 2 2 2 3 2" xfId="6670" xr:uid="{00000000-0005-0000-0000-0000271B0000}"/>
    <cellStyle name="Standard 2 3 2 2 2 4" xfId="5531" xr:uid="{00000000-0005-0000-0000-0000281B0000}"/>
    <cellStyle name="Standard 2 3 2 2 3" xfId="3477" xr:uid="{00000000-0005-0000-0000-0000291B0000}"/>
    <cellStyle name="Standard 2 3 2 2 3 2" xfId="4617" xr:uid="{00000000-0005-0000-0000-00002A1B0000}"/>
    <cellStyle name="Standard 2 3 2 2 3 2 2" xfId="6946" xr:uid="{00000000-0005-0000-0000-00002B1B0000}"/>
    <cellStyle name="Standard 2 3 2 2 3 3" xfId="5807" xr:uid="{00000000-0005-0000-0000-00002C1B0000}"/>
    <cellStyle name="Standard 2 3 2 2 4" xfId="4050" xr:uid="{00000000-0005-0000-0000-00002D1B0000}"/>
    <cellStyle name="Standard 2 3 2 2 4 2" xfId="6379" xr:uid="{00000000-0005-0000-0000-00002E1B0000}"/>
    <cellStyle name="Standard 2 3 2 2 5" xfId="5239" xr:uid="{00000000-0005-0000-0000-00002F1B0000}"/>
    <cellStyle name="Standard 2 3 2 3" xfId="3064" xr:uid="{00000000-0005-0000-0000-0000301B0000}"/>
    <cellStyle name="Standard 2 3 2 3 2" xfId="3631" xr:uid="{00000000-0005-0000-0000-0000311B0000}"/>
    <cellStyle name="Standard 2 3 2 3 2 2" xfId="4771" xr:uid="{00000000-0005-0000-0000-0000321B0000}"/>
    <cellStyle name="Standard 2 3 2 3 2 2 2" xfId="7100" xr:uid="{00000000-0005-0000-0000-0000331B0000}"/>
    <cellStyle name="Standard 2 3 2 3 2 3" xfId="5961" xr:uid="{00000000-0005-0000-0000-0000341B0000}"/>
    <cellStyle name="Standard 2 3 2 3 3" xfId="4204" xr:uid="{00000000-0005-0000-0000-0000351B0000}"/>
    <cellStyle name="Standard 2 3 2 3 3 2" xfId="6533" xr:uid="{00000000-0005-0000-0000-0000361B0000}"/>
    <cellStyle name="Standard 2 3 2 3 4" xfId="5394" xr:uid="{00000000-0005-0000-0000-0000371B0000}"/>
    <cellStyle name="Standard 2 3 2 4" xfId="3342" xr:uid="{00000000-0005-0000-0000-0000381B0000}"/>
    <cellStyle name="Standard 2 3 2 4 2" xfId="4482" xr:uid="{00000000-0005-0000-0000-0000391B0000}"/>
    <cellStyle name="Standard 2 3 2 4 2 2" xfId="6811" xr:uid="{00000000-0005-0000-0000-00003A1B0000}"/>
    <cellStyle name="Standard 2 3 2 4 3" xfId="5672" xr:uid="{00000000-0005-0000-0000-00003B1B0000}"/>
    <cellStyle name="Standard 2 3 2 5" xfId="3915" xr:uid="{00000000-0005-0000-0000-00003C1B0000}"/>
    <cellStyle name="Standard 2 3 2 5 2" xfId="6244" xr:uid="{00000000-0005-0000-0000-00003D1B0000}"/>
    <cellStyle name="Standard 2 3 2 6" xfId="5104" xr:uid="{00000000-0005-0000-0000-00003E1B0000}"/>
    <cellStyle name="Standard 2 3 3" xfId="2831" xr:uid="{00000000-0005-0000-0000-00003F1B0000}"/>
    <cellStyle name="Standard 2 3 3 2" xfId="3132" xr:uid="{00000000-0005-0000-0000-0000401B0000}"/>
    <cellStyle name="Standard 2 3 3 2 2" xfId="3699" xr:uid="{00000000-0005-0000-0000-0000411B0000}"/>
    <cellStyle name="Standard 2 3 3 2 2 2" xfId="4839" xr:uid="{00000000-0005-0000-0000-0000421B0000}"/>
    <cellStyle name="Standard 2 3 3 2 2 2 2" xfId="7168" xr:uid="{00000000-0005-0000-0000-0000431B0000}"/>
    <cellStyle name="Standard 2 3 3 2 2 3" xfId="6029" xr:uid="{00000000-0005-0000-0000-0000441B0000}"/>
    <cellStyle name="Standard 2 3 3 2 3" xfId="4272" xr:uid="{00000000-0005-0000-0000-0000451B0000}"/>
    <cellStyle name="Standard 2 3 3 2 3 2" xfId="6601" xr:uid="{00000000-0005-0000-0000-0000461B0000}"/>
    <cellStyle name="Standard 2 3 3 2 4" xfId="5462" xr:uid="{00000000-0005-0000-0000-0000471B0000}"/>
    <cellStyle name="Standard 2 3 3 3" xfId="3408" xr:uid="{00000000-0005-0000-0000-0000481B0000}"/>
    <cellStyle name="Standard 2 3 3 3 2" xfId="4548" xr:uid="{00000000-0005-0000-0000-0000491B0000}"/>
    <cellStyle name="Standard 2 3 3 3 2 2" xfId="6877" xr:uid="{00000000-0005-0000-0000-00004A1B0000}"/>
    <cellStyle name="Standard 2 3 3 3 3" xfId="5738" xr:uid="{00000000-0005-0000-0000-00004B1B0000}"/>
    <cellStyle name="Standard 2 3 3 4" xfId="3981" xr:uid="{00000000-0005-0000-0000-00004C1B0000}"/>
    <cellStyle name="Standard 2 3 3 4 2" xfId="6310" xr:uid="{00000000-0005-0000-0000-00004D1B0000}"/>
    <cellStyle name="Standard 2 3 3 5" xfId="5170" xr:uid="{00000000-0005-0000-0000-00004E1B0000}"/>
    <cellStyle name="Standard 2 3 4" xfId="2995" xr:uid="{00000000-0005-0000-0000-00004F1B0000}"/>
    <cellStyle name="Standard 2 3 4 2" xfId="3562" xr:uid="{00000000-0005-0000-0000-0000501B0000}"/>
    <cellStyle name="Standard 2 3 4 2 2" xfId="4702" xr:uid="{00000000-0005-0000-0000-0000511B0000}"/>
    <cellStyle name="Standard 2 3 4 2 2 2" xfId="7031" xr:uid="{00000000-0005-0000-0000-0000521B0000}"/>
    <cellStyle name="Standard 2 3 4 2 3" xfId="5892" xr:uid="{00000000-0005-0000-0000-0000531B0000}"/>
    <cellStyle name="Standard 2 3 4 3" xfId="4135" xr:uid="{00000000-0005-0000-0000-0000541B0000}"/>
    <cellStyle name="Standard 2 3 4 3 2" xfId="6464" xr:uid="{00000000-0005-0000-0000-0000551B0000}"/>
    <cellStyle name="Standard 2 3 4 4" xfId="5325" xr:uid="{00000000-0005-0000-0000-0000561B0000}"/>
    <cellStyle name="Standard 2 3 5" xfId="3273" xr:uid="{00000000-0005-0000-0000-0000571B0000}"/>
    <cellStyle name="Standard 2 3 5 2" xfId="4413" xr:uid="{00000000-0005-0000-0000-0000581B0000}"/>
    <cellStyle name="Standard 2 3 5 2 2" xfId="6742" xr:uid="{00000000-0005-0000-0000-0000591B0000}"/>
    <cellStyle name="Standard 2 3 5 3" xfId="5603" xr:uid="{00000000-0005-0000-0000-00005A1B0000}"/>
    <cellStyle name="Standard 2 3 6" xfId="3846" xr:uid="{00000000-0005-0000-0000-00005B1B0000}"/>
    <cellStyle name="Standard 2 3 6 2" xfId="6175" xr:uid="{00000000-0005-0000-0000-00005C1B0000}"/>
    <cellStyle name="Standard 2 3 7" xfId="5035" xr:uid="{00000000-0005-0000-0000-00005D1B0000}"/>
    <cellStyle name="Standard 2 4" xfId="2703" xr:uid="{00000000-0005-0000-0000-00005E1B0000}"/>
    <cellStyle name="Standard 2 4 2" xfId="2866" xr:uid="{00000000-0005-0000-0000-00005F1B0000}"/>
    <cellStyle name="Standard 2 4 2 2" xfId="3167" xr:uid="{00000000-0005-0000-0000-0000601B0000}"/>
    <cellStyle name="Standard 2 4 2 2 2" xfId="3734" xr:uid="{00000000-0005-0000-0000-0000611B0000}"/>
    <cellStyle name="Standard 2 4 2 2 2 2" xfId="4874" xr:uid="{00000000-0005-0000-0000-0000621B0000}"/>
    <cellStyle name="Standard 2 4 2 2 2 2 2" xfId="7203" xr:uid="{00000000-0005-0000-0000-0000631B0000}"/>
    <cellStyle name="Standard 2 4 2 2 2 3" xfId="6064" xr:uid="{00000000-0005-0000-0000-0000641B0000}"/>
    <cellStyle name="Standard 2 4 2 2 3" xfId="4307" xr:uid="{00000000-0005-0000-0000-0000651B0000}"/>
    <cellStyle name="Standard 2 4 2 2 3 2" xfId="6636" xr:uid="{00000000-0005-0000-0000-0000661B0000}"/>
    <cellStyle name="Standard 2 4 2 2 4" xfId="5497" xr:uid="{00000000-0005-0000-0000-0000671B0000}"/>
    <cellStyle name="Standard 2 4 2 3" xfId="3443" xr:uid="{00000000-0005-0000-0000-0000681B0000}"/>
    <cellStyle name="Standard 2 4 2 3 2" xfId="4583" xr:uid="{00000000-0005-0000-0000-0000691B0000}"/>
    <cellStyle name="Standard 2 4 2 3 2 2" xfId="6912" xr:uid="{00000000-0005-0000-0000-00006A1B0000}"/>
    <cellStyle name="Standard 2 4 2 3 3" xfId="5773" xr:uid="{00000000-0005-0000-0000-00006B1B0000}"/>
    <cellStyle name="Standard 2 4 2 4" xfId="4016" xr:uid="{00000000-0005-0000-0000-00006C1B0000}"/>
    <cellStyle name="Standard 2 4 2 4 2" xfId="6345" xr:uid="{00000000-0005-0000-0000-00006D1B0000}"/>
    <cellStyle name="Standard 2 4 2 5" xfId="5205" xr:uid="{00000000-0005-0000-0000-00006E1B0000}"/>
    <cellStyle name="Standard 2 4 3" xfId="3030" xr:uid="{00000000-0005-0000-0000-00006F1B0000}"/>
    <cellStyle name="Standard 2 4 3 2" xfId="3597" xr:uid="{00000000-0005-0000-0000-0000701B0000}"/>
    <cellStyle name="Standard 2 4 3 2 2" xfId="4737" xr:uid="{00000000-0005-0000-0000-0000711B0000}"/>
    <cellStyle name="Standard 2 4 3 2 2 2" xfId="7066" xr:uid="{00000000-0005-0000-0000-0000721B0000}"/>
    <cellStyle name="Standard 2 4 3 2 3" xfId="5927" xr:uid="{00000000-0005-0000-0000-0000731B0000}"/>
    <cellStyle name="Standard 2 4 3 3" xfId="4170" xr:uid="{00000000-0005-0000-0000-0000741B0000}"/>
    <cellStyle name="Standard 2 4 3 3 2" xfId="6499" xr:uid="{00000000-0005-0000-0000-0000751B0000}"/>
    <cellStyle name="Standard 2 4 3 4" xfId="5360" xr:uid="{00000000-0005-0000-0000-0000761B0000}"/>
    <cellStyle name="Standard 2 4 4" xfId="3308" xr:uid="{00000000-0005-0000-0000-0000771B0000}"/>
    <cellStyle name="Standard 2 4 4 2" xfId="4448" xr:uid="{00000000-0005-0000-0000-0000781B0000}"/>
    <cellStyle name="Standard 2 4 4 2 2" xfId="6777" xr:uid="{00000000-0005-0000-0000-0000791B0000}"/>
    <cellStyle name="Standard 2 4 4 3" xfId="5638" xr:uid="{00000000-0005-0000-0000-00007A1B0000}"/>
    <cellStyle name="Standard 2 4 5" xfId="3881" xr:uid="{00000000-0005-0000-0000-00007B1B0000}"/>
    <cellStyle name="Standard 2 4 5 2" xfId="6210" xr:uid="{00000000-0005-0000-0000-00007C1B0000}"/>
    <cellStyle name="Standard 2 4 6" xfId="5070" xr:uid="{00000000-0005-0000-0000-00007D1B0000}"/>
    <cellStyle name="Standard 2 5" xfId="2798" xr:uid="{00000000-0005-0000-0000-00007E1B0000}"/>
    <cellStyle name="Standard 2 5 2" xfId="3098" xr:uid="{00000000-0005-0000-0000-00007F1B0000}"/>
    <cellStyle name="Standard 2 5 2 2" xfId="3665" xr:uid="{00000000-0005-0000-0000-0000801B0000}"/>
    <cellStyle name="Standard 2 5 2 2 2" xfId="4805" xr:uid="{00000000-0005-0000-0000-0000811B0000}"/>
    <cellStyle name="Standard 2 5 2 2 2 2" xfId="7134" xr:uid="{00000000-0005-0000-0000-0000821B0000}"/>
    <cellStyle name="Standard 2 5 2 2 3" xfId="5995" xr:uid="{00000000-0005-0000-0000-0000831B0000}"/>
    <cellStyle name="Standard 2 5 2 3" xfId="4238" xr:uid="{00000000-0005-0000-0000-0000841B0000}"/>
    <cellStyle name="Standard 2 5 2 3 2" xfId="6567" xr:uid="{00000000-0005-0000-0000-0000851B0000}"/>
    <cellStyle name="Standard 2 5 2 4" xfId="5428" xr:uid="{00000000-0005-0000-0000-0000861B0000}"/>
    <cellStyle name="Standard 2 5 3" xfId="3375" xr:uid="{00000000-0005-0000-0000-0000871B0000}"/>
    <cellStyle name="Standard 2 5 3 2" xfId="4515" xr:uid="{00000000-0005-0000-0000-0000881B0000}"/>
    <cellStyle name="Standard 2 5 3 2 2" xfId="6844" xr:uid="{00000000-0005-0000-0000-0000891B0000}"/>
    <cellStyle name="Standard 2 5 3 3" xfId="5705" xr:uid="{00000000-0005-0000-0000-00008A1B0000}"/>
    <cellStyle name="Standard 2 5 4" xfId="3948" xr:uid="{00000000-0005-0000-0000-00008B1B0000}"/>
    <cellStyle name="Standard 2 5 4 2" xfId="6277" xr:uid="{00000000-0005-0000-0000-00008C1B0000}"/>
    <cellStyle name="Standard 2 5 5" xfId="5137" xr:uid="{00000000-0005-0000-0000-00008D1B0000}"/>
    <cellStyle name="Standard 2 6" xfId="2960" xr:uid="{00000000-0005-0000-0000-00008E1B0000}"/>
    <cellStyle name="Standard 2 6 2" xfId="3528" xr:uid="{00000000-0005-0000-0000-00008F1B0000}"/>
    <cellStyle name="Standard 2 6 2 2" xfId="4668" xr:uid="{00000000-0005-0000-0000-0000901B0000}"/>
    <cellStyle name="Standard 2 6 2 2 2" xfId="6997" xr:uid="{00000000-0005-0000-0000-0000911B0000}"/>
    <cellStyle name="Standard 2 6 2 3" xfId="5858" xr:uid="{00000000-0005-0000-0000-0000921B0000}"/>
    <cellStyle name="Standard 2 6 3" xfId="4101" xr:uid="{00000000-0005-0000-0000-0000931B0000}"/>
    <cellStyle name="Standard 2 6 3 2" xfId="6430" xr:uid="{00000000-0005-0000-0000-0000941B0000}"/>
    <cellStyle name="Standard 2 6 4" xfId="5291" xr:uid="{00000000-0005-0000-0000-0000951B0000}"/>
    <cellStyle name="Standard 2 7" xfId="2936" xr:uid="{00000000-0005-0000-0000-0000961B0000}"/>
    <cellStyle name="Standard 2 7 2" xfId="3511" xr:uid="{00000000-0005-0000-0000-0000971B0000}"/>
    <cellStyle name="Standard 2 7 2 2" xfId="4651" xr:uid="{00000000-0005-0000-0000-0000981B0000}"/>
    <cellStyle name="Standard 2 7 2 2 2" xfId="6980" xr:uid="{00000000-0005-0000-0000-0000991B0000}"/>
    <cellStyle name="Standard 2 7 2 3" xfId="5841" xr:uid="{00000000-0005-0000-0000-00009A1B0000}"/>
    <cellStyle name="Standard 2 7 3" xfId="4084" xr:uid="{00000000-0005-0000-0000-00009B1B0000}"/>
    <cellStyle name="Standard 2 7 3 2" xfId="6413" xr:uid="{00000000-0005-0000-0000-00009C1B0000}"/>
    <cellStyle name="Standard 2 7 4" xfId="5273" xr:uid="{00000000-0005-0000-0000-00009D1B0000}"/>
    <cellStyle name="Standard 2 8" xfId="3221" xr:uid="{00000000-0005-0000-0000-00009E1B0000}"/>
    <cellStyle name="Standard 2 8 2" xfId="3788" xr:uid="{00000000-0005-0000-0000-00009F1B0000}"/>
    <cellStyle name="Standard 2 8 2 2" xfId="4928" xr:uid="{00000000-0005-0000-0000-0000A01B0000}"/>
    <cellStyle name="Standard 2 8 2 2 2" xfId="7257" xr:uid="{00000000-0005-0000-0000-0000A11B0000}"/>
    <cellStyle name="Standard 2 8 2 3" xfId="6118" xr:uid="{00000000-0005-0000-0000-0000A21B0000}"/>
    <cellStyle name="Standard 2 8 3" xfId="4361" xr:uid="{00000000-0005-0000-0000-0000A31B0000}"/>
    <cellStyle name="Standard 2 8 3 2" xfId="6690" xr:uid="{00000000-0005-0000-0000-0000A41B0000}"/>
    <cellStyle name="Standard 2 8 4" xfId="5551" xr:uid="{00000000-0005-0000-0000-0000A51B0000}"/>
    <cellStyle name="Standard 2 9" xfId="3239" xr:uid="{00000000-0005-0000-0000-0000A61B0000}"/>
    <cellStyle name="Standard 2 9 2" xfId="4379" xr:uid="{00000000-0005-0000-0000-0000A71B0000}"/>
    <cellStyle name="Standard 2 9 2 2" xfId="6708" xr:uid="{00000000-0005-0000-0000-0000A81B0000}"/>
    <cellStyle name="Standard 2 9 3" xfId="5569" xr:uid="{00000000-0005-0000-0000-0000A91B0000}"/>
    <cellStyle name="Standard 3" xfId="1015" xr:uid="{00000000-0005-0000-0000-0000AA1B0000}"/>
    <cellStyle name="Standard 3 2" xfId="2962" xr:uid="{00000000-0005-0000-0000-0000AB1B0000}"/>
    <cellStyle name="Standard 3 3" xfId="2938" xr:uid="{00000000-0005-0000-0000-0000AC1B0000}"/>
    <cellStyle name="Standard 4" xfId="1012" xr:uid="{00000000-0005-0000-0000-0000AD1B0000}"/>
    <cellStyle name="Standard 5" xfId="7287" xr:uid="{00000000-0005-0000-0000-0000AE1B0000}"/>
    <cellStyle name="Standard 6" xfId="7291" xr:uid="{00000000-0005-0000-0000-0000AF1B0000}"/>
    <cellStyle name="Standard 7" xfId="7290" xr:uid="{00000000-0005-0000-0000-0000991A0000}"/>
    <cellStyle name="Standard_SD 100 IEEE 841" xfId="6" xr:uid="{00000000-0005-0000-0000-0000B01B0000}"/>
    <cellStyle name="Style 1" xfId="57" xr:uid="{00000000-0005-0000-0000-0000B11B0000}"/>
    <cellStyle name="Texto de advertencia 2" xfId="4974" xr:uid="{00000000-0005-0000-0000-0000B21B0000}"/>
    <cellStyle name="Texto explicativo 2" xfId="4975" xr:uid="{00000000-0005-0000-0000-0000B31B0000}"/>
    <cellStyle name="Title" xfId="3794" builtinId="15" customBuiltin="1"/>
    <cellStyle name="Title 2" xfId="385" xr:uid="{00000000-0005-0000-0000-0000B41B0000}"/>
    <cellStyle name="Title 3" xfId="559" xr:uid="{00000000-0005-0000-0000-0000B51B0000}"/>
    <cellStyle name="Title 4" xfId="549" xr:uid="{00000000-0005-0000-0000-0000B61B0000}"/>
    <cellStyle name="Title 5" xfId="971" xr:uid="{00000000-0005-0000-0000-0000B71B0000}"/>
    <cellStyle name="Title 6" xfId="2686" xr:uid="{00000000-0005-0000-0000-0000B81B0000}"/>
    <cellStyle name="Title 7" xfId="58" xr:uid="{00000000-0005-0000-0000-0000B91B0000}"/>
    <cellStyle name="Título 1 2" xfId="4976" xr:uid="{00000000-0005-0000-0000-0000BB1B0000}"/>
    <cellStyle name="Título 2 2" xfId="4977" xr:uid="{00000000-0005-0000-0000-0000BC1B0000}"/>
    <cellStyle name="Título 3 2" xfId="4978" xr:uid="{00000000-0005-0000-0000-0000BD1B0000}"/>
    <cellStyle name="Total 2" xfId="386" xr:uid="{00000000-0005-0000-0000-0000BE1B0000}"/>
    <cellStyle name="Total 2 2" xfId="4979" xr:uid="{00000000-0005-0000-0000-0000BF1B0000}"/>
    <cellStyle name="Total 3" xfId="560" xr:uid="{00000000-0005-0000-0000-0000C01B0000}"/>
    <cellStyle name="Total 4" xfId="548" xr:uid="{00000000-0005-0000-0000-0000C11B0000}"/>
    <cellStyle name="Total 5" xfId="986" xr:uid="{00000000-0005-0000-0000-0000C21B0000}"/>
    <cellStyle name="Total 6" xfId="2687" xr:uid="{00000000-0005-0000-0000-0000C31B0000}"/>
    <cellStyle name="Total 7" xfId="59" xr:uid="{00000000-0005-0000-0000-0000C41B0000}"/>
    <cellStyle name="Überschrift 1 2" xfId="1045" xr:uid="{00000000-0005-0000-0000-0000C51B0000}"/>
    <cellStyle name="Überschrift 2 2" xfId="1046" xr:uid="{00000000-0005-0000-0000-0000C61B0000}"/>
    <cellStyle name="Überschrift 3 2" xfId="1047" xr:uid="{00000000-0005-0000-0000-0000C71B0000}"/>
    <cellStyle name="Überschrift 4 2" xfId="1048" xr:uid="{00000000-0005-0000-0000-0000C81B0000}"/>
    <cellStyle name="Überschrift 5" xfId="1054" xr:uid="{00000000-0005-0000-0000-0000C91B0000}"/>
    <cellStyle name="Verknüpfte Zelle 2" xfId="1050" xr:uid="{00000000-0005-0000-0000-0000CA1B0000}"/>
    <cellStyle name="Warnender Text 2" xfId="1056" xr:uid="{00000000-0005-0000-0000-0000CB1B0000}"/>
    <cellStyle name="Warning Text 10" xfId="209" xr:uid="{00000000-0005-0000-0000-0000CC1B0000}"/>
    <cellStyle name="Warning Text 10 2" xfId="856" xr:uid="{00000000-0005-0000-0000-0000CD1B0000}"/>
    <cellStyle name="Warning Text 10 3" xfId="879" xr:uid="{00000000-0005-0000-0000-0000CE1B0000}"/>
    <cellStyle name="Warning Text 10 4" xfId="901" xr:uid="{00000000-0005-0000-0000-0000CF1B0000}"/>
    <cellStyle name="Warning Text 10 5" xfId="933" xr:uid="{00000000-0005-0000-0000-0000D01B0000}"/>
    <cellStyle name="Warning Text 10 6" xfId="2318" xr:uid="{00000000-0005-0000-0000-0000D11B0000}"/>
    <cellStyle name="Warning Text 10 7" xfId="2487" xr:uid="{00000000-0005-0000-0000-0000D21B0000}"/>
    <cellStyle name="Warning Text 11" xfId="225" xr:uid="{00000000-0005-0000-0000-0000D31B0000}"/>
    <cellStyle name="Warning Text 11 2" xfId="857" xr:uid="{00000000-0005-0000-0000-0000D41B0000}"/>
    <cellStyle name="Warning Text 11 3" xfId="880" xr:uid="{00000000-0005-0000-0000-0000D51B0000}"/>
    <cellStyle name="Warning Text 11 4" xfId="902" xr:uid="{00000000-0005-0000-0000-0000D61B0000}"/>
    <cellStyle name="Warning Text 11 5" xfId="934" xr:uid="{00000000-0005-0000-0000-0000D71B0000}"/>
    <cellStyle name="Warning Text 11 6" xfId="2319" xr:uid="{00000000-0005-0000-0000-0000D81B0000}"/>
    <cellStyle name="Warning Text 11 7" xfId="2503" xr:uid="{00000000-0005-0000-0000-0000D91B0000}"/>
    <cellStyle name="Warning Text 12" xfId="230" xr:uid="{00000000-0005-0000-0000-0000DA1B0000}"/>
    <cellStyle name="Warning Text 12 2" xfId="858" xr:uid="{00000000-0005-0000-0000-0000DB1B0000}"/>
    <cellStyle name="Warning Text 12 3" xfId="881" xr:uid="{00000000-0005-0000-0000-0000DC1B0000}"/>
    <cellStyle name="Warning Text 12 4" xfId="903" xr:uid="{00000000-0005-0000-0000-0000DD1B0000}"/>
    <cellStyle name="Warning Text 12 5" xfId="935" xr:uid="{00000000-0005-0000-0000-0000DE1B0000}"/>
    <cellStyle name="Warning Text 12 6" xfId="2320" xr:uid="{00000000-0005-0000-0000-0000DF1B0000}"/>
    <cellStyle name="Warning Text 12 7" xfId="2508" xr:uid="{00000000-0005-0000-0000-0000E01B0000}"/>
    <cellStyle name="Warning Text 13" xfId="242" xr:uid="{00000000-0005-0000-0000-0000E11B0000}"/>
    <cellStyle name="Warning Text 13 2" xfId="859" xr:uid="{00000000-0005-0000-0000-0000E21B0000}"/>
    <cellStyle name="Warning Text 13 3" xfId="882" xr:uid="{00000000-0005-0000-0000-0000E31B0000}"/>
    <cellStyle name="Warning Text 13 4" xfId="905" xr:uid="{00000000-0005-0000-0000-0000E41B0000}"/>
    <cellStyle name="Warning Text 13 5" xfId="936" xr:uid="{00000000-0005-0000-0000-0000E51B0000}"/>
    <cellStyle name="Warning Text 13 6" xfId="2321" xr:uid="{00000000-0005-0000-0000-0000E61B0000}"/>
    <cellStyle name="Warning Text 13 7" xfId="2520" xr:uid="{00000000-0005-0000-0000-0000E71B0000}"/>
    <cellStyle name="Warning Text 14" xfId="252" xr:uid="{00000000-0005-0000-0000-0000E81B0000}"/>
    <cellStyle name="Warning Text 14 2" xfId="860" xr:uid="{00000000-0005-0000-0000-0000E91B0000}"/>
    <cellStyle name="Warning Text 14 3" xfId="883" xr:uid="{00000000-0005-0000-0000-0000EA1B0000}"/>
    <cellStyle name="Warning Text 14 4" xfId="906" xr:uid="{00000000-0005-0000-0000-0000EB1B0000}"/>
    <cellStyle name="Warning Text 14 5" xfId="937" xr:uid="{00000000-0005-0000-0000-0000EC1B0000}"/>
    <cellStyle name="Warning Text 14 6" xfId="2322" xr:uid="{00000000-0005-0000-0000-0000ED1B0000}"/>
    <cellStyle name="Warning Text 14 7" xfId="2529" xr:uid="{00000000-0005-0000-0000-0000EE1B0000}"/>
    <cellStyle name="Warning Text 15" xfId="255" xr:uid="{00000000-0005-0000-0000-0000EF1B0000}"/>
    <cellStyle name="Warning Text 15 2" xfId="861" xr:uid="{00000000-0005-0000-0000-0000F01B0000}"/>
    <cellStyle name="Warning Text 15 3" xfId="884" xr:uid="{00000000-0005-0000-0000-0000F11B0000}"/>
    <cellStyle name="Warning Text 15 4" xfId="907" xr:uid="{00000000-0005-0000-0000-0000F21B0000}"/>
    <cellStyle name="Warning Text 15 5" xfId="938" xr:uid="{00000000-0005-0000-0000-0000F31B0000}"/>
    <cellStyle name="Warning Text 15 6" xfId="2323" xr:uid="{00000000-0005-0000-0000-0000F41B0000}"/>
    <cellStyle name="Warning Text 15 7" xfId="2532" xr:uid="{00000000-0005-0000-0000-0000F51B0000}"/>
    <cellStyle name="Warning Text 16" xfId="256" xr:uid="{00000000-0005-0000-0000-0000F61B0000}"/>
    <cellStyle name="Warning Text 16 2" xfId="862" xr:uid="{00000000-0005-0000-0000-0000F71B0000}"/>
    <cellStyle name="Warning Text 16 3" xfId="885" xr:uid="{00000000-0005-0000-0000-0000F81B0000}"/>
    <cellStyle name="Warning Text 16 4" xfId="908" xr:uid="{00000000-0005-0000-0000-0000F91B0000}"/>
    <cellStyle name="Warning Text 16 5" xfId="939" xr:uid="{00000000-0005-0000-0000-0000FA1B0000}"/>
    <cellStyle name="Warning Text 16 6" xfId="2324" xr:uid="{00000000-0005-0000-0000-0000FB1B0000}"/>
    <cellStyle name="Warning Text 16 7" xfId="2533" xr:uid="{00000000-0005-0000-0000-0000FC1B0000}"/>
    <cellStyle name="Warning Text 17" xfId="269" xr:uid="{00000000-0005-0000-0000-0000FD1B0000}"/>
    <cellStyle name="Warning Text 17 2" xfId="863" xr:uid="{00000000-0005-0000-0000-0000FE1B0000}"/>
    <cellStyle name="Warning Text 17 3" xfId="886" xr:uid="{00000000-0005-0000-0000-0000FF1B0000}"/>
    <cellStyle name="Warning Text 17 4" xfId="909" xr:uid="{00000000-0005-0000-0000-0000001C0000}"/>
    <cellStyle name="Warning Text 17 5" xfId="940" xr:uid="{00000000-0005-0000-0000-0000011C0000}"/>
    <cellStyle name="Warning Text 17 6" xfId="2325" xr:uid="{00000000-0005-0000-0000-0000021C0000}"/>
    <cellStyle name="Warning Text 17 7" xfId="2546" xr:uid="{00000000-0005-0000-0000-0000031C0000}"/>
    <cellStyle name="Warning Text 18" xfId="294" xr:uid="{00000000-0005-0000-0000-0000041C0000}"/>
    <cellStyle name="Warning Text 18 2" xfId="864" xr:uid="{00000000-0005-0000-0000-0000051C0000}"/>
    <cellStyle name="Warning Text 18 3" xfId="887" xr:uid="{00000000-0005-0000-0000-0000061C0000}"/>
    <cellStyle name="Warning Text 18 4" xfId="910" xr:uid="{00000000-0005-0000-0000-0000071C0000}"/>
    <cellStyle name="Warning Text 18 5" xfId="941" xr:uid="{00000000-0005-0000-0000-0000081C0000}"/>
    <cellStyle name="Warning Text 18 6" xfId="2326" xr:uid="{00000000-0005-0000-0000-0000091C0000}"/>
    <cellStyle name="Warning Text 18 7" xfId="2569" xr:uid="{00000000-0005-0000-0000-00000A1C0000}"/>
    <cellStyle name="Warning Text 19" xfId="332" xr:uid="{00000000-0005-0000-0000-00000B1C0000}"/>
    <cellStyle name="Warning Text 19 2" xfId="865" xr:uid="{00000000-0005-0000-0000-00000C1C0000}"/>
    <cellStyle name="Warning Text 19 3" xfId="888" xr:uid="{00000000-0005-0000-0000-00000D1C0000}"/>
    <cellStyle name="Warning Text 19 4" xfId="911" xr:uid="{00000000-0005-0000-0000-00000E1C0000}"/>
    <cellStyle name="Warning Text 19 5" xfId="942" xr:uid="{00000000-0005-0000-0000-00000F1C0000}"/>
    <cellStyle name="Warning Text 19 6" xfId="2327" xr:uid="{00000000-0005-0000-0000-0000101C0000}"/>
    <cellStyle name="Warning Text 19 7" xfId="2606" xr:uid="{00000000-0005-0000-0000-0000111C0000}"/>
    <cellStyle name="Warning Text 2" xfId="85" xr:uid="{00000000-0005-0000-0000-0000121C0000}"/>
    <cellStyle name="Warning Text 2 2" xfId="401" xr:uid="{00000000-0005-0000-0000-0000131C0000}"/>
    <cellStyle name="Warning Text 2 3" xfId="574" xr:uid="{00000000-0005-0000-0000-0000141C0000}"/>
    <cellStyle name="Warning Text 2 4" xfId="578" xr:uid="{00000000-0005-0000-0000-0000151C0000}"/>
    <cellStyle name="Warning Text 2 5" xfId="925" xr:uid="{00000000-0005-0000-0000-0000161C0000}"/>
    <cellStyle name="Warning Text 2 6" xfId="2328" xr:uid="{00000000-0005-0000-0000-0000171C0000}"/>
    <cellStyle name="Warning Text 2 7" xfId="2363" xr:uid="{00000000-0005-0000-0000-0000181C0000}"/>
    <cellStyle name="Warning Text 20" xfId="334" xr:uid="{00000000-0005-0000-0000-0000191C0000}"/>
    <cellStyle name="Warning Text 20 2" xfId="866" xr:uid="{00000000-0005-0000-0000-00001A1C0000}"/>
    <cellStyle name="Warning Text 20 3" xfId="889" xr:uid="{00000000-0005-0000-0000-00001B1C0000}"/>
    <cellStyle name="Warning Text 20 4" xfId="912" xr:uid="{00000000-0005-0000-0000-00001C1C0000}"/>
    <cellStyle name="Warning Text 20 5" xfId="943" xr:uid="{00000000-0005-0000-0000-00001D1C0000}"/>
    <cellStyle name="Warning Text 20 6" xfId="2329" xr:uid="{00000000-0005-0000-0000-00001E1C0000}"/>
    <cellStyle name="Warning Text 20 7" xfId="2607" xr:uid="{00000000-0005-0000-0000-00001F1C0000}"/>
    <cellStyle name="Warning Text 21" xfId="338" xr:uid="{00000000-0005-0000-0000-0000201C0000}"/>
    <cellStyle name="Warning Text 21 2" xfId="867" xr:uid="{00000000-0005-0000-0000-0000211C0000}"/>
    <cellStyle name="Warning Text 21 3" xfId="890" xr:uid="{00000000-0005-0000-0000-0000221C0000}"/>
    <cellStyle name="Warning Text 21 4" xfId="913" xr:uid="{00000000-0005-0000-0000-0000231C0000}"/>
    <cellStyle name="Warning Text 21 5" xfId="944" xr:uid="{00000000-0005-0000-0000-0000241C0000}"/>
    <cellStyle name="Warning Text 21 6" xfId="2330" xr:uid="{00000000-0005-0000-0000-0000251C0000}"/>
    <cellStyle name="Warning Text 21 7" xfId="2610" xr:uid="{00000000-0005-0000-0000-0000261C0000}"/>
    <cellStyle name="Warning Text 22" xfId="339" xr:uid="{00000000-0005-0000-0000-0000271C0000}"/>
    <cellStyle name="Warning Text 22 2" xfId="868" xr:uid="{00000000-0005-0000-0000-0000281C0000}"/>
    <cellStyle name="Warning Text 22 3" xfId="891" xr:uid="{00000000-0005-0000-0000-0000291C0000}"/>
    <cellStyle name="Warning Text 22 4" xfId="914" xr:uid="{00000000-0005-0000-0000-00002A1C0000}"/>
    <cellStyle name="Warning Text 22 5" xfId="945" xr:uid="{00000000-0005-0000-0000-00002B1C0000}"/>
    <cellStyle name="Warning Text 22 6" xfId="2331" xr:uid="{00000000-0005-0000-0000-00002C1C0000}"/>
    <cellStyle name="Warning Text 22 7" xfId="2611" xr:uid="{00000000-0005-0000-0000-00002D1C0000}"/>
    <cellStyle name="Warning Text 23" xfId="352" xr:uid="{00000000-0005-0000-0000-00002E1C0000}"/>
    <cellStyle name="Warning Text 23 2" xfId="869" xr:uid="{00000000-0005-0000-0000-00002F1C0000}"/>
    <cellStyle name="Warning Text 23 3" xfId="892" xr:uid="{00000000-0005-0000-0000-0000301C0000}"/>
    <cellStyle name="Warning Text 23 4" xfId="915" xr:uid="{00000000-0005-0000-0000-0000311C0000}"/>
    <cellStyle name="Warning Text 23 5" xfId="946" xr:uid="{00000000-0005-0000-0000-0000321C0000}"/>
    <cellStyle name="Warning Text 23 6" xfId="2763" xr:uid="{00000000-0005-0000-0000-0000331C0000}"/>
    <cellStyle name="Warning Text 23 7" xfId="2776" xr:uid="{00000000-0005-0000-0000-0000341C0000}"/>
    <cellStyle name="Warning Text 24" xfId="561" xr:uid="{00000000-0005-0000-0000-0000351C0000}"/>
    <cellStyle name="Warning Text 24 2" xfId="724" xr:uid="{00000000-0005-0000-0000-0000361C0000}"/>
    <cellStyle name="Warning Text 24 3" xfId="737" xr:uid="{00000000-0005-0000-0000-0000371C0000}"/>
    <cellStyle name="Warning Text 25" xfId="547" xr:uid="{00000000-0005-0000-0000-0000381C0000}"/>
    <cellStyle name="Warning Text 26" xfId="691" xr:uid="{00000000-0005-0000-0000-0000391C0000}"/>
    <cellStyle name="Warning Text 26 2" xfId="699" xr:uid="{00000000-0005-0000-0000-00003A1C0000}"/>
    <cellStyle name="Warning Text 27" xfId="750" xr:uid="{00000000-0005-0000-0000-00003B1C0000}"/>
    <cellStyle name="Warning Text 28" xfId="773" xr:uid="{00000000-0005-0000-0000-00003C1C0000}"/>
    <cellStyle name="Warning Text 28 2" xfId="949" xr:uid="{00000000-0005-0000-0000-00003D1C0000}"/>
    <cellStyle name="Warning Text 28 3" xfId="2757" xr:uid="{00000000-0005-0000-0000-00003E1C0000}"/>
    <cellStyle name="Warning Text 28 4" xfId="2777" xr:uid="{00000000-0005-0000-0000-00003F1C0000}"/>
    <cellStyle name="Warning Text 29" xfId="811" xr:uid="{00000000-0005-0000-0000-0000401C0000}"/>
    <cellStyle name="Warning Text 3" xfId="98" xr:uid="{00000000-0005-0000-0000-0000411C0000}"/>
    <cellStyle name="Warning Text 3 2" xfId="849" xr:uid="{00000000-0005-0000-0000-0000421C0000}"/>
    <cellStyle name="Warning Text 3 3" xfId="872" xr:uid="{00000000-0005-0000-0000-0000431C0000}"/>
    <cellStyle name="Warning Text 3 4" xfId="894" xr:uid="{00000000-0005-0000-0000-0000441C0000}"/>
    <cellStyle name="Warning Text 3 5" xfId="926" xr:uid="{00000000-0005-0000-0000-0000451C0000}"/>
    <cellStyle name="Warning Text 3 6" xfId="2332" xr:uid="{00000000-0005-0000-0000-0000461C0000}"/>
    <cellStyle name="Warning Text 3 7" xfId="2376" xr:uid="{00000000-0005-0000-0000-0000471C0000}"/>
    <cellStyle name="Warning Text 30" xfId="807" xr:uid="{00000000-0005-0000-0000-0000481C0000}"/>
    <cellStyle name="Warning Text 31" xfId="831" xr:uid="{00000000-0005-0000-0000-0000491C0000}"/>
    <cellStyle name="Warning Text 31 2" xfId="2779" xr:uid="{00000000-0005-0000-0000-00004A1C0000}"/>
    <cellStyle name="Warning Text 31 3" xfId="2761" xr:uid="{00000000-0005-0000-0000-00004B1C0000}"/>
    <cellStyle name="Warning Text 32" xfId="830" xr:uid="{00000000-0005-0000-0000-00004C1C0000}"/>
    <cellStyle name="Warning Text 33" xfId="984" xr:uid="{00000000-0005-0000-0000-00004D1C0000}"/>
    <cellStyle name="Warning Text 33 2" xfId="2758" xr:uid="{00000000-0005-0000-0000-00004E1C0000}"/>
    <cellStyle name="Warning Text 33 3" xfId="2781" xr:uid="{00000000-0005-0000-0000-00004F1C0000}"/>
    <cellStyle name="Warning Text 34" xfId="2688" xr:uid="{00000000-0005-0000-0000-0000501C0000}"/>
    <cellStyle name="Warning Text 35" xfId="60" xr:uid="{00000000-0005-0000-0000-0000511C0000}"/>
    <cellStyle name="Warning Text 4" xfId="99" xr:uid="{00000000-0005-0000-0000-0000521C0000}"/>
    <cellStyle name="Warning Text 4 2" xfId="850" xr:uid="{00000000-0005-0000-0000-0000531C0000}"/>
    <cellStyle name="Warning Text 4 3" xfId="873" xr:uid="{00000000-0005-0000-0000-0000541C0000}"/>
    <cellStyle name="Warning Text 4 4" xfId="895" xr:uid="{00000000-0005-0000-0000-0000551C0000}"/>
    <cellStyle name="Warning Text 4 5" xfId="927" xr:uid="{00000000-0005-0000-0000-0000561C0000}"/>
    <cellStyle name="Warning Text 4 6" xfId="2333" xr:uid="{00000000-0005-0000-0000-0000571C0000}"/>
    <cellStyle name="Warning Text 4 7" xfId="2377" xr:uid="{00000000-0005-0000-0000-0000581C0000}"/>
    <cellStyle name="Warning Text 5" xfId="141" xr:uid="{00000000-0005-0000-0000-0000591C0000}"/>
    <cellStyle name="Warning Text 5 2" xfId="851" xr:uid="{00000000-0005-0000-0000-00005A1C0000}"/>
    <cellStyle name="Warning Text 5 3" xfId="874" xr:uid="{00000000-0005-0000-0000-00005B1C0000}"/>
    <cellStyle name="Warning Text 5 4" xfId="896" xr:uid="{00000000-0005-0000-0000-00005C1C0000}"/>
    <cellStyle name="Warning Text 5 5" xfId="928" xr:uid="{00000000-0005-0000-0000-00005D1C0000}"/>
    <cellStyle name="Warning Text 5 6" xfId="2334" xr:uid="{00000000-0005-0000-0000-00005E1C0000}"/>
    <cellStyle name="Warning Text 5 7" xfId="2419" xr:uid="{00000000-0005-0000-0000-00005F1C0000}"/>
    <cellStyle name="Warning Text 6" xfId="160" xr:uid="{00000000-0005-0000-0000-0000601C0000}"/>
    <cellStyle name="Warning Text 6 2" xfId="852" xr:uid="{00000000-0005-0000-0000-0000611C0000}"/>
    <cellStyle name="Warning Text 6 3" xfId="875" xr:uid="{00000000-0005-0000-0000-0000621C0000}"/>
    <cellStyle name="Warning Text 6 4" xfId="897" xr:uid="{00000000-0005-0000-0000-0000631C0000}"/>
    <cellStyle name="Warning Text 6 5" xfId="929" xr:uid="{00000000-0005-0000-0000-0000641C0000}"/>
    <cellStyle name="Warning Text 6 6" xfId="2335" xr:uid="{00000000-0005-0000-0000-0000651C0000}"/>
    <cellStyle name="Warning Text 6 7" xfId="2438" xr:uid="{00000000-0005-0000-0000-0000661C0000}"/>
    <cellStyle name="Warning Text 7" xfId="167" xr:uid="{00000000-0005-0000-0000-0000671C0000}"/>
    <cellStyle name="Warning Text 7 2" xfId="853" xr:uid="{00000000-0005-0000-0000-0000681C0000}"/>
    <cellStyle name="Warning Text 7 3" xfId="876" xr:uid="{00000000-0005-0000-0000-0000691C0000}"/>
    <cellStyle name="Warning Text 7 4" xfId="898" xr:uid="{00000000-0005-0000-0000-00006A1C0000}"/>
    <cellStyle name="Warning Text 7 5" xfId="930" xr:uid="{00000000-0005-0000-0000-00006B1C0000}"/>
    <cellStyle name="Warning Text 7 6" xfId="2336" xr:uid="{00000000-0005-0000-0000-00006C1C0000}"/>
    <cellStyle name="Warning Text 7 7" xfId="2445" xr:uid="{00000000-0005-0000-0000-00006D1C0000}"/>
    <cellStyle name="Warning Text 8" xfId="186" xr:uid="{00000000-0005-0000-0000-00006E1C0000}"/>
    <cellStyle name="Warning Text 8 2" xfId="854" xr:uid="{00000000-0005-0000-0000-00006F1C0000}"/>
    <cellStyle name="Warning Text 8 3" xfId="877" xr:uid="{00000000-0005-0000-0000-0000701C0000}"/>
    <cellStyle name="Warning Text 8 4" xfId="899" xr:uid="{00000000-0005-0000-0000-0000711C0000}"/>
    <cellStyle name="Warning Text 8 5" xfId="931" xr:uid="{00000000-0005-0000-0000-0000721C0000}"/>
    <cellStyle name="Warning Text 8 6" xfId="2337" xr:uid="{00000000-0005-0000-0000-0000731C0000}"/>
    <cellStyle name="Warning Text 8 7" xfId="2464" xr:uid="{00000000-0005-0000-0000-0000741C0000}"/>
    <cellStyle name="Warning Text 9" xfId="191" xr:uid="{00000000-0005-0000-0000-0000751C0000}"/>
    <cellStyle name="Warning Text 9 2" xfId="855" xr:uid="{00000000-0005-0000-0000-0000761C0000}"/>
    <cellStyle name="Warning Text 9 3" xfId="878" xr:uid="{00000000-0005-0000-0000-0000771C0000}"/>
    <cellStyle name="Warning Text 9 4" xfId="900" xr:uid="{00000000-0005-0000-0000-0000781C0000}"/>
    <cellStyle name="Warning Text 9 5" xfId="932" xr:uid="{00000000-0005-0000-0000-0000791C0000}"/>
    <cellStyle name="Warning Text 9 6" xfId="2338" xr:uid="{00000000-0005-0000-0000-00007A1C0000}"/>
    <cellStyle name="Warning Text 9 7" xfId="2469" xr:uid="{00000000-0005-0000-0000-00007B1C0000}"/>
    <cellStyle name="Zelle überprüfen 2" xfId="1042" xr:uid="{00000000-0005-0000-0000-00007C1C0000}"/>
  </cellStyles>
  <dxfs count="4">
    <dxf>
      <font>
        <b/>
        <i val="0"/>
        <color theme="3"/>
      </font>
    </dxf>
    <dxf>
      <font>
        <b/>
        <i val="0"/>
        <color theme="5"/>
      </font>
    </dxf>
    <dxf>
      <font>
        <b/>
        <i val="0"/>
        <color theme="4" tint="-0.24994659260841701"/>
      </font>
      <border>
        <left/>
        <right/>
        <top/>
        <bottom style="thin">
          <color theme="0" tint="-0.14996795556505021"/>
        </bottom>
        <vertical/>
        <horizontal/>
      </border>
    </dxf>
    <dxf>
      <font>
        <b val="0"/>
        <i val="0"/>
        <color theme="3"/>
      </font>
      <border diagonalUp="0" diagonalDown="1">
        <left/>
        <right/>
        <top style="thin">
          <color theme="0" tint="-0.14996795556505021"/>
        </top>
        <bottom style="thin">
          <color theme="0" tint="-0.14996795556505021"/>
        </bottom>
        <diagonal style="thin">
          <color theme="2"/>
        </diagonal>
        <vertical/>
        <horizontal style="thin">
          <color theme="0" tint="-0.14996795556505021"/>
        </horizontal>
      </border>
    </dxf>
  </dxfs>
  <tableStyles count="1" defaultTableStyle="TableStyleMedium2" defaultPivotStyle="PivotStyleLight16">
    <tableStyle name="Task List" pivot="0" count="4" xr9:uid="{00000000-0011-0000-FFFF-FFFF00000000}">
      <tableStyleElement type="wholeTable" dxfId="3"/>
      <tableStyleElement type="headerRow" dxfId="2"/>
      <tableStyleElement type="totalRow" dxfId="1"/>
      <tableStyleElement type="firstColumn" dxfId="0"/>
    </tableStyle>
  </tableStyles>
  <colors>
    <mruColors>
      <color rgb="FFFFFFCC"/>
      <color rgb="FFACF4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" name="Text Box 1698">
          <a:extLst>
            <a:ext uri="{FF2B5EF4-FFF2-40B4-BE49-F238E27FC236}">
              <a16:creationId xmlns:a16="http://schemas.microsoft.com/office/drawing/2014/main" id="{34B63C9F-D692-4AF7-8130-3948A20E5BC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" name="Text Box 1699">
          <a:extLst>
            <a:ext uri="{FF2B5EF4-FFF2-40B4-BE49-F238E27FC236}">
              <a16:creationId xmlns:a16="http://schemas.microsoft.com/office/drawing/2014/main" id="{5C81395D-01EE-4D26-9DD4-97676840786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" name="Text Box 1700">
          <a:extLst>
            <a:ext uri="{FF2B5EF4-FFF2-40B4-BE49-F238E27FC236}">
              <a16:creationId xmlns:a16="http://schemas.microsoft.com/office/drawing/2014/main" id="{DDBF1AF1-4CB2-4A44-9563-3689763CCF9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" name="Text Box 1701">
          <a:extLst>
            <a:ext uri="{FF2B5EF4-FFF2-40B4-BE49-F238E27FC236}">
              <a16:creationId xmlns:a16="http://schemas.microsoft.com/office/drawing/2014/main" id="{9EA6838E-FEFC-4754-961C-BF6341CD2BF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" name="Text Box 1706">
          <a:extLst>
            <a:ext uri="{FF2B5EF4-FFF2-40B4-BE49-F238E27FC236}">
              <a16:creationId xmlns:a16="http://schemas.microsoft.com/office/drawing/2014/main" id="{5B2E1001-875D-467B-AA76-69A43D726AF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" name="Text Box 1707">
          <a:extLst>
            <a:ext uri="{FF2B5EF4-FFF2-40B4-BE49-F238E27FC236}">
              <a16:creationId xmlns:a16="http://schemas.microsoft.com/office/drawing/2014/main" id="{5BE16124-EFA4-42DE-8351-C567E7BF1DC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" name="Text Box 1708">
          <a:extLst>
            <a:ext uri="{FF2B5EF4-FFF2-40B4-BE49-F238E27FC236}">
              <a16:creationId xmlns:a16="http://schemas.microsoft.com/office/drawing/2014/main" id="{9685B3E6-2339-48FE-A72D-7B5E7720861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" name="Text Box 1709">
          <a:extLst>
            <a:ext uri="{FF2B5EF4-FFF2-40B4-BE49-F238E27FC236}">
              <a16:creationId xmlns:a16="http://schemas.microsoft.com/office/drawing/2014/main" id="{CF1FB415-81E7-4737-935F-95FFD4AC8C4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0" name="Text Box 1714">
          <a:extLst>
            <a:ext uri="{FF2B5EF4-FFF2-40B4-BE49-F238E27FC236}">
              <a16:creationId xmlns:a16="http://schemas.microsoft.com/office/drawing/2014/main" id="{BE568156-1D1E-4DC6-9FE7-1E306B58C0E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1" name="Text Box 1715">
          <a:extLst>
            <a:ext uri="{FF2B5EF4-FFF2-40B4-BE49-F238E27FC236}">
              <a16:creationId xmlns:a16="http://schemas.microsoft.com/office/drawing/2014/main" id="{D530A298-2A04-4A82-9684-80D8AE7C3FE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2" name="Text Box 1716">
          <a:extLst>
            <a:ext uri="{FF2B5EF4-FFF2-40B4-BE49-F238E27FC236}">
              <a16:creationId xmlns:a16="http://schemas.microsoft.com/office/drawing/2014/main" id="{F1B39F0F-A499-4007-9DB9-65998ACA8B5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3" name="Text Box 1717">
          <a:extLst>
            <a:ext uri="{FF2B5EF4-FFF2-40B4-BE49-F238E27FC236}">
              <a16:creationId xmlns:a16="http://schemas.microsoft.com/office/drawing/2014/main" id="{DE1EDCCF-A4B9-4E7B-8D2F-6F2A6646445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4" name="Text Box 1722">
          <a:extLst>
            <a:ext uri="{FF2B5EF4-FFF2-40B4-BE49-F238E27FC236}">
              <a16:creationId xmlns:a16="http://schemas.microsoft.com/office/drawing/2014/main" id="{CE80C259-4C1D-4AA7-A51B-B09D047F30B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5" name="Text Box 1723">
          <a:extLst>
            <a:ext uri="{FF2B5EF4-FFF2-40B4-BE49-F238E27FC236}">
              <a16:creationId xmlns:a16="http://schemas.microsoft.com/office/drawing/2014/main" id="{2AE85241-2543-40FC-9B03-C82F53C010A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6" name="Text Box 1724">
          <a:extLst>
            <a:ext uri="{FF2B5EF4-FFF2-40B4-BE49-F238E27FC236}">
              <a16:creationId xmlns:a16="http://schemas.microsoft.com/office/drawing/2014/main" id="{F2E22A04-5CD0-484C-8FEF-AA6261E0ABA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7" name="Text Box 1725">
          <a:extLst>
            <a:ext uri="{FF2B5EF4-FFF2-40B4-BE49-F238E27FC236}">
              <a16:creationId xmlns:a16="http://schemas.microsoft.com/office/drawing/2014/main" id="{260CA93F-F156-4A70-91A5-331CA774AE1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8" name="Text Box 1730">
          <a:extLst>
            <a:ext uri="{FF2B5EF4-FFF2-40B4-BE49-F238E27FC236}">
              <a16:creationId xmlns:a16="http://schemas.microsoft.com/office/drawing/2014/main" id="{F57A8C0A-34D6-41C5-9474-49BE7144117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19" name="Text Box 1731">
          <a:extLst>
            <a:ext uri="{FF2B5EF4-FFF2-40B4-BE49-F238E27FC236}">
              <a16:creationId xmlns:a16="http://schemas.microsoft.com/office/drawing/2014/main" id="{C29F963C-94F9-47CB-906A-97F11A7D8F0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0" name="Text Box 1732">
          <a:extLst>
            <a:ext uri="{FF2B5EF4-FFF2-40B4-BE49-F238E27FC236}">
              <a16:creationId xmlns:a16="http://schemas.microsoft.com/office/drawing/2014/main" id="{10287A13-5638-4826-BEC2-F1F42DAF143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1" name="Text Box 1733">
          <a:extLst>
            <a:ext uri="{FF2B5EF4-FFF2-40B4-BE49-F238E27FC236}">
              <a16:creationId xmlns:a16="http://schemas.microsoft.com/office/drawing/2014/main" id="{C8D170C4-5AED-4C95-BEF3-610523E2E13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2" name="Text Box 1738">
          <a:extLst>
            <a:ext uri="{FF2B5EF4-FFF2-40B4-BE49-F238E27FC236}">
              <a16:creationId xmlns:a16="http://schemas.microsoft.com/office/drawing/2014/main" id="{DA1AC5D5-7585-4C81-BFCA-DAFFCBA55E0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3" name="Text Box 1739">
          <a:extLst>
            <a:ext uri="{FF2B5EF4-FFF2-40B4-BE49-F238E27FC236}">
              <a16:creationId xmlns:a16="http://schemas.microsoft.com/office/drawing/2014/main" id="{56B42EEC-1A91-4C3F-98DA-56EEAF57CF3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4" name="Text Box 1740">
          <a:extLst>
            <a:ext uri="{FF2B5EF4-FFF2-40B4-BE49-F238E27FC236}">
              <a16:creationId xmlns:a16="http://schemas.microsoft.com/office/drawing/2014/main" id="{4EB1EC40-AF52-40C1-BE6D-6C312430976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5" name="Text Box 1741">
          <a:extLst>
            <a:ext uri="{FF2B5EF4-FFF2-40B4-BE49-F238E27FC236}">
              <a16:creationId xmlns:a16="http://schemas.microsoft.com/office/drawing/2014/main" id="{B7B63CCC-18E7-4397-AC21-BE305F04314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6" name="Text Box 1746">
          <a:extLst>
            <a:ext uri="{FF2B5EF4-FFF2-40B4-BE49-F238E27FC236}">
              <a16:creationId xmlns:a16="http://schemas.microsoft.com/office/drawing/2014/main" id="{6FC9A224-4A73-4057-8950-A7F4B674F2F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7" name="Text Box 1747">
          <a:extLst>
            <a:ext uri="{FF2B5EF4-FFF2-40B4-BE49-F238E27FC236}">
              <a16:creationId xmlns:a16="http://schemas.microsoft.com/office/drawing/2014/main" id="{17589E40-FAA5-4A6F-8736-9239313A8E3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8" name="Text Box 1748">
          <a:extLst>
            <a:ext uri="{FF2B5EF4-FFF2-40B4-BE49-F238E27FC236}">
              <a16:creationId xmlns:a16="http://schemas.microsoft.com/office/drawing/2014/main" id="{BCA28D3F-7F80-44BC-A26A-E031FFBAC6DC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29" name="Text Box 1749">
          <a:extLst>
            <a:ext uri="{FF2B5EF4-FFF2-40B4-BE49-F238E27FC236}">
              <a16:creationId xmlns:a16="http://schemas.microsoft.com/office/drawing/2014/main" id="{DFA5B355-138F-4E6E-9AB4-C16E7BB7E28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0" name="Text Box 1754">
          <a:extLst>
            <a:ext uri="{FF2B5EF4-FFF2-40B4-BE49-F238E27FC236}">
              <a16:creationId xmlns:a16="http://schemas.microsoft.com/office/drawing/2014/main" id="{156E985C-A3CE-419F-B902-7B3014C1F4B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1" name="Text Box 1755">
          <a:extLst>
            <a:ext uri="{FF2B5EF4-FFF2-40B4-BE49-F238E27FC236}">
              <a16:creationId xmlns:a16="http://schemas.microsoft.com/office/drawing/2014/main" id="{0B7D17CA-7BC9-4E87-9CB0-9DCB1F9C1535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" name="Text Box 1756">
          <a:extLst>
            <a:ext uri="{FF2B5EF4-FFF2-40B4-BE49-F238E27FC236}">
              <a16:creationId xmlns:a16="http://schemas.microsoft.com/office/drawing/2014/main" id="{02CFC3AF-8F07-4480-B05A-BA9564591D2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" name="Text Box 1757">
          <a:extLst>
            <a:ext uri="{FF2B5EF4-FFF2-40B4-BE49-F238E27FC236}">
              <a16:creationId xmlns:a16="http://schemas.microsoft.com/office/drawing/2014/main" id="{E9091663-3B49-4986-A874-EA27AB744056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" name="Text Box 1762">
          <a:extLst>
            <a:ext uri="{FF2B5EF4-FFF2-40B4-BE49-F238E27FC236}">
              <a16:creationId xmlns:a16="http://schemas.microsoft.com/office/drawing/2014/main" id="{C3893BCA-D863-478E-B189-9D9AFF55E80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" name="Text Box 1763">
          <a:extLst>
            <a:ext uri="{FF2B5EF4-FFF2-40B4-BE49-F238E27FC236}">
              <a16:creationId xmlns:a16="http://schemas.microsoft.com/office/drawing/2014/main" id="{D0D906C5-E3C1-4D07-9B11-D804DA69919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" name="Text Box 1764">
          <a:extLst>
            <a:ext uri="{FF2B5EF4-FFF2-40B4-BE49-F238E27FC236}">
              <a16:creationId xmlns:a16="http://schemas.microsoft.com/office/drawing/2014/main" id="{D2945FD3-EDA9-453C-AD36-CC7F7306759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" name="Text Box 1765">
          <a:extLst>
            <a:ext uri="{FF2B5EF4-FFF2-40B4-BE49-F238E27FC236}">
              <a16:creationId xmlns:a16="http://schemas.microsoft.com/office/drawing/2014/main" id="{A372439C-2F88-4156-ABEA-DD5B90D9A25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" name="Text Box 1770">
          <a:extLst>
            <a:ext uri="{FF2B5EF4-FFF2-40B4-BE49-F238E27FC236}">
              <a16:creationId xmlns:a16="http://schemas.microsoft.com/office/drawing/2014/main" id="{5F44DCFB-2137-48E0-8CED-701DBA91D36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" name="Text Box 1771">
          <a:extLst>
            <a:ext uri="{FF2B5EF4-FFF2-40B4-BE49-F238E27FC236}">
              <a16:creationId xmlns:a16="http://schemas.microsoft.com/office/drawing/2014/main" id="{8A95C166-9D7A-4732-86D6-7C5A70F9C26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" name="Text Box 1772">
          <a:extLst>
            <a:ext uri="{FF2B5EF4-FFF2-40B4-BE49-F238E27FC236}">
              <a16:creationId xmlns:a16="http://schemas.microsoft.com/office/drawing/2014/main" id="{298B18A2-2126-44AD-AB79-C056966CFB6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1" name="Text Box 1773">
          <a:extLst>
            <a:ext uri="{FF2B5EF4-FFF2-40B4-BE49-F238E27FC236}">
              <a16:creationId xmlns:a16="http://schemas.microsoft.com/office/drawing/2014/main" id="{CD110B85-B07A-4D79-B7C5-CC583D46E0E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2" name="Text Box 1778">
          <a:extLst>
            <a:ext uri="{FF2B5EF4-FFF2-40B4-BE49-F238E27FC236}">
              <a16:creationId xmlns:a16="http://schemas.microsoft.com/office/drawing/2014/main" id="{A5C9063C-84AD-46D7-883D-1F04D6123E6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3" name="Text Box 1779">
          <a:extLst>
            <a:ext uri="{FF2B5EF4-FFF2-40B4-BE49-F238E27FC236}">
              <a16:creationId xmlns:a16="http://schemas.microsoft.com/office/drawing/2014/main" id="{B192A4D1-C093-4498-958A-5E5432F3846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4" name="Text Box 1780">
          <a:extLst>
            <a:ext uri="{FF2B5EF4-FFF2-40B4-BE49-F238E27FC236}">
              <a16:creationId xmlns:a16="http://schemas.microsoft.com/office/drawing/2014/main" id="{07D2F9B3-BDC2-4358-9868-D6C54E64D40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5" name="Text Box 1781">
          <a:extLst>
            <a:ext uri="{FF2B5EF4-FFF2-40B4-BE49-F238E27FC236}">
              <a16:creationId xmlns:a16="http://schemas.microsoft.com/office/drawing/2014/main" id="{DB4C35FA-EAD3-4005-8ADA-49AFE3B22B4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6" name="Text Box 1786">
          <a:extLst>
            <a:ext uri="{FF2B5EF4-FFF2-40B4-BE49-F238E27FC236}">
              <a16:creationId xmlns:a16="http://schemas.microsoft.com/office/drawing/2014/main" id="{D07C1FF4-8772-49BE-9877-3383095ADFC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7" name="Text Box 1787">
          <a:extLst>
            <a:ext uri="{FF2B5EF4-FFF2-40B4-BE49-F238E27FC236}">
              <a16:creationId xmlns:a16="http://schemas.microsoft.com/office/drawing/2014/main" id="{10B292AD-A446-4CCC-B0A6-F1C00C794A1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8" name="Text Box 1788">
          <a:extLst>
            <a:ext uri="{FF2B5EF4-FFF2-40B4-BE49-F238E27FC236}">
              <a16:creationId xmlns:a16="http://schemas.microsoft.com/office/drawing/2014/main" id="{111461D1-6A95-4664-A6BB-1D1CC09526A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9" name="Text Box 1789">
          <a:extLst>
            <a:ext uri="{FF2B5EF4-FFF2-40B4-BE49-F238E27FC236}">
              <a16:creationId xmlns:a16="http://schemas.microsoft.com/office/drawing/2014/main" id="{58591660-6C05-49B7-85E5-ADF8999B63A5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0" name="Text Box 1794">
          <a:extLst>
            <a:ext uri="{FF2B5EF4-FFF2-40B4-BE49-F238E27FC236}">
              <a16:creationId xmlns:a16="http://schemas.microsoft.com/office/drawing/2014/main" id="{4229F795-0C8A-4488-A4BF-F7103A7FC71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1" name="Text Box 1795">
          <a:extLst>
            <a:ext uri="{FF2B5EF4-FFF2-40B4-BE49-F238E27FC236}">
              <a16:creationId xmlns:a16="http://schemas.microsoft.com/office/drawing/2014/main" id="{6B13C019-ECED-45AA-9296-3BDF22B9787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2" name="Text Box 1796">
          <a:extLst>
            <a:ext uri="{FF2B5EF4-FFF2-40B4-BE49-F238E27FC236}">
              <a16:creationId xmlns:a16="http://schemas.microsoft.com/office/drawing/2014/main" id="{9552D888-0DAD-4A17-AD3C-FC3817335EE5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3" name="Text Box 1797">
          <a:extLst>
            <a:ext uri="{FF2B5EF4-FFF2-40B4-BE49-F238E27FC236}">
              <a16:creationId xmlns:a16="http://schemas.microsoft.com/office/drawing/2014/main" id="{53DE2CEE-BF05-4FF6-B0F5-FA27E8D8F96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4" name="Text Box 1802">
          <a:extLst>
            <a:ext uri="{FF2B5EF4-FFF2-40B4-BE49-F238E27FC236}">
              <a16:creationId xmlns:a16="http://schemas.microsoft.com/office/drawing/2014/main" id="{362E1877-904E-4272-B11E-62D867DA76C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5" name="Text Box 1803">
          <a:extLst>
            <a:ext uri="{FF2B5EF4-FFF2-40B4-BE49-F238E27FC236}">
              <a16:creationId xmlns:a16="http://schemas.microsoft.com/office/drawing/2014/main" id="{5215B615-9BB2-4D58-8124-A16B3AB15076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6" name="Text Box 1804">
          <a:extLst>
            <a:ext uri="{FF2B5EF4-FFF2-40B4-BE49-F238E27FC236}">
              <a16:creationId xmlns:a16="http://schemas.microsoft.com/office/drawing/2014/main" id="{A65399F2-558B-405C-8DCE-BEFD890614A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7" name="Text Box 1805">
          <a:extLst>
            <a:ext uri="{FF2B5EF4-FFF2-40B4-BE49-F238E27FC236}">
              <a16:creationId xmlns:a16="http://schemas.microsoft.com/office/drawing/2014/main" id="{9480D2A8-6C78-460B-BEFD-E75B9399404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8" name="Text Box 1810">
          <a:extLst>
            <a:ext uri="{FF2B5EF4-FFF2-40B4-BE49-F238E27FC236}">
              <a16:creationId xmlns:a16="http://schemas.microsoft.com/office/drawing/2014/main" id="{5D94EC4C-B007-43D0-BFA8-80DD98CE12B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59" name="Text Box 1811">
          <a:extLst>
            <a:ext uri="{FF2B5EF4-FFF2-40B4-BE49-F238E27FC236}">
              <a16:creationId xmlns:a16="http://schemas.microsoft.com/office/drawing/2014/main" id="{81655A0B-A05E-4AB2-9F88-24364B9CD52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0" name="Text Box 1812">
          <a:extLst>
            <a:ext uri="{FF2B5EF4-FFF2-40B4-BE49-F238E27FC236}">
              <a16:creationId xmlns:a16="http://schemas.microsoft.com/office/drawing/2014/main" id="{CD260A02-D4D2-47BB-AA89-06578F800FC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1" name="Text Box 1813">
          <a:extLst>
            <a:ext uri="{FF2B5EF4-FFF2-40B4-BE49-F238E27FC236}">
              <a16:creationId xmlns:a16="http://schemas.microsoft.com/office/drawing/2014/main" id="{20857EE8-78CE-4B61-BEC6-11EE952C671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2" name="Text Box 1818">
          <a:extLst>
            <a:ext uri="{FF2B5EF4-FFF2-40B4-BE49-F238E27FC236}">
              <a16:creationId xmlns:a16="http://schemas.microsoft.com/office/drawing/2014/main" id="{F1A2E20D-2DA2-434D-9A73-EFFBB9F4D8C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3" name="Text Box 1819">
          <a:extLst>
            <a:ext uri="{FF2B5EF4-FFF2-40B4-BE49-F238E27FC236}">
              <a16:creationId xmlns:a16="http://schemas.microsoft.com/office/drawing/2014/main" id="{DC636092-FE97-408E-AB20-96142AF67B3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4" name="Text Box 1820">
          <a:extLst>
            <a:ext uri="{FF2B5EF4-FFF2-40B4-BE49-F238E27FC236}">
              <a16:creationId xmlns:a16="http://schemas.microsoft.com/office/drawing/2014/main" id="{E73E2663-CE72-4FE0-A396-016ECF1CDDF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5" name="Text Box 1821">
          <a:extLst>
            <a:ext uri="{FF2B5EF4-FFF2-40B4-BE49-F238E27FC236}">
              <a16:creationId xmlns:a16="http://schemas.microsoft.com/office/drawing/2014/main" id="{E3600E26-961E-48A6-9C22-3AA26B94CB4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6" name="Text Box 1826">
          <a:extLst>
            <a:ext uri="{FF2B5EF4-FFF2-40B4-BE49-F238E27FC236}">
              <a16:creationId xmlns:a16="http://schemas.microsoft.com/office/drawing/2014/main" id="{F0A8C03D-3E22-46F7-8461-0CA2DADFDAE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7" name="Text Box 1827">
          <a:extLst>
            <a:ext uri="{FF2B5EF4-FFF2-40B4-BE49-F238E27FC236}">
              <a16:creationId xmlns:a16="http://schemas.microsoft.com/office/drawing/2014/main" id="{C4BF0AB9-4212-4838-BAD7-21EAC05395D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8" name="Text Box 1828">
          <a:extLst>
            <a:ext uri="{FF2B5EF4-FFF2-40B4-BE49-F238E27FC236}">
              <a16:creationId xmlns:a16="http://schemas.microsoft.com/office/drawing/2014/main" id="{61133496-9DFA-4C46-A024-062CA500F31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69" name="Text Box 1829">
          <a:extLst>
            <a:ext uri="{FF2B5EF4-FFF2-40B4-BE49-F238E27FC236}">
              <a16:creationId xmlns:a16="http://schemas.microsoft.com/office/drawing/2014/main" id="{F37230ED-E4AF-431F-8AE1-83A0ADDD641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0" name="Text Box 1834">
          <a:extLst>
            <a:ext uri="{FF2B5EF4-FFF2-40B4-BE49-F238E27FC236}">
              <a16:creationId xmlns:a16="http://schemas.microsoft.com/office/drawing/2014/main" id="{F8E8B883-E5B2-4747-BBBC-2116C8AE1BC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1" name="Text Box 1835">
          <a:extLst>
            <a:ext uri="{FF2B5EF4-FFF2-40B4-BE49-F238E27FC236}">
              <a16:creationId xmlns:a16="http://schemas.microsoft.com/office/drawing/2014/main" id="{FF7E7BEF-019E-4205-B1ED-583635AC5F7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2" name="Text Box 1836">
          <a:extLst>
            <a:ext uri="{FF2B5EF4-FFF2-40B4-BE49-F238E27FC236}">
              <a16:creationId xmlns:a16="http://schemas.microsoft.com/office/drawing/2014/main" id="{6C1C8803-24FE-46DA-879C-1DC89885B69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3" name="Text Box 1837">
          <a:extLst>
            <a:ext uri="{FF2B5EF4-FFF2-40B4-BE49-F238E27FC236}">
              <a16:creationId xmlns:a16="http://schemas.microsoft.com/office/drawing/2014/main" id="{7AFA6378-19AF-4A99-AC23-9E74AEA860A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4" name="Text Box 1842">
          <a:extLst>
            <a:ext uri="{FF2B5EF4-FFF2-40B4-BE49-F238E27FC236}">
              <a16:creationId xmlns:a16="http://schemas.microsoft.com/office/drawing/2014/main" id="{A3E5BBBF-204F-4F51-9266-6EA98CFBC196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5" name="Text Box 1843">
          <a:extLst>
            <a:ext uri="{FF2B5EF4-FFF2-40B4-BE49-F238E27FC236}">
              <a16:creationId xmlns:a16="http://schemas.microsoft.com/office/drawing/2014/main" id="{924B93E7-BCBA-48DE-AB57-8AC80C90BB0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6" name="Text Box 1844">
          <a:extLst>
            <a:ext uri="{FF2B5EF4-FFF2-40B4-BE49-F238E27FC236}">
              <a16:creationId xmlns:a16="http://schemas.microsoft.com/office/drawing/2014/main" id="{8420F825-42CC-40C9-BF84-61CD7D3527E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7" name="Text Box 1845">
          <a:extLst>
            <a:ext uri="{FF2B5EF4-FFF2-40B4-BE49-F238E27FC236}">
              <a16:creationId xmlns:a16="http://schemas.microsoft.com/office/drawing/2014/main" id="{3DA46ABF-D5D7-43F5-8EF9-3EFBEE52B72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8" name="Text Box 1850">
          <a:extLst>
            <a:ext uri="{FF2B5EF4-FFF2-40B4-BE49-F238E27FC236}">
              <a16:creationId xmlns:a16="http://schemas.microsoft.com/office/drawing/2014/main" id="{2608D803-1EAF-423A-AB24-822F9776287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79" name="Text Box 1851">
          <a:extLst>
            <a:ext uri="{FF2B5EF4-FFF2-40B4-BE49-F238E27FC236}">
              <a16:creationId xmlns:a16="http://schemas.microsoft.com/office/drawing/2014/main" id="{B67CB3DC-8829-45DC-BB90-6F3406771546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0" name="Text Box 1852">
          <a:extLst>
            <a:ext uri="{FF2B5EF4-FFF2-40B4-BE49-F238E27FC236}">
              <a16:creationId xmlns:a16="http://schemas.microsoft.com/office/drawing/2014/main" id="{A7D5346B-026C-4FA6-8B6A-D264BDE04F0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1" name="Text Box 1853">
          <a:extLst>
            <a:ext uri="{FF2B5EF4-FFF2-40B4-BE49-F238E27FC236}">
              <a16:creationId xmlns:a16="http://schemas.microsoft.com/office/drawing/2014/main" id="{998930C3-DE2B-40CA-83B2-CFC0F3C9574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2" name="Text Box 1858">
          <a:extLst>
            <a:ext uri="{FF2B5EF4-FFF2-40B4-BE49-F238E27FC236}">
              <a16:creationId xmlns:a16="http://schemas.microsoft.com/office/drawing/2014/main" id="{2AE97FCE-73E8-4FAE-A899-42B3746C58B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3" name="Text Box 1859">
          <a:extLst>
            <a:ext uri="{FF2B5EF4-FFF2-40B4-BE49-F238E27FC236}">
              <a16:creationId xmlns:a16="http://schemas.microsoft.com/office/drawing/2014/main" id="{D755897D-E9BC-4917-8C34-6333201FF59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4" name="Text Box 1860">
          <a:extLst>
            <a:ext uri="{FF2B5EF4-FFF2-40B4-BE49-F238E27FC236}">
              <a16:creationId xmlns:a16="http://schemas.microsoft.com/office/drawing/2014/main" id="{89C4777C-D665-4B8A-B976-1A9D99D8D00C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5" name="Text Box 1861">
          <a:extLst>
            <a:ext uri="{FF2B5EF4-FFF2-40B4-BE49-F238E27FC236}">
              <a16:creationId xmlns:a16="http://schemas.microsoft.com/office/drawing/2014/main" id="{87CE7074-056D-4BAD-AE71-2898407B58A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6" name="Text Box 1866">
          <a:extLst>
            <a:ext uri="{FF2B5EF4-FFF2-40B4-BE49-F238E27FC236}">
              <a16:creationId xmlns:a16="http://schemas.microsoft.com/office/drawing/2014/main" id="{9F73665C-5FE7-4865-86C0-184BD81226F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7" name="Text Box 1867">
          <a:extLst>
            <a:ext uri="{FF2B5EF4-FFF2-40B4-BE49-F238E27FC236}">
              <a16:creationId xmlns:a16="http://schemas.microsoft.com/office/drawing/2014/main" id="{2A7469F3-DEA9-443F-B24E-95CA3E0586B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8" name="Text Box 1868">
          <a:extLst>
            <a:ext uri="{FF2B5EF4-FFF2-40B4-BE49-F238E27FC236}">
              <a16:creationId xmlns:a16="http://schemas.microsoft.com/office/drawing/2014/main" id="{1CF2E4D1-05A9-47B1-9825-04047F0FE55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89" name="Text Box 1869">
          <a:extLst>
            <a:ext uri="{FF2B5EF4-FFF2-40B4-BE49-F238E27FC236}">
              <a16:creationId xmlns:a16="http://schemas.microsoft.com/office/drawing/2014/main" id="{C7D5C72C-F89A-4FE3-83B6-3CA0C9519DE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0" name="Text Box 1874">
          <a:extLst>
            <a:ext uri="{FF2B5EF4-FFF2-40B4-BE49-F238E27FC236}">
              <a16:creationId xmlns:a16="http://schemas.microsoft.com/office/drawing/2014/main" id="{0C1537E7-90CB-42AA-AC31-C0E9A0B3DA5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1" name="Text Box 1875">
          <a:extLst>
            <a:ext uri="{FF2B5EF4-FFF2-40B4-BE49-F238E27FC236}">
              <a16:creationId xmlns:a16="http://schemas.microsoft.com/office/drawing/2014/main" id="{B042A3A0-388E-4661-A237-F2A6C40829A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2" name="Text Box 1876">
          <a:extLst>
            <a:ext uri="{FF2B5EF4-FFF2-40B4-BE49-F238E27FC236}">
              <a16:creationId xmlns:a16="http://schemas.microsoft.com/office/drawing/2014/main" id="{E449240C-D738-4149-8BAF-E8A1BB89065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3" name="Text Box 1877">
          <a:extLst>
            <a:ext uri="{FF2B5EF4-FFF2-40B4-BE49-F238E27FC236}">
              <a16:creationId xmlns:a16="http://schemas.microsoft.com/office/drawing/2014/main" id="{9A567614-00BE-4B0A-84A2-B167E0DA786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4" name="Text Box 1882">
          <a:extLst>
            <a:ext uri="{FF2B5EF4-FFF2-40B4-BE49-F238E27FC236}">
              <a16:creationId xmlns:a16="http://schemas.microsoft.com/office/drawing/2014/main" id="{898FA97F-4145-446D-8904-75C8CB9D81A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5" name="Text Box 1883">
          <a:extLst>
            <a:ext uri="{FF2B5EF4-FFF2-40B4-BE49-F238E27FC236}">
              <a16:creationId xmlns:a16="http://schemas.microsoft.com/office/drawing/2014/main" id="{CD6D20EC-19C0-4F5F-BB33-0074E1F280DC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6" name="Text Box 1884">
          <a:extLst>
            <a:ext uri="{FF2B5EF4-FFF2-40B4-BE49-F238E27FC236}">
              <a16:creationId xmlns:a16="http://schemas.microsoft.com/office/drawing/2014/main" id="{3ABA58AC-8572-481D-B87F-7275C7725A3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97" name="Text Box 1885">
          <a:extLst>
            <a:ext uri="{FF2B5EF4-FFF2-40B4-BE49-F238E27FC236}">
              <a16:creationId xmlns:a16="http://schemas.microsoft.com/office/drawing/2014/main" id="{C9F2858A-A98E-4E91-A72E-4FA347662DA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98" name="Text Box 1890">
          <a:extLst>
            <a:ext uri="{FF2B5EF4-FFF2-40B4-BE49-F238E27FC236}">
              <a16:creationId xmlns:a16="http://schemas.microsoft.com/office/drawing/2014/main" id="{65709E1B-5963-48CC-ABCA-1B4E8DC5CB3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99" name="Text Box 1891">
          <a:extLst>
            <a:ext uri="{FF2B5EF4-FFF2-40B4-BE49-F238E27FC236}">
              <a16:creationId xmlns:a16="http://schemas.microsoft.com/office/drawing/2014/main" id="{8B6DBF34-C29C-48C6-AEBE-4452DAE4282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0" name="Text Box 1892">
          <a:extLst>
            <a:ext uri="{FF2B5EF4-FFF2-40B4-BE49-F238E27FC236}">
              <a16:creationId xmlns:a16="http://schemas.microsoft.com/office/drawing/2014/main" id="{66CF1FEE-616F-47B4-BD70-185B3C68D58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1" name="Text Box 1893">
          <a:extLst>
            <a:ext uri="{FF2B5EF4-FFF2-40B4-BE49-F238E27FC236}">
              <a16:creationId xmlns:a16="http://schemas.microsoft.com/office/drawing/2014/main" id="{EE16E3B7-0A0E-48B0-9716-272BD050A8E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2" name="Text Box 1898">
          <a:extLst>
            <a:ext uri="{FF2B5EF4-FFF2-40B4-BE49-F238E27FC236}">
              <a16:creationId xmlns:a16="http://schemas.microsoft.com/office/drawing/2014/main" id="{95C773E6-2C60-489B-ADB7-920743515C5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3" name="Text Box 1899">
          <a:extLst>
            <a:ext uri="{FF2B5EF4-FFF2-40B4-BE49-F238E27FC236}">
              <a16:creationId xmlns:a16="http://schemas.microsoft.com/office/drawing/2014/main" id="{4B6B778A-CCA8-46E8-9E7C-50D5077C7D8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4" name="Text Box 1900">
          <a:extLst>
            <a:ext uri="{FF2B5EF4-FFF2-40B4-BE49-F238E27FC236}">
              <a16:creationId xmlns:a16="http://schemas.microsoft.com/office/drawing/2014/main" id="{E0455454-48A6-4D3F-B7D1-1DD9CFD38A2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5" name="Text Box 1901">
          <a:extLst>
            <a:ext uri="{FF2B5EF4-FFF2-40B4-BE49-F238E27FC236}">
              <a16:creationId xmlns:a16="http://schemas.microsoft.com/office/drawing/2014/main" id="{166C82AF-E786-45BF-B42B-006FCF72352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6" name="Text Box 1906">
          <a:extLst>
            <a:ext uri="{FF2B5EF4-FFF2-40B4-BE49-F238E27FC236}">
              <a16:creationId xmlns:a16="http://schemas.microsoft.com/office/drawing/2014/main" id="{5E4A119B-CEBC-416B-9A3F-1297C6DB5D0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7" name="Text Box 1907">
          <a:extLst>
            <a:ext uri="{FF2B5EF4-FFF2-40B4-BE49-F238E27FC236}">
              <a16:creationId xmlns:a16="http://schemas.microsoft.com/office/drawing/2014/main" id="{D30D615A-0CB5-456F-A2D7-5D598A46671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8" name="Text Box 1908">
          <a:extLst>
            <a:ext uri="{FF2B5EF4-FFF2-40B4-BE49-F238E27FC236}">
              <a16:creationId xmlns:a16="http://schemas.microsoft.com/office/drawing/2014/main" id="{F1EECFBB-26DE-4E62-9E66-62443B0A78C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09" name="Text Box 1909">
          <a:extLst>
            <a:ext uri="{FF2B5EF4-FFF2-40B4-BE49-F238E27FC236}">
              <a16:creationId xmlns:a16="http://schemas.microsoft.com/office/drawing/2014/main" id="{16230D2D-E8B4-410A-8189-5237EACC377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0" name="Text Box 1914">
          <a:extLst>
            <a:ext uri="{FF2B5EF4-FFF2-40B4-BE49-F238E27FC236}">
              <a16:creationId xmlns:a16="http://schemas.microsoft.com/office/drawing/2014/main" id="{9FF77306-9D41-4569-816E-CAB27E5427D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1" name="Text Box 1915">
          <a:extLst>
            <a:ext uri="{FF2B5EF4-FFF2-40B4-BE49-F238E27FC236}">
              <a16:creationId xmlns:a16="http://schemas.microsoft.com/office/drawing/2014/main" id="{7B21F2A2-006E-4ADA-9FA9-A0DE13CD5E0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2" name="Text Box 1916">
          <a:extLst>
            <a:ext uri="{FF2B5EF4-FFF2-40B4-BE49-F238E27FC236}">
              <a16:creationId xmlns:a16="http://schemas.microsoft.com/office/drawing/2014/main" id="{10449D37-50BB-4EFD-B380-71010D52171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3" name="Text Box 1917">
          <a:extLst>
            <a:ext uri="{FF2B5EF4-FFF2-40B4-BE49-F238E27FC236}">
              <a16:creationId xmlns:a16="http://schemas.microsoft.com/office/drawing/2014/main" id="{0FCAF543-80F7-488D-B3A7-C16B04680ED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4" name="Text Box 1922">
          <a:extLst>
            <a:ext uri="{FF2B5EF4-FFF2-40B4-BE49-F238E27FC236}">
              <a16:creationId xmlns:a16="http://schemas.microsoft.com/office/drawing/2014/main" id="{2AD1B753-036B-4F3C-8BC9-84DA7A7356A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5" name="Text Box 1923">
          <a:extLst>
            <a:ext uri="{FF2B5EF4-FFF2-40B4-BE49-F238E27FC236}">
              <a16:creationId xmlns:a16="http://schemas.microsoft.com/office/drawing/2014/main" id="{B596DF09-14B2-4BA9-8134-448F2D2D931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6" name="Text Box 1924">
          <a:extLst>
            <a:ext uri="{FF2B5EF4-FFF2-40B4-BE49-F238E27FC236}">
              <a16:creationId xmlns:a16="http://schemas.microsoft.com/office/drawing/2014/main" id="{6085D895-03A2-49BE-B482-9EB3AFB2B6B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7" name="Text Box 1925">
          <a:extLst>
            <a:ext uri="{FF2B5EF4-FFF2-40B4-BE49-F238E27FC236}">
              <a16:creationId xmlns:a16="http://schemas.microsoft.com/office/drawing/2014/main" id="{05C5062E-7643-4958-BB58-F562BD366A0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8" name="Text Box 1930">
          <a:extLst>
            <a:ext uri="{FF2B5EF4-FFF2-40B4-BE49-F238E27FC236}">
              <a16:creationId xmlns:a16="http://schemas.microsoft.com/office/drawing/2014/main" id="{2AB14236-CD81-4893-9A42-618BEF60DD5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19" name="Text Box 1931">
          <a:extLst>
            <a:ext uri="{FF2B5EF4-FFF2-40B4-BE49-F238E27FC236}">
              <a16:creationId xmlns:a16="http://schemas.microsoft.com/office/drawing/2014/main" id="{7B8763AC-42F2-4CEB-847D-E90AB1F4934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0" name="Text Box 1932">
          <a:extLst>
            <a:ext uri="{FF2B5EF4-FFF2-40B4-BE49-F238E27FC236}">
              <a16:creationId xmlns:a16="http://schemas.microsoft.com/office/drawing/2014/main" id="{0AE633B0-40E6-45F2-86DB-517F7747518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1" name="Text Box 1933">
          <a:extLst>
            <a:ext uri="{FF2B5EF4-FFF2-40B4-BE49-F238E27FC236}">
              <a16:creationId xmlns:a16="http://schemas.microsoft.com/office/drawing/2014/main" id="{EA8327EE-86F4-4624-B093-3DE0C9DC86B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2" name="Text Box 1938">
          <a:extLst>
            <a:ext uri="{FF2B5EF4-FFF2-40B4-BE49-F238E27FC236}">
              <a16:creationId xmlns:a16="http://schemas.microsoft.com/office/drawing/2014/main" id="{8F8D7C46-8999-4A21-A357-73914C9E259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3" name="Text Box 1939">
          <a:extLst>
            <a:ext uri="{FF2B5EF4-FFF2-40B4-BE49-F238E27FC236}">
              <a16:creationId xmlns:a16="http://schemas.microsoft.com/office/drawing/2014/main" id="{EA575081-88F1-49DB-B241-852729433CF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4" name="Text Box 1940">
          <a:extLst>
            <a:ext uri="{FF2B5EF4-FFF2-40B4-BE49-F238E27FC236}">
              <a16:creationId xmlns:a16="http://schemas.microsoft.com/office/drawing/2014/main" id="{CDA31F92-875C-48FE-A2C9-34685382176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5" name="Text Box 1941">
          <a:extLst>
            <a:ext uri="{FF2B5EF4-FFF2-40B4-BE49-F238E27FC236}">
              <a16:creationId xmlns:a16="http://schemas.microsoft.com/office/drawing/2014/main" id="{C5B17AF7-0399-403E-8D37-42A9D4EA5F2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6" name="Text Box 1946">
          <a:extLst>
            <a:ext uri="{FF2B5EF4-FFF2-40B4-BE49-F238E27FC236}">
              <a16:creationId xmlns:a16="http://schemas.microsoft.com/office/drawing/2014/main" id="{C6852730-EBFC-4C82-B832-096D4502C9C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7" name="Text Box 1947">
          <a:extLst>
            <a:ext uri="{FF2B5EF4-FFF2-40B4-BE49-F238E27FC236}">
              <a16:creationId xmlns:a16="http://schemas.microsoft.com/office/drawing/2014/main" id="{58C3D474-CC21-4A3C-B2EE-154E79D5842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8" name="Text Box 1948">
          <a:extLst>
            <a:ext uri="{FF2B5EF4-FFF2-40B4-BE49-F238E27FC236}">
              <a16:creationId xmlns:a16="http://schemas.microsoft.com/office/drawing/2014/main" id="{6335A8F1-7790-4D43-B5E1-4009D876B65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29" name="Text Box 1949">
          <a:extLst>
            <a:ext uri="{FF2B5EF4-FFF2-40B4-BE49-F238E27FC236}">
              <a16:creationId xmlns:a16="http://schemas.microsoft.com/office/drawing/2014/main" id="{4336E423-E02D-4F8B-911E-C9D86D9FE3D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0" name="Text Box 1954">
          <a:extLst>
            <a:ext uri="{FF2B5EF4-FFF2-40B4-BE49-F238E27FC236}">
              <a16:creationId xmlns:a16="http://schemas.microsoft.com/office/drawing/2014/main" id="{6CD0BC75-C287-4F85-92D5-746078A2BBD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1" name="Text Box 1955">
          <a:extLst>
            <a:ext uri="{FF2B5EF4-FFF2-40B4-BE49-F238E27FC236}">
              <a16:creationId xmlns:a16="http://schemas.microsoft.com/office/drawing/2014/main" id="{057B7982-43E1-4C34-AED3-8A58DCD85F0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2" name="Text Box 1956">
          <a:extLst>
            <a:ext uri="{FF2B5EF4-FFF2-40B4-BE49-F238E27FC236}">
              <a16:creationId xmlns:a16="http://schemas.microsoft.com/office/drawing/2014/main" id="{7A7E64A1-D758-4E08-9C1D-E21C5209BF9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3" name="Text Box 1957">
          <a:extLst>
            <a:ext uri="{FF2B5EF4-FFF2-40B4-BE49-F238E27FC236}">
              <a16:creationId xmlns:a16="http://schemas.microsoft.com/office/drawing/2014/main" id="{9DE5DBA1-00B2-4B91-B643-93C6CF80C68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4" name="Text Box 1962">
          <a:extLst>
            <a:ext uri="{FF2B5EF4-FFF2-40B4-BE49-F238E27FC236}">
              <a16:creationId xmlns:a16="http://schemas.microsoft.com/office/drawing/2014/main" id="{DCD94690-0A09-4CF1-B067-0DE7EDC642A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5" name="Text Box 1963">
          <a:extLst>
            <a:ext uri="{FF2B5EF4-FFF2-40B4-BE49-F238E27FC236}">
              <a16:creationId xmlns:a16="http://schemas.microsoft.com/office/drawing/2014/main" id="{449C0352-B02A-4AEB-A37F-0BE53A801CB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6" name="Text Box 1964">
          <a:extLst>
            <a:ext uri="{FF2B5EF4-FFF2-40B4-BE49-F238E27FC236}">
              <a16:creationId xmlns:a16="http://schemas.microsoft.com/office/drawing/2014/main" id="{BB0E1314-2EB2-49A8-B9D2-2F4ED4E356E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7" name="Text Box 1965">
          <a:extLst>
            <a:ext uri="{FF2B5EF4-FFF2-40B4-BE49-F238E27FC236}">
              <a16:creationId xmlns:a16="http://schemas.microsoft.com/office/drawing/2014/main" id="{1BFBF7F6-087F-493A-A7BB-7A753B2BBBB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8" name="Text Box 1970">
          <a:extLst>
            <a:ext uri="{FF2B5EF4-FFF2-40B4-BE49-F238E27FC236}">
              <a16:creationId xmlns:a16="http://schemas.microsoft.com/office/drawing/2014/main" id="{604C7176-E969-473F-95BD-56E5A8CA9C2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39" name="Text Box 1971">
          <a:extLst>
            <a:ext uri="{FF2B5EF4-FFF2-40B4-BE49-F238E27FC236}">
              <a16:creationId xmlns:a16="http://schemas.microsoft.com/office/drawing/2014/main" id="{5A5DD6D6-D0C3-436E-8D55-DDC32605395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0" name="Text Box 1972">
          <a:extLst>
            <a:ext uri="{FF2B5EF4-FFF2-40B4-BE49-F238E27FC236}">
              <a16:creationId xmlns:a16="http://schemas.microsoft.com/office/drawing/2014/main" id="{68164391-B5D1-4B87-BA34-FB54DC20D94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1" name="Text Box 1973">
          <a:extLst>
            <a:ext uri="{FF2B5EF4-FFF2-40B4-BE49-F238E27FC236}">
              <a16:creationId xmlns:a16="http://schemas.microsoft.com/office/drawing/2014/main" id="{43106B92-F3F4-4F4E-89E1-86517A8311D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2" name="Text Box 1978">
          <a:extLst>
            <a:ext uri="{FF2B5EF4-FFF2-40B4-BE49-F238E27FC236}">
              <a16:creationId xmlns:a16="http://schemas.microsoft.com/office/drawing/2014/main" id="{3A67F478-42B9-44BC-8DE1-B12C4121660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3" name="Text Box 1979">
          <a:extLst>
            <a:ext uri="{FF2B5EF4-FFF2-40B4-BE49-F238E27FC236}">
              <a16:creationId xmlns:a16="http://schemas.microsoft.com/office/drawing/2014/main" id="{0A904F82-2F54-42E2-BCAA-EB434857FAB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4" name="Text Box 1980">
          <a:extLst>
            <a:ext uri="{FF2B5EF4-FFF2-40B4-BE49-F238E27FC236}">
              <a16:creationId xmlns:a16="http://schemas.microsoft.com/office/drawing/2014/main" id="{E535106C-B503-4AFE-920B-5578E4A601E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5" name="Text Box 1981">
          <a:extLst>
            <a:ext uri="{FF2B5EF4-FFF2-40B4-BE49-F238E27FC236}">
              <a16:creationId xmlns:a16="http://schemas.microsoft.com/office/drawing/2014/main" id="{8F95A70E-15DC-4240-AB09-6377FD28D78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6" name="Text Box 1986">
          <a:extLst>
            <a:ext uri="{FF2B5EF4-FFF2-40B4-BE49-F238E27FC236}">
              <a16:creationId xmlns:a16="http://schemas.microsoft.com/office/drawing/2014/main" id="{340339C0-2036-4D92-B80C-236D76D1CA1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7" name="Text Box 1987">
          <a:extLst>
            <a:ext uri="{FF2B5EF4-FFF2-40B4-BE49-F238E27FC236}">
              <a16:creationId xmlns:a16="http://schemas.microsoft.com/office/drawing/2014/main" id="{DBAC8A78-5FBC-4E52-945E-FDD06693D27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8" name="Text Box 1988">
          <a:extLst>
            <a:ext uri="{FF2B5EF4-FFF2-40B4-BE49-F238E27FC236}">
              <a16:creationId xmlns:a16="http://schemas.microsoft.com/office/drawing/2014/main" id="{F4E10F33-8DA3-4B06-8E11-88A48D5E5E1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49" name="Text Box 1989">
          <a:extLst>
            <a:ext uri="{FF2B5EF4-FFF2-40B4-BE49-F238E27FC236}">
              <a16:creationId xmlns:a16="http://schemas.microsoft.com/office/drawing/2014/main" id="{2A81E57B-B794-4984-BB0A-E6DCB9947779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0" name="Text Box 1994">
          <a:extLst>
            <a:ext uri="{FF2B5EF4-FFF2-40B4-BE49-F238E27FC236}">
              <a16:creationId xmlns:a16="http://schemas.microsoft.com/office/drawing/2014/main" id="{8163D45F-4B4C-43EF-8D9B-8B1FB6D7B30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1" name="Text Box 1995">
          <a:extLst>
            <a:ext uri="{FF2B5EF4-FFF2-40B4-BE49-F238E27FC236}">
              <a16:creationId xmlns:a16="http://schemas.microsoft.com/office/drawing/2014/main" id="{A2955289-BE5E-45B3-8D74-1C3E2AC275E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2" name="Text Box 1996">
          <a:extLst>
            <a:ext uri="{FF2B5EF4-FFF2-40B4-BE49-F238E27FC236}">
              <a16:creationId xmlns:a16="http://schemas.microsoft.com/office/drawing/2014/main" id="{F751E3A1-A778-4025-AC6B-362F65A7415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3" name="Text Box 1997">
          <a:extLst>
            <a:ext uri="{FF2B5EF4-FFF2-40B4-BE49-F238E27FC236}">
              <a16:creationId xmlns:a16="http://schemas.microsoft.com/office/drawing/2014/main" id="{C786E785-7E0C-41D4-AB9F-74A3484F367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4" name="Text Box 2002">
          <a:extLst>
            <a:ext uri="{FF2B5EF4-FFF2-40B4-BE49-F238E27FC236}">
              <a16:creationId xmlns:a16="http://schemas.microsoft.com/office/drawing/2014/main" id="{22E54467-8F25-43A7-9869-5737B3C7736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5" name="Text Box 2003">
          <a:extLst>
            <a:ext uri="{FF2B5EF4-FFF2-40B4-BE49-F238E27FC236}">
              <a16:creationId xmlns:a16="http://schemas.microsoft.com/office/drawing/2014/main" id="{FD60E692-AE8E-4025-B781-2363724D3CC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6" name="Text Box 2004">
          <a:extLst>
            <a:ext uri="{FF2B5EF4-FFF2-40B4-BE49-F238E27FC236}">
              <a16:creationId xmlns:a16="http://schemas.microsoft.com/office/drawing/2014/main" id="{E9647715-2A24-4B70-8238-70E7801D6EB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7" name="Text Box 2005">
          <a:extLst>
            <a:ext uri="{FF2B5EF4-FFF2-40B4-BE49-F238E27FC236}">
              <a16:creationId xmlns:a16="http://schemas.microsoft.com/office/drawing/2014/main" id="{DC19A966-E810-4752-8565-F1B8EE5FBC6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8" name="Text Box 2010">
          <a:extLst>
            <a:ext uri="{FF2B5EF4-FFF2-40B4-BE49-F238E27FC236}">
              <a16:creationId xmlns:a16="http://schemas.microsoft.com/office/drawing/2014/main" id="{7CA4711D-7207-405E-BC77-E3B0AB95F7A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59" name="Text Box 2011">
          <a:extLst>
            <a:ext uri="{FF2B5EF4-FFF2-40B4-BE49-F238E27FC236}">
              <a16:creationId xmlns:a16="http://schemas.microsoft.com/office/drawing/2014/main" id="{FFABD431-474F-440C-8BD1-C281B62AE7B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0" name="Text Box 2012">
          <a:extLst>
            <a:ext uri="{FF2B5EF4-FFF2-40B4-BE49-F238E27FC236}">
              <a16:creationId xmlns:a16="http://schemas.microsoft.com/office/drawing/2014/main" id="{31C40471-0CC2-4AA0-B2A1-BAC137EB8FF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1" name="Text Box 2013">
          <a:extLst>
            <a:ext uri="{FF2B5EF4-FFF2-40B4-BE49-F238E27FC236}">
              <a16:creationId xmlns:a16="http://schemas.microsoft.com/office/drawing/2014/main" id="{7A983A02-CBA3-45A9-8570-A0DD5ABEACD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2" name="Text Box 2018">
          <a:extLst>
            <a:ext uri="{FF2B5EF4-FFF2-40B4-BE49-F238E27FC236}">
              <a16:creationId xmlns:a16="http://schemas.microsoft.com/office/drawing/2014/main" id="{23A92F0C-A88F-4D45-9F7A-DAE60BB2C8B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3" name="Text Box 2019">
          <a:extLst>
            <a:ext uri="{FF2B5EF4-FFF2-40B4-BE49-F238E27FC236}">
              <a16:creationId xmlns:a16="http://schemas.microsoft.com/office/drawing/2014/main" id="{102CCF3F-4D01-4B90-8B2C-01C2E163C9D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4" name="Text Box 2020">
          <a:extLst>
            <a:ext uri="{FF2B5EF4-FFF2-40B4-BE49-F238E27FC236}">
              <a16:creationId xmlns:a16="http://schemas.microsoft.com/office/drawing/2014/main" id="{15BBE8B2-8E04-4FBC-B80B-E5E6335258C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5" name="Text Box 2021">
          <a:extLst>
            <a:ext uri="{FF2B5EF4-FFF2-40B4-BE49-F238E27FC236}">
              <a16:creationId xmlns:a16="http://schemas.microsoft.com/office/drawing/2014/main" id="{E527F408-74E8-4D30-BB21-19FBD4E8C6B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6" name="Text Box 2026">
          <a:extLst>
            <a:ext uri="{FF2B5EF4-FFF2-40B4-BE49-F238E27FC236}">
              <a16:creationId xmlns:a16="http://schemas.microsoft.com/office/drawing/2014/main" id="{BA08299B-923C-42FB-B58E-357BB483CC0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7" name="Text Box 2027">
          <a:extLst>
            <a:ext uri="{FF2B5EF4-FFF2-40B4-BE49-F238E27FC236}">
              <a16:creationId xmlns:a16="http://schemas.microsoft.com/office/drawing/2014/main" id="{106A6D56-D96A-4A54-BD1B-78A4F4ABD4F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8" name="Text Box 2028">
          <a:extLst>
            <a:ext uri="{FF2B5EF4-FFF2-40B4-BE49-F238E27FC236}">
              <a16:creationId xmlns:a16="http://schemas.microsoft.com/office/drawing/2014/main" id="{887DCA55-427C-4246-B55A-223F230E0A9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69" name="Text Box 2029">
          <a:extLst>
            <a:ext uri="{FF2B5EF4-FFF2-40B4-BE49-F238E27FC236}">
              <a16:creationId xmlns:a16="http://schemas.microsoft.com/office/drawing/2014/main" id="{A8B21FEB-B059-4F70-A9F8-A6151BC9C80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0" name="Text Box 2034">
          <a:extLst>
            <a:ext uri="{FF2B5EF4-FFF2-40B4-BE49-F238E27FC236}">
              <a16:creationId xmlns:a16="http://schemas.microsoft.com/office/drawing/2014/main" id="{5737A7CA-F66F-4DAC-9D54-D1ED13068A6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1" name="Text Box 2035">
          <a:extLst>
            <a:ext uri="{FF2B5EF4-FFF2-40B4-BE49-F238E27FC236}">
              <a16:creationId xmlns:a16="http://schemas.microsoft.com/office/drawing/2014/main" id="{57EC541F-02F9-45BE-9310-8F7CF618142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2" name="Text Box 2036">
          <a:extLst>
            <a:ext uri="{FF2B5EF4-FFF2-40B4-BE49-F238E27FC236}">
              <a16:creationId xmlns:a16="http://schemas.microsoft.com/office/drawing/2014/main" id="{AEAA3D31-5D87-400A-8178-C0CA8EBA67F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3" name="Text Box 2037">
          <a:extLst>
            <a:ext uri="{FF2B5EF4-FFF2-40B4-BE49-F238E27FC236}">
              <a16:creationId xmlns:a16="http://schemas.microsoft.com/office/drawing/2014/main" id="{225ECAE9-C90B-44B8-A2E4-F2196707C4C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4" name="Text Box 2042">
          <a:extLst>
            <a:ext uri="{FF2B5EF4-FFF2-40B4-BE49-F238E27FC236}">
              <a16:creationId xmlns:a16="http://schemas.microsoft.com/office/drawing/2014/main" id="{5CD6C714-380C-4F29-BCCC-5F4B13656DA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5" name="Text Box 2043">
          <a:extLst>
            <a:ext uri="{FF2B5EF4-FFF2-40B4-BE49-F238E27FC236}">
              <a16:creationId xmlns:a16="http://schemas.microsoft.com/office/drawing/2014/main" id="{A9907E64-2EC4-46EC-A29D-6FC96FBDEDE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6" name="Text Box 2044">
          <a:extLst>
            <a:ext uri="{FF2B5EF4-FFF2-40B4-BE49-F238E27FC236}">
              <a16:creationId xmlns:a16="http://schemas.microsoft.com/office/drawing/2014/main" id="{D5CD7C3C-5CA9-4AAC-B765-22989DD40A6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7" name="Text Box 2045">
          <a:extLst>
            <a:ext uri="{FF2B5EF4-FFF2-40B4-BE49-F238E27FC236}">
              <a16:creationId xmlns:a16="http://schemas.microsoft.com/office/drawing/2014/main" id="{A4EB482E-C0D6-4391-AEFF-3CBF21D0B57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8" name="Text Box 2050">
          <a:extLst>
            <a:ext uri="{FF2B5EF4-FFF2-40B4-BE49-F238E27FC236}">
              <a16:creationId xmlns:a16="http://schemas.microsoft.com/office/drawing/2014/main" id="{30CFBD23-4DD3-4E69-A0C8-C53BE7C9D05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79" name="Text Box 2051">
          <a:extLst>
            <a:ext uri="{FF2B5EF4-FFF2-40B4-BE49-F238E27FC236}">
              <a16:creationId xmlns:a16="http://schemas.microsoft.com/office/drawing/2014/main" id="{966DA498-742A-4B1D-9C8A-F26E2B3B9AD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0" name="Text Box 2052">
          <a:extLst>
            <a:ext uri="{FF2B5EF4-FFF2-40B4-BE49-F238E27FC236}">
              <a16:creationId xmlns:a16="http://schemas.microsoft.com/office/drawing/2014/main" id="{DA54DE4B-C884-4242-B877-B0AA42B36E8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1" name="Text Box 2053">
          <a:extLst>
            <a:ext uri="{FF2B5EF4-FFF2-40B4-BE49-F238E27FC236}">
              <a16:creationId xmlns:a16="http://schemas.microsoft.com/office/drawing/2014/main" id="{51C2B077-97A9-4663-8F5A-617B421849B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2" name="Text Box 2058">
          <a:extLst>
            <a:ext uri="{FF2B5EF4-FFF2-40B4-BE49-F238E27FC236}">
              <a16:creationId xmlns:a16="http://schemas.microsoft.com/office/drawing/2014/main" id="{E0263637-A302-44B0-A3CF-A37FB6A6100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3" name="Text Box 2059">
          <a:extLst>
            <a:ext uri="{FF2B5EF4-FFF2-40B4-BE49-F238E27FC236}">
              <a16:creationId xmlns:a16="http://schemas.microsoft.com/office/drawing/2014/main" id="{E3BD206F-D364-4904-8870-F4E8F8B9990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4" name="Text Box 2060">
          <a:extLst>
            <a:ext uri="{FF2B5EF4-FFF2-40B4-BE49-F238E27FC236}">
              <a16:creationId xmlns:a16="http://schemas.microsoft.com/office/drawing/2014/main" id="{4C7120DE-3E02-4655-9FCA-E20994DCCD3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5" name="Text Box 2061">
          <a:extLst>
            <a:ext uri="{FF2B5EF4-FFF2-40B4-BE49-F238E27FC236}">
              <a16:creationId xmlns:a16="http://schemas.microsoft.com/office/drawing/2014/main" id="{2AB98F53-5BB3-40BC-A48D-7041ECB88CC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6" name="Text Box 2066">
          <a:extLst>
            <a:ext uri="{FF2B5EF4-FFF2-40B4-BE49-F238E27FC236}">
              <a16:creationId xmlns:a16="http://schemas.microsoft.com/office/drawing/2014/main" id="{1F5CFCE0-9407-4BE8-BB1F-86E8BA5B010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7" name="Text Box 2067">
          <a:extLst>
            <a:ext uri="{FF2B5EF4-FFF2-40B4-BE49-F238E27FC236}">
              <a16:creationId xmlns:a16="http://schemas.microsoft.com/office/drawing/2014/main" id="{0E88B742-23F0-4C7B-9DA4-EC3C3240432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8" name="Text Box 2068">
          <a:extLst>
            <a:ext uri="{FF2B5EF4-FFF2-40B4-BE49-F238E27FC236}">
              <a16:creationId xmlns:a16="http://schemas.microsoft.com/office/drawing/2014/main" id="{045566AE-28F4-459B-884A-A5659CF543C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89" name="Text Box 2069">
          <a:extLst>
            <a:ext uri="{FF2B5EF4-FFF2-40B4-BE49-F238E27FC236}">
              <a16:creationId xmlns:a16="http://schemas.microsoft.com/office/drawing/2014/main" id="{19BC9F12-6A2D-4177-BE78-8BF4C6E77E7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0" name="Text Box 2074">
          <a:extLst>
            <a:ext uri="{FF2B5EF4-FFF2-40B4-BE49-F238E27FC236}">
              <a16:creationId xmlns:a16="http://schemas.microsoft.com/office/drawing/2014/main" id="{A2EB1B69-F3B1-4791-B871-D12C95E1CA7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1" name="Text Box 2075">
          <a:extLst>
            <a:ext uri="{FF2B5EF4-FFF2-40B4-BE49-F238E27FC236}">
              <a16:creationId xmlns:a16="http://schemas.microsoft.com/office/drawing/2014/main" id="{0F309D47-C53B-49EA-87D2-BF63EBE8F28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2" name="Text Box 2076">
          <a:extLst>
            <a:ext uri="{FF2B5EF4-FFF2-40B4-BE49-F238E27FC236}">
              <a16:creationId xmlns:a16="http://schemas.microsoft.com/office/drawing/2014/main" id="{EA7E1442-438D-4C99-A7BA-EE543E027E8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3" name="Text Box 2077">
          <a:extLst>
            <a:ext uri="{FF2B5EF4-FFF2-40B4-BE49-F238E27FC236}">
              <a16:creationId xmlns:a16="http://schemas.microsoft.com/office/drawing/2014/main" id="{F7A73680-95E3-447C-8FC9-E34951C674C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4" name="Text Box 2082">
          <a:extLst>
            <a:ext uri="{FF2B5EF4-FFF2-40B4-BE49-F238E27FC236}">
              <a16:creationId xmlns:a16="http://schemas.microsoft.com/office/drawing/2014/main" id="{D8E381B1-068C-4D75-A256-D5A1BDFFC15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5" name="Text Box 2083">
          <a:extLst>
            <a:ext uri="{FF2B5EF4-FFF2-40B4-BE49-F238E27FC236}">
              <a16:creationId xmlns:a16="http://schemas.microsoft.com/office/drawing/2014/main" id="{7163A16E-80A9-4050-B4AE-B397E0F2919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6" name="Text Box 2084">
          <a:extLst>
            <a:ext uri="{FF2B5EF4-FFF2-40B4-BE49-F238E27FC236}">
              <a16:creationId xmlns:a16="http://schemas.microsoft.com/office/drawing/2014/main" id="{62D662B6-4A85-4EDE-A233-C99E6F6F7D3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7" name="Text Box 2085">
          <a:extLst>
            <a:ext uri="{FF2B5EF4-FFF2-40B4-BE49-F238E27FC236}">
              <a16:creationId xmlns:a16="http://schemas.microsoft.com/office/drawing/2014/main" id="{6421823E-C50A-45B7-80E3-652D410A91E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8" name="Text Box 2090">
          <a:extLst>
            <a:ext uri="{FF2B5EF4-FFF2-40B4-BE49-F238E27FC236}">
              <a16:creationId xmlns:a16="http://schemas.microsoft.com/office/drawing/2014/main" id="{6B2ACCB1-E433-4D73-92B2-83F0F2A25B3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199" name="Text Box 2091">
          <a:extLst>
            <a:ext uri="{FF2B5EF4-FFF2-40B4-BE49-F238E27FC236}">
              <a16:creationId xmlns:a16="http://schemas.microsoft.com/office/drawing/2014/main" id="{C4A7E400-D30C-4DDE-A674-DAC0E5A41DC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200" name="Text Box 2092">
          <a:extLst>
            <a:ext uri="{FF2B5EF4-FFF2-40B4-BE49-F238E27FC236}">
              <a16:creationId xmlns:a16="http://schemas.microsoft.com/office/drawing/2014/main" id="{AC71337C-6732-4FC6-8411-27B55676375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201" name="Text Box 2093">
          <a:extLst>
            <a:ext uri="{FF2B5EF4-FFF2-40B4-BE49-F238E27FC236}">
              <a16:creationId xmlns:a16="http://schemas.microsoft.com/office/drawing/2014/main" id="{544C8153-9AD1-4F91-8A58-0B48A4CB246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202" name="Text Box 2098">
          <a:extLst>
            <a:ext uri="{FF2B5EF4-FFF2-40B4-BE49-F238E27FC236}">
              <a16:creationId xmlns:a16="http://schemas.microsoft.com/office/drawing/2014/main" id="{280E4E30-89AA-45BA-BF45-9A65B1CB67E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203" name="Text Box 2099">
          <a:extLst>
            <a:ext uri="{FF2B5EF4-FFF2-40B4-BE49-F238E27FC236}">
              <a16:creationId xmlns:a16="http://schemas.microsoft.com/office/drawing/2014/main" id="{5BF71B85-0FD8-4FA0-A996-78626C4462A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204" name="Text Box 2100">
          <a:extLst>
            <a:ext uri="{FF2B5EF4-FFF2-40B4-BE49-F238E27FC236}">
              <a16:creationId xmlns:a16="http://schemas.microsoft.com/office/drawing/2014/main" id="{B65FE741-E444-462E-AA85-7A5C2B7E6EF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205" name="Text Box 2101">
          <a:extLst>
            <a:ext uri="{FF2B5EF4-FFF2-40B4-BE49-F238E27FC236}">
              <a16:creationId xmlns:a16="http://schemas.microsoft.com/office/drawing/2014/main" id="{71498997-20FA-4B54-99F6-60F44675386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06" name="Text Box 2106">
          <a:extLst>
            <a:ext uri="{FF2B5EF4-FFF2-40B4-BE49-F238E27FC236}">
              <a16:creationId xmlns:a16="http://schemas.microsoft.com/office/drawing/2014/main" id="{45614BAA-57B3-4BFC-9F2E-C6AEE370A0F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07" name="Text Box 2107">
          <a:extLst>
            <a:ext uri="{FF2B5EF4-FFF2-40B4-BE49-F238E27FC236}">
              <a16:creationId xmlns:a16="http://schemas.microsoft.com/office/drawing/2014/main" id="{27A42A3D-D8F3-4188-A2F5-9CF11155437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08" name="Text Box 2108">
          <a:extLst>
            <a:ext uri="{FF2B5EF4-FFF2-40B4-BE49-F238E27FC236}">
              <a16:creationId xmlns:a16="http://schemas.microsoft.com/office/drawing/2014/main" id="{CF19B726-EB24-44AE-A749-FB48138C53C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09" name="Text Box 2109">
          <a:extLst>
            <a:ext uri="{FF2B5EF4-FFF2-40B4-BE49-F238E27FC236}">
              <a16:creationId xmlns:a16="http://schemas.microsoft.com/office/drawing/2014/main" id="{5FFCCF59-0B45-46E0-9B18-A73EFA16BC9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0" name="Text Box 2114">
          <a:extLst>
            <a:ext uri="{FF2B5EF4-FFF2-40B4-BE49-F238E27FC236}">
              <a16:creationId xmlns:a16="http://schemas.microsoft.com/office/drawing/2014/main" id="{43944EBB-E81A-41F4-BE3C-F0A664C1027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1" name="Text Box 2115">
          <a:extLst>
            <a:ext uri="{FF2B5EF4-FFF2-40B4-BE49-F238E27FC236}">
              <a16:creationId xmlns:a16="http://schemas.microsoft.com/office/drawing/2014/main" id="{73943417-9FAA-4F3B-B447-7B26B5677B23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2" name="Text Box 2116">
          <a:extLst>
            <a:ext uri="{FF2B5EF4-FFF2-40B4-BE49-F238E27FC236}">
              <a16:creationId xmlns:a16="http://schemas.microsoft.com/office/drawing/2014/main" id="{A41AC63D-F0FB-43E3-87E2-49CD9FB79477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3" name="Text Box 2117">
          <a:extLst>
            <a:ext uri="{FF2B5EF4-FFF2-40B4-BE49-F238E27FC236}">
              <a16:creationId xmlns:a16="http://schemas.microsoft.com/office/drawing/2014/main" id="{9C9A093B-BD38-425B-BD9F-A304BE8E618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4" name="Text Box 2122">
          <a:extLst>
            <a:ext uri="{FF2B5EF4-FFF2-40B4-BE49-F238E27FC236}">
              <a16:creationId xmlns:a16="http://schemas.microsoft.com/office/drawing/2014/main" id="{7058F9D0-B9CB-407E-8916-86626E6AC2E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5" name="Text Box 2123">
          <a:extLst>
            <a:ext uri="{FF2B5EF4-FFF2-40B4-BE49-F238E27FC236}">
              <a16:creationId xmlns:a16="http://schemas.microsoft.com/office/drawing/2014/main" id="{28F86C89-C2C9-4AD6-94DE-DAF24F9926A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6" name="Text Box 2124">
          <a:extLst>
            <a:ext uri="{FF2B5EF4-FFF2-40B4-BE49-F238E27FC236}">
              <a16:creationId xmlns:a16="http://schemas.microsoft.com/office/drawing/2014/main" id="{46B734D2-F7E0-40BE-AD24-B300F88F1D6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7" name="Text Box 2125">
          <a:extLst>
            <a:ext uri="{FF2B5EF4-FFF2-40B4-BE49-F238E27FC236}">
              <a16:creationId xmlns:a16="http://schemas.microsoft.com/office/drawing/2014/main" id="{E37F33DF-46A8-459B-9506-3B58A3875D4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8" name="Text Box 2130">
          <a:extLst>
            <a:ext uri="{FF2B5EF4-FFF2-40B4-BE49-F238E27FC236}">
              <a16:creationId xmlns:a16="http://schemas.microsoft.com/office/drawing/2014/main" id="{136B3A01-09AB-4665-9C99-246E019877B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19" name="Text Box 2131">
          <a:extLst>
            <a:ext uri="{FF2B5EF4-FFF2-40B4-BE49-F238E27FC236}">
              <a16:creationId xmlns:a16="http://schemas.microsoft.com/office/drawing/2014/main" id="{3B0BF212-AE76-46B2-B529-E9199BD90C2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0" name="Text Box 2132">
          <a:extLst>
            <a:ext uri="{FF2B5EF4-FFF2-40B4-BE49-F238E27FC236}">
              <a16:creationId xmlns:a16="http://schemas.microsoft.com/office/drawing/2014/main" id="{F00FB3DB-C1AE-46F6-80CD-7F452229887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1" name="Text Box 2133">
          <a:extLst>
            <a:ext uri="{FF2B5EF4-FFF2-40B4-BE49-F238E27FC236}">
              <a16:creationId xmlns:a16="http://schemas.microsoft.com/office/drawing/2014/main" id="{57108073-E61A-48A7-858D-4EAE7FC36E17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2" name="Text Box 2138">
          <a:extLst>
            <a:ext uri="{FF2B5EF4-FFF2-40B4-BE49-F238E27FC236}">
              <a16:creationId xmlns:a16="http://schemas.microsoft.com/office/drawing/2014/main" id="{4F7AF3B8-0563-4A52-BE36-647E7879E41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3" name="Text Box 2139">
          <a:extLst>
            <a:ext uri="{FF2B5EF4-FFF2-40B4-BE49-F238E27FC236}">
              <a16:creationId xmlns:a16="http://schemas.microsoft.com/office/drawing/2014/main" id="{81EB7D11-9729-47F6-A4F1-1364299566C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4" name="Text Box 2140">
          <a:extLst>
            <a:ext uri="{FF2B5EF4-FFF2-40B4-BE49-F238E27FC236}">
              <a16:creationId xmlns:a16="http://schemas.microsoft.com/office/drawing/2014/main" id="{C4A386F4-0632-4379-A7EC-D64750F4C1A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5" name="Text Box 2141">
          <a:extLst>
            <a:ext uri="{FF2B5EF4-FFF2-40B4-BE49-F238E27FC236}">
              <a16:creationId xmlns:a16="http://schemas.microsoft.com/office/drawing/2014/main" id="{B4D38946-E778-4C33-A52C-1C0C86E99A9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6" name="Text Box 2146">
          <a:extLst>
            <a:ext uri="{FF2B5EF4-FFF2-40B4-BE49-F238E27FC236}">
              <a16:creationId xmlns:a16="http://schemas.microsoft.com/office/drawing/2014/main" id="{F04E3286-22D0-40E9-90B0-8CD2E5E268C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7" name="Text Box 2147">
          <a:extLst>
            <a:ext uri="{FF2B5EF4-FFF2-40B4-BE49-F238E27FC236}">
              <a16:creationId xmlns:a16="http://schemas.microsoft.com/office/drawing/2014/main" id="{171C8A71-F415-46CF-87DE-2F315E3E20F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8" name="Text Box 2148">
          <a:extLst>
            <a:ext uri="{FF2B5EF4-FFF2-40B4-BE49-F238E27FC236}">
              <a16:creationId xmlns:a16="http://schemas.microsoft.com/office/drawing/2014/main" id="{06D5F59D-2CBF-46CB-9A2E-F3C08912CA6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29" name="Text Box 2149">
          <a:extLst>
            <a:ext uri="{FF2B5EF4-FFF2-40B4-BE49-F238E27FC236}">
              <a16:creationId xmlns:a16="http://schemas.microsoft.com/office/drawing/2014/main" id="{1254C5DB-2D27-428C-8B1F-CCAB5E8CF53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0" name="Text Box 2154">
          <a:extLst>
            <a:ext uri="{FF2B5EF4-FFF2-40B4-BE49-F238E27FC236}">
              <a16:creationId xmlns:a16="http://schemas.microsoft.com/office/drawing/2014/main" id="{A7FCB671-8C47-4556-82E0-7E3A0330340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1" name="Text Box 2155">
          <a:extLst>
            <a:ext uri="{FF2B5EF4-FFF2-40B4-BE49-F238E27FC236}">
              <a16:creationId xmlns:a16="http://schemas.microsoft.com/office/drawing/2014/main" id="{7A929CCF-E068-4437-A5E0-2F41DCD38EB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2" name="Text Box 2156">
          <a:extLst>
            <a:ext uri="{FF2B5EF4-FFF2-40B4-BE49-F238E27FC236}">
              <a16:creationId xmlns:a16="http://schemas.microsoft.com/office/drawing/2014/main" id="{97664226-47DE-4C1D-8DBD-8C98D4775F0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3" name="Text Box 2157">
          <a:extLst>
            <a:ext uri="{FF2B5EF4-FFF2-40B4-BE49-F238E27FC236}">
              <a16:creationId xmlns:a16="http://schemas.microsoft.com/office/drawing/2014/main" id="{91740586-B993-4996-A28E-67A18504582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4" name="Text Box 2162">
          <a:extLst>
            <a:ext uri="{FF2B5EF4-FFF2-40B4-BE49-F238E27FC236}">
              <a16:creationId xmlns:a16="http://schemas.microsoft.com/office/drawing/2014/main" id="{A028A069-6CBB-4B56-8A7D-E5E583D5170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5" name="Text Box 2163">
          <a:extLst>
            <a:ext uri="{FF2B5EF4-FFF2-40B4-BE49-F238E27FC236}">
              <a16:creationId xmlns:a16="http://schemas.microsoft.com/office/drawing/2014/main" id="{65FAE19E-C06B-4FA7-BD04-8654A54F3CC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6" name="Text Box 2164">
          <a:extLst>
            <a:ext uri="{FF2B5EF4-FFF2-40B4-BE49-F238E27FC236}">
              <a16:creationId xmlns:a16="http://schemas.microsoft.com/office/drawing/2014/main" id="{30B7286D-A2A3-40C8-8BB0-BBC19674B31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7" name="Text Box 2165">
          <a:extLst>
            <a:ext uri="{FF2B5EF4-FFF2-40B4-BE49-F238E27FC236}">
              <a16:creationId xmlns:a16="http://schemas.microsoft.com/office/drawing/2014/main" id="{82CF3313-C03E-48FE-8023-EDA060F13A2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8" name="Text Box 2170">
          <a:extLst>
            <a:ext uri="{FF2B5EF4-FFF2-40B4-BE49-F238E27FC236}">
              <a16:creationId xmlns:a16="http://schemas.microsoft.com/office/drawing/2014/main" id="{1F62EE56-C184-443C-8C40-91A43CA6F7A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39" name="Text Box 2171">
          <a:extLst>
            <a:ext uri="{FF2B5EF4-FFF2-40B4-BE49-F238E27FC236}">
              <a16:creationId xmlns:a16="http://schemas.microsoft.com/office/drawing/2014/main" id="{F702ECEF-C8EF-47E3-A347-D9346254FDF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0" name="Text Box 2172">
          <a:extLst>
            <a:ext uri="{FF2B5EF4-FFF2-40B4-BE49-F238E27FC236}">
              <a16:creationId xmlns:a16="http://schemas.microsoft.com/office/drawing/2014/main" id="{6E502A4E-780D-4D68-BB29-955D0813A99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1" name="Text Box 2173">
          <a:extLst>
            <a:ext uri="{FF2B5EF4-FFF2-40B4-BE49-F238E27FC236}">
              <a16:creationId xmlns:a16="http://schemas.microsoft.com/office/drawing/2014/main" id="{03E79600-5285-4431-999D-9920CCFB62C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2" name="Text Box 2178">
          <a:extLst>
            <a:ext uri="{FF2B5EF4-FFF2-40B4-BE49-F238E27FC236}">
              <a16:creationId xmlns:a16="http://schemas.microsoft.com/office/drawing/2014/main" id="{EE8DB438-576C-449C-8433-D17BFB5490F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3" name="Text Box 2179">
          <a:extLst>
            <a:ext uri="{FF2B5EF4-FFF2-40B4-BE49-F238E27FC236}">
              <a16:creationId xmlns:a16="http://schemas.microsoft.com/office/drawing/2014/main" id="{1C0209CB-7529-4AAF-828F-D037BCD78EA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4" name="Text Box 2180">
          <a:extLst>
            <a:ext uri="{FF2B5EF4-FFF2-40B4-BE49-F238E27FC236}">
              <a16:creationId xmlns:a16="http://schemas.microsoft.com/office/drawing/2014/main" id="{2EB60CF6-3972-41BB-B7E0-72BEA78333F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5" name="Text Box 2181">
          <a:extLst>
            <a:ext uri="{FF2B5EF4-FFF2-40B4-BE49-F238E27FC236}">
              <a16:creationId xmlns:a16="http://schemas.microsoft.com/office/drawing/2014/main" id="{8D0AC7D7-500D-4863-8FEE-F4289857306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6" name="Text Box 2186">
          <a:extLst>
            <a:ext uri="{FF2B5EF4-FFF2-40B4-BE49-F238E27FC236}">
              <a16:creationId xmlns:a16="http://schemas.microsoft.com/office/drawing/2014/main" id="{C8B067E2-22AA-49E0-B7C2-EF3A179B40D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7" name="Text Box 2187">
          <a:extLst>
            <a:ext uri="{FF2B5EF4-FFF2-40B4-BE49-F238E27FC236}">
              <a16:creationId xmlns:a16="http://schemas.microsoft.com/office/drawing/2014/main" id="{285BA7AD-FFA6-4C95-A459-19B86251DF3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8" name="Text Box 2188">
          <a:extLst>
            <a:ext uri="{FF2B5EF4-FFF2-40B4-BE49-F238E27FC236}">
              <a16:creationId xmlns:a16="http://schemas.microsoft.com/office/drawing/2014/main" id="{BE0FFA09-5248-4E09-9003-35DBF92B428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49" name="Text Box 2189">
          <a:extLst>
            <a:ext uri="{FF2B5EF4-FFF2-40B4-BE49-F238E27FC236}">
              <a16:creationId xmlns:a16="http://schemas.microsoft.com/office/drawing/2014/main" id="{B438843B-D78F-47FD-8F8E-1E8F26E27A8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0" name="Text Box 2194">
          <a:extLst>
            <a:ext uri="{FF2B5EF4-FFF2-40B4-BE49-F238E27FC236}">
              <a16:creationId xmlns:a16="http://schemas.microsoft.com/office/drawing/2014/main" id="{C4091D92-3897-4422-B3E8-500083C789B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1" name="Text Box 2195">
          <a:extLst>
            <a:ext uri="{FF2B5EF4-FFF2-40B4-BE49-F238E27FC236}">
              <a16:creationId xmlns:a16="http://schemas.microsoft.com/office/drawing/2014/main" id="{F3F3910F-C4F0-4E98-90FF-9531A7BC81D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2" name="Text Box 2196">
          <a:extLst>
            <a:ext uri="{FF2B5EF4-FFF2-40B4-BE49-F238E27FC236}">
              <a16:creationId xmlns:a16="http://schemas.microsoft.com/office/drawing/2014/main" id="{97215785-DB7C-4102-9DD6-2A642A80F7A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3" name="Text Box 2197">
          <a:extLst>
            <a:ext uri="{FF2B5EF4-FFF2-40B4-BE49-F238E27FC236}">
              <a16:creationId xmlns:a16="http://schemas.microsoft.com/office/drawing/2014/main" id="{F39E7B53-18CA-4F4E-8B39-7911965F827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4" name="Text Box 2202">
          <a:extLst>
            <a:ext uri="{FF2B5EF4-FFF2-40B4-BE49-F238E27FC236}">
              <a16:creationId xmlns:a16="http://schemas.microsoft.com/office/drawing/2014/main" id="{718AB044-BFDF-4CE6-92BC-5985491261E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5" name="Text Box 2203">
          <a:extLst>
            <a:ext uri="{FF2B5EF4-FFF2-40B4-BE49-F238E27FC236}">
              <a16:creationId xmlns:a16="http://schemas.microsoft.com/office/drawing/2014/main" id="{5E271529-4CF0-4E4F-91EC-579E01D98177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6" name="Text Box 2204">
          <a:extLst>
            <a:ext uri="{FF2B5EF4-FFF2-40B4-BE49-F238E27FC236}">
              <a16:creationId xmlns:a16="http://schemas.microsoft.com/office/drawing/2014/main" id="{C80CF58B-574D-4CB6-8031-EE2EC327B4C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7" name="Text Box 2205">
          <a:extLst>
            <a:ext uri="{FF2B5EF4-FFF2-40B4-BE49-F238E27FC236}">
              <a16:creationId xmlns:a16="http://schemas.microsoft.com/office/drawing/2014/main" id="{92C20E35-B8FD-4BBA-91F9-0A26FF3B88E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8" name="Text Box 2210">
          <a:extLst>
            <a:ext uri="{FF2B5EF4-FFF2-40B4-BE49-F238E27FC236}">
              <a16:creationId xmlns:a16="http://schemas.microsoft.com/office/drawing/2014/main" id="{C37077BD-DC5D-45B3-AC88-CDED0B9AA67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59" name="Text Box 2211">
          <a:extLst>
            <a:ext uri="{FF2B5EF4-FFF2-40B4-BE49-F238E27FC236}">
              <a16:creationId xmlns:a16="http://schemas.microsoft.com/office/drawing/2014/main" id="{50882DBE-1288-4374-AE95-2A76B465D33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0" name="Text Box 2212">
          <a:extLst>
            <a:ext uri="{FF2B5EF4-FFF2-40B4-BE49-F238E27FC236}">
              <a16:creationId xmlns:a16="http://schemas.microsoft.com/office/drawing/2014/main" id="{D94FF08B-375F-4BBD-A1B0-F9C494EA886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1" name="Text Box 2213">
          <a:extLst>
            <a:ext uri="{FF2B5EF4-FFF2-40B4-BE49-F238E27FC236}">
              <a16:creationId xmlns:a16="http://schemas.microsoft.com/office/drawing/2014/main" id="{5321DD85-12B4-4054-96D4-C262C169579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2" name="Text Box 2218">
          <a:extLst>
            <a:ext uri="{FF2B5EF4-FFF2-40B4-BE49-F238E27FC236}">
              <a16:creationId xmlns:a16="http://schemas.microsoft.com/office/drawing/2014/main" id="{F51120A4-9C6A-4A3E-B3CD-095A7F568FB3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3" name="Text Box 2219">
          <a:extLst>
            <a:ext uri="{FF2B5EF4-FFF2-40B4-BE49-F238E27FC236}">
              <a16:creationId xmlns:a16="http://schemas.microsoft.com/office/drawing/2014/main" id="{46FA5C04-328B-4A04-8AF5-7BF109F5C1F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4" name="Text Box 2220">
          <a:extLst>
            <a:ext uri="{FF2B5EF4-FFF2-40B4-BE49-F238E27FC236}">
              <a16:creationId xmlns:a16="http://schemas.microsoft.com/office/drawing/2014/main" id="{9094B2C3-6D54-4CE1-BFC5-7BED9715B5F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5" name="Text Box 2221">
          <a:extLst>
            <a:ext uri="{FF2B5EF4-FFF2-40B4-BE49-F238E27FC236}">
              <a16:creationId xmlns:a16="http://schemas.microsoft.com/office/drawing/2014/main" id="{025F01F5-6B68-4251-B072-B838B4DEB92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6" name="Text Box 2226">
          <a:extLst>
            <a:ext uri="{FF2B5EF4-FFF2-40B4-BE49-F238E27FC236}">
              <a16:creationId xmlns:a16="http://schemas.microsoft.com/office/drawing/2014/main" id="{1A2488EF-553D-41F7-BDC8-98AB1DE8EF3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7" name="Text Box 2227">
          <a:extLst>
            <a:ext uri="{FF2B5EF4-FFF2-40B4-BE49-F238E27FC236}">
              <a16:creationId xmlns:a16="http://schemas.microsoft.com/office/drawing/2014/main" id="{5CBEF587-1C21-4466-9DC2-08414F61DEC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8" name="Text Box 2228">
          <a:extLst>
            <a:ext uri="{FF2B5EF4-FFF2-40B4-BE49-F238E27FC236}">
              <a16:creationId xmlns:a16="http://schemas.microsoft.com/office/drawing/2014/main" id="{A6EC9B9C-6575-40E9-B87E-7B5F00AA0E7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69" name="Text Box 2229">
          <a:extLst>
            <a:ext uri="{FF2B5EF4-FFF2-40B4-BE49-F238E27FC236}">
              <a16:creationId xmlns:a16="http://schemas.microsoft.com/office/drawing/2014/main" id="{67B2CA8C-BCA6-4DB8-AC00-1E1C7B9C7E3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0" name="Text Box 2234">
          <a:extLst>
            <a:ext uri="{FF2B5EF4-FFF2-40B4-BE49-F238E27FC236}">
              <a16:creationId xmlns:a16="http://schemas.microsoft.com/office/drawing/2014/main" id="{DAD16150-237D-4209-BD4C-7E817F94580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1" name="Text Box 2235">
          <a:extLst>
            <a:ext uri="{FF2B5EF4-FFF2-40B4-BE49-F238E27FC236}">
              <a16:creationId xmlns:a16="http://schemas.microsoft.com/office/drawing/2014/main" id="{4301679B-B1F7-492A-A0A5-AD6D70B710D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2" name="Text Box 2236">
          <a:extLst>
            <a:ext uri="{FF2B5EF4-FFF2-40B4-BE49-F238E27FC236}">
              <a16:creationId xmlns:a16="http://schemas.microsoft.com/office/drawing/2014/main" id="{2DBAD94F-A641-43B4-A0FA-443DF1CA271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3" name="Text Box 2237">
          <a:extLst>
            <a:ext uri="{FF2B5EF4-FFF2-40B4-BE49-F238E27FC236}">
              <a16:creationId xmlns:a16="http://schemas.microsoft.com/office/drawing/2014/main" id="{76838547-78AC-454F-BEE4-7EC05661308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4" name="Text Box 2242">
          <a:extLst>
            <a:ext uri="{FF2B5EF4-FFF2-40B4-BE49-F238E27FC236}">
              <a16:creationId xmlns:a16="http://schemas.microsoft.com/office/drawing/2014/main" id="{0D3FC27D-C969-4C34-AB61-E24125FCB1F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5" name="Text Box 2243">
          <a:extLst>
            <a:ext uri="{FF2B5EF4-FFF2-40B4-BE49-F238E27FC236}">
              <a16:creationId xmlns:a16="http://schemas.microsoft.com/office/drawing/2014/main" id="{359CA03D-16A0-45A8-8AEE-45D0E8C1D0F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6" name="Text Box 2244">
          <a:extLst>
            <a:ext uri="{FF2B5EF4-FFF2-40B4-BE49-F238E27FC236}">
              <a16:creationId xmlns:a16="http://schemas.microsoft.com/office/drawing/2014/main" id="{A372FAA1-CA5C-4A64-ADB9-31748459BED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7" name="Text Box 2245">
          <a:extLst>
            <a:ext uri="{FF2B5EF4-FFF2-40B4-BE49-F238E27FC236}">
              <a16:creationId xmlns:a16="http://schemas.microsoft.com/office/drawing/2014/main" id="{997EC082-D280-4339-B6E3-D2FF6EB93693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8" name="Text Box 2250">
          <a:extLst>
            <a:ext uri="{FF2B5EF4-FFF2-40B4-BE49-F238E27FC236}">
              <a16:creationId xmlns:a16="http://schemas.microsoft.com/office/drawing/2014/main" id="{978CC041-609B-428E-9A99-CA307724AC5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79" name="Text Box 2251">
          <a:extLst>
            <a:ext uri="{FF2B5EF4-FFF2-40B4-BE49-F238E27FC236}">
              <a16:creationId xmlns:a16="http://schemas.microsoft.com/office/drawing/2014/main" id="{0D7B9C44-B121-4D6E-8A86-F65D91FE9E8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0" name="Text Box 2252">
          <a:extLst>
            <a:ext uri="{FF2B5EF4-FFF2-40B4-BE49-F238E27FC236}">
              <a16:creationId xmlns:a16="http://schemas.microsoft.com/office/drawing/2014/main" id="{61A045F1-280C-4757-AAB6-4F24A5A0CFB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1" name="Text Box 2253">
          <a:extLst>
            <a:ext uri="{FF2B5EF4-FFF2-40B4-BE49-F238E27FC236}">
              <a16:creationId xmlns:a16="http://schemas.microsoft.com/office/drawing/2014/main" id="{B52E613D-138F-4AF5-85B6-2A698DE5BEC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2" name="Text Box 2258">
          <a:extLst>
            <a:ext uri="{FF2B5EF4-FFF2-40B4-BE49-F238E27FC236}">
              <a16:creationId xmlns:a16="http://schemas.microsoft.com/office/drawing/2014/main" id="{82F62DB3-DB34-4B72-84B4-0823602A3E0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3" name="Text Box 2259">
          <a:extLst>
            <a:ext uri="{FF2B5EF4-FFF2-40B4-BE49-F238E27FC236}">
              <a16:creationId xmlns:a16="http://schemas.microsoft.com/office/drawing/2014/main" id="{CCD7CE77-2194-4BD1-8F05-785E635699F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4" name="Text Box 2260">
          <a:extLst>
            <a:ext uri="{FF2B5EF4-FFF2-40B4-BE49-F238E27FC236}">
              <a16:creationId xmlns:a16="http://schemas.microsoft.com/office/drawing/2014/main" id="{59F8E1F1-7087-454C-86C4-08F17FE53C6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5" name="Text Box 2261">
          <a:extLst>
            <a:ext uri="{FF2B5EF4-FFF2-40B4-BE49-F238E27FC236}">
              <a16:creationId xmlns:a16="http://schemas.microsoft.com/office/drawing/2014/main" id="{AAFF58E0-CBCF-4D66-849C-287B599B0FD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6" name="Text Box 2266">
          <a:extLst>
            <a:ext uri="{FF2B5EF4-FFF2-40B4-BE49-F238E27FC236}">
              <a16:creationId xmlns:a16="http://schemas.microsoft.com/office/drawing/2014/main" id="{8B83921D-B382-40D5-9299-360527C0332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7" name="Text Box 2267">
          <a:extLst>
            <a:ext uri="{FF2B5EF4-FFF2-40B4-BE49-F238E27FC236}">
              <a16:creationId xmlns:a16="http://schemas.microsoft.com/office/drawing/2014/main" id="{BA5504D1-00E8-454F-B274-7AF4965A4C7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8" name="Text Box 2268">
          <a:extLst>
            <a:ext uri="{FF2B5EF4-FFF2-40B4-BE49-F238E27FC236}">
              <a16:creationId xmlns:a16="http://schemas.microsoft.com/office/drawing/2014/main" id="{C0637C93-5470-4DEC-8101-F1CF94273C3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89" name="Text Box 2269">
          <a:extLst>
            <a:ext uri="{FF2B5EF4-FFF2-40B4-BE49-F238E27FC236}">
              <a16:creationId xmlns:a16="http://schemas.microsoft.com/office/drawing/2014/main" id="{5BADA45B-AB05-4104-BEFC-F7FC1C3CEDF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0" name="Text Box 2274">
          <a:extLst>
            <a:ext uri="{FF2B5EF4-FFF2-40B4-BE49-F238E27FC236}">
              <a16:creationId xmlns:a16="http://schemas.microsoft.com/office/drawing/2014/main" id="{4219DAAC-2290-46E5-994C-E88D607C355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1" name="Text Box 2275">
          <a:extLst>
            <a:ext uri="{FF2B5EF4-FFF2-40B4-BE49-F238E27FC236}">
              <a16:creationId xmlns:a16="http://schemas.microsoft.com/office/drawing/2014/main" id="{445C775F-8B9B-4C05-A5EC-AF1C66E5136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2" name="Text Box 2276">
          <a:extLst>
            <a:ext uri="{FF2B5EF4-FFF2-40B4-BE49-F238E27FC236}">
              <a16:creationId xmlns:a16="http://schemas.microsoft.com/office/drawing/2014/main" id="{79830B1C-20DB-4E00-A9E2-5980DFB0111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3" name="Text Box 2277">
          <a:extLst>
            <a:ext uri="{FF2B5EF4-FFF2-40B4-BE49-F238E27FC236}">
              <a16:creationId xmlns:a16="http://schemas.microsoft.com/office/drawing/2014/main" id="{AA214ACD-19B7-4294-B8C5-E115B4C3EA4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4" name="Text Box 2282">
          <a:extLst>
            <a:ext uri="{FF2B5EF4-FFF2-40B4-BE49-F238E27FC236}">
              <a16:creationId xmlns:a16="http://schemas.microsoft.com/office/drawing/2014/main" id="{BCD79A9A-CDB1-4D12-9C43-54A5949AF1C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5" name="Text Box 2283">
          <a:extLst>
            <a:ext uri="{FF2B5EF4-FFF2-40B4-BE49-F238E27FC236}">
              <a16:creationId xmlns:a16="http://schemas.microsoft.com/office/drawing/2014/main" id="{23739F69-6079-44F6-8E86-C024018CF1C3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6" name="Text Box 2284">
          <a:extLst>
            <a:ext uri="{FF2B5EF4-FFF2-40B4-BE49-F238E27FC236}">
              <a16:creationId xmlns:a16="http://schemas.microsoft.com/office/drawing/2014/main" id="{A9FFC142-A0E5-46DE-9348-B8C85086953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7" name="Text Box 2285">
          <a:extLst>
            <a:ext uri="{FF2B5EF4-FFF2-40B4-BE49-F238E27FC236}">
              <a16:creationId xmlns:a16="http://schemas.microsoft.com/office/drawing/2014/main" id="{596AFCE8-4E8D-49BF-B749-D3BDAEE1D72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8" name="Text Box 2290">
          <a:extLst>
            <a:ext uri="{FF2B5EF4-FFF2-40B4-BE49-F238E27FC236}">
              <a16:creationId xmlns:a16="http://schemas.microsoft.com/office/drawing/2014/main" id="{939EE2E4-090E-4FA0-B056-27C1AFB7CEC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299" name="Text Box 2291">
          <a:extLst>
            <a:ext uri="{FF2B5EF4-FFF2-40B4-BE49-F238E27FC236}">
              <a16:creationId xmlns:a16="http://schemas.microsoft.com/office/drawing/2014/main" id="{3FE55183-8757-4594-84E5-5213034697E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0" name="Text Box 2292">
          <a:extLst>
            <a:ext uri="{FF2B5EF4-FFF2-40B4-BE49-F238E27FC236}">
              <a16:creationId xmlns:a16="http://schemas.microsoft.com/office/drawing/2014/main" id="{C319845D-5569-48B5-A9A0-83A176AAEB8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1" name="Text Box 2293">
          <a:extLst>
            <a:ext uri="{FF2B5EF4-FFF2-40B4-BE49-F238E27FC236}">
              <a16:creationId xmlns:a16="http://schemas.microsoft.com/office/drawing/2014/main" id="{7C02ABFA-EAAE-40A1-904C-22D64AAE54D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2" name="Text Box 2298">
          <a:extLst>
            <a:ext uri="{FF2B5EF4-FFF2-40B4-BE49-F238E27FC236}">
              <a16:creationId xmlns:a16="http://schemas.microsoft.com/office/drawing/2014/main" id="{CF92E7E8-B263-45F0-B75E-F89A514C6B9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3" name="Text Box 2299">
          <a:extLst>
            <a:ext uri="{FF2B5EF4-FFF2-40B4-BE49-F238E27FC236}">
              <a16:creationId xmlns:a16="http://schemas.microsoft.com/office/drawing/2014/main" id="{86117235-7200-4343-804A-52B78BE0BD5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4" name="Text Box 2300">
          <a:extLst>
            <a:ext uri="{FF2B5EF4-FFF2-40B4-BE49-F238E27FC236}">
              <a16:creationId xmlns:a16="http://schemas.microsoft.com/office/drawing/2014/main" id="{FA50296B-67AF-4490-88A4-FD135A768DC7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5" name="Text Box 2301">
          <a:extLst>
            <a:ext uri="{FF2B5EF4-FFF2-40B4-BE49-F238E27FC236}">
              <a16:creationId xmlns:a16="http://schemas.microsoft.com/office/drawing/2014/main" id="{67142E7F-010E-4627-855F-3453B9D48EC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6" name="Text Box 2306">
          <a:extLst>
            <a:ext uri="{FF2B5EF4-FFF2-40B4-BE49-F238E27FC236}">
              <a16:creationId xmlns:a16="http://schemas.microsoft.com/office/drawing/2014/main" id="{92EF7AAF-DF29-47D0-AEC2-252DD92B1D37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7" name="Text Box 2307">
          <a:extLst>
            <a:ext uri="{FF2B5EF4-FFF2-40B4-BE49-F238E27FC236}">
              <a16:creationId xmlns:a16="http://schemas.microsoft.com/office/drawing/2014/main" id="{5FAA3A88-F5AE-4F1B-BE3A-8D8D2B94059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8" name="Text Box 2308">
          <a:extLst>
            <a:ext uri="{FF2B5EF4-FFF2-40B4-BE49-F238E27FC236}">
              <a16:creationId xmlns:a16="http://schemas.microsoft.com/office/drawing/2014/main" id="{F684C4BB-48F1-4497-8E42-27A52301699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09" name="Text Box 2309">
          <a:extLst>
            <a:ext uri="{FF2B5EF4-FFF2-40B4-BE49-F238E27FC236}">
              <a16:creationId xmlns:a16="http://schemas.microsoft.com/office/drawing/2014/main" id="{94B6AD9A-2245-4F93-A15A-7CF3B8FF35E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10" name="Text Box 2314">
          <a:extLst>
            <a:ext uri="{FF2B5EF4-FFF2-40B4-BE49-F238E27FC236}">
              <a16:creationId xmlns:a16="http://schemas.microsoft.com/office/drawing/2014/main" id="{E52DBA25-7A5C-483F-9061-738466EF105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11" name="Text Box 2315">
          <a:extLst>
            <a:ext uri="{FF2B5EF4-FFF2-40B4-BE49-F238E27FC236}">
              <a16:creationId xmlns:a16="http://schemas.microsoft.com/office/drawing/2014/main" id="{E5D72063-3D9C-4E87-A34A-6815636BC48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12" name="Text Box 2316">
          <a:extLst>
            <a:ext uri="{FF2B5EF4-FFF2-40B4-BE49-F238E27FC236}">
              <a16:creationId xmlns:a16="http://schemas.microsoft.com/office/drawing/2014/main" id="{9872F2ED-6F28-4DD1-828F-2D1B37B3CF8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313" name="Text Box 2317">
          <a:extLst>
            <a:ext uri="{FF2B5EF4-FFF2-40B4-BE49-F238E27FC236}">
              <a16:creationId xmlns:a16="http://schemas.microsoft.com/office/drawing/2014/main" id="{5CCBE66D-DC00-48D9-8D9B-87ABA62572D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14" name="Text Box 3162">
          <a:extLst>
            <a:ext uri="{FF2B5EF4-FFF2-40B4-BE49-F238E27FC236}">
              <a16:creationId xmlns:a16="http://schemas.microsoft.com/office/drawing/2014/main" id="{EDB61E90-EF24-4207-AD0F-0763F7459E3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15" name="Text Box 3163">
          <a:extLst>
            <a:ext uri="{FF2B5EF4-FFF2-40B4-BE49-F238E27FC236}">
              <a16:creationId xmlns:a16="http://schemas.microsoft.com/office/drawing/2014/main" id="{E5AD4A7F-ACED-4880-8A08-9081B2F4D56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16" name="Text Box 3164">
          <a:extLst>
            <a:ext uri="{FF2B5EF4-FFF2-40B4-BE49-F238E27FC236}">
              <a16:creationId xmlns:a16="http://schemas.microsoft.com/office/drawing/2014/main" id="{C7F2DEC8-61BA-4C2A-90BC-8C17ADBE073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17" name="Text Box 3165">
          <a:extLst>
            <a:ext uri="{FF2B5EF4-FFF2-40B4-BE49-F238E27FC236}">
              <a16:creationId xmlns:a16="http://schemas.microsoft.com/office/drawing/2014/main" id="{1A58C070-3D56-43B0-89EA-FC183150882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18" name="Text Box 3170">
          <a:extLst>
            <a:ext uri="{FF2B5EF4-FFF2-40B4-BE49-F238E27FC236}">
              <a16:creationId xmlns:a16="http://schemas.microsoft.com/office/drawing/2014/main" id="{ECBD7B29-D100-49F8-AC7D-995BD76BB4E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19" name="Text Box 3171">
          <a:extLst>
            <a:ext uri="{FF2B5EF4-FFF2-40B4-BE49-F238E27FC236}">
              <a16:creationId xmlns:a16="http://schemas.microsoft.com/office/drawing/2014/main" id="{A0F6B6DC-6D35-4A4B-AD63-B86E3110193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0" name="Text Box 3172">
          <a:extLst>
            <a:ext uri="{FF2B5EF4-FFF2-40B4-BE49-F238E27FC236}">
              <a16:creationId xmlns:a16="http://schemas.microsoft.com/office/drawing/2014/main" id="{5E44590A-6FBF-49A1-AAF3-84B441913DA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1" name="Text Box 3173">
          <a:extLst>
            <a:ext uri="{FF2B5EF4-FFF2-40B4-BE49-F238E27FC236}">
              <a16:creationId xmlns:a16="http://schemas.microsoft.com/office/drawing/2014/main" id="{885693C8-26F1-4B8E-8DF1-59046987172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2" name="Text Box 3178">
          <a:extLst>
            <a:ext uri="{FF2B5EF4-FFF2-40B4-BE49-F238E27FC236}">
              <a16:creationId xmlns:a16="http://schemas.microsoft.com/office/drawing/2014/main" id="{281BAAC7-BD06-4D32-9AA2-B7AAA0743FB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3" name="Text Box 3179">
          <a:extLst>
            <a:ext uri="{FF2B5EF4-FFF2-40B4-BE49-F238E27FC236}">
              <a16:creationId xmlns:a16="http://schemas.microsoft.com/office/drawing/2014/main" id="{A6AD9EC7-9E95-40AB-985C-C568E5CCFD0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4" name="Text Box 3180">
          <a:extLst>
            <a:ext uri="{FF2B5EF4-FFF2-40B4-BE49-F238E27FC236}">
              <a16:creationId xmlns:a16="http://schemas.microsoft.com/office/drawing/2014/main" id="{ED0259BF-1EF7-4B91-973D-AEA53F8FA61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5" name="Text Box 3181">
          <a:extLst>
            <a:ext uri="{FF2B5EF4-FFF2-40B4-BE49-F238E27FC236}">
              <a16:creationId xmlns:a16="http://schemas.microsoft.com/office/drawing/2014/main" id="{3DA17822-0175-4356-91F7-888C6CCE906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6" name="Text Box 3186">
          <a:extLst>
            <a:ext uri="{FF2B5EF4-FFF2-40B4-BE49-F238E27FC236}">
              <a16:creationId xmlns:a16="http://schemas.microsoft.com/office/drawing/2014/main" id="{FBCF267B-375D-4994-B5BC-D4306678E5A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7" name="Text Box 3187">
          <a:extLst>
            <a:ext uri="{FF2B5EF4-FFF2-40B4-BE49-F238E27FC236}">
              <a16:creationId xmlns:a16="http://schemas.microsoft.com/office/drawing/2014/main" id="{6F9A0221-B4DC-4866-A977-4CB61BB5214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8" name="Text Box 3188">
          <a:extLst>
            <a:ext uri="{FF2B5EF4-FFF2-40B4-BE49-F238E27FC236}">
              <a16:creationId xmlns:a16="http://schemas.microsoft.com/office/drawing/2014/main" id="{31552C08-7F9F-4365-973D-04211B21CD25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29" name="Text Box 3189">
          <a:extLst>
            <a:ext uri="{FF2B5EF4-FFF2-40B4-BE49-F238E27FC236}">
              <a16:creationId xmlns:a16="http://schemas.microsoft.com/office/drawing/2014/main" id="{026E620A-FF09-4ECB-8E00-2DDB04241A3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0" name="Text Box 3194">
          <a:extLst>
            <a:ext uri="{FF2B5EF4-FFF2-40B4-BE49-F238E27FC236}">
              <a16:creationId xmlns:a16="http://schemas.microsoft.com/office/drawing/2014/main" id="{DEE72BD4-0B83-4D10-A98B-57BB7AA2CC0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1" name="Text Box 3195">
          <a:extLst>
            <a:ext uri="{FF2B5EF4-FFF2-40B4-BE49-F238E27FC236}">
              <a16:creationId xmlns:a16="http://schemas.microsoft.com/office/drawing/2014/main" id="{2CB4D22B-DE88-4436-9F94-B746C0410945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2" name="Text Box 3196">
          <a:extLst>
            <a:ext uri="{FF2B5EF4-FFF2-40B4-BE49-F238E27FC236}">
              <a16:creationId xmlns:a16="http://schemas.microsoft.com/office/drawing/2014/main" id="{B857FE84-EFC1-436C-BA2F-9CA0E1BBD96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3" name="Text Box 3197">
          <a:extLst>
            <a:ext uri="{FF2B5EF4-FFF2-40B4-BE49-F238E27FC236}">
              <a16:creationId xmlns:a16="http://schemas.microsoft.com/office/drawing/2014/main" id="{6015267C-7DFA-4A9B-BE14-957E343B2686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4" name="Text Box 3202">
          <a:extLst>
            <a:ext uri="{FF2B5EF4-FFF2-40B4-BE49-F238E27FC236}">
              <a16:creationId xmlns:a16="http://schemas.microsoft.com/office/drawing/2014/main" id="{585E9544-6C70-4C94-A11D-8D0BC022085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5" name="Text Box 3203">
          <a:extLst>
            <a:ext uri="{FF2B5EF4-FFF2-40B4-BE49-F238E27FC236}">
              <a16:creationId xmlns:a16="http://schemas.microsoft.com/office/drawing/2014/main" id="{4CEE1208-A91E-48E7-8738-BB963C6C2B5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6" name="Text Box 3204">
          <a:extLst>
            <a:ext uri="{FF2B5EF4-FFF2-40B4-BE49-F238E27FC236}">
              <a16:creationId xmlns:a16="http://schemas.microsoft.com/office/drawing/2014/main" id="{AE5508F9-1120-4E4E-AE5C-8BCE8014358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7" name="Text Box 3205">
          <a:extLst>
            <a:ext uri="{FF2B5EF4-FFF2-40B4-BE49-F238E27FC236}">
              <a16:creationId xmlns:a16="http://schemas.microsoft.com/office/drawing/2014/main" id="{011CF1A7-3332-4E62-922C-3CE1250E6F7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8" name="Text Box 3210">
          <a:extLst>
            <a:ext uri="{FF2B5EF4-FFF2-40B4-BE49-F238E27FC236}">
              <a16:creationId xmlns:a16="http://schemas.microsoft.com/office/drawing/2014/main" id="{31C9D7E4-F63F-4A19-B5F7-FC919B80915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39" name="Text Box 3211">
          <a:extLst>
            <a:ext uri="{FF2B5EF4-FFF2-40B4-BE49-F238E27FC236}">
              <a16:creationId xmlns:a16="http://schemas.microsoft.com/office/drawing/2014/main" id="{FE1C90DD-66EB-4A37-9471-AE4173CFBB4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0" name="Text Box 3212">
          <a:extLst>
            <a:ext uri="{FF2B5EF4-FFF2-40B4-BE49-F238E27FC236}">
              <a16:creationId xmlns:a16="http://schemas.microsoft.com/office/drawing/2014/main" id="{C43077E6-B08C-4533-A034-F2C4ECB44FA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1" name="Text Box 3213">
          <a:extLst>
            <a:ext uri="{FF2B5EF4-FFF2-40B4-BE49-F238E27FC236}">
              <a16:creationId xmlns:a16="http://schemas.microsoft.com/office/drawing/2014/main" id="{E88A8038-FF8A-4A41-BED5-28B892037BB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2" name="Text Box 3218">
          <a:extLst>
            <a:ext uri="{FF2B5EF4-FFF2-40B4-BE49-F238E27FC236}">
              <a16:creationId xmlns:a16="http://schemas.microsoft.com/office/drawing/2014/main" id="{3323292D-C08F-48ED-A874-A9FDE2F4086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3" name="Text Box 3219">
          <a:extLst>
            <a:ext uri="{FF2B5EF4-FFF2-40B4-BE49-F238E27FC236}">
              <a16:creationId xmlns:a16="http://schemas.microsoft.com/office/drawing/2014/main" id="{216E5438-5788-4554-BB24-E170B7A001CC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4" name="Text Box 3220">
          <a:extLst>
            <a:ext uri="{FF2B5EF4-FFF2-40B4-BE49-F238E27FC236}">
              <a16:creationId xmlns:a16="http://schemas.microsoft.com/office/drawing/2014/main" id="{2FCD5952-B67B-4FCA-8F54-A6E35310682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5" name="Text Box 3221">
          <a:extLst>
            <a:ext uri="{FF2B5EF4-FFF2-40B4-BE49-F238E27FC236}">
              <a16:creationId xmlns:a16="http://schemas.microsoft.com/office/drawing/2014/main" id="{E4BE1B37-0447-47B4-9BBE-5CBAEC8C6CD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6" name="Text Box 3226">
          <a:extLst>
            <a:ext uri="{FF2B5EF4-FFF2-40B4-BE49-F238E27FC236}">
              <a16:creationId xmlns:a16="http://schemas.microsoft.com/office/drawing/2014/main" id="{1DEB620B-443C-45D3-B92C-90107707867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7" name="Text Box 3227">
          <a:extLst>
            <a:ext uri="{FF2B5EF4-FFF2-40B4-BE49-F238E27FC236}">
              <a16:creationId xmlns:a16="http://schemas.microsoft.com/office/drawing/2014/main" id="{8F864F7E-5D10-44CC-93A2-2257AE233B2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8" name="Text Box 3228">
          <a:extLst>
            <a:ext uri="{FF2B5EF4-FFF2-40B4-BE49-F238E27FC236}">
              <a16:creationId xmlns:a16="http://schemas.microsoft.com/office/drawing/2014/main" id="{7184EF4F-AE0C-4E72-A6B4-9121E19F7AB6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49" name="Text Box 3229">
          <a:extLst>
            <a:ext uri="{FF2B5EF4-FFF2-40B4-BE49-F238E27FC236}">
              <a16:creationId xmlns:a16="http://schemas.microsoft.com/office/drawing/2014/main" id="{58C83540-4A9A-4640-9865-522C45FAAD1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0" name="Text Box 3234">
          <a:extLst>
            <a:ext uri="{FF2B5EF4-FFF2-40B4-BE49-F238E27FC236}">
              <a16:creationId xmlns:a16="http://schemas.microsoft.com/office/drawing/2014/main" id="{52CF6F4C-F31C-407C-A694-16A2AEB6E78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1" name="Text Box 3235">
          <a:extLst>
            <a:ext uri="{FF2B5EF4-FFF2-40B4-BE49-F238E27FC236}">
              <a16:creationId xmlns:a16="http://schemas.microsoft.com/office/drawing/2014/main" id="{8AA45FF0-01EA-4B2E-A5FD-2A4B2496568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2" name="Text Box 3236">
          <a:extLst>
            <a:ext uri="{FF2B5EF4-FFF2-40B4-BE49-F238E27FC236}">
              <a16:creationId xmlns:a16="http://schemas.microsoft.com/office/drawing/2014/main" id="{8DFAFF1C-FEF6-47C0-9FF2-1022E33854C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3" name="Text Box 3237">
          <a:extLst>
            <a:ext uri="{FF2B5EF4-FFF2-40B4-BE49-F238E27FC236}">
              <a16:creationId xmlns:a16="http://schemas.microsoft.com/office/drawing/2014/main" id="{7A707F13-1334-4E5D-819D-29E5B975C28C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4" name="Text Box 3242">
          <a:extLst>
            <a:ext uri="{FF2B5EF4-FFF2-40B4-BE49-F238E27FC236}">
              <a16:creationId xmlns:a16="http://schemas.microsoft.com/office/drawing/2014/main" id="{75309647-6E65-4F62-9431-46B6789E882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5" name="Text Box 3243">
          <a:extLst>
            <a:ext uri="{FF2B5EF4-FFF2-40B4-BE49-F238E27FC236}">
              <a16:creationId xmlns:a16="http://schemas.microsoft.com/office/drawing/2014/main" id="{27B8A439-9F61-48B9-9C12-A511A69820B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6" name="Text Box 3244">
          <a:extLst>
            <a:ext uri="{FF2B5EF4-FFF2-40B4-BE49-F238E27FC236}">
              <a16:creationId xmlns:a16="http://schemas.microsoft.com/office/drawing/2014/main" id="{6162CD31-3629-4EFF-9122-C37D163287C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7" name="Text Box 3245">
          <a:extLst>
            <a:ext uri="{FF2B5EF4-FFF2-40B4-BE49-F238E27FC236}">
              <a16:creationId xmlns:a16="http://schemas.microsoft.com/office/drawing/2014/main" id="{20419E52-F1A5-48FB-B9EA-BC1083974E6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8" name="Text Box 3250">
          <a:extLst>
            <a:ext uri="{FF2B5EF4-FFF2-40B4-BE49-F238E27FC236}">
              <a16:creationId xmlns:a16="http://schemas.microsoft.com/office/drawing/2014/main" id="{4324D143-75BD-4B99-A4DB-7DDDC0F6EB1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59" name="Text Box 3251">
          <a:extLst>
            <a:ext uri="{FF2B5EF4-FFF2-40B4-BE49-F238E27FC236}">
              <a16:creationId xmlns:a16="http://schemas.microsoft.com/office/drawing/2014/main" id="{2A02440E-8B3A-4945-8B12-648ED8E3FCF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0" name="Text Box 3252">
          <a:extLst>
            <a:ext uri="{FF2B5EF4-FFF2-40B4-BE49-F238E27FC236}">
              <a16:creationId xmlns:a16="http://schemas.microsoft.com/office/drawing/2014/main" id="{6566BA4A-1350-49C8-BD8A-8BF7D26DCDD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1" name="Text Box 3253">
          <a:extLst>
            <a:ext uri="{FF2B5EF4-FFF2-40B4-BE49-F238E27FC236}">
              <a16:creationId xmlns:a16="http://schemas.microsoft.com/office/drawing/2014/main" id="{D64A4525-E1A5-48A7-862B-0E80F5B43D76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2" name="Text Box 3258">
          <a:extLst>
            <a:ext uri="{FF2B5EF4-FFF2-40B4-BE49-F238E27FC236}">
              <a16:creationId xmlns:a16="http://schemas.microsoft.com/office/drawing/2014/main" id="{9E8D1C1A-074C-4E73-A205-95F0503456A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3" name="Text Box 3259">
          <a:extLst>
            <a:ext uri="{FF2B5EF4-FFF2-40B4-BE49-F238E27FC236}">
              <a16:creationId xmlns:a16="http://schemas.microsoft.com/office/drawing/2014/main" id="{36A9C0FA-0723-4F4F-A84E-6098ED5ED38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4" name="Text Box 3260">
          <a:extLst>
            <a:ext uri="{FF2B5EF4-FFF2-40B4-BE49-F238E27FC236}">
              <a16:creationId xmlns:a16="http://schemas.microsoft.com/office/drawing/2014/main" id="{BFA6E25A-90AF-4E68-894B-6666386BA2A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5" name="Text Box 3261">
          <a:extLst>
            <a:ext uri="{FF2B5EF4-FFF2-40B4-BE49-F238E27FC236}">
              <a16:creationId xmlns:a16="http://schemas.microsoft.com/office/drawing/2014/main" id="{7EF40D16-6005-47B2-BA0B-BE2A8836198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6" name="Text Box 3266">
          <a:extLst>
            <a:ext uri="{FF2B5EF4-FFF2-40B4-BE49-F238E27FC236}">
              <a16:creationId xmlns:a16="http://schemas.microsoft.com/office/drawing/2014/main" id="{6B14A52C-6E19-43AF-A919-DF971CA79A6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7" name="Text Box 3267">
          <a:extLst>
            <a:ext uri="{FF2B5EF4-FFF2-40B4-BE49-F238E27FC236}">
              <a16:creationId xmlns:a16="http://schemas.microsoft.com/office/drawing/2014/main" id="{8FF45781-3957-4627-8533-CC1D4D62574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8" name="Text Box 3268">
          <a:extLst>
            <a:ext uri="{FF2B5EF4-FFF2-40B4-BE49-F238E27FC236}">
              <a16:creationId xmlns:a16="http://schemas.microsoft.com/office/drawing/2014/main" id="{293F9AF7-10EC-490A-B77B-A8611FA3494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69" name="Text Box 3269">
          <a:extLst>
            <a:ext uri="{FF2B5EF4-FFF2-40B4-BE49-F238E27FC236}">
              <a16:creationId xmlns:a16="http://schemas.microsoft.com/office/drawing/2014/main" id="{C8883782-103A-44BA-86C1-32CDA5A50E9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0" name="Text Box 3274">
          <a:extLst>
            <a:ext uri="{FF2B5EF4-FFF2-40B4-BE49-F238E27FC236}">
              <a16:creationId xmlns:a16="http://schemas.microsoft.com/office/drawing/2014/main" id="{584D930E-DC38-4502-BF84-71E3ACA161C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1" name="Text Box 3275">
          <a:extLst>
            <a:ext uri="{FF2B5EF4-FFF2-40B4-BE49-F238E27FC236}">
              <a16:creationId xmlns:a16="http://schemas.microsoft.com/office/drawing/2014/main" id="{D3CDC054-DBD5-41CF-8AB8-3A9120E1D10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2" name="Text Box 3276">
          <a:extLst>
            <a:ext uri="{FF2B5EF4-FFF2-40B4-BE49-F238E27FC236}">
              <a16:creationId xmlns:a16="http://schemas.microsoft.com/office/drawing/2014/main" id="{268D7D7F-40E2-4568-89FF-E33241263CEF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3" name="Text Box 3277">
          <a:extLst>
            <a:ext uri="{FF2B5EF4-FFF2-40B4-BE49-F238E27FC236}">
              <a16:creationId xmlns:a16="http://schemas.microsoft.com/office/drawing/2014/main" id="{798CE74E-54AB-4506-B3B0-4C2AE7426A9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4" name="Text Box 3282">
          <a:extLst>
            <a:ext uri="{FF2B5EF4-FFF2-40B4-BE49-F238E27FC236}">
              <a16:creationId xmlns:a16="http://schemas.microsoft.com/office/drawing/2014/main" id="{63008163-A5D1-467E-A734-E49FDBBC5C0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5" name="Text Box 3283">
          <a:extLst>
            <a:ext uri="{FF2B5EF4-FFF2-40B4-BE49-F238E27FC236}">
              <a16:creationId xmlns:a16="http://schemas.microsoft.com/office/drawing/2014/main" id="{81631B92-E323-4736-91DF-26168640355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6" name="Text Box 3284">
          <a:extLst>
            <a:ext uri="{FF2B5EF4-FFF2-40B4-BE49-F238E27FC236}">
              <a16:creationId xmlns:a16="http://schemas.microsoft.com/office/drawing/2014/main" id="{366CB7C8-DA31-4B6D-8E3D-81D1304F8FF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7" name="Text Box 3285">
          <a:extLst>
            <a:ext uri="{FF2B5EF4-FFF2-40B4-BE49-F238E27FC236}">
              <a16:creationId xmlns:a16="http://schemas.microsoft.com/office/drawing/2014/main" id="{53692E3C-CB47-45E5-9565-111E929B276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8" name="Text Box 3290">
          <a:extLst>
            <a:ext uri="{FF2B5EF4-FFF2-40B4-BE49-F238E27FC236}">
              <a16:creationId xmlns:a16="http://schemas.microsoft.com/office/drawing/2014/main" id="{F006BBC3-B606-4038-BA55-62D0E9DDEC35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79" name="Text Box 3291">
          <a:extLst>
            <a:ext uri="{FF2B5EF4-FFF2-40B4-BE49-F238E27FC236}">
              <a16:creationId xmlns:a16="http://schemas.microsoft.com/office/drawing/2014/main" id="{B9BE4F85-6CEB-45A7-8408-C80A49C9EB4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0" name="Text Box 3292">
          <a:extLst>
            <a:ext uri="{FF2B5EF4-FFF2-40B4-BE49-F238E27FC236}">
              <a16:creationId xmlns:a16="http://schemas.microsoft.com/office/drawing/2014/main" id="{9787CA7A-2CB0-48C5-A0F8-28F46962559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1" name="Text Box 3293">
          <a:extLst>
            <a:ext uri="{FF2B5EF4-FFF2-40B4-BE49-F238E27FC236}">
              <a16:creationId xmlns:a16="http://schemas.microsoft.com/office/drawing/2014/main" id="{BF18ACDF-3540-4185-B890-1C904A9852E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2" name="Text Box 3298">
          <a:extLst>
            <a:ext uri="{FF2B5EF4-FFF2-40B4-BE49-F238E27FC236}">
              <a16:creationId xmlns:a16="http://schemas.microsoft.com/office/drawing/2014/main" id="{53EEC4EF-3543-4D62-B2B1-3A5A89B6BC8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3" name="Text Box 3299">
          <a:extLst>
            <a:ext uri="{FF2B5EF4-FFF2-40B4-BE49-F238E27FC236}">
              <a16:creationId xmlns:a16="http://schemas.microsoft.com/office/drawing/2014/main" id="{79229695-95E2-42C4-A2EF-392728B3893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4" name="Text Box 3300">
          <a:extLst>
            <a:ext uri="{FF2B5EF4-FFF2-40B4-BE49-F238E27FC236}">
              <a16:creationId xmlns:a16="http://schemas.microsoft.com/office/drawing/2014/main" id="{EEC2CF04-B29A-47D4-9FD1-A1DC6CB47CD7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5" name="Text Box 3301">
          <a:extLst>
            <a:ext uri="{FF2B5EF4-FFF2-40B4-BE49-F238E27FC236}">
              <a16:creationId xmlns:a16="http://schemas.microsoft.com/office/drawing/2014/main" id="{6D98A8D4-3451-4904-AE17-A5A4FA2DDD2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6" name="Text Box 3306">
          <a:extLst>
            <a:ext uri="{FF2B5EF4-FFF2-40B4-BE49-F238E27FC236}">
              <a16:creationId xmlns:a16="http://schemas.microsoft.com/office/drawing/2014/main" id="{C722E44E-01F9-49AF-B71A-096E549B101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7" name="Text Box 3307">
          <a:extLst>
            <a:ext uri="{FF2B5EF4-FFF2-40B4-BE49-F238E27FC236}">
              <a16:creationId xmlns:a16="http://schemas.microsoft.com/office/drawing/2014/main" id="{EE5CF802-E5DF-4903-A96B-470459474D4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8" name="Text Box 3308">
          <a:extLst>
            <a:ext uri="{FF2B5EF4-FFF2-40B4-BE49-F238E27FC236}">
              <a16:creationId xmlns:a16="http://schemas.microsoft.com/office/drawing/2014/main" id="{6435D2FC-607F-4725-84D2-FEC192B2489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89" name="Text Box 3309">
          <a:extLst>
            <a:ext uri="{FF2B5EF4-FFF2-40B4-BE49-F238E27FC236}">
              <a16:creationId xmlns:a16="http://schemas.microsoft.com/office/drawing/2014/main" id="{C855AFF0-0126-438A-9408-66E9151AAAA8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0" name="Text Box 3314">
          <a:extLst>
            <a:ext uri="{FF2B5EF4-FFF2-40B4-BE49-F238E27FC236}">
              <a16:creationId xmlns:a16="http://schemas.microsoft.com/office/drawing/2014/main" id="{24C36680-DE9E-4A5D-909D-D70020B7142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1" name="Text Box 3315">
          <a:extLst>
            <a:ext uri="{FF2B5EF4-FFF2-40B4-BE49-F238E27FC236}">
              <a16:creationId xmlns:a16="http://schemas.microsoft.com/office/drawing/2014/main" id="{8E49C4CF-D873-42BE-B321-3132AF1966A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2" name="Text Box 3316">
          <a:extLst>
            <a:ext uri="{FF2B5EF4-FFF2-40B4-BE49-F238E27FC236}">
              <a16:creationId xmlns:a16="http://schemas.microsoft.com/office/drawing/2014/main" id="{4F7F4F25-1161-4F7E-8ED8-44E451F76EC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3" name="Text Box 3317">
          <a:extLst>
            <a:ext uri="{FF2B5EF4-FFF2-40B4-BE49-F238E27FC236}">
              <a16:creationId xmlns:a16="http://schemas.microsoft.com/office/drawing/2014/main" id="{540F5399-4D52-445C-A6F4-DB7D681626B0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4" name="Text Box 3322">
          <a:extLst>
            <a:ext uri="{FF2B5EF4-FFF2-40B4-BE49-F238E27FC236}">
              <a16:creationId xmlns:a16="http://schemas.microsoft.com/office/drawing/2014/main" id="{27979C59-D4CC-40A2-83DA-512DD395450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5" name="Text Box 3323">
          <a:extLst>
            <a:ext uri="{FF2B5EF4-FFF2-40B4-BE49-F238E27FC236}">
              <a16:creationId xmlns:a16="http://schemas.microsoft.com/office/drawing/2014/main" id="{D86E54B1-E386-455A-8E7D-531C96B2FAB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6" name="Text Box 3324">
          <a:extLst>
            <a:ext uri="{FF2B5EF4-FFF2-40B4-BE49-F238E27FC236}">
              <a16:creationId xmlns:a16="http://schemas.microsoft.com/office/drawing/2014/main" id="{9729DA50-FFD5-420F-9DBD-217F3EE2E55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7" name="Text Box 3325">
          <a:extLst>
            <a:ext uri="{FF2B5EF4-FFF2-40B4-BE49-F238E27FC236}">
              <a16:creationId xmlns:a16="http://schemas.microsoft.com/office/drawing/2014/main" id="{3C0F9E3E-256E-47BD-A7A7-B45CC4F0DA59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8" name="Text Box 3330">
          <a:extLst>
            <a:ext uri="{FF2B5EF4-FFF2-40B4-BE49-F238E27FC236}">
              <a16:creationId xmlns:a16="http://schemas.microsoft.com/office/drawing/2014/main" id="{686A5641-0E2A-4A87-9DE8-2C5D01A9FED2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399" name="Text Box 3331">
          <a:extLst>
            <a:ext uri="{FF2B5EF4-FFF2-40B4-BE49-F238E27FC236}">
              <a16:creationId xmlns:a16="http://schemas.microsoft.com/office/drawing/2014/main" id="{974504B2-A867-4738-8E00-9EC2E36ADAA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0" name="Text Box 3332">
          <a:extLst>
            <a:ext uri="{FF2B5EF4-FFF2-40B4-BE49-F238E27FC236}">
              <a16:creationId xmlns:a16="http://schemas.microsoft.com/office/drawing/2014/main" id="{7A5A3C07-B096-4100-8E3F-FFABD3E0BFAB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1" name="Text Box 3333">
          <a:extLst>
            <a:ext uri="{FF2B5EF4-FFF2-40B4-BE49-F238E27FC236}">
              <a16:creationId xmlns:a16="http://schemas.microsoft.com/office/drawing/2014/main" id="{893BF5C2-A234-4524-916A-ECB109C927F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2" name="Text Box 3338">
          <a:extLst>
            <a:ext uri="{FF2B5EF4-FFF2-40B4-BE49-F238E27FC236}">
              <a16:creationId xmlns:a16="http://schemas.microsoft.com/office/drawing/2014/main" id="{2E16FF5E-1B49-493C-8AA3-78AB66C489EA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3" name="Text Box 3339">
          <a:extLst>
            <a:ext uri="{FF2B5EF4-FFF2-40B4-BE49-F238E27FC236}">
              <a16:creationId xmlns:a16="http://schemas.microsoft.com/office/drawing/2014/main" id="{190EFFED-E862-4C02-853E-A89FF4915631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4" name="Text Box 3340">
          <a:extLst>
            <a:ext uri="{FF2B5EF4-FFF2-40B4-BE49-F238E27FC236}">
              <a16:creationId xmlns:a16="http://schemas.microsoft.com/office/drawing/2014/main" id="{4F479BDC-AF75-4778-B4A8-750C9131C95D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5" name="Text Box 3341">
          <a:extLst>
            <a:ext uri="{FF2B5EF4-FFF2-40B4-BE49-F238E27FC236}">
              <a16:creationId xmlns:a16="http://schemas.microsoft.com/office/drawing/2014/main" id="{48DEFA6C-C989-49F8-892F-95D047E08B03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6" name="Text Box 3346">
          <a:extLst>
            <a:ext uri="{FF2B5EF4-FFF2-40B4-BE49-F238E27FC236}">
              <a16:creationId xmlns:a16="http://schemas.microsoft.com/office/drawing/2014/main" id="{12AD4DFA-61C6-4D9D-B38D-B87CA2CDC4A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7" name="Text Box 3347">
          <a:extLst>
            <a:ext uri="{FF2B5EF4-FFF2-40B4-BE49-F238E27FC236}">
              <a16:creationId xmlns:a16="http://schemas.microsoft.com/office/drawing/2014/main" id="{DFF81AA5-86C2-47C9-A50D-5171C6CD71D4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8" name="Text Box 3348">
          <a:extLst>
            <a:ext uri="{FF2B5EF4-FFF2-40B4-BE49-F238E27FC236}">
              <a16:creationId xmlns:a16="http://schemas.microsoft.com/office/drawing/2014/main" id="{5494CB0E-1778-4775-8439-9F57C8375645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1126</xdr:row>
      <xdr:rowOff>0</xdr:rowOff>
    </xdr:from>
    <xdr:to>
      <xdr:col>30</xdr:col>
      <xdr:colOff>0</xdr:colOff>
      <xdr:row>1126</xdr:row>
      <xdr:rowOff>0</xdr:rowOff>
    </xdr:to>
    <xdr:sp macro="" textlink="">
      <xdr:nvSpPr>
        <xdr:cNvPr id="409" name="Text Box 3349">
          <a:extLst>
            <a:ext uri="{FF2B5EF4-FFF2-40B4-BE49-F238E27FC236}">
              <a16:creationId xmlns:a16="http://schemas.microsoft.com/office/drawing/2014/main" id="{C9EF0D5C-B064-4AEF-9400-A5C11C187F4E}"/>
            </a:ext>
          </a:extLst>
        </xdr:cNvPr>
        <xdr:cNvSpPr txBox="1">
          <a:spLocks noChangeArrowheads="1"/>
        </xdr:cNvSpPr>
      </xdr:nvSpPr>
      <xdr:spPr bwMode="auto">
        <a:xfrm>
          <a:off x="18964275" y="20193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0" name="Text Box 3354">
          <a:extLst>
            <a:ext uri="{FF2B5EF4-FFF2-40B4-BE49-F238E27FC236}">
              <a16:creationId xmlns:a16="http://schemas.microsoft.com/office/drawing/2014/main" id="{FE7DF4A4-A22D-442F-96FF-0AFC89C8C07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1" name="Text Box 3355">
          <a:extLst>
            <a:ext uri="{FF2B5EF4-FFF2-40B4-BE49-F238E27FC236}">
              <a16:creationId xmlns:a16="http://schemas.microsoft.com/office/drawing/2014/main" id="{8B6CDE34-9DC4-4E7D-97F4-31817909D79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2" name="Text Box 3356">
          <a:extLst>
            <a:ext uri="{FF2B5EF4-FFF2-40B4-BE49-F238E27FC236}">
              <a16:creationId xmlns:a16="http://schemas.microsoft.com/office/drawing/2014/main" id="{7DF41602-F90C-4A4F-8B69-74B1EEDC5F3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3" name="Text Box 3357">
          <a:extLst>
            <a:ext uri="{FF2B5EF4-FFF2-40B4-BE49-F238E27FC236}">
              <a16:creationId xmlns:a16="http://schemas.microsoft.com/office/drawing/2014/main" id="{C07E4FCC-AFBF-4040-84E2-04EC5181DC6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4" name="Text Box 3362">
          <a:extLst>
            <a:ext uri="{FF2B5EF4-FFF2-40B4-BE49-F238E27FC236}">
              <a16:creationId xmlns:a16="http://schemas.microsoft.com/office/drawing/2014/main" id="{73F291EC-028F-4E99-BB41-3622E95D1BB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5" name="Text Box 3363">
          <a:extLst>
            <a:ext uri="{FF2B5EF4-FFF2-40B4-BE49-F238E27FC236}">
              <a16:creationId xmlns:a16="http://schemas.microsoft.com/office/drawing/2014/main" id="{1D1D9499-F128-4B65-A8AE-E88759E7976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6" name="Text Box 3364">
          <a:extLst>
            <a:ext uri="{FF2B5EF4-FFF2-40B4-BE49-F238E27FC236}">
              <a16:creationId xmlns:a16="http://schemas.microsoft.com/office/drawing/2014/main" id="{01710785-3E24-4EA6-B3A7-1F8E9A46DF0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7" name="Text Box 3365">
          <a:extLst>
            <a:ext uri="{FF2B5EF4-FFF2-40B4-BE49-F238E27FC236}">
              <a16:creationId xmlns:a16="http://schemas.microsoft.com/office/drawing/2014/main" id="{AC854762-F8AE-40E3-AA16-AF6451204A8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8" name="Text Box 3370">
          <a:extLst>
            <a:ext uri="{FF2B5EF4-FFF2-40B4-BE49-F238E27FC236}">
              <a16:creationId xmlns:a16="http://schemas.microsoft.com/office/drawing/2014/main" id="{7216D048-71BA-4D60-925D-FD0C346BDCC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19" name="Text Box 3371">
          <a:extLst>
            <a:ext uri="{FF2B5EF4-FFF2-40B4-BE49-F238E27FC236}">
              <a16:creationId xmlns:a16="http://schemas.microsoft.com/office/drawing/2014/main" id="{485CF70E-D9AC-4306-A9A2-822B491D90E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0" name="Text Box 3372">
          <a:extLst>
            <a:ext uri="{FF2B5EF4-FFF2-40B4-BE49-F238E27FC236}">
              <a16:creationId xmlns:a16="http://schemas.microsoft.com/office/drawing/2014/main" id="{BF90C15D-0E48-44E8-BBC7-B0E47B7B1269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1" name="Text Box 3373">
          <a:extLst>
            <a:ext uri="{FF2B5EF4-FFF2-40B4-BE49-F238E27FC236}">
              <a16:creationId xmlns:a16="http://schemas.microsoft.com/office/drawing/2014/main" id="{6D3057B2-7FCA-4E72-B91E-DB27DAD1C9C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2" name="Text Box 3378">
          <a:extLst>
            <a:ext uri="{FF2B5EF4-FFF2-40B4-BE49-F238E27FC236}">
              <a16:creationId xmlns:a16="http://schemas.microsoft.com/office/drawing/2014/main" id="{19995D43-0212-49CC-ADAD-51E610D301B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3" name="Text Box 3379">
          <a:extLst>
            <a:ext uri="{FF2B5EF4-FFF2-40B4-BE49-F238E27FC236}">
              <a16:creationId xmlns:a16="http://schemas.microsoft.com/office/drawing/2014/main" id="{D1576237-EC42-414B-A421-AC607A8A2AB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4" name="Text Box 3380">
          <a:extLst>
            <a:ext uri="{FF2B5EF4-FFF2-40B4-BE49-F238E27FC236}">
              <a16:creationId xmlns:a16="http://schemas.microsoft.com/office/drawing/2014/main" id="{81240BB4-1631-4188-80D0-BBB394F4BEB9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5" name="Text Box 3381">
          <a:extLst>
            <a:ext uri="{FF2B5EF4-FFF2-40B4-BE49-F238E27FC236}">
              <a16:creationId xmlns:a16="http://schemas.microsoft.com/office/drawing/2014/main" id="{59C60741-CDFE-40FE-8615-6C153F4B38D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6" name="Text Box 3386">
          <a:extLst>
            <a:ext uri="{FF2B5EF4-FFF2-40B4-BE49-F238E27FC236}">
              <a16:creationId xmlns:a16="http://schemas.microsoft.com/office/drawing/2014/main" id="{DB59377C-7FF5-4003-BAB2-47BE9718967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7" name="Text Box 3387">
          <a:extLst>
            <a:ext uri="{FF2B5EF4-FFF2-40B4-BE49-F238E27FC236}">
              <a16:creationId xmlns:a16="http://schemas.microsoft.com/office/drawing/2014/main" id="{CE8D36DA-E82F-4253-A94B-B3C330821FF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8" name="Text Box 3388">
          <a:extLst>
            <a:ext uri="{FF2B5EF4-FFF2-40B4-BE49-F238E27FC236}">
              <a16:creationId xmlns:a16="http://schemas.microsoft.com/office/drawing/2014/main" id="{8F8143A4-DA7A-477A-A808-2B69751E04B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29" name="Text Box 3389">
          <a:extLst>
            <a:ext uri="{FF2B5EF4-FFF2-40B4-BE49-F238E27FC236}">
              <a16:creationId xmlns:a16="http://schemas.microsoft.com/office/drawing/2014/main" id="{D370E65B-D73E-4676-A75C-BBC89EF5676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0" name="Text Box 3394">
          <a:extLst>
            <a:ext uri="{FF2B5EF4-FFF2-40B4-BE49-F238E27FC236}">
              <a16:creationId xmlns:a16="http://schemas.microsoft.com/office/drawing/2014/main" id="{9D47BAD0-8E26-4F4E-AB72-54DEAA3C3FF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1" name="Text Box 3395">
          <a:extLst>
            <a:ext uri="{FF2B5EF4-FFF2-40B4-BE49-F238E27FC236}">
              <a16:creationId xmlns:a16="http://schemas.microsoft.com/office/drawing/2014/main" id="{3393E185-37FB-4A64-B483-3D6AE3D7ECD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2" name="Text Box 3396">
          <a:extLst>
            <a:ext uri="{FF2B5EF4-FFF2-40B4-BE49-F238E27FC236}">
              <a16:creationId xmlns:a16="http://schemas.microsoft.com/office/drawing/2014/main" id="{3B43AA46-4971-45E8-8D30-15A88122763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3" name="Text Box 3397">
          <a:extLst>
            <a:ext uri="{FF2B5EF4-FFF2-40B4-BE49-F238E27FC236}">
              <a16:creationId xmlns:a16="http://schemas.microsoft.com/office/drawing/2014/main" id="{67F27205-9E55-4FF9-83AA-CE9FF444371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4" name="Text Box 3402">
          <a:extLst>
            <a:ext uri="{FF2B5EF4-FFF2-40B4-BE49-F238E27FC236}">
              <a16:creationId xmlns:a16="http://schemas.microsoft.com/office/drawing/2014/main" id="{DA05E5CE-C6BE-40FC-8942-6740EA733DB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5" name="Text Box 3403">
          <a:extLst>
            <a:ext uri="{FF2B5EF4-FFF2-40B4-BE49-F238E27FC236}">
              <a16:creationId xmlns:a16="http://schemas.microsoft.com/office/drawing/2014/main" id="{1C00FEB8-0AC5-4C9B-B5B9-895097CD86D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6" name="Text Box 3404">
          <a:extLst>
            <a:ext uri="{FF2B5EF4-FFF2-40B4-BE49-F238E27FC236}">
              <a16:creationId xmlns:a16="http://schemas.microsoft.com/office/drawing/2014/main" id="{6372F437-8A49-46AA-B284-EB6ED82614E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7" name="Text Box 3405">
          <a:extLst>
            <a:ext uri="{FF2B5EF4-FFF2-40B4-BE49-F238E27FC236}">
              <a16:creationId xmlns:a16="http://schemas.microsoft.com/office/drawing/2014/main" id="{B6B30FAB-E19F-4611-A744-1D49F309C56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8" name="Text Box 3410">
          <a:extLst>
            <a:ext uri="{FF2B5EF4-FFF2-40B4-BE49-F238E27FC236}">
              <a16:creationId xmlns:a16="http://schemas.microsoft.com/office/drawing/2014/main" id="{5B060082-985C-444B-8A6A-280E557FFF3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39" name="Text Box 3411">
          <a:extLst>
            <a:ext uri="{FF2B5EF4-FFF2-40B4-BE49-F238E27FC236}">
              <a16:creationId xmlns:a16="http://schemas.microsoft.com/office/drawing/2014/main" id="{BCBAD666-6002-44BA-9BFA-49D2813D65A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0" name="Text Box 3412">
          <a:extLst>
            <a:ext uri="{FF2B5EF4-FFF2-40B4-BE49-F238E27FC236}">
              <a16:creationId xmlns:a16="http://schemas.microsoft.com/office/drawing/2014/main" id="{EF74D3A2-0FCC-4EE8-9334-EA95CB83A5B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1" name="Text Box 3413">
          <a:extLst>
            <a:ext uri="{FF2B5EF4-FFF2-40B4-BE49-F238E27FC236}">
              <a16:creationId xmlns:a16="http://schemas.microsoft.com/office/drawing/2014/main" id="{F1F65EE6-D4D6-454E-BB2C-E0966BAEF99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2" name="Text Box 3418">
          <a:extLst>
            <a:ext uri="{FF2B5EF4-FFF2-40B4-BE49-F238E27FC236}">
              <a16:creationId xmlns:a16="http://schemas.microsoft.com/office/drawing/2014/main" id="{AC21E548-2255-4001-ABDD-D3A2AB9F2A7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3" name="Text Box 3419">
          <a:extLst>
            <a:ext uri="{FF2B5EF4-FFF2-40B4-BE49-F238E27FC236}">
              <a16:creationId xmlns:a16="http://schemas.microsoft.com/office/drawing/2014/main" id="{1AA3140E-B14F-4C92-B1A7-CDAAFB7A0B3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4" name="Text Box 3420">
          <a:extLst>
            <a:ext uri="{FF2B5EF4-FFF2-40B4-BE49-F238E27FC236}">
              <a16:creationId xmlns:a16="http://schemas.microsoft.com/office/drawing/2014/main" id="{4129F2C1-41D2-451D-9B9E-B3E3A3D9717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5" name="Text Box 3421">
          <a:extLst>
            <a:ext uri="{FF2B5EF4-FFF2-40B4-BE49-F238E27FC236}">
              <a16:creationId xmlns:a16="http://schemas.microsoft.com/office/drawing/2014/main" id="{E210A30E-7C62-4E3D-9B50-6B1828020BE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6" name="Text Box 3426">
          <a:extLst>
            <a:ext uri="{FF2B5EF4-FFF2-40B4-BE49-F238E27FC236}">
              <a16:creationId xmlns:a16="http://schemas.microsoft.com/office/drawing/2014/main" id="{39B3D307-25E8-46C8-A1D5-F8792018AAF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7" name="Text Box 3427">
          <a:extLst>
            <a:ext uri="{FF2B5EF4-FFF2-40B4-BE49-F238E27FC236}">
              <a16:creationId xmlns:a16="http://schemas.microsoft.com/office/drawing/2014/main" id="{B5C0521B-ECEC-4845-BA89-76DDBF2F362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8" name="Text Box 3428">
          <a:extLst>
            <a:ext uri="{FF2B5EF4-FFF2-40B4-BE49-F238E27FC236}">
              <a16:creationId xmlns:a16="http://schemas.microsoft.com/office/drawing/2014/main" id="{4F7A3F7F-4A21-4E3C-A4E4-D35A00C491B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49" name="Text Box 3429">
          <a:extLst>
            <a:ext uri="{FF2B5EF4-FFF2-40B4-BE49-F238E27FC236}">
              <a16:creationId xmlns:a16="http://schemas.microsoft.com/office/drawing/2014/main" id="{7A54206E-70B7-4935-A282-89BC6157B5B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0" name="Text Box 3434">
          <a:extLst>
            <a:ext uri="{FF2B5EF4-FFF2-40B4-BE49-F238E27FC236}">
              <a16:creationId xmlns:a16="http://schemas.microsoft.com/office/drawing/2014/main" id="{01E78DFC-1C64-47A7-981C-B25F4BC2939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1" name="Text Box 3435">
          <a:extLst>
            <a:ext uri="{FF2B5EF4-FFF2-40B4-BE49-F238E27FC236}">
              <a16:creationId xmlns:a16="http://schemas.microsoft.com/office/drawing/2014/main" id="{FC3BE7CE-5E9F-4024-BFD3-A0114B01DF7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2" name="Text Box 3436">
          <a:extLst>
            <a:ext uri="{FF2B5EF4-FFF2-40B4-BE49-F238E27FC236}">
              <a16:creationId xmlns:a16="http://schemas.microsoft.com/office/drawing/2014/main" id="{EE537EF8-3732-4D57-B406-60ED7F2D909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3" name="Text Box 3437">
          <a:extLst>
            <a:ext uri="{FF2B5EF4-FFF2-40B4-BE49-F238E27FC236}">
              <a16:creationId xmlns:a16="http://schemas.microsoft.com/office/drawing/2014/main" id="{C4F9B543-6272-4779-B352-FFA91139C5B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4" name="Text Box 3442">
          <a:extLst>
            <a:ext uri="{FF2B5EF4-FFF2-40B4-BE49-F238E27FC236}">
              <a16:creationId xmlns:a16="http://schemas.microsoft.com/office/drawing/2014/main" id="{9A92BCA4-45E3-4875-8893-F4702722AA6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5" name="Text Box 3443">
          <a:extLst>
            <a:ext uri="{FF2B5EF4-FFF2-40B4-BE49-F238E27FC236}">
              <a16:creationId xmlns:a16="http://schemas.microsoft.com/office/drawing/2014/main" id="{D1DBA9A1-71A8-4F17-B7AE-442A9F835CB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6" name="Text Box 3444">
          <a:extLst>
            <a:ext uri="{FF2B5EF4-FFF2-40B4-BE49-F238E27FC236}">
              <a16:creationId xmlns:a16="http://schemas.microsoft.com/office/drawing/2014/main" id="{65207682-FCF6-402C-86BC-0D0F24515A5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7" name="Text Box 3445">
          <a:extLst>
            <a:ext uri="{FF2B5EF4-FFF2-40B4-BE49-F238E27FC236}">
              <a16:creationId xmlns:a16="http://schemas.microsoft.com/office/drawing/2014/main" id="{FBC85D95-9179-496E-A362-0C8F8E6621C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8" name="Text Box 3450">
          <a:extLst>
            <a:ext uri="{FF2B5EF4-FFF2-40B4-BE49-F238E27FC236}">
              <a16:creationId xmlns:a16="http://schemas.microsoft.com/office/drawing/2014/main" id="{99FC1B41-1DD1-481D-8242-B7E6B4D5E5AF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59" name="Text Box 3451">
          <a:extLst>
            <a:ext uri="{FF2B5EF4-FFF2-40B4-BE49-F238E27FC236}">
              <a16:creationId xmlns:a16="http://schemas.microsoft.com/office/drawing/2014/main" id="{D8791A7A-9553-4055-A7E9-636E81AF7AD9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0" name="Text Box 3452">
          <a:extLst>
            <a:ext uri="{FF2B5EF4-FFF2-40B4-BE49-F238E27FC236}">
              <a16:creationId xmlns:a16="http://schemas.microsoft.com/office/drawing/2014/main" id="{EFED0454-4D49-4342-80A4-DE2A8DA0290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1" name="Text Box 3453">
          <a:extLst>
            <a:ext uri="{FF2B5EF4-FFF2-40B4-BE49-F238E27FC236}">
              <a16:creationId xmlns:a16="http://schemas.microsoft.com/office/drawing/2014/main" id="{28437A81-8188-4C2B-9296-C432F6BC71B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2" name="Text Box 3458">
          <a:extLst>
            <a:ext uri="{FF2B5EF4-FFF2-40B4-BE49-F238E27FC236}">
              <a16:creationId xmlns:a16="http://schemas.microsoft.com/office/drawing/2014/main" id="{AD0E95A1-9CD7-4E4A-BCD0-60C5E6D3826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3" name="Text Box 3459">
          <a:extLst>
            <a:ext uri="{FF2B5EF4-FFF2-40B4-BE49-F238E27FC236}">
              <a16:creationId xmlns:a16="http://schemas.microsoft.com/office/drawing/2014/main" id="{BF01B710-C440-4AB6-A761-BD59B7DC88D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4" name="Text Box 3460">
          <a:extLst>
            <a:ext uri="{FF2B5EF4-FFF2-40B4-BE49-F238E27FC236}">
              <a16:creationId xmlns:a16="http://schemas.microsoft.com/office/drawing/2014/main" id="{AB54172A-61FE-4E0A-B16E-FCF380099C9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5" name="Text Box 3461">
          <a:extLst>
            <a:ext uri="{FF2B5EF4-FFF2-40B4-BE49-F238E27FC236}">
              <a16:creationId xmlns:a16="http://schemas.microsoft.com/office/drawing/2014/main" id="{D2795DB2-18D3-4EEB-AF20-33610721656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6" name="Text Box 3466">
          <a:extLst>
            <a:ext uri="{FF2B5EF4-FFF2-40B4-BE49-F238E27FC236}">
              <a16:creationId xmlns:a16="http://schemas.microsoft.com/office/drawing/2014/main" id="{CACFC5B4-65CA-4DA2-9650-478AA907B9D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7" name="Text Box 3467">
          <a:extLst>
            <a:ext uri="{FF2B5EF4-FFF2-40B4-BE49-F238E27FC236}">
              <a16:creationId xmlns:a16="http://schemas.microsoft.com/office/drawing/2014/main" id="{2A52A753-14EB-4771-867A-9473F7EE27C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8" name="Text Box 3468">
          <a:extLst>
            <a:ext uri="{FF2B5EF4-FFF2-40B4-BE49-F238E27FC236}">
              <a16:creationId xmlns:a16="http://schemas.microsoft.com/office/drawing/2014/main" id="{EE05FC0C-9848-4E0E-AC73-3B17CD207F4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69" name="Text Box 3469">
          <a:extLst>
            <a:ext uri="{FF2B5EF4-FFF2-40B4-BE49-F238E27FC236}">
              <a16:creationId xmlns:a16="http://schemas.microsoft.com/office/drawing/2014/main" id="{2DB28B20-040D-4C67-B344-0F3A9645084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0" name="Text Box 3474">
          <a:extLst>
            <a:ext uri="{FF2B5EF4-FFF2-40B4-BE49-F238E27FC236}">
              <a16:creationId xmlns:a16="http://schemas.microsoft.com/office/drawing/2014/main" id="{77DF089D-8AF8-410F-BB56-BFB5D7A57DA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1" name="Text Box 3475">
          <a:extLst>
            <a:ext uri="{FF2B5EF4-FFF2-40B4-BE49-F238E27FC236}">
              <a16:creationId xmlns:a16="http://schemas.microsoft.com/office/drawing/2014/main" id="{CD6F8E5D-E286-443A-BA11-D8789961022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2" name="Text Box 3476">
          <a:extLst>
            <a:ext uri="{FF2B5EF4-FFF2-40B4-BE49-F238E27FC236}">
              <a16:creationId xmlns:a16="http://schemas.microsoft.com/office/drawing/2014/main" id="{57D5541F-2B47-472B-B5F0-BCFE58F7B40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3" name="Text Box 3477">
          <a:extLst>
            <a:ext uri="{FF2B5EF4-FFF2-40B4-BE49-F238E27FC236}">
              <a16:creationId xmlns:a16="http://schemas.microsoft.com/office/drawing/2014/main" id="{8F0B8246-DDD1-4E30-A88B-0F40D45AA97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4" name="Text Box 3482">
          <a:extLst>
            <a:ext uri="{FF2B5EF4-FFF2-40B4-BE49-F238E27FC236}">
              <a16:creationId xmlns:a16="http://schemas.microsoft.com/office/drawing/2014/main" id="{0D0ABFA4-667A-44BA-B7FB-A3C5E5A0326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5" name="Text Box 3483">
          <a:extLst>
            <a:ext uri="{FF2B5EF4-FFF2-40B4-BE49-F238E27FC236}">
              <a16:creationId xmlns:a16="http://schemas.microsoft.com/office/drawing/2014/main" id="{47D2E90A-3270-4E93-8D8B-1C142710B66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6" name="Text Box 3484">
          <a:extLst>
            <a:ext uri="{FF2B5EF4-FFF2-40B4-BE49-F238E27FC236}">
              <a16:creationId xmlns:a16="http://schemas.microsoft.com/office/drawing/2014/main" id="{2D369266-60A0-428A-A47A-ED1323CE304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7" name="Text Box 3485">
          <a:extLst>
            <a:ext uri="{FF2B5EF4-FFF2-40B4-BE49-F238E27FC236}">
              <a16:creationId xmlns:a16="http://schemas.microsoft.com/office/drawing/2014/main" id="{15FD6EAE-40DF-401E-9383-DB0929BD92D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8" name="Text Box 3490">
          <a:extLst>
            <a:ext uri="{FF2B5EF4-FFF2-40B4-BE49-F238E27FC236}">
              <a16:creationId xmlns:a16="http://schemas.microsoft.com/office/drawing/2014/main" id="{A3BF6F15-AC7B-4C6B-A444-FF4DA2E549F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79" name="Text Box 3491">
          <a:extLst>
            <a:ext uri="{FF2B5EF4-FFF2-40B4-BE49-F238E27FC236}">
              <a16:creationId xmlns:a16="http://schemas.microsoft.com/office/drawing/2014/main" id="{7AA72708-9FAE-401C-A993-E9FFD32B170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0" name="Text Box 3492">
          <a:extLst>
            <a:ext uri="{FF2B5EF4-FFF2-40B4-BE49-F238E27FC236}">
              <a16:creationId xmlns:a16="http://schemas.microsoft.com/office/drawing/2014/main" id="{0673E0E7-E925-42FA-BF70-9DE7B662244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1" name="Text Box 3493">
          <a:extLst>
            <a:ext uri="{FF2B5EF4-FFF2-40B4-BE49-F238E27FC236}">
              <a16:creationId xmlns:a16="http://schemas.microsoft.com/office/drawing/2014/main" id="{E2243E8D-0660-4B58-8556-C629EE3DB17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2" name="Text Box 3498">
          <a:extLst>
            <a:ext uri="{FF2B5EF4-FFF2-40B4-BE49-F238E27FC236}">
              <a16:creationId xmlns:a16="http://schemas.microsoft.com/office/drawing/2014/main" id="{3E8BBB64-FCD1-4937-B819-6B283D55261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3" name="Text Box 3499">
          <a:extLst>
            <a:ext uri="{FF2B5EF4-FFF2-40B4-BE49-F238E27FC236}">
              <a16:creationId xmlns:a16="http://schemas.microsoft.com/office/drawing/2014/main" id="{6C1979D9-A9F7-4A7D-B039-5F288823D36A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4" name="Text Box 3500">
          <a:extLst>
            <a:ext uri="{FF2B5EF4-FFF2-40B4-BE49-F238E27FC236}">
              <a16:creationId xmlns:a16="http://schemas.microsoft.com/office/drawing/2014/main" id="{5059C2F3-3451-4DE8-B4DC-DE2F2DA0B32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5" name="Text Box 3501">
          <a:extLst>
            <a:ext uri="{FF2B5EF4-FFF2-40B4-BE49-F238E27FC236}">
              <a16:creationId xmlns:a16="http://schemas.microsoft.com/office/drawing/2014/main" id="{25DD94CF-FB24-4989-9F44-EB3F0773230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6" name="Text Box 3506">
          <a:extLst>
            <a:ext uri="{FF2B5EF4-FFF2-40B4-BE49-F238E27FC236}">
              <a16:creationId xmlns:a16="http://schemas.microsoft.com/office/drawing/2014/main" id="{32213FF7-9EF4-424F-BA3A-C15FC7373BA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7" name="Text Box 3507">
          <a:extLst>
            <a:ext uri="{FF2B5EF4-FFF2-40B4-BE49-F238E27FC236}">
              <a16:creationId xmlns:a16="http://schemas.microsoft.com/office/drawing/2014/main" id="{B1249F57-B204-423D-AE50-5CD7D108B4B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8" name="Text Box 3508">
          <a:extLst>
            <a:ext uri="{FF2B5EF4-FFF2-40B4-BE49-F238E27FC236}">
              <a16:creationId xmlns:a16="http://schemas.microsoft.com/office/drawing/2014/main" id="{A8FB4D4C-CBA0-4AD1-8BA0-56D60860CC4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89" name="Text Box 3509">
          <a:extLst>
            <a:ext uri="{FF2B5EF4-FFF2-40B4-BE49-F238E27FC236}">
              <a16:creationId xmlns:a16="http://schemas.microsoft.com/office/drawing/2014/main" id="{C53C1526-2DC8-498D-82D9-4ADB6887808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0" name="Text Box 3514">
          <a:extLst>
            <a:ext uri="{FF2B5EF4-FFF2-40B4-BE49-F238E27FC236}">
              <a16:creationId xmlns:a16="http://schemas.microsoft.com/office/drawing/2014/main" id="{BBEF745A-EC58-4E92-A2B7-C5900161E4B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1" name="Text Box 3515">
          <a:extLst>
            <a:ext uri="{FF2B5EF4-FFF2-40B4-BE49-F238E27FC236}">
              <a16:creationId xmlns:a16="http://schemas.microsoft.com/office/drawing/2014/main" id="{6A181AF1-99B4-434A-905C-385CD6630A65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2" name="Text Box 3516">
          <a:extLst>
            <a:ext uri="{FF2B5EF4-FFF2-40B4-BE49-F238E27FC236}">
              <a16:creationId xmlns:a16="http://schemas.microsoft.com/office/drawing/2014/main" id="{BC979516-59CD-4159-97ED-72893AA70EF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3" name="Text Box 3517">
          <a:extLst>
            <a:ext uri="{FF2B5EF4-FFF2-40B4-BE49-F238E27FC236}">
              <a16:creationId xmlns:a16="http://schemas.microsoft.com/office/drawing/2014/main" id="{79CF2024-B814-4E37-9FFD-ACA63AD9E661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4" name="Text Box 3522">
          <a:extLst>
            <a:ext uri="{FF2B5EF4-FFF2-40B4-BE49-F238E27FC236}">
              <a16:creationId xmlns:a16="http://schemas.microsoft.com/office/drawing/2014/main" id="{5276B9F1-5DB1-4175-9A1E-8180E755DF27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5" name="Text Box 3523">
          <a:extLst>
            <a:ext uri="{FF2B5EF4-FFF2-40B4-BE49-F238E27FC236}">
              <a16:creationId xmlns:a16="http://schemas.microsoft.com/office/drawing/2014/main" id="{0560CDEF-8C9A-46D9-A24C-43A8CE5A0A4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6" name="Text Box 3524">
          <a:extLst>
            <a:ext uri="{FF2B5EF4-FFF2-40B4-BE49-F238E27FC236}">
              <a16:creationId xmlns:a16="http://schemas.microsoft.com/office/drawing/2014/main" id="{EDFBFBA8-F100-4327-83CD-35EB45186C2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7" name="Text Box 3525">
          <a:extLst>
            <a:ext uri="{FF2B5EF4-FFF2-40B4-BE49-F238E27FC236}">
              <a16:creationId xmlns:a16="http://schemas.microsoft.com/office/drawing/2014/main" id="{40C8C88C-7471-4959-8D31-814EA3D7A6B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8" name="Text Box 3530">
          <a:extLst>
            <a:ext uri="{FF2B5EF4-FFF2-40B4-BE49-F238E27FC236}">
              <a16:creationId xmlns:a16="http://schemas.microsoft.com/office/drawing/2014/main" id="{D0693506-C6A1-4781-B0EC-5B7A07B325F6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499" name="Text Box 3531">
          <a:extLst>
            <a:ext uri="{FF2B5EF4-FFF2-40B4-BE49-F238E27FC236}">
              <a16:creationId xmlns:a16="http://schemas.microsoft.com/office/drawing/2014/main" id="{FB79AF81-F0D8-4EB7-AC46-E6500A02690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0" name="Text Box 3532">
          <a:extLst>
            <a:ext uri="{FF2B5EF4-FFF2-40B4-BE49-F238E27FC236}">
              <a16:creationId xmlns:a16="http://schemas.microsoft.com/office/drawing/2014/main" id="{8485AAF8-6555-4888-A862-08ADC9A5964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1" name="Text Box 3533">
          <a:extLst>
            <a:ext uri="{FF2B5EF4-FFF2-40B4-BE49-F238E27FC236}">
              <a16:creationId xmlns:a16="http://schemas.microsoft.com/office/drawing/2014/main" id="{1847D3B8-1902-4AB6-9075-2BC9A71133D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2" name="Text Box 3538">
          <a:extLst>
            <a:ext uri="{FF2B5EF4-FFF2-40B4-BE49-F238E27FC236}">
              <a16:creationId xmlns:a16="http://schemas.microsoft.com/office/drawing/2014/main" id="{4C057D80-4E94-4DBE-806A-EE3212C7739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3" name="Text Box 3539">
          <a:extLst>
            <a:ext uri="{FF2B5EF4-FFF2-40B4-BE49-F238E27FC236}">
              <a16:creationId xmlns:a16="http://schemas.microsoft.com/office/drawing/2014/main" id="{473CE6FE-96F8-480F-AD52-394DE8F9FDD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4" name="Text Box 3540">
          <a:extLst>
            <a:ext uri="{FF2B5EF4-FFF2-40B4-BE49-F238E27FC236}">
              <a16:creationId xmlns:a16="http://schemas.microsoft.com/office/drawing/2014/main" id="{5DD4E0E0-5845-452D-824E-18753FF59D90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5" name="Text Box 3541">
          <a:extLst>
            <a:ext uri="{FF2B5EF4-FFF2-40B4-BE49-F238E27FC236}">
              <a16:creationId xmlns:a16="http://schemas.microsoft.com/office/drawing/2014/main" id="{608A51AB-F82F-4B23-A1DD-7FED06DD249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6" name="Text Box 3546">
          <a:extLst>
            <a:ext uri="{FF2B5EF4-FFF2-40B4-BE49-F238E27FC236}">
              <a16:creationId xmlns:a16="http://schemas.microsoft.com/office/drawing/2014/main" id="{2AE0B4EE-9FB9-4C1A-9ABF-FE3898E7C8C2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7" name="Text Box 3547">
          <a:extLst>
            <a:ext uri="{FF2B5EF4-FFF2-40B4-BE49-F238E27FC236}">
              <a16:creationId xmlns:a16="http://schemas.microsoft.com/office/drawing/2014/main" id="{2D8F05E9-BAF1-49EE-B6CB-F02ED2711DF8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8" name="Text Box 3548">
          <a:extLst>
            <a:ext uri="{FF2B5EF4-FFF2-40B4-BE49-F238E27FC236}">
              <a16:creationId xmlns:a16="http://schemas.microsoft.com/office/drawing/2014/main" id="{433D1DB7-2630-4A67-A421-2B07C9A699F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09" name="Text Box 3549">
          <a:extLst>
            <a:ext uri="{FF2B5EF4-FFF2-40B4-BE49-F238E27FC236}">
              <a16:creationId xmlns:a16="http://schemas.microsoft.com/office/drawing/2014/main" id="{992469C5-37CF-42A2-8F92-146DDAA329D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10" name="Text Box 3554">
          <a:extLst>
            <a:ext uri="{FF2B5EF4-FFF2-40B4-BE49-F238E27FC236}">
              <a16:creationId xmlns:a16="http://schemas.microsoft.com/office/drawing/2014/main" id="{426FDBC8-E670-427D-ADD1-1DFA8FF9FFF3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11" name="Text Box 3555">
          <a:extLst>
            <a:ext uri="{FF2B5EF4-FFF2-40B4-BE49-F238E27FC236}">
              <a16:creationId xmlns:a16="http://schemas.microsoft.com/office/drawing/2014/main" id="{1A362EC3-96FF-4A4A-B24F-BEC0419DF53B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12" name="Text Box 3556">
          <a:extLst>
            <a:ext uri="{FF2B5EF4-FFF2-40B4-BE49-F238E27FC236}">
              <a16:creationId xmlns:a16="http://schemas.microsoft.com/office/drawing/2014/main" id="{1FC7E0B2-C277-45FE-AFB9-DBB91B09A4BE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13" name="Text Box 3557">
          <a:extLst>
            <a:ext uri="{FF2B5EF4-FFF2-40B4-BE49-F238E27FC236}">
              <a16:creationId xmlns:a16="http://schemas.microsoft.com/office/drawing/2014/main" id="{93825D4B-E301-4CD5-BAAE-91119E46712D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14" name="Text Box 3562">
          <a:extLst>
            <a:ext uri="{FF2B5EF4-FFF2-40B4-BE49-F238E27FC236}">
              <a16:creationId xmlns:a16="http://schemas.microsoft.com/office/drawing/2014/main" id="{C3192293-D288-4790-AE58-25FE395C5BBC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15" name="Text Box 3563">
          <a:extLst>
            <a:ext uri="{FF2B5EF4-FFF2-40B4-BE49-F238E27FC236}">
              <a16:creationId xmlns:a16="http://schemas.microsoft.com/office/drawing/2014/main" id="{FE0F831B-5805-4E68-8763-FFFDA5706E39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16" name="Text Box 3564">
          <a:extLst>
            <a:ext uri="{FF2B5EF4-FFF2-40B4-BE49-F238E27FC236}">
              <a16:creationId xmlns:a16="http://schemas.microsoft.com/office/drawing/2014/main" id="{4AF2004B-E3CE-4706-97F6-4869014CB424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1130</xdr:row>
      <xdr:rowOff>0</xdr:rowOff>
    </xdr:from>
    <xdr:to>
      <xdr:col>30</xdr:col>
      <xdr:colOff>0</xdr:colOff>
      <xdr:row>1130</xdr:row>
      <xdr:rowOff>0</xdr:rowOff>
    </xdr:to>
    <xdr:sp macro="" textlink="">
      <xdr:nvSpPr>
        <xdr:cNvPr id="517" name="Text Box 3565">
          <a:extLst>
            <a:ext uri="{FF2B5EF4-FFF2-40B4-BE49-F238E27FC236}">
              <a16:creationId xmlns:a16="http://schemas.microsoft.com/office/drawing/2014/main" id="{E05DC518-6005-46BC-922A-35E4D1D54E09}"/>
            </a:ext>
          </a:extLst>
        </xdr:cNvPr>
        <xdr:cNvSpPr txBox="1">
          <a:spLocks noChangeArrowheads="1"/>
        </xdr:cNvSpPr>
      </xdr:nvSpPr>
      <xdr:spPr bwMode="auto">
        <a:xfrm>
          <a:off x="18964275" y="25908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18" name="Text Box 3570">
          <a:extLst>
            <a:ext uri="{FF2B5EF4-FFF2-40B4-BE49-F238E27FC236}">
              <a16:creationId xmlns:a16="http://schemas.microsoft.com/office/drawing/2014/main" id="{01EEF31D-284C-4C96-89B7-2F4C881D826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19" name="Text Box 3571">
          <a:extLst>
            <a:ext uri="{FF2B5EF4-FFF2-40B4-BE49-F238E27FC236}">
              <a16:creationId xmlns:a16="http://schemas.microsoft.com/office/drawing/2014/main" id="{70925B2E-5DB2-4001-B171-BC9F21AE4C9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0" name="Text Box 3572">
          <a:extLst>
            <a:ext uri="{FF2B5EF4-FFF2-40B4-BE49-F238E27FC236}">
              <a16:creationId xmlns:a16="http://schemas.microsoft.com/office/drawing/2014/main" id="{A617C810-8473-4DEF-B3DF-8231C822C39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1" name="Text Box 3573">
          <a:extLst>
            <a:ext uri="{FF2B5EF4-FFF2-40B4-BE49-F238E27FC236}">
              <a16:creationId xmlns:a16="http://schemas.microsoft.com/office/drawing/2014/main" id="{30DA675F-B3CC-44B1-B943-E9D3D48CAD3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2" name="Text Box 3578">
          <a:extLst>
            <a:ext uri="{FF2B5EF4-FFF2-40B4-BE49-F238E27FC236}">
              <a16:creationId xmlns:a16="http://schemas.microsoft.com/office/drawing/2014/main" id="{905CF64E-663D-489A-B64D-7722B7D8A88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3" name="Text Box 3579">
          <a:extLst>
            <a:ext uri="{FF2B5EF4-FFF2-40B4-BE49-F238E27FC236}">
              <a16:creationId xmlns:a16="http://schemas.microsoft.com/office/drawing/2014/main" id="{2F17AF69-FAD5-4CDC-B0C3-2DC314BD4DB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4" name="Text Box 3580">
          <a:extLst>
            <a:ext uri="{FF2B5EF4-FFF2-40B4-BE49-F238E27FC236}">
              <a16:creationId xmlns:a16="http://schemas.microsoft.com/office/drawing/2014/main" id="{1D45E3CF-2D20-4F47-B628-C3221089833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5" name="Text Box 3581">
          <a:extLst>
            <a:ext uri="{FF2B5EF4-FFF2-40B4-BE49-F238E27FC236}">
              <a16:creationId xmlns:a16="http://schemas.microsoft.com/office/drawing/2014/main" id="{002C8BD7-8301-471E-8DB8-C235A641CDB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6" name="Text Box 3586">
          <a:extLst>
            <a:ext uri="{FF2B5EF4-FFF2-40B4-BE49-F238E27FC236}">
              <a16:creationId xmlns:a16="http://schemas.microsoft.com/office/drawing/2014/main" id="{3D839947-A926-4570-AA8E-407E9EC2024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7" name="Text Box 3587">
          <a:extLst>
            <a:ext uri="{FF2B5EF4-FFF2-40B4-BE49-F238E27FC236}">
              <a16:creationId xmlns:a16="http://schemas.microsoft.com/office/drawing/2014/main" id="{437A9444-9BCC-4A21-9A98-0AA36BC00F4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8" name="Text Box 3588">
          <a:extLst>
            <a:ext uri="{FF2B5EF4-FFF2-40B4-BE49-F238E27FC236}">
              <a16:creationId xmlns:a16="http://schemas.microsoft.com/office/drawing/2014/main" id="{A14A80A4-C060-406F-B08A-198F8CE44A4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29" name="Text Box 3589">
          <a:extLst>
            <a:ext uri="{FF2B5EF4-FFF2-40B4-BE49-F238E27FC236}">
              <a16:creationId xmlns:a16="http://schemas.microsoft.com/office/drawing/2014/main" id="{809913B2-DE35-4645-A998-E32FFDDF091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0" name="Text Box 3594">
          <a:extLst>
            <a:ext uri="{FF2B5EF4-FFF2-40B4-BE49-F238E27FC236}">
              <a16:creationId xmlns:a16="http://schemas.microsoft.com/office/drawing/2014/main" id="{A5CC7028-8295-4005-BF5B-A20878C5B5B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1" name="Text Box 3595">
          <a:extLst>
            <a:ext uri="{FF2B5EF4-FFF2-40B4-BE49-F238E27FC236}">
              <a16:creationId xmlns:a16="http://schemas.microsoft.com/office/drawing/2014/main" id="{A1675664-7F2B-41AA-8F31-D0A2E339F597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2" name="Text Box 3596">
          <a:extLst>
            <a:ext uri="{FF2B5EF4-FFF2-40B4-BE49-F238E27FC236}">
              <a16:creationId xmlns:a16="http://schemas.microsoft.com/office/drawing/2014/main" id="{0D473EED-2265-4825-9322-7C7B2557288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3" name="Text Box 3597">
          <a:extLst>
            <a:ext uri="{FF2B5EF4-FFF2-40B4-BE49-F238E27FC236}">
              <a16:creationId xmlns:a16="http://schemas.microsoft.com/office/drawing/2014/main" id="{4EDC1FC9-1B65-42F8-AAAA-1D52AF89573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4" name="Text Box 3602">
          <a:extLst>
            <a:ext uri="{FF2B5EF4-FFF2-40B4-BE49-F238E27FC236}">
              <a16:creationId xmlns:a16="http://schemas.microsoft.com/office/drawing/2014/main" id="{AE9D81F3-8CD1-4710-AD8D-88ED487D9A3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5" name="Text Box 3603">
          <a:extLst>
            <a:ext uri="{FF2B5EF4-FFF2-40B4-BE49-F238E27FC236}">
              <a16:creationId xmlns:a16="http://schemas.microsoft.com/office/drawing/2014/main" id="{B096E3DC-7AC4-40F3-A102-53E791F3C563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6" name="Text Box 3604">
          <a:extLst>
            <a:ext uri="{FF2B5EF4-FFF2-40B4-BE49-F238E27FC236}">
              <a16:creationId xmlns:a16="http://schemas.microsoft.com/office/drawing/2014/main" id="{C79DEAFF-0336-47E9-BA0A-00A04EE6851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7" name="Text Box 3605">
          <a:extLst>
            <a:ext uri="{FF2B5EF4-FFF2-40B4-BE49-F238E27FC236}">
              <a16:creationId xmlns:a16="http://schemas.microsoft.com/office/drawing/2014/main" id="{6608AA86-BC3F-4BC9-A489-4D85B07F4C9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8" name="Text Box 3610">
          <a:extLst>
            <a:ext uri="{FF2B5EF4-FFF2-40B4-BE49-F238E27FC236}">
              <a16:creationId xmlns:a16="http://schemas.microsoft.com/office/drawing/2014/main" id="{B5238133-2DAE-47CA-A4A1-1490A77E389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39" name="Text Box 3611">
          <a:extLst>
            <a:ext uri="{FF2B5EF4-FFF2-40B4-BE49-F238E27FC236}">
              <a16:creationId xmlns:a16="http://schemas.microsoft.com/office/drawing/2014/main" id="{797B80D4-46B8-474E-9F76-438C55AD014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0" name="Text Box 3612">
          <a:extLst>
            <a:ext uri="{FF2B5EF4-FFF2-40B4-BE49-F238E27FC236}">
              <a16:creationId xmlns:a16="http://schemas.microsoft.com/office/drawing/2014/main" id="{15B151A3-256C-4ACC-8360-8020F44D105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1" name="Text Box 3613">
          <a:extLst>
            <a:ext uri="{FF2B5EF4-FFF2-40B4-BE49-F238E27FC236}">
              <a16:creationId xmlns:a16="http://schemas.microsoft.com/office/drawing/2014/main" id="{A6B64D7B-6E3B-4F87-ACD1-F01066FB0D2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2" name="Text Box 3618">
          <a:extLst>
            <a:ext uri="{FF2B5EF4-FFF2-40B4-BE49-F238E27FC236}">
              <a16:creationId xmlns:a16="http://schemas.microsoft.com/office/drawing/2014/main" id="{46F0C2F5-5769-4B90-B27C-E77FCFC0F9E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3" name="Text Box 3619">
          <a:extLst>
            <a:ext uri="{FF2B5EF4-FFF2-40B4-BE49-F238E27FC236}">
              <a16:creationId xmlns:a16="http://schemas.microsoft.com/office/drawing/2014/main" id="{2B067A39-AA5F-4C7F-86D1-F734DF09126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4" name="Text Box 3620">
          <a:extLst>
            <a:ext uri="{FF2B5EF4-FFF2-40B4-BE49-F238E27FC236}">
              <a16:creationId xmlns:a16="http://schemas.microsoft.com/office/drawing/2014/main" id="{E17D4CCA-1458-4E72-A439-CD32294B916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5" name="Text Box 3621">
          <a:extLst>
            <a:ext uri="{FF2B5EF4-FFF2-40B4-BE49-F238E27FC236}">
              <a16:creationId xmlns:a16="http://schemas.microsoft.com/office/drawing/2014/main" id="{F33B5A1E-F3A7-4A82-BD19-835AAB9311D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6" name="Text Box 3626">
          <a:extLst>
            <a:ext uri="{FF2B5EF4-FFF2-40B4-BE49-F238E27FC236}">
              <a16:creationId xmlns:a16="http://schemas.microsoft.com/office/drawing/2014/main" id="{529CF44B-6D51-4D9E-B84F-38735CAD0AC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7" name="Text Box 3627">
          <a:extLst>
            <a:ext uri="{FF2B5EF4-FFF2-40B4-BE49-F238E27FC236}">
              <a16:creationId xmlns:a16="http://schemas.microsoft.com/office/drawing/2014/main" id="{40C5B631-3C41-4858-8AA6-D19CA2F715E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8" name="Text Box 3628">
          <a:extLst>
            <a:ext uri="{FF2B5EF4-FFF2-40B4-BE49-F238E27FC236}">
              <a16:creationId xmlns:a16="http://schemas.microsoft.com/office/drawing/2014/main" id="{BDF9E4B9-14E1-40CC-82FA-7CC12CE99EB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49" name="Text Box 3629">
          <a:extLst>
            <a:ext uri="{FF2B5EF4-FFF2-40B4-BE49-F238E27FC236}">
              <a16:creationId xmlns:a16="http://schemas.microsoft.com/office/drawing/2014/main" id="{B026ECBE-28FD-4FEE-846C-59DF26E53B3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0" name="Text Box 3634">
          <a:extLst>
            <a:ext uri="{FF2B5EF4-FFF2-40B4-BE49-F238E27FC236}">
              <a16:creationId xmlns:a16="http://schemas.microsoft.com/office/drawing/2014/main" id="{12916E38-8F7A-48FB-8054-4031FCB481B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1" name="Text Box 3635">
          <a:extLst>
            <a:ext uri="{FF2B5EF4-FFF2-40B4-BE49-F238E27FC236}">
              <a16:creationId xmlns:a16="http://schemas.microsoft.com/office/drawing/2014/main" id="{7631DB3F-554F-47E6-86F5-7CB7DD6CEE4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2" name="Text Box 3636">
          <a:extLst>
            <a:ext uri="{FF2B5EF4-FFF2-40B4-BE49-F238E27FC236}">
              <a16:creationId xmlns:a16="http://schemas.microsoft.com/office/drawing/2014/main" id="{180F94BA-48B9-43BA-A353-8AC31DF8179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3" name="Text Box 3637">
          <a:extLst>
            <a:ext uri="{FF2B5EF4-FFF2-40B4-BE49-F238E27FC236}">
              <a16:creationId xmlns:a16="http://schemas.microsoft.com/office/drawing/2014/main" id="{31D23E64-6B2A-41A6-A01B-F7202B4C018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4" name="Text Box 3642">
          <a:extLst>
            <a:ext uri="{FF2B5EF4-FFF2-40B4-BE49-F238E27FC236}">
              <a16:creationId xmlns:a16="http://schemas.microsoft.com/office/drawing/2014/main" id="{3D67A9F3-0BFC-4DD7-84A8-AB8342907BF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5" name="Text Box 3643">
          <a:extLst>
            <a:ext uri="{FF2B5EF4-FFF2-40B4-BE49-F238E27FC236}">
              <a16:creationId xmlns:a16="http://schemas.microsoft.com/office/drawing/2014/main" id="{7E3F0541-D7A3-4A59-BB52-CCE9BCC18F4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6" name="Text Box 3644">
          <a:extLst>
            <a:ext uri="{FF2B5EF4-FFF2-40B4-BE49-F238E27FC236}">
              <a16:creationId xmlns:a16="http://schemas.microsoft.com/office/drawing/2014/main" id="{3083D47E-BF8D-4173-BEE1-9FEAA6BACA6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7" name="Text Box 3645">
          <a:extLst>
            <a:ext uri="{FF2B5EF4-FFF2-40B4-BE49-F238E27FC236}">
              <a16:creationId xmlns:a16="http://schemas.microsoft.com/office/drawing/2014/main" id="{2DAAFBD8-0496-4201-B9B9-75CD57D58E5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8" name="Text Box 3650">
          <a:extLst>
            <a:ext uri="{FF2B5EF4-FFF2-40B4-BE49-F238E27FC236}">
              <a16:creationId xmlns:a16="http://schemas.microsoft.com/office/drawing/2014/main" id="{CBB1F018-378A-4C29-AC4C-9ACF41377B9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59" name="Text Box 3651">
          <a:extLst>
            <a:ext uri="{FF2B5EF4-FFF2-40B4-BE49-F238E27FC236}">
              <a16:creationId xmlns:a16="http://schemas.microsoft.com/office/drawing/2014/main" id="{EA199D7B-60AE-4868-81C6-7B368737E94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0" name="Text Box 3652">
          <a:extLst>
            <a:ext uri="{FF2B5EF4-FFF2-40B4-BE49-F238E27FC236}">
              <a16:creationId xmlns:a16="http://schemas.microsoft.com/office/drawing/2014/main" id="{26BBEA1C-65B7-4812-9F9E-8A5AF5ABEB2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1" name="Text Box 3653">
          <a:extLst>
            <a:ext uri="{FF2B5EF4-FFF2-40B4-BE49-F238E27FC236}">
              <a16:creationId xmlns:a16="http://schemas.microsoft.com/office/drawing/2014/main" id="{44463F93-DA7B-4F05-934C-E7B5CDAFF6C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2" name="Text Box 3658">
          <a:extLst>
            <a:ext uri="{FF2B5EF4-FFF2-40B4-BE49-F238E27FC236}">
              <a16:creationId xmlns:a16="http://schemas.microsoft.com/office/drawing/2014/main" id="{73B5EDEC-B426-45D4-A3CC-DF464EA767F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3" name="Text Box 3659">
          <a:extLst>
            <a:ext uri="{FF2B5EF4-FFF2-40B4-BE49-F238E27FC236}">
              <a16:creationId xmlns:a16="http://schemas.microsoft.com/office/drawing/2014/main" id="{D158D8BB-8F09-4AF4-BDA4-E9615C583B7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4" name="Text Box 3660">
          <a:extLst>
            <a:ext uri="{FF2B5EF4-FFF2-40B4-BE49-F238E27FC236}">
              <a16:creationId xmlns:a16="http://schemas.microsoft.com/office/drawing/2014/main" id="{4AD4F173-59ED-40D7-AB47-8A6405F18B1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5" name="Text Box 3661">
          <a:extLst>
            <a:ext uri="{FF2B5EF4-FFF2-40B4-BE49-F238E27FC236}">
              <a16:creationId xmlns:a16="http://schemas.microsoft.com/office/drawing/2014/main" id="{74AFC5F2-6407-4D5E-9532-A5FEB14EB43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6" name="Text Box 3666">
          <a:extLst>
            <a:ext uri="{FF2B5EF4-FFF2-40B4-BE49-F238E27FC236}">
              <a16:creationId xmlns:a16="http://schemas.microsoft.com/office/drawing/2014/main" id="{3FC2472C-06E0-4795-AC3B-8AFE73B6A29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7" name="Text Box 3667">
          <a:extLst>
            <a:ext uri="{FF2B5EF4-FFF2-40B4-BE49-F238E27FC236}">
              <a16:creationId xmlns:a16="http://schemas.microsoft.com/office/drawing/2014/main" id="{C1F00D5A-E99A-4155-A7D4-F939F373808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8" name="Text Box 3668">
          <a:extLst>
            <a:ext uri="{FF2B5EF4-FFF2-40B4-BE49-F238E27FC236}">
              <a16:creationId xmlns:a16="http://schemas.microsoft.com/office/drawing/2014/main" id="{6B3AD28C-BC95-4499-BCAD-666B79179C37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69" name="Text Box 3669">
          <a:extLst>
            <a:ext uri="{FF2B5EF4-FFF2-40B4-BE49-F238E27FC236}">
              <a16:creationId xmlns:a16="http://schemas.microsoft.com/office/drawing/2014/main" id="{9EA9F6CF-5121-468E-ABF3-20E8E69BFAD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0" name="Text Box 3674">
          <a:extLst>
            <a:ext uri="{FF2B5EF4-FFF2-40B4-BE49-F238E27FC236}">
              <a16:creationId xmlns:a16="http://schemas.microsoft.com/office/drawing/2014/main" id="{F29376DF-0938-4630-9EDE-F526C06151B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1" name="Text Box 3675">
          <a:extLst>
            <a:ext uri="{FF2B5EF4-FFF2-40B4-BE49-F238E27FC236}">
              <a16:creationId xmlns:a16="http://schemas.microsoft.com/office/drawing/2014/main" id="{50E4A97B-3AFE-4787-B5D5-D227B63BC853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2" name="Text Box 3676">
          <a:extLst>
            <a:ext uri="{FF2B5EF4-FFF2-40B4-BE49-F238E27FC236}">
              <a16:creationId xmlns:a16="http://schemas.microsoft.com/office/drawing/2014/main" id="{D06BC576-F3AC-4944-9E17-BB8896FF6E7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3" name="Text Box 3677">
          <a:extLst>
            <a:ext uri="{FF2B5EF4-FFF2-40B4-BE49-F238E27FC236}">
              <a16:creationId xmlns:a16="http://schemas.microsoft.com/office/drawing/2014/main" id="{C3F64EB1-8012-40F4-AB70-16955BDC57A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4" name="Text Box 3682">
          <a:extLst>
            <a:ext uri="{FF2B5EF4-FFF2-40B4-BE49-F238E27FC236}">
              <a16:creationId xmlns:a16="http://schemas.microsoft.com/office/drawing/2014/main" id="{21BE08E3-DC96-4421-A7C1-14530DEFE28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5" name="Text Box 3683">
          <a:extLst>
            <a:ext uri="{FF2B5EF4-FFF2-40B4-BE49-F238E27FC236}">
              <a16:creationId xmlns:a16="http://schemas.microsoft.com/office/drawing/2014/main" id="{BDB2CD73-AB67-42FE-95BE-651FEE0B065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6" name="Text Box 3684">
          <a:extLst>
            <a:ext uri="{FF2B5EF4-FFF2-40B4-BE49-F238E27FC236}">
              <a16:creationId xmlns:a16="http://schemas.microsoft.com/office/drawing/2014/main" id="{5471AA8F-7CEB-48AC-AF7C-1E38FC6F5EB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7" name="Text Box 3685">
          <a:extLst>
            <a:ext uri="{FF2B5EF4-FFF2-40B4-BE49-F238E27FC236}">
              <a16:creationId xmlns:a16="http://schemas.microsoft.com/office/drawing/2014/main" id="{040DF8AB-02D5-41A9-989E-C6CC311614C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8" name="Text Box 3690">
          <a:extLst>
            <a:ext uri="{FF2B5EF4-FFF2-40B4-BE49-F238E27FC236}">
              <a16:creationId xmlns:a16="http://schemas.microsoft.com/office/drawing/2014/main" id="{35A85D75-65D4-4175-B7E4-BAC46968A1B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79" name="Text Box 3691">
          <a:extLst>
            <a:ext uri="{FF2B5EF4-FFF2-40B4-BE49-F238E27FC236}">
              <a16:creationId xmlns:a16="http://schemas.microsoft.com/office/drawing/2014/main" id="{5114295B-1257-4C83-9943-2979266825E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0" name="Text Box 3692">
          <a:extLst>
            <a:ext uri="{FF2B5EF4-FFF2-40B4-BE49-F238E27FC236}">
              <a16:creationId xmlns:a16="http://schemas.microsoft.com/office/drawing/2014/main" id="{53C1343A-FDFD-4C17-8DD0-6CD4BF40734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1" name="Text Box 3693">
          <a:extLst>
            <a:ext uri="{FF2B5EF4-FFF2-40B4-BE49-F238E27FC236}">
              <a16:creationId xmlns:a16="http://schemas.microsoft.com/office/drawing/2014/main" id="{152F5815-742B-41E9-BCE9-2225A40FB35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2" name="Text Box 3698">
          <a:extLst>
            <a:ext uri="{FF2B5EF4-FFF2-40B4-BE49-F238E27FC236}">
              <a16:creationId xmlns:a16="http://schemas.microsoft.com/office/drawing/2014/main" id="{E715C8F5-469E-4B3F-BD9A-0C4A1E257D7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3" name="Text Box 3699">
          <a:extLst>
            <a:ext uri="{FF2B5EF4-FFF2-40B4-BE49-F238E27FC236}">
              <a16:creationId xmlns:a16="http://schemas.microsoft.com/office/drawing/2014/main" id="{E6A991FE-F3B9-40A6-8A6A-50259C6668F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4" name="Text Box 3700">
          <a:extLst>
            <a:ext uri="{FF2B5EF4-FFF2-40B4-BE49-F238E27FC236}">
              <a16:creationId xmlns:a16="http://schemas.microsoft.com/office/drawing/2014/main" id="{A45C6E4D-B9EB-4D1D-A44C-9869D623148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5" name="Text Box 3701">
          <a:extLst>
            <a:ext uri="{FF2B5EF4-FFF2-40B4-BE49-F238E27FC236}">
              <a16:creationId xmlns:a16="http://schemas.microsoft.com/office/drawing/2014/main" id="{5CAF7A68-84D6-43C5-A97C-74E2E146613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6" name="Text Box 3706">
          <a:extLst>
            <a:ext uri="{FF2B5EF4-FFF2-40B4-BE49-F238E27FC236}">
              <a16:creationId xmlns:a16="http://schemas.microsoft.com/office/drawing/2014/main" id="{DB5F1556-A53B-4849-9B1C-E6006723EBE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7" name="Text Box 3707">
          <a:extLst>
            <a:ext uri="{FF2B5EF4-FFF2-40B4-BE49-F238E27FC236}">
              <a16:creationId xmlns:a16="http://schemas.microsoft.com/office/drawing/2014/main" id="{7F0423D8-9890-44F8-BF30-D903D3D85DE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8" name="Text Box 3708">
          <a:extLst>
            <a:ext uri="{FF2B5EF4-FFF2-40B4-BE49-F238E27FC236}">
              <a16:creationId xmlns:a16="http://schemas.microsoft.com/office/drawing/2014/main" id="{0536E458-3676-41C7-9EDB-533ECE919AB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89" name="Text Box 3709">
          <a:extLst>
            <a:ext uri="{FF2B5EF4-FFF2-40B4-BE49-F238E27FC236}">
              <a16:creationId xmlns:a16="http://schemas.microsoft.com/office/drawing/2014/main" id="{86DCCCB0-089A-4FC5-80A6-DD5BCD87BFA6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0" name="Text Box 3714">
          <a:extLst>
            <a:ext uri="{FF2B5EF4-FFF2-40B4-BE49-F238E27FC236}">
              <a16:creationId xmlns:a16="http://schemas.microsoft.com/office/drawing/2014/main" id="{488F05C3-8882-4F18-AC0E-47EA6AA2D6C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1" name="Text Box 3715">
          <a:extLst>
            <a:ext uri="{FF2B5EF4-FFF2-40B4-BE49-F238E27FC236}">
              <a16:creationId xmlns:a16="http://schemas.microsoft.com/office/drawing/2014/main" id="{25CA6BBD-5964-4402-95D5-F555ED0F849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2" name="Text Box 3716">
          <a:extLst>
            <a:ext uri="{FF2B5EF4-FFF2-40B4-BE49-F238E27FC236}">
              <a16:creationId xmlns:a16="http://schemas.microsoft.com/office/drawing/2014/main" id="{027ED466-812B-4239-BB03-61880378A659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3" name="Text Box 3717">
          <a:extLst>
            <a:ext uri="{FF2B5EF4-FFF2-40B4-BE49-F238E27FC236}">
              <a16:creationId xmlns:a16="http://schemas.microsoft.com/office/drawing/2014/main" id="{342A3A79-BA34-4954-BCA1-509461E6968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4" name="Text Box 3722">
          <a:extLst>
            <a:ext uri="{FF2B5EF4-FFF2-40B4-BE49-F238E27FC236}">
              <a16:creationId xmlns:a16="http://schemas.microsoft.com/office/drawing/2014/main" id="{92EFC253-AA2E-416B-8960-538065A583A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5" name="Text Box 3723">
          <a:extLst>
            <a:ext uri="{FF2B5EF4-FFF2-40B4-BE49-F238E27FC236}">
              <a16:creationId xmlns:a16="http://schemas.microsoft.com/office/drawing/2014/main" id="{17660BB7-CB96-4314-9CB8-9CB236171A73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6" name="Text Box 3724">
          <a:extLst>
            <a:ext uri="{FF2B5EF4-FFF2-40B4-BE49-F238E27FC236}">
              <a16:creationId xmlns:a16="http://schemas.microsoft.com/office/drawing/2014/main" id="{3CC6FC6C-63A4-4D86-9DB0-AA3BDA2D7E6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7" name="Text Box 3725">
          <a:extLst>
            <a:ext uri="{FF2B5EF4-FFF2-40B4-BE49-F238E27FC236}">
              <a16:creationId xmlns:a16="http://schemas.microsoft.com/office/drawing/2014/main" id="{EA70B5BF-A29D-44A5-A83D-4CB81292615B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8" name="Text Box 3730">
          <a:extLst>
            <a:ext uri="{FF2B5EF4-FFF2-40B4-BE49-F238E27FC236}">
              <a16:creationId xmlns:a16="http://schemas.microsoft.com/office/drawing/2014/main" id="{39067C3A-E692-4660-8AE4-0D2503146F5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599" name="Text Box 3731">
          <a:extLst>
            <a:ext uri="{FF2B5EF4-FFF2-40B4-BE49-F238E27FC236}">
              <a16:creationId xmlns:a16="http://schemas.microsoft.com/office/drawing/2014/main" id="{4E0E4E16-9AAC-4CBA-A3F3-182D15607CE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0" name="Text Box 3732">
          <a:extLst>
            <a:ext uri="{FF2B5EF4-FFF2-40B4-BE49-F238E27FC236}">
              <a16:creationId xmlns:a16="http://schemas.microsoft.com/office/drawing/2014/main" id="{7AFC7281-20D2-4FA9-9CC3-51DA7A30A4D3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1" name="Text Box 3733">
          <a:extLst>
            <a:ext uri="{FF2B5EF4-FFF2-40B4-BE49-F238E27FC236}">
              <a16:creationId xmlns:a16="http://schemas.microsoft.com/office/drawing/2014/main" id="{8EB14548-038F-4A7A-8EAA-DB262310F3B5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2" name="Text Box 3738">
          <a:extLst>
            <a:ext uri="{FF2B5EF4-FFF2-40B4-BE49-F238E27FC236}">
              <a16:creationId xmlns:a16="http://schemas.microsoft.com/office/drawing/2014/main" id="{95B73136-EB36-413C-B327-F3E4CA91E95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3" name="Text Box 3739">
          <a:extLst>
            <a:ext uri="{FF2B5EF4-FFF2-40B4-BE49-F238E27FC236}">
              <a16:creationId xmlns:a16="http://schemas.microsoft.com/office/drawing/2014/main" id="{FF663D91-DBB1-4C60-A623-F6B4CCB9CE5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4" name="Text Box 3740">
          <a:extLst>
            <a:ext uri="{FF2B5EF4-FFF2-40B4-BE49-F238E27FC236}">
              <a16:creationId xmlns:a16="http://schemas.microsoft.com/office/drawing/2014/main" id="{CC5E1A6B-636A-49ED-8C84-B944D5C3C57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5" name="Text Box 3741">
          <a:extLst>
            <a:ext uri="{FF2B5EF4-FFF2-40B4-BE49-F238E27FC236}">
              <a16:creationId xmlns:a16="http://schemas.microsoft.com/office/drawing/2014/main" id="{9B2E8852-44A0-4326-BC92-13515C33162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6" name="Text Box 3746">
          <a:extLst>
            <a:ext uri="{FF2B5EF4-FFF2-40B4-BE49-F238E27FC236}">
              <a16:creationId xmlns:a16="http://schemas.microsoft.com/office/drawing/2014/main" id="{B74DCE33-F13B-4AD2-A434-2564A11DC1B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7" name="Text Box 3747">
          <a:extLst>
            <a:ext uri="{FF2B5EF4-FFF2-40B4-BE49-F238E27FC236}">
              <a16:creationId xmlns:a16="http://schemas.microsoft.com/office/drawing/2014/main" id="{142DC196-5396-4867-BCAD-4D0DD493FEB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8" name="Text Box 3748">
          <a:extLst>
            <a:ext uri="{FF2B5EF4-FFF2-40B4-BE49-F238E27FC236}">
              <a16:creationId xmlns:a16="http://schemas.microsoft.com/office/drawing/2014/main" id="{0D090AB6-6F73-4197-8A51-058341772E0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09" name="Text Box 3749">
          <a:extLst>
            <a:ext uri="{FF2B5EF4-FFF2-40B4-BE49-F238E27FC236}">
              <a16:creationId xmlns:a16="http://schemas.microsoft.com/office/drawing/2014/main" id="{E0ED2711-3898-4E77-8EC5-6ABAA9DA624C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0" name="Text Box 3754">
          <a:extLst>
            <a:ext uri="{FF2B5EF4-FFF2-40B4-BE49-F238E27FC236}">
              <a16:creationId xmlns:a16="http://schemas.microsoft.com/office/drawing/2014/main" id="{CCC04011-98C6-4880-B4EF-E32461E6E7A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1" name="Text Box 3755">
          <a:extLst>
            <a:ext uri="{FF2B5EF4-FFF2-40B4-BE49-F238E27FC236}">
              <a16:creationId xmlns:a16="http://schemas.microsoft.com/office/drawing/2014/main" id="{073AB2D7-0B24-4571-9D16-8E3CAC7D1F61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2" name="Text Box 3756">
          <a:extLst>
            <a:ext uri="{FF2B5EF4-FFF2-40B4-BE49-F238E27FC236}">
              <a16:creationId xmlns:a16="http://schemas.microsoft.com/office/drawing/2014/main" id="{B3612254-706D-4396-B84F-4BBE9B5CFCF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3" name="Text Box 3757">
          <a:extLst>
            <a:ext uri="{FF2B5EF4-FFF2-40B4-BE49-F238E27FC236}">
              <a16:creationId xmlns:a16="http://schemas.microsoft.com/office/drawing/2014/main" id="{1E6C685D-E8D2-4778-8C73-FEFE3240BC9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4" name="Text Box 3762">
          <a:extLst>
            <a:ext uri="{FF2B5EF4-FFF2-40B4-BE49-F238E27FC236}">
              <a16:creationId xmlns:a16="http://schemas.microsoft.com/office/drawing/2014/main" id="{35EA4A95-4275-49B0-9F12-DE76F3E34BC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5" name="Text Box 3763">
          <a:extLst>
            <a:ext uri="{FF2B5EF4-FFF2-40B4-BE49-F238E27FC236}">
              <a16:creationId xmlns:a16="http://schemas.microsoft.com/office/drawing/2014/main" id="{D417AA7F-8ED1-49E1-916F-9FE02E0A08AF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6" name="Text Box 3764">
          <a:extLst>
            <a:ext uri="{FF2B5EF4-FFF2-40B4-BE49-F238E27FC236}">
              <a16:creationId xmlns:a16="http://schemas.microsoft.com/office/drawing/2014/main" id="{E54244B1-C257-4133-921C-2D23B1C8C24A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7" name="Text Box 3765">
          <a:extLst>
            <a:ext uri="{FF2B5EF4-FFF2-40B4-BE49-F238E27FC236}">
              <a16:creationId xmlns:a16="http://schemas.microsoft.com/office/drawing/2014/main" id="{6D6DDB39-A22E-4B6F-9963-78414A9D6BC8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8" name="Text Box 3770">
          <a:extLst>
            <a:ext uri="{FF2B5EF4-FFF2-40B4-BE49-F238E27FC236}">
              <a16:creationId xmlns:a16="http://schemas.microsoft.com/office/drawing/2014/main" id="{8E1F493A-AA82-48FF-9CC9-29338A395512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19" name="Text Box 3771">
          <a:extLst>
            <a:ext uri="{FF2B5EF4-FFF2-40B4-BE49-F238E27FC236}">
              <a16:creationId xmlns:a16="http://schemas.microsoft.com/office/drawing/2014/main" id="{993B5C30-6F3C-4348-B5C3-966011F7EBE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20" name="Text Box 3772">
          <a:extLst>
            <a:ext uri="{FF2B5EF4-FFF2-40B4-BE49-F238E27FC236}">
              <a16:creationId xmlns:a16="http://schemas.microsoft.com/office/drawing/2014/main" id="{6B021FAC-D69E-4422-A32C-E93246140F97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21" name="Text Box 3773">
          <a:extLst>
            <a:ext uri="{FF2B5EF4-FFF2-40B4-BE49-F238E27FC236}">
              <a16:creationId xmlns:a16="http://schemas.microsoft.com/office/drawing/2014/main" id="{351F7D06-DD58-4BCC-9720-1B747A0EF4CD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22" name="Text Box 3778">
          <a:extLst>
            <a:ext uri="{FF2B5EF4-FFF2-40B4-BE49-F238E27FC236}">
              <a16:creationId xmlns:a16="http://schemas.microsoft.com/office/drawing/2014/main" id="{63122A26-F822-4FBB-9B72-43046DF03F60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23" name="Text Box 3779">
          <a:extLst>
            <a:ext uri="{FF2B5EF4-FFF2-40B4-BE49-F238E27FC236}">
              <a16:creationId xmlns:a16="http://schemas.microsoft.com/office/drawing/2014/main" id="{E66909C9-0585-4719-AA59-79322C96784E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24" name="Text Box 3780">
          <a:extLst>
            <a:ext uri="{FF2B5EF4-FFF2-40B4-BE49-F238E27FC236}">
              <a16:creationId xmlns:a16="http://schemas.microsoft.com/office/drawing/2014/main" id="{8DA6658F-288E-4AAE-9A16-DE8456B5833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30</xdr:col>
      <xdr:colOff>0</xdr:colOff>
      <xdr:row>1131</xdr:row>
      <xdr:rowOff>0</xdr:rowOff>
    </xdr:from>
    <xdr:to>
      <xdr:col>30</xdr:col>
      <xdr:colOff>0</xdr:colOff>
      <xdr:row>1131</xdr:row>
      <xdr:rowOff>0</xdr:rowOff>
    </xdr:to>
    <xdr:sp macro="" textlink="">
      <xdr:nvSpPr>
        <xdr:cNvPr id="625" name="Text Box 3781">
          <a:extLst>
            <a:ext uri="{FF2B5EF4-FFF2-40B4-BE49-F238E27FC236}">
              <a16:creationId xmlns:a16="http://schemas.microsoft.com/office/drawing/2014/main" id="{4B925304-D0B8-4DE9-B7F3-0D9DD81E0C34}"/>
            </a:ext>
          </a:extLst>
        </xdr:cNvPr>
        <xdr:cNvSpPr txBox="1">
          <a:spLocks noChangeArrowheads="1"/>
        </xdr:cNvSpPr>
      </xdr:nvSpPr>
      <xdr:spPr bwMode="auto">
        <a:xfrm>
          <a:off x="18964275" y="2733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cs typeface="Arial"/>
            </a:rPr>
            <a:t>Verfügbarkeit bzw. Preise und Lieferzeiten</a:t>
          </a:r>
        </a:p>
        <a:p>
          <a:pPr algn="ctr" rtl="0">
            <a:defRPr sz="1000"/>
          </a:pPr>
          <a:endParaRPr lang="en-US" sz="2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2</xdr:row>
      <xdr:rowOff>0</xdr:rowOff>
    </xdr:from>
    <xdr:ext cx="182880" cy="266700"/>
    <xdr:sp macro="" textlink="">
      <xdr:nvSpPr>
        <xdr:cNvPr id="39937" name="Text Box 15">
          <a:extLst>
            <a:ext uri="{FF2B5EF4-FFF2-40B4-BE49-F238E27FC236}">
              <a16:creationId xmlns:a16="http://schemas.microsoft.com/office/drawing/2014/main" id="{00000000-0008-0000-0A00-0000019C0000}"/>
            </a:ext>
          </a:extLst>
        </xdr:cNvPr>
        <xdr:cNvSpPr txBox="1">
          <a:spLocks noChangeArrowheads="1"/>
        </xdr:cNvSpPr>
      </xdr:nvSpPr>
      <xdr:spPr bwMode="auto">
        <a:xfrm>
          <a:off x="5410200" y="175260"/>
          <a:ext cx="18288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twoCellAnchor editAs="oneCell">
    <xdr:from>
      <xdr:col>5</xdr:col>
      <xdr:colOff>228600</xdr:colOff>
      <xdr:row>2</xdr:row>
      <xdr:rowOff>91440</xdr:rowOff>
    </xdr:from>
    <xdr:to>
      <xdr:col>5</xdr:col>
      <xdr:colOff>1236345</xdr:colOff>
      <xdr:row>5</xdr:row>
      <xdr:rowOff>167640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5560" y="441960"/>
          <a:ext cx="1021080" cy="800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itescape.sea.siemens.com/Documents%20and%20Settings/ef9knn00/Local%20Settings/Temporary%20Internet%20Files/OLK154/_01%20JPN/01%20%20Pricing%20-%20Terms%20&amp;%20Conditions/04%20%20Pricing%20Agreement/041210%20Pricing%20Agreement%20for%20YSA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itescape.sea.siemens.com/Documents%20and%20Settings/ef9knn00/Local%20Settings/Temporary%20Internet%20Files/OLK154/_01%20JPN/01%20%20Pricing%20-%20Terms%20&amp;%20Conditions/04%20%20Pricing%20Agreement/041129%20Pricing%20Agreement%20for%20YSA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) Multipliers"/>
      <sheetName val="2) Price List -&gt;"/>
      <sheetName val="2.1) 1LG4"/>
      <sheetName val="2.2) 1LP4"/>
      <sheetName val="2.3) 1LA7"/>
      <sheetName val="2.4) 1LP7"/>
      <sheetName val="2.5) 1LA9"/>
      <sheetName val="2.6) Design Code"/>
      <sheetName val="2.7) Z-Options"/>
      <sheetName val="2.8) MOD FRE"/>
      <sheetName val="2.8) MOD MOH"/>
      <sheetName val="2.9) Spares"/>
      <sheetName val="3) SDS3-JPN-240604-2460"/>
      <sheetName val="L-Prices FRE"/>
      <sheetName val="L-Prices MOH"/>
      <sheetName val="L- Lines 1LG4"/>
      <sheetName val="L- Lines 1LA7"/>
      <sheetName val="FRE Dia"/>
      <sheetName val="MOH Dia"/>
      <sheetName val="EBIT Z-Options"/>
      <sheetName val="Data FY0203-&gt;"/>
      <sheetName val="YM Data"/>
      <sheetName val="NPM Data"/>
      <sheetName val="cost adders 1LA7"/>
      <sheetName val="cost adders 1LG4"/>
      <sheetName val="7) Modification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) Multipliers"/>
      <sheetName val="2) Price List -&gt;"/>
      <sheetName val="2.1) 1LG4"/>
      <sheetName val="2.2) 1LP4"/>
      <sheetName val="2.3) 1LA7"/>
      <sheetName val="2.4) 1LP7"/>
      <sheetName val="2.5) 1LA9"/>
      <sheetName val="2.6) Design Code"/>
      <sheetName val="2.7) Z-Options"/>
      <sheetName val="2.8) MOD FRE"/>
      <sheetName val="2.8) MOD MOH"/>
      <sheetName val="2.9) Spares"/>
      <sheetName val="3) SDS3-JPN-240604-2460"/>
      <sheetName val="L-Prices FRE"/>
      <sheetName val="L-Prices MOH"/>
      <sheetName val="L- Lines 1LG4"/>
      <sheetName val="L- Lines 1LA7"/>
      <sheetName val="FRE Dia"/>
      <sheetName val="MOH Dia"/>
      <sheetName val="EBIT Z-Options"/>
      <sheetName val="Data FY0203-&gt;"/>
      <sheetName val="YM Data"/>
      <sheetName val="NPM Data"/>
      <sheetName val="cost adders 1LA7"/>
      <sheetName val="cost adders 1LG4"/>
      <sheetName val="7) Modific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2"/>
  <sheetViews>
    <sheetView topLeftCell="A57" workbookViewId="0">
      <selection activeCell="C63" sqref="C63"/>
    </sheetView>
  </sheetViews>
  <sheetFormatPr defaultColWidth="9" defaultRowHeight="10"/>
  <cols>
    <col min="1" max="1" width="13.25" style="90" customWidth="1"/>
    <col min="2" max="2" width="86.5" style="90" customWidth="1"/>
    <col min="3" max="3" width="14.58203125" style="90" customWidth="1"/>
    <col min="4" max="4" width="16.25" style="90" bestFit="1" customWidth="1"/>
    <col min="5" max="16384" width="9" style="90"/>
  </cols>
  <sheetData>
    <row r="1" spans="1:4" ht="20.149999999999999" customHeight="1"/>
    <row r="2" spans="1:4" ht="20.149999999999999" customHeight="1">
      <c r="A2" s="91" t="s">
        <v>0</v>
      </c>
    </row>
    <row r="3" spans="1:4" ht="20.149999999999999" customHeight="1"/>
    <row r="4" spans="1:4" ht="20.149999999999999" customHeight="1">
      <c r="A4" s="92" t="s">
        <v>1</v>
      </c>
      <c r="B4" s="92" t="s">
        <v>2</v>
      </c>
      <c r="C4" s="92" t="s">
        <v>3</v>
      </c>
      <c r="D4" s="92" t="s">
        <v>4</v>
      </c>
    </row>
    <row r="5" spans="1:4" ht="20.149999999999999" customHeight="1">
      <c r="A5" s="93" t="s">
        <v>5</v>
      </c>
      <c r="B5" s="281" t="s">
        <v>6</v>
      </c>
      <c r="C5" s="94">
        <v>39751</v>
      </c>
      <c r="D5" s="93" t="s">
        <v>7</v>
      </c>
    </row>
    <row r="6" spans="1:4" ht="20.149999999999999" customHeight="1">
      <c r="A6" s="93">
        <v>1.2</v>
      </c>
      <c r="B6" s="281" t="s">
        <v>8</v>
      </c>
      <c r="C6" s="94">
        <v>39892</v>
      </c>
      <c r="D6" s="93" t="s">
        <v>9</v>
      </c>
    </row>
    <row r="7" spans="1:4" ht="20.149999999999999" customHeight="1">
      <c r="A7" s="93">
        <v>1.3</v>
      </c>
      <c r="B7" s="281" t="s">
        <v>10</v>
      </c>
      <c r="C7" s="93" t="s">
        <v>11</v>
      </c>
      <c r="D7" s="93" t="s">
        <v>12</v>
      </c>
    </row>
    <row r="8" spans="1:4" ht="20.149999999999999" customHeight="1">
      <c r="A8" s="93">
        <v>1.4</v>
      </c>
      <c r="B8" s="281" t="s">
        <v>13</v>
      </c>
      <c r="C8" s="93" t="s">
        <v>14</v>
      </c>
      <c r="D8" s="93" t="s">
        <v>12</v>
      </c>
    </row>
    <row r="9" spans="1:4" ht="20.149999999999999" customHeight="1">
      <c r="A9" s="93">
        <v>1.5</v>
      </c>
      <c r="B9" s="281" t="s">
        <v>15</v>
      </c>
      <c r="C9" s="93" t="s">
        <v>16</v>
      </c>
      <c r="D9" s="93" t="s">
        <v>9</v>
      </c>
    </row>
    <row r="10" spans="1:4" ht="20.149999999999999" customHeight="1">
      <c r="A10" s="93">
        <v>1.6</v>
      </c>
      <c r="B10" s="281"/>
      <c r="C10" s="93"/>
      <c r="D10" s="93" t="s">
        <v>17</v>
      </c>
    </row>
    <row r="11" spans="1:4">
      <c r="A11" s="93">
        <v>1.7</v>
      </c>
      <c r="B11" s="282" t="s">
        <v>18</v>
      </c>
      <c r="C11" s="93" t="s">
        <v>19</v>
      </c>
      <c r="D11" s="93" t="s">
        <v>9</v>
      </c>
    </row>
    <row r="12" spans="1:4" ht="20.149999999999999" customHeight="1">
      <c r="A12" s="93">
        <v>1.7</v>
      </c>
      <c r="B12" s="281" t="s">
        <v>20</v>
      </c>
      <c r="C12" s="93" t="s">
        <v>21</v>
      </c>
      <c r="D12" s="93" t="s">
        <v>9</v>
      </c>
    </row>
    <row r="13" spans="1:4" ht="20.149999999999999" customHeight="1">
      <c r="A13" s="93">
        <v>1.8</v>
      </c>
      <c r="B13" s="281" t="s">
        <v>22</v>
      </c>
      <c r="C13" s="93" t="s">
        <v>23</v>
      </c>
      <c r="D13" s="93" t="s">
        <v>9</v>
      </c>
    </row>
    <row r="14" spans="1:4" ht="20.149999999999999" customHeight="1">
      <c r="A14" s="93">
        <v>1.8</v>
      </c>
      <c r="B14" s="281" t="s">
        <v>24</v>
      </c>
      <c r="C14" s="93" t="s">
        <v>25</v>
      </c>
      <c r="D14" s="93" t="s">
        <v>9</v>
      </c>
    </row>
    <row r="15" spans="1:4" ht="20.149999999999999" customHeight="1">
      <c r="A15" s="93">
        <v>1.8</v>
      </c>
      <c r="B15" s="281" t="s">
        <v>26</v>
      </c>
      <c r="C15" s="93" t="s">
        <v>25</v>
      </c>
      <c r="D15" s="93" t="s">
        <v>27</v>
      </c>
    </row>
    <row r="16" spans="1:4" ht="20.149999999999999" customHeight="1">
      <c r="A16" s="93">
        <v>1.9</v>
      </c>
      <c r="B16" s="281" t="s">
        <v>28</v>
      </c>
      <c r="C16" s="93" t="s">
        <v>29</v>
      </c>
      <c r="D16" s="93" t="s">
        <v>9</v>
      </c>
    </row>
    <row r="17" spans="1:4" ht="20.149999999999999" customHeight="1">
      <c r="A17" s="93">
        <v>2.1</v>
      </c>
      <c r="B17" s="281" t="s">
        <v>30</v>
      </c>
      <c r="C17" s="93" t="s">
        <v>31</v>
      </c>
      <c r="D17" s="93" t="s">
        <v>27</v>
      </c>
    </row>
    <row r="18" spans="1:4" ht="20.149999999999999" customHeight="1">
      <c r="A18" s="93">
        <v>2.2000000000000002</v>
      </c>
      <c r="B18" s="281" t="s">
        <v>32</v>
      </c>
      <c r="C18" s="93" t="s">
        <v>33</v>
      </c>
      <c r="D18" s="93" t="s">
        <v>27</v>
      </c>
    </row>
    <row r="19" spans="1:4" ht="60">
      <c r="A19" s="93">
        <v>2.2999999999999998</v>
      </c>
      <c r="B19" s="282" t="s">
        <v>34</v>
      </c>
      <c r="C19" s="93" t="s">
        <v>35</v>
      </c>
      <c r="D19" s="93" t="s">
        <v>9</v>
      </c>
    </row>
    <row r="20" spans="1:4" ht="20">
      <c r="A20" s="93">
        <v>2.4</v>
      </c>
      <c r="B20" s="282" t="s">
        <v>36</v>
      </c>
      <c r="C20" s="93" t="s">
        <v>37</v>
      </c>
      <c r="D20" s="93" t="s">
        <v>9</v>
      </c>
    </row>
    <row r="21" spans="1:4">
      <c r="A21" s="93">
        <v>2.5</v>
      </c>
      <c r="B21" s="282" t="s">
        <v>38</v>
      </c>
      <c r="C21" s="93" t="s">
        <v>39</v>
      </c>
      <c r="D21" s="93" t="s">
        <v>40</v>
      </c>
    </row>
    <row r="22" spans="1:4" ht="21" customHeight="1">
      <c r="A22" s="93">
        <v>2.6</v>
      </c>
      <c r="B22" s="282" t="s">
        <v>41</v>
      </c>
      <c r="C22" s="94" t="s">
        <v>42</v>
      </c>
      <c r="D22" s="93" t="s">
        <v>43</v>
      </c>
    </row>
    <row r="23" spans="1:4" ht="107.25" customHeight="1">
      <c r="A23" s="93">
        <v>2.6</v>
      </c>
      <c r="B23" s="282" t="s">
        <v>44</v>
      </c>
      <c r="C23" s="93" t="s">
        <v>45</v>
      </c>
      <c r="D23" s="93" t="s">
        <v>43</v>
      </c>
    </row>
    <row r="24" spans="1:4">
      <c r="A24" s="93">
        <v>2.6</v>
      </c>
      <c r="B24" s="282" t="s">
        <v>46</v>
      </c>
      <c r="C24" s="94" t="s">
        <v>47</v>
      </c>
      <c r="D24" s="93" t="s">
        <v>43</v>
      </c>
    </row>
    <row r="25" spans="1:4">
      <c r="A25" s="93">
        <v>2.6</v>
      </c>
      <c r="B25" s="282" t="s">
        <v>48</v>
      </c>
      <c r="C25" s="94" t="s">
        <v>49</v>
      </c>
      <c r="D25" s="93" t="s">
        <v>43</v>
      </c>
    </row>
    <row r="26" spans="1:4" ht="27.65" customHeight="1">
      <c r="A26" s="93">
        <v>2.6</v>
      </c>
      <c r="B26" s="282" t="s">
        <v>50</v>
      </c>
      <c r="C26" s="94" t="s">
        <v>51</v>
      </c>
      <c r="D26" s="93" t="s">
        <v>43</v>
      </c>
    </row>
    <row r="27" spans="1:4" ht="27.65" customHeight="1">
      <c r="A27" s="93">
        <v>2.7</v>
      </c>
      <c r="B27" s="282" t="s">
        <v>52</v>
      </c>
      <c r="C27" s="94" t="s">
        <v>53</v>
      </c>
      <c r="D27" s="93" t="s">
        <v>54</v>
      </c>
    </row>
    <row r="28" spans="1:4" ht="33.65" customHeight="1">
      <c r="A28" s="93">
        <v>2.7</v>
      </c>
      <c r="B28" s="282" t="s">
        <v>55</v>
      </c>
      <c r="C28" s="94">
        <v>42405</v>
      </c>
      <c r="D28" s="93" t="s">
        <v>43</v>
      </c>
    </row>
    <row r="29" spans="1:4" ht="33.65" customHeight="1">
      <c r="A29" s="93">
        <v>2.8</v>
      </c>
      <c r="B29" s="282" t="s">
        <v>56</v>
      </c>
      <c r="C29" s="94">
        <v>42524</v>
      </c>
      <c r="D29" s="93" t="s">
        <v>9</v>
      </c>
    </row>
    <row r="30" spans="1:4" ht="33.65" customHeight="1">
      <c r="A30" s="93">
        <v>2.9</v>
      </c>
      <c r="B30" s="282" t="s">
        <v>57</v>
      </c>
      <c r="C30" s="94">
        <v>42579</v>
      </c>
      <c r="D30" s="93" t="s">
        <v>27</v>
      </c>
    </row>
    <row r="31" spans="1:4" ht="48.65" customHeight="1">
      <c r="A31" s="93">
        <v>2.9</v>
      </c>
      <c r="B31" s="282" t="s">
        <v>58</v>
      </c>
      <c r="C31" s="94">
        <v>42641</v>
      </c>
      <c r="D31" s="93" t="s">
        <v>43</v>
      </c>
    </row>
    <row r="32" spans="1:4">
      <c r="A32" s="93">
        <v>2.9</v>
      </c>
      <c r="B32" s="282" t="s">
        <v>59</v>
      </c>
      <c r="C32" s="94">
        <v>42671</v>
      </c>
      <c r="D32" s="93" t="s">
        <v>43</v>
      </c>
    </row>
    <row r="33" spans="1:4">
      <c r="A33" s="93">
        <v>2.9</v>
      </c>
      <c r="B33" s="282" t="s">
        <v>60</v>
      </c>
      <c r="C33" s="94">
        <v>42723</v>
      </c>
      <c r="D33" s="93" t="s">
        <v>9</v>
      </c>
    </row>
    <row r="34" spans="1:4">
      <c r="A34" s="93">
        <v>2.9</v>
      </c>
      <c r="B34" s="282" t="s">
        <v>61</v>
      </c>
      <c r="C34" s="94">
        <v>42747</v>
      </c>
      <c r="D34" s="93" t="s">
        <v>43</v>
      </c>
    </row>
    <row r="35" spans="1:4" ht="148.75" customHeight="1">
      <c r="A35" s="93">
        <v>2.9</v>
      </c>
      <c r="B35" s="282" t="s">
        <v>62</v>
      </c>
      <c r="C35" s="94">
        <v>42822</v>
      </c>
      <c r="D35" s="93" t="s">
        <v>43</v>
      </c>
    </row>
    <row r="36" spans="1:4">
      <c r="A36" s="93">
        <v>2.9</v>
      </c>
      <c r="B36" s="282" t="s">
        <v>63</v>
      </c>
      <c r="C36" s="94">
        <v>42842</v>
      </c>
      <c r="D36" s="93" t="s">
        <v>43</v>
      </c>
    </row>
    <row r="37" spans="1:4" ht="409.6" customHeight="1">
      <c r="A37" s="93">
        <v>2.9</v>
      </c>
      <c r="B37" s="282" t="s">
        <v>64</v>
      </c>
      <c r="C37" s="94">
        <v>42860</v>
      </c>
      <c r="D37" s="93" t="s">
        <v>43</v>
      </c>
    </row>
    <row r="38" spans="1:4">
      <c r="A38" s="93">
        <v>2.9</v>
      </c>
      <c r="B38" s="282" t="s">
        <v>65</v>
      </c>
      <c r="C38" s="94">
        <v>43038</v>
      </c>
      <c r="D38" s="93" t="s">
        <v>43</v>
      </c>
    </row>
    <row r="39" spans="1:4" ht="20">
      <c r="A39" s="93">
        <v>2.9</v>
      </c>
      <c r="B39" s="282" t="s">
        <v>66</v>
      </c>
      <c r="C39" s="94">
        <v>43038</v>
      </c>
      <c r="D39" s="93" t="s">
        <v>43</v>
      </c>
    </row>
    <row r="40" spans="1:4">
      <c r="A40" s="246">
        <v>3</v>
      </c>
      <c r="B40" s="282" t="s">
        <v>67</v>
      </c>
      <c r="C40" s="94">
        <v>43131</v>
      </c>
      <c r="D40" s="93" t="s">
        <v>68</v>
      </c>
    </row>
    <row r="41" spans="1:4">
      <c r="A41" s="246">
        <v>3</v>
      </c>
      <c r="B41" s="282" t="s">
        <v>69</v>
      </c>
      <c r="C41" s="94">
        <v>43124</v>
      </c>
      <c r="D41" s="93" t="s">
        <v>43</v>
      </c>
    </row>
    <row r="42" spans="1:4">
      <c r="A42" s="246">
        <v>3.1</v>
      </c>
      <c r="B42" s="282" t="s">
        <v>70</v>
      </c>
      <c r="C42" s="94">
        <v>43165</v>
      </c>
      <c r="D42" s="93" t="s">
        <v>71</v>
      </c>
    </row>
    <row r="43" spans="1:4">
      <c r="A43" s="246">
        <v>3.2</v>
      </c>
      <c r="B43" s="282" t="s">
        <v>72</v>
      </c>
      <c r="C43" s="94">
        <v>43193</v>
      </c>
      <c r="D43" s="93" t="s">
        <v>73</v>
      </c>
    </row>
    <row r="44" spans="1:4">
      <c r="A44" s="246">
        <v>3.3</v>
      </c>
      <c r="B44" s="282" t="s">
        <v>74</v>
      </c>
      <c r="C44" s="94">
        <v>43203</v>
      </c>
      <c r="D44" s="93" t="s">
        <v>12</v>
      </c>
    </row>
    <row r="45" spans="1:4">
      <c r="A45" s="246">
        <v>3.4</v>
      </c>
      <c r="B45" s="282" t="s">
        <v>75</v>
      </c>
      <c r="C45" s="94">
        <v>43340</v>
      </c>
      <c r="D45" s="93" t="s">
        <v>76</v>
      </c>
    </row>
    <row r="46" spans="1:4">
      <c r="A46" s="246">
        <v>3.5</v>
      </c>
      <c r="B46" s="282" t="s">
        <v>77</v>
      </c>
      <c r="C46" s="94" t="s">
        <v>78</v>
      </c>
      <c r="D46" s="93" t="s">
        <v>12</v>
      </c>
    </row>
    <row r="47" spans="1:4" ht="20">
      <c r="A47" s="246"/>
      <c r="B47" s="282" t="s">
        <v>79</v>
      </c>
      <c r="C47" s="280"/>
      <c r="D47" s="280"/>
    </row>
    <row r="48" spans="1:4">
      <c r="A48" s="246">
        <v>3.6</v>
      </c>
      <c r="B48" s="283" t="s">
        <v>80</v>
      </c>
      <c r="C48" s="280" t="s">
        <v>81</v>
      </c>
      <c r="D48" s="280" t="s">
        <v>82</v>
      </c>
    </row>
    <row r="49" spans="1:4">
      <c r="A49" s="246">
        <v>3.7</v>
      </c>
      <c r="B49" s="283" t="s">
        <v>83</v>
      </c>
      <c r="C49" s="280"/>
      <c r="D49" s="280"/>
    </row>
    <row r="50" spans="1:4">
      <c r="A50" s="246">
        <v>3.8</v>
      </c>
      <c r="B50" s="283" t="s">
        <v>84</v>
      </c>
      <c r="C50" s="280" t="s">
        <v>85</v>
      </c>
      <c r="D50" s="280" t="s">
        <v>82</v>
      </c>
    </row>
    <row r="51" spans="1:4" s="284" customFormat="1" ht="70">
      <c r="A51" s="246">
        <v>3.9</v>
      </c>
      <c r="B51" s="282" t="s">
        <v>86</v>
      </c>
      <c r="C51" s="93" t="s">
        <v>87</v>
      </c>
      <c r="D51" s="93" t="s">
        <v>27</v>
      </c>
    </row>
    <row r="52" spans="1:4">
      <c r="A52" s="246">
        <v>4</v>
      </c>
      <c r="B52" s="292" t="s">
        <v>88</v>
      </c>
      <c r="C52" s="94">
        <v>43858</v>
      </c>
      <c r="D52" s="246" t="s">
        <v>89</v>
      </c>
    </row>
    <row r="53" spans="1:4">
      <c r="A53" s="246">
        <v>4.0999999999999996</v>
      </c>
      <c r="B53" s="292" t="s">
        <v>90</v>
      </c>
      <c r="C53" s="94">
        <v>43921</v>
      </c>
      <c r="D53" s="93" t="s">
        <v>91</v>
      </c>
    </row>
    <row r="54" spans="1:4">
      <c r="A54" s="246">
        <v>4.2</v>
      </c>
      <c r="B54" s="292" t="s">
        <v>92</v>
      </c>
      <c r="C54" s="94">
        <v>43921</v>
      </c>
      <c r="D54" s="93" t="s">
        <v>93</v>
      </c>
    </row>
    <row r="55" spans="1:4">
      <c r="A55" s="246">
        <v>4.3</v>
      </c>
      <c r="B55" s="292" t="s">
        <v>94</v>
      </c>
      <c r="C55" s="94">
        <v>43942</v>
      </c>
      <c r="D55" s="93" t="s">
        <v>27</v>
      </c>
    </row>
    <row r="56" spans="1:4">
      <c r="A56" s="246">
        <v>4.3</v>
      </c>
      <c r="B56" s="292" t="s">
        <v>95</v>
      </c>
      <c r="C56" s="94">
        <v>43999</v>
      </c>
      <c r="D56" s="93" t="s">
        <v>9</v>
      </c>
    </row>
    <row r="57" spans="1:4" ht="80">
      <c r="A57" s="246">
        <v>4.4000000000000004</v>
      </c>
      <c r="B57" s="298" t="s">
        <v>96</v>
      </c>
      <c r="C57" s="94">
        <v>44497</v>
      </c>
      <c r="D57" s="93" t="s">
        <v>9</v>
      </c>
    </row>
    <row r="58" spans="1:4" ht="140">
      <c r="A58" s="246">
        <v>4.5</v>
      </c>
      <c r="B58" s="298" t="s">
        <v>97</v>
      </c>
      <c r="C58" s="94">
        <v>45358</v>
      </c>
      <c r="D58" s="93" t="s">
        <v>9</v>
      </c>
    </row>
    <row r="59" spans="1:4" ht="20">
      <c r="A59" s="246">
        <v>4.5999999999999996</v>
      </c>
      <c r="B59" s="416" t="s">
        <v>98</v>
      </c>
      <c r="C59" s="94">
        <v>45386</v>
      </c>
      <c r="D59" s="93" t="s">
        <v>9</v>
      </c>
    </row>
    <row r="60" spans="1:4">
      <c r="A60" s="246">
        <v>4.5999999999999996</v>
      </c>
      <c r="B60" s="416" t="s">
        <v>99</v>
      </c>
      <c r="C60" s="94">
        <v>45453</v>
      </c>
      <c r="D60" s="93" t="s">
        <v>9</v>
      </c>
    </row>
    <row r="61" spans="1:4">
      <c r="A61" s="246">
        <v>4.5999999999999996</v>
      </c>
      <c r="B61" s="416" t="s">
        <v>100</v>
      </c>
      <c r="C61" s="94">
        <v>45517</v>
      </c>
      <c r="D61" s="93" t="s">
        <v>9</v>
      </c>
    </row>
    <row r="62" spans="1:4">
      <c r="A62" s="246">
        <v>4.5999999999999996</v>
      </c>
      <c r="B62" s="416" t="s">
        <v>101</v>
      </c>
      <c r="C62" s="94">
        <v>45523</v>
      </c>
      <c r="D62" s="93" t="s">
        <v>9</v>
      </c>
    </row>
  </sheetData>
  <pageMargins left="0.75" right="0.75" top="1" bottom="1" header="0.5" footer="0.5"/>
  <pageSetup orientation="portrait" r:id="rId1"/>
  <headerFooter alignWithMargins="0">
    <oddFooter xml:space="preserve">&amp;LRestricted </oddFooter>
    <evenFooter xml:space="preserve">&amp;LRestricted </evenFooter>
    <firstFooter xml:space="preserve">&amp;LRestricted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FFC000"/>
  </sheetPr>
  <dimension ref="A1:BT1048576"/>
  <sheetViews>
    <sheetView zoomScale="85" zoomScaleNormal="85" workbookViewId="0">
      <pane xSplit="6" ySplit="3" topLeftCell="BK240" activePane="bottomRight" state="frozen"/>
      <selection pane="topRight" activeCell="I25" sqref="I25"/>
      <selection pane="bottomLeft" activeCell="I25" sqref="I25"/>
      <selection pane="bottomRight" activeCell="A3" sqref="A3:XFD3"/>
    </sheetView>
  </sheetViews>
  <sheetFormatPr defaultColWidth="9" defaultRowHeight="13.5" customHeight="1" outlineLevelRow="1"/>
  <cols>
    <col min="1" max="1" width="21.5" customWidth="1"/>
    <col min="2" max="2" width="11.08203125" style="2" bestFit="1" customWidth="1"/>
    <col min="3" max="3" width="18.5" bestFit="1" customWidth="1"/>
    <col min="4" max="4" width="5.33203125" customWidth="1"/>
    <col min="5" max="5" width="9" customWidth="1"/>
    <col min="6" max="6" width="12.5" bestFit="1" customWidth="1"/>
    <col min="7" max="8" width="14.58203125" customWidth="1"/>
    <col min="9" max="9" width="9.83203125" customWidth="1"/>
    <col min="10" max="10" width="11.33203125" style="2" customWidth="1"/>
    <col min="11" max="11" width="10.08203125" customWidth="1"/>
    <col min="12" max="12" width="13" customWidth="1"/>
    <col min="13" max="13" width="14.08203125" customWidth="1"/>
    <col min="14" max="18" width="11.33203125" customWidth="1"/>
    <col min="19" max="19" width="12.5" customWidth="1"/>
    <col min="20" max="22" width="11.33203125" customWidth="1"/>
    <col min="23" max="23" width="9.25" customWidth="1"/>
    <col min="24" max="24" width="14.25" customWidth="1"/>
    <col min="25" max="26" width="8.75" customWidth="1"/>
    <col min="27" max="27" width="21.75" customWidth="1"/>
    <col min="28" max="29" width="8.75" customWidth="1"/>
    <col min="30" max="30" width="10" customWidth="1"/>
    <col min="31" max="33" width="8.75" customWidth="1"/>
    <col min="34" max="39" width="10" customWidth="1"/>
    <col min="40" max="40" width="12.58203125" customWidth="1"/>
    <col min="41" max="41" width="14.5" customWidth="1"/>
    <col min="42" max="42" width="16.33203125" customWidth="1"/>
    <col min="43" max="43" width="16.58203125" customWidth="1"/>
    <col min="44" max="44" width="14" customWidth="1"/>
    <col min="45" max="45" width="11" customWidth="1"/>
    <col min="46" max="46" width="15.75" customWidth="1"/>
    <col min="47" max="47" width="11" customWidth="1"/>
    <col min="48" max="48" width="10.83203125" customWidth="1"/>
    <col min="49" max="49" width="10" customWidth="1"/>
    <col min="50" max="50" width="8.58203125" customWidth="1"/>
    <col min="51" max="51" width="10" customWidth="1"/>
    <col min="52" max="52" width="13.25" customWidth="1"/>
    <col min="53" max="56" width="10" customWidth="1"/>
    <col min="57" max="58" width="12.25" customWidth="1"/>
    <col min="59" max="59" width="9.58203125" customWidth="1"/>
    <col min="60" max="60" width="14.25" customWidth="1"/>
    <col min="61" max="63" width="9" customWidth="1"/>
    <col min="64" max="64" width="13.08203125" style="245" customWidth="1"/>
    <col min="65" max="65" width="9" style="2" customWidth="1"/>
    <col min="66" max="66" width="59.08203125" style="2" customWidth="1"/>
    <col min="67" max="67" width="9" style="2" customWidth="1"/>
    <col min="68" max="68" width="30.33203125" style="2" customWidth="1"/>
    <col min="69" max="69" width="27" style="2" customWidth="1"/>
    <col min="70" max="71" width="9" customWidth="1"/>
    <col min="72" max="72" width="12.83203125" style="485" bestFit="1" customWidth="1"/>
  </cols>
  <sheetData>
    <row r="1" spans="1:72" ht="54.75" customHeight="1" thickBot="1">
      <c r="A1" s="517" t="s">
        <v>102</v>
      </c>
      <c r="B1" s="517"/>
      <c r="C1" s="517"/>
      <c r="D1" s="517"/>
      <c r="E1" s="517"/>
      <c r="F1" s="518"/>
      <c r="G1" s="255"/>
      <c r="H1" s="255"/>
      <c r="I1" s="32" t="s">
        <v>103</v>
      </c>
      <c r="J1" s="4" t="s">
        <v>104</v>
      </c>
      <c r="K1" s="32" t="s">
        <v>105</v>
      </c>
      <c r="L1" s="3" t="s">
        <v>106</v>
      </c>
      <c r="M1" s="3" t="s">
        <v>106</v>
      </c>
      <c r="N1" s="3" t="s">
        <v>106</v>
      </c>
      <c r="O1" s="3" t="s">
        <v>106</v>
      </c>
      <c r="P1" s="3" t="s">
        <v>106</v>
      </c>
      <c r="Q1" s="3" t="s">
        <v>106</v>
      </c>
      <c r="R1" s="3" t="s">
        <v>106</v>
      </c>
      <c r="S1" s="4" t="s">
        <v>104</v>
      </c>
      <c r="T1" s="3" t="s">
        <v>106</v>
      </c>
      <c r="U1" s="3" t="s">
        <v>106</v>
      </c>
      <c r="V1" s="4" t="s">
        <v>104</v>
      </c>
      <c r="W1" s="3" t="s">
        <v>106</v>
      </c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519" t="s">
        <v>107</v>
      </c>
      <c r="BF1" s="519"/>
      <c r="BG1" s="514" t="s">
        <v>108</v>
      </c>
      <c r="BH1" s="514"/>
      <c r="BN1" s="291"/>
      <c r="BP1" s="291"/>
      <c r="BQ1" s="291"/>
    </row>
    <row r="2" spans="1:72" ht="14.5" thickBot="1">
      <c r="A2" s="506" t="s">
        <v>109</v>
      </c>
      <c r="B2" s="508"/>
      <c r="C2" s="508"/>
      <c r="D2" s="508"/>
      <c r="E2" s="508"/>
      <c r="F2" s="508"/>
      <c r="G2" s="254"/>
      <c r="H2" s="254"/>
      <c r="I2" s="506" t="s">
        <v>110</v>
      </c>
      <c r="J2" s="508"/>
      <c r="K2" s="507"/>
      <c r="L2" s="506" t="s">
        <v>111</v>
      </c>
      <c r="M2" s="508"/>
      <c r="N2" s="507"/>
      <c r="O2" s="506" t="s">
        <v>112</v>
      </c>
      <c r="P2" s="508"/>
      <c r="Q2" s="507"/>
      <c r="R2" s="506" t="s">
        <v>113</v>
      </c>
      <c r="S2" s="508"/>
      <c r="T2" s="507"/>
      <c r="U2" s="506" t="s">
        <v>114</v>
      </c>
      <c r="V2" s="508"/>
      <c r="W2" s="507"/>
      <c r="X2" s="108"/>
      <c r="Y2" s="109"/>
      <c r="Z2" s="511" t="s">
        <v>115</v>
      </c>
      <c r="AA2" s="512"/>
      <c r="AB2" s="512"/>
      <c r="AC2" s="513"/>
      <c r="AD2" s="506" t="s">
        <v>116</v>
      </c>
      <c r="AE2" s="508"/>
      <c r="AF2" s="507"/>
      <c r="AG2" s="511" t="s">
        <v>117</v>
      </c>
      <c r="AH2" s="512"/>
      <c r="AI2" s="512"/>
      <c r="AJ2" s="512"/>
      <c r="AK2" s="512"/>
      <c r="AL2" s="512"/>
      <c r="AM2" s="513"/>
      <c r="AN2" s="506" t="s">
        <v>118</v>
      </c>
      <c r="AO2" s="507"/>
      <c r="AP2" s="506" t="s">
        <v>119</v>
      </c>
      <c r="AQ2" s="507"/>
      <c r="AR2" s="506" t="s">
        <v>120</v>
      </c>
      <c r="AS2" s="507"/>
      <c r="AT2" s="254"/>
      <c r="AU2" s="254"/>
      <c r="AV2" s="506" t="s">
        <v>121</v>
      </c>
      <c r="AW2" s="508"/>
      <c r="AX2" s="508"/>
      <c r="AY2" s="508"/>
      <c r="AZ2" s="508"/>
      <c r="BA2" s="508"/>
      <c r="BB2" s="508"/>
      <c r="BC2" s="508"/>
      <c r="BD2" s="507"/>
      <c r="BE2" s="509" t="s">
        <v>122</v>
      </c>
      <c r="BF2" s="510"/>
      <c r="BG2" s="515" t="s">
        <v>122</v>
      </c>
      <c r="BH2" s="516"/>
      <c r="BI2" s="161" t="s">
        <v>123</v>
      </c>
      <c r="BJ2" s="506" t="s">
        <v>124</v>
      </c>
      <c r="BK2" s="507"/>
    </row>
    <row r="3" spans="1:72" s="279" customFormat="1" ht="53" thickBot="1">
      <c r="A3" s="35" t="s">
        <v>125</v>
      </c>
      <c r="B3" s="36" t="s">
        <v>126</v>
      </c>
      <c r="C3" s="36" t="s">
        <v>127</v>
      </c>
      <c r="D3" s="36" t="s">
        <v>128</v>
      </c>
      <c r="E3" s="36" t="s">
        <v>129</v>
      </c>
      <c r="F3" s="266" t="s">
        <v>130</v>
      </c>
      <c r="G3" s="285" t="s">
        <v>131</v>
      </c>
      <c r="H3" s="286" t="s">
        <v>132</v>
      </c>
      <c r="I3" s="267" t="s">
        <v>133</v>
      </c>
      <c r="J3" s="268" t="s">
        <v>134</v>
      </c>
      <c r="K3" s="269" t="s">
        <v>105</v>
      </c>
      <c r="L3" s="270" t="s">
        <v>135</v>
      </c>
      <c r="M3" s="271" t="s">
        <v>136</v>
      </c>
      <c r="N3" s="272" t="s">
        <v>137</v>
      </c>
      <c r="O3" s="270" t="s">
        <v>138</v>
      </c>
      <c r="P3" s="271" t="s">
        <v>139</v>
      </c>
      <c r="Q3" s="272" t="s">
        <v>140</v>
      </c>
      <c r="R3" s="270" t="s">
        <v>141</v>
      </c>
      <c r="S3" s="268" t="s">
        <v>142</v>
      </c>
      <c r="T3" s="269" t="s">
        <v>143</v>
      </c>
      <c r="U3" s="267" t="s">
        <v>144</v>
      </c>
      <c r="V3" s="268" t="s">
        <v>145</v>
      </c>
      <c r="W3" s="269" t="s">
        <v>146</v>
      </c>
      <c r="X3" s="265" t="s">
        <v>147</v>
      </c>
      <c r="Y3" s="266" t="s">
        <v>148</v>
      </c>
      <c r="Z3" s="35" t="s">
        <v>149</v>
      </c>
      <c r="AA3" s="36" t="s">
        <v>150</v>
      </c>
      <c r="AB3" s="36" t="s">
        <v>151</v>
      </c>
      <c r="AC3" s="273" t="s">
        <v>152</v>
      </c>
      <c r="AD3" s="265" t="s">
        <v>153</v>
      </c>
      <c r="AE3" s="36" t="s">
        <v>154</v>
      </c>
      <c r="AF3" s="266" t="s">
        <v>155</v>
      </c>
      <c r="AG3" s="35" t="s">
        <v>156</v>
      </c>
      <c r="AH3" s="36" t="s">
        <v>157</v>
      </c>
      <c r="AI3" s="36" t="s">
        <v>158</v>
      </c>
      <c r="AJ3" s="287" t="s">
        <v>159</v>
      </c>
      <c r="AK3" s="36" t="s">
        <v>160</v>
      </c>
      <c r="AL3" s="36" t="s">
        <v>161</v>
      </c>
      <c r="AM3" s="287" t="s">
        <v>162</v>
      </c>
      <c r="AN3" s="265" t="s">
        <v>163</v>
      </c>
      <c r="AO3" s="37" t="s">
        <v>164</v>
      </c>
      <c r="AP3" s="288" t="s">
        <v>165</v>
      </c>
      <c r="AQ3" s="288" t="s">
        <v>166</v>
      </c>
      <c r="AR3" s="289" t="s">
        <v>167</v>
      </c>
      <c r="AS3" s="290" t="s">
        <v>168</v>
      </c>
      <c r="AT3" s="275" t="s">
        <v>169</v>
      </c>
      <c r="AU3" s="274" t="s">
        <v>170</v>
      </c>
      <c r="AV3" s="35" t="s">
        <v>171</v>
      </c>
      <c r="AW3" s="36" t="s">
        <v>172</v>
      </c>
      <c r="AX3" s="36" t="s">
        <v>173</v>
      </c>
      <c r="AY3" s="36" t="s">
        <v>174</v>
      </c>
      <c r="AZ3" s="36" t="s">
        <v>175</v>
      </c>
      <c r="BA3" s="36" t="s">
        <v>176</v>
      </c>
      <c r="BB3" s="36" t="s">
        <v>177</v>
      </c>
      <c r="BC3" s="36" t="s">
        <v>178</v>
      </c>
      <c r="BD3" s="266" t="s">
        <v>179</v>
      </c>
      <c r="BE3" s="38" t="s">
        <v>180</v>
      </c>
      <c r="BF3" s="39" t="s">
        <v>181</v>
      </c>
      <c r="BG3" s="217" t="s">
        <v>180</v>
      </c>
      <c r="BH3" s="218" t="s">
        <v>181</v>
      </c>
      <c r="BI3" s="276" t="s">
        <v>182</v>
      </c>
      <c r="BJ3" s="277" t="s">
        <v>183</v>
      </c>
      <c r="BK3" s="276" t="s">
        <v>184</v>
      </c>
      <c r="BL3" s="278" t="s">
        <v>185</v>
      </c>
      <c r="BM3" s="278" t="s">
        <v>186</v>
      </c>
      <c r="BN3" s="278" t="s">
        <v>187</v>
      </c>
      <c r="BO3" s="278" t="s">
        <v>188</v>
      </c>
      <c r="BP3" s="278" t="s">
        <v>189</v>
      </c>
      <c r="BQ3" s="278" t="s">
        <v>189</v>
      </c>
      <c r="BT3" s="485" t="s">
        <v>2872</v>
      </c>
    </row>
    <row r="4" spans="1:72" ht="13.5" customHeight="1" outlineLevel="1">
      <c r="A4" s="431" t="s">
        <v>190</v>
      </c>
      <c r="B4" s="432" t="s">
        <v>191</v>
      </c>
      <c r="C4" s="432">
        <v>1</v>
      </c>
      <c r="D4" s="432">
        <v>2</v>
      </c>
      <c r="E4" s="432" t="s">
        <v>192</v>
      </c>
      <c r="F4" s="433">
        <v>3520</v>
      </c>
      <c r="G4" s="434">
        <v>3168</v>
      </c>
      <c r="H4" s="434">
        <v>1337.6</v>
      </c>
      <c r="I4" s="435">
        <v>1.4</v>
      </c>
      <c r="J4" s="436">
        <v>0.7</v>
      </c>
      <c r="K4" s="437">
        <v>0.55999999999999994</v>
      </c>
      <c r="L4" s="438">
        <v>1.8130680700745501</v>
      </c>
      <c r="M4" s="439">
        <v>0.90653403503727503</v>
      </c>
      <c r="N4" s="440">
        <v>0.72522722802982009</v>
      </c>
      <c r="O4" s="438">
        <v>2.2127993434907922</v>
      </c>
      <c r="P4" s="439">
        <v>1.1063996717453961</v>
      </c>
      <c r="Q4" s="441">
        <v>0.88511973739631689</v>
      </c>
      <c r="R4" s="442">
        <v>2.8</v>
      </c>
      <c r="S4" s="443">
        <v>1.4</v>
      </c>
      <c r="T4" s="437">
        <v>1.1199999999999999</v>
      </c>
      <c r="U4" s="444">
        <v>24</v>
      </c>
      <c r="V4" s="432">
        <v>12</v>
      </c>
      <c r="W4" s="445">
        <v>9.6000000000000014</v>
      </c>
      <c r="X4" s="443" t="s">
        <v>193</v>
      </c>
      <c r="Y4" s="436" t="s">
        <v>194</v>
      </c>
      <c r="Z4" s="436">
        <v>79.3</v>
      </c>
      <c r="AA4" s="436">
        <v>82.1</v>
      </c>
      <c r="AB4" s="436">
        <v>82.5</v>
      </c>
      <c r="AC4" s="436">
        <v>81.5</v>
      </c>
      <c r="AD4" s="436">
        <v>65.2</v>
      </c>
      <c r="AE4" s="436">
        <v>77.400000000000006</v>
      </c>
      <c r="AF4" s="436">
        <v>81.099999999999994</v>
      </c>
      <c r="AG4" s="436">
        <v>1.5</v>
      </c>
      <c r="AH4" s="436">
        <v>2.6</v>
      </c>
      <c r="AI4" s="436">
        <v>5.7</v>
      </c>
      <c r="AJ4" s="436">
        <v>2.4300000000000002</v>
      </c>
      <c r="AK4" s="436">
        <v>175</v>
      </c>
      <c r="AL4" s="436">
        <v>380</v>
      </c>
      <c r="AM4" s="436">
        <v>162</v>
      </c>
      <c r="AN4" s="432">
        <v>12</v>
      </c>
      <c r="AO4" s="432">
        <v>16</v>
      </c>
      <c r="AP4" s="446">
        <v>39</v>
      </c>
      <c r="AQ4" s="447">
        <v>7.4680761789002457</v>
      </c>
      <c r="AR4" s="448" t="s">
        <v>195</v>
      </c>
      <c r="AS4" s="449">
        <v>4.7899999999999998E-2</v>
      </c>
      <c r="AT4" s="432" t="s">
        <v>196</v>
      </c>
      <c r="AU4" s="432" t="s">
        <v>197</v>
      </c>
      <c r="AV4" s="450">
        <v>64</v>
      </c>
      <c r="AW4" s="450">
        <v>76</v>
      </c>
      <c r="AX4" s="450">
        <v>31</v>
      </c>
      <c r="AY4" s="450">
        <v>44</v>
      </c>
      <c r="AZ4" s="450">
        <v>52</v>
      </c>
      <c r="BA4" s="450">
        <v>62</v>
      </c>
      <c r="BB4" s="450">
        <v>59</v>
      </c>
      <c r="BC4" s="450">
        <v>54</v>
      </c>
      <c r="BD4" s="450">
        <v>46</v>
      </c>
      <c r="BE4" s="451">
        <f t="shared" ref="BE4:BE67" si="0">(((125*746)*(9.549))/BF4)/0.7375</f>
        <v>223.58926553672316</v>
      </c>
      <c r="BF4" s="450">
        <v>5400</v>
      </c>
      <c r="BG4" s="451">
        <f t="shared" ref="BG4:BG67" si="1">BE4</f>
        <v>223.58926553672316</v>
      </c>
      <c r="BH4" s="450">
        <v>5400</v>
      </c>
      <c r="BI4" s="446" t="s">
        <v>198</v>
      </c>
      <c r="BJ4" s="446" t="s">
        <v>199</v>
      </c>
      <c r="BK4" s="452" t="s">
        <v>200</v>
      </c>
      <c r="BL4" s="453">
        <v>1.1499999999999999</v>
      </c>
      <c r="BM4" s="454">
        <v>40</v>
      </c>
      <c r="BN4" s="454" t="s">
        <v>195</v>
      </c>
      <c r="BO4" s="455" t="s">
        <v>195</v>
      </c>
      <c r="BP4" s="454" t="s">
        <v>195</v>
      </c>
      <c r="BQ4" s="454" t="s">
        <v>195</v>
      </c>
      <c r="BT4" s="485">
        <v>211.43</v>
      </c>
    </row>
    <row r="5" spans="1:72" ht="13.5" customHeight="1" outlineLevel="1">
      <c r="A5" s="431" t="s">
        <v>201</v>
      </c>
      <c r="B5" s="432" t="s">
        <v>191</v>
      </c>
      <c r="C5" s="432">
        <v>1.5</v>
      </c>
      <c r="D5" s="432">
        <v>2</v>
      </c>
      <c r="E5" s="432" t="s">
        <v>192</v>
      </c>
      <c r="F5" s="433">
        <v>3525</v>
      </c>
      <c r="G5" s="456">
        <v>3172.5</v>
      </c>
      <c r="H5" s="434">
        <v>1480.5</v>
      </c>
      <c r="I5" s="435">
        <v>2.2000000000000002</v>
      </c>
      <c r="J5" s="436">
        <v>1.1000000000000001</v>
      </c>
      <c r="K5" s="437">
        <v>0.88000000000000012</v>
      </c>
      <c r="L5" s="438">
        <v>2.7377963279178306</v>
      </c>
      <c r="M5" s="439">
        <v>1.3688981639589153</v>
      </c>
      <c r="N5" s="440">
        <v>1.0951185311671323</v>
      </c>
      <c r="O5" s="438">
        <v>3.2923299997313564</v>
      </c>
      <c r="P5" s="439">
        <v>1.6461649998656782</v>
      </c>
      <c r="Q5" s="441">
        <v>1.3169319998925426</v>
      </c>
      <c r="R5" s="442">
        <v>4</v>
      </c>
      <c r="S5" s="443">
        <v>2</v>
      </c>
      <c r="T5" s="437">
        <v>1.6</v>
      </c>
      <c r="U5" s="444">
        <v>38</v>
      </c>
      <c r="V5" s="432">
        <v>19</v>
      </c>
      <c r="W5" s="445">
        <v>15.200000000000001</v>
      </c>
      <c r="X5" s="443" t="s">
        <v>202</v>
      </c>
      <c r="Y5" s="436" t="s">
        <v>194</v>
      </c>
      <c r="Z5" s="436">
        <v>80</v>
      </c>
      <c r="AA5" s="436">
        <v>83.2</v>
      </c>
      <c r="AB5" s="436">
        <v>84</v>
      </c>
      <c r="AC5" s="436">
        <v>82.5</v>
      </c>
      <c r="AD5" s="436">
        <v>64.2</v>
      </c>
      <c r="AE5" s="436">
        <v>77</v>
      </c>
      <c r="AF5" s="436">
        <v>83.6</v>
      </c>
      <c r="AG5" s="436">
        <v>2.2000000000000002</v>
      </c>
      <c r="AH5" s="436">
        <v>6</v>
      </c>
      <c r="AI5" s="436">
        <v>10</v>
      </c>
      <c r="AJ5" s="436">
        <v>5.5220000000000002</v>
      </c>
      <c r="AK5" s="436">
        <v>270</v>
      </c>
      <c r="AL5" s="436">
        <v>450</v>
      </c>
      <c r="AM5" s="436">
        <v>251</v>
      </c>
      <c r="AN5" s="432">
        <v>14</v>
      </c>
      <c r="AO5" s="432">
        <v>19</v>
      </c>
      <c r="AP5" s="446">
        <v>55</v>
      </c>
      <c r="AQ5" s="447">
        <v>8.1640296105580941</v>
      </c>
      <c r="AR5" s="457">
        <v>1.8</v>
      </c>
      <c r="AS5" s="449">
        <v>5.5199999999999999E-2</v>
      </c>
      <c r="AT5" s="432" t="s">
        <v>196</v>
      </c>
      <c r="AU5" s="432" t="s">
        <v>197</v>
      </c>
      <c r="AV5" s="450">
        <v>64</v>
      </c>
      <c r="AW5" s="450">
        <v>76</v>
      </c>
      <c r="AX5" s="450">
        <v>31</v>
      </c>
      <c r="AY5" s="450">
        <v>44</v>
      </c>
      <c r="AZ5" s="450">
        <v>52</v>
      </c>
      <c r="BA5" s="450">
        <v>62</v>
      </c>
      <c r="BB5" s="450">
        <v>59</v>
      </c>
      <c r="BC5" s="450">
        <v>54</v>
      </c>
      <c r="BD5" s="450">
        <v>46</v>
      </c>
      <c r="BE5" s="451">
        <f t="shared" si="0"/>
        <v>223.58926553672316</v>
      </c>
      <c r="BF5" s="450">
        <v>5400</v>
      </c>
      <c r="BG5" s="451">
        <f t="shared" si="1"/>
        <v>223.58926553672316</v>
      </c>
      <c r="BH5" s="450">
        <v>5400</v>
      </c>
      <c r="BI5" s="446" t="s">
        <v>198</v>
      </c>
      <c r="BJ5" s="446" t="s">
        <v>199</v>
      </c>
      <c r="BK5" s="452" t="s">
        <v>200</v>
      </c>
      <c r="BL5" s="453">
        <v>1.1499999999999999</v>
      </c>
      <c r="BM5" s="454">
        <v>40</v>
      </c>
      <c r="BN5" s="454" t="s">
        <v>195</v>
      </c>
      <c r="BO5" s="455" t="s">
        <v>195</v>
      </c>
      <c r="BP5" s="454" t="s">
        <v>195</v>
      </c>
      <c r="BQ5" s="454" t="s">
        <v>195</v>
      </c>
      <c r="BT5" s="485">
        <v>274.44</v>
      </c>
    </row>
    <row r="6" spans="1:72" ht="13.5" customHeight="1" outlineLevel="1">
      <c r="A6" s="431" t="s">
        <v>203</v>
      </c>
      <c r="B6" s="432" t="s">
        <v>191</v>
      </c>
      <c r="C6" s="432">
        <v>2</v>
      </c>
      <c r="D6" s="432">
        <v>2</v>
      </c>
      <c r="E6" s="432" t="s">
        <v>204</v>
      </c>
      <c r="F6" s="433">
        <v>3515</v>
      </c>
      <c r="G6" s="456">
        <v>3163.5</v>
      </c>
      <c r="H6" s="434">
        <v>1476.3</v>
      </c>
      <c r="I6" s="435">
        <v>2.4</v>
      </c>
      <c r="J6" s="436">
        <v>1.2</v>
      </c>
      <c r="K6" s="437">
        <v>0.96</v>
      </c>
      <c r="L6" s="438">
        <v>3.234718642784904</v>
      </c>
      <c r="M6" s="439">
        <v>1.617359321392452</v>
      </c>
      <c r="N6" s="440">
        <v>1.2938874571139616</v>
      </c>
      <c r="O6" s="438">
        <v>4.0363124719762373</v>
      </c>
      <c r="P6" s="439">
        <v>2.0181562359881187</v>
      </c>
      <c r="Q6" s="441">
        <v>1.6145249887904951</v>
      </c>
      <c r="R6" s="442">
        <v>5</v>
      </c>
      <c r="S6" s="443">
        <v>2.5</v>
      </c>
      <c r="T6" s="437">
        <v>2</v>
      </c>
      <c r="U6" s="444">
        <v>46</v>
      </c>
      <c r="V6" s="432">
        <v>23</v>
      </c>
      <c r="W6" s="445">
        <v>18.400000000000002</v>
      </c>
      <c r="X6" s="443" t="s">
        <v>193</v>
      </c>
      <c r="Y6" s="436" t="s">
        <v>194</v>
      </c>
      <c r="Z6" s="436">
        <v>84</v>
      </c>
      <c r="AA6" s="436">
        <v>85.7</v>
      </c>
      <c r="AB6" s="436">
        <v>85.5</v>
      </c>
      <c r="AC6" s="436">
        <v>84</v>
      </c>
      <c r="AD6" s="436">
        <v>69</v>
      </c>
      <c r="AE6" s="436">
        <v>81.3</v>
      </c>
      <c r="AF6" s="436">
        <v>87.6</v>
      </c>
      <c r="AG6" s="436">
        <v>2.9</v>
      </c>
      <c r="AH6" s="436">
        <v>7.4</v>
      </c>
      <c r="AI6" s="436">
        <v>12.5</v>
      </c>
      <c r="AJ6" s="436">
        <v>6.7569999999999997</v>
      </c>
      <c r="AK6" s="436">
        <v>250</v>
      </c>
      <c r="AL6" s="436">
        <v>420</v>
      </c>
      <c r="AM6" s="436">
        <v>233</v>
      </c>
      <c r="AN6" s="432">
        <v>13</v>
      </c>
      <c r="AO6" s="432">
        <v>18</v>
      </c>
      <c r="AP6" s="446">
        <v>52</v>
      </c>
      <c r="AQ6" s="447">
        <v>8.8599830422159407</v>
      </c>
      <c r="AR6" s="457">
        <v>2.4</v>
      </c>
      <c r="AS6" s="449">
        <v>6.2600000000000003E-2</v>
      </c>
      <c r="AT6" s="432" t="s">
        <v>196</v>
      </c>
      <c r="AU6" s="432" t="s">
        <v>197</v>
      </c>
      <c r="AV6" s="450">
        <v>64</v>
      </c>
      <c r="AW6" s="450">
        <v>76</v>
      </c>
      <c r="AX6" s="450">
        <v>31</v>
      </c>
      <c r="AY6" s="450">
        <v>44</v>
      </c>
      <c r="AZ6" s="450">
        <v>52</v>
      </c>
      <c r="BA6" s="450">
        <v>62</v>
      </c>
      <c r="BB6" s="450">
        <v>59</v>
      </c>
      <c r="BC6" s="450">
        <v>54</v>
      </c>
      <c r="BD6" s="450">
        <v>46</v>
      </c>
      <c r="BE6" s="451">
        <f t="shared" si="0"/>
        <v>223.58926553672316</v>
      </c>
      <c r="BF6" s="450">
        <v>5400</v>
      </c>
      <c r="BG6" s="451">
        <f t="shared" si="1"/>
        <v>223.58926553672316</v>
      </c>
      <c r="BH6" s="450">
        <v>5400</v>
      </c>
      <c r="BI6" s="446" t="s">
        <v>198</v>
      </c>
      <c r="BJ6" s="446" t="s">
        <v>199</v>
      </c>
      <c r="BK6" s="452" t="s">
        <v>200</v>
      </c>
      <c r="BL6" s="453">
        <v>1.1499999999999999</v>
      </c>
      <c r="BM6" s="454">
        <v>40</v>
      </c>
      <c r="BN6" s="454" t="s">
        <v>195</v>
      </c>
      <c r="BO6" s="455" t="s">
        <v>195</v>
      </c>
      <c r="BP6" s="454" t="s">
        <v>195</v>
      </c>
      <c r="BQ6" s="454" t="s">
        <v>195</v>
      </c>
      <c r="BT6" s="485">
        <v>239.7270063</v>
      </c>
    </row>
    <row r="7" spans="1:72" ht="13.5" customHeight="1" outlineLevel="1">
      <c r="A7" s="431" t="s">
        <v>205</v>
      </c>
      <c r="B7" s="432" t="s">
        <v>191</v>
      </c>
      <c r="C7" s="432">
        <v>1</v>
      </c>
      <c r="D7" s="432">
        <v>4</v>
      </c>
      <c r="E7" s="432" t="s">
        <v>192</v>
      </c>
      <c r="F7" s="433">
        <v>1755</v>
      </c>
      <c r="G7" s="456">
        <v>1561.95</v>
      </c>
      <c r="H7" s="434">
        <v>912.6</v>
      </c>
      <c r="I7" s="435">
        <v>1.6</v>
      </c>
      <c r="J7" s="436">
        <v>0.8</v>
      </c>
      <c r="K7" s="437">
        <v>0.64000000000000012</v>
      </c>
      <c r="L7" s="438">
        <v>1.9246687499570176</v>
      </c>
      <c r="M7" s="439">
        <v>0.96233437497850882</v>
      </c>
      <c r="N7" s="440">
        <v>0.76986749998280712</v>
      </c>
      <c r="O7" s="438">
        <v>2.3028319123804026</v>
      </c>
      <c r="P7" s="439">
        <v>1.1514159561902013</v>
      </c>
      <c r="Q7" s="441">
        <v>0.92113276495216112</v>
      </c>
      <c r="R7" s="442">
        <v>2.8</v>
      </c>
      <c r="S7" s="443">
        <v>1.4</v>
      </c>
      <c r="T7" s="437">
        <v>1.1199999999999999</v>
      </c>
      <c r="U7" s="444">
        <v>26</v>
      </c>
      <c r="V7" s="432">
        <v>13</v>
      </c>
      <c r="W7" s="445">
        <v>10.4</v>
      </c>
      <c r="X7" s="443" t="s">
        <v>202</v>
      </c>
      <c r="Y7" s="436" t="s">
        <v>194</v>
      </c>
      <c r="Z7" s="436">
        <v>83.4</v>
      </c>
      <c r="AA7" s="436">
        <v>85.4</v>
      </c>
      <c r="AB7" s="436">
        <v>85.5</v>
      </c>
      <c r="AC7" s="436">
        <v>84</v>
      </c>
      <c r="AD7" s="436">
        <v>58.4</v>
      </c>
      <c r="AE7" s="436">
        <v>71.5</v>
      </c>
      <c r="AF7" s="436">
        <v>78.2</v>
      </c>
      <c r="AG7" s="436">
        <v>3</v>
      </c>
      <c r="AH7" s="436">
        <v>9</v>
      </c>
      <c r="AI7" s="436">
        <v>11.5</v>
      </c>
      <c r="AJ7" s="436">
        <v>8.2799999999999994</v>
      </c>
      <c r="AK7" s="436">
        <v>295</v>
      </c>
      <c r="AL7" s="436">
        <v>380</v>
      </c>
      <c r="AM7" s="436">
        <v>276</v>
      </c>
      <c r="AN7" s="432">
        <v>18</v>
      </c>
      <c r="AO7" s="432">
        <v>26</v>
      </c>
      <c r="AP7" s="446">
        <v>53</v>
      </c>
      <c r="AQ7" s="447">
        <v>13.147997837277977</v>
      </c>
      <c r="AR7" s="457">
        <v>5.8</v>
      </c>
      <c r="AS7" s="449">
        <v>0.1535</v>
      </c>
      <c r="AT7" s="432" t="s">
        <v>196</v>
      </c>
      <c r="AU7" s="432" t="s">
        <v>197</v>
      </c>
      <c r="AV7" s="450">
        <v>50</v>
      </c>
      <c r="AW7" s="450">
        <v>62</v>
      </c>
      <c r="AX7" s="450" t="s">
        <v>206</v>
      </c>
      <c r="AY7" s="450">
        <v>37</v>
      </c>
      <c r="AZ7" s="450">
        <v>40</v>
      </c>
      <c r="BA7" s="450">
        <v>49</v>
      </c>
      <c r="BB7" s="450">
        <v>45</v>
      </c>
      <c r="BC7" s="450">
        <v>37</v>
      </c>
      <c r="BD7" s="450">
        <v>31</v>
      </c>
      <c r="BE7" s="451">
        <f t="shared" si="0"/>
        <v>335.38389830508476</v>
      </c>
      <c r="BF7" s="450">
        <v>3600</v>
      </c>
      <c r="BG7" s="451">
        <f t="shared" si="1"/>
        <v>335.38389830508476</v>
      </c>
      <c r="BH7" s="450">
        <v>3600</v>
      </c>
      <c r="BI7" s="446" t="s">
        <v>198</v>
      </c>
      <c r="BJ7" s="446" t="s">
        <v>199</v>
      </c>
      <c r="BK7" s="452" t="s">
        <v>200</v>
      </c>
      <c r="BL7" s="453">
        <v>1.1499999999999999</v>
      </c>
      <c r="BM7" s="454">
        <v>40</v>
      </c>
      <c r="BN7" s="454" t="s">
        <v>195</v>
      </c>
      <c r="BO7" s="455" t="s">
        <v>195</v>
      </c>
      <c r="BP7" s="454" t="s">
        <v>195</v>
      </c>
      <c r="BQ7" s="454" t="s">
        <v>195</v>
      </c>
      <c r="BT7" s="485">
        <v>259.62</v>
      </c>
    </row>
    <row r="8" spans="1:72" ht="13.5" customHeight="1" outlineLevel="1">
      <c r="A8" s="431" t="s">
        <v>207</v>
      </c>
      <c r="B8" s="432" t="s">
        <v>191</v>
      </c>
      <c r="C8" s="432">
        <v>1.5</v>
      </c>
      <c r="D8" s="432">
        <v>4</v>
      </c>
      <c r="E8" s="432" t="s">
        <v>204</v>
      </c>
      <c r="F8" s="433">
        <v>1740</v>
      </c>
      <c r="G8" s="456">
        <v>1548.6000000000001</v>
      </c>
      <c r="H8" s="434">
        <v>904.80000000000007</v>
      </c>
      <c r="I8" s="435">
        <v>2.2000000000000002</v>
      </c>
      <c r="J8" s="436">
        <v>1.1000000000000001</v>
      </c>
      <c r="K8" s="437">
        <v>0.88000000000000012</v>
      </c>
      <c r="L8" s="438">
        <v>2.8014507879955328</v>
      </c>
      <c r="M8" s="439">
        <v>1.4007253939977664</v>
      </c>
      <c r="N8" s="440">
        <v>1.1205803151982132</v>
      </c>
      <c r="O8" s="438">
        <v>3.3765541110810626</v>
      </c>
      <c r="P8" s="439">
        <v>1.6882770555405313</v>
      </c>
      <c r="Q8" s="441">
        <v>1.3506216444324251</v>
      </c>
      <c r="R8" s="442">
        <v>4.2</v>
      </c>
      <c r="S8" s="443">
        <v>2.1</v>
      </c>
      <c r="T8" s="437">
        <v>1.6800000000000002</v>
      </c>
      <c r="U8" s="444">
        <v>38</v>
      </c>
      <c r="V8" s="432">
        <v>19</v>
      </c>
      <c r="W8" s="445">
        <v>15.200000000000001</v>
      </c>
      <c r="X8" s="443" t="s">
        <v>202</v>
      </c>
      <c r="Y8" s="436" t="s">
        <v>194</v>
      </c>
      <c r="Z8" s="436">
        <v>85.8</v>
      </c>
      <c r="AA8" s="436">
        <v>87</v>
      </c>
      <c r="AB8" s="436">
        <v>86.5</v>
      </c>
      <c r="AC8" s="436">
        <v>85.5</v>
      </c>
      <c r="AD8" s="436">
        <v>58.5</v>
      </c>
      <c r="AE8" s="436">
        <v>71.8</v>
      </c>
      <c r="AF8" s="436">
        <v>77.3</v>
      </c>
      <c r="AG8" s="436">
        <v>4.5</v>
      </c>
      <c r="AH8" s="436">
        <v>15</v>
      </c>
      <c r="AI8" s="436">
        <v>19</v>
      </c>
      <c r="AJ8" s="436">
        <v>13.904999999999999</v>
      </c>
      <c r="AK8" s="436">
        <v>330</v>
      </c>
      <c r="AL8" s="436">
        <v>420</v>
      </c>
      <c r="AM8" s="436">
        <v>309</v>
      </c>
      <c r="AN8" s="432">
        <v>15</v>
      </c>
      <c r="AO8" s="432">
        <v>21</v>
      </c>
      <c r="AP8" s="446">
        <v>49</v>
      </c>
      <c r="AQ8" s="447">
        <v>14.78667118292943</v>
      </c>
      <c r="AR8" s="457">
        <v>8.6</v>
      </c>
      <c r="AS8" s="449">
        <v>0.17810000000000001</v>
      </c>
      <c r="AT8" s="432" t="s">
        <v>196</v>
      </c>
      <c r="AU8" s="432" t="s">
        <v>197</v>
      </c>
      <c r="AV8" s="450">
        <v>50</v>
      </c>
      <c r="AW8" s="450">
        <v>62</v>
      </c>
      <c r="AX8" s="450" t="s">
        <v>206</v>
      </c>
      <c r="AY8" s="450">
        <v>37</v>
      </c>
      <c r="AZ8" s="450">
        <v>40</v>
      </c>
      <c r="BA8" s="450">
        <v>49</v>
      </c>
      <c r="BB8" s="450">
        <v>45</v>
      </c>
      <c r="BC8" s="450">
        <v>37</v>
      </c>
      <c r="BD8" s="450">
        <v>31</v>
      </c>
      <c r="BE8" s="451">
        <f t="shared" si="0"/>
        <v>335.38389830508476</v>
      </c>
      <c r="BF8" s="450">
        <v>3600</v>
      </c>
      <c r="BG8" s="451">
        <f t="shared" si="1"/>
        <v>335.38389830508476</v>
      </c>
      <c r="BH8" s="450">
        <v>3600</v>
      </c>
      <c r="BI8" s="446" t="s">
        <v>198</v>
      </c>
      <c r="BJ8" s="446" t="s">
        <v>199</v>
      </c>
      <c r="BK8" s="452" t="s">
        <v>200</v>
      </c>
      <c r="BL8" s="453">
        <v>1.1499999999999999</v>
      </c>
      <c r="BM8" s="454">
        <v>40</v>
      </c>
      <c r="BN8" s="454" t="s">
        <v>195</v>
      </c>
      <c r="BO8" s="455" t="s">
        <v>195</v>
      </c>
      <c r="BP8" s="454" t="s">
        <v>195</v>
      </c>
      <c r="BQ8" s="454" t="s">
        <v>195</v>
      </c>
      <c r="BT8" s="485">
        <v>256.84722199999999</v>
      </c>
    </row>
    <row r="9" spans="1:72" ht="13.5" customHeight="1" outlineLevel="1">
      <c r="A9" s="431" t="s">
        <v>208</v>
      </c>
      <c r="B9" s="432" t="s">
        <v>191</v>
      </c>
      <c r="C9" s="432">
        <v>2</v>
      </c>
      <c r="D9" s="432">
        <v>4</v>
      </c>
      <c r="E9" s="432" t="s">
        <v>204</v>
      </c>
      <c r="F9" s="433">
        <v>1740</v>
      </c>
      <c r="G9" s="456">
        <v>1548.6000000000001</v>
      </c>
      <c r="H9" s="434">
        <v>904.80000000000007</v>
      </c>
      <c r="I9" s="435">
        <v>3</v>
      </c>
      <c r="J9" s="436">
        <v>1.5</v>
      </c>
      <c r="K9" s="437">
        <v>1.2000000000000002</v>
      </c>
      <c r="L9" s="438">
        <v>3.7717126526074884</v>
      </c>
      <c r="M9" s="439">
        <v>1.8858563263037442</v>
      </c>
      <c r="N9" s="440">
        <v>1.5086850610429954</v>
      </c>
      <c r="O9" s="438">
        <v>4.5551890388307861</v>
      </c>
      <c r="P9" s="439">
        <v>2.277594519415393</v>
      </c>
      <c r="Q9" s="441">
        <v>1.8220756155323146</v>
      </c>
      <c r="R9" s="442">
        <v>5.6</v>
      </c>
      <c r="S9" s="443">
        <v>2.8</v>
      </c>
      <c r="T9" s="437">
        <v>2.2399999999999998</v>
      </c>
      <c r="U9" s="444">
        <v>48</v>
      </c>
      <c r="V9" s="432">
        <v>24</v>
      </c>
      <c r="W9" s="445">
        <v>19.200000000000003</v>
      </c>
      <c r="X9" s="443" t="s">
        <v>193</v>
      </c>
      <c r="Y9" s="436" t="s">
        <v>194</v>
      </c>
      <c r="Z9" s="436">
        <v>86</v>
      </c>
      <c r="AA9" s="436">
        <v>87.2</v>
      </c>
      <c r="AB9" s="436">
        <v>86.5</v>
      </c>
      <c r="AC9" s="436">
        <v>85.5</v>
      </c>
      <c r="AD9" s="436">
        <v>57.8</v>
      </c>
      <c r="AE9" s="436">
        <v>70.8</v>
      </c>
      <c r="AF9" s="436">
        <v>77.3</v>
      </c>
      <c r="AG9" s="436">
        <v>6</v>
      </c>
      <c r="AH9" s="436">
        <v>19.3</v>
      </c>
      <c r="AI9" s="436">
        <v>23.6</v>
      </c>
      <c r="AJ9" s="436">
        <v>17.700000000000003</v>
      </c>
      <c r="AK9" s="436">
        <v>320</v>
      </c>
      <c r="AL9" s="436">
        <v>390</v>
      </c>
      <c r="AM9" s="436">
        <v>295</v>
      </c>
      <c r="AN9" s="432">
        <v>14</v>
      </c>
      <c r="AO9" s="432">
        <v>22</v>
      </c>
      <c r="AP9" s="446">
        <v>50</v>
      </c>
      <c r="AQ9" s="447">
        <v>14.78667118292943</v>
      </c>
      <c r="AR9" s="457">
        <v>11</v>
      </c>
      <c r="AS9" s="449">
        <v>0.17810000000000001</v>
      </c>
      <c r="AT9" s="432" t="s">
        <v>196</v>
      </c>
      <c r="AU9" s="432" t="s">
        <v>197</v>
      </c>
      <c r="AV9" s="450">
        <v>50</v>
      </c>
      <c r="AW9" s="450">
        <v>62</v>
      </c>
      <c r="AX9" s="450" t="s">
        <v>206</v>
      </c>
      <c r="AY9" s="450">
        <v>37</v>
      </c>
      <c r="AZ9" s="450">
        <v>40</v>
      </c>
      <c r="BA9" s="450">
        <v>49</v>
      </c>
      <c r="BB9" s="450">
        <v>45</v>
      </c>
      <c r="BC9" s="450">
        <v>37</v>
      </c>
      <c r="BD9" s="450">
        <v>31</v>
      </c>
      <c r="BE9" s="451">
        <f t="shared" si="0"/>
        <v>335.38389830508476</v>
      </c>
      <c r="BF9" s="450">
        <v>3600</v>
      </c>
      <c r="BG9" s="451">
        <f t="shared" si="1"/>
        <v>335.38389830508476</v>
      </c>
      <c r="BH9" s="450">
        <v>3600</v>
      </c>
      <c r="BI9" s="446" t="s">
        <v>198</v>
      </c>
      <c r="BJ9" s="446" t="s">
        <v>199</v>
      </c>
      <c r="BK9" s="452" t="s">
        <v>200</v>
      </c>
      <c r="BL9" s="453">
        <v>1.1499999999999999</v>
      </c>
      <c r="BM9" s="454">
        <v>40</v>
      </c>
      <c r="BN9" s="454" t="s">
        <v>195</v>
      </c>
      <c r="BO9" s="455" t="s">
        <v>195</v>
      </c>
      <c r="BP9" s="454" t="s">
        <v>195</v>
      </c>
      <c r="BQ9" s="454" t="s">
        <v>195</v>
      </c>
      <c r="BT9" s="485">
        <v>221.53888889999999</v>
      </c>
    </row>
    <row r="10" spans="1:72" ht="13.5" customHeight="1" outlineLevel="1">
      <c r="A10" s="431" t="s">
        <v>209</v>
      </c>
      <c r="B10" s="432" t="s">
        <v>191</v>
      </c>
      <c r="C10" s="432">
        <v>1</v>
      </c>
      <c r="D10" s="432">
        <v>6</v>
      </c>
      <c r="E10" s="432" t="s">
        <v>204</v>
      </c>
      <c r="F10" s="433">
        <v>1165</v>
      </c>
      <c r="G10" s="456">
        <v>1036.8499999999999</v>
      </c>
      <c r="H10" s="434">
        <v>547.54999999999995</v>
      </c>
      <c r="I10" s="435">
        <v>2</v>
      </c>
      <c r="J10" s="436">
        <v>1</v>
      </c>
      <c r="K10" s="437">
        <v>0.8</v>
      </c>
      <c r="L10" s="438">
        <v>2.3283958000394063</v>
      </c>
      <c r="M10" s="439">
        <v>1.1641979000197031</v>
      </c>
      <c r="N10" s="440">
        <v>0.93135832001576258</v>
      </c>
      <c r="O10" s="438">
        <v>2.6925792407843319</v>
      </c>
      <c r="P10" s="439">
        <v>1.3462896203921659</v>
      </c>
      <c r="Q10" s="441">
        <v>1.0770316963137327</v>
      </c>
      <c r="R10" s="442">
        <v>3.2</v>
      </c>
      <c r="S10" s="443">
        <v>1.6</v>
      </c>
      <c r="T10" s="437">
        <v>1.2800000000000002</v>
      </c>
      <c r="U10" s="444">
        <v>22</v>
      </c>
      <c r="V10" s="432">
        <v>11</v>
      </c>
      <c r="W10" s="445">
        <v>8.8000000000000007</v>
      </c>
      <c r="X10" s="443" t="s">
        <v>210</v>
      </c>
      <c r="Y10" s="436" t="s">
        <v>194</v>
      </c>
      <c r="Z10" s="436">
        <v>80.2</v>
      </c>
      <c r="AA10" s="436">
        <v>82.5</v>
      </c>
      <c r="AB10" s="436">
        <v>82.5</v>
      </c>
      <c r="AC10" s="436">
        <v>81.5</v>
      </c>
      <c r="AD10" s="436">
        <v>50.2</v>
      </c>
      <c r="AE10" s="436">
        <v>63.3</v>
      </c>
      <c r="AF10" s="436">
        <v>70.900000000000006</v>
      </c>
      <c r="AG10" s="436">
        <v>4.5</v>
      </c>
      <c r="AH10" s="436">
        <v>11.5</v>
      </c>
      <c r="AI10" s="436">
        <v>15.5</v>
      </c>
      <c r="AJ10" s="436">
        <v>10.98</v>
      </c>
      <c r="AK10" s="436">
        <v>260</v>
      </c>
      <c r="AL10" s="436">
        <v>350</v>
      </c>
      <c r="AM10" s="436">
        <v>244</v>
      </c>
      <c r="AN10" s="432">
        <v>18</v>
      </c>
      <c r="AO10" s="432">
        <v>31</v>
      </c>
      <c r="AP10" s="446">
        <v>51</v>
      </c>
      <c r="AQ10" s="447">
        <v>14.013834245401874</v>
      </c>
      <c r="AR10" s="457">
        <v>15</v>
      </c>
      <c r="AS10" s="449">
        <v>0.16689999999999999</v>
      </c>
      <c r="AT10" s="432" t="s">
        <v>196</v>
      </c>
      <c r="AU10" s="432" t="s">
        <v>197</v>
      </c>
      <c r="AV10" s="450">
        <v>50</v>
      </c>
      <c r="AW10" s="450">
        <v>58</v>
      </c>
      <c r="AX10" s="450">
        <v>26</v>
      </c>
      <c r="AY10" s="450">
        <v>31</v>
      </c>
      <c r="AZ10" s="450">
        <v>43</v>
      </c>
      <c r="BA10" s="450">
        <v>47</v>
      </c>
      <c r="BB10" s="450">
        <v>40</v>
      </c>
      <c r="BC10" s="450">
        <v>36</v>
      </c>
      <c r="BD10" s="450">
        <v>31</v>
      </c>
      <c r="BE10" s="451">
        <f t="shared" si="0"/>
        <v>503.07584745762711</v>
      </c>
      <c r="BF10" s="450">
        <v>2400</v>
      </c>
      <c r="BG10" s="451">
        <f t="shared" si="1"/>
        <v>503.07584745762711</v>
      </c>
      <c r="BH10" s="450">
        <v>2400</v>
      </c>
      <c r="BI10" s="446" t="s">
        <v>198</v>
      </c>
      <c r="BJ10" s="446" t="s">
        <v>199</v>
      </c>
      <c r="BK10" s="452" t="s">
        <v>200</v>
      </c>
      <c r="BL10" s="453">
        <v>1.1499999999999999</v>
      </c>
      <c r="BM10" s="454">
        <v>40</v>
      </c>
      <c r="BN10" s="454" t="s">
        <v>195</v>
      </c>
      <c r="BO10" s="455" t="s">
        <v>195</v>
      </c>
      <c r="BP10" s="454" t="s">
        <v>195</v>
      </c>
      <c r="BQ10" s="454" t="s">
        <v>195</v>
      </c>
      <c r="BT10" s="485">
        <v>234.45</v>
      </c>
    </row>
    <row r="11" spans="1:72" ht="13.5" customHeight="1" outlineLevel="1">
      <c r="A11" s="431" t="s">
        <v>211</v>
      </c>
      <c r="B11" s="432" t="s">
        <v>191</v>
      </c>
      <c r="C11" s="432">
        <v>3</v>
      </c>
      <c r="D11" s="432">
        <v>2</v>
      </c>
      <c r="E11" s="432" t="s">
        <v>212</v>
      </c>
      <c r="F11" s="433">
        <v>3520</v>
      </c>
      <c r="G11" s="456">
        <v>3168</v>
      </c>
      <c r="H11" s="434">
        <v>1408</v>
      </c>
      <c r="I11" s="435">
        <v>3.4</v>
      </c>
      <c r="J11" s="436">
        <v>1.7</v>
      </c>
      <c r="K11" s="437">
        <v>1.36</v>
      </c>
      <c r="L11" s="438">
        <v>4.8074415824042225</v>
      </c>
      <c r="M11" s="439">
        <v>2.4037207912021112</v>
      </c>
      <c r="N11" s="440">
        <v>1.9229766329616891</v>
      </c>
      <c r="O11" s="438">
        <v>6.1253896358157753</v>
      </c>
      <c r="P11" s="439">
        <v>3.0626948179078877</v>
      </c>
      <c r="Q11" s="441">
        <v>2.4501558543263102</v>
      </c>
      <c r="R11" s="442">
        <v>7.6</v>
      </c>
      <c r="S11" s="443">
        <v>3.8</v>
      </c>
      <c r="T11" s="437">
        <v>3.04</v>
      </c>
      <c r="U11" s="444">
        <v>60</v>
      </c>
      <c r="V11" s="432">
        <v>30</v>
      </c>
      <c r="W11" s="445">
        <v>24</v>
      </c>
      <c r="X11" s="443" t="s">
        <v>213</v>
      </c>
      <c r="Y11" s="436" t="s">
        <v>194</v>
      </c>
      <c r="Z11" s="436">
        <v>84.17</v>
      </c>
      <c r="AA11" s="436">
        <v>86.3</v>
      </c>
      <c r="AB11" s="436">
        <v>86.5</v>
      </c>
      <c r="AC11" s="436">
        <v>85.5</v>
      </c>
      <c r="AD11" s="436">
        <v>69.5</v>
      </c>
      <c r="AE11" s="436">
        <v>79.8</v>
      </c>
      <c r="AF11" s="436">
        <v>85.5</v>
      </c>
      <c r="AG11" s="436">
        <v>4.4000000000000004</v>
      </c>
      <c r="AH11" s="436">
        <v>8.1999999999999993</v>
      </c>
      <c r="AI11" s="436">
        <v>17</v>
      </c>
      <c r="AJ11" s="436">
        <v>7.6560000000000006</v>
      </c>
      <c r="AK11" s="436">
        <v>185</v>
      </c>
      <c r="AL11" s="436">
        <v>380</v>
      </c>
      <c r="AM11" s="436">
        <v>174</v>
      </c>
      <c r="AN11" s="432">
        <v>20</v>
      </c>
      <c r="AO11" s="432">
        <v>30</v>
      </c>
      <c r="AP11" s="446">
        <v>50.646000000000001</v>
      </c>
      <c r="AQ11" s="447">
        <v>13.805831406720991</v>
      </c>
      <c r="AR11" s="457">
        <v>3.5</v>
      </c>
      <c r="AS11" s="449">
        <v>0.13469999999999999</v>
      </c>
      <c r="AT11" s="432" t="s">
        <v>196</v>
      </c>
      <c r="AU11" s="432" t="s">
        <v>197</v>
      </c>
      <c r="AV11" s="450">
        <v>69</v>
      </c>
      <c r="AW11" s="450">
        <v>81</v>
      </c>
      <c r="AX11" s="450">
        <v>36</v>
      </c>
      <c r="AY11" s="450">
        <v>49</v>
      </c>
      <c r="AZ11" s="450">
        <v>61</v>
      </c>
      <c r="BA11" s="450">
        <v>66</v>
      </c>
      <c r="BB11" s="450">
        <v>64</v>
      </c>
      <c r="BC11" s="450">
        <v>60</v>
      </c>
      <c r="BD11" s="450">
        <v>50</v>
      </c>
      <c r="BE11" s="451">
        <f t="shared" si="0"/>
        <v>223.58926553672316</v>
      </c>
      <c r="BF11" s="450">
        <v>5400</v>
      </c>
      <c r="BG11" s="451">
        <f t="shared" si="1"/>
        <v>223.58926553672316</v>
      </c>
      <c r="BH11" s="450">
        <v>5400</v>
      </c>
      <c r="BI11" s="446" t="s">
        <v>198</v>
      </c>
      <c r="BJ11" s="446" t="s">
        <v>199</v>
      </c>
      <c r="BK11" s="452" t="s">
        <v>200</v>
      </c>
      <c r="BL11" s="453">
        <v>1.1499999999999999</v>
      </c>
      <c r="BM11" s="454">
        <v>40</v>
      </c>
      <c r="BN11" s="454" t="s">
        <v>195</v>
      </c>
      <c r="BO11" s="455" t="s">
        <v>195</v>
      </c>
      <c r="BP11" s="454" t="s">
        <v>195</v>
      </c>
      <c r="BQ11" s="454" t="s">
        <v>195</v>
      </c>
      <c r="BT11" s="485">
        <v>195.07895790000001</v>
      </c>
    </row>
    <row r="12" spans="1:72" ht="13.5" customHeight="1" outlineLevel="1">
      <c r="A12" s="431" t="s">
        <v>214</v>
      </c>
      <c r="B12" s="432" t="s">
        <v>191</v>
      </c>
      <c r="C12" s="432">
        <v>5</v>
      </c>
      <c r="D12" s="432">
        <v>2</v>
      </c>
      <c r="E12" s="432" t="s">
        <v>215</v>
      </c>
      <c r="F12" s="433">
        <v>3505</v>
      </c>
      <c r="G12" s="456">
        <v>3119.4500000000003</v>
      </c>
      <c r="H12" s="434">
        <v>1366.95</v>
      </c>
      <c r="I12" s="435">
        <v>4</v>
      </c>
      <c r="J12" s="436">
        <v>2</v>
      </c>
      <c r="K12" s="437">
        <v>1.6</v>
      </c>
      <c r="L12" s="438">
        <v>6.804328588261642</v>
      </c>
      <c r="M12" s="439">
        <v>3.402164294130821</v>
      </c>
      <c r="N12" s="440">
        <v>2.7217314353046569</v>
      </c>
      <c r="O12" s="438">
        <v>9.18597561449835</v>
      </c>
      <c r="P12" s="439">
        <v>4.592987807249175</v>
      </c>
      <c r="Q12" s="441">
        <v>3.6743902457993403</v>
      </c>
      <c r="R12" s="442">
        <v>12</v>
      </c>
      <c r="S12" s="443">
        <v>6</v>
      </c>
      <c r="T12" s="437">
        <v>4.8000000000000007</v>
      </c>
      <c r="U12" s="444">
        <v>92</v>
      </c>
      <c r="V12" s="432">
        <v>46</v>
      </c>
      <c r="W12" s="445">
        <v>36.800000000000004</v>
      </c>
      <c r="X12" s="443" t="s">
        <v>213</v>
      </c>
      <c r="Y12" s="436" t="s">
        <v>194</v>
      </c>
      <c r="Z12" s="436">
        <v>88.2</v>
      </c>
      <c r="AA12" s="436">
        <v>89.1</v>
      </c>
      <c r="AB12" s="436">
        <v>88.5</v>
      </c>
      <c r="AC12" s="436">
        <v>87.5</v>
      </c>
      <c r="AD12" s="436">
        <v>78.099999999999994</v>
      </c>
      <c r="AE12" s="436">
        <v>85.9</v>
      </c>
      <c r="AF12" s="436">
        <v>88.2</v>
      </c>
      <c r="AG12" s="436">
        <v>7.5</v>
      </c>
      <c r="AH12" s="436">
        <v>13</v>
      </c>
      <c r="AI12" s="436">
        <v>32</v>
      </c>
      <c r="AJ12" s="436">
        <v>12.45</v>
      </c>
      <c r="AK12" s="436">
        <v>170</v>
      </c>
      <c r="AL12" s="436">
        <v>420</v>
      </c>
      <c r="AM12" s="436">
        <v>166</v>
      </c>
      <c r="AN12" s="432">
        <v>15</v>
      </c>
      <c r="AO12" s="432">
        <v>29</v>
      </c>
      <c r="AP12" s="446">
        <v>79</v>
      </c>
      <c r="AQ12" s="447">
        <v>16.804163724181304</v>
      </c>
      <c r="AR12" s="457">
        <v>5.7</v>
      </c>
      <c r="AS12" s="449">
        <v>0.18</v>
      </c>
      <c r="AT12" s="432" t="s">
        <v>196</v>
      </c>
      <c r="AU12" s="432" t="s">
        <v>197</v>
      </c>
      <c r="AV12" s="450">
        <v>69</v>
      </c>
      <c r="AW12" s="450">
        <v>81</v>
      </c>
      <c r="AX12" s="450">
        <v>36</v>
      </c>
      <c r="AY12" s="450">
        <v>49</v>
      </c>
      <c r="AZ12" s="450">
        <v>61</v>
      </c>
      <c r="BA12" s="450">
        <v>66</v>
      </c>
      <c r="BB12" s="450">
        <v>64</v>
      </c>
      <c r="BC12" s="450">
        <v>60</v>
      </c>
      <c r="BD12" s="450">
        <v>50</v>
      </c>
      <c r="BE12" s="451">
        <f t="shared" si="0"/>
        <v>223.58926553672316</v>
      </c>
      <c r="BF12" s="450">
        <v>5400</v>
      </c>
      <c r="BG12" s="451">
        <f t="shared" si="1"/>
        <v>223.58926553672316</v>
      </c>
      <c r="BH12" s="450">
        <v>5400</v>
      </c>
      <c r="BI12" s="446" t="s">
        <v>198</v>
      </c>
      <c r="BJ12" s="446" t="s">
        <v>199</v>
      </c>
      <c r="BK12" s="452" t="s">
        <v>200</v>
      </c>
      <c r="BL12" s="453">
        <v>1.1499999999999999</v>
      </c>
      <c r="BM12" s="454">
        <v>40</v>
      </c>
      <c r="BN12" s="454" t="s">
        <v>195</v>
      </c>
      <c r="BO12" s="455" t="s">
        <v>195</v>
      </c>
      <c r="BP12" s="454" t="s">
        <v>195</v>
      </c>
      <c r="BQ12" s="454" t="s">
        <v>195</v>
      </c>
      <c r="BT12" s="485">
        <v>227.81</v>
      </c>
    </row>
    <row r="13" spans="1:72" ht="13.5" customHeight="1" outlineLevel="1">
      <c r="A13" s="431" t="s">
        <v>216</v>
      </c>
      <c r="B13" s="432" t="s">
        <v>191</v>
      </c>
      <c r="C13" s="432">
        <v>3</v>
      </c>
      <c r="D13" s="432">
        <v>4</v>
      </c>
      <c r="E13" s="432" t="s">
        <v>212</v>
      </c>
      <c r="F13" s="433">
        <v>1760</v>
      </c>
      <c r="G13" s="456">
        <v>1584</v>
      </c>
      <c r="H13" s="434">
        <v>651.20000000000005</v>
      </c>
      <c r="I13" s="435">
        <v>4.2</v>
      </c>
      <c r="J13" s="436">
        <v>2.1</v>
      </c>
      <c r="K13" s="437">
        <v>1.6800000000000002</v>
      </c>
      <c r="L13" s="438">
        <v>5.3832514462533174</v>
      </c>
      <c r="M13" s="439">
        <v>2.6916257231266587</v>
      </c>
      <c r="N13" s="440">
        <v>2.1533005785013271</v>
      </c>
      <c r="O13" s="438">
        <v>6.5809824399698469</v>
      </c>
      <c r="P13" s="439">
        <v>3.2904912199849234</v>
      </c>
      <c r="Q13" s="441">
        <v>2.6323929759879388</v>
      </c>
      <c r="R13" s="442">
        <v>8</v>
      </c>
      <c r="S13" s="443">
        <v>4</v>
      </c>
      <c r="T13" s="437">
        <v>3.2</v>
      </c>
      <c r="U13" s="444">
        <v>66</v>
      </c>
      <c r="V13" s="432">
        <v>33</v>
      </c>
      <c r="W13" s="445">
        <v>26.400000000000002</v>
      </c>
      <c r="X13" s="443" t="s">
        <v>210</v>
      </c>
      <c r="Y13" s="436" t="s">
        <v>194</v>
      </c>
      <c r="Z13" s="436">
        <v>87.8</v>
      </c>
      <c r="AA13" s="436">
        <v>89.4</v>
      </c>
      <c r="AB13" s="436">
        <v>89.5</v>
      </c>
      <c r="AC13" s="436">
        <v>88.5</v>
      </c>
      <c r="AD13" s="436">
        <v>59.5</v>
      </c>
      <c r="AE13" s="436">
        <v>71.7</v>
      </c>
      <c r="AF13" s="436">
        <v>78.5</v>
      </c>
      <c r="AG13" s="436">
        <v>9</v>
      </c>
      <c r="AH13" s="436">
        <v>21</v>
      </c>
      <c r="AI13" s="436">
        <v>32</v>
      </c>
      <c r="AJ13" s="436">
        <v>19.89</v>
      </c>
      <c r="AK13" s="436">
        <v>235</v>
      </c>
      <c r="AL13" s="436">
        <v>360</v>
      </c>
      <c r="AM13" s="436">
        <v>221</v>
      </c>
      <c r="AN13" s="432">
        <v>17</v>
      </c>
      <c r="AO13" s="432">
        <v>29</v>
      </c>
      <c r="AP13" s="446">
        <v>56.65746</v>
      </c>
      <c r="AQ13" s="447">
        <v>21.676498240842399</v>
      </c>
      <c r="AR13" s="457">
        <v>17</v>
      </c>
      <c r="AS13" s="449">
        <v>0.29549999999999998</v>
      </c>
      <c r="AT13" s="432" t="s">
        <v>196</v>
      </c>
      <c r="AU13" s="432" t="s">
        <v>197</v>
      </c>
      <c r="AV13" s="450">
        <v>57</v>
      </c>
      <c r="AW13" s="450">
        <v>67</v>
      </c>
      <c r="AX13" s="450" t="s">
        <v>206</v>
      </c>
      <c r="AY13" s="450">
        <v>42</v>
      </c>
      <c r="AZ13" s="450">
        <v>46</v>
      </c>
      <c r="BA13" s="450">
        <v>54</v>
      </c>
      <c r="BB13" s="450">
        <v>49</v>
      </c>
      <c r="BC13" s="450">
        <v>43</v>
      </c>
      <c r="BD13" s="450">
        <v>32</v>
      </c>
      <c r="BE13" s="451">
        <f t="shared" si="0"/>
        <v>335.38389830508476</v>
      </c>
      <c r="BF13" s="450">
        <v>3600</v>
      </c>
      <c r="BG13" s="451">
        <f t="shared" si="1"/>
        <v>335.38389830508476</v>
      </c>
      <c r="BH13" s="450">
        <v>3600</v>
      </c>
      <c r="BI13" s="446" t="s">
        <v>198</v>
      </c>
      <c r="BJ13" s="446" t="s">
        <v>199</v>
      </c>
      <c r="BK13" s="452" t="s">
        <v>200</v>
      </c>
      <c r="BL13" s="453">
        <v>1.1499999999999999</v>
      </c>
      <c r="BM13" s="454">
        <v>40</v>
      </c>
      <c r="BN13" s="454" t="s">
        <v>195</v>
      </c>
      <c r="BO13" s="455" t="s">
        <v>195</v>
      </c>
      <c r="BP13" s="454" t="s">
        <v>195</v>
      </c>
      <c r="BQ13" s="454" t="s">
        <v>195</v>
      </c>
      <c r="BT13" s="485">
        <v>215.4769914</v>
      </c>
    </row>
    <row r="14" spans="1:72" ht="13.5" customHeight="1" outlineLevel="1">
      <c r="A14" s="431" t="s">
        <v>217</v>
      </c>
      <c r="B14" s="432" t="s">
        <v>191</v>
      </c>
      <c r="C14" s="432">
        <v>5</v>
      </c>
      <c r="D14" s="432">
        <v>4</v>
      </c>
      <c r="E14" s="432" t="s">
        <v>215</v>
      </c>
      <c r="F14" s="433">
        <v>1755</v>
      </c>
      <c r="G14" s="456">
        <v>1579.5</v>
      </c>
      <c r="H14" s="434">
        <v>719.55</v>
      </c>
      <c r="I14" s="435">
        <v>6</v>
      </c>
      <c r="J14" s="436">
        <v>3</v>
      </c>
      <c r="K14" s="437">
        <v>2.4000000000000004</v>
      </c>
      <c r="L14" s="438">
        <v>8.2619569362102787</v>
      </c>
      <c r="M14" s="439">
        <v>4.1309784681051394</v>
      </c>
      <c r="N14" s="440">
        <v>3.3047827744841118</v>
      </c>
      <c r="O14" s="438">
        <v>10.401924796705119</v>
      </c>
      <c r="P14" s="439">
        <v>5.2009623983525595</v>
      </c>
      <c r="Q14" s="441">
        <v>4.1607699186820479</v>
      </c>
      <c r="R14" s="442">
        <v>13</v>
      </c>
      <c r="S14" s="443">
        <v>6.5</v>
      </c>
      <c r="T14" s="437">
        <v>5.2</v>
      </c>
      <c r="U14" s="444">
        <v>92</v>
      </c>
      <c r="V14" s="432">
        <v>46</v>
      </c>
      <c r="W14" s="445">
        <v>36.800000000000004</v>
      </c>
      <c r="X14" s="443" t="s">
        <v>213</v>
      </c>
      <c r="Y14" s="436" t="s">
        <v>194</v>
      </c>
      <c r="Z14" s="436">
        <v>89.2</v>
      </c>
      <c r="AA14" s="436">
        <v>90</v>
      </c>
      <c r="AB14" s="436">
        <v>89.5</v>
      </c>
      <c r="AC14" s="436">
        <v>88.5</v>
      </c>
      <c r="AD14" s="436">
        <v>63.6</v>
      </c>
      <c r="AE14" s="436">
        <v>75.099999999999994</v>
      </c>
      <c r="AF14" s="436">
        <v>80.5</v>
      </c>
      <c r="AG14" s="436">
        <v>15</v>
      </c>
      <c r="AH14" s="436">
        <v>33</v>
      </c>
      <c r="AI14" s="436">
        <v>53</v>
      </c>
      <c r="AJ14" s="436">
        <v>30.749999999999996</v>
      </c>
      <c r="AK14" s="436">
        <v>220</v>
      </c>
      <c r="AL14" s="436">
        <v>350</v>
      </c>
      <c r="AM14" s="436">
        <v>205</v>
      </c>
      <c r="AN14" s="432">
        <v>14</v>
      </c>
      <c r="AO14" s="432">
        <v>29</v>
      </c>
      <c r="AP14" s="446">
        <v>70.023600000000002</v>
      </c>
      <c r="AQ14" s="447">
        <v>19.27068837623499</v>
      </c>
      <c r="AR14" s="457">
        <v>27</v>
      </c>
      <c r="AS14" s="449">
        <v>0.25290000000000001</v>
      </c>
      <c r="AT14" s="432" t="s">
        <v>196</v>
      </c>
      <c r="AU14" s="432" t="s">
        <v>197</v>
      </c>
      <c r="AV14" s="450">
        <v>57</v>
      </c>
      <c r="AW14" s="450">
        <v>67</v>
      </c>
      <c r="AX14" s="450" t="s">
        <v>206</v>
      </c>
      <c r="AY14" s="450">
        <v>42</v>
      </c>
      <c r="AZ14" s="450">
        <v>46</v>
      </c>
      <c r="BA14" s="450">
        <v>54</v>
      </c>
      <c r="BB14" s="450">
        <v>49</v>
      </c>
      <c r="BC14" s="450">
        <v>43</v>
      </c>
      <c r="BD14" s="450">
        <v>32</v>
      </c>
      <c r="BE14" s="451">
        <f t="shared" si="0"/>
        <v>335.38389830508476</v>
      </c>
      <c r="BF14" s="450">
        <v>3600</v>
      </c>
      <c r="BG14" s="451">
        <f t="shared" si="1"/>
        <v>335.38389830508476</v>
      </c>
      <c r="BH14" s="450">
        <v>3600</v>
      </c>
      <c r="BI14" s="446" t="s">
        <v>198</v>
      </c>
      <c r="BJ14" s="446" t="s">
        <v>199</v>
      </c>
      <c r="BK14" s="452" t="s">
        <v>200</v>
      </c>
      <c r="BL14" s="453">
        <v>1.1499999999999999</v>
      </c>
      <c r="BM14" s="454">
        <v>40</v>
      </c>
      <c r="BN14" s="454" t="s">
        <v>195</v>
      </c>
      <c r="BO14" s="455" t="s">
        <v>195</v>
      </c>
      <c r="BP14" s="454" t="s">
        <v>195</v>
      </c>
      <c r="BQ14" s="454" t="s">
        <v>195</v>
      </c>
      <c r="BT14" s="485">
        <v>204.5092842</v>
      </c>
    </row>
    <row r="15" spans="1:72" ht="13.5" customHeight="1" outlineLevel="1">
      <c r="A15" s="431" t="s">
        <v>218</v>
      </c>
      <c r="B15" s="432" t="s">
        <v>191</v>
      </c>
      <c r="C15" s="432">
        <v>1.5</v>
      </c>
      <c r="D15" s="432">
        <v>6</v>
      </c>
      <c r="E15" s="432" t="s">
        <v>212</v>
      </c>
      <c r="F15" s="433">
        <v>1160</v>
      </c>
      <c r="G15" s="456">
        <v>1044</v>
      </c>
      <c r="H15" s="434">
        <v>464</v>
      </c>
      <c r="I15" s="435">
        <v>2.8</v>
      </c>
      <c r="J15" s="436">
        <v>1.4</v>
      </c>
      <c r="K15" s="437">
        <v>1.1199999999999999</v>
      </c>
      <c r="L15" s="438">
        <v>3.4058989517274902</v>
      </c>
      <c r="M15" s="439">
        <v>1.7029494758637451</v>
      </c>
      <c r="N15" s="440">
        <v>1.3623595806909963</v>
      </c>
      <c r="O15" s="438">
        <v>4.1228777503360092</v>
      </c>
      <c r="P15" s="439">
        <v>2.0614388751680046</v>
      </c>
      <c r="Q15" s="441">
        <v>1.6491511001344037</v>
      </c>
      <c r="R15" s="442">
        <v>4.8</v>
      </c>
      <c r="S15" s="443">
        <v>2.4</v>
      </c>
      <c r="T15" s="437">
        <v>1.92</v>
      </c>
      <c r="U15" s="444">
        <v>30</v>
      </c>
      <c r="V15" s="432">
        <v>15</v>
      </c>
      <c r="W15" s="445">
        <v>12</v>
      </c>
      <c r="X15" s="443" t="s">
        <v>213</v>
      </c>
      <c r="Y15" s="436" t="s">
        <v>194</v>
      </c>
      <c r="Z15" s="436">
        <v>85.3</v>
      </c>
      <c r="AA15" s="436">
        <v>87.6</v>
      </c>
      <c r="AB15" s="436">
        <v>87.5</v>
      </c>
      <c r="AC15" s="436">
        <v>86.5</v>
      </c>
      <c r="AD15" s="436">
        <v>48.4</v>
      </c>
      <c r="AE15" s="436">
        <v>58.4</v>
      </c>
      <c r="AF15" s="436">
        <v>66.900000000000006</v>
      </c>
      <c r="AG15" s="436">
        <v>6.8</v>
      </c>
      <c r="AH15" s="436">
        <v>14</v>
      </c>
      <c r="AI15" s="436">
        <v>22.5</v>
      </c>
      <c r="AJ15" s="436">
        <v>13.055999999999999</v>
      </c>
      <c r="AK15" s="436">
        <v>205</v>
      </c>
      <c r="AL15" s="436">
        <v>330</v>
      </c>
      <c r="AM15" s="436">
        <v>192</v>
      </c>
      <c r="AN15" s="432">
        <v>34</v>
      </c>
      <c r="AO15" s="432">
        <v>46</v>
      </c>
      <c r="AP15" s="446">
        <v>71</v>
      </c>
      <c r="AQ15" s="447">
        <v>18.790809649215415</v>
      </c>
      <c r="AR15" s="457">
        <v>23</v>
      </c>
      <c r="AS15" s="449">
        <v>0.24579999999999999</v>
      </c>
      <c r="AT15" s="432" t="s">
        <v>196</v>
      </c>
      <c r="AU15" s="432" t="s">
        <v>197</v>
      </c>
      <c r="AV15" s="450">
        <v>54</v>
      </c>
      <c r="AW15" s="450">
        <v>63</v>
      </c>
      <c r="AX15" s="450">
        <v>35</v>
      </c>
      <c r="AY15" s="450">
        <v>36</v>
      </c>
      <c r="AZ15" s="450">
        <v>46</v>
      </c>
      <c r="BA15" s="450">
        <v>52</v>
      </c>
      <c r="BB15" s="450">
        <v>47</v>
      </c>
      <c r="BC15" s="450">
        <v>41</v>
      </c>
      <c r="BD15" s="450">
        <v>31</v>
      </c>
      <c r="BE15" s="451">
        <f t="shared" si="0"/>
        <v>503.07584745762711</v>
      </c>
      <c r="BF15" s="450">
        <v>2400</v>
      </c>
      <c r="BG15" s="451">
        <f t="shared" si="1"/>
        <v>503.07584745762711</v>
      </c>
      <c r="BH15" s="450">
        <v>2400</v>
      </c>
      <c r="BI15" s="446" t="s">
        <v>198</v>
      </c>
      <c r="BJ15" s="446" t="s">
        <v>199</v>
      </c>
      <c r="BK15" s="452" t="s">
        <v>200</v>
      </c>
      <c r="BL15" s="453">
        <v>1.1499999999999999</v>
      </c>
      <c r="BM15" s="454">
        <v>40</v>
      </c>
      <c r="BN15" s="454" t="s">
        <v>195</v>
      </c>
      <c r="BO15" s="455" t="s">
        <v>195</v>
      </c>
      <c r="BP15" s="454" t="s">
        <v>195</v>
      </c>
      <c r="BQ15" s="454" t="s">
        <v>195</v>
      </c>
      <c r="BT15" s="485">
        <v>232.92866699999999</v>
      </c>
    </row>
    <row r="16" spans="1:72" ht="13.5" customHeight="1" outlineLevel="1">
      <c r="A16" s="431" t="s">
        <v>219</v>
      </c>
      <c r="B16" s="432" t="s">
        <v>191</v>
      </c>
      <c r="C16" s="432">
        <v>2</v>
      </c>
      <c r="D16" s="432">
        <v>6</v>
      </c>
      <c r="E16" s="432" t="s">
        <v>215</v>
      </c>
      <c r="F16" s="433">
        <v>1160</v>
      </c>
      <c r="G16" s="456">
        <v>1032.4000000000001</v>
      </c>
      <c r="H16" s="434">
        <v>603.20000000000005</v>
      </c>
      <c r="I16" s="435">
        <v>3.8</v>
      </c>
      <c r="J16" s="436">
        <v>1.9</v>
      </c>
      <c r="K16" s="437">
        <v>1.52</v>
      </c>
      <c r="L16" s="438">
        <v>4.6079088795284306</v>
      </c>
      <c r="M16" s="439">
        <v>2.3039544397642153</v>
      </c>
      <c r="N16" s="440">
        <v>1.8431635518113723</v>
      </c>
      <c r="O16" s="438">
        <v>5.3920660255796031</v>
      </c>
      <c r="P16" s="439">
        <v>2.6960330127898016</v>
      </c>
      <c r="Q16" s="441">
        <v>2.1568264102318415</v>
      </c>
      <c r="R16" s="442">
        <v>6.4</v>
      </c>
      <c r="S16" s="443">
        <v>3.2</v>
      </c>
      <c r="T16" s="437">
        <v>2.5600000000000005</v>
      </c>
      <c r="U16" s="444">
        <v>40</v>
      </c>
      <c r="V16" s="432">
        <v>20</v>
      </c>
      <c r="W16" s="445">
        <v>16</v>
      </c>
      <c r="X16" s="443" t="s">
        <v>213</v>
      </c>
      <c r="Y16" s="436" t="s">
        <v>194</v>
      </c>
      <c r="Z16" s="436">
        <v>87.5</v>
      </c>
      <c r="AA16" s="436">
        <v>88.7</v>
      </c>
      <c r="AB16" s="436">
        <v>88.5</v>
      </c>
      <c r="AC16" s="436">
        <v>87.5</v>
      </c>
      <c r="AD16" s="436">
        <v>46.5</v>
      </c>
      <c r="AE16" s="436">
        <v>58.8</v>
      </c>
      <c r="AF16" s="436">
        <v>66.099999999999994</v>
      </c>
      <c r="AG16" s="436">
        <v>9.1</v>
      </c>
      <c r="AH16" s="436">
        <v>22</v>
      </c>
      <c r="AI16" s="436">
        <v>28</v>
      </c>
      <c r="AJ16" s="436">
        <v>20.384</v>
      </c>
      <c r="AK16" s="436">
        <v>240</v>
      </c>
      <c r="AL16" s="436">
        <v>310</v>
      </c>
      <c r="AM16" s="436">
        <v>224</v>
      </c>
      <c r="AN16" s="432">
        <v>23</v>
      </c>
      <c r="AO16" s="432">
        <v>32</v>
      </c>
      <c r="AP16" s="446">
        <v>82</v>
      </c>
      <c r="AQ16" s="447">
        <v>21.828465414757744</v>
      </c>
      <c r="AR16" s="457">
        <v>30</v>
      </c>
      <c r="AS16" s="449">
        <v>0.2999</v>
      </c>
      <c r="AT16" s="432" t="s">
        <v>196</v>
      </c>
      <c r="AU16" s="432" t="s">
        <v>197</v>
      </c>
      <c r="AV16" s="450">
        <v>54</v>
      </c>
      <c r="AW16" s="450">
        <v>63</v>
      </c>
      <c r="AX16" s="450">
        <v>35</v>
      </c>
      <c r="AY16" s="450">
        <v>36</v>
      </c>
      <c r="AZ16" s="450">
        <v>46</v>
      </c>
      <c r="BA16" s="450">
        <v>52</v>
      </c>
      <c r="BB16" s="450">
        <v>47</v>
      </c>
      <c r="BC16" s="450">
        <v>41</v>
      </c>
      <c r="BD16" s="450">
        <v>31</v>
      </c>
      <c r="BE16" s="451">
        <f t="shared" si="0"/>
        <v>503.07584745762711</v>
      </c>
      <c r="BF16" s="450">
        <v>2400</v>
      </c>
      <c r="BG16" s="451">
        <f t="shared" si="1"/>
        <v>503.07584745762711</v>
      </c>
      <c r="BH16" s="450">
        <v>2400</v>
      </c>
      <c r="BI16" s="446" t="s">
        <v>198</v>
      </c>
      <c r="BJ16" s="446" t="s">
        <v>199</v>
      </c>
      <c r="BK16" s="452" t="s">
        <v>200</v>
      </c>
      <c r="BL16" s="453">
        <v>1.1499999999999999</v>
      </c>
      <c r="BM16" s="454">
        <v>40</v>
      </c>
      <c r="BN16" s="454" t="s">
        <v>195</v>
      </c>
      <c r="BO16" s="455" t="s">
        <v>195</v>
      </c>
      <c r="BP16" s="454" t="s">
        <v>195</v>
      </c>
      <c r="BQ16" s="454" t="s">
        <v>195</v>
      </c>
      <c r="BT16" s="485">
        <v>221.9</v>
      </c>
    </row>
    <row r="17" spans="1:72" ht="13.5" customHeight="1" outlineLevel="1">
      <c r="A17" s="431" t="s">
        <v>220</v>
      </c>
      <c r="B17" s="432" t="s">
        <v>191</v>
      </c>
      <c r="C17" s="432">
        <v>7.5</v>
      </c>
      <c r="D17" s="432">
        <v>2</v>
      </c>
      <c r="E17" s="432" t="s">
        <v>221</v>
      </c>
      <c r="F17" s="433">
        <v>3520</v>
      </c>
      <c r="G17" s="456">
        <v>3168</v>
      </c>
      <c r="H17" s="434">
        <v>1126.4000000000001</v>
      </c>
      <c r="I17" s="435">
        <v>6</v>
      </c>
      <c r="J17" s="436">
        <v>3</v>
      </c>
      <c r="K17" s="437">
        <v>2.4000000000000004</v>
      </c>
      <c r="L17" s="438">
        <v>9.9958214429211054</v>
      </c>
      <c r="M17" s="439">
        <v>4.9979107214605527</v>
      </c>
      <c r="N17" s="440">
        <v>3.9983285771684423</v>
      </c>
      <c r="O17" s="438">
        <v>13.484749989949064</v>
      </c>
      <c r="P17" s="439">
        <v>6.742374994974532</v>
      </c>
      <c r="Q17" s="441">
        <v>5.3938999959796261</v>
      </c>
      <c r="R17" s="442">
        <v>17.600000000000001</v>
      </c>
      <c r="S17" s="443">
        <v>8.8000000000000007</v>
      </c>
      <c r="T17" s="437">
        <v>7.0400000000000009</v>
      </c>
      <c r="U17" s="444">
        <v>126</v>
      </c>
      <c r="V17" s="432">
        <v>63</v>
      </c>
      <c r="W17" s="445">
        <v>50.400000000000006</v>
      </c>
      <c r="X17" s="443" t="s">
        <v>222</v>
      </c>
      <c r="Y17" s="436" t="s">
        <v>194</v>
      </c>
      <c r="Z17" s="436">
        <v>89.6</v>
      </c>
      <c r="AA17" s="436">
        <v>90.1</v>
      </c>
      <c r="AB17" s="436">
        <v>89.5</v>
      </c>
      <c r="AC17" s="436">
        <v>88.5</v>
      </c>
      <c r="AD17" s="436">
        <v>78.5</v>
      </c>
      <c r="AE17" s="436">
        <v>86.8</v>
      </c>
      <c r="AF17" s="436">
        <v>89.2</v>
      </c>
      <c r="AG17" s="436">
        <v>11</v>
      </c>
      <c r="AH17" s="436">
        <v>20</v>
      </c>
      <c r="AI17" s="436">
        <v>55</v>
      </c>
      <c r="AJ17" s="436">
        <v>19.03</v>
      </c>
      <c r="AK17" s="436">
        <v>180</v>
      </c>
      <c r="AL17" s="436">
        <v>490</v>
      </c>
      <c r="AM17" s="436">
        <v>173</v>
      </c>
      <c r="AN17" s="432">
        <v>17</v>
      </c>
      <c r="AO17" s="432">
        <v>30</v>
      </c>
      <c r="AP17" s="446">
        <v>160</v>
      </c>
      <c r="AQ17" s="447">
        <v>29.492774003077741</v>
      </c>
      <c r="AR17" s="457">
        <v>8.3000000000000007</v>
      </c>
      <c r="AS17" s="449">
        <v>0.42799999999999999</v>
      </c>
      <c r="AT17" s="432" t="s">
        <v>196</v>
      </c>
      <c r="AU17" s="432" t="s">
        <v>197</v>
      </c>
      <c r="AV17" s="450">
        <v>66</v>
      </c>
      <c r="AW17" s="450">
        <v>78</v>
      </c>
      <c r="AX17" s="450">
        <v>36</v>
      </c>
      <c r="AY17" s="450">
        <v>53</v>
      </c>
      <c r="AZ17" s="450">
        <v>55</v>
      </c>
      <c r="BA17" s="450">
        <v>63</v>
      </c>
      <c r="BB17" s="450">
        <v>62</v>
      </c>
      <c r="BC17" s="450">
        <v>58</v>
      </c>
      <c r="BD17" s="450">
        <v>47</v>
      </c>
      <c r="BE17" s="451">
        <f t="shared" si="0"/>
        <v>223.58926553672316</v>
      </c>
      <c r="BF17" s="450">
        <v>5400</v>
      </c>
      <c r="BG17" s="451">
        <f t="shared" si="1"/>
        <v>223.58926553672316</v>
      </c>
      <c r="BH17" s="450">
        <v>5400</v>
      </c>
      <c r="BI17" s="446" t="s">
        <v>198</v>
      </c>
      <c r="BJ17" s="446" t="s">
        <v>199</v>
      </c>
      <c r="BK17" s="452" t="s">
        <v>200</v>
      </c>
      <c r="BL17" s="453">
        <v>1.1499999999999999</v>
      </c>
      <c r="BM17" s="454">
        <v>40</v>
      </c>
      <c r="BN17" s="454" t="s">
        <v>195</v>
      </c>
      <c r="BO17" s="455" t="s">
        <v>195</v>
      </c>
      <c r="BP17" s="454" t="s">
        <v>195</v>
      </c>
      <c r="BQ17" s="454" t="s">
        <v>195</v>
      </c>
      <c r="BT17" s="485">
        <v>242.82336839999999</v>
      </c>
    </row>
    <row r="18" spans="1:72" ht="13.5" customHeight="1" outlineLevel="1">
      <c r="A18" s="431" t="s">
        <v>223</v>
      </c>
      <c r="B18" s="432" t="s">
        <v>191</v>
      </c>
      <c r="C18" s="432">
        <v>10</v>
      </c>
      <c r="D18" s="432">
        <v>2</v>
      </c>
      <c r="E18" s="432" t="s">
        <v>224</v>
      </c>
      <c r="F18" s="433">
        <v>3515</v>
      </c>
      <c r="G18" s="456">
        <v>3128.35</v>
      </c>
      <c r="H18" s="434">
        <v>1370.8500000000001</v>
      </c>
      <c r="I18" s="435">
        <v>7</v>
      </c>
      <c r="J18" s="436">
        <v>3.5</v>
      </c>
      <c r="K18" s="437">
        <v>2.8000000000000003</v>
      </c>
      <c r="L18" s="438">
        <v>12.639674545662578</v>
      </c>
      <c r="M18" s="439">
        <v>6.3198372728312888</v>
      </c>
      <c r="N18" s="440">
        <v>5.0558698182650312</v>
      </c>
      <c r="O18" s="438">
        <v>17.381802420103117</v>
      </c>
      <c r="P18" s="439">
        <v>8.6909012100515586</v>
      </c>
      <c r="Q18" s="441">
        <v>6.9527209680412474</v>
      </c>
      <c r="R18" s="442">
        <v>23</v>
      </c>
      <c r="S18" s="443">
        <v>11.5</v>
      </c>
      <c r="T18" s="437">
        <v>9.2000000000000011</v>
      </c>
      <c r="U18" s="444">
        <v>162</v>
      </c>
      <c r="V18" s="432">
        <v>81</v>
      </c>
      <c r="W18" s="445">
        <v>64.8</v>
      </c>
      <c r="X18" s="443" t="s">
        <v>222</v>
      </c>
      <c r="Y18" s="436" t="s">
        <v>194</v>
      </c>
      <c r="Z18" s="436">
        <v>91</v>
      </c>
      <c r="AA18" s="436">
        <v>91.1</v>
      </c>
      <c r="AB18" s="436">
        <v>90.2</v>
      </c>
      <c r="AC18" s="436">
        <v>89.5</v>
      </c>
      <c r="AD18" s="436">
        <v>81.5</v>
      </c>
      <c r="AE18" s="436">
        <v>88.8</v>
      </c>
      <c r="AF18" s="436">
        <v>90.3</v>
      </c>
      <c r="AG18" s="436">
        <v>15</v>
      </c>
      <c r="AH18" s="436">
        <v>27</v>
      </c>
      <c r="AI18" s="436">
        <v>66</v>
      </c>
      <c r="AJ18" s="436">
        <v>24.9</v>
      </c>
      <c r="AK18" s="436">
        <v>180</v>
      </c>
      <c r="AL18" s="436">
        <v>440</v>
      </c>
      <c r="AM18" s="436">
        <v>166</v>
      </c>
      <c r="AN18" s="432">
        <v>14</v>
      </c>
      <c r="AO18" s="432">
        <v>28</v>
      </c>
      <c r="AP18" s="446">
        <v>157</v>
      </c>
      <c r="AQ18" s="447">
        <v>33.155900134134839</v>
      </c>
      <c r="AR18" s="457">
        <v>11</v>
      </c>
      <c r="AS18" s="449">
        <v>0.51280000000000003</v>
      </c>
      <c r="AT18" s="432" t="s">
        <v>196</v>
      </c>
      <c r="AU18" s="432" t="s">
        <v>197</v>
      </c>
      <c r="AV18" s="450">
        <v>66</v>
      </c>
      <c r="AW18" s="450">
        <v>78</v>
      </c>
      <c r="AX18" s="450">
        <v>36</v>
      </c>
      <c r="AY18" s="450">
        <v>53</v>
      </c>
      <c r="AZ18" s="450">
        <v>55</v>
      </c>
      <c r="BA18" s="450">
        <v>63</v>
      </c>
      <c r="BB18" s="450">
        <v>62</v>
      </c>
      <c r="BC18" s="450">
        <v>58</v>
      </c>
      <c r="BD18" s="450">
        <v>47</v>
      </c>
      <c r="BE18" s="451">
        <f t="shared" si="0"/>
        <v>223.58926553672316</v>
      </c>
      <c r="BF18" s="450">
        <v>5400</v>
      </c>
      <c r="BG18" s="451">
        <f t="shared" si="1"/>
        <v>223.58926553672316</v>
      </c>
      <c r="BH18" s="450">
        <v>5400</v>
      </c>
      <c r="BI18" s="446" t="s">
        <v>198</v>
      </c>
      <c r="BJ18" s="446" t="s">
        <v>199</v>
      </c>
      <c r="BK18" s="452" t="s">
        <v>200</v>
      </c>
      <c r="BL18" s="453">
        <v>1.1499999999999999</v>
      </c>
      <c r="BM18" s="454">
        <v>40</v>
      </c>
      <c r="BN18" s="454" t="s">
        <v>195</v>
      </c>
      <c r="BO18" s="455" t="s">
        <v>195</v>
      </c>
      <c r="BP18" s="454" t="s">
        <v>195</v>
      </c>
      <c r="BQ18" s="454" t="s">
        <v>195</v>
      </c>
      <c r="BT18" s="485">
        <v>227.57</v>
      </c>
    </row>
    <row r="19" spans="1:72" ht="13.5" customHeight="1" outlineLevel="1">
      <c r="A19" s="431" t="s">
        <v>225</v>
      </c>
      <c r="B19" s="432" t="s">
        <v>191</v>
      </c>
      <c r="C19" s="432">
        <v>7.5</v>
      </c>
      <c r="D19" s="432">
        <v>4</v>
      </c>
      <c r="E19" s="432" t="s">
        <v>221</v>
      </c>
      <c r="F19" s="433">
        <v>1765</v>
      </c>
      <c r="G19" s="456">
        <v>1570.8500000000001</v>
      </c>
      <c r="H19" s="434">
        <v>741.3</v>
      </c>
      <c r="I19" s="435">
        <v>10</v>
      </c>
      <c r="J19" s="436">
        <v>5</v>
      </c>
      <c r="K19" s="437">
        <v>4</v>
      </c>
      <c r="L19" s="438">
        <v>12.808252202462466</v>
      </c>
      <c r="M19" s="439">
        <v>6.4041261012312329</v>
      </c>
      <c r="N19" s="440">
        <v>5.1233008809849867</v>
      </c>
      <c r="O19" s="438">
        <v>15.906688710916864</v>
      </c>
      <c r="P19" s="439">
        <v>7.953344355458432</v>
      </c>
      <c r="Q19" s="441">
        <v>6.3626754843667461</v>
      </c>
      <c r="R19" s="442">
        <v>19.399999999999999</v>
      </c>
      <c r="S19" s="443">
        <v>9.6999999999999993</v>
      </c>
      <c r="T19" s="437">
        <v>7.76</v>
      </c>
      <c r="U19" s="444">
        <v>126</v>
      </c>
      <c r="V19" s="432">
        <v>63</v>
      </c>
      <c r="W19" s="445">
        <v>50.400000000000006</v>
      </c>
      <c r="X19" s="443" t="s">
        <v>222</v>
      </c>
      <c r="Y19" s="436" t="s">
        <v>194</v>
      </c>
      <c r="Z19" s="436">
        <v>90.73</v>
      </c>
      <c r="AA19" s="436">
        <v>91.7</v>
      </c>
      <c r="AB19" s="436">
        <v>91.7</v>
      </c>
      <c r="AC19" s="436">
        <v>91</v>
      </c>
      <c r="AD19" s="436">
        <v>60.5</v>
      </c>
      <c r="AE19" s="436">
        <v>72.3</v>
      </c>
      <c r="AF19" s="436">
        <v>78.900000000000006</v>
      </c>
      <c r="AG19" s="436">
        <v>22</v>
      </c>
      <c r="AH19" s="436">
        <v>60</v>
      </c>
      <c r="AI19" s="436">
        <v>100</v>
      </c>
      <c r="AJ19" s="436">
        <v>55.22</v>
      </c>
      <c r="AK19" s="436">
        <v>270</v>
      </c>
      <c r="AL19" s="436">
        <v>450</v>
      </c>
      <c r="AM19" s="436">
        <v>251</v>
      </c>
      <c r="AN19" s="432">
        <v>25</v>
      </c>
      <c r="AO19" s="432">
        <v>42</v>
      </c>
      <c r="AP19" s="446">
        <v>144</v>
      </c>
      <c r="AQ19" s="447">
        <v>42.129100095228338</v>
      </c>
      <c r="AR19" s="457">
        <v>39</v>
      </c>
      <c r="AS19" s="449">
        <v>0.80300000000000005</v>
      </c>
      <c r="AT19" s="432" t="s">
        <v>196</v>
      </c>
      <c r="AU19" s="432" t="s">
        <v>197</v>
      </c>
      <c r="AV19" s="450">
        <v>57</v>
      </c>
      <c r="AW19" s="450">
        <v>69</v>
      </c>
      <c r="AX19" s="450" t="s">
        <v>206</v>
      </c>
      <c r="AY19" s="450">
        <v>37</v>
      </c>
      <c r="AZ19" s="450">
        <v>44</v>
      </c>
      <c r="BA19" s="450">
        <v>54</v>
      </c>
      <c r="BB19" s="450">
        <v>53</v>
      </c>
      <c r="BC19" s="450">
        <v>44</v>
      </c>
      <c r="BD19" s="450">
        <v>35</v>
      </c>
      <c r="BE19" s="451">
        <f t="shared" si="0"/>
        <v>335.38389830508476</v>
      </c>
      <c r="BF19" s="450">
        <v>3600</v>
      </c>
      <c r="BG19" s="451">
        <f t="shared" si="1"/>
        <v>335.38389830508476</v>
      </c>
      <c r="BH19" s="450">
        <v>3600</v>
      </c>
      <c r="BI19" s="446" t="s">
        <v>198</v>
      </c>
      <c r="BJ19" s="446" t="s">
        <v>199</v>
      </c>
      <c r="BK19" s="452" t="s">
        <v>200</v>
      </c>
      <c r="BL19" s="453">
        <v>1.1499999999999999</v>
      </c>
      <c r="BM19" s="454">
        <v>40</v>
      </c>
      <c r="BN19" s="454" t="s">
        <v>195</v>
      </c>
      <c r="BO19" s="455" t="s">
        <v>195</v>
      </c>
      <c r="BP19" s="454" t="s">
        <v>195</v>
      </c>
      <c r="BQ19" s="454" t="s">
        <v>195</v>
      </c>
      <c r="BT19" s="485">
        <v>283.74284210000002</v>
      </c>
    </row>
    <row r="20" spans="1:72" ht="13.5" customHeight="1" outlineLevel="1">
      <c r="A20" s="431" t="s">
        <v>226</v>
      </c>
      <c r="B20" s="432" t="s">
        <v>191</v>
      </c>
      <c r="C20" s="432">
        <v>10</v>
      </c>
      <c r="D20" s="432">
        <v>4</v>
      </c>
      <c r="E20" s="432" t="s">
        <v>224</v>
      </c>
      <c r="F20" s="433">
        <v>1755</v>
      </c>
      <c r="G20" s="456">
        <v>1561.95</v>
      </c>
      <c r="H20" s="434">
        <v>684.45</v>
      </c>
      <c r="I20" s="435">
        <v>12.2</v>
      </c>
      <c r="J20" s="436">
        <v>6.1</v>
      </c>
      <c r="K20" s="437">
        <v>4.88</v>
      </c>
      <c r="L20" s="438">
        <v>16.023038576095981</v>
      </c>
      <c r="M20" s="439">
        <v>8.0115192880479906</v>
      </c>
      <c r="N20" s="440">
        <v>6.409215430438393</v>
      </c>
      <c r="O20" s="438">
        <v>20.014293274614094</v>
      </c>
      <c r="P20" s="439">
        <v>10.007146637307047</v>
      </c>
      <c r="Q20" s="441">
        <v>8.0057173098456378</v>
      </c>
      <c r="R20" s="442">
        <v>25</v>
      </c>
      <c r="S20" s="443">
        <v>12.5</v>
      </c>
      <c r="T20" s="437">
        <v>10</v>
      </c>
      <c r="U20" s="444">
        <v>162</v>
      </c>
      <c r="V20" s="432">
        <v>81</v>
      </c>
      <c r="W20" s="445">
        <v>64.8</v>
      </c>
      <c r="X20" s="443" t="s">
        <v>222</v>
      </c>
      <c r="Y20" s="436" t="s">
        <v>194</v>
      </c>
      <c r="Z20" s="436">
        <v>91.7</v>
      </c>
      <c r="AA20" s="436">
        <v>92.2</v>
      </c>
      <c r="AB20" s="436">
        <v>91.7</v>
      </c>
      <c r="AC20" s="436">
        <v>91</v>
      </c>
      <c r="AD20" s="436">
        <v>63.8</v>
      </c>
      <c r="AE20" s="436">
        <v>76.2</v>
      </c>
      <c r="AF20" s="436">
        <v>81.7</v>
      </c>
      <c r="AG20" s="436">
        <v>30</v>
      </c>
      <c r="AH20" s="436">
        <v>81</v>
      </c>
      <c r="AI20" s="436">
        <v>123</v>
      </c>
      <c r="AJ20" s="436">
        <v>75.899999999999991</v>
      </c>
      <c r="AK20" s="436">
        <v>270</v>
      </c>
      <c r="AL20" s="436">
        <v>410</v>
      </c>
      <c r="AM20" s="436">
        <v>253</v>
      </c>
      <c r="AN20" s="432">
        <v>20</v>
      </c>
      <c r="AO20" s="432">
        <v>36</v>
      </c>
      <c r="AP20" s="446">
        <v>152</v>
      </c>
      <c r="AQ20" s="447">
        <v>44.632767991048432</v>
      </c>
      <c r="AR20" s="457">
        <v>51</v>
      </c>
      <c r="AS20" s="449">
        <v>0.8679</v>
      </c>
      <c r="AT20" s="432" t="s">
        <v>196</v>
      </c>
      <c r="AU20" s="432" t="s">
        <v>197</v>
      </c>
      <c r="AV20" s="450">
        <v>57</v>
      </c>
      <c r="AW20" s="450">
        <v>69</v>
      </c>
      <c r="AX20" s="450" t="s">
        <v>206</v>
      </c>
      <c r="AY20" s="450">
        <v>37</v>
      </c>
      <c r="AZ20" s="450">
        <v>44</v>
      </c>
      <c r="BA20" s="450">
        <v>54</v>
      </c>
      <c r="BB20" s="450">
        <v>53</v>
      </c>
      <c r="BC20" s="450">
        <v>44</v>
      </c>
      <c r="BD20" s="450">
        <v>35</v>
      </c>
      <c r="BE20" s="451">
        <f t="shared" si="0"/>
        <v>335.38389830508476</v>
      </c>
      <c r="BF20" s="450">
        <v>3600</v>
      </c>
      <c r="BG20" s="451">
        <f t="shared" si="1"/>
        <v>335.38389830508476</v>
      </c>
      <c r="BH20" s="450">
        <v>3600</v>
      </c>
      <c r="BI20" s="446" t="s">
        <v>198</v>
      </c>
      <c r="BJ20" s="446" t="s">
        <v>199</v>
      </c>
      <c r="BK20" s="452" t="s">
        <v>200</v>
      </c>
      <c r="BL20" s="453">
        <v>1.1499999999999999</v>
      </c>
      <c r="BM20" s="454">
        <v>40</v>
      </c>
      <c r="BN20" s="454" t="s">
        <v>195</v>
      </c>
      <c r="BO20" s="455" t="s">
        <v>195</v>
      </c>
      <c r="BP20" s="454" t="s">
        <v>195</v>
      </c>
      <c r="BQ20" s="454" t="s">
        <v>195</v>
      </c>
      <c r="BT20" s="485">
        <v>253.72216839999999</v>
      </c>
    </row>
    <row r="21" spans="1:72" ht="13.5" customHeight="1" outlineLevel="1">
      <c r="A21" s="431" t="s">
        <v>227</v>
      </c>
      <c r="B21" s="432" t="s">
        <v>191</v>
      </c>
      <c r="C21" s="432">
        <v>3</v>
      </c>
      <c r="D21" s="432">
        <v>6</v>
      </c>
      <c r="E21" s="432" t="s">
        <v>221</v>
      </c>
      <c r="F21" s="433">
        <v>1175</v>
      </c>
      <c r="G21" s="456">
        <v>1045.75</v>
      </c>
      <c r="H21" s="434">
        <v>481.74999999999994</v>
      </c>
      <c r="I21" s="435">
        <v>5</v>
      </c>
      <c r="J21" s="436">
        <v>2.5</v>
      </c>
      <c r="K21" s="437">
        <v>2</v>
      </c>
      <c r="L21" s="438">
        <v>6.1478591372758604</v>
      </c>
      <c r="M21" s="439">
        <v>3.0739295686379302</v>
      </c>
      <c r="N21" s="440">
        <v>2.4591436549103443</v>
      </c>
      <c r="O21" s="438">
        <v>7.2230097189074947</v>
      </c>
      <c r="P21" s="439">
        <v>3.6115048594537473</v>
      </c>
      <c r="Q21" s="441">
        <v>2.889203887562998</v>
      </c>
      <c r="R21" s="442">
        <v>8.6</v>
      </c>
      <c r="S21" s="443">
        <v>4.3</v>
      </c>
      <c r="T21" s="437">
        <v>3.44</v>
      </c>
      <c r="U21" s="444">
        <v>64</v>
      </c>
      <c r="V21" s="432">
        <v>32</v>
      </c>
      <c r="W21" s="445">
        <v>25.6</v>
      </c>
      <c r="X21" s="443" t="s">
        <v>210</v>
      </c>
      <c r="Y21" s="436" t="s">
        <v>194</v>
      </c>
      <c r="Z21" s="436">
        <v>87.8</v>
      </c>
      <c r="AA21" s="436">
        <v>89.3</v>
      </c>
      <c r="AB21" s="436">
        <v>89.5</v>
      </c>
      <c r="AC21" s="436">
        <v>88.5</v>
      </c>
      <c r="AD21" s="436">
        <v>52.1</v>
      </c>
      <c r="AE21" s="436">
        <v>65.400000000000006</v>
      </c>
      <c r="AF21" s="436">
        <v>73</v>
      </c>
      <c r="AG21" s="436">
        <v>13.4</v>
      </c>
      <c r="AH21" s="436">
        <v>35.5</v>
      </c>
      <c r="AI21" s="436">
        <v>63</v>
      </c>
      <c r="AJ21" s="436">
        <v>33.098000000000006</v>
      </c>
      <c r="AK21" s="436">
        <v>265</v>
      </c>
      <c r="AL21" s="436">
        <v>470</v>
      </c>
      <c r="AM21" s="436">
        <v>247</v>
      </c>
      <c r="AN21" s="432">
        <v>23</v>
      </c>
      <c r="AO21" s="432">
        <v>35</v>
      </c>
      <c r="AP21" s="446">
        <v>116</v>
      </c>
      <c r="AQ21" s="447">
        <v>34.143311743958506</v>
      </c>
      <c r="AR21" s="457">
        <v>44</v>
      </c>
      <c r="AS21" s="449">
        <v>0.60399999999999998</v>
      </c>
      <c r="AT21" s="432" t="s">
        <v>196</v>
      </c>
      <c r="AU21" s="432" t="s">
        <v>197</v>
      </c>
      <c r="AV21" s="450">
        <v>64</v>
      </c>
      <c r="AW21" s="450">
        <v>71</v>
      </c>
      <c r="AX21" s="450">
        <v>41</v>
      </c>
      <c r="AY21" s="450">
        <v>42</v>
      </c>
      <c r="AZ21" s="450">
        <v>52</v>
      </c>
      <c r="BA21" s="450">
        <v>64</v>
      </c>
      <c r="BB21" s="450">
        <v>54</v>
      </c>
      <c r="BC21" s="450">
        <v>47</v>
      </c>
      <c r="BD21" s="450">
        <v>34</v>
      </c>
      <c r="BE21" s="451">
        <f t="shared" si="0"/>
        <v>503.07584745762711</v>
      </c>
      <c r="BF21" s="450">
        <v>2400</v>
      </c>
      <c r="BG21" s="451">
        <f t="shared" si="1"/>
        <v>503.07584745762711</v>
      </c>
      <c r="BH21" s="450">
        <v>2400</v>
      </c>
      <c r="BI21" s="446" t="s">
        <v>198</v>
      </c>
      <c r="BJ21" s="446" t="s">
        <v>199</v>
      </c>
      <c r="BK21" s="452" t="s">
        <v>200</v>
      </c>
      <c r="BL21" s="453">
        <v>1.1499999999999999</v>
      </c>
      <c r="BM21" s="454">
        <v>40</v>
      </c>
      <c r="BN21" s="454" t="s">
        <v>195</v>
      </c>
      <c r="BO21" s="455" t="s">
        <v>195</v>
      </c>
      <c r="BP21" s="454" t="s">
        <v>195</v>
      </c>
      <c r="BQ21" s="454" t="s">
        <v>195</v>
      </c>
      <c r="BT21" s="485">
        <v>270.79894739999997</v>
      </c>
    </row>
    <row r="22" spans="1:72" ht="13.5" customHeight="1" outlineLevel="1">
      <c r="A22" s="431" t="s">
        <v>228</v>
      </c>
      <c r="B22" s="432" t="s">
        <v>191</v>
      </c>
      <c r="C22" s="432">
        <v>5</v>
      </c>
      <c r="D22" s="432">
        <v>6</v>
      </c>
      <c r="E22" s="432" t="s">
        <v>224</v>
      </c>
      <c r="F22" s="433">
        <v>1165</v>
      </c>
      <c r="G22" s="456">
        <v>1036.8499999999999</v>
      </c>
      <c r="H22" s="434">
        <v>466</v>
      </c>
      <c r="I22" s="435">
        <v>7</v>
      </c>
      <c r="J22" s="436">
        <v>3.5</v>
      </c>
      <c r="K22" s="437">
        <v>3.6</v>
      </c>
      <c r="L22" s="438">
        <v>8.8164838579375235</v>
      </c>
      <c r="M22" s="439">
        <v>4.4082419289687618</v>
      </c>
      <c r="N22" s="440">
        <v>3.5265935431750095</v>
      </c>
      <c r="O22" s="438">
        <v>10.928816985318193</v>
      </c>
      <c r="P22" s="439">
        <v>5.4644084926590963</v>
      </c>
      <c r="Q22" s="441">
        <v>4.3715267941272771</v>
      </c>
      <c r="R22" s="442">
        <v>13.4</v>
      </c>
      <c r="S22" s="443">
        <v>6.7</v>
      </c>
      <c r="T22" s="437">
        <v>5.36</v>
      </c>
      <c r="U22" s="444">
        <v>92</v>
      </c>
      <c r="V22" s="432">
        <v>46</v>
      </c>
      <c r="W22" s="445">
        <v>36.800000000000004</v>
      </c>
      <c r="X22" s="443" t="s">
        <v>213</v>
      </c>
      <c r="Y22" s="436" t="s">
        <v>194</v>
      </c>
      <c r="Z22" s="436">
        <v>89.5</v>
      </c>
      <c r="AA22" s="436">
        <v>90.1</v>
      </c>
      <c r="AB22" s="436">
        <v>89.5</v>
      </c>
      <c r="AC22" s="436">
        <v>88.5</v>
      </c>
      <c r="AD22" s="436">
        <v>59.4</v>
      </c>
      <c r="AE22" s="436">
        <v>71.400000000000006</v>
      </c>
      <c r="AF22" s="436">
        <v>78.099999999999994</v>
      </c>
      <c r="AG22" s="436">
        <v>26.5</v>
      </c>
      <c r="AH22" s="436">
        <v>50</v>
      </c>
      <c r="AI22" s="436">
        <v>86</v>
      </c>
      <c r="AJ22" s="436">
        <v>54.324999999999996</v>
      </c>
      <c r="AK22" s="436">
        <v>220</v>
      </c>
      <c r="AL22" s="436">
        <v>380</v>
      </c>
      <c r="AM22" s="436">
        <v>205</v>
      </c>
      <c r="AN22" s="432">
        <v>14</v>
      </c>
      <c r="AO22" s="432">
        <v>21</v>
      </c>
      <c r="AP22" s="446">
        <v>130</v>
      </c>
      <c r="AQ22" s="447">
        <v>38.217178098698355</v>
      </c>
      <c r="AR22" s="457">
        <v>71</v>
      </c>
      <c r="AS22" s="449">
        <v>0.71120000000000005</v>
      </c>
      <c r="AT22" s="432" t="s">
        <v>196</v>
      </c>
      <c r="AU22" s="432" t="s">
        <v>197</v>
      </c>
      <c r="AV22" s="450">
        <v>64</v>
      </c>
      <c r="AW22" s="450">
        <v>71</v>
      </c>
      <c r="AX22" s="450">
        <v>41</v>
      </c>
      <c r="AY22" s="450">
        <v>42</v>
      </c>
      <c r="AZ22" s="450">
        <v>52</v>
      </c>
      <c r="BA22" s="450">
        <v>64</v>
      </c>
      <c r="BB22" s="450">
        <v>54</v>
      </c>
      <c r="BC22" s="450">
        <v>47</v>
      </c>
      <c r="BD22" s="450">
        <v>34</v>
      </c>
      <c r="BE22" s="451">
        <f t="shared" si="0"/>
        <v>503.07584745762711</v>
      </c>
      <c r="BF22" s="450">
        <v>2400</v>
      </c>
      <c r="BG22" s="451">
        <f t="shared" si="1"/>
        <v>503.07584745762711</v>
      </c>
      <c r="BH22" s="450">
        <v>2400</v>
      </c>
      <c r="BI22" s="446" t="s">
        <v>198</v>
      </c>
      <c r="BJ22" s="446" t="s">
        <v>199</v>
      </c>
      <c r="BK22" s="452" t="s">
        <v>200</v>
      </c>
      <c r="BL22" s="453">
        <v>1.1499999999999999</v>
      </c>
      <c r="BM22" s="454">
        <v>40</v>
      </c>
      <c r="BN22" s="454" t="s">
        <v>195</v>
      </c>
      <c r="BO22" s="455" t="s">
        <v>195</v>
      </c>
      <c r="BP22" s="454" t="s">
        <v>195</v>
      </c>
      <c r="BQ22" s="454" t="s">
        <v>195</v>
      </c>
      <c r="BT22" s="485">
        <v>225.76473680000001</v>
      </c>
    </row>
    <row r="23" spans="1:72" ht="13.5" customHeight="1" outlineLevel="1">
      <c r="A23" s="431" t="s">
        <v>229</v>
      </c>
      <c r="B23" s="432" t="s">
        <v>191</v>
      </c>
      <c r="C23" s="432">
        <v>15</v>
      </c>
      <c r="D23" s="432">
        <v>2</v>
      </c>
      <c r="E23" s="432" t="s">
        <v>230</v>
      </c>
      <c r="F23" s="433">
        <v>3530</v>
      </c>
      <c r="G23" s="456">
        <v>3141.7000000000003</v>
      </c>
      <c r="H23" s="434">
        <v>1835.6000000000001</v>
      </c>
      <c r="I23" s="435">
        <v>10.199999999999999</v>
      </c>
      <c r="J23" s="436">
        <v>5.0999999999999996</v>
      </c>
      <c r="K23" s="437">
        <v>4.08</v>
      </c>
      <c r="L23" s="438">
        <v>19.234629392272918</v>
      </c>
      <c r="M23" s="439">
        <v>9.6173146961364591</v>
      </c>
      <c r="N23" s="440">
        <v>7.6938517569091678</v>
      </c>
      <c r="O23" s="438">
        <v>26.432314960209837</v>
      </c>
      <c r="P23" s="439">
        <v>13.216157480104918</v>
      </c>
      <c r="Q23" s="441">
        <v>10.572925984083936</v>
      </c>
      <c r="R23" s="442">
        <v>35</v>
      </c>
      <c r="S23" s="443">
        <v>17.5</v>
      </c>
      <c r="T23" s="437">
        <v>14</v>
      </c>
      <c r="U23" s="444">
        <v>232</v>
      </c>
      <c r="V23" s="432">
        <v>116</v>
      </c>
      <c r="W23" s="445">
        <v>92.800000000000011</v>
      </c>
      <c r="X23" s="443" t="s">
        <v>231</v>
      </c>
      <c r="Y23" s="436" t="s">
        <v>194</v>
      </c>
      <c r="Z23" s="436">
        <v>90.7</v>
      </c>
      <c r="AA23" s="436">
        <v>91.3</v>
      </c>
      <c r="AB23" s="436">
        <v>91</v>
      </c>
      <c r="AC23" s="436">
        <v>90.2</v>
      </c>
      <c r="AD23" s="436">
        <v>80.599999999999994</v>
      </c>
      <c r="AE23" s="436">
        <v>87.4</v>
      </c>
      <c r="AF23" s="436">
        <v>88.2</v>
      </c>
      <c r="AG23" s="436">
        <v>22</v>
      </c>
      <c r="AH23" s="436">
        <v>46</v>
      </c>
      <c r="AI23" s="436">
        <v>57</v>
      </c>
      <c r="AJ23" s="436">
        <v>43.12</v>
      </c>
      <c r="AK23" s="436">
        <v>210</v>
      </c>
      <c r="AL23" s="436">
        <v>260</v>
      </c>
      <c r="AM23" s="436">
        <v>196</v>
      </c>
      <c r="AN23" s="432">
        <v>24</v>
      </c>
      <c r="AO23" s="432">
        <v>48</v>
      </c>
      <c r="AP23" s="446">
        <v>240</v>
      </c>
      <c r="AQ23" s="447">
        <v>53.817530425997234</v>
      </c>
      <c r="AR23" s="457">
        <v>16</v>
      </c>
      <c r="AS23" s="449">
        <v>1.1315</v>
      </c>
      <c r="AT23" s="432" t="s">
        <v>196</v>
      </c>
      <c r="AU23" s="432" t="s">
        <v>197</v>
      </c>
      <c r="AV23" s="450">
        <v>70</v>
      </c>
      <c r="AW23" s="450">
        <v>79</v>
      </c>
      <c r="AX23" s="450">
        <v>49</v>
      </c>
      <c r="AY23" s="450">
        <v>60</v>
      </c>
      <c r="AZ23" s="450">
        <v>73</v>
      </c>
      <c r="BA23" s="450">
        <v>72</v>
      </c>
      <c r="BB23" s="450">
        <v>75</v>
      </c>
      <c r="BC23" s="450">
        <v>69</v>
      </c>
      <c r="BD23" s="450">
        <v>56</v>
      </c>
      <c r="BE23" s="451">
        <f t="shared" si="0"/>
        <v>223.58926553672316</v>
      </c>
      <c r="BF23" s="450">
        <v>5400</v>
      </c>
      <c r="BG23" s="451">
        <f t="shared" si="1"/>
        <v>223.58926553672316</v>
      </c>
      <c r="BH23" s="450">
        <v>5400</v>
      </c>
      <c r="BI23" s="446" t="s">
        <v>198</v>
      </c>
      <c r="BJ23" s="446" t="s">
        <v>199</v>
      </c>
      <c r="BK23" s="452" t="s">
        <v>200</v>
      </c>
      <c r="BL23" s="453">
        <v>1.1499999999999999</v>
      </c>
      <c r="BM23" s="454">
        <v>40</v>
      </c>
      <c r="BN23" s="454" t="s">
        <v>195</v>
      </c>
      <c r="BO23" s="455" t="s">
        <v>195</v>
      </c>
      <c r="BP23" s="454" t="s">
        <v>195</v>
      </c>
      <c r="BQ23" s="454" t="s">
        <v>195</v>
      </c>
      <c r="BT23" s="485">
        <v>184.96333680000001</v>
      </c>
    </row>
    <row r="24" spans="1:72" ht="13.5" customHeight="1" outlineLevel="1">
      <c r="A24" s="431" t="s">
        <v>232</v>
      </c>
      <c r="B24" s="432" t="s">
        <v>191</v>
      </c>
      <c r="C24" s="432">
        <v>20</v>
      </c>
      <c r="D24" s="432">
        <v>2</v>
      </c>
      <c r="E24" s="432" t="s">
        <v>233</v>
      </c>
      <c r="F24" s="433">
        <v>3515</v>
      </c>
      <c r="G24" s="456">
        <v>3128.35</v>
      </c>
      <c r="H24" s="434">
        <v>1827.8</v>
      </c>
      <c r="I24" s="435">
        <v>10.4</v>
      </c>
      <c r="J24" s="436">
        <v>5.2</v>
      </c>
      <c r="K24" s="437">
        <v>4.16</v>
      </c>
      <c r="L24" s="438">
        <v>23.615546066871357</v>
      </c>
      <c r="M24" s="439">
        <v>11.807773033435678</v>
      </c>
      <c r="N24" s="440">
        <v>9.4462184267485423</v>
      </c>
      <c r="O24" s="438">
        <v>33.627137227399423</v>
      </c>
      <c r="P24" s="439">
        <v>16.813568613699712</v>
      </c>
      <c r="Q24" s="441">
        <v>13.45085489095977</v>
      </c>
      <c r="R24" s="442">
        <v>45</v>
      </c>
      <c r="S24" s="443">
        <v>22.5</v>
      </c>
      <c r="T24" s="437">
        <v>18</v>
      </c>
      <c r="U24" s="444">
        <v>290</v>
      </c>
      <c r="V24" s="432">
        <v>145</v>
      </c>
      <c r="W24" s="445">
        <v>116</v>
      </c>
      <c r="X24" s="443" t="s">
        <v>231</v>
      </c>
      <c r="Y24" s="436" t="s">
        <v>194</v>
      </c>
      <c r="Z24" s="436">
        <v>92.1</v>
      </c>
      <c r="AA24" s="436">
        <v>91.6</v>
      </c>
      <c r="AB24" s="436">
        <v>91</v>
      </c>
      <c r="AC24" s="436">
        <v>90.2</v>
      </c>
      <c r="AD24" s="436">
        <v>86.2</v>
      </c>
      <c r="AE24" s="436">
        <v>91.3</v>
      </c>
      <c r="AF24" s="436">
        <v>91.5</v>
      </c>
      <c r="AG24" s="436">
        <v>30</v>
      </c>
      <c r="AH24" s="436">
        <v>55</v>
      </c>
      <c r="AI24" s="436">
        <v>69</v>
      </c>
      <c r="AJ24" s="436">
        <v>51.9</v>
      </c>
      <c r="AK24" s="436">
        <v>185</v>
      </c>
      <c r="AL24" s="436">
        <v>230</v>
      </c>
      <c r="AM24" s="436">
        <v>173</v>
      </c>
      <c r="AN24" s="432">
        <v>20</v>
      </c>
      <c r="AO24" s="432">
        <v>45</v>
      </c>
      <c r="AP24" s="446">
        <v>251</v>
      </c>
      <c r="AQ24" s="447">
        <v>57.4</v>
      </c>
      <c r="AR24" s="457">
        <v>21</v>
      </c>
      <c r="AS24" s="449">
        <v>1.3546</v>
      </c>
      <c r="AT24" s="432" t="s">
        <v>196</v>
      </c>
      <c r="AU24" s="432" t="s">
        <v>197</v>
      </c>
      <c r="AV24" s="450">
        <v>67</v>
      </c>
      <c r="AW24" s="450">
        <v>79</v>
      </c>
      <c r="AX24" s="450">
        <v>40</v>
      </c>
      <c r="AY24" s="450">
        <v>54</v>
      </c>
      <c r="AZ24" s="450">
        <v>56</v>
      </c>
      <c r="BA24" s="450">
        <v>63</v>
      </c>
      <c r="BB24" s="450">
        <v>62</v>
      </c>
      <c r="BC24" s="450">
        <v>60</v>
      </c>
      <c r="BD24" s="450">
        <v>48</v>
      </c>
      <c r="BE24" s="451">
        <f t="shared" si="0"/>
        <v>223.58926553672316</v>
      </c>
      <c r="BF24" s="450">
        <v>5400</v>
      </c>
      <c r="BG24" s="451">
        <f t="shared" si="1"/>
        <v>223.58926553672316</v>
      </c>
      <c r="BH24" s="450">
        <v>5400</v>
      </c>
      <c r="BI24" s="446" t="s">
        <v>198</v>
      </c>
      <c r="BJ24" s="446" t="s">
        <v>199</v>
      </c>
      <c r="BK24" s="452" t="s">
        <v>200</v>
      </c>
      <c r="BL24" s="453">
        <v>1.1499999999999999</v>
      </c>
      <c r="BM24" s="454">
        <v>40</v>
      </c>
      <c r="BN24" s="454" t="s">
        <v>195</v>
      </c>
      <c r="BO24" s="455" t="s">
        <v>195</v>
      </c>
      <c r="BP24" s="454" t="s">
        <v>195</v>
      </c>
      <c r="BQ24" s="454" t="s">
        <v>195</v>
      </c>
      <c r="BT24" s="485">
        <v>167.48906840000001</v>
      </c>
    </row>
    <row r="25" spans="1:72" ht="13.5" customHeight="1" outlineLevel="1">
      <c r="A25" s="431" t="s">
        <v>234</v>
      </c>
      <c r="B25" s="432" t="s">
        <v>191</v>
      </c>
      <c r="C25" s="432">
        <v>15</v>
      </c>
      <c r="D25" s="432">
        <v>4</v>
      </c>
      <c r="E25" s="432" t="s">
        <v>230</v>
      </c>
      <c r="F25" s="433">
        <v>1770</v>
      </c>
      <c r="G25" s="456">
        <v>1575.3</v>
      </c>
      <c r="H25" s="434">
        <v>708</v>
      </c>
      <c r="I25" s="435">
        <v>17</v>
      </c>
      <c r="J25" s="436">
        <v>8.5</v>
      </c>
      <c r="K25" s="437">
        <v>6.8000000000000007</v>
      </c>
      <c r="L25" s="438">
        <v>23.619175657715367</v>
      </c>
      <c r="M25" s="439">
        <v>11.809587828857683</v>
      </c>
      <c r="N25" s="440">
        <v>9.4476702630861471</v>
      </c>
      <c r="O25" s="438">
        <v>30.426278259992507</v>
      </c>
      <c r="P25" s="439">
        <v>15.213139129996254</v>
      </c>
      <c r="Q25" s="441">
        <v>12.170511303997003</v>
      </c>
      <c r="R25" s="442">
        <v>38</v>
      </c>
      <c r="S25" s="443">
        <v>19</v>
      </c>
      <c r="T25" s="437">
        <v>15.200000000000001</v>
      </c>
      <c r="U25" s="444">
        <v>232</v>
      </c>
      <c r="V25" s="432">
        <v>116</v>
      </c>
      <c r="W25" s="445">
        <v>92.800000000000011</v>
      </c>
      <c r="X25" s="443" t="s">
        <v>231</v>
      </c>
      <c r="Y25" s="436" t="s">
        <v>194</v>
      </c>
      <c r="Z25" s="436">
        <v>92.3</v>
      </c>
      <c r="AA25" s="436">
        <v>92.8</v>
      </c>
      <c r="AB25" s="436">
        <v>92.4</v>
      </c>
      <c r="AC25" s="436">
        <v>91.7</v>
      </c>
      <c r="AD25" s="436">
        <v>64.5</v>
      </c>
      <c r="AE25" s="436">
        <v>74.7</v>
      </c>
      <c r="AF25" s="436">
        <v>80</v>
      </c>
      <c r="AG25" s="436">
        <v>44</v>
      </c>
      <c r="AH25" s="436">
        <v>81</v>
      </c>
      <c r="AI25" s="436">
        <v>103</v>
      </c>
      <c r="AJ25" s="436">
        <v>61.599999999999994</v>
      </c>
      <c r="AK25" s="436">
        <v>185</v>
      </c>
      <c r="AL25" s="436">
        <v>235</v>
      </c>
      <c r="AM25" s="436">
        <v>140</v>
      </c>
      <c r="AN25" s="432">
        <v>21</v>
      </c>
      <c r="AO25" s="432">
        <v>33</v>
      </c>
      <c r="AP25" s="446">
        <v>190.22637600000002</v>
      </c>
      <c r="AQ25" s="447">
        <v>63.96583293670092</v>
      </c>
      <c r="AR25" s="457">
        <v>75</v>
      </c>
      <c r="AS25" s="449">
        <v>1.6809000000000001</v>
      </c>
      <c r="AT25" s="432" t="s">
        <v>196</v>
      </c>
      <c r="AU25" s="432" t="s">
        <v>197</v>
      </c>
      <c r="AV25" s="450">
        <v>61</v>
      </c>
      <c r="AW25" s="450">
        <v>73</v>
      </c>
      <c r="AX25" s="450">
        <v>40</v>
      </c>
      <c r="AY25" s="450">
        <v>47</v>
      </c>
      <c r="AZ25" s="450">
        <v>53</v>
      </c>
      <c r="BA25" s="450">
        <v>59</v>
      </c>
      <c r="BB25" s="450">
        <v>56</v>
      </c>
      <c r="BC25" s="450">
        <v>47</v>
      </c>
      <c r="BD25" s="450">
        <v>38</v>
      </c>
      <c r="BE25" s="451">
        <f t="shared" si="0"/>
        <v>335.38389830508476</v>
      </c>
      <c r="BF25" s="450">
        <v>3600</v>
      </c>
      <c r="BG25" s="451">
        <f t="shared" si="1"/>
        <v>335.38389830508476</v>
      </c>
      <c r="BH25" s="450">
        <v>3600</v>
      </c>
      <c r="BI25" s="446" t="s">
        <v>198</v>
      </c>
      <c r="BJ25" s="446" t="s">
        <v>199</v>
      </c>
      <c r="BK25" s="452" t="s">
        <v>200</v>
      </c>
      <c r="BL25" s="453">
        <v>1.1499999999999999</v>
      </c>
      <c r="BM25" s="454">
        <v>40</v>
      </c>
      <c r="BN25" s="454" t="s">
        <v>195</v>
      </c>
      <c r="BO25" s="455" t="s">
        <v>195</v>
      </c>
      <c r="BP25" s="454" t="s">
        <v>195</v>
      </c>
      <c r="BQ25" s="454" t="s">
        <v>195</v>
      </c>
      <c r="BT25" s="485">
        <v>159.80076320000001</v>
      </c>
    </row>
    <row r="26" spans="1:72" ht="13.5" customHeight="1" outlineLevel="1">
      <c r="A26" s="431" t="s">
        <v>235</v>
      </c>
      <c r="B26" s="432" t="s">
        <v>191</v>
      </c>
      <c r="C26" s="432">
        <v>20</v>
      </c>
      <c r="D26" s="432">
        <v>4</v>
      </c>
      <c r="E26" s="432" t="s">
        <v>233</v>
      </c>
      <c r="F26" s="433">
        <v>1770</v>
      </c>
      <c r="G26" s="456">
        <v>1575.3</v>
      </c>
      <c r="H26" s="434">
        <v>920.4</v>
      </c>
      <c r="I26" s="435">
        <v>20.96</v>
      </c>
      <c r="J26" s="436">
        <v>10.48</v>
      </c>
      <c r="K26" s="437">
        <v>8.3840000000000003</v>
      </c>
      <c r="L26" s="438">
        <v>30.839123492796698</v>
      </c>
      <c r="M26" s="439">
        <v>15.419561746398349</v>
      </c>
      <c r="N26" s="440">
        <v>12.335649397118679</v>
      </c>
      <c r="O26" s="438">
        <v>39.670483647157667</v>
      </c>
      <c r="P26" s="439">
        <v>19.835241823578833</v>
      </c>
      <c r="Q26" s="441">
        <v>15.868193458863068</v>
      </c>
      <c r="R26" s="442">
        <v>50</v>
      </c>
      <c r="S26" s="443">
        <v>25</v>
      </c>
      <c r="T26" s="437">
        <v>20</v>
      </c>
      <c r="U26" s="444">
        <v>290</v>
      </c>
      <c r="V26" s="432">
        <v>145</v>
      </c>
      <c r="W26" s="445">
        <v>116</v>
      </c>
      <c r="X26" s="443" t="s">
        <v>231</v>
      </c>
      <c r="Y26" s="436" t="s">
        <v>194</v>
      </c>
      <c r="Z26" s="436">
        <v>93.1</v>
      </c>
      <c r="AA26" s="436">
        <v>93.4</v>
      </c>
      <c r="AB26" s="436">
        <v>93</v>
      </c>
      <c r="AC26" s="436">
        <v>92.4</v>
      </c>
      <c r="AD26" s="436">
        <v>65.3</v>
      </c>
      <c r="AE26" s="436">
        <v>75.900000000000006</v>
      </c>
      <c r="AF26" s="436">
        <v>80.5</v>
      </c>
      <c r="AG26" s="436">
        <v>60</v>
      </c>
      <c r="AH26" s="436">
        <v>111</v>
      </c>
      <c r="AI26" s="436">
        <v>144</v>
      </c>
      <c r="AJ26" s="436">
        <v>103.8</v>
      </c>
      <c r="AK26" s="436">
        <v>185</v>
      </c>
      <c r="AL26" s="436">
        <v>240</v>
      </c>
      <c r="AM26" s="436">
        <v>173</v>
      </c>
      <c r="AN26" s="432">
        <v>15</v>
      </c>
      <c r="AO26" s="432">
        <v>33</v>
      </c>
      <c r="AP26" s="446">
        <v>267</v>
      </c>
      <c r="AQ26" s="447">
        <v>81.400000000000006</v>
      </c>
      <c r="AR26" s="446">
        <v>99</v>
      </c>
      <c r="AS26" s="449">
        <v>2.0642999999999998</v>
      </c>
      <c r="AT26" s="432" t="s">
        <v>196</v>
      </c>
      <c r="AU26" s="432" t="s">
        <v>197</v>
      </c>
      <c r="AV26" s="450">
        <v>61</v>
      </c>
      <c r="AW26" s="450">
        <v>73</v>
      </c>
      <c r="AX26" s="450">
        <v>40</v>
      </c>
      <c r="AY26" s="450">
        <v>47</v>
      </c>
      <c r="AZ26" s="450">
        <v>53</v>
      </c>
      <c r="BA26" s="450">
        <v>59</v>
      </c>
      <c r="BB26" s="450">
        <v>56</v>
      </c>
      <c r="BC26" s="450">
        <v>47</v>
      </c>
      <c r="BD26" s="450">
        <v>38</v>
      </c>
      <c r="BE26" s="451">
        <f t="shared" si="0"/>
        <v>335.38389830508476</v>
      </c>
      <c r="BF26" s="450">
        <v>3600</v>
      </c>
      <c r="BG26" s="451">
        <f t="shared" si="1"/>
        <v>335.38389830508476</v>
      </c>
      <c r="BH26" s="450">
        <v>3600</v>
      </c>
      <c r="BI26" s="446" t="s">
        <v>198</v>
      </c>
      <c r="BJ26" s="446" t="s">
        <v>199</v>
      </c>
      <c r="BK26" s="452" t="s">
        <v>200</v>
      </c>
      <c r="BL26" s="453">
        <v>1.1499999999999999</v>
      </c>
      <c r="BM26" s="454">
        <v>40</v>
      </c>
      <c r="BN26" s="454" t="s">
        <v>195</v>
      </c>
      <c r="BO26" s="455" t="s">
        <v>195</v>
      </c>
      <c r="BP26" s="454" t="s">
        <v>195</v>
      </c>
      <c r="BQ26" s="454" t="s">
        <v>195</v>
      </c>
      <c r="BT26" s="485">
        <v>163.16</v>
      </c>
    </row>
    <row r="27" spans="1:72" ht="13.5" customHeight="1" outlineLevel="1">
      <c r="A27" s="431" t="s">
        <v>236</v>
      </c>
      <c r="B27" s="432" t="s">
        <v>191</v>
      </c>
      <c r="C27" s="432">
        <v>7.5</v>
      </c>
      <c r="D27" s="432">
        <v>6</v>
      </c>
      <c r="E27" s="432" t="s">
        <v>230</v>
      </c>
      <c r="F27" s="433">
        <v>1175</v>
      </c>
      <c r="G27" s="456">
        <v>1045.75</v>
      </c>
      <c r="H27" s="434">
        <v>481.74999999999994</v>
      </c>
      <c r="I27" s="435">
        <v>10</v>
      </c>
      <c r="J27" s="436">
        <v>5</v>
      </c>
      <c r="K27" s="437">
        <v>4</v>
      </c>
      <c r="L27" s="438">
        <v>13.214931976927712</v>
      </c>
      <c r="M27" s="439">
        <v>6.607465988463856</v>
      </c>
      <c r="N27" s="440">
        <v>5.2859727907710852</v>
      </c>
      <c r="O27" s="438">
        <v>16.41833863456398</v>
      </c>
      <c r="P27" s="439">
        <v>8.2091693172819902</v>
      </c>
      <c r="Q27" s="441">
        <v>6.5673354538255921</v>
      </c>
      <c r="R27" s="442">
        <v>20</v>
      </c>
      <c r="S27" s="443">
        <v>10</v>
      </c>
      <c r="T27" s="437">
        <v>8</v>
      </c>
      <c r="U27" s="444">
        <v>126</v>
      </c>
      <c r="V27" s="432">
        <v>63</v>
      </c>
      <c r="W27" s="445">
        <v>50.400000000000006</v>
      </c>
      <c r="X27" s="443" t="s">
        <v>222</v>
      </c>
      <c r="Y27" s="436" t="s">
        <v>194</v>
      </c>
      <c r="Z27" s="436">
        <v>91.1</v>
      </c>
      <c r="AA27" s="436">
        <v>91.5</v>
      </c>
      <c r="AB27" s="436">
        <v>91</v>
      </c>
      <c r="AC27" s="436">
        <v>90.2</v>
      </c>
      <c r="AD27" s="436">
        <v>58.4</v>
      </c>
      <c r="AE27" s="436">
        <v>70.2</v>
      </c>
      <c r="AF27" s="436">
        <v>77.2</v>
      </c>
      <c r="AG27" s="436">
        <v>33</v>
      </c>
      <c r="AH27" s="436">
        <v>55</v>
      </c>
      <c r="AI27" s="436">
        <v>86</v>
      </c>
      <c r="AJ27" s="436">
        <v>50.82</v>
      </c>
      <c r="AK27" s="436">
        <v>165</v>
      </c>
      <c r="AL27" s="436">
        <v>260</v>
      </c>
      <c r="AM27" s="436">
        <v>154</v>
      </c>
      <c r="AN27" s="432">
        <v>26</v>
      </c>
      <c r="AO27" s="432">
        <v>45</v>
      </c>
      <c r="AP27" s="446">
        <v>186.24516</v>
      </c>
      <c r="AQ27" s="447">
        <v>58.599684513420499</v>
      </c>
      <c r="AR27" s="457">
        <v>104</v>
      </c>
      <c r="AS27" s="449">
        <v>1.4974000000000001</v>
      </c>
      <c r="AT27" s="432" t="s">
        <v>196</v>
      </c>
      <c r="AU27" s="432" t="s">
        <v>197</v>
      </c>
      <c r="AV27" s="450">
        <v>55</v>
      </c>
      <c r="AW27" s="450">
        <v>67</v>
      </c>
      <c r="AX27" s="450">
        <v>21</v>
      </c>
      <c r="AY27" s="450">
        <v>40</v>
      </c>
      <c r="AZ27" s="450">
        <v>42</v>
      </c>
      <c r="BA27" s="450">
        <v>51</v>
      </c>
      <c r="BB27" s="450">
        <v>46</v>
      </c>
      <c r="BC27" s="450">
        <v>51</v>
      </c>
      <c r="BD27" s="450">
        <v>28</v>
      </c>
      <c r="BE27" s="451">
        <f t="shared" si="0"/>
        <v>503.07584745762711</v>
      </c>
      <c r="BF27" s="450">
        <v>2400</v>
      </c>
      <c r="BG27" s="451">
        <f t="shared" si="1"/>
        <v>503.07584745762711</v>
      </c>
      <c r="BH27" s="450">
        <v>2400</v>
      </c>
      <c r="BI27" s="446" t="s">
        <v>198</v>
      </c>
      <c r="BJ27" s="446" t="s">
        <v>199</v>
      </c>
      <c r="BK27" s="452" t="s">
        <v>200</v>
      </c>
      <c r="BL27" s="453">
        <v>1.1499999999999999</v>
      </c>
      <c r="BM27" s="454">
        <v>40</v>
      </c>
      <c r="BN27" s="454" t="s">
        <v>195</v>
      </c>
      <c r="BO27" s="455" t="s">
        <v>195</v>
      </c>
      <c r="BP27" s="454" t="s">
        <v>195</v>
      </c>
      <c r="BQ27" s="454" t="s">
        <v>195</v>
      </c>
      <c r="BT27" s="485">
        <v>174.2105263</v>
      </c>
    </row>
    <row r="28" spans="1:72" ht="13.5" customHeight="1" outlineLevel="1">
      <c r="A28" s="431" t="s">
        <v>237</v>
      </c>
      <c r="B28" s="432" t="s">
        <v>191</v>
      </c>
      <c r="C28" s="432">
        <v>10</v>
      </c>
      <c r="D28" s="432">
        <v>6</v>
      </c>
      <c r="E28" s="432" t="s">
        <v>233</v>
      </c>
      <c r="F28" s="433">
        <v>1175</v>
      </c>
      <c r="G28" s="456">
        <v>1045.75</v>
      </c>
      <c r="H28" s="434">
        <v>434.75</v>
      </c>
      <c r="I28" s="435">
        <v>12.6</v>
      </c>
      <c r="J28" s="436">
        <v>6.3</v>
      </c>
      <c r="K28" s="437">
        <v>5.04</v>
      </c>
      <c r="L28" s="438">
        <v>16.813528404761367</v>
      </c>
      <c r="M28" s="439">
        <v>8.4067642023806837</v>
      </c>
      <c r="N28" s="440">
        <v>6.7254113619045475</v>
      </c>
      <c r="O28" s="438">
        <v>21.439648246239994</v>
      </c>
      <c r="P28" s="439">
        <v>10.719824123119997</v>
      </c>
      <c r="Q28" s="441">
        <v>8.5758592984959972</v>
      </c>
      <c r="R28" s="442">
        <v>27</v>
      </c>
      <c r="S28" s="443">
        <v>13.5</v>
      </c>
      <c r="T28" s="437">
        <v>10.8</v>
      </c>
      <c r="U28" s="444">
        <v>162</v>
      </c>
      <c r="V28" s="432">
        <v>81</v>
      </c>
      <c r="W28" s="445">
        <v>64.8</v>
      </c>
      <c r="X28" s="443" t="s">
        <v>222</v>
      </c>
      <c r="Y28" s="436" t="s">
        <v>194</v>
      </c>
      <c r="Z28" s="436">
        <v>91.4</v>
      </c>
      <c r="AA28" s="436">
        <v>91.6</v>
      </c>
      <c r="AB28" s="436">
        <v>91</v>
      </c>
      <c r="AC28" s="436">
        <v>90.2</v>
      </c>
      <c r="AD28" s="436">
        <v>61</v>
      </c>
      <c r="AE28" s="436">
        <v>71.599999999999994</v>
      </c>
      <c r="AF28" s="436">
        <v>76.2</v>
      </c>
      <c r="AG28" s="436">
        <v>45</v>
      </c>
      <c r="AH28" s="436">
        <v>74</v>
      </c>
      <c r="AI28" s="436">
        <v>112</v>
      </c>
      <c r="AJ28" s="436">
        <v>69.75</v>
      </c>
      <c r="AK28" s="436">
        <v>165</v>
      </c>
      <c r="AL28" s="436">
        <v>250</v>
      </c>
      <c r="AM28" s="436">
        <v>155</v>
      </c>
      <c r="AN28" s="432">
        <v>18</v>
      </c>
      <c r="AO28" s="432">
        <v>38</v>
      </c>
      <c r="AP28" s="446">
        <v>294</v>
      </c>
      <c r="AQ28" s="447">
        <v>88</v>
      </c>
      <c r="AR28" s="457">
        <v>137</v>
      </c>
      <c r="AS28" s="449">
        <v>1.7082999999999999</v>
      </c>
      <c r="AT28" s="432" t="s">
        <v>196</v>
      </c>
      <c r="AU28" s="432" t="s">
        <v>197</v>
      </c>
      <c r="AV28" s="450">
        <v>55</v>
      </c>
      <c r="AW28" s="450">
        <v>67</v>
      </c>
      <c r="AX28" s="450">
        <v>21</v>
      </c>
      <c r="AY28" s="450">
        <v>40</v>
      </c>
      <c r="AZ28" s="450">
        <v>42</v>
      </c>
      <c r="BA28" s="450">
        <v>51</v>
      </c>
      <c r="BB28" s="450">
        <v>46</v>
      </c>
      <c r="BC28" s="450">
        <v>51</v>
      </c>
      <c r="BD28" s="450">
        <v>28</v>
      </c>
      <c r="BE28" s="451">
        <f t="shared" si="0"/>
        <v>503.07584745762711</v>
      </c>
      <c r="BF28" s="450">
        <v>2400</v>
      </c>
      <c r="BG28" s="451">
        <f t="shared" si="1"/>
        <v>503.07584745762711</v>
      </c>
      <c r="BH28" s="450">
        <v>2400</v>
      </c>
      <c r="BI28" s="446" t="s">
        <v>198</v>
      </c>
      <c r="BJ28" s="446" t="s">
        <v>199</v>
      </c>
      <c r="BK28" s="452" t="s">
        <v>200</v>
      </c>
      <c r="BL28" s="453">
        <v>1.1499999999999999</v>
      </c>
      <c r="BM28" s="454">
        <v>40</v>
      </c>
      <c r="BN28" s="454" t="s">
        <v>195</v>
      </c>
      <c r="BO28" s="455" t="s">
        <v>195</v>
      </c>
      <c r="BP28" s="454" t="s">
        <v>195</v>
      </c>
      <c r="BQ28" s="454" t="s">
        <v>195</v>
      </c>
      <c r="BT28" s="485">
        <v>169.7738105</v>
      </c>
    </row>
    <row r="29" spans="1:72" ht="13.5" customHeight="1" outlineLevel="1">
      <c r="A29" s="431" t="s">
        <v>238</v>
      </c>
      <c r="B29" s="432" t="s">
        <v>191</v>
      </c>
      <c r="C29" s="432">
        <v>1</v>
      </c>
      <c r="D29" s="432">
        <v>2</v>
      </c>
      <c r="E29" s="432" t="s">
        <v>192</v>
      </c>
      <c r="F29" s="433">
        <v>3520</v>
      </c>
      <c r="G29" s="434">
        <v>3168</v>
      </c>
      <c r="H29" s="434">
        <v>1337.6</v>
      </c>
      <c r="I29" s="435">
        <v>1.4</v>
      </c>
      <c r="J29" s="436">
        <v>0.7</v>
      </c>
      <c r="K29" s="437" t="s">
        <v>239</v>
      </c>
      <c r="L29" s="438">
        <v>1.8130680700745501</v>
      </c>
      <c r="M29" s="439">
        <v>0.90653403503727503</v>
      </c>
      <c r="N29" s="441" t="s">
        <v>239</v>
      </c>
      <c r="O29" s="438">
        <v>2.2127993434907922</v>
      </c>
      <c r="P29" s="439">
        <v>1.1063996717453961</v>
      </c>
      <c r="Q29" s="441" t="s">
        <v>239</v>
      </c>
      <c r="R29" s="442">
        <v>2.8</v>
      </c>
      <c r="S29" s="443">
        <v>1.4</v>
      </c>
      <c r="T29" s="437" t="s">
        <v>239</v>
      </c>
      <c r="U29" s="444">
        <v>24</v>
      </c>
      <c r="V29" s="432">
        <v>12</v>
      </c>
      <c r="W29" s="437" t="s">
        <v>239</v>
      </c>
      <c r="X29" s="443" t="s">
        <v>193</v>
      </c>
      <c r="Y29" s="436" t="s">
        <v>194</v>
      </c>
      <c r="Z29" s="436">
        <v>79.3</v>
      </c>
      <c r="AA29" s="436">
        <v>82.1</v>
      </c>
      <c r="AB29" s="436">
        <v>82.5</v>
      </c>
      <c r="AC29" s="436">
        <v>81.5</v>
      </c>
      <c r="AD29" s="436">
        <v>65.2</v>
      </c>
      <c r="AE29" s="436">
        <v>77.400000000000006</v>
      </c>
      <c r="AF29" s="436">
        <v>81.099999999999994</v>
      </c>
      <c r="AG29" s="436">
        <v>1.5</v>
      </c>
      <c r="AH29" s="436">
        <v>2.6</v>
      </c>
      <c r="AI29" s="436">
        <v>5.7</v>
      </c>
      <c r="AJ29" s="436">
        <v>2.4300000000000002</v>
      </c>
      <c r="AK29" s="436">
        <v>175</v>
      </c>
      <c r="AL29" s="436">
        <v>380</v>
      </c>
      <c r="AM29" s="436">
        <v>162</v>
      </c>
      <c r="AN29" s="432">
        <v>12</v>
      </c>
      <c r="AO29" s="432">
        <v>16</v>
      </c>
      <c r="AP29" s="446">
        <v>39</v>
      </c>
      <c r="AQ29" s="447">
        <v>7.4680761789002457</v>
      </c>
      <c r="AR29" s="448" t="s">
        <v>195</v>
      </c>
      <c r="AS29" s="449">
        <v>4.7899999999999998E-2</v>
      </c>
      <c r="AT29" s="432" t="s">
        <v>196</v>
      </c>
      <c r="AU29" s="432" t="s">
        <v>197</v>
      </c>
      <c r="AV29" s="450">
        <v>64</v>
      </c>
      <c r="AW29" s="450">
        <v>76</v>
      </c>
      <c r="AX29" s="450">
        <v>31</v>
      </c>
      <c r="AY29" s="450">
        <v>44</v>
      </c>
      <c r="AZ29" s="450">
        <v>52</v>
      </c>
      <c r="BA29" s="450">
        <v>62</v>
      </c>
      <c r="BB29" s="450">
        <v>59</v>
      </c>
      <c r="BC29" s="450">
        <v>54</v>
      </c>
      <c r="BD29" s="450">
        <v>46</v>
      </c>
      <c r="BE29" s="451">
        <f t="shared" si="0"/>
        <v>223.58926553672316</v>
      </c>
      <c r="BF29" s="450">
        <v>5400</v>
      </c>
      <c r="BG29" s="451">
        <f t="shared" si="1"/>
        <v>223.58926553672316</v>
      </c>
      <c r="BH29" s="450">
        <v>5400</v>
      </c>
      <c r="BI29" s="446" t="s">
        <v>198</v>
      </c>
      <c r="BJ29" s="446" t="s">
        <v>199</v>
      </c>
      <c r="BK29" s="452" t="s">
        <v>200</v>
      </c>
      <c r="BL29" s="453">
        <v>1.1499999999999999</v>
      </c>
      <c r="BM29" s="454">
        <v>40</v>
      </c>
      <c r="BN29" s="454" t="s">
        <v>195</v>
      </c>
      <c r="BO29" s="455" t="s">
        <v>195</v>
      </c>
      <c r="BP29" s="454" t="s">
        <v>195</v>
      </c>
      <c r="BQ29" s="454" t="s">
        <v>195</v>
      </c>
      <c r="BT29" s="485">
        <v>211.43</v>
      </c>
    </row>
    <row r="30" spans="1:72" ht="13.5" customHeight="1" outlineLevel="1">
      <c r="A30" s="431" t="s">
        <v>240</v>
      </c>
      <c r="B30" s="432" t="s">
        <v>191</v>
      </c>
      <c r="C30" s="432">
        <v>1.5</v>
      </c>
      <c r="D30" s="432">
        <v>2</v>
      </c>
      <c r="E30" s="432" t="s">
        <v>192</v>
      </c>
      <c r="F30" s="433">
        <v>3525</v>
      </c>
      <c r="G30" s="456">
        <v>3172.5</v>
      </c>
      <c r="H30" s="434">
        <v>1480.5</v>
      </c>
      <c r="I30" s="435">
        <v>2.2000000000000002</v>
      </c>
      <c r="J30" s="436">
        <v>1.1000000000000001</v>
      </c>
      <c r="K30" s="437" t="s">
        <v>239</v>
      </c>
      <c r="L30" s="438">
        <v>2.7377963279178306</v>
      </c>
      <c r="M30" s="439">
        <v>1.3688981639589153</v>
      </c>
      <c r="N30" s="441" t="s">
        <v>239</v>
      </c>
      <c r="O30" s="438">
        <v>3.2923299997313564</v>
      </c>
      <c r="P30" s="439">
        <v>1.6461649998656782</v>
      </c>
      <c r="Q30" s="441" t="s">
        <v>239</v>
      </c>
      <c r="R30" s="442">
        <v>4</v>
      </c>
      <c r="S30" s="443">
        <v>2</v>
      </c>
      <c r="T30" s="437" t="s">
        <v>239</v>
      </c>
      <c r="U30" s="444">
        <v>38</v>
      </c>
      <c r="V30" s="432">
        <v>19</v>
      </c>
      <c r="W30" s="437" t="s">
        <v>239</v>
      </c>
      <c r="X30" s="443" t="s">
        <v>202</v>
      </c>
      <c r="Y30" s="436" t="s">
        <v>194</v>
      </c>
      <c r="Z30" s="436">
        <v>80</v>
      </c>
      <c r="AA30" s="436">
        <v>83.2</v>
      </c>
      <c r="AB30" s="436">
        <v>84</v>
      </c>
      <c r="AC30" s="436">
        <v>82.5</v>
      </c>
      <c r="AD30" s="436">
        <v>64.2</v>
      </c>
      <c r="AE30" s="436">
        <v>77</v>
      </c>
      <c r="AF30" s="436">
        <v>83.6</v>
      </c>
      <c r="AG30" s="436">
        <v>2.2000000000000002</v>
      </c>
      <c r="AH30" s="436">
        <v>6</v>
      </c>
      <c r="AI30" s="436">
        <v>10</v>
      </c>
      <c r="AJ30" s="436">
        <v>5.5220000000000002</v>
      </c>
      <c r="AK30" s="436">
        <v>270</v>
      </c>
      <c r="AL30" s="436">
        <v>450</v>
      </c>
      <c r="AM30" s="436">
        <v>251</v>
      </c>
      <c r="AN30" s="432">
        <v>14</v>
      </c>
      <c r="AO30" s="432">
        <v>19</v>
      </c>
      <c r="AP30" s="446">
        <v>55</v>
      </c>
      <c r="AQ30" s="447">
        <v>8.1640296105580941</v>
      </c>
      <c r="AR30" s="457">
        <v>1.8</v>
      </c>
      <c r="AS30" s="449">
        <v>5.5199999999999999E-2</v>
      </c>
      <c r="AT30" s="432" t="s">
        <v>196</v>
      </c>
      <c r="AU30" s="432" t="s">
        <v>197</v>
      </c>
      <c r="AV30" s="450">
        <v>64</v>
      </c>
      <c r="AW30" s="450">
        <v>76</v>
      </c>
      <c r="AX30" s="450">
        <v>31</v>
      </c>
      <c r="AY30" s="450">
        <v>44</v>
      </c>
      <c r="AZ30" s="450">
        <v>52</v>
      </c>
      <c r="BA30" s="450">
        <v>62</v>
      </c>
      <c r="BB30" s="450">
        <v>59</v>
      </c>
      <c r="BC30" s="450">
        <v>54</v>
      </c>
      <c r="BD30" s="450">
        <v>46</v>
      </c>
      <c r="BE30" s="451">
        <f t="shared" si="0"/>
        <v>223.58926553672316</v>
      </c>
      <c r="BF30" s="450">
        <v>5400</v>
      </c>
      <c r="BG30" s="451">
        <f t="shared" si="1"/>
        <v>223.58926553672316</v>
      </c>
      <c r="BH30" s="450">
        <v>5400</v>
      </c>
      <c r="BI30" s="446" t="s">
        <v>198</v>
      </c>
      <c r="BJ30" s="446" t="s">
        <v>199</v>
      </c>
      <c r="BK30" s="452" t="s">
        <v>200</v>
      </c>
      <c r="BL30" s="453">
        <v>1.1499999999999999</v>
      </c>
      <c r="BM30" s="454">
        <v>40</v>
      </c>
      <c r="BN30" s="454" t="s">
        <v>195</v>
      </c>
      <c r="BO30" s="455" t="s">
        <v>195</v>
      </c>
      <c r="BP30" s="454" t="s">
        <v>195</v>
      </c>
      <c r="BQ30" s="454" t="s">
        <v>195</v>
      </c>
      <c r="BT30" s="485">
        <v>274.44</v>
      </c>
    </row>
    <row r="31" spans="1:72" ht="13.5" customHeight="1" outlineLevel="1">
      <c r="A31" s="431" t="s">
        <v>241</v>
      </c>
      <c r="B31" s="432" t="s">
        <v>191</v>
      </c>
      <c r="C31" s="432">
        <v>2</v>
      </c>
      <c r="D31" s="432">
        <v>2</v>
      </c>
      <c r="E31" s="432" t="s">
        <v>204</v>
      </c>
      <c r="F31" s="433">
        <v>3515</v>
      </c>
      <c r="G31" s="456">
        <v>3163.5</v>
      </c>
      <c r="H31" s="434">
        <v>1476.3</v>
      </c>
      <c r="I31" s="435">
        <v>2.4</v>
      </c>
      <c r="J31" s="436">
        <v>1.2</v>
      </c>
      <c r="K31" s="437" t="s">
        <v>239</v>
      </c>
      <c r="L31" s="438">
        <v>3.234718642784904</v>
      </c>
      <c r="M31" s="439">
        <v>1.617359321392452</v>
      </c>
      <c r="N31" s="441" t="s">
        <v>239</v>
      </c>
      <c r="O31" s="438">
        <v>4.0363124719762373</v>
      </c>
      <c r="P31" s="439">
        <v>2.0181562359881187</v>
      </c>
      <c r="Q31" s="441" t="s">
        <v>239</v>
      </c>
      <c r="R31" s="442">
        <v>5.2</v>
      </c>
      <c r="S31" s="443">
        <v>2.6</v>
      </c>
      <c r="T31" s="437" t="s">
        <v>239</v>
      </c>
      <c r="U31" s="444">
        <v>46</v>
      </c>
      <c r="V31" s="432">
        <v>23</v>
      </c>
      <c r="W31" s="437" t="s">
        <v>239</v>
      </c>
      <c r="X31" s="443" t="s">
        <v>193</v>
      </c>
      <c r="Y31" s="436" t="s">
        <v>194</v>
      </c>
      <c r="Z31" s="436">
        <v>84</v>
      </c>
      <c r="AA31" s="436">
        <v>85.7</v>
      </c>
      <c r="AB31" s="436">
        <v>85.5</v>
      </c>
      <c r="AC31" s="436">
        <v>84</v>
      </c>
      <c r="AD31" s="436">
        <v>69</v>
      </c>
      <c r="AE31" s="436">
        <v>81.3</v>
      </c>
      <c r="AF31" s="436">
        <v>87.6</v>
      </c>
      <c r="AG31" s="436">
        <v>2.9</v>
      </c>
      <c r="AH31" s="436">
        <v>7.4</v>
      </c>
      <c r="AI31" s="436">
        <v>12.5</v>
      </c>
      <c r="AJ31" s="436">
        <v>6.7569999999999997</v>
      </c>
      <c r="AK31" s="436">
        <v>250</v>
      </c>
      <c r="AL31" s="436">
        <v>420</v>
      </c>
      <c r="AM31" s="436">
        <v>233</v>
      </c>
      <c r="AN31" s="432">
        <v>13</v>
      </c>
      <c r="AO31" s="432">
        <v>18</v>
      </c>
      <c r="AP31" s="446">
        <v>52</v>
      </c>
      <c r="AQ31" s="447">
        <v>8.8599830422159407</v>
      </c>
      <c r="AR31" s="457">
        <v>2.4</v>
      </c>
      <c r="AS31" s="449">
        <v>6.2600000000000003E-2</v>
      </c>
      <c r="AT31" s="432" t="s">
        <v>196</v>
      </c>
      <c r="AU31" s="432" t="s">
        <v>197</v>
      </c>
      <c r="AV31" s="450">
        <v>64</v>
      </c>
      <c r="AW31" s="450">
        <v>76</v>
      </c>
      <c r="AX31" s="450">
        <v>31</v>
      </c>
      <c r="AY31" s="450">
        <v>44</v>
      </c>
      <c r="AZ31" s="450">
        <v>52</v>
      </c>
      <c r="BA31" s="450">
        <v>62</v>
      </c>
      <c r="BB31" s="450">
        <v>59</v>
      </c>
      <c r="BC31" s="450">
        <v>54</v>
      </c>
      <c r="BD31" s="450">
        <v>46</v>
      </c>
      <c r="BE31" s="451">
        <f t="shared" si="0"/>
        <v>223.58926553672316</v>
      </c>
      <c r="BF31" s="450">
        <v>5400</v>
      </c>
      <c r="BG31" s="451">
        <f t="shared" si="1"/>
        <v>223.58926553672316</v>
      </c>
      <c r="BH31" s="450">
        <v>5400</v>
      </c>
      <c r="BI31" s="446" t="s">
        <v>198</v>
      </c>
      <c r="BJ31" s="446" t="s">
        <v>199</v>
      </c>
      <c r="BK31" s="452" t="s">
        <v>200</v>
      </c>
      <c r="BL31" s="453">
        <v>1.1499999999999999</v>
      </c>
      <c r="BM31" s="454">
        <v>40</v>
      </c>
      <c r="BN31" s="454" t="s">
        <v>195</v>
      </c>
      <c r="BO31" s="455" t="s">
        <v>195</v>
      </c>
      <c r="BP31" s="454" t="s">
        <v>195</v>
      </c>
      <c r="BQ31" s="454" t="s">
        <v>195</v>
      </c>
      <c r="BT31" s="485">
        <v>239.7270063</v>
      </c>
    </row>
    <row r="32" spans="1:72" ht="13.5" customHeight="1" outlineLevel="1">
      <c r="A32" s="431" t="s">
        <v>242</v>
      </c>
      <c r="B32" s="432" t="s">
        <v>191</v>
      </c>
      <c r="C32" s="432">
        <v>1</v>
      </c>
      <c r="D32" s="432">
        <v>4</v>
      </c>
      <c r="E32" s="432" t="s">
        <v>192</v>
      </c>
      <c r="F32" s="433">
        <v>1755</v>
      </c>
      <c r="G32" s="456">
        <v>1561.95</v>
      </c>
      <c r="H32" s="434">
        <v>912.6</v>
      </c>
      <c r="I32" s="435">
        <v>1.6</v>
      </c>
      <c r="J32" s="436">
        <v>0.8</v>
      </c>
      <c r="K32" s="437" t="s">
        <v>239</v>
      </c>
      <c r="L32" s="438">
        <v>1.9246687499570176</v>
      </c>
      <c r="M32" s="439">
        <v>0.96233437497850882</v>
      </c>
      <c r="N32" s="441" t="s">
        <v>239</v>
      </c>
      <c r="O32" s="438">
        <v>2.3028319123804026</v>
      </c>
      <c r="P32" s="439">
        <v>1.1514159561902013</v>
      </c>
      <c r="Q32" s="441" t="s">
        <v>239</v>
      </c>
      <c r="R32" s="442">
        <v>1.5</v>
      </c>
      <c r="S32" s="443">
        <v>1.5</v>
      </c>
      <c r="T32" s="437" t="s">
        <v>239</v>
      </c>
      <c r="U32" s="444">
        <v>26</v>
      </c>
      <c r="V32" s="432">
        <v>13</v>
      </c>
      <c r="W32" s="437" t="s">
        <v>239</v>
      </c>
      <c r="X32" s="443" t="s">
        <v>202</v>
      </c>
      <c r="Y32" s="436" t="s">
        <v>194</v>
      </c>
      <c r="Z32" s="436">
        <v>83.4</v>
      </c>
      <c r="AA32" s="436">
        <v>85.4</v>
      </c>
      <c r="AB32" s="436">
        <v>85.5</v>
      </c>
      <c r="AC32" s="436">
        <v>84</v>
      </c>
      <c r="AD32" s="436">
        <v>58.4</v>
      </c>
      <c r="AE32" s="436">
        <v>71.5</v>
      </c>
      <c r="AF32" s="436">
        <v>78.2</v>
      </c>
      <c r="AG32" s="436">
        <v>3</v>
      </c>
      <c r="AH32" s="436">
        <v>9</v>
      </c>
      <c r="AI32" s="436">
        <v>11.5</v>
      </c>
      <c r="AJ32" s="436">
        <v>8.2799999999999994</v>
      </c>
      <c r="AK32" s="436">
        <v>295</v>
      </c>
      <c r="AL32" s="436">
        <v>380</v>
      </c>
      <c r="AM32" s="436">
        <v>276</v>
      </c>
      <c r="AN32" s="432">
        <v>18</v>
      </c>
      <c r="AO32" s="432">
        <v>26</v>
      </c>
      <c r="AP32" s="446">
        <v>53</v>
      </c>
      <c r="AQ32" s="447">
        <v>13.147997837277977</v>
      </c>
      <c r="AR32" s="457">
        <v>5.8</v>
      </c>
      <c r="AS32" s="449">
        <v>0.1535</v>
      </c>
      <c r="AT32" s="432" t="s">
        <v>196</v>
      </c>
      <c r="AU32" s="432" t="s">
        <v>197</v>
      </c>
      <c r="AV32" s="450">
        <v>50</v>
      </c>
      <c r="AW32" s="450">
        <v>62</v>
      </c>
      <c r="AX32" s="450" t="s">
        <v>206</v>
      </c>
      <c r="AY32" s="450">
        <v>37</v>
      </c>
      <c r="AZ32" s="450">
        <v>40</v>
      </c>
      <c r="BA32" s="450">
        <v>49</v>
      </c>
      <c r="BB32" s="450">
        <v>45</v>
      </c>
      <c r="BC32" s="450">
        <v>37</v>
      </c>
      <c r="BD32" s="450">
        <v>31</v>
      </c>
      <c r="BE32" s="451">
        <f t="shared" si="0"/>
        <v>335.38389830508476</v>
      </c>
      <c r="BF32" s="450">
        <v>3600</v>
      </c>
      <c r="BG32" s="451">
        <f t="shared" si="1"/>
        <v>335.38389830508476</v>
      </c>
      <c r="BH32" s="450">
        <v>3600</v>
      </c>
      <c r="BI32" s="446" t="s">
        <v>198</v>
      </c>
      <c r="BJ32" s="446" t="s">
        <v>199</v>
      </c>
      <c r="BK32" s="452" t="s">
        <v>200</v>
      </c>
      <c r="BL32" s="453">
        <v>1.1499999999999999</v>
      </c>
      <c r="BM32" s="454">
        <v>40</v>
      </c>
      <c r="BN32" s="454" t="s">
        <v>195</v>
      </c>
      <c r="BO32" s="455" t="s">
        <v>195</v>
      </c>
      <c r="BP32" s="454" t="s">
        <v>195</v>
      </c>
      <c r="BQ32" s="454" t="s">
        <v>195</v>
      </c>
      <c r="BT32" s="485">
        <v>259.62</v>
      </c>
    </row>
    <row r="33" spans="1:72" ht="13.5" customHeight="1" outlineLevel="1">
      <c r="A33" s="431" t="s">
        <v>243</v>
      </c>
      <c r="B33" s="432" t="s">
        <v>191</v>
      </c>
      <c r="C33" s="432">
        <v>1.5</v>
      </c>
      <c r="D33" s="432">
        <v>4</v>
      </c>
      <c r="E33" s="432" t="s">
        <v>204</v>
      </c>
      <c r="F33" s="433">
        <v>1740</v>
      </c>
      <c r="G33" s="456">
        <v>1548.6000000000001</v>
      </c>
      <c r="H33" s="434">
        <v>904.80000000000007</v>
      </c>
      <c r="I33" s="435">
        <v>2.2000000000000002</v>
      </c>
      <c r="J33" s="436">
        <v>1.1000000000000001</v>
      </c>
      <c r="K33" s="437" t="s">
        <v>239</v>
      </c>
      <c r="L33" s="438">
        <v>2.8014507879955328</v>
      </c>
      <c r="M33" s="439">
        <v>1.4007253939977664</v>
      </c>
      <c r="N33" s="441" t="s">
        <v>239</v>
      </c>
      <c r="O33" s="438">
        <v>3.3765541110810626</v>
      </c>
      <c r="P33" s="439">
        <v>1.6882770555405313</v>
      </c>
      <c r="Q33" s="441" t="s">
        <v>239</v>
      </c>
      <c r="R33" s="442">
        <v>4.2</v>
      </c>
      <c r="S33" s="443">
        <v>2.1</v>
      </c>
      <c r="T33" s="437" t="s">
        <v>239</v>
      </c>
      <c r="U33" s="444">
        <v>38</v>
      </c>
      <c r="V33" s="432">
        <v>19</v>
      </c>
      <c r="W33" s="437" t="s">
        <v>239</v>
      </c>
      <c r="X33" s="443" t="s">
        <v>202</v>
      </c>
      <c r="Y33" s="436" t="s">
        <v>194</v>
      </c>
      <c r="Z33" s="436">
        <v>85.8</v>
      </c>
      <c r="AA33" s="436">
        <v>87</v>
      </c>
      <c r="AB33" s="436">
        <v>86.5</v>
      </c>
      <c r="AC33" s="436">
        <v>85.5</v>
      </c>
      <c r="AD33" s="436">
        <v>58.5</v>
      </c>
      <c r="AE33" s="436">
        <v>71.8</v>
      </c>
      <c r="AF33" s="436">
        <v>77.3</v>
      </c>
      <c r="AG33" s="436">
        <v>4.5</v>
      </c>
      <c r="AH33" s="436">
        <v>15</v>
      </c>
      <c r="AI33" s="436">
        <v>19</v>
      </c>
      <c r="AJ33" s="436">
        <v>13.904999999999999</v>
      </c>
      <c r="AK33" s="436">
        <v>330</v>
      </c>
      <c r="AL33" s="436">
        <v>420</v>
      </c>
      <c r="AM33" s="436">
        <v>309</v>
      </c>
      <c r="AN33" s="432">
        <v>15</v>
      </c>
      <c r="AO33" s="432">
        <v>21</v>
      </c>
      <c r="AP33" s="446">
        <v>49</v>
      </c>
      <c r="AQ33" s="447">
        <v>14.78667118292943</v>
      </c>
      <c r="AR33" s="457">
        <v>8.6</v>
      </c>
      <c r="AS33" s="449">
        <v>0.17810000000000001</v>
      </c>
      <c r="AT33" s="432" t="s">
        <v>196</v>
      </c>
      <c r="AU33" s="432" t="s">
        <v>197</v>
      </c>
      <c r="AV33" s="450">
        <v>50</v>
      </c>
      <c r="AW33" s="450">
        <v>62</v>
      </c>
      <c r="AX33" s="450" t="s">
        <v>206</v>
      </c>
      <c r="AY33" s="450">
        <v>37</v>
      </c>
      <c r="AZ33" s="450">
        <v>40</v>
      </c>
      <c r="BA33" s="450">
        <v>49</v>
      </c>
      <c r="BB33" s="450">
        <v>45</v>
      </c>
      <c r="BC33" s="450">
        <v>37</v>
      </c>
      <c r="BD33" s="450">
        <v>31</v>
      </c>
      <c r="BE33" s="451">
        <f t="shared" si="0"/>
        <v>335.38389830508476</v>
      </c>
      <c r="BF33" s="450">
        <v>3600</v>
      </c>
      <c r="BG33" s="451">
        <f t="shared" si="1"/>
        <v>335.38389830508476</v>
      </c>
      <c r="BH33" s="450">
        <v>3600</v>
      </c>
      <c r="BI33" s="446" t="s">
        <v>198</v>
      </c>
      <c r="BJ33" s="446" t="s">
        <v>199</v>
      </c>
      <c r="BK33" s="452" t="s">
        <v>200</v>
      </c>
      <c r="BL33" s="453">
        <v>1.1499999999999999</v>
      </c>
      <c r="BM33" s="454">
        <v>40</v>
      </c>
      <c r="BN33" s="454" t="s">
        <v>195</v>
      </c>
      <c r="BO33" s="455" t="s">
        <v>195</v>
      </c>
      <c r="BP33" s="454" t="s">
        <v>195</v>
      </c>
      <c r="BQ33" s="454" t="s">
        <v>195</v>
      </c>
      <c r="BT33" s="485">
        <v>256.84722199999999</v>
      </c>
    </row>
    <row r="34" spans="1:72" ht="13.5" customHeight="1" outlineLevel="1">
      <c r="A34" s="431" t="s">
        <v>244</v>
      </c>
      <c r="B34" s="432" t="s">
        <v>191</v>
      </c>
      <c r="C34" s="432">
        <v>2</v>
      </c>
      <c r="D34" s="432">
        <v>4</v>
      </c>
      <c r="E34" s="432" t="s">
        <v>204</v>
      </c>
      <c r="F34" s="433">
        <v>1740</v>
      </c>
      <c r="G34" s="456">
        <v>1548.6000000000001</v>
      </c>
      <c r="H34" s="434">
        <v>904.80000000000007</v>
      </c>
      <c r="I34" s="435">
        <v>3</v>
      </c>
      <c r="J34" s="436">
        <v>1.5</v>
      </c>
      <c r="K34" s="437" t="s">
        <v>239</v>
      </c>
      <c r="L34" s="438">
        <v>3.7717126526074884</v>
      </c>
      <c r="M34" s="439">
        <v>1.8858563263037442</v>
      </c>
      <c r="N34" s="441" t="s">
        <v>239</v>
      </c>
      <c r="O34" s="438">
        <v>4.5551890388307861</v>
      </c>
      <c r="P34" s="439">
        <v>2.277594519415393</v>
      </c>
      <c r="Q34" s="441" t="s">
        <v>239</v>
      </c>
      <c r="R34" s="442">
        <v>5.6</v>
      </c>
      <c r="S34" s="443">
        <v>2.8</v>
      </c>
      <c r="T34" s="437" t="s">
        <v>239</v>
      </c>
      <c r="U34" s="444">
        <v>48</v>
      </c>
      <c r="V34" s="432">
        <v>24</v>
      </c>
      <c r="W34" s="437" t="s">
        <v>239</v>
      </c>
      <c r="X34" s="443" t="s">
        <v>193</v>
      </c>
      <c r="Y34" s="436" t="s">
        <v>194</v>
      </c>
      <c r="Z34" s="436">
        <v>86</v>
      </c>
      <c r="AA34" s="436">
        <v>87.2</v>
      </c>
      <c r="AB34" s="436">
        <v>86.5</v>
      </c>
      <c r="AC34" s="436">
        <v>85.5</v>
      </c>
      <c r="AD34" s="436">
        <v>57.8</v>
      </c>
      <c r="AE34" s="436">
        <v>70.8</v>
      </c>
      <c r="AF34" s="436">
        <v>77.3</v>
      </c>
      <c r="AG34" s="436">
        <v>6</v>
      </c>
      <c r="AH34" s="436">
        <v>19.3</v>
      </c>
      <c r="AI34" s="436">
        <v>23.6</v>
      </c>
      <c r="AJ34" s="436">
        <v>17.700000000000003</v>
      </c>
      <c r="AK34" s="436">
        <v>320</v>
      </c>
      <c r="AL34" s="436">
        <v>390</v>
      </c>
      <c r="AM34" s="436">
        <v>295</v>
      </c>
      <c r="AN34" s="432">
        <v>14</v>
      </c>
      <c r="AO34" s="432">
        <v>22</v>
      </c>
      <c r="AP34" s="446">
        <v>50</v>
      </c>
      <c r="AQ34" s="447">
        <v>14.78667118292943</v>
      </c>
      <c r="AR34" s="457">
        <v>11</v>
      </c>
      <c r="AS34" s="449">
        <v>0.17810000000000001</v>
      </c>
      <c r="AT34" s="432" t="s">
        <v>196</v>
      </c>
      <c r="AU34" s="432" t="s">
        <v>197</v>
      </c>
      <c r="AV34" s="450">
        <v>50</v>
      </c>
      <c r="AW34" s="450">
        <v>62</v>
      </c>
      <c r="AX34" s="450" t="s">
        <v>206</v>
      </c>
      <c r="AY34" s="450">
        <v>37</v>
      </c>
      <c r="AZ34" s="450">
        <v>40</v>
      </c>
      <c r="BA34" s="450">
        <v>49</v>
      </c>
      <c r="BB34" s="450">
        <v>45</v>
      </c>
      <c r="BC34" s="450">
        <v>37</v>
      </c>
      <c r="BD34" s="450">
        <v>31</v>
      </c>
      <c r="BE34" s="451">
        <f t="shared" si="0"/>
        <v>335.38389830508476</v>
      </c>
      <c r="BF34" s="450">
        <v>3600</v>
      </c>
      <c r="BG34" s="451">
        <f t="shared" si="1"/>
        <v>335.38389830508476</v>
      </c>
      <c r="BH34" s="450">
        <v>3600</v>
      </c>
      <c r="BI34" s="446" t="s">
        <v>198</v>
      </c>
      <c r="BJ34" s="446" t="s">
        <v>199</v>
      </c>
      <c r="BK34" s="452" t="s">
        <v>200</v>
      </c>
      <c r="BL34" s="453">
        <v>1.1499999999999999</v>
      </c>
      <c r="BM34" s="454">
        <v>40</v>
      </c>
      <c r="BN34" s="454" t="s">
        <v>195</v>
      </c>
      <c r="BO34" s="455" t="s">
        <v>195</v>
      </c>
      <c r="BP34" s="454" t="s">
        <v>195</v>
      </c>
      <c r="BQ34" s="454" t="s">
        <v>195</v>
      </c>
      <c r="BT34" s="485">
        <v>221.53888889999999</v>
      </c>
    </row>
    <row r="35" spans="1:72" ht="13.5" customHeight="1" outlineLevel="1">
      <c r="A35" s="431" t="s">
        <v>245</v>
      </c>
      <c r="B35" s="432" t="s">
        <v>191</v>
      </c>
      <c r="C35" s="432">
        <v>1</v>
      </c>
      <c r="D35" s="432">
        <v>6</v>
      </c>
      <c r="E35" s="432" t="s">
        <v>204</v>
      </c>
      <c r="F35" s="433">
        <v>1165</v>
      </c>
      <c r="G35" s="456">
        <v>1036.8499999999999</v>
      </c>
      <c r="H35" s="434">
        <v>547.54999999999995</v>
      </c>
      <c r="I35" s="435">
        <v>2</v>
      </c>
      <c r="J35" s="436">
        <v>1</v>
      </c>
      <c r="K35" s="437" t="s">
        <v>239</v>
      </c>
      <c r="L35" s="438">
        <v>2.3283958000394063</v>
      </c>
      <c r="M35" s="439">
        <v>1.1641979000197031</v>
      </c>
      <c r="N35" s="441" t="s">
        <v>239</v>
      </c>
      <c r="O35" s="438">
        <v>2.6925792407843319</v>
      </c>
      <c r="P35" s="439">
        <v>1.3462896203921659</v>
      </c>
      <c r="Q35" s="441" t="s">
        <v>239</v>
      </c>
      <c r="R35" s="442">
        <v>3.2</v>
      </c>
      <c r="S35" s="443">
        <v>1.6</v>
      </c>
      <c r="T35" s="437" t="s">
        <v>239</v>
      </c>
      <c r="U35" s="444">
        <v>22</v>
      </c>
      <c r="V35" s="432">
        <v>11</v>
      </c>
      <c r="W35" s="437" t="s">
        <v>239</v>
      </c>
      <c r="X35" s="443" t="s">
        <v>210</v>
      </c>
      <c r="Y35" s="436" t="s">
        <v>194</v>
      </c>
      <c r="Z35" s="436">
        <v>80.2</v>
      </c>
      <c r="AA35" s="436">
        <v>82.5</v>
      </c>
      <c r="AB35" s="436">
        <v>82.5</v>
      </c>
      <c r="AC35" s="436">
        <v>81.5</v>
      </c>
      <c r="AD35" s="436">
        <v>50.2</v>
      </c>
      <c r="AE35" s="436">
        <v>63.3</v>
      </c>
      <c r="AF35" s="436">
        <v>70.900000000000006</v>
      </c>
      <c r="AG35" s="436">
        <v>4.5</v>
      </c>
      <c r="AH35" s="436">
        <v>11.5</v>
      </c>
      <c r="AI35" s="436">
        <v>15.5</v>
      </c>
      <c r="AJ35" s="436">
        <v>10.98</v>
      </c>
      <c r="AK35" s="436">
        <v>260</v>
      </c>
      <c r="AL35" s="436">
        <v>350</v>
      </c>
      <c r="AM35" s="436">
        <v>244</v>
      </c>
      <c r="AN35" s="432">
        <v>18</v>
      </c>
      <c r="AO35" s="432">
        <v>31</v>
      </c>
      <c r="AP35" s="446">
        <v>51</v>
      </c>
      <c r="AQ35" s="447">
        <v>14.013834245401874</v>
      </c>
      <c r="AR35" s="457">
        <v>15</v>
      </c>
      <c r="AS35" s="449">
        <v>0.16689999999999999</v>
      </c>
      <c r="AT35" s="432" t="s">
        <v>196</v>
      </c>
      <c r="AU35" s="432" t="s">
        <v>197</v>
      </c>
      <c r="AV35" s="450">
        <v>50</v>
      </c>
      <c r="AW35" s="450">
        <v>58</v>
      </c>
      <c r="AX35" s="450">
        <v>26</v>
      </c>
      <c r="AY35" s="450">
        <v>31</v>
      </c>
      <c r="AZ35" s="450">
        <v>43</v>
      </c>
      <c r="BA35" s="450">
        <v>47</v>
      </c>
      <c r="BB35" s="450">
        <v>40</v>
      </c>
      <c r="BC35" s="450">
        <v>36</v>
      </c>
      <c r="BD35" s="450">
        <v>31</v>
      </c>
      <c r="BE35" s="451">
        <f t="shared" si="0"/>
        <v>503.07584745762711</v>
      </c>
      <c r="BF35" s="450">
        <v>2400</v>
      </c>
      <c r="BG35" s="451">
        <f t="shared" si="1"/>
        <v>503.07584745762711</v>
      </c>
      <c r="BH35" s="450">
        <v>2400</v>
      </c>
      <c r="BI35" s="446" t="s">
        <v>198</v>
      </c>
      <c r="BJ35" s="446" t="s">
        <v>199</v>
      </c>
      <c r="BK35" s="452" t="s">
        <v>200</v>
      </c>
      <c r="BL35" s="453">
        <v>1.1499999999999999</v>
      </c>
      <c r="BM35" s="454">
        <v>40</v>
      </c>
      <c r="BN35" s="454" t="s">
        <v>195</v>
      </c>
      <c r="BO35" s="455" t="s">
        <v>195</v>
      </c>
      <c r="BP35" s="454" t="s">
        <v>195</v>
      </c>
      <c r="BQ35" s="454" t="s">
        <v>195</v>
      </c>
      <c r="BT35" s="485">
        <v>234.45</v>
      </c>
    </row>
    <row r="36" spans="1:72" ht="13.5" customHeight="1" outlineLevel="1">
      <c r="A36" s="431" t="s">
        <v>246</v>
      </c>
      <c r="B36" s="432" t="s">
        <v>191</v>
      </c>
      <c r="C36" s="432">
        <v>3</v>
      </c>
      <c r="D36" s="432">
        <v>2</v>
      </c>
      <c r="E36" s="432" t="s">
        <v>212</v>
      </c>
      <c r="F36" s="433">
        <v>3520</v>
      </c>
      <c r="G36" s="456">
        <v>3168</v>
      </c>
      <c r="H36" s="434">
        <v>1408</v>
      </c>
      <c r="I36" s="435">
        <v>3.4</v>
      </c>
      <c r="J36" s="436">
        <v>1.7</v>
      </c>
      <c r="K36" s="437" t="s">
        <v>239</v>
      </c>
      <c r="L36" s="438">
        <v>4.8074415824042225</v>
      </c>
      <c r="M36" s="439">
        <v>2.4037207912021112</v>
      </c>
      <c r="N36" s="441" t="s">
        <v>239</v>
      </c>
      <c r="O36" s="438">
        <v>6.1253896358157753</v>
      </c>
      <c r="P36" s="439">
        <v>3.0626948179078877</v>
      </c>
      <c r="Q36" s="441" t="s">
        <v>239</v>
      </c>
      <c r="R36" s="442">
        <v>7.6</v>
      </c>
      <c r="S36" s="443">
        <v>2.4</v>
      </c>
      <c r="T36" s="437" t="s">
        <v>239</v>
      </c>
      <c r="U36" s="444">
        <v>60</v>
      </c>
      <c r="V36" s="432">
        <v>30</v>
      </c>
      <c r="W36" s="437" t="s">
        <v>239</v>
      </c>
      <c r="X36" s="443" t="s">
        <v>213</v>
      </c>
      <c r="Y36" s="436" t="s">
        <v>194</v>
      </c>
      <c r="Z36" s="436">
        <v>84.17</v>
      </c>
      <c r="AA36" s="436">
        <v>86.3</v>
      </c>
      <c r="AB36" s="436">
        <v>86.5</v>
      </c>
      <c r="AC36" s="436">
        <v>85.5</v>
      </c>
      <c r="AD36" s="436">
        <v>69.5</v>
      </c>
      <c r="AE36" s="436">
        <v>79.8</v>
      </c>
      <c r="AF36" s="436">
        <v>85.5</v>
      </c>
      <c r="AG36" s="436">
        <v>4.4000000000000004</v>
      </c>
      <c r="AH36" s="436">
        <v>8.1999999999999993</v>
      </c>
      <c r="AI36" s="436">
        <v>17</v>
      </c>
      <c r="AJ36" s="436">
        <v>7.6560000000000006</v>
      </c>
      <c r="AK36" s="436">
        <v>185</v>
      </c>
      <c r="AL36" s="436">
        <v>380</v>
      </c>
      <c r="AM36" s="436">
        <v>174</v>
      </c>
      <c r="AN36" s="432">
        <v>20</v>
      </c>
      <c r="AO36" s="432">
        <v>30</v>
      </c>
      <c r="AP36" s="446">
        <v>50.646000000000001</v>
      </c>
      <c r="AQ36" s="447">
        <v>13.805831406720991</v>
      </c>
      <c r="AR36" s="457">
        <v>3.5</v>
      </c>
      <c r="AS36" s="449">
        <v>0.13469999999999999</v>
      </c>
      <c r="AT36" s="432" t="s">
        <v>196</v>
      </c>
      <c r="AU36" s="432" t="s">
        <v>197</v>
      </c>
      <c r="AV36" s="450">
        <v>69</v>
      </c>
      <c r="AW36" s="450">
        <v>81</v>
      </c>
      <c r="AX36" s="450">
        <v>36</v>
      </c>
      <c r="AY36" s="450">
        <v>49</v>
      </c>
      <c r="AZ36" s="450">
        <v>61</v>
      </c>
      <c r="BA36" s="450">
        <v>66</v>
      </c>
      <c r="BB36" s="450">
        <v>64</v>
      </c>
      <c r="BC36" s="450">
        <v>60</v>
      </c>
      <c r="BD36" s="450">
        <v>50</v>
      </c>
      <c r="BE36" s="451">
        <f t="shared" si="0"/>
        <v>223.58926553672316</v>
      </c>
      <c r="BF36" s="450">
        <v>5400</v>
      </c>
      <c r="BG36" s="451">
        <f t="shared" si="1"/>
        <v>223.58926553672316</v>
      </c>
      <c r="BH36" s="450">
        <v>5400</v>
      </c>
      <c r="BI36" s="446" t="s">
        <v>198</v>
      </c>
      <c r="BJ36" s="446" t="s">
        <v>199</v>
      </c>
      <c r="BK36" s="452" t="s">
        <v>200</v>
      </c>
      <c r="BL36" s="453">
        <v>1.1499999999999999</v>
      </c>
      <c r="BM36" s="454">
        <v>40</v>
      </c>
      <c r="BN36" s="454" t="s">
        <v>195</v>
      </c>
      <c r="BO36" s="455" t="s">
        <v>195</v>
      </c>
      <c r="BP36" s="454" t="s">
        <v>195</v>
      </c>
      <c r="BQ36" s="454" t="s">
        <v>195</v>
      </c>
      <c r="BT36" s="485">
        <v>195.07895790000001</v>
      </c>
    </row>
    <row r="37" spans="1:72" ht="13.5" customHeight="1" outlineLevel="1">
      <c r="A37" s="431" t="s">
        <v>247</v>
      </c>
      <c r="B37" s="432" t="s">
        <v>191</v>
      </c>
      <c r="C37" s="432">
        <v>5</v>
      </c>
      <c r="D37" s="432">
        <v>2</v>
      </c>
      <c r="E37" s="432" t="s">
        <v>215</v>
      </c>
      <c r="F37" s="433">
        <v>3505</v>
      </c>
      <c r="G37" s="456">
        <v>3119.4500000000003</v>
      </c>
      <c r="H37" s="434">
        <v>1366.95</v>
      </c>
      <c r="I37" s="435">
        <v>4</v>
      </c>
      <c r="J37" s="436">
        <v>2</v>
      </c>
      <c r="K37" s="437" t="s">
        <v>239</v>
      </c>
      <c r="L37" s="438">
        <v>6.4</v>
      </c>
      <c r="M37" s="439">
        <v>3.2</v>
      </c>
      <c r="N37" s="441" t="s">
        <v>239</v>
      </c>
      <c r="O37" s="438">
        <v>9</v>
      </c>
      <c r="P37" s="439">
        <v>4.5</v>
      </c>
      <c r="Q37" s="441" t="s">
        <v>239</v>
      </c>
      <c r="R37" s="442">
        <v>12.5</v>
      </c>
      <c r="S37" s="443">
        <v>6.2</v>
      </c>
      <c r="T37" s="437" t="s">
        <v>239</v>
      </c>
      <c r="U37" s="444">
        <v>92</v>
      </c>
      <c r="V37" s="432">
        <v>46</v>
      </c>
      <c r="W37" s="437" t="s">
        <v>239</v>
      </c>
      <c r="X37" s="443" t="s">
        <v>213</v>
      </c>
      <c r="Y37" s="436" t="s">
        <v>194</v>
      </c>
      <c r="Z37" s="436">
        <v>88.2</v>
      </c>
      <c r="AA37" s="436">
        <v>89.1</v>
      </c>
      <c r="AB37" s="436">
        <v>88.5</v>
      </c>
      <c r="AC37" s="436">
        <v>87.5</v>
      </c>
      <c r="AD37" s="436">
        <v>78.099999999999994</v>
      </c>
      <c r="AE37" s="436">
        <v>85.9</v>
      </c>
      <c r="AF37" s="436">
        <v>88.2</v>
      </c>
      <c r="AG37" s="436">
        <v>7.5</v>
      </c>
      <c r="AH37" s="436">
        <v>13</v>
      </c>
      <c r="AI37" s="436">
        <v>32</v>
      </c>
      <c r="AJ37" s="436">
        <v>12.45</v>
      </c>
      <c r="AK37" s="436">
        <v>170</v>
      </c>
      <c r="AL37" s="436">
        <v>420</v>
      </c>
      <c r="AM37" s="436">
        <v>166</v>
      </c>
      <c r="AN37" s="432">
        <v>15</v>
      </c>
      <c r="AO37" s="432">
        <v>29</v>
      </c>
      <c r="AP37" s="446">
        <v>79</v>
      </c>
      <c r="AQ37" s="447">
        <v>16.804163724181304</v>
      </c>
      <c r="AR37" s="457">
        <v>5.7</v>
      </c>
      <c r="AS37" s="449">
        <v>0.18</v>
      </c>
      <c r="AT37" s="432" t="s">
        <v>196</v>
      </c>
      <c r="AU37" s="432" t="s">
        <v>197</v>
      </c>
      <c r="AV37" s="450">
        <v>69</v>
      </c>
      <c r="AW37" s="450">
        <v>81</v>
      </c>
      <c r="AX37" s="450">
        <v>36</v>
      </c>
      <c r="AY37" s="450">
        <v>49</v>
      </c>
      <c r="AZ37" s="450">
        <v>61</v>
      </c>
      <c r="BA37" s="450">
        <v>66</v>
      </c>
      <c r="BB37" s="450">
        <v>64</v>
      </c>
      <c r="BC37" s="450">
        <v>60</v>
      </c>
      <c r="BD37" s="450">
        <v>50</v>
      </c>
      <c r="BE37" s="451">
        <f t="shared" si="0"/>
        <v>223.58926553672316</v>
      </c>
      <c r="BF37" s="450">
        <v>5400</v>
      </c>
      <c r="BG37" s="451">
        <f t="shared" si="1"/>
        <v>223.58926553672316</v>
      </c>
      <c r="BH37" s="450">
        <v>5400</v>
      </c>
      <c r="BI37" s="446" t="s">
        <v>198</v>
      </c>
      <c r="BJ37" s="446" t="s">
        <v>199</v>
      </c>
      <c r="BK37" s="452" t="s">
        <v>200</v>
      </c>
      <c r="BL37" s="453">
        <v>1.1499999999999999</v>
      </c>
      <c r="BM37" s="454">
        <v>40</v>
      </c>
      <c r="BN37" s="454" t="s">
        <v>195</v>
      </c>
      <c r="BO37" s="455" t="s">
        <v>195</v>
      </c>
      <c r="BP37" s="454" t="s">
        <v>195</v>
      </c>
      <c r="BQ37" s="454" t="s">
        <v>195</v>
      </c>
      <c r="BT37" s="485">
        <v>227.81</v>
      </c>
    </row>
    <row r="38" spans="1:72" ht="13.5" customHeight="1" outlineLevel="1">
      <c r="A38" s="431" t="s">
        <v>248</v>
      </c>
      <c r="B38" s="432" t="s">
        <v>191</v>
      </c>
      <c r="C38" s="432">
        <v>3</v>
      </c>
      <c r="D38" s="432">
        <v>4</v>
      </c>
      <c r="E38" s="432" t="s">
        <v>212</v>
      </c>
      <c r="F38" s="433">
        <v>1760</v>
      </c>
      <c r="G38" s="456">
        <v>1584</v>
      </c>
      <c r="H38" s="434">
        <v>651.20000000000005</v>
      </c>
      <c r="I38" s="435">
        <v>4.2</v>
      </c>
      <c r="J38" s="436">
        <v>2.1</v>
      </c>
      <c r="K38" s="437" t="s">
        <v>239</v>
      </c>
      <c r="L38" s="438">
        <v>5.3832514462533174</v>
      </c>
      <c r="M38" s="439">
        <v>2.6916257231266587</v>
      </c>
      <c r="N38" s="441" t="s">
        <v>239</v>
      </c>
      <c r="O38" s="438">
        <v>6.5809824399698469</v>
      </c>
      <c r="P38" s="439">
        <v>3.2904912199849234</v>
      </c>
      <c r="Q38" s="441" t="s">
        <v>239</v>
      </c>
      <c r="R38" s="442">
        <v>8</v>
      </c>
      <c r="S38" s="443">
        <v>4</v>
      </c>
      <c r="T38" s="437" t="s">
        <v>239</v>
      </c>
      <c r="U38" s="444">
        <v>66</v>
      </c>
      <c r="V38" s="432">
        <v>33</v>
      </c>
      <c r="W38" s="437" t="s">
        <v>239</v>
      </c>
      <c r="X38" s="443" t="s">
        <v>210</v>
      </c>
      <c r="Y38" s="436" t="s">
        <v>194</v>
      </c>
      <c r="Z38" s="436">
        <v>87.8</v>
      </c>
      <c r="AA38" s="436">
        <v>89.4</v>
      </c>
      <c r="AB38" s="436">
        <v>89.5</v>
      </c>
      <c r="AC38" s="436">
        <v>88.5</v>
      </c>
      <c r="AD38" s="436">
        <v>59.5</v>
      </c>
      <c r="AE38" s="436">
        <v>71.7</v>
      </c>
      <c r="AF38" s="436">
        <v>78.5</v>
      </c>
      <c r="AG38" s="436">
        <v>9</v>
      </c>
      <c r="AH38" s="436">
        <v>21</v>
      </c>
      <c r="AI38" s="436">
        <v>32</v>
      </c>
      <c r="AJ38" s="436">
        <v>19.89</v>
      </c>
      <c r="AK38" s="436">
        <v>235</v>
      </c>
      <c r="AL38" s="436">
        <v>360</v>
      </c>
      <c r="AM38" s="436">
        <v>221</v>
      </c>
      <c r="AN38" s="432">
        <v>17</v>
      </c>
      <c r="AO38" s="432">
        <v>29</v>
      </c>
      <c r="AP38" s="446">
        <v>56.65746</v>
      </c>
      <c r="AQ38" s="447">
        <v>21.676498240842399</v>
      </c>
      <c r="AR38" s="457">
        <v>17</v>
      </c>
      <c r="AS38" s="449">
        <v>0.29549999999999998</v>
      </c>
      <c r="AT38" s="432" t="s">
        <v>196</v>
      </c>
      <c r="AU38" s="432" t="s">
        <v>197</v>
      </c>
      <c r="AV38" s="450">
        <v>57</v>
      </c>
      <c r="AW38" s="450">
        <v>67</v>
      </c>
      <c r="AX38" s="450" t="s">
        <v>206</v>
      </c>
      <c r="AY38" s="450">
        <v>42</v>
      </c>
      <c r="AZ38" s="450">
        <v>46</v>
      </c>
      <c r="BA38" s="450">
        <v>54</v>
      </c>
      <c r="BB38" s="450">
        <v>49</v>
      </c>
      <c r="BC38" s="450">
        <v>43</v>
      </c>
      <c r="BD38" s="450">
        <v>32</v>
      </c>
      <c r="BE38" s="451">
        <f t="shared" si="0"/>
        <v>335.38389830508476</v>
      </c>
      <c r="BF38" s="450">
        <v>3600</v>
      </c>
      <c r="BG38" s="451">
        <f t="shared" si="1"/>
        <v>335.38389830508476</v>
      </c>
      <c r="BH38" s="450">
        <v>3600</v>
      </c>
      <c r="BI38" s="446" t="s">
        <v>198</v>
      </c>
      <c r="BJ38" s="446" t="s">
        <v>199</v>
      </c>
      <c r="BK38" s="452" t="s">
        <v>200</v>
      </c>
      <c r="BL38" s="453">
        <v>1.1499999999999999</v>
      </c>
      <c r="BM38" s="454">
        <v>40</v>
      </c>
      <c r="BN38" s="454" t="s">
        <v>195</v>
      </c>
      <c r="BO38" s="455" t="s">
        <v>195</v>
      </c>
      <c r="BP38" s="454" t="s">
        <v>195</v>
      </c>
      <c r="BQ38" s="454" t="s">
        <v>195</v>
      </c>
      <c r="BT38" s="485">
        <v>215.4769914</v>
      </c>
    </row>
    <row r="39" spans="1:72" ht="13.5" customHeight="1" outlineLevel="1">
      <c r="A39" s="431" t="s">
        <v>249</v>
      </c>
      <c r="B39" s="432" t="s">
        <v>191</v>
      </c>
      <c r="C39" s="432">
        <v>5</v>
      </c>
      <c r="D39" s="432">
        <v>4</v>
      </c>
      <c r="E39" s="432" t="s">
        <v>215</v>
      </c>
      <c r="F39" s="433">
        <v>1755</v>
      </c>
      <c r="G39" s="456">
        <v>1579.5</v>
      </c>
      <c r="H39" s="434">
        <v>719.55</v>
      </c>
      <c r="I39" s="435">
        <v>6</v>
      </c>
      <c r="J39" s="436">
        <v>3</v>
      </c>
      <c r="K39" s="437" t="s">
        <v>239</v>
      </c>
      <c r="L39" s="438">
        <v>8.4</v>
      </c>
      <c r="M39" s="439">
        <v>4.2</v>
      </c>
      <c r="N39" s="441" t="s">
        <v>239</v>
      </c>
      <c r="O39" s="438">
        <v>10.8</v>
      </c>
      <c r="P39" s="439">
        <v>5.4</v>
      </c>
      <c r="Q39" s="441" t="s">
        <v>239</v>
      </c>
      <c r="R39" s="442">
        <v>13.5</v>
      </c>
      <c r="S39" s="443">
        <v>6.7</v>
      </c>
      <c r="T39" s="437" t="s">
        <v>239</v>
      </c>
      <c r="U39" s="444">
        <v>92</v>
      </c>
      <c r="V39" s="432">
        <v>46</v>
      </c>
      <c r="W39" s="437" t="s">
        <v>239</v>
      </c>
      <c r="X39" s="443" t="s">
        <v>213</v>
      </c>
      <c r="Y39" s="436" t="s">
        <v>194</v>
      </c>
      <c r="Z39" s="436">
        <v>89.2</v>
      </c>
      <c r="AA39" s="436">
        <v>90</v>
      </c>
      <c r="AB39" s="436">
        <v>89.5</v>
      </c>
      <c r="AC39" s="436">
        <v>88.5</v>
      </c>
      <c r="AD39" s="436">
        <v>63.6</v>
      </c>
      <c r="AE39" s="436">
        <v>75.099999999999994</v>
      </c>
      <c r="AF39" s="436">
        <v>80.5</v>
      </c>
      <c r="AG39" s="436">
        <v>15</v>
      </c>
      <c r="AH39" s="436">
        <v>33</v>
      </c>
      <c r="AI39" s="436">
        <v>53</v>
      </c>
      <c r="AJ39" s="436">
        <v>30.749999999999996</v>
      </c>
      <c r="AK39" s="436">
        <v>220</v>
      </c>
      <c r="AL39" s="436">
        <v>350</v>
      </c>
      <c r="AM39" s="436">
        <v>205</v>
      </c>
      <c r="AN39" s="432">
        <v>14</v>
      </c>
      <c r="AO39" s="432">
        <v>29</v>
      </c>
      <c r="AP39" s="446">
        <v>70.023600000000002</v>
      </c>
      <c r="AQ39" s="447">
        <v>19.27068837623499</v>
      </c>
      <c r="AR39" s="457">
        <v>27</v>
      </c>
      <c r="AS39" s="449">
        <v>0.25290000000000001</v>
      </c>
      <c r="AT39" s="432" t="s">
        <v>196</v>
      </c>
      <c r="AU39" s="432" t="s">
        <v>197</v>
      </c>
      <c r="AV39" s="450">
        <v>57</v>
      </c>
      <c r="AW39" s="450">
        <v>67</v>
      </c>
      <c r="AX39" s="450" t="s">
        <v>206</v>
      </c>
      <c r="AY39" s="450">
        <v>42</v>
      </c>
      <c r="AZ39" s="450">
        <v>46</v>
      </c>
      <c r="BA39" s="450">
        <v>54</v>
      </c>
      <c r="BB39" s="450">
        <v>49</v>
      </c>
      <c r="BC39" s="450">
        <v>43</v>
      </c>
      <c r="BD39" s="450">
        <v>32</v>
      </c>
      <c r="BE39" s="451">
        <f t="shared" si="0"/>
        <v>335.38389830508476</v>
      </c>
      <c r="BF39" s="450">
        <v>3600</v>
      </c>
      <c r="BG39" s="451">
        <f t="shared" si="1"/>
        <v>335.38389830508476</v>
      </c>
      <c r="BH39" s="450">
        <v>3600</v>
      </c>
      <c r="BI39" s="446" t="s">
        <v>198</v>
      </c>
      <c r="BJ39" s="446" t="s">
        <v>199</v>
      </c>
      <c r="BK39" s="452" t="s">
        <v>200</v>
      </c>
      <c r="BL39" s="453">
        <v>1.1499999999999999</v>
      </c>
      <c r="BM39" s="454">
        <v>40</v>
      </c>
      <c r="BN39" s="454" t="s">
        <v>195</v>
      </c>
      <c r="BO39" s="455" t="s">
        <v>195</v>
      </c>
      <c r="BP39" s="454" t="s">
        <v>195</v>
      </c>
      <c r="BQ39" s="454" t="s">
        <v>195</v>
      </c>
      <c r="BT39" s="485">
        <v>204.5092842</v>
      </c>
    </row>
    <row r="40" spans="1:72" ht="13.5" customHeight="1" outlineLevel="1">
      <c r="A40" s="431" t="s">
        <v>250</v>
      </c>
      <c r="B40" s="432" t="s">
        <v>191</v>
      </c>
      <c r="C40" s="432">
        <v>1.5</v>
      </c>
      <c r="D40" s="432">
        <v>6</v>
      </c>
      <c r="E40" s="432" t="s">
        <v>212</v>
      </c>
      <c r="F40" s="433">
        <v>1160</v>
      </c>
      <c r="G40" s="456">
        <v>1044</v>
      </c>
      <c r="H40" s="434">
        <v>464</v>
      </c>
      <c r="I40" s="435">
        <v>2.8</v>
      </c>
      <c r="J40" s="436">
        <v>1.4</v>
      </c>
      <c r="K40" s="437" t="s">
        <v>239</v>
      </c>
      <c r="L40" s="438">
        <v>3.4058989517274902</v>
      </c>
      <c r="M40" s="439">
        <v>1.7029494758637451</v>
      </c>
      <c r="N40" s="441" t="s">
        <v>239</v>
      </c>
      <c r="O40" s="438">
        <v>4.1228777503360092</v>
      </c>
      <c r="P40" s="439">
        <v>2.0614388751680046</v>
      </c>
      <c r="Q40" s="441" t="s">
        <v>239</v>
      </c>
      <c r="R40" s="442">
        <v>4.8</v>
      </c>
      <c r="S40" s="443">
        <v>2.4</v>
      </c>
      <c r="T40" s="437" t="s">
        <v>239</v>
      </c>
      <c r="U40" s="444">
        <v>30</v>
      </c>
      <c r="V40" s="432">
        <v>15</v>
      </c>
      <c r="W40" s="437" t="s">
        <v>239</v>
      </c>
      <c r="X40" s="443" t="s">
        <v>213</v>
      </c>
      <c r="Y40" s="436" t="s">
        <v>194</v>
      </c>
      <c r="Z40" s="436">
        <v>85.3</v>
      </c>
      <c r="AA40" s="436">
        <v>87.6</v>
      </c>
      <c r="AB40" s="436">
        <v>87.5</v>
      </c>
      <c r="AC40" s="436">
        <v>86.5</v>
      </c>
      <c r="AD40" s="436">
        <v>48.4</v>
      </c>
      <c r="AE40" s="436">
        <v>58.4</v>
      </c>
      <c r="AF40" s="436">
        <v>66.900000000000006</v>
      </c>
      <c r="AG40" s="436">
        <v>6.8</v>
      </c>
      <c r="AH40" s="436">
        <v>14</v>
      </c>
      <c r="AI40" s="436">
        <v>22.5</v>
      </c>
      <c r="AJ40" s="436">
        <v>13.055999999999999</v>
      </c>
      <c r="AK40" s="436">
        <v>205</v>
      </c>
      <c r="AL40" s="436">
        <v>330</v>
      </c>
      <c r="AM40" s="436">
        <v>192</v>
      </c>
      <c r="AN40" s="432">
        <v>34</v>
      </c>
      <c r="AO40" s="432">
        <v>46</v>
      </c>
      <c r="AP40" s="446">
        <v>71</v>
      </c>
      <c r="AQ40" s="447">
        <v>18.790809649215415</v>
      </c>
      <c r="AR40" s="457">
        <v>23</v>
      </c>
      <c r="AS40" s="449">
        <v>0.24579999999999999</v>
      </c>
      <c r="AT40" s="432" t="s">
        <v>196</v>
      </c>
      <c r="AU40" s="432" t="s">
        <v>197</v>
      </c>
      <c r="AV40" s="450">
        <v>54</v>
      </c>
      <c r="AW40" s="450">
        <v>63</v>
      </c>
      <c r="AX40" s="450">
        <v>35</v>
      </c>
      <c r="AY40" s="450">
        <v>36</v>
      </c>
      <c r="AZ40" s="450">
        <v>46</v>
      </c>
      <c r="BA40" s="450">
        <v>52</v>
      </c>
      <c r="BB40" s="450">
        <v>47</v>
      </c>
      <c r="BC40" s="450">
        <v>41</v>
      </c>
      <c r="BD40" s="450">
        <v>31</v>
      </c>
      <c r="BE40" s="451">
        <f t="shared" si="0"/>
        <v>503.07584745762711</v>
      </c>
      <c r="BF40" s="450">
        <v>2400</v>
      </c>
      <c r="BG40" s="451">
        <f t="shared" si="1"/>
        <v>503.07584745762711</v>
      </c>
      <c r="BH40" s="450">
        <v>2400</v>
      </c>
      <c r="BI40" s="446" t="s">
        <v>198</v>
      </c>
      <c r="BJ40" s="446" t="s">
        <v>199</v>
      </c>
      <c r="BK40" s="452" t="s">
        <v>200</v>
      </c>
      <c r="BL40" s="453">
        <v>1.1499999999999999</v>
      </c>
      <c r="BM40" s="454">
        <v>40</v>
      </c>
      <c r="BN40" s="454" t="s">
        <v>195</v>
      </c>
      <c r="BO40" s="455" t="s">
        <v>195</v>
      </c>
      <c r="BP40" s="454" t="s">
        <v>195</v>
      </c>
      <c r="BQ40" s="454" t="s">
        <v>195</v>
      </c>
      <c r="BT40" s="485">
        <v>232.92866699999999</v>
      </c>
    </row>
    <row r="41" spans="1:72" ht="13.5" customHeight="1" outlineLevel="1">
      <c r="A41" s="431" t="s">
        <v>251</v>
      </c>
      <c r="B41" s="432" t="s">
        <v>191</v>
      </c>
      <c r="C41" s="432">
        <v>2</v>
      </c>
      <c r="D41" s="432">
        <v>6</v>
      </c>
      <c r="E41" s="432" t="s">
        <v>215</v>
      </c>
      <c r="F41" s="433">
        <v>1160</v>
      </c>
      <c r="G41" s="456">
        <v>1032.4000000000001</v>
      </c>
      <c r="H41" s="434">
        <v>603.20000000000005</v>
      </c>
      <c r="I41" s="435">
        <v>3.8</v>
      </c>
      <c r="J41" s="436">
        <v>1.9</v>
      </c>
      <c r="K41" s="437" t="s">
        <v>239</v>
      </c>
      <c r="L41" s="438">
        <v>4.2</v>
      </c>
      <c r="M41" s="439">
        <v>2.1</v>
      </c>
      <c r="N41" s="441" t="s">
        <v>239</v>
      </c>
      <c r="O41" s="438">
        <v>5</v>
      </c>
      <c r="P41" s="439">
        <v>2.5</v>
      </c>
      <c r="Q41" s="441" t="s">
        <v>239</v>
      </c>
      <c r="R41" s="442">
        <v>6</v>
      </c>
      <c r="S41" s="443">
        <v>3</v>
      </c>
      <c r="T41" s="437" t="s">
        <v>239</v>
      </c>
      <c r="U41" s="444">
        <v>40</v>
      </c>
      <c r="V41" s="432">
        <v>20</v>
      </c>
      <c r="W41" s="437" t="s">
        <v>239</v>
      </c>
      <c r="X41" s="443" t="s">
        <v>213</v>
      </c>
      <c r="Y41" s="436" t="s">
        <v>194</v>
      </c>
      <c r="Z41" s="436">
        <v>87.5</v>
      </c>
      <c r="AA41" s="436">
        <v>88.7</v>
      </c>
      <c r="AB41" s="436">
        <v>88.5</v>
      </c>
      <c r="AC41" s="436">
        <v>87.5</v>
      </c>
      <c r="AD41" s="436">
        <v>46.5</v>
      </c>
      <c r="AE41" s="436">
        <v>58.8</v>
      </c>
      <c r="AF41" s="436">
        <v>66.099999999999994</v>
      </c>
      <c r="AG41" s="436">
        <v>9.1</v>
      </c>
      <c r="AH41" s="436">
        <v>22</v>
      </c>
      <c r="AI41" s="436">
        <v>28</v>
      </c>
      <c r="AJ41" s="436">
        <v>20.384</v>
      </c>
      <c r="AK41" s="436">
        <v>240</v>
      </c>
      <c r="AL41" s="436">
        <v>310</v>
      </c>
      <c r="AM41" s="436">
        <v>224</v>
      </c>
      <c r="AN41" s="432">
        <v>23</v>
      </c>
      <c r="AO41" s="432">
        <v>32</v>
      </c>
      <c r="AP41" s="446">
        <v>82</v>
      </c>
      <c r="AQ41" s="447">
        <v>21.828465414757744</v>
      </c>
      <c r="AR41" s="457">
        <v>30</v>
      </c>
      <c r="AS41" s="449">
        <v>0.2999</v>
      </c>
      <c r="AT41" s="432" t="s">
        <v>196</v>
      </c>
      <c r="AU41" s="432" t="s">
        <v>197</v>
      </c>
      <c r="AV41" s="450">
        <v>54</v>
      </c>
      <c r="AW41" s="450">
        <v>63</v>
      </c>
      <c r="AX41" s="450">
        <v>35</v>
      </c>
      <c r="AY41" s="450">
        <v>36</v>
      </c>
      <c r="AZ41" s="450">
        <v>46</v>
      </c>
      <c r="BA41" s="450">
        <v>52</v>
      </c>
      <c r="BB41" s="450">
        <v>47</v>
      </c>
      <c r="BC41" s="450">
        <v>41</v>
      </c>
      <c r="BD41" s="450">
        <v>31</v>
      </c>
      <c r="BE41" s="451">
        <f t="shared" si="0"/>
        <v>503.07584745762711</v>
      </c>
      <c r="BF41" s="450">
        <v>2400</v>
      </c>
      <c r="BG41" s="451">
        <f t="shared" si="1"/>
        <v>503.07584745762711</v>
      </c>
      <c r="BH41" s="450">
        <v>2400</v>
      </c>
      <c r="BI41" s="446" t="s">
        <v>198</v>
      </c>
      <c r="BJ41" s="446" t="s">
        <v>199</v>
      </c>
      <c r="BK41" s="452" t="s">
        <v>200</v>
      </c>
      <c r="BL41" s="453">
        <v>1.1499999999999999</v>
      </c>
      <c r="BM41" s="454">
        <v>40</v>
      </c>
      <c r="BN41" s="454" t="s">
        <v>195</v>
      </c>
      <c r="BO41" s="455" t="s">
        <v>195</v>
      </c>
      <c r="BP41" s="454" t="s">
        <v>195</v>
      </c>
      <c r="BQ41" s="454" t="s">
        <v>195</v>
      </c>
      <c r="BT41" s="485">
        <v>221.9</v>
      </c>
    </row>
    <row r="42" spans="1:72" ht="13.5" customHeight="1" outlineLevel="1">
      <c r="A42" s="431" t="s">
        <v>252</v>
      </c>
      <c r="B42" s="432" t="s">
        <v>191</v>
      </c>
      <c r="C42" s="432">
        <v>7.5</v>
      </c>
      <c r="D42" s="432">
        <v>2</v>
      </c>
      <c r="E42" s="432" t="s">
        <v>221</v>
      </c>
      <c r="F42" s="433">
        <v>3520</v>
      </c>
      <c r="G42" s="456">
        <v>3168</v>
      </c>
      <c r="H42" s="434">
        <v>1126.4000000000001</v>
      </c>
      <c r="I42" s="435">
        <v>6</v>
      </c>
      <c r="J42" s="436">
        <v>3</v>
      </c>
      <c r="K42" s="437" t="s">
        <v>239</v>
      </c>
      <c r="L42" s="438">
        <v>9.8000000000000007</v>
      </c>
      <c r="M42" s="439">
        <v>4.9000000000000004</v>
      </c>
      <c r="N42" s="441" t="s">
        <v>239</v>
      </c>
      <c r="O42" s="438">
        <v>13.2</v>
      </c>
      <c r="P42" s="439">
        <v>6.6</v>
      </c>
      <c r="Q42" s="441" t="s">
        <v>239</v>
      </c>
      <c r="R42" s="442">
        <v>17</v>
      </c>
      <c r="S42" s="443">
        <v>8.5</v>
      </c>
      <c r="T42" s="437" t="s">
        <v>239</v>
      </c>
      <c r="U42" s="444">
        <v>126</v>
      </c>
      <c r="V42" s="432">
        <v>63</v>
      </c>
      <c r="W42" s="437" t="s">
        <v>239</v>
      </c>
      <c r="X42" s="443" t="s">
        <v>222</v>
      </c>
      <c r="Y42" s="436" t="s">
        <v>194</v>
      </c>
      <c r="Z42" s="436">
        <v>89.6</v>
      </c>
      <c r="AA42" s="436">
        <v>90.1</v>
      </c>
      <c r="AB42" s="436">
        <v>89.5</v>
      </c>
      <c r="AC42" s="436">
        <v>88.5</v>
      </c>
      <c r="AD42" s="436">
        <v>78.5</v>
      </c>
      <c r="AE42" s="436">
        <v>86.8</v>
      </c>
      <c r="AF42" s="436">
        <v>89.2</v>
      </c>
      <c r="AG42" s="436">
        <v>11</v>
      </c>
      <c r="AH42" s="436">
        <v>20</v>
      </c>
      <c r="AI42" s="436">
        <v>55</v>
      </c>
      <c r="AJ42" s="436">
        <v>19.03</v>
      </c>
      <c r="AK42" s="436">
        <v>180</v>
      </c>
      <c r="AL42" s="436">
        <v>490</v>
      </c>
      <c r="AM42" s="436">
        <v>173</v>
      </c>
      <c r="AN42" s="432">
        <v>17</v>
      </c>
      <c r="AO42" s="432">
        <v>30</v>
      </c>
      <c r="AP42" s="446">
        <v>160</v>
      </c>
      <c r="AQ42" s="447">
        <v>29.492774003077741</v>
      </c>
      <c r="AR42" s="457">
        <v>8.3000000000000007</v>
      </c>
      <c r="AS42" s="449">
        <v>0.42799999999999999</v>
      </c>
      <c r="AT42" s="432" t="s">
        <v>196</v>
      </c>
      <c r="AU42" s="432" t="s">
        <v>197</v>
      </c>
      <c r="AV42" s="450">
        <v>66</v>
      </c>
      <c r="AW42" s="450">
        <v>78</v>
      </c>
      <c r="AX42" s="450">
        <v>36</v>
      </c>
      <c r="AY42" s="450">
        <v>53</v>
      </c>
      <c r="AZ42" s="450">
        <v>55</v>
      </c>
      <c r="BA42" s="450">
        <v>63</v>
      </c>
      <c r="BB42" s="450">
        <v>62</v>
      </c>
      <c r="BC42" s="450">
        <v>58</v>
      </c>
      <c r="BD42" s="450">
        <v>47</v>
      </c>
      <c r="BE42" s="451">
        <f t="shared" si="0"/>
        <v>223.58926553672316</v>
      </c>
      <c r="BF42" s="450">
        <v>5400</v>
      </c>
      <c r="BG42" s="451">
        <f t="shared" si="1"/>
        <v>223.58926553672316</v>
      </c>
      <c r="BH42" s="450">
        <v>5400</v>
      </c>
      <c r="BI42" s="446" t="s">
        <v>198</v>
      </c>
      <c r="BJ42" s="446" t="s">
        <v>199</v>
      </c>
      <c r="BK42" s="452" t="s">
        <v>200</v>
      </c>
      <c r="BL42" s="453">
        <v>1.1499999999999999</v>
      </c>
      <c r="BM42" s="454">
        <v>40</v>
      </c>
      <c r="BN42" s="454" t="s">
        <v>195</v>
      </c>
      <c r="BO42" s="455" t="s">
        <v>195</v>
      </c>
      <c r="BP42" s="454" t="s">
        <v>195</v>
      </c>
      <c r="BQ42" s="454" t="s">
        <v>195</v>
      </c>
      <c r="BT42" s="485">
        <v>242.82336839999999</v>
      </c>
    </row>
    <row r="43" spans="1:72" ht="13.5" customHeight="1" outlineLevel="1">
      <c r="A43" s="431" t="s">
        <v>253</v>
      </c>
      <c r="B43" s="432" t="s">
        <v>191</v>
      </c>
      <c r="C43" s="432">
        <v>10</v>
      </c>
      <c r="D43" s="432">
        <v>2</v>
      </c>
      <c r="E43" s="432" t="s">
        <v>224</v>
      </c>
      <c r="F43" s="433">
        <v>3515</v>
      </c>
      <c r="G43" s="456">
        <v>3128.35</v>
      </c>
      <c r="H43" s="434">
        <v>1370.8500000000001</v>
      </c>
      <c r="I43" s="435">
        <v>7</v>
      </c>
      <c r="J43" s="436">
        <v>3.5</v>
      </c>
      <c r="K43" s="437" t="s">
        <v>239</v>
      </c>
      <c r="L43" s="438">
        <v>12.639674545662578</v>
      </c>
      <c r="M43" s="439">
        <v>6.3198372728312888</v>
      </c>
      <c r="N43" s="441" t="s">
        <v>239</v>
      </c>
      <c r="O43" s="438">
        <v>17.381802420103117</v>
      </c>
      <c r="P43" s="439">
        <v>8.6909012100515586</v>
      </c>
      <c r="Q43" s="441" t="s">
        <v>239</v>
      </c>
      <c r="R43" s="442">
        <v>23</v>
      </c>
      <c r="S43" s="443">
        <v>11.5</v>
      </c>
      <c r="T43" s="437" t="s">
        <v>239</v>
      </c>
      <c r="U43" s="444">
        <v>162</v>
      </c>
      <c r="V43" s="432">
        <v>81</v>
      </c>
      <c r="W43" s="437" t="s">
        <v>239</v>
      </c>
      <c r="X43" s="443" t="s">
        <v>222</v>
      </c>
      <c r="Y43" s="436" t="s">
        <v>194</v>
      </c>
      <c r="Z43" s="436">
        <v>91</v>
      </c>
      <c r="AA43" s="436">
        <v>91.1</v>
      </c>
      <c r="AB43" s="436">
        <v>90.2</v>
      </c>
      <c r="AC43" s="436">
        <v>89.5</v>
      </c>
      <c r="AD43" s="436">
        <v>81.5</v>
      </c>
      <c r="AE43" s="436">
        <v>88.8</v>
      </c>
      <c r="AF43" s="436">
        <v>90.3</v>
      </c>
      <c r="AG43" s="436">
        <v>15</v>
      </c>
      <c r="AH43" s="436">
        <v>27</v>
      </c>
      <c r="AI43" s="436">
        <v>66</v>
      </c>
      <c r="AJ43" s="436">
        <v>24.9</v>
      </c>
      <c r="AK43" s="436">
        <v>180</v>
      </c>
      <c r="AL43" s="436">
        <v>440</v>
      </c>
      <c r="AM43" s="436">
        <v>166</v>
      </c>
      <c r="AN43" s="432">
        <v>14</v>
      </c>
      <c r="AO43" s="432">
        <v>28</v>
      </c>
      <c r="AP43" s="446">
        <v>157</v>
      </c>
      <c r="AQ43" s="447">
        <v>33.155900134134839</v>
      </c>
      <c r="AR43" s="457">
        <v>11</v>
      </c>
      <c r="AS43" s="449">
        <v>0.51280000000000003</v>
      </c>
      <c r="AT43" s="432" t="s">
        <v>196</v>
      </c>
      <c r="AU43" s="432" t="s">
        <v>197</v>
      </c>
      <c r="AV43" s="450">
        <v>66</v>
      </c>
      <c r="AW43" s="450">
        <v>78</v>
      </c>
      <c r="AX43" s="450">
        <v>36</v>
      </c>
      <c r="AY43" s="450">
        <v>53</v>
      </c>
      <c r="AZ43" s="450">
        <v>55</v>
      </c>
      <c r="BA43" s="450">
        <v>63</v>
      </c>
      <c r="BB43" s="450">
        <v>62</v>
      </c>
      <c r="BC43" s="450">
        <v>58</v>
      </c>
      <c r="BD43" s="450">
        <v>47</v>
      </c>
      <c r="BE43" s="451">
        <f t="shared" si="0"/>
        <v>223.58926553672316</v>
      </c>
      <c r="BF43" s="450">
        <v>5400</v>
      </c>
      <c r="BG43" s="451">
        <f t="shared" si="1"/>
        <v>223.58926553672316</v>
      </c>
      <c r="BH43" s="450">
        <v>5400</v>
      </c>
      <c r="BI43" s="446" t="s">
        <v>198</v>
      </c>
      <c r="BJ43" s="446" t="s">
        <v>199</v>
      </c>
      <c r="BK43" s="452" t="s">
        <v>200</v>
      </c>
      <c r="BL43" s="453">
        <v>1.1499999999999999</v>
      </c>
      <c r="BM43" s="454">
        <v>40</v>
      </c>
      <c r="BN43" s="454" t="s">
        <v>195</v>
      </c>
      <c r="BO43" s="455" t="s">
        <v>195</v>
      </c>
      <c r="BP43" s="454" t="s">
        <v>195</v>
      </c>
      <c r="BQ43" s="454" t="s">
        <v>195</v>
      </c>
      <c r="BT43" s="485">
        <v>227.57</v>
      </c>
    </row>
    <row r="44" spans="1:72" ht="13.5" customHeight="1" outlineLevel="1">
      <c r="A44" s="431" t="s">
        <v>254</v>
      </c>
      <c r="B44" s="432" t="s">
        <v>191</v>
      </c>
      <c r="C44" s="432">
        <v>7.5</v>
      </c>
      <c r="D44" s="432">
        <v>4</v>
      </c>
      <c r="E44" s="432" t="s">
        <v>221</v>
      </c>
      <c r="F44" s="433">
        <v>1765</v>
      </c>
      <c r="G44" s="456">
        <v>1570.8500000000001</v>
      </c>
      <c r="H44" s="434">
        <v>741.3</v>
      </c>
      <c r="I44" s="435">
        <v>10</v>
      </c>
      <c r="J44" s="436">
        <v>5</v>
      </c>
      <c r="K44" s="437" t="s">
        <v>239</v>
      </c>
      <c r="L44" s="438">
        <v>12.808252202462466</v>
      </c>
      <c r="M44" s="439">
        <v>6.4041261012312329</v>
      </c>
      <c r="N44" s="441" t="s">
        <v>239</v>
      </c>
      <c r="O44" s="438">
        <v>15.906688710916864</v>
      </c>
      <c r="P44" s="439">
        <v>7.953344355458432</v>
      </c>
      <c r="Q44" s="441" t="s">
        <v>239</v>
      </c>
      <c r="R44" s="442">
        <v>19.399999999999999</v>
      </c>
      <c r="S44" s="443">
        <v>9.5</v>
      </c>
      <c r="T44" s="437" t="s">
        <v>239</v>
      </c>
      <c r="U44" s="444">
        <v>126</v>
      </c>
      <c r="V44" s="432">
        <v>63</v>
      </c>
      <c r="W44" s="437" t="s">
        <v>239</v>
      </c>
      <c r="X44" s="443" t="s">
        <v>222</v>
      </c>
      <c r="Y44" s="436" t="s">
        <v>194</v>
      </c>
      <c r="Z44" s="436">
        <v>90.73</v>
      </c>
      <c r="AA44" s="436">
        <v>91.7</v>
      </c>
      <c r="AB44" s="436">
        <v>91.7</v>
      </c>
      <c r="AC44" s="436">
        <v>91</v>
      </c>
      <c r="AD44" s="436">
        <v>60.5</v>
      </c>
      <c r="AE44" s="436">
        <v>72.3</v>
      </c>
      <c r="AF44" s="436">
        <v>78.900000000000006</v>
      </c>
      <c r="AG44" s="436">
        <v>22</v>
      </c>
      <c r="AH44" s="436">
        <v>60</v>
      </c>
      <c r="AI44" s="436">
        <v>100</v>
      </c>
      <c r="AJ44" s="436">
        <v>55.22</v>
      </c>
      <c r="AK44" s="436">
        <v>270</v>
      </c>
      <c r="AL44" s="436">
        <v>450</v>
      </c>
      <c r="AM44" s="436">
        <v>251</v>
      </c>
      <c r="AN44" s="432">
        <v>25</v>
      </c>
      <c r="AO44" s="432">
        <v>42</v>
      </c>
      <c r="AP44" s="446">
        <v>144</v>
      </c>
      <c r="AQ44" s="447">
        <v>42.129100095228338</v>
      </c>
      <c r="AR44" s="457">
        <v>39</v>
      </c>
      <c r="AS44" s="449">
        <v>0.80300000000000005</v>
      </c>
      <c r="AT44" s="432" t="s">
        <v>196</v>
      </c>
      <c r="AU44" s="432" t="s">
        <v>197</v>
      </c>
      <c r="AV44" s="450">
        <v>57</v>
      </c>
      <c r="AW44" s="450">
        <v>69</v>
      </c>
      <c r="AX44" s="450" t="s">
        <v>206</v>
      </c>
      <c r="AY44" s="450">
        <v>37</v>
      </c>
      <c r="AZ44" s="450">
        <v>44</v>
      </c>
      <c r="BA44" s="450">
        <v>54</v>
      </c>
      <c r="BB44" s="450">
        <v>53</v>
      </c>
      <c r="BC44" s="450">
        <v>44</v>
      </c>
      <c r="BD44" s="450">
        <v>35</v>
      </c>
      <c r="BE44" s="451">
        <f t="shared" si="0"/>
        <v>335.38389830508476</v>
      </c>
      <c r="BF44" s="450">
        <v>3600</v>
      </c>
      <c r="BG44" s="451">
        <f t="shared" si="1"/>
        <v>335.38389830508476</v>
      </c>
      <c r="BH44" s="450">
        <v>3600</v>
      </c>
      <c r="BI44" s="446" t="s">
        <v>198</v>
      </c>
      <c r="BJ44" s="446" t="s">
        <v>199</v>
      </c>
      <c r="BK44" s="452" t="s">
        <v>200</v>
      </c>
      <c r="BL44" s="453">
        <v>1.1499999999999999</v>
      </c>
      <c r="BM44" s="454">
        <v>40</v>
      </c>
      <c r="BN44" s="454" t="s">
        <v>195</v>
      </c>
      <c r="BO44" s="455" t="s">
        <v>195</v>
      </c>
      <c r="BP44" s="454" t="s">
        <v>195</v>
      </c>
      <c r="BQ44" s="454" t="s">
        <v>195</v>
      </c>
      <c r="BT44" s="485">
        <v>283.74284210000002</v>
      </c>
    </row>
    <row r="45" spans="1:72" ht="13.5" customHeight="1" outlineLevel="1">
      <c r="A45" s="431" t="s">
        <v>255</v>
      </c>
      <c r="B45" s="432" t="s">
        <v>191</v>
      </c>
      <c r="C45" s="432">
        <v>10</v>
      </c>
      <c r="D45" s="432">
        <v>4</v>
      </c>
      <c r="E45" s="432" t="s">
        <v>224</v>
      </c>
      <c r="F45" s="433">
        <v>1755</v>
      </c>
      <c r="G45" s="456">
        <v>1561.95</v>
      </c>
      <c r="H45" s="434">
        <v>684.45</v>
      </c>
      <c r="I45" s="435">
        <v>12.2</v>
      </c>
      <c r="J45" s="436">
        <v>6.1</v>
      </c>
      <c r="K45" s="437" t="s">
        <v>239</v>
      </c>
      <c r="L45" s="438">
        <v>16.023038576095981</v>
      </c>
      <c r="M45" s="439">
        <v>8.0115192880479906</v>
      </c>
      <c r="N45" s="441" t="s">
        <v>239</v>
      </c>
      <c r="O45" s="438">
        <v>20.014293274614094</v>
      </c>
      <c r="P45" s="439">
        <v>10.007146637307047</v>
      </c>
      <c r="Q45" s="441" t="s">
        <v>239</v>
      </c>
      <c r="R45" s="442">
        <v>25</v>
      </c>
      <c r="S45" s="443">
        <v>12.5</v>
      </c>
      <c r="T45" s="437" t="s">
        <v>239</v>
      </c>
      <c r="U45" s="444">
        <v>162</v>
      </c>
      <c r="V45" s="432">
        <v>81</v>
      </c>
      <c r="W45" s="437" t="s">
        <v>239</v>
      </c>
      <c r="X45" s="443" t="s">
        <v>222</v>
      </c>
      <c r="Y45" s="436" t="s">
        <v>194</v>
      </c>
      <c r="Z45" s="436">
        <v>91.7</v>
      </c>
      <c r="AA45" s="436">
        <v>92.2</v>
      </c>
      <c r="AB45" s="436">
        <v>91.7</v>
      </c>
      <c r="AC45" s="436">
        <v>91</v>
      </c>
      <c r="AD45" s="436">
        <v>63.8</v>
      </c>
      <c r="AE45" s="436">
        <v>76.2</v>
      </c>
      <c r="AF45" s="436">
        <v>81.7</v>
      </c>
      <c r="AG45" s="436">
        <v>30</v>
      </c>
      <c r="AH45" s="436">
        <v>81</v>
      </c>
      <c r="AI45" s="436">
        <v>123</v>
      </c>
      <c r="AJ45" s="436">
        <v>75.899999999999991</v>
      </c>
      <c r="AK45" s="436">
        <v>270</v>
      </c>
      <c r="AL45" s="436">
        <v>410</v>
      </c>
      <c r="AM45" s="436">
        <v>253</v>
      </c>
      <c r="AN45" s="432">
        <v>20</v>
      </c>
      <c r="AO45" s="432">
        <v>36</v>
      </c>
      <c r="AP45" s="446">
        <v>152</v>
      </c>
      <c r="AQ45" s="447">
        <v>44.632767991048432</v>
      </c>
      <c r="AR45" s="457">
        <v>51</v>
      </c>
      <c r="AS45" s="449">
        <v>0.8679</v>
      </c>
      <c r="AT45" s="432" t="s">
        <v>196</v>
      </c>
      <c r="AU45" s="432" t="s">
        <v>197</v>
      </c>
      <c r="AV45" s="450">
        <v>57</v>
      </c>
      <c r="AW45" s="450">
        <v>69</v>
      </c>
      <c r="AX45" s="450" t="s">
        <v>206</v>
      </c>
      <c r="AY45" s="450">
        <v>37</v>
      </c>
      <c r="AZ45" s="450">
        <v>44</v>
      </c>
      <c r="BA45" s="450">
        <v>54</v>
      </c>
      <c r="BB45" s="450">
        <v>53</v>
      </c>
      <c r="BC45" s="450">
        <v>44</v>
      </c>
      <c r="BD45" s="450">
        <v>35</v>
      </c>
      <c r="BE45" s="451">
        <f t="shared" si="0"/>
        <v>335.38389830508476</v>
      </c>
      <c r="BF45" s="450">
        <v>3600</v>
      </c>
      <c r="BG45" s="451">
        <f t="shared" si="1"/>
        <v>335.38389830508476</v>
      </c>
      <c r="BH45" s="450">
        <v>3600</v>
      </c>
      <c r="BI45" s="446" t="s">
        <v>198</v>
      </c>
      <c r="BJ45" s="446" t="s">
        <v>199</v>
      </c>
      <c r="BK45" s="452" t="s">
        <v>200</v>
      </c>
      <c r="BL45" s="453">
        <v>1.1499999999999999</v>
      </c>
      <c r="BM45" s="454">
        <v>40</v>
      </c>
      <c r="BN45" s="454" t="s">
        <v>195</v>
      </c>
      <c r="BO45" s="455" t="s">
        <v>195</v>
      </c>
      <c r="BP45" s="454" t="s">
        <v>195</v>
      </c>
      <c r="BQ45" s="454" t="s">
        <v>195</v>
      </c>
      <c r="BT45" s="485">
        <v>253.72216839999999</v>
      </c>
    </row>
    <row r="46" spans="1:72" ht="13.5" customHeight="1" outlineLevel="1">
      <c r="A46" s="431" t="s">
        <v>256</v>
      </c>
      <c r="B46" s="432" t="s">
        <v>191</v>
      </c>
      <c r="C46" s="432">
        <v>3</v>
      </c>
      <c r="D46" s="432">
        <v>6</v>
      </c>
      <c r="E46" s="432" t="s">
        <v>221</v>
      </c>
      <c r="F46" s="433">
        <v>1175</v>
      </c>
      <c r="G46" s="456">
        <v>1045.75</v>
      </c>
      <c r="H46" s="434">
        <v>481.74999999999994</v>
      </c>
      <c r="I46" s="435">
        <v>5</v>
      </c>
      <c r="J46" s="436">
        <v>2.5</v>
      </c>
      <c r="K46" s="437" t="s">
        <v>239</v>
      </c>
      <c r="L46" s="438">
        <v>6.1478591372758604</v>
      </c>
      <c r="M46" s="439">
        <v>3.0739295686379302</v>
      </c>
      <c r="N46" s="441" t="s">
        <v>239</v>
      </c>
      <c r="O46" s="438">
        <v>7.2230097189074947</v>
      </c>
      <c r="P46" s="439">
        <v>3.6115048594537473</v>
      </c>
      <c r="Q46" s="441" t="s">
        <v>239</v>
      </c>
      <c r="R46" s="442">
        <v>8.6</v>
      </c>
      <c r="S46" s="443">
        <v>4.3</v>
      </c>
      <c r="T46" s="437" t="s">
        <v>239</v>
      </c>
      <c r="U46" s="444">
        <v>64</v>
      </c>
      <c r="V46" s="432">
        <v>32</v>
      </c>
      <c r="W46" s="437" t="s">
        <v>239</v>
      </c>
      <c r="X46" s="443" t="s">
        <v>210</v>
      </c>
      <c r="Y46" s="436" t="s">
        <v>194</v>
      </c>
      <c r="Z46" s="436">
        <v>87.8</v>
      </c>
      <c r="AA46" s="436">
        <v>89.3</v>
      </c>
      <c r="AB46" s="436">
        <v>89.5</v>
      </c>
      <c r="AC46" s="436">
        <v>88.5</v>
      </c>
      <c r="AD46" s="436">
        <v>52.1</v>
      </c>
      <c r="AE46" s="436">
        <v>65.400000000000006</v>
      </c>
      <c r="AF46" s="436">
        <v>73</v>
      </c>
      <c r="AG46" s="436">
        <v>13.4</v>
      </c>
      <c r="AH46" s="436">
        <v>35.5</v>
      </c>
      <c r="AI46" s="436">
        <v>63</v>
      </c>
      <c r="AJ46" s="436">
        <v>33.098000000000006</v>
      </c>
      <c r="AK46" s="436">
        <v>265</v>
      </c>
      <c r="AL46" s="436">
        <v>470</v>
      </c>
      <c r="AM46" s="436">
        <v>247</v>
      </c>
      <c r="AN46" s="432">
        <v>23</v>
      </c>
      <c r="AO46" s="432">
        <v>35</v>
      </c>
      <c r="AP46" s="446">
        <v>116</v>
      </c>
      <c r="AQ46" s="447">
        <v>34.143311743958506</v>
      </c>
      <c r="AR46" s="457">
        <v>44</v>
      </c>
      <c r="AS46" s="449">
        <v>0.60399999999999998</v>
      </c>
      <c r="AT46" s="432" t="s">
        <v>196</v>
      </c>
      <c r="AU46" s="432" t="s">
        <v>197</v>
      </c>
      <c r="AV46" s="450">
        <v>64</v>
      </c>
      <c r="AW46" s="450">
        <v>71</v>
      </c>
      <c r="AX46" s="450">
        <v>41</v>
      </c>
      <c r="AY46" s="450">
        <v>42</v>
      </c>
      <c r="AZ46" s="450">
        <v>52</v>
      </c>
      <c r="BA46" s="450">
        <v>64</v>
      </c>
      <c r="BB46" s="450">
        <v>54</v>
      </c>
      <c r="BC46" s="450">
        <v>47</v>
      </c>
      <c r="BD46" s="450">
        <v>34</v>
      </c>
      <c r="BE46" s="451">
        <f t="shared" si="0"/>
        <v>503.07584745762711</v>
      </c>
      <c r="BF46" s="450">
        <v>2400</v>
      </c>
      <c r="BG46" s="451">
        <f t="shared" si="1"/>
        <v>503.07584745762711</v>
      </c>
      <c r="BH46" s="450">
        <v>2400</v>
      </c>
      <c r="BI46" s="446" t="s">
        <v>198</v>
      </c>
      <c r="BJ46" s="446" t="s">
        <v>199</v>
      </c>
      <c r="BK46" s="452" t="s">
        <v>200</v>
      </c>
      <c r="BL46" s="453">
        <v>1.1499999999999999</v>
      </c>
      <c r="BM46" s="454">
        <v>40</v>
      </c>
      <c r="BN46" s="454" t="s">
        <v>195</v>
      </c>
      <c r="BO46" s="455" t="s">
        <v>195</v>
      </c>
      <c r="BP46" s="454" t="s">
        <v>195</v>
      </c>
      <c r="BQ46" s="454" t="s">
        <v>195</v>
      </c>
      <c r="BT46" s="485">
        <v>270.79894739999997</v>
      </c>
    </row>
    <row r="47" spans="1:72" ht="13.5" customHeight="1" outlineLevel="1">
      <c r="A47" s="431" t="s">
        <v>257</v>
      </c>
      <c r="B47" s="432" t="s">
        <v>191</v>
      </c>
      <c r="C47" s="432">
        <v>5</v>
      </c>
      <c r="D47" s="432">
        <v>6</v>
      </c>
      <c r="E47" s="432" t="s">
        <v>224</v>
      </c>
      <c r="F47" s="433">
        <v>1165</v>
      </c>
      <c r="G47" s="456">
        <v>1036.8499999999999</v>
      </c>
      <c r="H47" s="434">
        <v>466</v>
      </c>
      <c r="I47" s="435">
        <v>9</v>
      </c>
      <c r="J47" s="436">
        <v>4.5</v>
      </c>
      <c r="K47" s="437" t="s">
        <v>239</v>
      </c>
      <c r="L47" s="438">
        <v>9.6</v>
      </c>
      <c r="M47" s="439">
        <v>4.8</v>
      </c>
      <c r="N47" s="441" t="s">
        <v>239</v>
      </c>
      <c r="O47" s="438">
        <v>10.4</v>
      </c>
      <c r="P47" s="439">
        <v>5.2</v>
      </c>
      <c r="Q47" s="441" t="s">
        <v>239</v>
      </c>
      <c r="R47" s="442">
        <v>14</v>
      </c>
      <c r="S47" s="443">
        <v>7</v>
      </c>
      <c r="T47" s="437" t="s">
        <v>239</v>
      </c>
      <c r="U47" s="444">
        <v>92</v>
      </c>
      <c r="V47" s="432">
        <v>46</v>
      </c>
      <c r="W47" s="437" t="s">
        <v>239</v>
      </c>
      <c r="X47" s="443" t="s">
        <v>213</v>
      </c>
      <c r="Y47" s="436" t="s">
        <v>194</v>
      </c>
      <c r="Z47" s="436">
        <v>89.5</v>
      </c>
      <c r="AA47" s="436">
        <v>90.1</v>
      </c>
      <c r="AB47" s="436">
        <v>89.5</v>
      </c>
      <c r="AC47" s="436">
        <v>88.5</v>
      </c>
      <c r="AD47" s="436">
        <v>59.4</v>
      </c>
      <c r="AE47" s="436">
        <v>71.400000000000006</v>
      </c>
      <c r="AF47" s="436">
        <v>78.099999999999994</v>
      </c>
      <c r="AG47" s="436">
        <v>26.5</v>
      </c>
      <c r="AH47" s="436">
        <v>50</v>
      </c>
      <c r="AI47" s="436">
        <v>86</v>
      </c>
      <c r="AJ47" s="436">
        <v>54.324999999999996</v>
      </c>
      <c r="AK47" s="436">
        <v>220</v>
      </c>
      <c r="AL47" s="436">
        <v>380</v>
      </c>
      <c r="AM47" s="436">
        <v>205</v>
      </c>
      <c r="AN47" s="432">
        <v>14</v>
      </c>
      <c r="AO47" s="432">
        <v>21</v>
      </c>
      <c r="AP47" s="446">
        <v>130</v>
      </c>
      <c r="AQ47" s="447">
        <v>38.217178098698355</v>
      </c>
      <c r="AR47" s="457">
        <v>71</v>
      </c>
      <c r="AS47" s="449">
        <v>0.71120000000000005</v>
      </c>
      <c r="AT47" s="432" t="s">
        <v>196</v>
      </c>
      <c r="AU47" s="432" t="s">
        <v>197</v>
      </c>
      <c r="AV47" s="450">
        <v>64</v>
      </c>
      <c r="AW47" s="450">
        <v>71</v>
      </c>
      <c r="AX47" s="450">
        <v>41</v>
      </c>
      <c r="AY47" s="450">
        <v>42</v>
      </c>
      <c r="AZ47" s="450">
        <v>52</v>
      </c>
      <c r="BA47" s="450">
        <v>64</v>
      </c>
      <c r="BB47" s="450">
        <v>54</v>
      </c>
      <c r="BC47" s="450">
        <v>47</v>
      </c>
      <c r="BD47" s="450">
        <v>34</v>
      </c>
      <c r="BE47" s="451">
        <f t="shared" si="0"/>
        <v>503.07584745762711</v>
      </c>
      <c r="BF47" s="450">
        <v>2400</v>
      </c>
      <c r="BG47" s="451">
        <f t="shared" si="1"/>
        <v>503.07584745762711</v>
      </c>
      <c r="BH47" s="450">
        <v>2400</v>
      </c>
      <c r="BI47" s="446" t="s">
        <v>198</v>
      </c>
      <c r="BJ47" s="446" t="s">
        <v>199</v>
      </c>
      <c r="BK47" s="452" t="s">
        <v>200</v>
      </c>
      <c r="BL47" s="453">
        <v>1.1499999999999999</v>
      </c>
      <c r="BM47" s="454">
        <v>40</v>
      </c>
      <c r="BN47" s="454" t="s">
        <v>195</v>
      </c>
      <c r="BO47" s="455" t="s">
        <v>195</v>
      </c>
      <c r="BP47" s="454" t="s">
        <v>195</v>
      </c>
      <c r="BQ47" s="454" t="s">
        <v>195</v>
      </c>
      <c r="BT47" s="485">
        <v>225.76473680000001</v>
      </c>
    </row>
    <row r="48" spans="1:72" ht="13.5" customHeight="1" outlineLevel="1">
      <c r="A48" s="431" t="s">
        <v>258</v>
      </c>
      <c r="B48" s="432" t="s">
        <v>191</v>
      </c>
      <c r="C48" s="432">
        <v>15</v>
      </c>
      <c r="D48" s="432">
        <v>2</v>
      </c>
      <c r="E48" s="432" t="s">
        <v>230</v>
      </c>
      <c r="F48" s="433">
        <v>3530</v>
      </c>
      <c r="G48" s="456">
        <v>3141.7000000000003</v>
      </c>
      <c r="H48" s="434">
        <v>1835.6000000000001</v>
      </c>
      <c r="I48" s="435">
        <v>10.199999999999999</v>
      </c>
      <c r="J48" s="436">
        <v>5.0999999999999996</v>
      </c>
      <c r="K48" s="437" t="s">
        <v>239</v>
      </c>
      <c r="L48" s="438">
        <v>18.600000000000001</v>
      </c>
      <c r="M48" s="439">
        <v>9.3000000000000007</v>
      </c>
      <c r="N48" s="441" t="s">
        <v>239</v>
      </c>
      <c r="O48" s="438">
        <v>25.6</v>
      </c>
      <c r="P48" s="439">
        <v>12.8</v>
      </c>
      <c r="Q48" s="441" t="s">
        <v>239</v>
      </c>
      <c r="R48" s="442">
        <v>34</v>
      </c>
      <c r="S48" s="443">
        <v>17</v>
      </c>
      <c r="T48" s="437" t="s">
        <v>239</v>
      </c>
      <c r="U48" s="444">
        <v>232</v>
      </c>
      <c r="V48" s="432">
        <v>116</v>
      </c>
      <c r="W48" s="437" t="s">
        <v>239</v>
      </c>
      <c r="X48" s="443" t="s">
        <v>231</v>
      </c>
      <c r="Y48" s="436" t="s">
        <v>194</v>
      </c>
      <c r="Z48" s="436">
        <v>90.7</v>
      </c>
      <c r="AA48" s="436">
        <v>91.3</v>
      </c>
      <c r="AB48" s="436">
        <v>91</v>
      </c>
      <c r="AC48" s="436">
        <v>90.2</v>
      </c>
      <c r="AD48" s="436">
        <v>80.599999999999994</v>
      </c>
      <c r="AE48" s="436">
        <v>87.4</v>
      </c>
      <c r="AF48" s="436">
        <v>88.2</v>
      </c>
      <c r="AG48" s="436">
        <v>22</v>
      </c>
      <c r="AH48" s="436">
        <v>46</v>
      </c>
      <c r="AI48" s="436">
        <v>57</v>
      </c>
      <c r="AJ48" s="436">
        <v>43.12</v>
      </c>
      <c r="AK48" s="436">
        <v>210</v>
      </c>
      <c r="AL48" s="436">
        <v>260</v>
      </c>
      <c r="AM48" s="436">
        <v>196</v>
      </c>
      <c r="AN48" s="432">
        <v>24</v>
      </c>
      <c r="AO48" s="432">
        <v>48</v>
      </c>
      <c r="AP48" s="446">
        <v>240</v>
      </c>
      <c r="AQ48" s="447">
        <v>53.817530425997234</v>
      </c>
      <c r="AR48" s="457">
        <v>16</v>
      </c>
      <c r="AS48" s="449">
        <v>1.1315</v>
      </c>
      <c r="AT48" s="432" t="s">
        <v>196</v>
      </c>
      <c r="AU48" s="432" t="s">
        <v>197</v>
      </c>
      <c r="AV48" s="450">
        <v>70</v>
      </c>
      <c r="AW48" s="450">
        <v>79</v>
      </c>
      <c r="AX48" s="450">
        <v>49</v>
      </c>
      <c r="AY48" s="450">
        <v>60</v>
      </c>
      <c r="AZ48" s="450">
        <v>73</v>
      </c>
      <c r="BA48" s="450">
        <v>72</v>
      </c>
      <c r="BB48" s="450">
        <v>75</v>
      </c>
      <c r="BC48" s="450">
        <v>69</v>
      </c>
      <c r="BD48" s="450">
        <v>56</v>
      </c>
      <c r="BE48" s="451">
        <f t="shared" si="0"/>
        <v>223.58926553672316</v>
      </c>
      <c r="BF48" s="450">
        <v>5400</v>
      </c>
      <c r="BG48" s="451">
        <f t="shared" si="1"/>
        <v>223.58926553672316</v>
      </c>
      <c r="BH48" s="450">
        <v>5400</v>
      </c>
      <c r="BI48" s="446" t="s">
        <v>198</v>
      </c>
      <c r="BJ48" s="446" t="s">
        <v>199</v>
      </c>
      <c r="BK48" s="452" t="s">
        <v>200</v>
      </c>
      <c r="BL48" s="453">
        <v>1.1499999999999999</v>
      </c>
      <c r="BM48" s="454">
        <v>40</v>
      </c>
      <c r="BN48" s="454" t="s">
        <v>195</v>
      </c>
      <c r="BO48" s="455" t="s">
        <v>195</v>
      </c>
      <c r="BP48" s="454" t="s">
        <v>195</v>
      </c>
      <c r="BQ48" s="454" t="s">
        <v>195</v>
      </c>
      <c r="BT48" s="485">
        <v>184.96333680000001</v>
      </c>
    </row>
    <row r="49" spans="1:72" ht="13.5" customHeight="1" outlineLevel="1">
      <c r="A49" s="431" t="s">
        <v>259</v>
      </c>
      <c r="B49" s="432" t="s">
        <v>191</v>
      </c>
      <c r="C49" s="432">
        <v>20</v>
      </c>
      <c r="D49" s="432">
        <v>2</v>
      </c>
      <c r="E49" s="432" t="s">
        <v>233</v>
      </c>
      <c r="F49" s="433">
        <v>3515</v>
      </c>
      <c r="G49" s="456">
        <v>3128.35</v>
      </c>
      <c r="H49" s="434">
        <v>1827.8</v>
      </c>
      <c r="I49" s="435">
        <v>10.4</v>
      </c>
      <c r="J49" s="436">
        <v>5.2</v>
      </c>
      <c r="K49" s="437" t="s">
        <v>239</v>
      </c>
      <c r="L49" s="438">
        <v>23</v>
      </c>
      <c r="M49" s="439">
        <v>11.5</v>
      </c>
      <c r="N49" s="441" t="s">
        <v>239</v>
      </c>
      <c r="O49" s="438">
        <v>33</v>
      </c>
      <c r="P49" s="439">
        <v>16.5</v>
      </c>
      <c r="Q49" s="441" t="s">
        <v>239</v>
      </c>
      <c r="R49" s="442">
        <v>44</v>
      </c>
      <c r="S49" s="443">
        <v>22</v>
      </c>
      <c r="T49" s="437" t="s">
        <v>239</v>
      </c>
      <c r="U49" s="444">
        <v>290</v>
      </c>
      <c r="V49" s="432">
        <v>145</v>
      </c>
      <c r="W49" s="437" t="s">
        <v>239</v>
      </c>
      <c r="X49" s="443" t="s">
        <v>231</v>
      </c>
      <c r="Y49" s="436" t="s">
        <v>194</v>
      </c>
      <c r="Z49" s="436">
        <v>92.1</v>
      </c>
      <c r="AA49" s="436">
        <v>91.6</v>
      </c>
      <c r="AB49" s="436">
        <v>91</v>
      </c>
      <c r="AC49" s="436">
        <v>90.2</v>
      </c>
      <c r="AD49" s="436">
        <v>86.2</v>
      </c>
      <c r="AE49" s="436">
        <v>91.3</v>
      </c>
      <c r="AF49" s="436">
        <v>91.5</v>
      </c>
      <c r="AG49" s="436">
        <v>30</v>
      </c>
      <c r="AH49" s="436">
        <v>55</v>
      </c>
      <c r="AI49" s="436">
        <v>69</v>
      </c>
      <c r="AJ49" s="436">
        <v>51.9</v>
      </c>
      <c r="AK49" s="436">
        <v>185</v>
      </c>
      <c r="AL49" s="436">
        <v>230</v>
      </c>
      <c r="AM49" s="436">
        <v>173</v>
      </c>
      <c r="AN49" s="432">
        <v>20</v>
      </c>
      <c r="AO49" s="432">
        <v>45</v>
      </c>
      <c r="AP49" s="446">
        <v>251</v>
      </c>
      <c r="AQ49" s="447">
        <v>57.4</v>
      </c>
      <c r="AR49" s="457">
        <v>21</v>
      </c>
      <c r="AS49" s="449">
        <v>1.3546</v>
      </c>
      <c r="AT49" s="432" t="s">
        <v>196</v>
      </c>
      <c r="AU49" s="432" t="s">
        <v>197</v>
      </c>
      <c r="AV49" s="450">
        <v>67</v>
      </c>
      <c r="AW49" s="450">
        <v>79</v>
      </c>
      <c r="AX49" s="450">
        <v>40</v>
      </c>
      <c r="AY49" s="450">
        <v>54</v>
      </c>
      <c r="AZ49" s="450">
        <v>56</v>
      </c>
      <c r="BA49" s="450">
        <v>63</v>
      </c>
      <c r="BB49" s="450">
        <v>62</v>
      </c>
      <c r="BC49" s="450">
        <v>60</v>
      </c>
      <c r="BD49" s="450">
        <v>48</v>
      </c>
      <c r="BE49" s="451">
        <f t="shared" si="0"/>
        <v>223.58926553672316</v>
      </c>
      <c r="BF49" s="450">
        <v>5400</v>
      </c>
      <c r="BG49" s="451">
        <f t="shared" si="1"/>
        <v>223.58926553672316</v>
      </c>
      <c r="BH49" s="450">
        <v>5400</v>
      </c>
      <c r="BI49" s="446" t="s">
        <v>198</v>
      </c>
      <c r="BJ49" s="446" t="s">
        <v>199</v>
      </c>
      <c r="BK49" s="452" t="s">
        <v>200</v>
      </c>
      <c r="BL49" s="453">
        <v>1.1499999999999999</v>
      </c>
      <c r="BM49" s="454">
        <v>40</v>
      </c>
      <c r="BN49" s="454" t="s">
        <v>195</v>
      </c>
      <c r="BO49" s="455" t="s">
        <v>195</v>
      </c>
      <c r="BP49" s="454" t="s">
        <v>195</v>
      </c>
      <c r="BQ49" s="454" t="s">
        <v>195</v>
      </c>
      <c r="BT49" s="485">
        <v>167.48906840000001</v>
      </c>
    </row>
    <row r="50" spans="1:72" ht="13.5" customHeight="1" outlineLevel="1">
      <c r="A50" s="431" t="s">
        <v>260</v>
      </c>
      <c r="B50" s="432" t="s">
        <v>191</v>
      </c>
      <c r="C50" s="432">
        <v>15</v>
      </c>
      <c r="D50" s="432">
        <v>4</v>
      </c>
      <c r="E50" s="432" t="s">
        <v>230</v>
      </c>
      <c r="F50" s="433">
        <v>1770</v>
      </c>
      <c r="G50" s="456">
        <v>1575.3</v>
      </c>
      <c r="H50" s="434">
        <v>708</v>
      </c>
      <c r="I50" s="435">
        <v>17</v>
      </c>
      <c r="J50" s="436">
        <v>8.5</v>
      </c>
      <c r="K50" s="437" t="s">
        <v>261</v>
      </c>
      <c r="L50" s="438">
        <v>24</v>
      </c>
      <c r="M50" s="439">
        <v>12</v>
      </c>
      <c r="N50" s="441" t="s">
        <v>239</v>
      </c>
      <c r="O50" s="438">
        <v>30</v>
      </c>
      <c r="P50" s="439">
        <v>15</v>
      </c>
      <c r="Q50" s="441" t="s">
        <v>239</v>
      </c>
      <c r="R50" s="442">
        <v>38</v>
      </c>
      <c r="S50" s="443">
        <v>19</v>
      </c>
      <c r="T50" s="437" t="s">
        <v>239</v>
      </c>
      <c r="U50" s="444">
        <v>232</v>
      </c>
      <c r="V50" s="432">
        <v>116</v>
      </c>
      <c r="W50" s="437" t="s">
        <v>239</v>
      </c>
      <c r="X50" s="443" t="s">
        <v>231</v>
      </c>
      <c r="Y50" s="436" t="s">
        <v>194</v>
      </c>
      <c r="Z50" s="436">
        <v>92.3</v>
      </c>
      <c r="AA50" s="436">
        <v>92.8</v>
      </c>
      <c r="AB50" s="436">
        <v>92.4</v>
      </c>
      <c r="AC50" s="436">
        <v>91.7</v>
      </c>
      <c r="AD50" s="436">
        <v>64.5</v>
      </c>
      <c r="AE50" s="436">
        <v>74.7</v>
      </c>
      <c r="AF50" s="436">
        <v>80</v>
      </c>
      <c r="AG50" s="436">
        <v>44</v>
      </c>
      <c r="AH50" s="436">
        <v>81</v>
      </c>
      <c r="AI50" s="436">
        <v>103</v>
      </c>
      <c r="AJ50" s="436">
        <v>61.599999999999994</v>
      </c>
      <c r="AK50" s="436">
        <v>185</v>
      </c>
      <c r="AL50" s="436">
        <v>235</v>
      </c>
      <c r="AM50" s="436">
        <v>140</v>
      </c>
      <c r="AN50" s="432">
        <v>21</v>
      </c>
      <c r="AO50" s="432">
        <v>33</v>
      </c>
      <c r="AP50" s="446">
        <v>190.22637600000002</v>
      </c>
      <c r="AQ50" s="447">
        <v>63.96583293670092</v>
      </c>
      <c r="AR50" s="457">
        <v>75</v>
      </c>
      <c r="AS50" s="449">
        <v>1.6809000000000001</v>
      </c>
      <c r="AT50" s="432" t="s">
        <v>196</v>
      </c>
      <c r="AU50" s="432" t="s">
        <v>197</v>
      </c>
      <c r="AV50" s="450">
        <v>61</v>
      </c>
      <c r="AW50" s="450">
        <v>73</v>
      </c>
      <c r="AX50" s="450">
        <v>40</v>
      </c>
      <c r="AY50" s="450">
        <v>47</v>
      </c>
      <c r="AZ50" s="450">
        <v>53</v>
      </c>
      <c r="BA50" s="450">
        <v>59</v>
      </c>
      <c r="BB50" s="450">
        <v>56</v>
      </c>
      <c r="BC50" s="450">
        <v>47</v>
      </c>
      <c r="BD50" s="450">
        <v>38</v>
      </c>
      <c r="BE50" s="451">
        <f t="shared" si="0"/>
        <v>335.38389830508476</v>
      </c>
      <c r="BF50" s="450">
        <v>3600</v>
      </c>
      <c r="BG50" s="451">
        <f t="shared" si="1"/>
        <v>335.38389830508476</v>
      </c>
      <c r="BH50" s="450">
        <v>3600</v>
      </c>
      <c r="BI50" s="446" t="s">
        <v>198</v>
      </c>
      <c r="BJ50" s="446" t="s">
        <v>199</v>
      </c>
      <c r="BK50" s="452" t="s">
        <v>200</v>
      </c>
      <c r="BL50" s="453">
        <v>1.1499999999999999</v>
      </c>
      <c r="BM50" s="454">
        <v>40</v>
      </c>
      <c r="BN50" s="454" t="s">
        <v>195</v>
      </c>
      <c r="BO50" s="455" t="s">
        <v>195</v>
      </c>
      <c r="BP50" s="454" t="s">
        <v>195</v>
      </c>
      <c r="BQ50" s="454" t="s">
        <v>195</v>
      </c>
      <c r="BT50" s="485">
        <v>159.80076320000001</v>
      </c>
    </row>
    <row r="51" spans="1:72" ht="13.5" customHeight="1" outlineLevel="1">
      <c r="A51" s="431" t="s">
        <v>262</v>
      </c>
      <c r="B51" s="432" t="s">
        <v>191</v>
      </c>
      <c r="C51" s="432">
        <v>20</v>
      </c>
      <c r="D51" s="432">
        <v>4</v>
      </c>
      <c r="E51" s="432" t="s">
        <v>233</v>
      </c>
      <c r="F51" s="433">
        <v>1770</v>
      </c>
      <c r="G51" s="456">
        <v>1575.3</v>
      </c>
      <c r="H51" s="434">
        <v>920.4</v>
      </c>
      <c r="I51" s="435">
        <v>20.96</v>
      </c>
      <c r="J51" s="436">
        <v>10.48</v>
      </c>
      <c r="K51" s="437" t="s">
        <v>239</v>
      </c>
      <c r="L51" s="438">
        <v>30.839123492796698</v>
      </c>
      <c r="M51" s="439">
        <v>15.419561746398349</v>
      </c>
      <c r="N51" s="441" t="s">
        <v>239</v>
      </c>
      <c r="O51" s="438">
        <v>39.670483647157667</v>
      </c>
      <c r="P51" s="439">
        <v>19.835241823578833</v>
      </c>
      <c r="Q51" s="441" t="s">
        <v>239</v>
      </c>
      <c r="R51" s="442">
        <v>50</v>
      </c>
      <c r="S51" s="443">
        <v>25</v>
      </c>
      <c r="T51" s="437" t="s">
        <v>239</v>
      </c>
      <c r="U51" s="444">
        <v>290</v>
      </c>
      <c r="V51" s="432">
        <v>145</v>
      </c>
      <c r="W51" s="437" t="s">
        <v>239</v>
      </c>
      <c r="X51" s="443" t="s">
        <v>231</v>
      </c>
      <c r="Y51" s="436" t="s">
        <v>194</v>
      </c>
      <c r="Z51" s="436">
        <v>93.1</v>
      </c>
      <c r="AA51" s="436">
        <v>93.4</v>
      </c>
      <c r="AB51" s="436">
        <v>93</v>
      </c>
      <c r="AC51" s="436">
        <v>92.4</v>
      </c>
      <c r="AD51" s="436">
        <v>65.3</v>
      </c>
      <c r="AE51" s="436">
        <v>75.900000000000006</v>
      </c>
      <c r="AF51" s="436">
        <v>80.5</v>
      </c>
      <c r="AG51" s="436">
        <v>60</v>
      </c>
      <c r="AH51" s="436">
        <v>111</v>
      </c>
      <c r="AI51" s="436">
        <v>144</v>
      </c>
      <c r="AJ51" s="436">
        <v>103.8</v>
      </c>
      <c r="AK51" s="436">
        <v>185</v>
      </c>
      <c r="AL51" s="436">
        <v>240</v>
      </c>
      <c r="AM51" s="436">
        <v>173</v>
      </c>
      <c r="AN51" s="432">
        <v>15</v>
      </c>
      <c r="AO51" s="432">
        <v>33</v>
      </c>
      <c r="AP51" s="446">
        <v>267</v>
      </c>
      <c r="AQ51" s="447">
        <v>81.400000000000006</v>
      </c>
      <c r="AR51" s="446">
        <v>99</v>
      </c>
      <c r="AS51" s="449">
        <v>2.0642999999999998</v>
      </c>
      <c r="AT51" s="432" t="s">
        <v>196</v>
      </c>
      <c r="AU51" s="432" t="s">
        <v>197</v>
      </c>
      <c r="AV51" s="450">
        <v>61</v>
      </c>
      <c r="AW51" s="450">
        <v>73</v>
      </c>
      <c r="AX51" s="450">
        <v>40</v>
      </c>
      <c r="AY51" s="450">
        <v>47</v>
      </c>
      <c r="AZ51" s="450">
        <v>53</v>
      </c>
      <c r="BA51" s="450">
        <v>59</v>
      </c>
      <c r="BB51" s="450">
        <v>56</v>
      </c>
      <c r="BC51" s="450">
        <v>47</v>
      </c>
      <c r="BD51" s="450">
        <v>38</v>
      </c>
      <c r="BE51" s="451">
        <f t="shared" si="0"/>
        <v>335.38389830508476</v>
      </c>
      <c r="BF51" s="450">
        <v>3600</v>
      </c>
      <c r="BG51" s="451">
        <f t="shared" si="1"/>
        <v>335.38389830508476</v>
      </c>
      <c r="BH51" s="450">
        <v>3600</v>
      </c>
      <c r="BI51" s="446" t="s">
        <v>198</v>
      </c>
      <c r="BJ51" s="446" t="s">
        <v>199</v>
      </c>
      <c r="BK51" s="452" t="s">
        <v>200</v>
      </c>
      <c r="BL51" s="453">
        <v>1.1499999999999999</v>
      </c>
      <c r="BM51" s="454">
        <v>40</v>
      </c>
      <c r="BN51" s="454" t="s">
        <v>195</v>
      </c>
      <c r="BO51" s="455" t="s">
        <v>195</v>
      </c>
      <c r="BP51" s="454" t="s">
        <v>195</v>
      </c>
      <c r="BQ51" s="454" t="s">
        <v>195</v>
      </c>
      <c r="BT51" s="485">
        <v>163.16</v>
      </c>
    </row>
    <row r="52" spans="1:72" ht="13.5" customHeight="1" outlineLevel="1">
      <c r="A52" s="431" t="s">
        <v>263</v>
      </c>
      <c r="B52" s="432" t="s">
        <v>191</v>
      </c>
      <c r="C52" s="432">
        <v>7.5</v>
      </c>
      <c r="D52" s="432">
        <v>6</v>
      </c>
      <c r="E52" s="432" t="s">
        <v>230</v>
      </c>
      <c r="F52" s="433">
        <v>1175</v>
      </c>
      <c r="G52" s="456">
        <v>1045.75</v>
      </c>
      <c r="H52" s="434">
        <v>481.74999999999994</v>
      </c>
      <c r="I52" s="435">
        <v>10</v>
      </c>
      <c r="J52" s="436">
        <v>5</v>
      </c>
      <c r="K52" s="437" t="s">
        <v>239</v>
      </c>
      <c r="L52" s="438">
        <v>13.214931976927712</v>
      </c>
      <c r="M52" s="439">
        <v>6.607465988463856</v>
      </c>
      <c r="N52" s="441" t="s">
        <v>239</v>
      </c>
      <c r="O52" s="438">
        <v>16.41833863456398</v>
      </c>
      <c r="P52" s="439">
        <v>8.2091693172819902</v>
      </c>
      <c r="Q52" s="441" t="s">
        <v>239</v>
      </c>
      <c r="R52" s="442">
        <v>20</v>
      </c>
      <c r="S52" s="443">
        <v>10.5</v>
      </c>
      <c r="T52" s="437" t="s">
        <v>239</v>
      </c>
      <c r="U52" s="444">
        <v>126</v>
      </c>
      <c r="V52" s="432">
        <v>63</v>
      </c>
      <c r="W52" s="437" t="s">
        <v>239</v>
      </c>
      <c r="X52" s="443" t="s">
        <v>222</v>
      </c>
      <c r="Y52" s="436" t="s">
        <v>194</v>
      </c>
      <c r="Z52" s="436">
        <v>91.1</v>
      </c>
      <c r="AA52" s="436">
        <v>91.5</v>
      </c>
      <c r="AB52" s="436">
        <v>91</v>
      </c>
      <c r="AC52" s="436">
        <v>90.2</v>
      </c>
      <c r="AD52" s="436">
        <v>58.4</v>
      </c>
      <c r="AE52" s="436">
        <v>70.2</v>
      </c>
      <c r="AF52" s="436">
        <v>77.2</v>
      </c>
      <c r="AG52" s="436">
        <v>33</v>
      </c>
      <c r="AH52" s="436">
        <v>55</v>
      </c>
      <c r="AI52" s="436">
        <v>86</v>
      </c>
      <c r="AJ52" s="436">
        <v>50.82</v>
      </c>
      <c r="AK52" s="436">
        <v>165</v>
      </c>
      <c r="AL52" s="436">
        <v>260</v>
      </c>
      <c r="AM52" s="436">
        <v>154</v>
      </c>
      <c r="AN52" s="432">
        <v>26</v>
      </c>
      <c r="AO52" s="432">
        <v>45</v>
      </c>
      <c r="AP52" s="446">
        <v>186.24516</v>
      </c>
      <c r="AQ52" s="447">
        <v>58.599684513420499</v>
      </c>
      <c r="AR52" s="457">
        <v>104</v>
      </c>
      <c r="AS52" s="449">
        <v>1.4974000000000001</v>
      </c>
      <c r="AT52" s="432" t="s">
        <v>196</v>
      </c>
      <c r="AU52" s="432" t="s">
        <v>197</v>
      </c>
      <c r="AV52" s="450">
        <v>55</v>
      </c>
      <c r="AW52" s="450">
        <v>67</v>
      </c>
      <c r="AX52" s="450">
        <v>21</v>
      </c>
      <c r="AY52" s="450">
        <v>40</v>
      </c>
      <c r="AZ52" s="450">
        <v>42</v>
      </c>
      <c r="BA52" s="450">
        <v>51</v>
      </c>
      <c r="BB52" s="450">
        <v>46</v>
      </c>
      <c r="BC52" s="450">
        <v>51</v>
      </c>
      <c r="BD52" s="450">
        <v>28</v>
      </c>
      <c r="BE52" s="451">
        <f t="shared" si="0"/>
        <v>503.07584745762711</v>
      </c>
      <c r="BF52" s="450">
        <v>2400</v>
      </c>
      <c r="BG52" s="451">
        <f t="shared" si="1"/>
        <v>503.07584745762711</v>
      </c>
      <c r="BH52" s="450">
        <v>2400</v>
      </c>
      <c r="BI52" s="446" t="s">
        <v>198</v>
      </c>
      <c r="BJ52" s="446" t="s">
        <v>199</v>
      </c>
      <c r="BK52" s="452" t="s">
        <v>200</v>
      </c>
      <c r="BL52" s="453">
        <v>1.1499999999999999</v>
      </c>
      <c r="BM52" s="454">
        <v>40</v>
      </c>
      <c r="BN52" s="454" t="s">
        <v>195</v>
      </c>
      <c r="BO52" s="455" t="s">
        <v>195</v>
      </c>
      <c r="BP52" s="454" t="s">
        <v>195</v>
      </c>
      <c r="BQ52" s="454" t="s">
        <v>195</v>
      </c>
      <c r="BT52" s="485">
        <v>174.2105263</v>
      </c>
    </row>
    <row r="53" spans="1:72" ht="13.5" customHeight="1" outlineLevel="1">
      <c r="A53" s="431" t="s">
        <v>264</v>
      </c>
      <c r="B53" s="432" t="s">
        <v>191</v>
      </c>
      <c r="C53" s="432">
        <v>10</v>
      </c>
      <c r="D53" s="432">
        <v>6</v>
      </c>
      <c r="E53" s="432" t="s">
        <v>233</v>
      </c>
      <c r="F53" s="433">
        <v>1175</v>
      </c>
      <c r="G53" s="456">
        <v>1045.75</v>
      </c>
      <c r="H53" s="434">
        <v>434.75</v>
      </c>
      <c r="I53" s="435">
        <v>12.6</v>
      </c>
      <c r="J53" s="436">
        <v>6.3</v>
      </c>
      <c r="K53" s="437" t="s">
        <v>239</v>
      </c>
      <c r="L53" s="438">
        <v>16.813528404761367</v>
      </c>
      <c r="M53" s="439">
        <v>8.4067642023806837</v>
      </c>
      <c r="N53" s="441" t="s">
        <v>239</v>
      </c>
      <c r="O53" s="438">
        <v>21.439648246239994</v>
      </c>
      <c r="P53" s="439">
        <v>10.719824123119997</v>
      </c>
      <c r="Q53" s="441" t="s">
        <v>239</v>
      </c>
      <c r="R53" s="442">
        <v>27</v>
      </c>
      <c r="S53" s="443">
        <v>13.5</v>
      </c>
      <c r="T53" s="437" t="s">
        <v>239</v>
      </c>
      <c r="U53" s="444">
        <v>162</v>
      </c>
      <c r="V53" s="432">
        <v>81</v>
      </c>
      <c r="W53" s="437" t="s">
        <v>239</v>
      </c>
      <c r="X53" s="443" t="s">
        <v>222</v>
      </c>
      <c r="Y53" s="436" t="s">
        <v>194</v>
      </c>
      <c r="Z53" s="436">
        <v>91.4</v>
      </c>
      <c r="AA53" s="436">
        <v>91.6</v>
      </c>
      <c r="AB53" s="436">
        <v>91</v>
      </c>
      <c r="AC53" s="436">
        <v>90.2</v>
      </c>
      <c r="AD53" s="436">
        <v>61</v>
      </c>
      <c r="AE53" s="436">
        <v>71.599999999999994</v>
      </c>
      <c r="AF53" s="436">
        <v>76.2</v>
      </c>
      <c r="AG53" s="436">
        <v>45</v>
      </c>
      <c r="AH53" s="436">
        <v>74</v>
      </c>
      <c r="AI53" s="436">
        <v>112</v>
      </c>
      <c r="AJ53" s="436">
        <v>69.75</v>
      </c>
      <c r="AK53" s="436">
        <v>165</v>
      </c>
      <c r="AL53" s="436">
        <v>250</v>
      </c>
      <c r="AM53" s="436">
        <v>155</v>
      </c>
      <c r="AN53" s="432">
        <v>18</v>
      </c>
      <c r="AO53" s="432">
        <v>38</v>
      </c>
      <c r="AP53" s="446">
        <v>294</v>
      </c>
      <c r="AQ53" s="447">
        <v>88</v>
      </c>
      <c r="AR53" s="457">
        <v>137</v>
      </c>
      <c r="AS53" s="449">
        <v>1.7082999999999999</v>
      </c>
      <c r="AT53" s="432" t="s">
        <v>196</v>
      </c>
      <c r="AU53" s="432" t="s">
        <v>197</v>
      </c>
      <c r="AV53" s="450">
        <v>55</v>
      </c>
      <c r="AW53" s="450">
        <v>67</v>
      </c>
      <c r="AX53" s="450">
        <v>21</v>
      </c>
      <c r="AY53" s="450">
        <v>40</v>
      </c>
      <c r="AZ53" s="450">
        <v>42</v>
      </c>
      <c r="BA53" s="450">
        <v>51</v>
      </c>
      <c r="BB53" s="450">
        <v>46</v>
      </c>
      <c r="BC53" s="450">
        <v>51</v>
      </c>
      <c r="BD53" s="450">
        <v>28</v>
      </c>
      <c r="BE53" s="451">
        <f t="shared" si="0"/>
        <v>503.07584745762711</v>
      </c>
      <c r="BF53" s="450">
        <v>2400</v>
      </c>
      <c r="BG53" s="451">
        <f t="shared" si="1"/>
        <v>503.07584745762711</v>
      </c>
      <c r="BH53" s="450">
        <v>2400</v>
      </c>
      <c r="BI53" s="446" t="s">
        <v>198</v>
      </c>
      <c r="BJ53" s="446" t="s">
        <v>199</v>
      </c>
      <c r="BK53" s="452" t="s">
        <v>200</v>
      </c>
      <c r="BL53" s="453">
        <v>1.1499999999999999</v>
      </c>
      <c r="BM53" s="454">
        <v>40</v>
      </c>
      <c r="BN53" s="454" t="s">
        <v>195</v>
      </c>
      <c r="BO53" s="455" t="s">
        <v>195</v>
      </c>
      <c r="BP53" s="454" t="s">
        <v>195</v>
      </c>
      <c r="BQ53" s="454" t="s">
        <v>195</v>
      </c>
      <c r="BT53" s="485">
        <v>169.7738105</v>
      </c>
    </row>
    <row r="54" spans="1:72" ht="13.5" customHeight="1" outlineLevel="1">
      <c r="A54" s="431" t="s">
        <v>265</v>
      </c>
      <c r="B54" s="432" t="s">
        <v>266</v>
      </c>
      <c r="C54" s="432">
        <v>1</v>
      </c>
      <c r="D54" s="432">
        <v>2</v>
      </c>
      <c r="E54" s="432" t="s">
        <v>192</v>
      </c>
      <c r="F54" s="433">
        <v>3520</v>
      </c>
      <c r="G54" s="434">
        <v>3168</v>
      </c>
      <c r="H54" s="434">
        <v>1337.6</v>
      </c>
      <c r="I54" s="435">
        <v>1.4</v>
      </c>
      <c r="J54" s="436">
        <v>0.7</v>
      </c>
      <c r="K54" s="437">
        <v>0.55999999999999994</v>
      </c>
      <c r="L54" s="438">
        <v>1.8130680700745501</v>
      </c>
      <c r="M54" s="439">
        <v>0.90653403503727503</v>
      </c>
      <c r="N54" s="440">
        <v>0.72522722802982009</v>
      </c>
      <c r="O54" s="438">
        <v>2.2127993434907922</v>
      </c>
      <c r="P54" s="439">
        <v>1.1063996717453961</v>
      </c>
      <c r="Q54" s="441">
        <v>0.88511973739631689</v>
      </c>
      <c r="R54" s="442">
        <v>2.8</v>
      </c>
      <c r="S54" s="443">
        <v>1.4</v>
      </c>
      <c r="T54" s="437">
        <v>1.1199999999999999</v>
      </c>
      <c r="U54" s="444">
        <v>24</v>
      </c>
      <c r="V54" s="432">
        <v>12</v>
      </c>
      <c r="W54" s="445">
        <v>9.6000000000000014</v>
      </c>
      <c r="X54" s="443" t="s">
        <v>193</v>
      </c>
      <c r="Y54" s="436" t="s">
        <v>194</v>
      </c>
      <c r="Z54" s="436">
        <v>79.3</v>
      </c>
      <c r="AA54" s="436">
        <v>82.1</v>
      </c>
      <c r="AB54" s="436">
        <v>82.5</v>
      </c>
      <c r="AC54" s="436">
        <v>81.5</v>
      </c>
      <c r="AD54" s="436">
        <v>65.2</v>
      </c>
      <c r="AE54" s="436">
        <v>77.400000000000006</v>
      </c>
      <c r="AF54" s="436">
        <v>81.099999999999994</v>
      </c>
      <c r="AG54" s="436">
        <v>1.5</v>
      </c>
      <c r="AH54" s="436">
        <v>2.6</v>
      </c>
      <c r="AI54" s="436">
        <v>5.7</v>
      </c>
      <c r="AJ54" s="436">
        <v>2.4300000000000002</v>
      </c>
      <c r="AK54" s="436">
        <v>175</v>
      </c>
      <c r="AL54" s="436">
        <v>380</v>
      </c>
      <c r="AM54" s="436">
        <v>162</v>
      </c>
      <c r="AN54" s="432">
        <v>12</v>
      </c>
      <c r="AO54" s="432">
        <v>16</v>
      </c>
      <c r="AP54" s="446">
        <v>70</v>
      </c>
      <c r="AQ54" s="447">
        <v>7.4680761789002457</v>
      </c>
      <c r="AR54" s="448" t="s">
        <v>195</v>
      </c>
      <c r="AS54" s="449">
        <v>4.7899999999999998E-2</v>
      </c>
      <c r="AT54" s="432" t="s">
        <v>196</v>
      </c>
      <c r="AU54" s="432" t="s">
        <v>197</v>
      </c>
      <c r="AV54" s="450">
        <v>64</v>
      </c>
      <c r="AW54" s="450">
        <v>76</v>
      </c>
      <c r="AX54" s="450">
        <v>31</v>
      </c>
      <c r="AY54" s="450">
        <v>44</v>
      </c>
      <c r="AZ54" s="450">
        <v>52</v>
      </c>
      <c r="BA54" s="450">
        <v>62</v>
      </c>
      <c r="BB54" s="450">
        <v>59</v>
      </c>
      <c r="BC54" s="450">
        <v>54</v>
      </c>
      <c r="BD54" s="450">
        <v>46</v>
      </c>
      <c r="BE54" s="451">
        <f t="shared" si="0"/>
        <v>223.58926553672316</v>
      </c>
      <c r="BF54" s="450">
        <v>5400</v>
      </c>
      <c r="BG54" s="451">
        <f t="shared" si="1"/>
        <v>223.58926553672316</v>
      </c>
      <c r="BH54" s="450">
        <v>5400</v>
      </c>
      <c r="BI54" s="446" t="s">
        <v>198</v>
      </c>
      <c r="BJ54" s="446" t="s">
        <v>199</v>
      </c>
      <c r="BK54" s="452" t="s">
        <v>200</v>
      </c>
      <c r="BL54" s="453">
        <v>1.1499999999999999</v>
      </c>
      <c r="BM54" s="454">
        <v>40</v>
      </c>
      <c r="BN54" s="454" t="s">
        <v>195</v>
      </c>
      <c r="BO54" s="455" t="s">
        <v>195</v>
      </c>
      <c r="BP54" s="454" t="s">
        <v>195</v>
      </c>
      <c r="BQ54" s="454" t="s">
        <v>195</v>
      </c>
      <c r="BT54" s="485">
        <v>211.43</v>
      </c>
    </row>
    <row r="55" spans="1:72" ht="13.5" customHeight="1" outlineLevel="1">
      <c r="A55" s="431" t="s">
        <v>267</v>
      </c>
      <c r="B55" s="432" t="s">
        <v>266</v>
      </c>
      <c r="C55" s="432">
        <v>1.5</v>
      </c>
      <c r="D55" s="432">
        <v>2</v>
      </c>
      <c r="E55" s="432" t="s">
        <v>192</v>
      </c>
      <c r="F55" s="433">
        <v>3525</v>
      </c>
      <c r="G55" s="456">
        <v>3172.5</v>
      </c>
      <c r="H55" s="434">
        <v>1480.5</v>
      </c>
      <c r="I55" s="435">
        <v>2.2000000000000002</v>
      </c>
      <c r="J55" s="436">
        <v>1.1000000000000001</v>
      </c>
      <c r="K55" s="437">
        <v>0.88000000000000012</v>
      </c>
      <c r="L55" s="438">
        <v>2.7377963279178306</v>
      </c>
      <c r="M55" s="439">
        <v>1.3688981639589153</v>
      </c>
      <c r="N55" s="440">
        <v>1.0951185311671323</v>
      </c>
      <c r="O55" s="438">
        <v>3.2923299997313564</v>
      </c>
      <c r="P55" s="439">
        <v>1.6461649998656782</v>
      </c>
      <c r="Q55" s="441">
        <v>1.3169319998925426</v>
      </c>
      <c r="R55" s="442">
        <v>4</v>
      </c>
      <c r="S55" s="443">
        <v>2</v>
      </c>
      <c r="T55" s="437">
        <v>1.6</v>
      </c>
      <c r="U55" s="444">
        <v>38</v>
      </c>
      <c r="V55" s="432">
        <v>19</v>
      </c>
      <c r="W55" s="445">
        <v>15.200000000000001</v>
      </c>
      <c r="X55" s="443" t="s">
        <v>202</v>
      </c>
      <c r="Y55" s="436" t="s">
        <v>194</v>
      </c>
      <c r="Z55" s="436">
        <v>80</v>
      </c>
      <c r="AA55" s="436">
        <v>83.2</v>
      </c>
      <c r="AB55" s="436">
        <v>84</v>
      </c>
      <c r="AC55" s="436">
        <v>82.5</v>
      </c>
      <c r="AD55" s="436">
        <v>64.2</v>
      </c>
      <c r="AE55" s="436">
        <v>77</v>
      </c>
      <c r="AF55" s="436">
        <v>83.6</v>
      </c>
      <c r="AG55" s="436">
        <v>2.2000000000000002</v>
      </c>
      <c r="AH55" s="436">
        <v>6</v>
      </c>
      <c r="AI55" s="436">
        <v>10</v>
      </c>
      <c r="AJ55" s="436">
        <v>5.5220000000000002</v>
      </c>
      <c r="AK55" s="436">
        <v>270</v>
      </c>
      <c r="AL55" s="436">
        <v>450</v>
      </c>
      <c r="AM55" s="436">
        <v>251</v>
      </c>
      <c r="AN55" s="432">
        <v>14</v>
      </c>
      <c r="AO55" s="432">
        <v>19</v>
      </c>
      <c r="AP55" s="446">
        <v>75</v>
      </c>
      <c r="AQ55" s="447">
        <v>8.1640296105580941</v>
      </c>
      <c r="AR55" s="457">
        <v>1.8</v>
      </c>
      <c r="AS55" s="449">
        <v>5.5199999999999999E-2</v>
      </c>
      <c r="AT55" s="432" t="s">
        <v>196</v>
      </c>
      <c r="AU55" s="432" t="s">
        <v>197</v>
      </c>
      <c r="AV55" s="450">
        <v>64</v>
      </c>
      <c r="AW55" s="450">
        <v>76</v>
      </c>
      <c r="AX55" s="450">
        <v>31</v>
      </c>
      <c r="AY55" s="450">
        <v>44</v>
      </c>
      <c r="AZ55" s="450">
        <v>52</v>
      </c>
      <c r="BA55" s="450">
        <v>62</v>
      </c>
      <c r="BB55" s="450">
        <v>59</v>
      </c>
      <c r="BC55" s="450">
        <v>54</v>
      </c>
      <c r="BD55" s="450">
        <v>46</v>
      </c>
      <c r="BE55" s="451">
        <f t="shared" si="0"/>
        <v>223.58926553672316</v>
      </c>
      <c r="BF55" s="450">
        <v>5400</v>
      </c>
      <c r="BG55" s="451">
        <f t="shared" si="1"/>
        <v>223.58926553672316</v>
      </c>
      <c r="BH55" s="450">
        <v>5400</v>
      </c>
      <c r="BI55" s="446" t="s">
        <v>198</v>
      </c>
      <c r="BJ55" s="446" t="s">
        <v>199</v>
      </c>
      <c r="BK55" s="452" t="s">
        <v>200</v>
      </c>
      <c r="BL55" s="453">
        <v>1.1499999999999999</v>
      </c>
      <c r="BM55" s="454">
        <v>40</v>
      </c>
      <c r="BN55" s="454" t="s">
        <v>195</v>
      </c>
      <c r="BO55" s="455" t="s">
        <v>195</v>
      </c>
      <c r="BP55" s="454" t="s">
        <v>195</v>
      </c>
      <c r="BQ55" s="454" t="s">
        <v>195</v>
      </c>
      <c r="BT55" s="485">
        <v>274.44</v>
      </c>
    </row>
    <row r="56" spans="1:72" ht="13.5" customHeight="1" outlineLevel="1">
      <c r="A56" s="431" t="s">
        <v>268</v>
      </c>
      <c r="B56" s="432" t="s">
        <v>266</v>
      </c>
      <c r="C56" s="432">
        <v>2</v>
      </c>
      <c r="D56" s="432">
        <v>2</v>
      </c>
      <c r="E56" s="432" t="s">
        <v>204</v>
      </c>
      <c r="F56" s="433">
        <v>3515</v>
      </c>
      <c r="G56" s="456">
        <v>3163.5</v>
      </c>
      <c r="H56" s="434">
        <v>1476.3</v>
      </c>
      <c r="I56" s="435">
        <v>2.4</v>
      </c>
      <c r="J56" s="436">
        <v>1.2</v>
      </c>
      <c r="K56" s="437">
        <v>0.96</v>
      </c>
      <c r="L56" s="438">
        <v>3.234718642784904</v>
      </c>
      <c r="M56" s="439">
        <v>1.617359321392452</v>
      </c>
      <c r="N56" s="440">
        <v>1.2938874571139616</v>
      </c>
      <c r="O56" s="438">
        <v>4.0363124719762373</v>
      </c>
      <c r="P56" s="439">
        <v>2.0181562359881187</v>
      </c>
      <c r="Q56" s="441">
        <v>1.6145249887904951</v>
      </c>
      <c r="R56" s="442">
        <v>5</v>
      </c>
      <c r="S56" s="443">
        <v>2.5</v>
      </c>
      <c r="T56" s="437">
        <v>2</v>
      </c>
      <c r="U56" s="444">
        <v>46</v>
      </c>
      <c r="V56" s="432">
        <v>23</v>
      </c>
      <c r="W56" s="445">
        <v>18.400000000000002</v>
      </c>
      <c r="X56" s="443" t="s">
        <v>193</v>
      </c>
      <c r="Y56" s="436" t="s">
        <v>194</v>
      </c>
      <c r="Z56" s="436">
        <v>84</v>
      </c>
      <c r="AA56" s="436">
        <v>85.7</v>
      </c>
      <c r="AB56" s="436">
        <v>85.5</v>
      </c>
      <c r="AC56" s="436">
        <v>84</v>
      </c>
      <c r="AD56" s="436">
        <v>69</v>
      </c>
      <c r="AE56" s="436">
        <v>81.3</v>
      </c>
      <c r="AF56" s="436">
        <v>87.6</v>
      </c>
      <c r="AG56" s="436">
        <v>2.9</v>
      </c>
      <c r="AH56" s="436">
        <v>7.4</v>
      </c>
      <c r="AI56" s="436">
        <v>12.5</v>
      </c>
      <c r="AJ56" s="436">
        <v>6.7569999999999997</v>
      </c>
      <c r="AK56" s="436">
        <v>250</v>
      </c>
      <c r="AL56" s="436">
        <v>420</v>
      </c>
      <c r="AM56" s="436">
        <v>233</v>
      </c>
      <c r="AN56" s="432">
        <v>13</v>
      </c>
      <c r="AO56" s="432">
        <v>18</v>
      </c>
      <c r="AP56" s="446">
        <v>55.116060000000004</v>
      </c>
      <c r="AQ56" s="447">
        <v>8.8599830422159407</v>
      </c>
      <c r="AR56" s="457">
        <v>2.4</v>
      </c>
      <c r="AS56" s="449">
        <v>6.2600000000000003E-2</v>
      </c>
      <c r="AT56" s="432" t="s">
        <v>196</v>
      </c>
      <c r="AU56" s="432" t="s">
        <v>197</v>
      </c>
      <c r="AV56" s="450">
        <v>64</v>
      </c>
      <c r="AW56" s="450">
        <v>76</v>
      </c>
      <c r="AX56" s="450">
        <v>31</v>
      </c>
      <c r="AY56" s="450">
        <v>44</v>
      </c>
      <c r="AZ56" s="450">
        <v>52</v>
      </c>
      <c r="BA56" s="450">
        <v>62</v>
      </c>
      <c r="BB56" s="450">
        <v>59</v>
      </c>
      <c r="BC56" s="450">
        <v>54</v>
      </c>
      <c r="BD56" s="450">
        <v>46</v>
      </c>
      <c r="BE56" s="451">
        <f t="shared" si="0"/>
        <v>223.58926553672316</v>
      </c>
      <c r="BF56" s="450">
        <v>5400</v>
      </c>
      <c r="BG56" s="451">
        <f t="shared" si="1"/>
        <v>223.58926553672316</v>
      </c>
      <c r="BH56" s="450">
        <v>5400</v>
      </c>
      <c r="BI56" s="446" t="s">
        <v>198</v>
      </c>
      <c r="BJ56" s="446" t="s">
        <v>199</v>
      </c>
      <c r="BK56" s="452" t="s">
        <v>200</v>
      </c>
      <c r="BL56" s="453">
        <v>1.1499999999999999</v>
      </c>
      <c r="BM56" s="454">
        <v>40</v>
      </c>
      <c r="BN56" s="454" t="s">
        <v>195</v>
      </c>
      <c r="BO56" s="455" t="s">
        <v>195</v>
      </c>
      <c r="BP56" s="454" t="s">
        <v>195</v>
      </c>
      <c r="BQ56" s="454" t="s">
        <v>195</v>
      </c>
      <c r="BT56" s="485">
        <v>239.7270063</v>
      </c>
    </row>
    <row r="57" spans="1:72" ht="13.5" customHeight="1" outlineLevel="1">
      <c r="A57" s="431" t="s">
        <v>269</v>
      </c>
      <c r="B57" s="432" t="s">
        <v>266</v>
      </c>
      <c r="C57" s="432">
        <v>1</v>
      </c>
      <c r="D57" s="432">
        <v>4</v>
      </c>
      <c r="E57" s="432" t="s">
        <v>192</v>
      </c>
      <c r="F57" s="433">
        <v>1755</v>
      </c>
      <c r="G57" s="456">
        <v>1561.95</v>
      </c>
      <c r="H57" s="434">
        <v>912.6</v>
      </c>
      <c r="I57" s="435">
        <v>1.6</v>
      </c>
      <c r="J57" s="436">
        <v>0.8</v>
      </c>
      <c r="K57" s="437">
        <v>0.64000000000000012</v>
      </c>
      <c r="L57" s="438">
        <v>1.9246687499570176</v>
      </c>
      <c r="M57" s="439">
        <v>0.96233437497850882</v>
      </c>
      <c r="N57" s="440">
        <v>0.76986749998280712</v>
      </c>
      <c r="O57" s="438">
        <v>2.3028319123804026</v>
      </c>
      <c r="P57" s="439">
        <v>1.1514159561902013</v>
      </c>
      <c r="Q57" s="441">
        <v>0.92113276495216112</v>
      </c>
      <c r="R57" s="442">
        <v>2.8</v>
      </c>
      <c r="S57" s="443">
        <v>1.4</v>
      </c>
      <c r="T57" s="437">
        <v>1.1199999999999999</v>
      </c>
      <c r="U57" s="444">
        <v>26</v>
      </c>
      <c r="V57" s="432">
        <v>13</v>
      </c>
      <c r="W57" s="445">
        <v>10.4</v>
      </c>
      <c r="X57" s="443" t="s">
        <v>202</v>
      </c>
      <c r="Y57" s="436" t="s">
        <v>194</v>
      </c>
      <c r="Z57" s="436">
        <v>83.4</v>
      </c>
      <c r="AA57" s="436">
        <v>85.4</v>
      </c>
      <c r="AB57" s="436">
        <v>85.5</v>
      </c>
      <c r="AC57" s="436">
        <v>84</v>
      </c>
      <c r="AD57" s="436">
        <v>58.4</v>
      </c>
      <c r="AE57" s="436">
        <v>71.5</v>
      </c>
      <c r="AF57" s="436">
        <v>78.2</v>
      </c>
      <c r="AG57" s="436">
        <v>3</v>
      </c>
      <c r="AH57" s="436">
        <v>9</v>
      </c>
      <c r="AI57" s="436">
        <v>11.5</v>
      </c>
      <c r="AJ57" s="436">
        <v>8.2799999999999994</v>
      </c>
      <c r="AK57" s="436">
        <v>295</v>
      </c>
      <c r="AL57" s="436">
        <v>380</v>
      </c>
      <c r="AM57" s="436">
        <v>276</v>
      </c>
      <c r="AN57" s="432">
        <v>18</v>
      </c>
      <c r="AO57" s="432">
        <v>26</v>
      </c>
      <c r="AP57" s="446">
        <v>58.198859999999996</v>
      </c>
      <c r="AQ57" s="447">
        <v>13.147997837277977</v>
      </c>
      <c r="AR57" s="457">
        <v>5.8</v>
      </c>
      <c r="AS57" s="449">
        <v>0.1535</v>
      </c>
      <c r="AT57" s="432" t="s">
        <v>196</v>
      </c>
      <c r="AU57" s="432" t="s">
        <v>197</v>
      </c>
      <c r="AV57" s="450">
        <v>50</v>
      </c>
      <c r="AW57" s="450">
        <v>62</v>
      </c>
      <c r="AX57" s="450" t="s">
        <v>206</v>
      </c>
      <c r="AY57" s="450">
        <v>37</v>
      </c>
      <c r="AZ57" s="450">
        <v>40</v>
      </c>
      <c r="BA57" s="450">
        <v>49</v>
      </c>
      <c r="BB57" s="450">
        <v>45</v>
      </c>
      <c r="BC57" s="450">
        <v>37</v>
      </c>
      <c r="BD57" s="450">
        <v>31</v>
      </c>
      <c r="BE57" s="451">
        <f t="shared" si="0"/>
        <v>335.38389830508476</v>
      </c>
      <c r="BF57" s="450">
        <v>3600</v>
      </c>
      <c r="BG57" s="451">
        <f t="shared" si="1"/>
        <v>335.38389830508476</v>
      </c>
      <c r="BH57" s="450">
        <v>3600</v>
      </c>
      <c r="BI57" s="446" t="s">
        <v>198</v>
      </c>
      <c r="BJ57" s="446" t="s">
        <v>199</v>
      </c>
      <c r="BK57" s="452" t="s">
        <v>200</v>
      </c>
      <c r="BL57" s="453">
        <v>1.1499999999999999</v>
      </c>
      <c r="BM57" s="454">
        <v>40</v>
      </c>
      <c r="BN57" s="454" t="s">
        <v>195</v>
      </c>
      <c r="BO57" s="455" t="s">
        <v>195</v>
      </c>
      <c r="BP57" s="454" t="s">
        <v>195</v>
      </c>
      <c r="BQ57" s="454" t="s">
        <v>195</v>
      </c>
      <c r="BT57" s="485">
        <v>259.62</v>
      </c>
    </row>
    <row r="58" spans="1:72" ht="13.5" customHeight="1" outlineLevel="1">
      <c r="A58" s="431" t="s">
        <v>270</v>
      </c>
      <c r="B58" s="432" t="s">
        <v>266</v>
      </c>
      <c r="C58" s="432">
        <v>1.5</v>
      </c>
      <c r="D58" s="432">
        <v>4</v>
      </c>
      <c r="E58" s="432" t="s">
        <v>204</v>
      </c>
      <c r="F58" s="433">
        <v>1740</v>
      </c>
      <c r="G58" s="456">
        <v>1548.6000000000001</v>
      </c>
      <c r="H58" s="434">
        <v>904.80000000000007</v>
      </c>
      <c r="I58" s="435">
        <v>2.2000000000000002</v>
      </c>
      <c r="J58" s="436">
        <v>1.1000000000000001</v>
      </c>
      <c r="K58" s="437">
        <v>0.88000000000000012</v>
      </c>
      <c r="L58" s="438">
        <v>2.8014507879955328</v>
      </c>
      <c r="M58" s="439">
        <v>1.4007253939977664</v>
      </c>
      <c r="N58" s="440">
        <v>1.1205803151982132</v>
      </c>
      <c r="O58" s="438">
        <v>3.3765541110810626</v>
      </c>
      <c r="P58" s="439">
        <v>1.6882770555405313</v>
      </c>
      <c r="Q58" s="441">
        <v>1.3506216444324251</v>
      </c>
      <c r="R58" s="442">
        <v>4.2</v>
      </c>
      <c r="S58" s="443">
        <v>2.1</v>
      </c>
      <c r="T58" s="437">
        <v>1.6800000000000002</v>
      </c>
      <c r="U58" s="444">
        <v>38</v>
      </c>
      <c r="V58" s="432">
        <v>19</v>
      </c>
      <c r="W58" s="445">
        <v>15.200000000000001</v>
      </c>
      <c r="X58" s="443" t="s">
        <v>202</v>
      </c>
      <c r="Y58" s="436" t="s">
        <v>194</v>
      </c>
      <c r="Z58" s="436">
        <v>85.8</v>
      </c>
      <c r="AA58" s="436">
        <v>87</v>
      </c>
      <c r="AB58" s="436">
        <v>86.5</v>
      </c>
      <c r="AC58" s="436">
        <v>85.5</v>
      </c>
      <c r="AD58" s="436">
        <v>58.5</v>
      </c>
      <c r="AE58" s="436">
        <v>71.8</v>
      </c>
      <c r="AF58" s="436">
        <v>77.3</v>
      </c>
      <c r="AG58" s="436">
        <v>4.5</v>
      </c>
      <c r="AH58" s="436">
        <v>15</v>
      </c>
      <c r="AI58" s="436">
        <v>19</v>
      </c>
      <c r="AJ58" s="436">
        <v>13.904999999999999</v>
      </c>
      <c r="AK58" s="436">
        <v>330</v>
      </c>
      <c r="AL58" s="436">
        <v>420</v>
      </c>
      <c r="AM58" s="436">
        <v>309</v>
      </c>
      <c r="AN58" s="432">
        <v>15</v>
      </c>
      <c r="AO58" s="432">
        <v>21</v>
      </c>
      <c r="AP58" s="446">
        <v>69</v>
      </c>
      <c r="AQ58" s="447">
        <v>14.78667118292943</v>
      </c>
      <c r="AR58" s="457">
        <v>8.6</v>
      </c>
      <c r="AS58" s="449">
        <v>0.17810000000000001</v>
      </c>
      <c r="AT58" s="432" t="s">
        <v>196</v>
      </c>
      <c r="AU58" s="432" t="s">
        <v>197</v>
      </c>
      <c r="AV58" s="450">
        <v>50</v>
      </c>
      <c r="AW58" s="450">
        <v>62</v>
      </c>
      <c r="AX58" s="450" t="s">
        <v>206</v>
      </c>
      <c r="AY58" s="450">
        <v>37</v>
      </c>
      <c r="AZ58" s="450">
        <v>40</v>
      </c>
      <c r="BA58" s="450">
        <v>49</v>
      </c>
      <c r="BB58" s="450">
        <v>45</v>
      </c>
      <c r="BC58" s="450">
        <v>37</v>
      </c>
      <c r="BD58" s="450">
        <v>31</v>
      </c>
      <c r="BE58" s="451">
        <f t="shared" si="0"/>
        <v>335.38389830508476</v>
      </c>
      <c r="BF58" s="450">
        <v>3600</v>
      </c>
      <c r="BG58" s="451">
        <f t="shared" si="1"/>
        <v>335.38389830508476</v>
      </c>
      <c r="BH58" s="450">
        <v>3600</v>
      </c>
      <c r="BI58" s="446" t="s">
        <v>198</v>
      </c>
      <c r="BJ58" s="446" t="s">
        <v>199</v>
      </c>
      <c r="BK58" s="452" t="s">
        <v>200</v>
      </c>
      <c r="BL58" s="453">
        <v>1.1499999999999999</v>
      </c>
      <c r="BM58" s="454">
        <v>40</v>
      </c>
      <c r="BN58" s="454" t="s">
        <v>195</v>
      </c>
      <c r="BO58" s="455" t="s">
        <v>195</v>
      </c>
      <c r="BP58" s="454" t="s">
        <v>195</v>
      </c>
      <c r="BQ58" s="454" t="s">
        <v>195</v>
      </c>
      <c r="BT58" s="485">
        <v>256.84722199999999</v>
      </c>
    </row>
    <row r="59" spans="1:72" ht="13.5" customHeight="1" outlineLevel="1">
      <c r="A59" s="431" t="s">
        <v>271</v>
      </c>
      <c r="B59" s="432" t="s">
        <v>266</v>
      </c>
      <c r="C59" s="432">
        <v>2</v>
      </c>
      <c r="D59" s="432">
        <v>4</v>
      </c>
      <c r="E59" s="432" t="s">
        <v>204</v>
      </c>
      <c r="F59" s="433">
        <v>1740</v>
      </c>
      <c r="G59" s="456">
        <v>1548.6000000000001</v>
      </c>
      <c r="H59" s="434">
        <v>904.80000000000007</v>
      </c>
      <c r="I59" s="435">
        <v>3</v>
      </c>
      <c r="J59" s="436">
        <v>1.5</v>
      </c>
      <c r="K59" s="437">
        <v>1.2000000000000002</v>
      </c>
      <c r="L59" s="438">
        <v>3.7717126526074884</v>
      </c>
      <c r="M59" s="439">
        <v>1.8858563263037442</v>
      </c>
      <c r="N59" s="440">
        <v>1.5086850610429954</v>
      </c>
      <c r="O59" s="438">
        <v>4.5551890388307861</v>
      </c>
      <c r="P59" s="439">
        <v>2.277594519415393</v>
      </c>
      <c r="Q59" s="441">
        <v>1.8220756155323146</v>
      </c>
      <c r="R59" s="442">
        <v>5.6</v>
      </c>
      <c r="S59" s="443">
        <v>2.8</v>
      </c>
      <c r="T59" s="437">
        <v>2.2399999999999998</v>
      </c>
      <c r="U59" s="444">
        <v>48</v>
      </c>
      <c r="V59" s="432">
        <v>24</v>
      </c>
      <c r="W59" s="445">
        <v>19.200000000000003</v>
      </c>
      <c r="X59" s="443" t="s">
        <v>193</v>
      </c>
      <c r="Y59" s="436" t="s">
        <v>194</v>
      </c>
      <c r="Z59" s="436">
        <v>86</v>
      </c>
      <c r="AA59" s="436">
        <v>87.2</v>
      </c>
      <c r="AB59" s="436">
        <v>86.5</v>
      </c>
      <c r="AC59" s="436">
        <v>85.5</v>
      </c>
      <c r="AD59" s="436">
        <v>57.8</v>
      </c>
      <c r="AE59" s="436">
        <v>70.8</v>
      </c>
      <c r="AF59" s="436">
        <v>77.3</v>
      </c>
      <c r="AG59" s="436">
        <v>6</v>
      </c>
      <c r="AH59" s="436">
        <v>19.3</v>
      </c>
      <c r="AI59" s="436">
        <v>23.6</v>
      </c>
      <c r="AJ59" s="436">
        <v>17.700000000000003</v>
      </c>
      <c r="AK59" s="436">
        <v>320</v>
      </c>
      <c r="AL59" s="436">
        <v>390</v>
      </c>
      <c r="AM59" s="436">
        <v>295</v>
      </c>
      <c r="AN59" s="432">
        <v>14</v>
      </c>
      <c r="AO59" s="432">
        <v>22</v>
      </c>
      <c r="AP59" s="446">
        <v>61.105499999999999</v>
      </c>
      <c r="AQ59" s="447">
        <v>14.78667118292943</v>
      </c>
      <c r="AR59" s="457">
        <v>11</v>
      </c>
      <c r="AS59" s="449">
        <v>0.17810000000000001</v>
      </c>
      <c r="AT59" s="432" t="s">
        <v>196</v>
      </c>
      <c r="AU59" s="432" t="s">
        <v>197</v>
      </c>
      <c r="AV59" s="450">
        <v>50</v>
      </c>
      <c r="AW59" s="450">
        <v>62</v>
      </c>
      <c r="AX59" s="450" t="s">
        <v>206</v>
      </c>
      <c r="AY59" s="450">
        <v>37</v>
      </c>
      <c r="AZ59" s="450">
        <v>40</v>
      </c>
      <c r="BA59" s="450">
        <v>49</v>
      </c>
      <c r="BB59" s="450">
        <v>45</v>
      </c>
      <c r="BC59" s="450">
        <v>37</v>
      </c>
      <c r="BD59" s="450">
        <v>31</v>
      </c>
      <c r="BE59" s="451">
        <f t="shared" si="0"/>
        <v>335.38389830508476</v>
      </c>
      <c r="BF59" s="450">
        <v>3600</v>
      </c>
      <c r="BG59" s="451">
        <f t="shared" si="1"/>
        <v>335.38389830508476</v>
      </c>
      <c r="BH59" s="450">
        <v>3600</v>
      </c>
      <c r="BI59" s="446" t="s">
        <v>198</v>
      </c>
      <c r="BJ59" s="446" t="s">
        <v>199</v>
      </c>
      <c r="BK59" s="452" t="s">
        <v>200</v>
      </c>
      <c r="BL59" s="453">
        <v>1.1499999999999999</v>
      </c>
      <c r="BM59" s="454">
        <v>40</v>
      </c>
      <c r="BN59" s="454" t="s">
        <v>195</v>
      </c>
      <c r="BO59" s="455" t="s">
        <v>195</v>
      </c>
      <c r="BP59" s="454" t="s">
        <v>195</v>
      </c>
      <c r="BQ59" s="454" t="s">
        <v>195</v>
      </c>
      <c r="BT59" s="485">
        <v>221.53888889999999</v>
      </c>
    </row>
    <row r="60" spans="1:72" ht="13.5" customHeight="1" outlineLevel="1">
      <c r="A60" s="431" t="s">
        <v>272</v>
      </c>
      <c r="B60" s="432" t="s">
        <v>266</v>
      </c>
      <c r="C60" s="432">
        <v>1</v>
      </c>
      <c r="D60" s="432">
        <v>6</v>
      </c>
      <c r="E60" s="432" t="s">
        <v>204</v>
      </c>
      <c r="F60" s="433">
        <v>1165</v>
      </c>
      <c r="G60" s="456">
        <v>1036.8499999999999</v>
      </c>
      <c r="H60" s="434">
        <v>547.54999999999995</v>
      </c>
      <c r="I60" s="435">
        <v>2</v>
      </c>
      <c r="J60" s="436">
        <v>1</v>
      </c>
      <c r="K60" s="437">
        <v>0.8</v>
      </c>
      <c r="L60" s="438">
        <v>2.3283958000394063</v>
      </c>
      <c r="M60" s="439">
        <v>1.1641979000197031</v>
      </c>
      <c r="N60" s="440">
        <v>0.93135832001576258</v>
      </c>
      <c r="O60" s="438">
        <v>2.6925792407843319</v>
      </c>
      <c r="P60" s="439">
        <v>1.3462896203921659</v>
      </c>
      <c r="Q60" s="441">
        <v>1.0770316963137327</v>
      </c>
      <c r="R60" s="442">
        <v>3.2</v>
      </c>
      <c r="S60" s="443">
        <v>1.6</v>
      </c>
      <c r="T60" s="437">
        <v>1.2800000000000002</v>
      </c>
      <c r="U60" s="444">
        <v>22</v>
      </c>
      <c r="V60" s="432">
        <v>11</v>
      </c>
      <c r="W60" s="445">
        <v>8.8000000000000007</v>
      </c>
      <c r="X60" s="443" t="s">
        <v>210</v>
      </c>
      <c r="Y60" s="436" t="s">
        <v>194</v>
      </c>
      <c r="Z60" s="436">
        <v>80.2</v>
      </c>
      <c r="AA60" s="436">
        <v>82.5</v>
      </c>
      <c r="AB60" s="436">
        <v>82.5</v>
      </c>
      <c r="AC60" s="436">
        <v>81.5</v>
      </c>
      <c r="AD60" s="436">
        <v>50.2</v>
      </c>
      <c r="AE60" s="436">
        <v>63.3</v>
      </c>
      <c r="AF60" s="436">
        <v>70.900000000000006</v>
      </c>
      <c r="AG60" s="436">
        <v>4.5</v>
      </c>
      <c r="AH60" s="436">
        <v>11.5</v>
      </c>
      <c r="AI60" s="436">
        <v>15.5</v>
      </c>
      <c r="AJ60" s="436">
        <v>10.98</v>
      </c>
      <c r="AK60" s="436">
        <v>260</v>
      </c>
      <c r="AL60" s="436">
        <v>350</v>
      </c>
      <c r="AM60" s="436">
        <v>244</v>
      </c>
      <c r="AN60" s="432">
        <v>18</v>
      </c>
      <c r="AO60" s="432">
        <v>31</v>
      </c>
      <c r="AP60" s="446">
        <v>70</v>
      </c>
      <c r="AQ60" s="447">
        <v>14.013834245401874</v>
      </c>
      <c r="AR60" s="457">
        <v>15</v>
      </c>
      <c r="AS60" s="449">
        <v>0.16689999999999999</v>
      </c>
      <c r="AT60" s="432" t="s">
        <v>196</v>
      </c>
      <c r="AU60" s="432" t="s">
        <v>197</v>
      </c>
      <c r="AV60" s="450">
        <v>50</v>
      </c>
      <c r="AW60" s="450">
        <v>58</v>
      </c>
      <c r="AX60" s="450">
        <v>26</v>
      </c>
      <c r="AY60" s="450">
        <v>31</v>
      </c>
      <c r="AZ60" s="450">
        <v>43</v>
      </c>
      <c r="BA60" s="450">
        <v>47</v>
      </c>
      <c r="BB60" s="450">
        <v>40</v>
      </c>
      <c r="BC60" s="450">
        <v>36</v>
      </c>
      <c r="BD60" s="450">
        <v>31</v>
      </c>
      <c r="BE60" s="451">
        <f t="shared" si="0"/>
        <v>503.07584745762711</v>
      </c>
      <c r="BF60" s="450">
        <v>2400</v>
      </c>
      <c r="BG60" s="451">
        <f t="shared" si="1"/>
        <v>503.07584745762711</v>
      </c>
      <c r="BH60" s="450">
        <v>2400</v>
      </c>
      <c r="BI60" s="446" t="s">
        <v>198</v>
      </c>
      <c r="BJ60" s="446" t="s">
        <v>199</v>
      </c>
      <c r="BK60" s="452" t="s">
        <v>200</v>
      </c>
      <c r="BL60" s="453">
        <v>1.1499999999999999</v>
      </c>
      <c r="BM60" s="454">
        <v>40</v>
      </c>
      <c r="BN60" s="454" t="s">
        <v>195</v>
      </c>
      <c r="BO60" s="455" t="s">
        <v>195</v>
      </c>
      <c r="BP60" s="454" t="s">
        <v>195</v>
      </c>
      <c r="BQ60" s="454" t="s">
        <v>195</v>
      </c>
      <c r="BT60" s="485">
        <v>234.45</v>
      </c>
    </row>
    <row r="61" spans="1:72" ht="13.5" customHeight="1" outlineLevel="1">
      <c r="A61" s="431" t="s">
        <v>273</v>
      </c>
      <c r="B61" s="432" t="s">
        <v>266</v>
      </c>
      <c r="C61" s="432">
        <v>3</v>
      </c>
      <c r="D61" s="432">
        <v>2</v>
      </c>
      <c r="E61" s="432" t="s">
        <v>212</v>
      </c>
      <c r="F61" s="433">
        <v>3520</v>
      </c>
      <c r="G61" s="456">
        <v>3168</v>
      </c>
      <c r="H61" s="434">
        <v>1408</v>
      </c>
      <c r="I61" s="435">
        <v>3.4</v>
      </c>
      <c r="J61" s="436">
        <v>1.7</v>
      </c>
      <c r="K61" s="437">
        <v>1.36</v>
      </c>
      <c r="L61" s="438">
        <v>4.8074415824042225</v>
      </c>
      <c r="M61" s="439">
        <v>2.4037207912021112</v>
      </c>
      <c r="N61" s="440">
        <v>1.9229766329616891</v>
      </c>
      <c r="O61" s="438">
        <v>6.1253896358157753</v>
      </c>
      <c r="P61" s="439">
        <v>3.0626948179078877</v>
      </c>
      <c r="Q61" s="441">
        <v>2.4501558543263102</v>
      </c>
      <c r="R61" s="442">
        <v>7.6</v>
      </c>
      <c r="S61" s="443">
        <v>3.8</v>
      </c>
      <c r="T61" s="437">
        <v>3.04</v>
      </c>
      <c r="U61" s="444">
        <v>60</v>
      </c>
      <c r="V61" s="432">
        <v>30</v>
      </c>
      <c r="W61" s="445">
        <v>24</v>
      </c>
      <c r="X61" s="443" t="s">
        <v>213</v>
      </c>
      <c r="Y61" s="436" t="s">
        <v>194</v>
      </c>
      <c r="Z61" s="436">
        <v>84.17</v>
      </c>
      <c r="AA61" s="436">
        <v>86.3</v>
      </c>
      <c r="AB61" s="436">
        <v>86.5</v>
      </c>
      <c r="AC61" s="436">
        <v>85.5</v>
      </c>
      <c r="AD61" s="436">
        <v>69.5</v>
      </c>
      <c r="AE61" s="436">
        <v>79.8</v>
      </c>
      <c r="AF61" s="436">
        <v>85.5</v>
      </c>
      <c r="AG61" s="436">
        <v>4.4000000000000004</v>
      </c>
      <c r="AH61" s="436">
        <v>8.1999999999999993</v>
      </c>
      <c r="AI61" s="436">
        <v>17</v>
      </c>
      <c r="AJ61" s="436">
        <v>7.6560000000000006</v>
      </c>
      <c r="AK61" s="436">
        <v>185</v>
      </c>
      <c r="AL61" s="436">
        <v>380</v>
      </c>
      <c r="AM61" s="436">
        <v>174</v>
      </c>
      <c r="AN61" s="432">
        <v>20</v>
      </c>
      <c r="AO61" s="432">
        <v>30</v>
      </c>
      <c r="AP61" s="446">
        <v>80.549160000000001</v>
      </c>
      <c r="AQ61" s="447">
        <v>13.805831406720991</v>
      </c>
      <c r="AR61" s="457">
        <v>3.5</v>
      </c>
      <c r="AS61" s="449">
        <v>0.13469999999999999</v>
      </c>
      <c r="AT61" s="432" t="s">
        <v>196</v>
      </c>
      <c r="AU61" s="432" t="s">
        <v>197</v>
      </c>
      <c r="AV61" s="450">
        <v>69</v>
      </c>
      <c r="AW61" s="450">
        <v>81</v>
      </c>
      <c r="AX61" s="450">
        <v>36</v>
      </c>
      <c r="AY61" s="450">
        <v>49</v>
      </c>
      <c r="AZ61" s="450">
        <v>61</v>
      </c>
      <c r="BA61" s="450">
        <v>66</v>
      </c>
      <c r="BB61" s="450">
        <v>64</v>
      </c>
      <c r="BC61" s="450">
        <v>60</v>
      </c>
      <c r="BD61" s="450">
        <v>50</v>
      </c>
      <c r="BE61" s="451">
        <f t="shared" si="0"/>
        <v>223.58926553672316</v>
      </c>
      <c r="BF61" s="450">
        <v>5400</v>
      </c>
      <c r="BG61" s="451">
        <f t="shared" si="1"/>
        <v>223.58926553672316</v>
      </c>
      <c r="BH61" s="450">
        <v>5400</v>
      </c>
      <c r="BI61" s="446" t="s">
        <v>198</v>
      </c>
      <c r="BJ61" s="446" t="s">
        <v>199</v>
      </c>
      <c r="BK61" s="452" t="s">
        <v>200</v>
      </c>
      <c r="BL61" s="453">
        <v>1.1499999999999999</v>
      </c>
      <c r="BM61" s="454">
        <v>40</v>
      </c>
      <c r="BN61" s="454" t="s">
        <v>195</v>
      </c>
      <c r="BO61" s="455" t="s">
        <v>195</v>
      </c>
      <c r="BP61" s="454" t="s">
        <v>195</v>
      </c>
      <c r="BQ61" s="454" t="s">
        <v>195</v>
      </c>
      <c r="BT61" s="485">
        <v>195.07895790000001</v>
      </c>
    </row>
    <row r="62" spans="1:72" ht="13.5" customHeight="1" outlineLevel="1">
      <c r="A62" s="431" t="s">
        <v>274</v>
      </c>
      <c r="B62" s="432" t="s">
        <v>266</v>
      </c>
      <c r="C62" s="432">
        <v>5</v>
      </c>
      <c r="D62" s="432">
        <v>2</v>
      </c>
      <c r="E62" s="432" t="s">
        <v>215</v>
      </c>
      <c r="F62" s="433">
        <v>3505</v>
      </c>
      <c r="G62" s="456">
        <v>3119.4500000000003</v>
      </c>
      <c r="H62" s="434">
        <v>1366.95</v>
      </c>
      <c r="I62" s="435">
        <v>4</v>
      </c>
      <c r="J62" s="436">
        <v>2</v>
      </c>
      <c r="K62" s="437">
        <v>1.6</v>
      </c>
      <c r="L62" s="438">
        <v>6.804328588261642</v>
      </c>
      <c r="M62" s="439">
        <v>3.402164294130821</v>
      </c>
      <c r="N62" s="440">
        <v>2.7217314353046569</v>
      </c>
      <c r="O62" s="438">
        <v>9.18597561449835</v>
      </c>
      <c r="P62" s="439">
        <v>4.592987807249175</v>
      </c>
      <c r="Q62" s="441">
        <v>3.6743902457993403</v>
      </c>
      <c r="R62" s="442">
        <v>12</v>
      </c>
      <c r="S62" s="443">
        <v>6</v>
      </c>
      <c r="T62" s="437">
        <v>4.8000000000000007</v>
      </c>
      <c r="U62" s="444">
        <v>92</v>
      </c>
      <c r="V62" s="432">
        <v>46</v>
      </c>
      <c r="W62" s="445">
        <v>36.800000000000004</v>
      </c>
      <c r="X62" s="443" t="s">
        <v>213</v>
      </c>
      <c r="Y62" s="436" t="s">
        <v>194</v>
      </c>
      <c r="Z62" s="436">
        <v>88.2</v>
      </c>
      <c r="AA62" s="436">
        <v>89.1</v>
      </c>
      <c r="AB62" s="436">
        <v>88.5</v>
      </c>
      <c r="AC62" s="436">
        <v>87.5</v>
      </c>
      <c r="AD62" s="436">
        <v>78.099999999999994</v>
      </c>
      <c r="AE62" s="436">
        <v>85.9</v>
      </c>
      <c r="AF62" s="436">
        <v>88.2</v>
      </c>
      <c r="AG62" s="436">
        <v>7.5</v>
      </c>
      <c r="AH62" s="436">
        <v>13</v>
      </c>
      <c r="AI62" s="436">
        <v>32</v>
      </c>
      <c r="AJ62" s="436">
        <v>12.45</v>
      </c>
      <c r="AK62" s="436">
        <v>170</v>
      </c>
      <c r="AL62" s="436">
        <v>420</v>
      </c>
      <c r="AM62" s="436">
        <v>166</v>
      </c>
      <c r="AN62" s="432">
        <v>15</v>
      </c>
      <c r="AO62" s="432">
        <v>29</v>
      </c>
      <c r="AP62" s="446">
        <v>109</v>
      </c>
      <c r="AQ62" s="447">
        <v>16.804163724181304</v>
      </c>
      <c r="AR62" s="457">
        <v>5.7</v>
      </c>
      <c r="AS62" s="449">
        <v>0.18</v>
      </c>
      <c r="AT62" s="432" t="s">
        <v>196</v>
      </c>
      <c r="AU62" s="432" t="s">
        <v>197</v>
      </c>
      <c r="AV62" s="450">
        <v>69</v>
      </c>
      <c r="AW62" s="450">
        <v>81</v>
      </c>
      <c r="AX62" s="450">
        <v>36</v>
      </c>
      <c r="AY62" s="450">
        <v>49</v>
      </c>
      <c r="AZ62" s="450">
        <v>61</v>
      </c>
      <c r="BA62" s="450">
        <v>66</v>
      </c>
      <c r="BB62" s="450">
        <v>64</v>
      </c>
      <c r="BC62" s="450">
        <v>60</v>
      </c>
      <c r="BD62" s="450">
        <v>50</v>
      </c>
      <c r="BE62" s="451">
        <f t="shared" si="0"/>
        <v>223.58926553672316</v>
      </c>
      <c r="BF62" s="450">
        <v>5400</v>
      </c>
      <c r="BG62" s="451">
        <f t="shared" si="1"/>
        <v>223.58926553672316</v>
      </c>
      <c r="BH62" s="450">
        <v>5400</v>
      </c>
      <c r="BI62" s="446" t="s">
        <v>198</v>
      </c>
      <c r="BJ62" s="446" t="s">
        <v>199</v>
      </c>
      <c r="BK62" s="452" t="s">
        <v>200</v>
      </c>
      <c r="BL62" s="453">
        <v>1.1499999999999999</v>
      </c>
      <c r="BM62" s="454">
        <v>40</v>
      </c>
      <c r="BN62" s="454" t="s">
        <v>195</v>
      </c>
      <c r="BO62" s="455" t="s">
        <v>195</v>
      </c>
      <c r="BP62" s="454" t="s">
        <v>195</v>
      </c>
      <c r="BQ62" s="454" t="s">
        <v>195</v>
      </c>
      <c r="BT62" s="485">
        <v>227.81</v>
      </c>
    </row>
    <row r="63" spans="1:72" ht="13.5" customHeight="1" outlineLevel="1">
      <c r="A63" s="431" t="s">
        <v>275</v>
      </c>
      <c r="B63" s="432" t="s">
        <v>266</v>
      </c>
      <c r="C63" s="432">
        <v>3</v>
      </c>
      <c r="D63" s="432">
        <v>4</v>
      </c>
      <c r="E63" s="432" t="s">
        <v>212</v>
      </c>
      <c r="F63" s="433">
        <v>1760</v>
      </c>
      <c r="G63" s="456">
        <v>1584</v>
      </c>
      <c r="H63" s="434">
        <v>651.20000000000005</v>
      </c>
      <c r="I63" s="435">
        <v>4.2</v>
      </c>
      <c r="J63" s="436">
        <v>2.1</v>
      </c>
      <c r="K63" s="437">
        <v>1.6800000000000002</v>
      </c>
      <c r="L63" s="438">
        <v>5.3832514462533174</v>
      </c>
      <c r="M63" s="439">
        <v>2.6916257231266587</v>
      </c>
      <c r="N63" s="440">
        <v>2.1533005785013271</v>
      </c>
      <c r="O63" s="438">
        <v>6.5809824399698469</v>
      </c>
      <c r="P63" s="439">
        <v>3.2904912199849234</v>
      </c>
      <c r="Q63" s="441">
        <v>2.6323929759879388</v>
      </c>
      <c r="R63" s="442">
        <v>8</v>
      </c>
      <c r="S63" s="443">
        <v>4</v>
      </c>
      <c r="T63" s="437">
        <v>3.2</v>
      </c>
      <c r="U63" s="444">
        <v>66</v>
      </c>
      <c r="V63" s="432">
        <v>33</v>
      </c>
      <c r="W63" s="445">
        <v>26.400000000000002</v>
      </c>
      <c r="X63" s="443" t="s">
        <v>210</v>
      </c>
      <c r="Y63" s="436" t="s">
        <v>194</v>
      </c>
      <c r="Z63" s="436">
        <v>87.8</v>
      </c>
      <c r="AA63" s="436">
        <v>89.4</v>
      </c>
      <c r="AB63" s="436">
        <v>89.5</v>
      </c>
      <c r="AC63" s="436">
        <v>88.5</v>
      </c>
      <c r="AD63" s="436">
        <v>59.5</v>
      </c>
      <c r="AE63" s="436">
        <v>71.7</v>
      </c>
      <c r="AF63" s="436">
        <v>78.5</v>
      </c>
      <c r="AG63" s="436">
        <v>9</v>
      </c>
      <c r="AH63" s="436">
        <v>21</v>
      </c>
      <c r="AI63" s="436">
        <v>32</v>
      </c>
      <c r="AJ63" s="436">
        <v>19.89</v>
      </c>
      <c r="AK63" s="436">
        <v>235</v>
      </c>
      <c r="AL63" s="436">
        <v>360</v>
      </c>
      <c r="AM63" s="436">
        <v>221</v>
      </c>
      <c r="AN63" s="432">
        <v>17</v>
      </c>
      <c r="AO63" s="432">
        <v>29</v>
      </c>
      <c r="AP63" s="446">
        <v>84.997200000000007</v>
      </c>
      <c r="AQ63" s="447">
        <v>21.676498240842399</v>
      </c>
      <c r="AR63" s="457">
        <v>17</v>
      </c>
      <c r="AS63" s="449">
        <v>0.29549999999999998</v>
      </c>
      <c r="AT63" s="432" t="s">
        <v>196</v>
      </c>
      <c r="AU63" s="432" t="s">
        <v>197</v>
      </c>
      <c r="AV63" s="450">
        <v>57</v>
      </c>
      <c r="AW63" s="450">
        <v>67</v>
      </c>
      <c r="AX63" s="450" t="s">
        <v>206</v>
      </c>
      <c r="AY63" s="450">
        <v>42</v>
      </c>
      <c r="AZ63" s="450">
        <v>46</v>
      </c>
      <c r="BA63" s="450">
        <v>54</v>
      </c>
      <c r="BB63" s="450">
        <v>49</v>
      </c>
      <c r="BC63" s="450">
        <v>43</v>
      </c>
      <c r="BD63" s="450">
        <v>32</v>
      </c>
      <c r="BE63" s="451">
        <f t="shared" si="0"/>
        <v>335.38389830508476</v>
      </c>
      <c r="BF63" s="450">
        <v>3600</v>
      </c>
      <c r="BG63" s="451">
        <f t="shared" si="1"/>
        <v>335.38389830508476</v>
      </c>
      <c r="BH63" s="450">
        <v>3600</v>
      </c>
      <c r="BI63" s="446" t="s">
        <v>198</v>
      </c>
      <c r="BJ63" s="446" t="s">
        <v>199</v>
      </c>
      <c r="BK63" s="452" t="s">
        <v>200</v>
      </c>
      <c r="BL63" s="453">
        <v>1.1499999999999999</v>
      </c>
      <c r="BM63" s="454">
        <v>40</v>
      </c>
      <c r="BN63" s="454" t="s">
        <v>195</v>
      </c>
      <c r="BO63" s="455" t="s">
        <v>195</v>
      </c>
      <c r="BP63" s="454" t="s">
        <v>195</v>
      </c>
      <c r="BQ63" s="454" t="s">
        <v>195</v>
      </c>
      <c r="BT63" s="485">
        <v>215.4769914</v>
      </c>
    </row>
    <row r="64" spans="1:72" ht="13.5" customHeight="1" outlineLevel="1">
      <c r="A64" s="431" t="s">
        <v>276</v>
      </c>
      <c r="B64" s="432" t="s">
        <v>266</v>
      </c>
      <c r="C64" s="432">
        <v>5</v>
      </c>
      <c r="D64" s="432">
        <v>4</v>
      </c>
      <c r="E64" s="432" t="s">
        <v>215</v>
      </c>
      <c r="F64" s="433">
        <v>1755</v>
      </c>
      <c r="G64" s="456">
        <v>1579.5</v>
      </c>
      <c r="H64" s="434">
        <v>719.55</v>
      </c>
      <c r="I64" s="435">
        <v>6</v>
      </c>
      <c r="J64" s="436">
        <v>3</v>
      </c>
      <c r="K64" s="437">
        <v>2.4000000000000004</v>
      </c>
      <c r="L64" s="438">
        <v>8.2619569362102787</v>
      </c>
      <c r="M64" s="439">
        <v>4.1309784681051394</v>
      </c>
      <c r="N64" s="440">
        <v>3.3047827744841118</v>
      </c>
      <c r="O64" s="438">
        <v>10.401924796705119</v>
      </c>
      <c r="P64" s="439">
        <v>5.2009623983525595</v>
      </c>
      <c r="Q64" s="441">
        <v>4.1607699186820479</v>
      </c>
      <c r="R64" s="442">
        <v>13</v>
      </c>
      <c r="S64" s="443">
        <v>6.5</v>
      </c>
      <c r="T64" s="437">
        <v>5.2</v>
      </c>
      <c r="U64" s="444">
        <v>92</v>
      </c>
      <c r="V64" s="432">
        <v>46</v>
      </c>
      <c r="W64" s="445">
        <v>36.800000000000004</v>
      </c>
      <c r="X64" s="443" t="s">
        <v>213</v>
      </c>
      <c r="Y64" s="436" t="s">
        <v>194</v>
      </c>
      <c r="Z64" s="436">
        <v>89.2</v>
      </c>
      <c r="AA64" s="436">
        <v>90</v>
      </c>
      <c r="AB64" s="436">
        <v>89.5</v>
      </c>
      <c r="AC64" s="436">
        <v>88.5</v>
      </c>
      <c r="AD64" s="436">
        <v>63.6</v>
      </c>
      <c r="AE64" s="436">
        <v>75.099999999999994</v>
      </c>
      <c r="AF64" s="436">
        <v>80.5</v>
      </c>
      <c r="AG64" s="436">
        <v>15</v>
      </c>
      <c r="AH64" s="436">
        <v>33</v>
      </c>
      <c r="AI64" s="436">
        <v>53</v>
      </c>
      <c r="AJ64" s="436">
        <v>30.749999999999996</v>
      </c>
      <c r="AK64" s="436">
        <v>220</v>
      </c>
      <c r="AL64" s="436">
        <v>350</v>
      </c>
      <c r="AM64" s="436">
        <v>205</v>
      </c>
      <c r="AN64" s="432">
        <v>14</v>
      </c>
      <c r="AO64" s="432">
        <v>29</v>
      </c>
      <c r="AP64" s="446">
        <v>90.061799999999991</v>
      </c>
      <c r="AQ64" s="447">
        <v>19.27068837623499</v>
      </c>
      <c r="AR64" s="457">
        <v>27</v>
      </c>
      <c r="AS64" s="449">
        <v>0.25290000000000001</v>
      </c>
      <c r="AT64" s="432" t="s">
        <v>196</v>
      </c>
      <c r="AU64" s="432" t="s">
        <v>197</v>
      </c>
      <c r="AV64" s="450">
        <v>57</v>
      </c>
      <c r="AW64" s="450">
        <v>67</v>
      </c>
      <c r="AX64" s="450" t="s">
        <v>206</v>
      </c>
      <c r="AY64" s="450">
        <v>42</v>
      </c>
      <c r="AZ64" s="450">
        <v>46</v>
      </c>
      <c r="BA64" s="450">
        <v>54</v>
      </c>
      <c r="BB64" s="450">
        <v>49</v>
      </c>
      <c r="BC64" s="450">
        <v>43</v>
      </c>
      <c r="BD64" s="450">
        <v>32</v>
      </c>
      <c r="BE64" s="451">
        <f t="shared" si="0"/>
        <v>335.38389830508476</v>
      </c>
      <c r="BF64" s="450">
        <v>3600</v>
      </c>
      <c r="BG64" s="451">
        <f t="shared" si="1"/>
        <v>335.38389830508476</v>
      </c>
      <c r="BH64" s="450">
        <v>3600</v>
      </c>
      <c r="BI64" s="446" t="s">
        <v>198</v>
      </c>
      <c r="BJ64" s="446" t="s">
        <v>199</v>
      </c>
      <c r="BK64" s="452" t="s">
        <v>200</v>
      </c>
      <c r="BL64" s="453">
        <v>1.1499999999999999</v>
      </c>
      <c r="BM64" s="454">
        <v>40</v>
      </c>
      <c r="BN64" s="454" t="s">
        <v>195</v>
      </c>
      <c r="BO64" s="455" t="s">
        <v>195</v>
      </c>
      <c r="BP64" s="454" t="s">
        <v>195</v>
      </c>
      <c r="BQ64" s="454" t="s">
        <v>195</v>
      </c>
      <c r="BT64" s="485">
        <v>204.5092842</v>
      </c>
    </row>
    <row r="65" spans="1:72" ht="13.5" customHeight="1" outlineLevel="1">
      <c r="A65" s="431" t="s">
        <v>277</v>
      </c>
      <c r="B65" s="432" t="s">
        <v>266</v>
      </c>
      <c r="C65" s="432">
        <v>1.5</v>
      </c>
      <c r="D65" s="432">
        <v>6</v>
      </c>
      <c r="E65" s="432" t="s">
        <v>212</v>
      </c>
      <c r="F65" s="433">
        <v>1160</v>
      </c>
      <c r="G65" s="456">
        <v>1044</v>
      </c>
      <c r="H65" s="434">
        <v>464</v>
      </c>
      <c r="I65" s="435">
        <v>2.8</v>
      </c>
      <c r="J65" s="436">
        <v>1.4</v>
      </c>
      <c r="K65" s="437">
        <v>1.1199999999999999</v>
      </c>
      <c r="L65" s="438">
        <v>3.4058989517274902</v>
      </c>
      <c r="M65" s="439">
        <v>1.7029494758637451</v>
      </c>
      <c r="N65" s="440">
        <v>1.3623595806909963</v>
      </c>
      <c r="O65" s="438">
        <v>4.1228777503360092</v>
      </c>
      <c r="P65" s="439">
        <v>2.0614388751680046</v>
      </c>
      <c r="Q65" s="441">
        <v>1.6491511001344037</v>
      </c>
      <c r="R65" s="442">
        <v>4.8</v>
      </c>
      <c r="S65" s="443">
        <v>2.4</v>
      </c>
      <c r="T65" s="437">
        <v>1.92</v>
      </c>
      <c r="U65" s="444">
        <v>30</v>
      </c>
      <c r="V65" s="432">
        <v>15</v>
      </c>
      <c r="W65" s="445">
        <v>12</v>
      </c>
      <c r="X65" s="443" t="s">
        <v>213</v>
      </c>
      <c r="Y65" s="436" t="s">
        <v>194</v>
      </c>
      <c r="Z65" s="436">
        <v>85.3</v>
      </c>
      <c r="AA65" s="436">
        <v>87.6</v>
      </c>
      <c r="AB65" s="436">
        <v>87.5</v>
      </c>
      <c r="AC65" s="436">
        <v>86.5</v>
      </c>
      <c r="AD65" s="436">
        <v>48.4</v>
      </c>
      <c r="AE65" s="436">
        <v>58.4</v>
      </c>
      <c r="AF65" s="436">
        <v>66.900000000000006</v>
      </c>
      <c r="AG65" s="436">
        <v>6.8</v>
      </c>
      <c r="AH65" s="436">
        <v>14</v>
      </c>
      <c r="AI65" s="436">
        <v>22.5</v>
      </c>
      <c r="AJ65" s="436">
        <v>13.055999999999999</v>
      </c>
      <c r="AK65" s="436">
        <v>205</v>
      </c>
      <c r="AL65" s="436">
        <v>330</v>
      </c>
      <c r="AM65" s="436">
        <v>192</v>
      </c>
      <c r="AN65" s="432">
        <v>34</v>
      </c>
      <c r="AO65" s="432">
        <v>46</v>
      </c>
      <c r="AP65" s="446">
        <v>101</v>
      </c>
      <c r="AQ65" s="447">
        <v>18.790809649215415</v>
      </c>
      <c r="AR65" s="457">
        <v>23</v>
      </c>
      <c r="AS65" s="449">
        <v>0.24579999999999999</v>
      </c>
      <c r="AT65" s="432" t="s">
        <v>196</v>
      </c>
      <c r="AU65" s="432" t="s">
        <v>197</v>
      </c>
      <c r="AV65" s="450">
        <v>54</v>
      </c>
      <c r="AW65" s="450">
        <v>63</v>
      </c>
      <c r="AX65" s="450">
        <v>35</v>
      </c>
      <c r="AY65" s="450">
        <v>36</v>
      </c>
      <c r="AZ65" s="450">
        <v>46</v>
      </c>
      <c r="BA65" s="450">
        <v>52</v>
      </c>
      <c r="BB65" s="450">
        <v>47</v>
      </c>
      <c r="BC65" s="450">
        <v>41</v>
      </c>
      <c r="BD65" s="450">
        <v>31</v>
      </c>
      <c r="BE65" s="451">
        <f t="shared" si="0"/>
        <v>503.07584745762711</v>
      </c>
      <c r="BF65" s="450">
        <v>2400</v>
      </c>
      <c r="BG65" s="451">
        <f t="shared" si="1"/>
        <v>503.07584745762711</v>
      </c>
      <c r="BH65" s="450">
        <v>2400</v>
      </c>
      <c r="BI65" s="446" t="s">
        <v>198</v>
      </c>
      <c r="BJ65" s="446" t="s">
        <v>199</v>
      </c>
      <c r="BK65" s="452" t="s">
        <v>200</v>
      </c>
      <c r="BL65" s="453">
        <v>1.1499999999999999</v>
      </c>
      <c r="BM65" s="454">
        <v>40</v>
      </c>
      <c r="BN65" s="454" t="s">
        <v>195</v>
      </c>
      <c r="BO65" s="455" t="s">
        <v>195</v>
      </c>
      <c r="BP65" s="454" t="s">
        <v>195</v>
      </c>
      <c r="BQ65" s="454" t="s">
        <v>195</v>
      </c>
      <c r="BT65" s="485">
        <v>232.92866699999999</v>
      </c>
    </row>
    <row r="66" spans="1:72" ht="13.5" customHeight="1" outlineLevel="1">
      <c r="A66" s="431" t="s">
        <v>278</v>
      </c>
      <c r="B66" s="432" t="s">
        <v>266</v>
      </c>
      <c r="C66" s="432">
        <v>2</v>
      </c>
      <c r="D66" s="432">
        <v>6</v>
      </c>
      <c r="E66" s="432" t="s">
        <v>215</v>
      </c>
      <c r="F66" s="433">
        <v>1160</v>
      </c>
      <c r="G66" s="456">
        <v>1032.4000000000001</v>
      </c>
      <c r="H66" s="434">
        <v>603.20000000000005</v>
      </c>
      <c r="I66" s="435">
        <v>3.8</v>
      </c>
      <c r="J66" s="436">
        <v>1.9</v>
      </c>
      <c r="K66" s="437">
        <v>1.52</v>
      </c>
      <c r="L66" s="438">
        <v>4.6079088795284306</v>
      </c>
      <c r="M66" s="439">
        <v>2.3039544397642153</v>
      </c>
      <c r="N66" s="440">
        <v>1.8431635518113723</v>
      </c>
      <c r="O66" s="438">
        <v>5.3920660255796031</v>
      </c>
      <c r="P66" s="439">
        <v>2.6960330127898016</v>
      </c>
      <c r="Q66" s="441">
        <v>2.1568264102318415</v>
      </c>
      <c r="R66" s="442">
        <v>6.4</v>
      </c>
      <c r="S66" s="443">
        <v>3.2</v>
      </c>
      <c r="T66" s="437">
        <v>2.5600000000000005</v>
      </c>
      <c r="U66" s="444">
        <v>40</v>
      </c>
      <c r="V66" s="432">
        <v>20</v>
      </c>
      <c r="W66" s="445">
        <v>16</v>
      </c>
      <c r="X66" s="443" t="s">
        <v>213</v>
      </c>
      <c r="Y66" s="436" t="s">
        <v>194</v>
      </c>
      <c r="Z66" s="436">
        <v>87.5</v>
      </c>
      <c r="AA66" s="436">
        <v>88.7</v>
      </c>
      <c r="AB66" s="436">
        <v>88.5</v>
      </c>
      <c r="AC66" s="436">
        <v>87.5</v>
      </c>
      <c r="AD66" s="436">
        <v>46.5</v>
      </c>
      <c r="AE66" s="436">
        <v>58.8</v>
      </c>
      <c r="AF66" s="436">
        <v>66.099999999999994</v>
      </c>
      <c r="AG66" s="436">
        <v>9.1</v>
      </c>
      <c r="AH66" s="436">
        <v>22</v>
      </c>
      <c r="AI66" s="436">
        <v>28</v>
      </c>
      <c r="AJ66" s="436">
        <v>20.384</v>
      </c>
      <c r="AK66" s="436">
        <v>240</v>
      </c>
      <c r="AL66" s="436">
        <v>310</v>
      </c>
      <c r="AM66" s="436">
        <v>224</v>
      </c>
      <c r="AN66" s="432">
        <v>23</v>
      </c>
      <c r="AO66" s="432">
        <v>32</v>
      </c>
      <c r="AP66" s="446">
        <v>112</v>
      </c>
      <c r="AQ66" s="447">
        <v>21.828465414757744</v>
      </c>
      <c r="AR66" s="457">
        <v>30</v>
      </c>
      <c r="AS66" s="449">
        <v>0.2999</v>
      </c>
      <c r="AT66" s="432" t="s">
        <v>196</v>
      </c>
      <c r="AU66" s="432" t="s">
        <v>197</v>
      </c>
      <c r="AV66" s="450">
        <v>54</v>
      </c>
      <c r="AW66" s="450">
        <v>63</v>
      </c>
      <c r="AX66" s="450">
        <v>35</v>
      </c>
      <c r="AY66" s="450">
        <v>36</v>
      </c>
      <c r="AZ66" s="450">
        <v>46</v>
      </c>
      <c r="BA66" s="450">
        <v>52</v>
      </c>
      <c r="BB66" s="450">
        <v>47</v>
      </c>
      <c r="BC66" s="450">
        <v>41</v>
      </c>
      <c r="BD66" s="450">
        <v>31</v>
      </c>
      <c r="BE66" s="451">
        <f t="shared" si="0"/>
        <v>503.07584745762711</v>
      </c>
      <c r="BF66" s="450">
        <v>2400</v>
      </c>
      <c r="BG66" s="451">
        <f t="shared" si="1"/>
        <v>503.07584745762711</v>
      </c>
      <c r="BH66" s="450">
        <v>2400</v>
      </c>
      <c r="BI66" s="446" t="s">
        <v>198</v>
      </c>
      <c r="BJ66" s="446" t="s">
        <v>199</v>
      </c>
      <c r="BK66" s="452" t="s">
        <v>200</v>
      </c>
      <c r="BL66" s="453">
        <v>1.1499999999999999</v>
      </c>
      <c r="BM66" s="454">
        <v>40</v>
      </c>
      <c r="BN66" s="454" t="s">
        <v>195</v>
      </c>
      <c r="BO66" s="455" t="s">
        <v>195</v>
      </c>
      <c r="BP66" s="454" t="s">
        <v>195</v>
      </c>
      <c r="BQ66" s="454" t="s">
        <v>195</v>
      </c>
      <c r="BT66" s="485">
        <v>221.9</v>
      </c>
    </row>
    <row r="67" spans="1:72" ht="13.5" customHeight="1" outlineLevel="1">
      <c r="A67" s="431" t="s">
        <v>279</v>
      </c>
      <c r="B67" s="432" t="s">
        <v>266</v>
      </c>
      <c r="C67" s="432">
        <v>1</v>
      </c>
      <c r="D67" s="432">
        <v>8</v>
      </c>
      <c r="E67" s="432" t="s">
        <v>212</v>
      </c>
      <c r="F67" s="433">
        <v>870</v>
      </c>
      <c r="G67" s="456">
        <v>783</v>
      </c>
      <c r="H67" s="434">
        <v>348</v>
      </c>
      <c r="I67" s="435">
        <v>3</v>
      </c>
      <c r="J67" s="436">
        <v>1.5</v>
      </c>
      <c r="K67" s="437">
        <v>1.2000000000000002</v>
      </c>
      <c r="L67" s="438">
        <v>3.3817513083660353</v>
      </c>
      <c r="M67" s="439">
        <v>1.6908756541830177</v>
      </c>
      <c r="N67" s="440">
        <v>1.3527005233464142</v>
      </c>
      <c r="O67" s="438">
        <v>3.7397132819643555</v>
      </c>
      <c r="P67" s="439">
        <v>1.8698566409821777</v>
      </c>
      <c r="Q67" s="441">
        <v>1.4958853127857423</v>
      </c>
      <c r="R67" s="442">
        <v>4.2</v>
      </c>
      <c r="S67" s="443">
        <v>2.1</v>
      </c>
      <c r="T67" s="437">
        <v>1.6800000000000002</v>
      </c>
      <c r="U67" s="444">
        <v>18</v>
      </c>
      <c r="V67" s="432">
        <v>9</v>
      </c>
      <c r="W67" s="445">
        <v>7.2</v>
      </c>
      <c r="X67" s="443" t="s">
        <v>213</v>
      </c>
      <c r="Y67" s="436" t="s">
        <v>194</v>
      </c>
      <c r="Z67" s="436">
        <v>77</v>
      </c>
      <c r="AA67" s="436">
        <v>80</v>
      </c>
      <c r="AB67" s="436">
        <v>81.5</v>
      </c>
      <c r="AC67" s="436">
        <v>80</v>
      </c>
      <c r="AD67" s="436">
        <v>36</v>
      </c>
      <c r="AE67" s="436">
        <v>47</v>
      </c>
      <c r="AF67" s="436">
        <v>56</v>
      </c>
      <c r="AG67" s="436">
        <v>6</v>
      </c>
      <c r="AH67" s="436">
        <v>9.5</v>
      </c>
      <c r="AI67" s="436">
        <v>17</v>
      </c>
      <c r="AJ67" s="436">
        <v>8.94</v>
      </c>
      <c r="AK67" s="436">
        <v>160</v>
      </c>
      <c r="AL67" s="436">
        <v>280</v>
      </c>
      <c r="AM67" s="436">
        <v>149</v>
      </c>
      <c r="AN67" s="432">
        <v>50</v>
      </c>
      <c r="AO67" s="432">
        <v>68</v>
      </c>
      <c r="AP67" s="446">
        <v>86</v>
      </c>
      <c r="AQ67" s="447">
        <v>17.68</v>
      </c>
      <c r="AR67" s="457">
        <v>31</v>
      </c>
      <c r="AS67" s="449">
        <v>0.22</v>
      </c>
      <c r="AT67" s="432" t="s">
        <v>196</v>
      </c>
      <c r="AU67" s="432" t="s">
        <v>197</v>
      </c>
      <c r="AV67" s="450">
        <v>54</v>
      </c>
      <c r="AW67" s="450">
        <v>63</v>
      </c>
      <c r="AX67" s="450">
        <v>35</v>
      </c>
      <c r="AY67" s="450">
        <v>36</v>
      </c>
      <c r="AZ67" s="450">
        <v>46</v>
      </c>
      <c r="BA67" s="450">
        <v>52</v>
      </c>
      <c r="BB67" s="450">
        <v>47</v>
      </c>
      <c r="BC67" s="450">
        <v>41</v>
      </c>
      <c r="BD67" s="450">
        <v>31</v>
      </c>
      <c r="BE67" s="451">
        <f t="shared" si="0"/>
        <v>670.76779661016951</v>
      </c>
      <c r="BF67" s="450">
        <v>1800</v>
      </c>
      <c r="BG67" s="451">
        <f t="shared" si="1"/>
        <v>670.76779661016951</v>
      </c>
      <c r="BH67" s="458">
        <f>BF67</f>
        <v>1800</v>
      </c>
      <c r="BI67" s="446" t="s">
        <v>198</v>
      </c>
      <c r="BJ67" s="446" t="s">
        <v>199</v>
      </c>
      <c r="BK67" s="452" t="s">
        <v>200</v>
      </c>
      <c r="BL67" s="453">
        <v>1.1499999999999999</v>
      </c>
      <c r="BM67" s="454">
        <v>40</v>
      </c>
      <c r="BN67" s="454" t="s">
        <v>195</v>
      </c>
      <c r="BO67" s="455" t="s">
        <v>195</v>
      </c>
      <c r="BP67" s="454" t="s">
        <v>195</v>
      </c>
      <c r="BQ67" s="454" t="s">
        <v>195</v>
      </c>
      <c r="BT67" s="485">
        <v>140.99287899999999</v>
      </c>
    </row>
    <row r="68" spans="1:72" ht="13.5" customHeight="1" outlineLevel="1">
      <c r="A68" s="431" t="s">
        <v>280</v>
      </c>
      <c r="B68" s="432" t="s">
        <v>266</v>
      </c>
      <c r="C68" s="432">
        <v>1.5</v>
      </c>
      <c r="D68" s="432">
        <v>8</v>
      </c>
      <c r="E68" s="432" t="s">
        <v>215</v>
      </c>
      <c r="F68" s="433">
        <v>865</v>
      </c>
      <c r="G68" s="456">
        <v>778.5</v>
      </c>
      <c r="H68" s="434">
        <v>346</v>
      </c>
      <c r="I68" s="435">
        <v>4.5999999999999996</v>
      </c>
      <c r="J68" s="436">
        <v>2.2999999999999998</v>
      </c>
      <c r="K68" s="437">
        <v>1.8399999999999999</v>
      </c>
      <c r="L68" s="438">
        <v>5.1178605787756055</v>
      </c>
      <c r="M68" s="439">
        <v>2.5589302893878028</v>
      </c>
      <c r="N68" s="440">
        <v>2.0471442315102424</v>
      </c>
      <c r="O68" s="438">
        <v>5.4727511443380807</v>
      </c>
      <c r="P68" s="439">
        <v>2.7363755721690404</v>
      </c>
      <c r="Q68" s="441">
        <v>2.1891004577352322</v>
      </c>
      <c r="R68" s="442">
        <v>6</v>
      </c>
      <c r="S68" s="443">
        <v>3</v>
      </c>
      <c r="T68" s="437">
        <v>2.4000000000000004</v>
      </c>
      <c r="U68" s="444">
        <v>34</v>
      </c>
      <c r="V68" s="432">
        <v>17</v>
      </c>
      <c r="W68" s="445">
        <v>13.600000000000001</v>
      </c>
      <c r="X68" s="443" t="s">
        <v>193</v>
      </c>
      <c r="Y68" s="436" t="s">
        <v>194</v>
      </c>
      <c r="Z68" s="436">
        <v>78.5</v>
      </c>
      <c r="AA68" s="436">
        <v>82</v>
      </c>
      <c r="AB68" s="436">
        <v>82.5</v>
      </c>
      <c r="AC68" s="436">
        <v>81.5</v>
      </c>
      <c r="AD68" s="436">
        <v>35</v>
      </c>
      <c r="AE68" s="436">
        <v>47</v>
      </c>
      <c r="AF68" s="436">
        <v>56</v>
      </c>
      <c r="AG68" s="436">
        <v>9</v>
      </c>
      <c r="AH68" s="436">
        <v>14</v>
      </c>
      <c r="AI68" s="436">
        <v>25</v>
      </c>
      <c r="AJ68" s="436">
        <v>13.41</v>
      </c>
      <c r="AK68" s="436">
        <v>160</v>
      </c>
      <c r="AL68" s="436">
        <v>280</v>
      </c>
      <c r="AM68" s="436">
        <v>149</v>
      </c>
      <c r="AN68" s="432">
        <v>43</v>
      </c>
      <c r="AO68" s="432">
        <v>63</v>
      </c>
      <c r="AP68" s="446">
        <v>99</v>
      </c>
      <c r="AQ68" s="447">
        <v>21.96</v>
      </c>
      <c r="AR68" s="457">
        <v>45</v>
      </c>
      <c r="AS68" s="449">
        <v>0.3</v>
      </c>
      <c r="AT68" s="432" t="s">
        <v>196</v>
      </c>
      <c r="AU68" s="432" t="s">
        <v>197</v>
      </c>
      <c r="AV68" s="450">
        <v>54</v>
      </c>
      <c r="AW68" s="450">
        <v>63</v>
      </c>
      <c r="AX68" s="450">
        <v>35</v>
      </c>
      <c r="AY68" s="450">
        <v>36</v>
      </c>
      <c r="AZ68" s="450">
        <v>46</v>
      </c>
      <c r="BA68" s="450">
        <v>52</v>
      </c>
      <c r="BB68" s="450">
        <v>47</v>
      </c>
      <c r="BC68" s="450">
        <v>41</v>
      </c>
      <c r="BD68" s="450">
        <v>31</v>
      </c>
      <c r="BE68" s="451">
        <f t="shared" ref="BE68:BE131" si="2">(((125*746)*(9.549))/BF68)/0.7375</f>
        <v>670.76779661016951</v>
      </c>
      <c r="BF68" s="450">
        <v>1800</v>
      </c>
      <c r="BG68" s="451">
        <f t="shared" ref="BG68:BG131" si="3">BE68</f>
        <v>670.76779661016951</v>
      </c>
      <c r="BH68" s="458">
        <f>BF68</f>
        <v>1800</v>
      </c>
      <c r="BI68" s="446" t="s">
        <v>198</v>
      </c>
      <c r="BJ68" s="446" t="s">
        <v>199</v>
      </c>
      <c r="BK68" s="452" t="s">
        <v>200</v>
      </c>
      <c r="BL68" s="453">
        <v>1.1499999999999999</v>
      </c>
      <c r="BM68" s="454">
        <v>40</v>
      </c>
      <c r="BN68" s="454" t="s">
        <v>195</v>
      </c>
      <c r="BO68" s="455" t="s">
        <v>195</v>
      </c>
      <c r="BP68" s="454" t="s">
        <v>195</v>
      </c>
      <c r="BQ68" s="454" t="s">
        <v>195</v>
      </c>
      <c r="BT68" s="485">
        <v>156.78221110000001</v>
      </c>
    </row>
    <row r="69" spans="1:72" ht="13.5" customHeight="1" outlineLevel="1">
      <c r="A69" s="431" t="s">
        <v>281</v>
      </c>
      <c r="B69" s="432" t="s">
        <v>266</v>
      </c>
      <c r="C69" s="432">
        <v>7.5</v>
      </c>
      <c r="D69" s="432">
        <v>2</v>
      </c>
      <c r="E69" s="432" t="s">
        <v>221</v>
      </c>
      <c r="F69" s="433">
        <v>3520</v>
      </c>
      <c r="G69" s="456">
        <v>3168</v>
      </c>
      <c r="H69" s="434">
        <v>1126.4000000000001</v>
      </c>
      <c r="I69" s="435">
        <v>6</v>
      </c>
      <c r="J69" s="436">
        <v>3</v>
      </c>
      <c r="K69" s="437">
        <v>2.4000000000000004</v>
      </c>
      <c r="L69" s="438">
        <v>9.9958214429211054</v>
      </c>
      <c r="M69" s="439">
        <v>4.9979107214605527</v>
      </c>
      <c r="N69" s="440">
        <v>3.9983285771684423</v>
      </c>
      <c r="O69" s="438">
        <v>13.484749989949064</v>
      </c>
      <c r="P69" s="439">
        <v>6.742374994974532</v>
      </c>
      <c r="Q69" s="441">
        <v>5.3938999959796261</v>
      </c>
      <c r="R69" s="442">
        <v>17.600000000000001</v>
      </c>
      <c r="S69" s="443">
        <v>8.8000000000000007</v>
      </c>
      <c r="T69" s="437">
        <v>7.0400000000000009</v>
      </c>
      <c r="U69" s="444">
        <v>126</v>
      </c>
      <c r="V69" s="432">
        <v>63</v>
      </c>
      <c r="W69" s="445">
        <v>50.400000000000006</v>
      </c>
      <c r="X69" s="443" t="s">
        <v>222</v>
      </c>
      <c r="Y69" s="436" t="s">
        <v>194</v>
      </c>
      <c r="Z69" s="436">
        <v>89.6</v>
      </c>
      <c r="AA69" s="436">
        <v>90.1</v>
      </c>
      <c r="AB69" s="436">
        <v>89.5</v>
      </c>
      <c r="AC69" s="436">
        <v>88.5</v>
      </c>
      <c r="AD69" s="436">
        <v>78.5</v>
      </c>
      <c r="AE69" s="436">
        <v>86.8</v>
      </c>
      <c r="AF69" s="436">
        <v>89.2</v>
      </c>
      <c r="AG69" s="436">
        <v>11</v>
      </c>
      <c r="AH69" s="436">
        <v>20</v>
      </c>
      <c r="AI69" s="436">
        <v>55</v>
      </c>
      <c r="AJ69" s="436">
        <v>19.03</v>
      </c>
      <c r="AK69" s="436">
        <v>180</v>
      </c>
      <c r="AL69" s="436">
        <v>490</v>
      </c>
      <c r="AM69" s="436">
        <v>173</v>
      </c>
      <c r="AN69" s="432">
        <v>17</v>
      </c>
      <c r="AO69" s="432">
        <v>30</v>
      </c>
      <c r="AP69" s="446">
        <v>209</v>
      </c>
      <c r="AQ69" s="447">
        <v>29.492774003077741</v>
      </c>
      <c r="AR69" s="457">
        <v>8.3000000000000007</v>
      </c>
      <c r="AS69" s="449">
        <v>0.42799999999999999</v>
      </c>
      <c r="AT69" s="432" t="s">
        <v>196</v>
      </c>
      <c r="AU69" s="432" t="s">
        <v>197</v>
      </c>
      <c r="AV69" s="450">
        <v>66</v>
      </c>
      <c r="AW69" s="450">
        <v>78</v>
      </c>
      <c r="AX69" s="450">
        <v>36</v>
      </c>
      <c r="AY69" s="450">
        <v>53</v>
      </c>
      <c r="AZ69" s="450">
        <v>55</v>
      </c>
      <c r="BA69" s="450">
        <v>63</v>
      </c>
      <c r="BB69" s="450">
        <v>62</v>
      </c>
      <c r="BC69" s="450">
        <v>58</v>
      </c>
      <c r="BD69" s="450">
        <v>47</v>
      </c>
      <c r="BE69" s="451">
        <f t="shared" si="2"/>
        <v>223.58926553672316</v>
      </c>
      <c r="BF69" s="450">
        <v>5400</v>
      </c>
      <c r="BG69" s="451">
        <f t="shared" si="3"/>
        <v>223.58926553672316</v>
      </c>
      <c r="BH69" s="450">
        <v>5400</v>
      </c>
      <c r="BI69" s="446" t="s">
        <v>198</v>
      </c>
      <c r="BJ69" s="446" t="s">
        <v>199</v>
      </c>
      <c r="BK69" s="452" t="s">
        <v>200</v>
      </c>
      <c r="BL69" s="453">
        <v>1.1499999999999999</v>
      </c>
      <c r="BM69" s="454">
        <v>40</v>
      </c>
      <c r="BN69" s="454" t="s">
        <v>195</v>
      </c>
      <c r="BO69" s="455" t="s">
        <v>195</v>
      </c>
      <c r="BP69" s="454" t="s">
        <v>195</v>
      </c>
      <c r="BQ69" s="454" t="s">
        <v>195</v>
      </c>
      <c r="BT69" s="485">
        <v>242.82336839999999</v>
      </c>
    </row>
    <row r="70" spans="1:72" ht="13.5" customHeight="1" outlineLevel="1">
      <c r="A70" s="431" t="s">
        <v>282</v>
      </c>
      <c r="B70" s="432" t="s">
        <v>266</v>
      </c>
      <c r="C70" s="432">
        <v>10</v>
      </c>
      <c r="D70" s="432">
        <v>2</v>
      </c>
      <c r="E70" s="432" t="s">
        <v>224</v>
      </c>
      <c r="F70" s="433">
        <v>3515</v>
      </c>
      <c r="G70" s="456">
        <v>3128.35</v>
      </c>
      <c r="H70" s="434">
        <v>1370.8500000000001</v>
      </c>
      <c r="I70" s="435">
        <v>7</v>
      </c>
      <c r="J70" s="436">
        <v>3.5</v>
      </c>
      <c r="K70" s="437">
        <v>2.8000000000000003</v>
      </c>
      <c r="L70" s="438">
        <v>12.639674545662578</v>
      </c>
      <c r="M70" s="439">
        <v>6.3198372728312888</v>
      </c>
      <c r="N70" s="440">
        <v>5.0558698182650312</v>
      </c>
      <c r="O70" s="438">
        <v>17.381802420103117</v>
      </c>
      <c r="P70" s="439">
        <v>8.6909012100515586</v>
      </c>
      <c r="Q70" s="441">
        <v>6.9527209680412474</v>
      </c>
      <c r="R70" s="442">
        <v>23</v>
      </c>
      <c r="S70" s="443">
        <v>11.5</v>
      </c>
      <c r="T70" s="437">
        <v>9.2000000000000011</v>
      </c>
      <c r="U70" s="444">
        <v>162</v>
      </c>
      <c r="V70" s="432">
        <v>81</v>
      </c>
      <c r="W70" s="445">
        <v>64.8</v>
      </c>
      <c r="X70" s="443" t="s">
        <v>222</v>
      </c>
      <c r="Y70" s="436" t="s">
        <v>194</v>
      </c>
      <c r="Z70" s="436">
        <v>91</v>
      </c>
      <c r="AA70" s="436">
        <v>91.1</v>
      </c>
      <c r="AB70" s="436">
        <v>90.2</v>
      </c>
      <c r="AC70" s="436">
        <v>89.5</v>
      </c>
      <c r="AD70" s="436">
        <v>81.5</v>
      </c>
      <c r="AE70" s="436">
        <v>88.8</v>
      </c>
      <c r="AF70" s="436">
        <v>90.3</v>
      </c>
      <c r="AG70" s="436">
        <v>15</v>
      </c>
      <c r="AH70" s="436">
        <v>27</v>
      </c>
      <c r="AI70" s="436">
        <v>66</v>
      </c>
      <c r="AJ70" s="436">
        <v>24.9</v>
      </c>
      <c r="AK70" s="436">
        <v>180</v>
      </c>
      <c r="AL70" s="436">
        <v>440</v>
      </c>
      <c r="AM70" s="436">
        <v>166</v>
      </c>
      <c r="AN70" s="432">
        <v>14</v>
      </c>
      <c r="AO70" s="432">
        <v>28</v>
      </c>
      <c r="AP70" s="446">
        <v>208</v>
      </c>
      <c r="AQ70" s="447">
        <v>33.155900134134839</v>
      </c>
      <c r="AR70" s="457">
        <v>11</v>
      </c>
      <c r="AS70" s="449">
        <v>0.51280000000000003</v>
      </c>
      <c r="AT70" s="432" t="s">
        <v>196</v>
      </c>
      <c r="AU70" s="432" t="s">
        <v>197</v>
      </c>
      <c r="AV70" s="450">
        <v>66</v>
      </c>
      <c r="AW70" s="450">
        <v>78</v>
      </c>
      <c r="AX70" s="450">
        <v>36</v>
      </c>
      <c r="AY70" s="450">
        <v>53</v>
      </c>
      <c r="AZ70" s="450">
        <v>55</v>
      </c>
      <c r="BA70" s="450">
        <v>63</v>
      </c>
      <c r="BB70" s="450">
        <v>62</v>
      </c>
      <c r="BC70" s="450">
        <v>58</v>
      </c>
      <c r="BD70" s="450">
        <v>47</v>
      </c>
      <c r="BE70" s="451">
        <f t="shared" si="2"/>
        <v>223.58926553672316</v>
      </c>
      <c r="BF70" s="450">
        <v>5400</v>
      </c>
      <c r="BG70" s="451">
        <f t="shared" si="3"/>
        <v>223.58926553672316</v>
      </c>
      <c r="BH70" s="450">
        <v>5400</v>
      </c>
      <c r="BI70" s="446" t="s">
        <v>198</v>
      </c>
      <c r="BJ70" s="446" t="s">
        <v>199</v>
      </c>
      <c r="BK70" s="452" t="s">
        <v>200</v>
      </c>
      <c r="BL70" s="453">
        <v>1.1499999999999999</v>
      </c>
      <c r="BM70" s="454">
        <v>40</v>
      </c>
      <c r="BN70" s="454" t="s">
        <v>195</v>
      </c>
      <c r="BO70" s="455" t="s">
        <v>195</v>
      </c>
      <c r="BP70" s="454" t="s">
        <v>195</v>
      </c>
      <c r="BQ70" s="454" t="s">
        <v>195</v>
      </c>
      <c r="BT70" s="485">
        <v>227.57</v>
      </c>
    </row>
    <row r="71" spans="1:72" ht="13.5" customHeight="1" outlineLevel="1">
      <c r="A71" s="431" t="s">
        <v>283</v>
      </c>
      <c r="B71" s="432" t="s">
        <v>266</v>
      </c>
      <c r="C71" s="432">
        <v>7.5</v>
      </c>
      <c r="D71" s="432">
        <v>4</v>
      </c>
      <c r="E71" s="432" t="s">
        <v>221</v>
      </c>
      <c r="F71" s="433">
        <v>1765</v>
      </c>
      <c r="G71" s="456">
        <v>1570.8500000000001</v>
      </c>
      <c r="H71" s="434">
        <v>741.3</v>
      </c>
      <c r="I71" s="435">
        <v>10</v>
      </c>
      <c r="J71" s="436">
        <v>5</v>
      </c>
      <c r="K71" s="437">
        <v>4</v>
      </c>
      <c r="L71" s="438">
        <v>12.808252202462466</v>
      </c>
      <c r="M71" s="439">
        <v>6.4041261012312329</v>
      </c>
      <c r="N71" s="440">
        <v>5.1233008809849867</v>
      </c>
      <c r="O71" s="438">
        <v>15.906688710916864</v>
      </c>
      <c r="P71" s="439">
        <v>7.953344355458432</v>
      </c>
      <c r="Q71" s="441">
        <v>6.3626754843667461</v>
      </c>
      <c r="R71" s="442">
        <v>19.399999999999999</v>
      </c>
      <c r="S71" s="443">
        <v>9.6999999999999993</v>
      </c>
      <c r="T71" s="437">
        <v>7.76</v>
      </c>
      <c r="U71" s="444">
        <v>126</v>
      </c>
      <c r="V71" s="432">
        <v>63</v>
      </c>
      <c r="W71" s="445">
        <v>50.400000000000006</v>
      </c>
      <c r="X71" s="443" t="s">
        <v>222</v>
      </c>
      <c r="Y71" s="436" t="s">
        <v>194</v>
      </c>
      <c r="Z71" s="436">
        <v>90.73</v>
      </c>
      <c r="AA71" s="436">
        <v>91.7</v>
      </c>
      <c r="AB71" s="436">
        <v>91.7</v>
      </c>
      <c r="AC71" s="436">
        <v>91</v>
      </c>
      <c r="AD71" s="436">
        <v>60.5</v>
      </c>
      <c r="AE71" s="436">
        <v>72.3</v>
      </c>
      <c r="AF71" s="436">
        <v>78.900000000000006</v>
      </c>
      <c r="AG71" s="436">
        <v>22</v>
      </c>
      <c r="AH71" s="436">
        <v>60</v>
      </c>
      <c r="AI71" s="436">
        <v>100</v>
      </c>
      <c r="AJ71" s="436">
        <v>55.22</v>
      </c>
      <c r="AK71" s="436">
        <v>270</v>
      </c>
      <c r="AL71" s="436">
        <v>450</v>
      </c>
      <c r="AM71" s="436">
        <v>251</v>
      </c>
      <c r="AN71" s="432">
        <v>25</v>
      </c>
      <c r="AO71" s="432">
        <v>42</v>
      </c>
      <c r="AP71" s="446">
        <v>165.15</v>
      </c>
      <c r="AQ71" s="447">
        <v>42.129100095228338</v>
      </c>
      <c r="AR71" s="457">
        <v>39</v>
      </c>
      <c r="AS71" s="449">
        <v>0.80300000000000005</v>
      </c>
      <c r="AT71" s="432" t="s">
        <v>196</v>
      </c>
      <c r="AU71" s="432" t="s">
        <v>197</v>
      </c>
      <c r="AV71" s="450">
        <v>57</v>
      </c>
      <c r="AW71" s="450">
        <v>69</v>
      </c>
      <c r="AX71" s="450" t="s">
        <v>206</v>
      </c>
      <c r="AY71" s="450">
        <v>37</v>
      </c>
      <c r="AZ71" s="450">
        <v>44</v>
      </c>
      <c r="BA71" s="450">
        <v>54</v>
      </c>
      <c r="BB71" s="450">
        <v>53</v>
      </c>
      <c r="BC71" s="450">
        <v>44</v>
      </c>
      <c r="BD71" s="450">
        <v>35</v>
      </c>
      <c r="BE71" s="451">
        <f t="shared" si="2"/>
        <v>335.38389830508476</v>
      </c>
      <c r="BF71" s="450">
        <v>3600</v>
      </c>
      <c r="BG71" s="451">
        <f t="shared" si="3"/>
        <v>335.38389830508476</v>
      </c>
      <c r="BH71" s="450">
        <v>3600</v>
      </c>
      <c r="BI71" s="446" t="s">
        <v>198</v>
      </c>
      <c r="BJ71" s="446" t="s">
        <v>199</v>
      </c>
      <c r="BK71" s="452" t="s">
        <v>200</v>
      </c>
      <c r="BL71" s="453">
        <v>1.1499999999999999</v>
      </c>
      <c r="BM71" s="454">
        <v>40</v>
      </c>
      <c r="BN71" s="454" t="s">
        <v>195</v>
      </c>
      <c r="BO71" s="455" t="s">
        <v>195</v>
      </c>
      <c r="BP71" s="454" t="s">
        <v>195</v>
      </c>
      <c r="BQ71" s="454" t="s">
        <v>195</v>
      </c>
      <c r="BT71" s="485">
        <v>283.74284210000002</v>
      </c>
    </row>
    <row r="72" spans="1:72" ht="13.5" customHeight="1" outlineLevel="1">
      <c r="A72" s="431" t="s">
        <v>284</v>
      </c>
      <c r="B72" s="432" t="s">
        <v>266</v>
      </c>
      <c r="C72" s="432">
        <v>10</v>
      </c>
      <c r="D72" s="432">
        <v>4</v>
      </c>
      <c r="E72" s="432" t="s">
        <v>224</v>
      </c>
      <c r="F72" s="433">
        <v>1755</v>
      </c>
      <c r="G72" s="456">
        <v>1561.95</v>
      </c>
      <c r="H72" s="434">
        <v>684.45</v>
      </c>
      <c r="I72" s="435">
        <v>12.2</v>
      </c>
      <c r="J72" s="436">
        <v>6.1</v>
      </c>
      <c r="K72" s="437">
        <v>4.88</v>
      </c>
      <c r="L72" s="438">
        <v>16.023038576095981</v>
      </c>
      <c r="M72" s="439">
        <v>8.0115192880479906</v>
      </c>
      <c r="N72" s="440">
        <v>6.409215430438393</v>
      </c>
      <c r="O72" s="438">
        <v>20.014293274614094</v>
      </c>
      <c r="P72" s="439">
        <v>10.007146637307047</v>
      </c>
      <c r="Q72" s="441">
        <v>8.0057173098456378</v>
      </c>
      <c r="R72" s="442">
        <v>25</v>
      </c>
      <c r="S72" s="443">
        <v>12.5</v>
      </c>
      <c r="T72" s="437">
        <v>10</v>
      </c>
      <c r="U72" s="444">
        <v>162</v>
      </c>
      <c r="V72" s="432">
        <v>81</v>
      </c>
      <c r="W72" s="445">
        <v>64.8</v>
      </c>
      <c r="X72" s="443" t="s">
        <v>222</v>
      </c>
      <c r="Y72" s="436" t="s">
        <v>194</v>
      </c>
      <c r="Z72" s="436">
        <v>91.7</v>
      </c>
      <c r="AA72" s="436">
        <v>92.2</v>
      </c>
      <c r="AB72" s="436">
        <v>91.7</v>
      </c>
      <c r="AC72" s="436">
        <v>91</v>
      </c>
      <c r="AD72" s="436">
        <v>63.8</v>
      </c>
      <c r="AE72" s="436">
        <v>76.2</v>
      </c>
      <c r="AF72" s="436">
        <v>81.7</v>
      </c>
      <c r="AG72" s="436">
        <v>30</v>
      </c>
      <c r="AH72" s="436">
        <v>81</v>
      </c>
      <c r="AI72" s="436">
        <v>123</v>
      </c>
      <c r="AJ72" s="436">
        <v>75.899999999999991</v>
      </c>
      <c r="AK72" s="436">
        <v>270</v>
      </c>
      <c r="AL72" s="436">
        <v>410</v>
      </c>
      <c r="AM72" s="436">
        <v>253</v>
      </c>
      <c r="AN72" s="432">
        <v>20</v>
      </c>
      <c r="AO72" s="432">
        <v>36</v>
      </c>
      <c r="AP72" s="446">
        <v>166.0308</v>
      </c>
      <c r="AQ72" s="447">
        <v>44.632767991048432</v>
      </c>
      <c r="AR72" s="457">
        <v>51</v>
      </c>
      <c r="AS72" s="449">
        <v>0.8679</v>
      </c>
      <c r="AT72" s="432" t="s">
        <v>196</v>
      </c>
      <c r="AU72" s="432" t="s">
        <v>197</v>
      </c>
      <c r="AV72" s="450">
        <v>57</v>
      </c>
      <c r="AW72" s="450">
        <v>69</v>
      </c>
      <c r="AX72" s="450" t="s">
        <v>206</v>
      </c>
      <c r="AY72" s="450">
        <v>37</v>
      </c>
      <c r="AZ72" s="450">
        <v>44</v>
      </c>
      <c r="BA72" s="450">
        <v>54</v>
      </c>
      <c r="BB72" s="450">
        <v>53</v>
      </c>
      <c r="BC72" s="450">
        <v>44</v>
      </c>
      <c r="BD72" s="450">
        <v>35</v>
      </c>
      <c r="BE72" s="451">
        <f t="shared" si="2"/>
        <v>335.38389830508476</v>
      </c>
      <c r="BF72" s="450">
        <v>3600</v>
      </c>
      <c r="BG72" s="451">
        <f t="shared" si="3"/>
        <v>335.38389830508476</v>
      </c>
      <c r="BH72" s="450">
        <v>3600</v>
      </c>
      <c r="BI72" s="446" t="s">
        <v>198</v>
      </c>
      <c r="BJ72" s="446" t="s">
        <v>199</v>
      </c>
      <c r="BK72" s="452" t="s">
        <v>200</v>
      </c>
      <c r="BL72" s="453">
        <v>1.1499999999999999</v>
      </c>
      <c r="BM72" s="454">
        <v>40</v>
      </c>
      <c r="BN72" s="454" t="s">
        <v>195</v>
      </c>
      <c r="BO72" s="455" t="s">
        <v>195</v>
      </c>
      <c r="BP72" s="454" t="s">
        <v>195</v>
      </c>
      <c r="BQ72" s="454" t="s">
        <v>195</v>
      </c>
      <c r="BT72" s="485">
        <v>253.72216839999999</v>
      </c>
    </row>
    <row r="73" spans="1:72" ht="13.5" customHeight="1" outlineLevel="1">
      <c r="A73" s="431" t="s">
        <v>285</v>
      </c>
      <c r="B73" s="432" t="s">
        <v>266</v>
      </c>
      <c r="C73" s="432">
        <v>3</v>
      </c>
      <c r="D73" s="432">
        <v>6</v>
      </c>
      <c r="E73" s="432" t="s">
        <v>221</v>
      </c>
      <c r="F73" s="433">
        <v>1175</v>
      </c>
      <c r="G73" s="456">
        <v>1045.75</v>
      </c>
      <c r="H73" s="434">
        <v>481.74999999999994</v>
      </c>
      <c r="I73" s="435">
        <v>5</v>
      </c>
      <c r="J73" s="436">
        <v>2.5</v>
      </c>
      <c r="K73" s="437">
        <v>2</v>
      </c>
      <c r="L73" s="438">
        <v>6.1478591372758604</v>
      </c>
      <c r="M73" s="439">
        <v>3.0739295686379302</v>
      </c>
      <c r="N73" s="440">
        <v>2.4591436549103443</v>
      </c>
      <c r="O73" s="438">
        <v>7.2230097189074947</v>
      </c>
      <c r="P73" s="439">
        <v>3.6115048594537473</v>
      </c>
      <c r="Q73" s="441">
        <v>2.889203887562998</v>
      </c>
      <c r="R73" s="442">
        <v>8.6</v>
      </c>
      <c r="S73" s="443">
        <v>4.3</v>
      </c>
      <c r="T73" s="437">
        <v>3.44</v>
      </c>
      <c r="U73" s="444">
        <v>64</v>
      </c>
      <c r="V73" s="432">
        <v>32</v>
      </c>
      <c r="W73" s="445">
        <v>25.6</v>
      </c>
      <c r="X73" s="443" t="s">
        <v>210</v>
      </c>
      <c r="Y73" s="436" t="s">
        <v>194</v>
      </c>
      <c r="Z73" s="436">
        <v>87.8</v>
      </c>
      <c r="AA73" s="436">
        <v>89.3</v>
      </c>
      <c r="AB73" s="436">
        <v>89.5</v>
      </c>
      <c r="AC73" s="436">
        <v>88.5</v>
      </c>
      <c r="AD73" s="436">
        <v>52.1</v>
      </c>
      <c r="AE73" s="436">
        <v>65.400000000000006</v>
      </c>
      <c r="AF73" s="436">
        <v>73</v>
      </c>
      <c r="AG73" s="436">
        <v>13.4</v>
      </c>
      <c r="AH73" s="436">
        <v>35.5</v>
      </c>
      <c r="AI73" s="436">
        <v>63</v>
      </c>
      <c r="AJ73" s="436">
        <v>33.098000000000006</v>
      </c>
      <c r="AK73" s="436">
        <v>265</v>
      </c>
      <c r="AL73" s="436">
        <v>470</v>
      </c>
      <c r="AM73" s="436">
        <v>247</v>
      </c>
      <c r="AN73" s="432">
        <v>23</v>
      </c>
      <c r="AO73" s="432">
        <v>35</v>
      </c>
      <c r="AP73" s="446">
        <v>155</v>
      </c>
      <c r="AQ73" s="447">
        <v>34.143311743958506</v>
      </c>
      <c r="AR73" s="457">
        <v>44</v>
      </c>
      <c r="AS73" s="449">
        <v>0.60399999999999998</v>
      </c>
      <c r="AT73" s="432" t="s">
        <v>196</v>
      </c>
      <c r="AU73" s="432" t="s">
        <v>197</v>
      </c>
      <c r="AV73" s="450">
        <v>64</v>
      </c>
      <c r="AW73" s="450">
        <v>71</v>
      </c>
      <c r="AX73" s="450">
        <v>41</v>
      </c>
      <c r="AY73" s="450">
        <v>42</v>
      </c>
      <c r="AZ73" s="450">
        <v>52</v>
      </c>
      <c r="BA73" s="450">
        <v>64</v>
      </c>
      <c r="BB73" s="450">
        <v>54</v>
      </c>
      <c r="BC73" s="450">
        <v>47</v>
      </c>
      <c r="BD73" s="450">
        <v>34</v>
      </c>
      <c r="BE73" s="451">
        <f t="shared" si="2"/>
        <v>503.07584745762711</v>
      </c>
      <c r="BF73" s="450">
        <v>2400</v>
      </c>
      <c r="BG73" s="451">
        <f t="shared" si="3"/>
        <v>503.07584745762711</v>
      </c>
      <c r="BH73" s="450">
        <v>2400</v>
      </c>
      <c r="BI73" s="446" t="s">
        <v>198</v>
      </c>
      <c r="BJ73" s="446" t="s">
        <v>199</v>
      </c>
      <c r="BK73" s="452" t="s">
        <v>200</v>
      </c>
      <c r="BL73" s="453">
        <v>1.1499999999999999</v>
      </c>
      <c r="BM73" s="454">
        <v>40</v>
      </c>
      <c r="BN73" s="454" t="s">
        <v>195</v>
      </c>
      <c r="BO73" s="455" t="s">
        <v>195</v>
      </c>
      <c r="BP73" s="454" t="s">
        <v>195</v>
      </c>
      <c r="BQ73" s="454" t="s">
        <v>195</v>
      </c>
      <c r="BT73" s="485">
        <v>270.79894739999997</v>
      </c>
    </row>
    <row r="74" spans="1:72" ht="13.5" customHeight="1" outlineLevel="1">
      <c r="A74" s="431" t="s">
        <v>286</v>
      </c>
      <c r="B74" s="432" t="s">
        <v>266</v>
      </c>
      <c r="C74" s="432">
        <v>5</v>
      </c>
      <c r="D74" s="432">
        <v>6</v>
      </c>
      <c r="E74" s="432" t="s">
        <v>224</v>
      </c>
      <c r="F74" s="433">
        <v>1165</v>
      </c>
      <c r="G74" s="456">
        <v>1036.8499999999999</v>
      </c>
      <c r="H74" s="434">
        <v>466</v>
      </c>
      <c r="I74" s="435">
        <v>7</v>
      </c>
      <c r="J74" s="436">
        <v>3.5</v>
      </c>
      <c r="K74" s="437">
        <v>3.6</v>
      </c>
      <c r="L74" s="438">
        <v>8.8164838579375235</v>
      </c>
      <c r="M74" s="439">
        <v>4.4082419289687618</v>
      </c>
      <c r="N74" s="440">
        <v>3.5265935431750095</v>
      </c>
      <c r="O74" s="438">
        <v>10.928816985318193</v>
      </c>
      <c r="P74" s="439">
        <v>5.4644084926590963</v>
      </c>
      <c r="Q74" s="441">
        <v>4.3715267941272771</v>
      </c>
      <c r="R74" s="442">
        <v>13.4</v>
      </c>
      <c r="S74" s="443">
        <v>6.7</v>
      </c>
      <c r="T74" s="437">
        <v>5.36</v>
      </c>
      <c r="U74" s="444">
        <v>92</v>
      </c>
      <c r="V74" s="432">
        <v>46</v>
      </c>
      <c r="W74" s="445">
        <v>36.800000000000004</v>
      </c>
      <c r="X74" s="443" t="s">
        <v>213</v>
      </c>
      <c r="Y74" s="436" t="s">
        <v>194</v>
      </c>
      <c r="Z74" s="436">
        <v>89.5</v>
      </c>
      <c r="AA74" s="436">
        <v>90.1</v>
      </c>
      <c r="AB74" s="436">
        <v>89.5</v>
      </c>
      <c r="AC74" s="436">
        <v>88.5</v>
      </c>
      <c r="AD74" s="436">
        <v>59.4</v>
      </c>
      <c r="AE74" s="436">
        <v>71.400000000000006</v>
      </c>
      <c r="AF74" s="436">
        <v>78.099999999999994</v>
      </c>
      <c r="AG74" s="436">
        <v>26.5</v>
      </c>
      <c r="AH74" s="436">
        <v>50</v>
      </c>
      <c r="AI74" s="436">
        <v>86</v>
      </c>
      <c r="AJ74" s="436">
        <v>54.324999999999996</v>
      </c>
      <c r="AK74" s="436">
        <v>220</v>
      </c>
      <c r="AL74" s="436">
        <v>380</v>
      </c>
      <c r="AM74" s="436">
        <v>205</v>
      </c>
      <c r="AN74" s="432">
        <v>14</v>
      </c>
      <c r="AO74" s="432">
        <v>21</v>
      </c>
      <c r="AP74" s="446">
        <v>171</v>
      </c>
      <c r="AQ74" s="447">
        <v>38.217178098698355</v>
      </c>
      <c r="AR74" s="457">
        <v>71</v>
      </c>
      <c r="AS74" s="449">
        <v>0.71120000000000005</v>
      </c>
      <c r="AT74" s="432" t="s">
        <v>196</v>
      </c>
      <c r="AU74" s="432" t="s">
        <v>197</v>
      </c>
      <c r="AV74" s="450">
        <v>64</v>
      </c>
      <c r="AW74" s="450">
        <v>71</v>
      </c>
      <c r="AX74" s="450">
        <v>41</v>
      </c>
      <c r="AY74" s="450">
        <v>42</v>
      </c>
      <c r="AZ74" s="450">
        <v>52</v>
      </c>
      <c r="BA74" s="450">
        <v>64</v>
      </c>
      <c r="BB74" s="450">
        <v>54</v>
      </c>
      <c r="BC74" s="450">
        <v>47</v>
      </c>
      <c r="BD74" s="450">
        <v>34</v>
      </c>
      <c r="BE74" s="451">
        <f t="shared" si="2"/>
        <v>503.07584745762711</v>
      </c>
      <c r="BF74" s="450">
        <v>2400</v>
      </c>
      <c r="BG74" s="451">
        <f t="shared" si="3"/>
        <v>503.07584745762711</v>
      </c>
      <c r="BH74" s="450">
        <v>2400</v>
      </c>
      <c r="BI74" s="446" t="s">
        <v>198</v>
      </c>
      <c r="BJ74" s="446" t="s">
        <v>199</v>
      </c>
      <c r="BK74" s="452" t="s">
        <v>200</v>
      </c>
      <c r="BL74" s="453">
        <v>1.1499999999999999</v>
      </c>
      <c r="BM74" s="454">
        <v>40</v>
      </c>
      <c r="BN74" s="454" t="s">
        <v>195</v>
      </c>
      <c r="BO74" s="455" t="s">
        <v>195</v>
      </c>
      <c r="BP74" s="454" t="s">
        <v>195</v>
      </c>
      <c r="BQ74" s="454" t="s">
        <v>195</v>
      </c>
      <c r="BT74" s="485">
        <v>225.76473680000001</v>
      </c>
    </row>
    <row r="75" spans="1:72" ht="13.5" customHeight="1" outlineLevel="1">
      <c r="A75" s="431" t="s">
        <v>287</v>
      </c>
      <c r="B75" s="432" t="s">
        <v>266</v>
      </c>
      <c r="C75" s="432">
        <v>2</v>
      </c>
      <c r="D75" s="432">
        <v>8</v>
      </c>
      <c r="E75" s="432" t="s">
        <v>221</v>
      </c>
      <c r="F75" s="433">
        <v>870</v>
      </c>
      <c r="G75" s="456">
        <v>774.30000000000007</v>
      </c>
      <c r="H75" s="434">
        <v>348</v>
      </c>
      <c r="I75" s="435">
        <v>4</v>
      </c>
      <c r="J75" s="436">
        <v>2</v>
      </c>
      <c r="K75" s="437">
        <v>1.6</v>
      </c>
      <c r="L75" s="438">
        <v>4.3763840461207524</v>
      </c>
      <c r="M75" s="439">
        <v>2.1881920230603762</v>
      </c>
      <c r="N75" s="440">
        <v>1.750553618448301</v>
      </c>
      <c r="O75" s="438">
        <v>5.282735771648718</v>
      </c>
      <c r="P75" s="439">
        <v>2.641367885824359</v>
      </c>
      <c r="Q75" s="441">
        <v>2.1130943086594871</v>
      </c>
      <c r="R75" s="442">
        <v>6.6</v>
      </c>
      <c r="S75" s="443">
        <v>3.3</v>
      </c>
      <c r="T75" s="437">
        <v>2.64</v>
      </c>
      <c r="U75" s="444">
        <v>32</v>
      </c>
      <c r="V75" s="432">
        <v>16</v>
      </c>
      <c r="W75" s="445">
        <v>12.8</v>
      </c>
      <c r="X75" s="443" t="s">
        <v>222</v>
      </c>
      <c r="Y75" s="436" t="s">
        <v>194</v>
      </c>
      <c r="Z75" s="436">
        <v>84</v>
      </c>
      <c r="AA75" s="436">
        <v>84.5</v>
      </c>
      <c r="AB75" s="436">
        <v>84</v>
      </c>
      <c r="AC75" s="436">
        <v>82.5</v>
      </c>
      <c r="AD75" s="436">
        <v>51</v>
      </c>
      <c r="AE75" s="436">
        <v>63</v>
      </c>
      <c r="AF75" s="436">
        <v>67</v>
      </c>
      <c r="AG75" s="436">
        <v>12</v>
      </c>
      <c r="AH75" s="436">
        <v>20</v>
      </c>
      <c r="AI75" s="436">
        <v>35</v>
      </c>
      <c r="AJ75" s="436">
        <v>18.96</v>
      </c>
      <c r="AK75" s="436">
        <v>170</v>
      </c>
      <c r="AL75" s="436">
        <v>290</v>
      </c>
      <c r="AM75" s="436">
        <v>158</v>
      </c>
      <c r="AN75" s="432">
        <v>22</v>
      </c>
      <c r="AO75" s="432">
        <v>38</v>
      </c>
      <c r="AP75" s="446">
        <v>126</v>
      </c>
      <c r="AQ75" s="447">
        <v>3.53</v>
      </c>
      <c r="AR75" s="457">
        <v>60</v>
      </c>
      <c r="AS75" s="449">
        <v>0.48</v>
      </c>
      <c r="AT75" s="432" t="s">
        <v>196</v>
      </c>
      <c r="AU75" s="432" t="s">
        <v>197</v>
      </c>
      <c r="AV75" s="450">
        <v>64</v>
      </c>
      <c r="AW75" s="450">
        <v>73</v>
      </c>
      <c r="AX75" s="450">
        <v>41</v>
      </c>
      <c r="AY75" s="450">
        <v>42</v>
      </c>
      <c r="AZ75" s="450">
        <v>52</v>
      </c>
      <c r="BA75" s="450">
        <v>64</v>
      </c>
      <c r="BB75" s="450">
        <v>54</v>
      </c>
      <c r="BC75" s="450">
        <v>47</v>
      </c>
      <c r="BD75" s="450">
        <v>34</v>
      </c>
      <c r="BE75" s="451">
        <f t="shared" si="2"/>
        <v>670.76779661016951</v>
      </c>
      <c r="BF75" s="450">
        <v>1800</v>
      </c>
      <c r="BG75" s="451">
        <f t="shared" si="3"/>
        <v>670.76779661016951</v>
      </c>
      <c r="BH75" s="458">
        <f t="shared" ref="BH75:BH76" si="4">BF75</f>
        <v>1800</v>
      </c>
      <c r="BI75" s="446" t="s">
        <v>198</v>
      </c>
      <c r="BJ75" s="446" t="s">
        <v>199</v>
      </c>
      <c r="BK75" s="452" t="s">
        <v>200</v>
      </c>
      <c r="BL75" s="453">
        <v>1.1499999999999999</v>
      </c>
      <c r="BM75" s="454">
        <v>40</v>
      </c>
      <c r="BN75" s="454" t="s">
        <v>195</v>
      </c>
      <c r="BO75" s="455" t="s">
        <v>195</v>
      </c>
      <c r="BP75" s="454" t="s">
        <v>195</v>
      </c>
      <c r="BQ75" s="454" t="s">
        <v>195</v>
      </c>
      <c r="BT75" s="485">
        <v>155.45683159999999</v>
      </c>
    </row>
    <row r="76" spans="1:72" ht="13.5" customHeight="1" outlineLevel="1">
      <c r="A76" s="431" t="s">
        <v>288</v>
      </c>
      <c r="B76" s="432" t="s">
        <v>266</v>
      </c>
      <c r="C76" s="432">
        <v>3</v>
      </c>
      <c r="D76" s="432">
        <v>8</v>
      </c>
      <c r="E76" s="432" t="s">
        <v>224</v>
      </c>
      <c r="F76" s="433">
        <v>870</v>
      </c>
      <c r="G76" s="456">
        <v>783</v>
      </c>
      <c r="H76" s="434">
        <v>365.4</v>
      </c>
      <c r="I76" s="435">
        <v>6</v>
      </c>
      <c r="J76" s="436">
        <v>3</v>
      </c>
      <c r="K76" s="437">
        <v>2.4000000000000004</v>
      </c>
      <c r="L76" s="438">
        <v>7.3093291436964147</v>
      </c>
      <c r="M76" s="439">
        <v>3.6546645718482074</v>
      </c>
      <c r="N76" s="440">
        <v>2.9237316574785659</v>
      </c>
      <c r="O76" s="438">
        <v>8.265693312541968</v>
      </c>
      <c r="P76" s="439">
        <v>4.132846656270984</v>
      </c>
      <c r="Q76" s="441">
        <v>3.3062773250167874</v>
      </c>
      <c r="R76" s="442">
        <v>9.6</v>
      </c>
      <c r="S76" s="443">
        <v>4.8</v>
      </c>
      <c r="T76" s="437">
        <v>3.84</v>
      </c>
      <c r="U76" s="444">
        <v>50</v>
      </c>
      <c r="V76" s="432">
        <v>25</v>
      </c>
      <c r="W76" s="445">
        <v>20</v>
      </c>
      <c r="X76" s="443" t="s">
        <v>222</v>
      </c>
      <c r="Y76" s="436" t="s">
        <v>194</v>
      </c>
      <c r="Z76" s="436">
        <v>85.5</v>
      </c>
      <c r="AA76" s="436">
        <v>86.5</v>
      </c>
      <c r="AB76" s="436">
        <v>85.5</v>
      </c>
      <c r="AC76" s="436">
        <v>84</v>
      </c>
      <c r="AD76" s="436">
        <v>45</v>
      </c>
      <c r="AE76" s="436">
        <v>59</v>
      </c>
      <c r="AF76" s="436">
        <v>68</v>
      </c>
      <c r="AG76" s="436">
        <v>18</v>
      </c>
      <c r="AH76" s="436">
        <v>31</v>
      </c>
      <c r="AI76" s="436">
        <v>52</v>
      </c>
      <c r="AJ76" s="436">
        <v>29.339999999999996</v>
      </c>
      <c r="AK76" s="436">
        <v>175</v>
      </c>
      <c r="AL76" s="436">
        <v>290</v>
      </c>
      <c r="AM76" s="436">
        <v>163</v>
      </c>
      <c r="AN76" s="432">
        <v>19</v>
      </c>
      <c r="AO76" s="432">
        <v>31</v>
      </c>
      <c r="AP76" s="446">
        <v>141</v>
      </c>
      <c r="AQ76" s="447">
        <v>4.0599999999999996</v>
      </c>
      <c r="AR76" s="457">
        <v>87</v>
      </c>
      <c r="AS76" s="449">
        <v>0.6</v>
      </c>
      <c r="AT76" s="432" t="s">
        <v>196</v>
      </c>
      <c r="AU76" s="432" t="s">
        <v>197</v>
      </c>
      <c r="AV76" s="450">
        <v>64</v>
      </c>
      <c r="AW76" s="450">
        <v>73</v>
      </c>
      <c r="AX76" s="450">
        <v>41</v>
      </c>
      <c r="AY76" s="450">
        <v>42</v>
      </c>
      <c r="AZ76" s="450">
        <v>52</v>
      </c>
      <c r="BA76" s="450">
        <v>64</v>
      </c>
      <c r="BB76" s="450">
        <v>54</v>
      </c>
      <c r="BC76" s="450">
        <v>47</v>
      </c>
      <c r="BD76" s="450">
        <v>34</v>
      </c>
      <c r="BE76" s="451">
        <f t="shared" si="2"/>
        <v>670.76779661016951</v>
      </c>
      <c r="BF76" s="450">
        <v>1800</v>
      </c>
      <c r="BG76" s="451">
        <f t="shared" si="3"/>
        <v>670.76779661016951</v>
      </c>
      <c r="BH76" s="458">
        <f t="shared" si="4"/>
        <v>1800</v>
      </c>
      <c r="BI76" s="446" t="s">
        <v>198</v>
      </c>
      <c r="BJ76" s="446" t="s">
        <v>199</v>
      </c>
      <c r="BK76" s="452" t="s">
        <v>200</v>
      </c>
      <c r="BL76" s="453">
        <v>1.1499999999999999</v>
      </c>
      <c r="BM76" s="454">
        <v>40</v>
      </c>
      <c r="BN76" s="454" t="s">
        <v>195</v>
      </c>
      <c r="BO76" s="455" t="s">
        <v>195</v>
      </c>
      <c r="BP76" s="454" t="s">
        <v>195</v>
      </c>
      <c r="BQ76" s="454" t="s">
        <v>195</v>
      </c>
      <c r="BT76" s="485">
        <v>137.81054420000001</v>
      </c>
    </row>
    <row r="77" spans="1:72" ht="13.5" customHeight="1" outlineLevel="1">
      <c r="A77" s="431" t="s">
        <v>289</v>
      </c>
      <c r="B77" s="432" t="s">
        <v>266</v>
      </c>
      <c r="C77" s="432">
        <v>15</v>
      </c>
      <c r="D77" s="432">
        <v>2</v>
      </c>
      <c r="E77" s="432" t="s">
        <v>230</v>
      </c>
      <c r="F77" s="433">
        <v>3530</v>
      </c>
      <c r="G77" s="456">
        <v>3141.7000000000003</v>
      </c>
      <c r="H77" s="434">
        <v>1835.6000000000001</v>
      </c>
      <c r="I77" s="435">
        <v>10.199999999999999</v>
      </c>
      <c r="J77" s="436">
        <v>5.0999999999999996</v>
      </c>
      <c r="K77" s="437">
        <v>4.08</v>
      </c>
      <c r="L77" s="438">
        <v>19.234629392272918</v>
      </c>
      <c r="M77" s="439">
        <v>9.6173146961364591</v>
      </c>
      <c r="N77" s="440">
        <v>7.6938517569091678</v>
      </c>
      <c r="O77" s="438">
        <v>26.432314960209837</v>
      </c>
      <c r="P77" s="439">
        <v>13.216157480104918</v>
      </c>
      <c r="Q77" s="441">
        <v>10.572925984083936</v>
      </c>
      <c r="R77" s="442">
        <v>35</v>
      </c>
      <c r="S77" s="443">
        <v>17.5</v>
      </c>
      <c r="T77" s="437">
        <v>14</v>
      </c>
      <c r="U77" s="444">
        <v>232</v>
      </c>
      <c r="V77" s="432">
        <v>116</v>
      </c>
      <c r="W77" s="445">
        <v>92.800000000000011</v>
      </c>
      <c r="X77" s="443" t="s">
        <v>231</v>
      </c>
      <c r="Y77" s="436" t="s">
        <v>194</v>
      </c>
      <c r="Z77" s="436">
        <v>90.7</v>
      </c>
      <c r="AA77" s="436">
        <v>91.3</v>
      </c>
      <c r="AB77" s="436">
        <v>91</v>
      </c>
      <c r="AC77" s="436">
        <v>90.2</v>
      </c>
      <c r="AD77" s="436">
        <v>80.599999999999994</v>
      </c>
      <c r="AE77" s="436">
        <v>87.4</v>
      </c>
      <c r="AF77" s="436">
        <v>88.2</v>
      </c>
      <c r="AG77" s="436">
        <v>22</v>
      </c>
      <c r="AH77" s="436">
        <v>46</v>
      </c>
      <c r="AI77" s="436">
        <v>57</v>
      </c>
      <c r="AJ77" s="436">
        <v>43.12</v>
      </c>
      <c r="AK77" s="436">
        <v>210</v>
      </c>
      <c r="AL77" s="436">
        <v>260</v>
      </c>
      <c r="AM77" s="436">
        <v>196</v>
      </c>
      <c r="AN77" s="432">
        <v>24</v>
      </c>
      <c r="AO77" s="432">
        <v>48</v>
      </c>
      <c r="AP77" s="446">
        <v>301</v>
      </c>
      <c r="AQ77" s="447">
        <v>53.817530425997234</v>
      </c>
      <c r="AR77" s="457">
        <v>16</v>
      </c>
      <c r="AS77" s="449">
        <v>1.1315</v>
      </c>
      <c r="AT77" s="432" t="s">
        <v>196</v>
      </c>
      <c r="AU77" s="432" t="s">
        <v>197</v>
      </c>
      <c r="AV77" s="450">
        <v>67</v>
      </c>
      <c r="AW77" s="450">
        <v>79</v>
      </c>
      <c r="AX77" s="450">
        <v>40</v>
      </c>
      <c r="AY77" s="450">
        <v>54</v>
      </c>
      <c r="AZ77" s="450">
        <v>56</v>
      </c>
      <c r="BA77" s="450">
        <v>63</v>
      </c>
      <c r="BB77" s="450">
        <v>62</v>
      </c>
      <c r="BC77" s="450">
        <v>60</v>
      </c>
      <c r="BD77" s="450">
        <v>48</v>
      </c>
      <c r="BE77" s="451">
        <f t="shared" si="2"/>
        <v>223.58926553672316</v>
      </c>
      <c r="BF77" s="450">
        <v>5400</v>
      </c>
      <c r="BG77" s="451">
        <f t="shared" si="3"/>
        <v>223.58926553672316</v>
      </c>
      <c r="BH77" s="450">
        <v>5400</v>
      </c>
      <c r="BI77" s="446" t="s">
        <v>198</v>
      </c>
      <c r="BJ77" s="446" t="s">
        <v>199</v>
      </c>
      <c r="BK77" s="452" t="s">
        <v>200</v>
      </c>
      <c r="BL77" s="453">
        <v>1.1499999999999999</v>
      </c>
      <c r="BM77" s="454">
        <v>40</v>
      </c>
      <c r="BN77" s="454" t="s">
        <v>195</v>
      </c>
      <c r="BO77" s="455" t="s">
        <v>195</v>
      </c>
      <c r="BP77" s="454" t="s">
        <v>195</v>
      </c>
      <c r="BQ77" s="454" t="s">
        <v>195</v>
      </c>
      <c r="BT77" s="485">
        <v>184.96333680000001</v>
      </c>
    </row>
    <row r="78" spans="1:72" ht="13.5" customHeight="1" outlineLevel="1">
      <c r="A78" s="431" t="s">
        <v>290</v>
      </c>
      <c r="B78" s="432" t="s">
        <v>266</v>
      </c>
      <c r="C78" s="432">
        <v>20</v>
      </c>
      <c r="D78" s="432">
        <v>2</v>
      </c>
      <c r="E78" s="432" t="s">
        <v>233</v>
      </c>
      <c r="F78" s="433">
        <v>3515</v>
      </c>
      <c r="G78" s="456">
        <v>3128.35</v>
      </c>
      <c r="H78" s="434">
        <v>1827.8</v>
      </c>
      <c r="I78" s="435">
        <v>10.4</v>
      </c>
      <c r="J78" s="436">
        <v>5.2</v>
      </c>
      <c r="K78" s="437">
        <v>4.16</v>
      </c>
      <c r="L78" s="438">
        <v>23.615546066871357</v>
      </c>
      <c r="M78" s="439">
        <v>11.807773033435678</v>
      </c>
      <c r="N78" s="440">
        <v>9.4462184267485423</v>
      </c>
      <c r="O78" s="438">
        <v>33.627137227399423</v>
      </c>
      <c r="P78" s="439">
        <v>16.813568613699712</v>
      </c>
      <c r="Q78" s="441">
        <v>13.45085489095977</v>
      </c>
      <c r="R78" s="442">
        <v>45</v>
      </c>
      <c r="S78" s="443">
        <v>22.5</v>
      </c>
      <c r="T78" s="437">
        <v>18</v>
      </c>
      <c r="U78" s="444">
        <v>290</v>
      </c>
      <c r="V78" s="432">
        <v>145</v>
      </c>
      <c r="W78" s="445">
        <v>116</v>
      </c>
      <c r="X78" s="443" t="s">
        <v>231</v>
      </c>
      <c r="Y78" s="436" t="s">
        <v>194</v>
      </c>
      <c r="Z78" s="436">
        <v>92.1</v>
      </c>
      <c r="AA78" s="436">
        <v>91.6</v>
      </c>
      <c r="AB78" s="436">
        <v>91</v>
      </c>
      <c r="AC78" s="436">
        <v>90.2</v>
      </c>
      <c r="AD78" s="436">
        <v>86.2</v>
      </c>
      <c r="AE78" s="436">
        <v>91.3</v>
      </c>
      <c r="AF78" s="436">
        <v>91.5</v>
      </c>
      <c r="AG78" s="436">
        <v>30</v>
      </c>
      <c r="AH78" s="436">
        <v>55</v>
      </c>
      <c r="AI78" s="436">
        <v>69</v>
      </c>
      <c r="AJ78" s="436">
        <v>51.9</v>
      </c>
      <c r="AK78" s="436">
        <v>185</v>
      </c>
      <c r="AL78" s="436">
        <v>230</v>
      </c>
      <c r="AM78" s="436">
        <v>173</v>
      </c>
      <c r="AN78" s="432">
        <v>20</v>
      </c>
      <c r="AO78" s="432">
        <v>45</v>
      </c>
      <c r="AP78" s="446">
        <v>313</v>
      </c>
      <c r="AQ78" s="447">
        <v>60.92</v>
      </c>
      <c r="AR78" s="457">
        <v>21</v>
      </c>
      <c r="AS78" s="449">
        <v>1.3546</v>
      </c>
      <c r="AT78" s="432" t="s">
        <v>196</v>
      </c>
      <c r="AU78" s="432" t="s">
        <v>197</v>
      </c>
      <c r="AV78" s="450">
        <v>67</v>
      </c>
      <c r="AW78" s="450">
        <v>79</v>
      </c>
      <c r="AX78" s="450">
        <v>40</v>
      </c>
      <c r="AY78" s="450">
        <v>54</v>
      </c>
      <c r="AZ78" s="450">
        <v>56</v>
      </c>
      <c r="BA78" s="450">
        <v>63</v>
      </c>
      <c r="BB78" s="450">
        <v>62</v>
      </c>
      <c r="BC78" s="450">
        <v>60</v>
      </c>
      <c r="BD78" s="450">
        <v>48</v>
      </c>
      <c r="BE78" s="451">
        <f t="shared" si="2"/>
        <v>223.58926553672316</v>
      </c>
      <c r="BF78" s="450">
        <v>5400</v>
      </c>
      <c r="BG78" s="451">
        <f t="shared" si="3"/>
        <v>223.58926553672316</v>
      </c>
      <c r="BH78" s="450">
        <v>5400</v>
      </c>
      <c r="BI78" s="446" t="s">
        <v>198</v>
      </c>
      <c r="BJ78" s="446" t="s">
        <v>199</v>
      </c>
      <c r="BK78" s="452" t="s">
        <v>200</v>
      </c>
      <c r="BL78" s="453">
        <v>1.1499999999999999</v>
      </c>
      <c r="BM78" s="454">
        <v>40</v>
      </c>
      <c r="BN78" s="454" t="s">
        <v>195</v>
      </c>
      <c r="BO78" s="455" t="s">
        <v>195</v>
      </c>
      <c r="BP78" s="454" t="s">
        <v>195</v>
      </c>
      <c r="BQ78" s="454" t="s">
        <v>195</v>
      </c>
      <c r="BT78" s="485">
        <v>167.48906840000001</v>
      </c>
    </row>
    <row r="79" spans="1:72" ht="13.5" customHeight="1" outlineLevel="1">
      <c r="A79" s="431" t="s">
        <v>291</v>
      </c>
      <c r="B79" s="432" t="s">
        <v>266</v>
      </c>
      <c r="C79" s="432">
        <v>15</v>
      </c>
      <c r="D79" s="432">
        <v>4</v>
      </c>
      <c r="E79" s="432" t="s">
        <v>230</v>
      </c>
      <c r="F79" s="433">
        <v>1770</v>
      </c>
      <c r="G79" s="456">
        <v>1575.3</v>
      </c>
      <c r="H79" s="434">
        <v>708</v>
      </c>
      <c r="I79" s="435">
        <v>17</v>
      </c>
      <c r="J79" s="436">
        <v>8.5</v>
      </c>
      <c r="K79" s="437">
        <v>6.8000000000000007</v>
      </c>
      <c r="L79" s="438">
        <v>23.619175657715367</v>
      </c>
      <c r="M79" s="439">
        <v>11.809587828857683</v>
      </c>
      <c r="N79" s="440">
        <v>9.4476702630861471</v>
      </c>
      <c r="O79" s="438">
        <v>30.426278259992507</v>
      </c>
      <c r="P79" s="439">
        <v>15.213139129996254</v>
      </c>
      <c r="Q79" s="441">
        <v>12.170511303997003</v>
      </c>
      <c r="R79" s="442">
        <v>38</v>
      </c>
      <c r="S79" s="443">
        <v>19</v>
      </c>
      <c r="T79" s="437">
        <v>15.200000000000001</v>
      </c>
      <c r="U79" s="444">
        <v>232</v>
      </c>
      <c r="V79" s="432">
        <v>116</v>
      </c>
      <c r="W79" s="445">
        <v>92.800000000000011</v>
      </c>
      <c r="X79" s="443" t="s">
        <v>231</v>
      </c>
      <c r="Y79" s="436" t="s">
        <v>194</v>
      </c>
      <c r="Z79" s="436">
        <v>92.3</v>
      </c>
      <c r="AA79" s="436">
        <v>92.8</v>
      </c>
      <c r="AB79" s="436">
        <v>92.4</v>
      </c>
      <c r="AC79" s="436">
        <v>91.7</v>
      </c>
      <c r="AD79" s="436">
        <v>64.5</v>
      </c>
      <c r="AE79" s="436">
        <v>74.7</v>
      </c>
      <c r="AF79" s="436">
        <v>80</v>
      </c>
      <c r="AG79" s="436">
        <v>44</v>
      </c>
      <c r="AH79" s="436">
        <v>81</v>
      </c>
      <c r="AI79" s="436">
        <v>103</v>
      </c>
      <c r="AJ79" s="436">
        <v>61.599999999999994</v>
      </c>
      <c r="AK79" s="436">
        <v>185</v>
      </c>
      <c r="AL79" s="436">
        <v>235</v>
      </c>
      <c r="AM79" s="436">
        <v>140</v>
      </c>
      <c r="AN79" s="432">
        <v>21</v>
      </c>
      <c r="AO79" s="432">
        <v>33</v>
      </c>
      <c r="AP79" s="446">
        <v>242.22</v>
      </c>
      <c r="AQ79" s="447">
        <v>63.96583293670092</v>
      </c>
      <c r="AR79" s="457">
        <v>75</v>
      </c>
      <c r="AS79" s="449">
        <v>1.6809000000000001</v>
      </c>
      <c r="AT79" s="432" t="s">
        <v>196</v>
      </c>
      <c r="AU79" s="432" t="s">
        <v>197</v>
      </c>
      <c r="AV79" s="450">
        <v>61</v>
      </c>
      <c r="AW79" s="450">
        <v>73</v>
      </c>
      <c r="AX79" s="450">
        <v>40</v>
      </c>
      <c r="AY79" s="450">
        <v>47</v>
      </c>
      <c r="AZ79" s="450">
        <v>53</v>
      </c>
      <c r="BA79" s="450">
        <v>59</v>
      </c>
      <c r="BB79" s="450">
        <v>56</v>
      </c>
      <c r="BC79" s="450">
        <v>47</v>
      </c>
      <c r="BD79" s="450">
        <v>38</v>
      </c>
      <c r="BE79" s="451">
        <f t="shared" si="2"/>
        <v>335.38389830508476</v>
      </c>
      <c r="BF79" s="450">
        <v>3600</v>
      </c>
      <c r="BG79" s="451">
        <f t="shared" si="3"/>
        <v>335.38389830508476</v>
      </c>
      <c r="BH79" s="450">
        <v>3600</v>
      </c>
      <c r="BI79" s="446" t="s">
        <v>198</v>
      </c>
      <c r="BJ79" s="446" t="s">
        <v>199</v>
      </c>
      <c r="BK79" s="452" t="s">
        <v>200</v>
      </c>
      <c r="BL79" s="453">
        <v>1.1499999999999999</v>
      </c>
      <c r="BM79" s="454">
        <v>40</v>
      </c>
      <c r="BN79" s="454" t="s">
        <v>195</v>
      </c>
      <c r="BO79" s="455" t="s">
        <v>195</v>
      </c>
      <c r="BP79" s="454" t="s">
        <v>195</v>
      </c>
      <c r="BQ79" s="454" t="s">
        <v>195</v>
      </c>
      <c r="BT79" s="485">
        <v>159.80076320000001</v>
      </c>
    </row>
    <row r="80" spans="1:72" ht="13.5" customHeight="1" outlineLevel="1">
      <c r="A80" s="431" t="s">
        <v>292</v>
      </c>
      <c r="B80" s="432" t="s">
        <v>266</v>
      </c>
      <c r="C80" s="432">
        <v>20</v>
      </c>
      <c r="D80" s="432">
        <v>4</v>
      </c>
      <c r="E80" s="432" t="s">
        <v>233</v>
      </c>
      <c r="F80" s="433">
        <v>1770</v>
      </c>
      <c r="G80" s="456">
        <v>1575.3</v>
      </c>
      <c r="H80" s="434">
        <v>920.4</v>
      </c>
      <c r="I80" s="435">
        <v>20.96</v>
      </c>
      <c r="J80" s="436">
        <v>10.48</v>
      </c>
      <c r="K80" s="437">
        <v>8.3840000000000003</v>
      </c>
      <c r="L80" s="438">
        <v>30.839123492796698</v>
      </c>
      <c r="M80" s="439">
        <v>15.419561746398349</v>
      </c>
      <c r="N80" s="440">
        <v>12.335649397118679</v>
      </c>
      <c r="O80" s="438">
        <v>39.670483647157667</v>
      </c>
      <c r="P80" s="439">
        <v>19.835241823578833</v>
      </c>
      <c r="Q80" s="441">
        <v>15.868193458863068</v>
      </c>
      <c r="R80" s="442">
        <v>50</v>
      </c>
      <c r="S80" s="443">
        <v>25</v>
      </c>
      <c r="T80" s="437">
        <v>20</v>
      </c>
      <c r="U80" s="444">
        <v>290</v>
      </c>
      <c r="V80" s="432">
        <v>145</v>
      </c>
      <c r="W80" s="445">
        <v>116</v>
      </c>
      <c r="X80" s="443" t="s">
        <v>231</v>
      </c>
      <c r="Y80" s="436" t="s">
        <v>194</v>
      </c>
      <c r="Z80" s="436">
        <v>93.1</v>
      </c>
      <c r="AA80" s="436">
        <v>93.4</v>
      </c>
      <c r="AB80" s="436">
        <v>93</v>
      </c>
      <c r="AC80" s="436">
        <v>92.4</v>
      </c>
      <c r="AD80" s="436">
        <v>65.3</v>
      </c>
      <c r="AE80" s="436">
        <v>75.900000000000006</v>
      </c>
      <c r="AF80" s="436">
        <v>80.5</v>
      </c>
      <c r="AG80" s="436">
        <v>60</v>
      </c>
      <c r="AH80" s="436">
        <v>110</v>
      </c>
      <c r="AI80" s="436">
        <v>144</v>
      </c>
      <c r="AJ80" s="436">
        <v>103.8</v>
      </c>
      <c r="AK80" s="436">
        <v>185</v>
      </c>
      <c r="AL80" s="436">
        <v>240</v>
      </c>
      <c r="AM80" s="436">
        <v>173</v>
      </c>
      <c r="AN80" s="432">
        <v>15</v>
      </c>
      <c r="AO80" s="432">
        <v>33</v>
      </c>
      <c r="AP80" s="446">
        <v>266.44200000000001</v>
      </c>
      <c r="AQ80" s="447">
        <v>74.42</v>
      </c>
      <c r="AR80" s="446">
        <v>99</v>
      </c>
      <c r="AS80" s="449">
        <v>2.0642999999999998</v>
      </c>
      <c r="AT80" s="432" t="s">
        <v>196</v>
      </c>
      <c r="AU80" s="432" t="s">
        <v>197</v>
      </c>
      <c r="AV80" s="450">
        <v>61</v>
      </c>
      <c r="AW80" s="450">
        <v>73</v>
      </c>
      <c r="AX80" s="450">
        <v>40</v>
      </c>
      <c r="AY80" s="450">
        <v>47</v>
      </c>
      <c r="AZ80" s="450">
        <v>53</v>
      </c>
      <c r="BA80" s="450">
        <v>59</v>
      </c>
      <c r="BB80" s="450">
        <v>56</v>
      </c>
      <c r="BC80" s="450">
        <v>47</v>
      </c>
      <c r="BD80" s="450">
        <v>38</v>
      </c>
      <c r="BE80" s="451">
        <f t="shared" si="2"/>
        <v>335.38389830508476</v>
      </c>
      <c r="BF80" s="450">
        <v>3600</v>
      </c>
      <c r="BG80" s="451">
        <f t="shared" si="3"/>
        <v>335.38389830508476</v>
      </c>
      <c r="BH80" s="450">
        <v>3600</v>
      </c>
      <c r="BI80" s="446" t="s">
        <v>198</v>
      </c>
      <c r="BJ80" s="446" t="s">
        <v>199</v>
      </c>
      <c r="BK80" s="452" t="s">
        <v>200</v>
      </c>
      <c r="BL80" s="453">
        <v>1.1499999999999999</v>
      </c>
      <c r="BM80" s="454">
        <v>40</v>
      </c>
      <c r="BN80" s="454" t="s">
        <v>195</v>
      </c>
      <c r="BO80" s="455" t="s">
        <v>195</v>
      </c>
      <c r="BP80" s="454" t="s">
        <v>195</v>
      </c>
      <c r="BQ80" s="454" t="s">
        <v>195</v>
      </c>
      <c r="BT80" s="485">
        <v>163.16</v>
      </c>
    </row>
    <row r="81" spans="1:72" ht="13.5" customHeight="1" outlineLevel="1">
      <c r="A81" s="431" t="s">
        <v>293</v>
      </c>
      <c r="B81" s="432" t="s">
        <v>266</v>
      </c>
      <c r="C81" s="432">
        <v>7.5</v>
      </c>
      <c r="D81" s="432">
        <v>6</v>
      </c>
      <c r="E81" s="432" t="s">
        <v>230</v>
      </c>
      <c r="F81" s="433">
        <v>1175</v>
      </c>
      <c r="G81" s="456">
        <v>1045.75</v>
      </c>
      <c r="H81" s="434">
        <v>481.74999999999994</v>
      </c>
      <c r="I81" s="435">
        <v>10</v>
      </c>
      <c r="J81" s="436">
        <v>5</v>
      </c>
      <c r="K81" s="437">
        <v>4</v>
      </c>
      <c r="L81" s="438">
        <v>13.214931976927712</v>
      </c>
      <c r="M81" s="439">
        <v>6.607465988463856</v>
      </c>
      <c r="N81" s="440">
        <v>5.2859727907710852</v>
      </c>
      <c r="O81" s="438">
        <v>16.41833863456398</v>
      </c>
      <c r="P81" s="439">
        <v>8.2091693172819902</v>
      </c>
      <c r="Q81" s="441">
        <v>6.5673354538255921</v>
      </c>
      <c r="R81" s="442">
        <v>20</v>
      </c>
      <c r="S81" s="443">
        <v>10</v>
      </c>
      <c r="T81" s="437">
        <v>8</v>
      </c>
      <c r="U81" s="444">
        <v>126</v>
      </c>
      <c r="V81" s="432">
        <v>63</v>
      </c>
      <c r="W81" s="445">
        <v>50.400000000000006</v>
      </c>
      <c r="X81" s="443" t="s">
        <v>222</v>
      </c>
      <c r="Y81" s="436" t="s">
        <v>194</v>
      </c>
      <c r="Z81" s="436">
        <v>91.1</v>
      </c>
      <c r="AA81" s="436">
        <v>91.5</v>
      </c>
      <c r="AB81" s="436">
        <v>91</v>
      </c>
      <c r="AC81" s="436">
        <v>90.2</v>
      </c>
      <c r="AD81" s="436">
        <v>58.4</v>
      </c>
      <c r="AE81" s="436">
        <v>70.2</v>
      </c>
      <c r="AF81" s="436">
        <v>77.2</v>
      </c>
      <c r="AG81" s="436">
        <v>33</v>
      </c>
      <c r="AH81" s="436">
        <v>55</v>
      </c>
      <c r="AI81" s="436">
        <v>86</v>
      </c>
      <c r="AJ81" s="436">
        <v>50.82</v>
      </c>
      <c r="AK81" s="436">
        <v>165</v>
      </c>
      <c r="AL81" s="436">
        <v>260</v>
      </c>
      <c r="AM81" s="436">
        <v>154</v>
      </c>
      <c r="AN81" s="432">
        <v>26</v>
      </c>
      <c r="AO81" s="432">
        <v>45</v>
      </c>
      <c r="AP81" s="446">
        <v>248.82599999999999</v>
      </c>
      <c r="AQ81" s="447">
        <v>58.599684513420499</v>
      </c>
      <c r="AR81" s="457">
        <v>104</v>
      </c>
      <c r="AS81" s="449">
        <v>1.4974000000000001</v>
      </c>
      <c r="AT81" s="432" t="s">
        <v>196</v>
      </c>
      <c r="AU81" s="432" t="s">
        <v>197</v>
      </c>
      <c r="AV81" s="450">
        <v>55</v>
      </c>
      <c r="AW81" s="450">
        <v>67</v>
      </c>
      <c r="AX81" s="450">
        <v>21</v>
      </c>
      <c r="AY81" s="450">
        <v>40</v>
      </c>
      <c r="AZ81" s="450">
        <v>42</v>
      </c>
      <c r="BA81" s="450">
        <v>51</v>
      </c>
      <c r="BB81" s="450">
        <v>46</v>
      </c>
      <c r="BC81" s="450">
        <v>51</v>
      </c>
      <c r="BD81" s="450">
        <v>28</v>
      </c>
      <c r="BE81" s="451">
        <f t="shared" si="2"/>
        <v>503.07584745762711</v>
      </c>
      <c r="BF81" s="450">
        <v>2400</v>
      </c>
      <c r="BG81" s="451">
        <f t="shared" si="3"/>
        <v>503.07584745762711</v>
      </c>
      <c r="BH81" s="450">
        <v>2400</v>
      </c>
      <c r="BI81" s="446" t="s">
        <v>198</v>
      </c>
      <c r="BJ81" s="446" t="s">
        <v>199</v>
      </c>
      <c r="BK81" s="452" t="s">
        <v>200</v>
      </c>
      <c r="BL81" s="453">
        <v>1.1499999999999999</v>
      </c>
      <c r="BM81" s="454">
        <v>40</v>
      </c>
      <c r="BN81" s="454" t="s">
        <v>195</v>
      </c>
      <c r="BO81" s="455" t="s">
        <v>195</v>
      </c>
      <c r="BP81" s="454" t="s">
        <v>195</v>
      </c>
      <c r="BQ81" s="454" t="s">
        <v>195</v>
      </c>
      <c r="BT81" s="485">
        <v>174.2105263</v>
      </c>
    </row>
    <row r="82" spans="1:72" ht="13.5" customHeight="1" outlineLevel="1">
      <c r="A82" s="431" t="s">
        <v>294</v>
      </c>
      <c r="B82" s="432" t="s">
        <v>266</v>
      </c>
      <c r="C82" s="432">
        <v>10</v>
      </c>
      <c r="D82" s="432">
        <v>6</v>
      </c>
      <c r="E82" s="432" t="s">
        <v>233</v>
      </c>
      <c r="F82" s="433">
        <v>1175</v>
      </c>
      <c r="G82" s="456">
        <v>1045.75</v>
      </c>
      <c r="H82" s="434">
        <v>434.75</v>
      </c>
      <c r="I82" s="435">
        <v>12.6</v>
      </c>
      <c r="J82" s="436">
        <v>6.3</v>
      </c>
      <c r="K82" s="437">
        <v>5.04</v>
      </c>
      <c r="L82" s="438">
        <v>16.813528404761367</v>
      </c>
      <c r="M82" s="439">
        <v>8.4067642023806837</v>
      </c>
      <c r="N82" s="440">
        <v>6.7254113619045475</v>
      </c>
      <c r="O82" s="438">
        <v>21.439648246239994</v>
      </c>
      <c r="P82" s="439">
        <v>10.719824123119997</v>
      </c>
      <c r="Q82" s="441">
        <v>8.5758592984959972</v>
      </c>
      <c r="R82" s="442">
        <v>27</v>
      </c>
      <c r="S82" s="443">
        <v>13.5</v>
      </c>
      <c r="T82" s="437">
        <v>10.8</v>
      </c>
      <c r="U82" s="444">
        <v>162</v>
      </c>
      <c r="V82" s="432">
        <v>81</v>
      </c>
      <c r="W82" s="445">
        <v>64.8</v>
      </c>
      <c r="X82" s="443" t="s">
        <v>222</v>
      </c>
      <c r="Y82" s="436" t="s">
        <v>194</v>
      </c>
      <c r="Z82" s="436">
        <v>91.4</v>
      </c>
      <c r="AA82" s="436">
        <v>91.6</v>
      </c>
      <c r="AB82" s="436">
        <v>91</v>
      </c>
      <c r="AC82" s="436">
        <v>90.2</v>
      </c>
      <c r="AD82" s="436">
        <v>61</v>
      </c>
      <c r="AE82" s="436">
        <v>71.599999999999994</v>
      </c>
      <c r="AF82" s="436">
        <v>76.2</v>
      </c>
      <c r="AG82" s="436">
        <v>45</v>
      </c>
      <c r="AH82" s="436">
        <v>74</v>
      </c>
      <c r="AI82" s="436">
        <v>112</v>
      </c>
      <c r="AJ82" s="436">
        <v>69.75</v>
      </c>
      <c r="AK82" s="436">
        <v>165</v>
      </c>
      <c r="AL82" s="436">
        <v>250</v>
      </c>
      <c r="AM82" s="436">
        <v>155</v>
      </c>
      <c r="AN82" s="432">
        <v>18</v>
      </c>
      <c r="AO82" s="432">
        <v>38</v>
      </c>
      <c r="AP82" s="446">
        <v>257.63400000000001</v>
      </c>
      <c r="AQ82" s="447">
        <v>64.3</v>
      </c>
      <c r="AR82" s="457">
        <v>137</v>
      </c>
      <c r="AS82" s="449">
        <v>1.7082999999999999</v>
      </c>
      <c r="AT82" s="432" t="s">
        <v>196</v>
      </c>
      <c r="AU82" s="432" t="s">
        <v>197</v>
      </c>
      <c r="AV82" s="450">
        <v>55</v>
      </c>
      <c r="AW82" s="450">
        <v>67</v>
      </c>
      <c r="AX82" s="450">
        <v>21</v>
      </c>
      <c r="AY82" s="450">
        <v>40</v>
      </c>
      <c r="AZ82" s="450">
        <v>42</v>
      </c>
      <c r="BA82" s="450">
        <v>51</v>
      </c>
      <c r="BB82" s="450">
        <v>46</v>
      </c>
      <c r="BC82" s="450">
        <v>51</v>
      </c>
      <c r="BD82" s="450">
        <v>28</v>
      </c>
      <c r="BE82" s="451">
        <f t="shared" si="2"/>
        <v>503.07584745762711</v>
      </c>
      <c r="BF82" s="450">
        <v>2400</v>
      </c>
      <c r="BG82" s="451">
        <f t="shared" si="3"/>
        <v>503.07584745762711</v>
      </c>
      <c r="BH82" s="450">
        <v>2400</v>
      </c>
      <c r="BI82" s="446" t="s">
        <v>198</v>
      </c>
      <c r="BJ82" s="446" t="s">
        <v>199</v>
      </c>
      <c r="BK82" s="452" t="s">
        <v>200</v>
      </c>
      <c r="BL82" s="453">
        <v>1.1499999999999999</v>
      </c>
      <c r="BM82" s="454">
        <v>40</v>
      </c>
      <c r="BN82" s="454" t="s">
        <v>195</v>
      </c>
      <c r="BO82" s="455" t="s">
        <v>195</v>
      </c>
      <c r="BP82" s="454" t="s">
        <v>195</v>
      </c>
      <c r="BQ82" s="454" t="s">
        <v>195</v>
      </c>
      <c r="BT82" s="485">
        <v>169.7738105</v>
      </c>
    </row>
    <row r="83" spans="1:72" ht="13.5" customHeight="1" outlineLevel="1">
      <c r="A83" s="431" t="s">
        <v>295</v>
      </c>
      <c r="B83" s="432" t="s">
        <v>266</v>
      </c>
      <c r="C83" s="432">
        <v>5</v>
      </c>
      <c r="D83" s="432">
        <v>8</v>
      </c>
      <c r="E83" s="432" t="s">
        <v>230</v>
      </c>
      <c r="F83" s="433">
        <v>880</v>
      </c>
      <c r="G83" s="456">
        <v>783.2</v>
      </c>
      <c r="H83" s="434">
        <v>413.59999999999997</v>
      </c>
      <c r="I83" s="435">
        <v>11</v>
      </c>
      <c r="J83" s="436">
        <v>5.5</v>
      </c>
      <c r="K83" s="437">
        <v>4.4000000000000004</v>
      </c>
      <c r="L83" s="438">
        <v>12.748829901796073</v>
      </c>
      <c r="M83" s="439">
        <v>6.3744149508980366</v>
      </c>
      <c r="N83" s="440">
        <v>5.09953196071843</v>
      </c>
      <c r="O83" s="438">
        <v>14.965221307137053</v>
      </c>
      <c r="P83" s="439">
        <v>7.4826106535685266</v>
      </c>
      <c r="Q83" s="441">
        <v>5.9860885228548213</v>
      </c>
      <c r="R83" s="442">
        <v>17</v>
      </c>
      <c r="S83" s="443">
        <v>8.5</v>
      </c>
      <c r="T83" s="437">
        <v>6.8000000000000007</v>
      </c>
      <c r="U83" s="444">
        <v>66</v>
      </c>
      <c r="V83" s="432">
        <v>33</v>
      </c>
      <c r="W83" s="445">
        <v>26.400000000000002</v>
      </c>
      <c r="X83" s="443" t="s">
        <v>231</v>
      </c>
      <c r="Y83" s="436" t="s">
        <v>194</v>
      </c>
      <c r="Z83" s="436">
        <v>85.5</v>
      </c>
      <c r="AA83" s="436">
        <v>87</v>
      </c>
      <c r="AB83" s="436">
        <v>86.5</v>
      </c>
      <c r="AC83" s="436">
        <v>85.5</v>
      </c>
      <c r="AD83" s="436">
        <v>43</v>
      </c>
      <c r="AE83" s="436">
        <v>54</v>
      </c>
      <c r="AF83" s="436">
        <v>61</v>
      </c>
      <c r="AG83" s="436">
        <v>30</v>
      </c>
      <c r="AH83" s="436">
        <v>46</v>
      </c>
      <c r="AI83" s="436">
        <v>63</v>
      </c>
      <c r="AJ83" s="436">
        <v>43.199999999999996</v>
      </c>
      <c r="AK83" s="436">
        <v>155</v>
      </c>
      <c r="AL83" s="436">
        <v>210</v>
      </c>
      <c r="AM83" s="436">
        <v>144</v>
      </c>
      <c r="AN83" s="432">
        <v>65</v>
      </c>
      <c r="AO83" s="432">
        <v>115</v>
      </c>
      <c r="AP83" s="446">
        <v>218</v>
      </c>
      <c r="AQ83" s="447">
        <v>55.619125393209373</v>
      </c>
      <c r="AR83" s="457">
        <v>142</v>
      </c>
      <c r="AS83" s="449">
        <v>1.36</v>
      </c>
      <c r="AT83" s="432" t="s">
        <v>196</v>
      </c>
      <c r="AU83" s="432" t="s">
        <v>197</v>
      </c>
      <c r="AV83" s="450">
        <v>67</v>
      </c>
      <c r="AW83" s="450">
        <v>77</v>
      </c>
      <c r="AX83" s="450">
        <v>46</v>
      </c>
      <c r="AY83" s="450">
        <v>50</v>
      </c>
      <c r="AZ83" s="450">
        <v>64</v>
      </c>
      <c r="BA83" s="450">
        <v>61</v>
      </c>
      <c r="BB83" s="450">
        <v>57</v>
      </c>
      <c r="BC83" s="450">
        <v>46</v>
      </c>
      <c r="BD83" s="450">
        <v>39</v>
      </c>
      <c r="BE83" s="451">
        <f t="shared" si="2"/>
        <v>670.76779661016951</v>
      </c>
      <c r="BF83" s="450">
        <v>1800</v>
      </c>
      <c r="BG83" s="451">
        <f t="shared" si="3"/>
        <v>670.76779661016951</v>
      </c>
      <c r="BH83" s="458">
        <f t="shared" ref="BH83:BH84" si="5">BF83</f>
        <v>1800</v>
      </c>
      <c r="BI83" s="446" t="s">
        <v>198</v>
      </c>
      <c r="BJ83" s="446" t="s">
        <v>199</v>
      </c>
      <c r="BK83" s="452" t="s">
        <v>200</v>
      </c>
      <c r="BL83" s="453">
        <v>1.1499999999999999</v>
      </c>
      <c r="BM83" s="454">
        <v>40</v>
      </c>
      <c r="BN83" s="454" t="s">
        <v>195</v>
      </c>
      <c r="BO83" s="455" t="s">
        <v>195</v>
      </c>
      <c r="BP83" s="454" t="s">
        <v>195</v>
      </c>
      <c r="BQ83" s="454" t="s">
        <v>195</v>
      </c>
      <c r="BT83" s="485">
        <v>137.81054420000001</v>
      </c>
    </row>
    <row r="84" spans="1:72" ht="13.5" customHeight="1" outlineLevel="1">
      <c r="A84" s="431" t="s">
        <v>296</v>
      </c>
      <c r="B84" s="432" t="s">
        <v>266</v>
      </c>
      <c r="C84" s="432">
        <v>7.5</v>
      </c>
      <c r="D84" s="432">
        <v>8</v>
      </c>
      <c r="E84" s="432" t="s">
        <v>233</v>
      </c>
      <c r="F84" s="433">
        <v>875</v>
      </c>
      <c r="G84" s="456">
        <v>778.75</v>
      </c>
      <c r="H84" s="434">
        <v>455</v>
      </c>
      <c r="I84" s="435">
        <v>15.8</v>
      </c>
      <c r="J84" s="436">
        <v>7.9</v>
      </c>
      <c r="K84" s="437">
        <v>6.32</v>
      </c>
      <c r="L84" s="438">
        <v>18.366407967850023</v>
      </c>
      <c r="M84" s="439">
        <v>9.1832039839250115</v>
      </c>
      <c r="N84" s="440">
        <v>7.3465631871400099</v>
      </c>
      <c r="O84" s="438">
        <v>21.789238543676614</v>
      </c>
      <c r="P84" s="439">
        <v>10.894619271838307</v>
      </c>
      <c r="Q84" s="441">
        <v>8.7156954174706467</v>
      </c>
      <c r="R84" s="442">
        <v>26</v>
      </c>
      <c r="S84" s="443">
        <v>13</v>
      </c>
      <c r="T84" s="437">
        <v>10.4</v>
      </c>
      <c r="U84" s="444">
        <v>100</v>
      </c>
      <c r="V84" s="432">
        <v>50</v>
      </c>
      <c r="W84" s="445">
        <v>40</v>
      </c>
      <c r="X84" s="443" t="s">
        <v>231</v>
      </c>
      <c r="Y84" s="436" t="s">
        <v>194</v>
      </c>
      <c r="Z84" s="436">
        <v>87</v>
      </c>
      <c r="AA84" s="436">
        <v>88</v>
      </c>
      <c r="AB84" s="436">
        <v>87.5</v>
      </c>
      <c r="AC84" s="436">
        <v>86.5</v>
      </c>
      <c r="AD84" s="436">
        <v>44</v>
      </c>
      <c r="AE84" s="436">
        <v>55</v>
      </c>
      <c r="AF84" s="436">
        <v>62</v>
      </c>
      <c r="AG84" s="436">
        <v>45</v>
      </c>
      <c r="AH84" s="436">
        <v>74</v>
      </c>
      <c r="AI84" s="436">
        <v>90</v>
      </c>
      <c r="AJ84" s="436">
        <v>69.3</v>
      </c>
      <c r="AK84" s="436">
        <v>165</v>
      </c>
      <c r="AL84" s="436">
        <v>200</v>
      </c>
      <c r="AM84" s="436">
        <v>154</v>
      </c>
      <c r="AN84" s="432">
        <v>50</v>
      </c>
      <c r="AO84" s="432">
        <v>100</v>
      </c>
      <c r="AP84" s="446">
        <v>250</v>
      </c>
      <c r="AQ84" s="447">
        <v>72</v>
      </c>
      <c r="AR84" s="457">
        <v>208</v>
      </c>
      <c r="AS84" s="449">
        <v>1.75</v>
      </c>
      <c r="AT84" s="432" t="s">
        <v>196</v>
      </c>
      <c r="AU84" s="432" t="s">
        <v>197</v>
      </c>
      <c r="AV84" s="450">
        <v>67</v>
      </c>
      <c r="AW84" s="450">
        <v>77</v>
      </c>
      <c r="AX84" s="450">
        <v>46</v>
      </c>
      <c r="AY84" s="450">
        <v>50</v>
      </c>
      <c r="AZ84" s="450">
        <v>64</v>
      </c>
      <c r="BA84" s="450">
        <v>61</v>
      </c>
      <c r="BB84" s="450">
        <v>57</v>
      </c>
      <c r="BC84" s="450">
        <v>46</v>
      </c>
      <c r="BD84" s="450">
        <v>39</v>
      </c>
      <c r="BE84" s="451">
        <f t="shared" si="2"/>
        <v>670.76779661016951</v>
      </c>
      <c r="BF84" s="450">
        <v>1800</v>
      </c>
      <c r="BG84" s="451">
        <f t="shared" si="3"/>
        <v>670.76779661016951</v>
      </c>
      <c r="BH84" s="458">
        <f t="shared" si="5"/>
        <v>1800</v>
      </c>
      <c r="BI84" s="446" t="s">
        <v>198</v>
      </c>
      <c r="BJ84" s="446" t="s">
        <v>199</v>
      </c>
      <c r="BK84" s="452" t="s">
        <v>200</v>
      </c>
      <c r="BL84" s="453">
        <v>1.1499999999999999</v>
      </c>
      <c r="BM84" s="454">
        <v>40</v>
      </c>
      <c r="BN84" s="454" t="s">
        <v>195</v>
      </c>
      <c r="BO84" s="455" t="s">
        <v>195</v>
      </c>
      <c r="BP84" s="454" t="s">
        <v>195</v>
      </c>
      <c r="BQ84" s="454" t="s">
        <v>195</v>
      </c>
      <c r="BT84" s="485">
        <v>130.8811441</v>
      </c>
    </row>
    <row r="85" spans="1:72" ht="13.5" customHeight="1" outlineLevel="1">
      <c r="A85" s="431" t="s">
        <v>297</v>
      </c>
      <c r="B85" s="432" t="s">
        <v>266</v>
      </c>
      <c r="C85" s="432">
        <v>25</v>
      </c>
      <c r="D85" s="432">
        <v>4</v>
      </c>
      <c r="E85" s="432" t="s">
        <v>298</v>
      </c>
      <c r="F85" s="433">
        <v>1775</v>
      </c>
      <c r="G85" s="456">
        <v>1579.75</v>
      </c>
      <c r="H85" s="434">
        <v>834.25</v>
      </c>
      <c r="I85" s="435">
        <v>22</v>
      </c>
      <c r="J85" s="436">
        <v>11</v>
      </c>
      <c r="K85" s="437">
        <v>8.8000000000000007</v>
      </c>
      <c r="L85" s="438">
        <v>35.302457734392753</v>
      </c>
      <c r="M85" s="439">
        <v>17.651228867196377</v>
      </c>
      <c r="N85" s="440">
        <v>14.120983093757102</v>
      </c>
      <c r="O85" s="438">
        <v>46.746416024554449</v>
      </c>
      <c r="P85" s="439">
        <v>23.373208012277225</v>
      </c>
      <c r="Q85" s="441">
        <v>18.69856640982178</v>
      </c>
      <c r="R85" s="442">
        <v>60</v>
      </c>
      <c r="S85" s="443">
        <v>30</v>
      </c>
      <c r="T85" s="437">
        <v>24</v>
      </c>
      <c r="U85" s="444">
        <v>366</v>
      </c>
      <c r="V85" s="432">
        <v>183</v>
      </c>
      <c r="W85" s="445">
        <v>146.4</v>
      </c>
      <c r="X85" s="443" t="s">
        <v>231</v>
      </c>
      <c r="Y85" s="436" t="s">
        <v>194</v>
      </c>
      <c r="Z85" s="436">
        <v>93.5</v>
      </c>
      <c r="AA85" s="436">
        <v>94</v>
      </c>
      <c r="AB85" s="436">
        <v>93.6</v>
      </c>
      <c r="AC85" s="436">
        <v>93</v>
      </c>
      <c r="AD85" s="436">
        <v>71</v>
      </c>
      <c r="AE85" s="436">
        <v>80</v>
      </c>
      <c r="AF85" s="436">
        <v>84</v>
      </c>
      <c r="AG85" s="436">
        <v>74</v>
      </c>
      <c r="AH85" s="436">
        <v>133</v>
      </c>
      <c r="AI85" s="436">
        <v>185</v>
      </c>
      <c r="AJ85" s="436">
        <v>124.32</v>
      </c>
      <c r="AK85" s="436">
        <v>180</v>
      </c>
      <c r="AL85" s="436">
        <v>250</v>
      </c>
      <c r="AM85" s="436">
        <v>168</v>
      </c>
      <c r="AN85" s="432">
        <v>24</v>
      </c>
      <c r="AO85" s="432">
        <v>44</v>
      </c>
      <c r="AP85" s="446">
        <v>444.80399999999997</v>
      </c>
      <c r="AQ85" s="447">
        <v>102.79844853391695</v>
      </c>
      <c r="AR85" s="446">
        <v>122</v>
      </c>
      <c r="AS85" s="449">
        <v>4.3600000000000003</v>
      </c>
      <c r="AT85" s="432" t="s">
        <v>299</v>
      </c>
      <c r="AU85" s="432" t="s">
        <v>197</v>
      </c>
      <c r="AV85" s="450">
        <v>65</v>
      </c>
      <c r="AW85" s="450">
        <v>76</v>
      </c>
      <c r="AX85" s="450">
        <v>43</v>
      </c>
      <c r="AY85" s="450">
        <v>51</v>
      </c>
      <c r="AZ85" s="450">
        <v>55</v>
      </c>
      <c r="BA85" s="450">
        <v>55</v>
      </c>
      <c r="BB85" s="450">
        <v>62</v>
      </c>
      <c r="BC85" s="450">
        <v>59</v>
      </c>
      <c r="BD85" s="450">
        <v>51</v>
      </c>
      <c r="BE85" s="451">
        <f t="shared" si="2"/>
        <v>335.38389830508476</v>
      </c>
      <c r="BF85" s="450">
        <v>3600</v>
      </c>
      <c r="BG85" s="451">
        <f t="shared" si="3"/>
        <v>335.38389830508476</v>
      </c>
      <c r="BH85" s="450">
        <v>3600</v>
      </c>
      <c r="BI85" s="446" t="s">
        <v>300</v>
      </c>
      <c r="BJ85" s="446" t="s">
        <v>199</v>
      </c>
      <c r="BK85" s="452" t="s">
        <v>200</v>
      </c>
      <c r="BL85" s="453">
        <v>1.1499999999999999</v>
      </c>
      <c r="BM85" s="454">
        <v>40</v>
      </c>
      <c r="BN85" s="454" t="s">
        <v>195</v>
      </c>
      <c r="BO85" s="455" t="s">
        <v>195</v>
      </c>
      <c r="BP85" s="454" t="s">
        <v>195</v>
      </c>
      <c r="BQ85" s="454" t="s">
        <v>195</v>
      </c>
      <c r="BT85" s="485">
        <v>171.57684209999999</v>
      </c>
    </row>
    <row r="86" spans="1:72" ht="13.5" customHeight="1" outlineLevel="1">
      <c r="A86" s="431" t="s">
        <v>301</v>
      </c>
      <c r="B86" s="432" t="s">
        <v>266</v>
      </c>
      <c r="C86" s="432">
        <v>30</v>
      </c>
      <c r="D86" s="432">
        <v>4</v>
      </c>
      <c r="E86" s="432" t="s">
        <v>302</v>
      </c>
      <c r="F86" s="433">
        <v>1775</v>
      </c>
      <c r="G86" s="456">
        <v>1579.75</v>
      </c>
      <c r="H86" s="434">
        <v>834.25</v>
      </c>
      <c r="I86" s="435">
        <v>24</v>
      </c>
      <c r="J86" s="436">
        <v>12</v>
      </c>
      <c r="K86" s="437">
        <v>9.6000000000000014</v>
      </c>
      <c r="L86" s="438">
        <v>41.026804791416041</v>
      </c>
      <c r="M86" s="439">
        <v>20.51340239570802</v>
      </c>
      <c r="N86" s="440">
        <v>16.410721916566416</v>
      </c>
      <c r="O86" s="438">
        <v>54.669352557681158</v>
      </c>
      <c r="P86" s="439">
        <v>27.334676278840579</v>
      </c>
      <c r="Q86" s="441">
        <v>21.867741023072465</v>
      </c>
      <c r="R86" s="442">
        <v>70</v>
      </c>
      <c r="S86" s="443">
        <v>35</v>
      </c>
      <c r="T86" s="437">
        <v>28</v>
      </c>
      <c r="U86" s="444">
        <v>436</v>
      </c>
      <c r="V86" s="432">
        <v>218</v>
      </c>
      <c r="W86" s="445">
        <v>174.4</v>
      </c>
      <c r="X86" s="443" t="s">
        <v>231</v>
      </c>
      <c r="Y86" s="436" t="s">
        <v>194</v>
      </c>
      <c r="Z86" s="436">
        <v>93.9</v>
      </c>
      <c r="AA86" s="436">
        <v>94.1</v>
      </c>
      <c r="AB86" s="436">
        <v>93.6</v>
      </c>
      <c r="AC86" s="436">
        <v>93</v>
      </c>
      <c r="AD86" s="436">
        <v>73</v>
      </c>
      <c r="AE86" s="436">
        <v>82</v>
      </c>
      <c r="AF86" s="436">
        <v>85</v>
      </c>
      <c r="AG86" s="436">
        <v>89</v>
      </c>
      <c r="AH86" s="436">
        <v>160</v>
      </c>
      <c r="AI86" s="436">
        <v>223</v>
      </c>
      <c r="AJ86" s="436">
        <v>149.51999999999998</v>
      </c>
      <c r="AK86" s="436">
        <v>180</v>
      </c>
      <c r="AL86" s="436">
        <v>250</v>
      </c>
      <c r="AM86" s="436">
        <v>168</v>
      </c>
      <c r="AN86" s="432">
        <v>24</v>
      </c>
      <c r="AO86" s="432">
        <v>44</v>
      </c>
      <c r="AP86" s="446">
        <v>455.81399999999996</v>
      </c>
      <c r="AQ86" s="447">
        <v>110.51432552924879</v>
      </c>
      <c r="AR86" s="446">
        <v>144</v>
      </c>
      <c r="AS86" s="449">
        <v>4.83</v>
      </c>
      <c r="AT86" s="432" t="s">
        <v>299</v>
      </c>
      <c r="AU86" s="432" t="s">
        <v>197</v>
      </c>
      <c r="AV86" s="450">
        <v>65</v>
      </c>
      <c r="AW86" s="450">
        <v>76</v>
      </c>
      <c r="AX86" s="450">
        <v>43</v>
      </c>
      <c r="AY86" s="450">
        <v>51</v>
      </c>
      <c r="AZ86" s="450">
        <v>55</v>
      </c>
      <c r="BA86" s="450">
        <v>55</v>
      </c>
      <c r="BB86" s="450">
        <v>62</v>
      </c>
      <c r="BC86" s="450">
        <v>59</v>
      </c>
      <c r="BD86" s="450">
        <v>51</v>
      </c>
      <c r="BE86" s="451">
        <f t="shared" si="2"/>
        <v>335.38389830508476</v>
      </c>
      <c r="BF86" s="450">
        <v>3600</v>
      </c>
      <c r="BG86" s="451">
        <f t="shared" si="3"/>
        <v>335.38389830508476</v>
      </c>
      <c r="BH86" s="450">
        <v>3600</v>
      </c>
      <c r="BI86" s="446" t="s">
        <v>300</v>
      </c>
      <c r="BJ86" s="446" t="s">
        <v>199</v>
      </c>
      <c r="BK86" s="452" t="s">
        <v>200</v>
      </c>
      <c r="BL86" s="453">
        <v>1.1499999999999999</v>
      </c>
      <c r="BM86" s="454">
        <v>40</v>
      </c>
      <c r="BN86" s="454" t="s">
        <v>195</v>
      </c>
      <c r="BO86" s="455" t="s">
        <v>195</v>
      </c>
      <c r="BP86" s="454" t="s">
        <v>195</v>
      </c>
      <c r="BQ86" s="454" t="s">
        <v>195</v>
      </c>
      <c r="BT86" s="485">
        <v>166.53449470000001</v>
      </c>
    </row>
    <row r="87" spans="1:72" ht="13.5" customHeight="1" outlineLevel="1">
      <c r="A87" s="431" t="s">
        <v>303</v>
      </c>
      <c r="B87" s="432" t="s">
        <v>266</v>
      </c>
      <c r="C87" s="432">
        <v>15</v>
      </c>
      <c r="D87" s="432">
        <v>6</v>
      </c>
      <c r="E87" s="432" t="s">
        <v>298</v>
      </c>
      <c r="F87" s="433">
        <v>1180</v>
      </c>
      <c r="G87" s="456">
        <v>1062</v>
      </c>
      <c r="H87" s="434">
        <v>472</v>
      </c>
      <c r="I87" s="435">
        <v>22</v>
      </c>
      <c r="J87" s="436">
        <v>11</v>
      </c>
      <c r="K87" s="437">
        <v>8.8000000000000007</v>
      </c>
      <c r="L87" s="438">
        <v>29.186794404354728</v>
      </c>
      <c r="M87" s="439">
        <v>14.593397202177364</v>
      </c>
      <c r="N87" s="440">
        <v>11.674717761741892</v>
      </c>
      <c r="O87" s="438">
        <v>34.812145821415079</v>
      </c>
      <c r="P87" s="439">
        <v>17.40607291070754</v>
      </c>
      <c r="Q87" s="441">
        <v>13.924858328566032</v>
      </c>
      <c r="R87" s="442">
        <v>42</v>
      </c>
      <c r="S87" s="443">
        <v>21</v>
      </c>
      <c r="T87" s="437">
        <v>16.8</v>
      </c>
      <c r="U87" s="444">
        <v>232</v>
      </c>
      <c r="V87" s="432">
        <v>116</v>
      </c>
      <c r="W87" s="445">
        <v>92.800000000000011</v>
      </c>
      <c r="X87" s="443" t="s">
        <v>231</v>
      </c>
      <c r="Y87" s="436" t="s">
        <v>194</v>
      </c>
      <c r="Z87" s="436">
        <v>90.9</v>
      </c>
      <c r="AA87" s="436">
        <v>91.8</v>
      </c>
      <c r="AB87" s="436">
        <v>91.7</v>
      </c>
      <c r="AC87" s="436">
        <v>91</v>
      </c>
      <c r="AD87" s="436">
        <v>53</v>
      </c>
      <c r="AE87" s="436">
        <v>66</v>
      </c>
      <c r="AF87" s="436">
        <v>73</v>
      </c>
      <c r="AG87" s="436">
        <v>67</v>
      </c>
      <c r="AH87" s="436">
        <v>100</v>
      </c>
      <c r="AI87" s="436">
        <v>161</v>
      </c>
      <c r="AJ87" s="436">
        <v>93.8</v>
      </c>
      <c r="AK87" s="436">
        <v>150</v>
      </c>
      <c r="AL87" s="436">
        <v>240</v>
      </c>
      <c r="AM87" s="436">
        <v>140</v>
      </c>
      <c r="AN87" s="432">
        <v>22</v>
      </c>
      <c r="AO87" s="432">
        <v>48</v>
      </c>
      <c r="AP87" s="446">
        <v>409</v>
      </c>
      <c r="AQ87" s="447">
        <v>95.30317890967649</v>
      </c>
      <c r="AR87" s="446">
        <v>200</v>
      </c>
      <c r="AS87" s="449">
        <v>3.94</v>
      </c>
      <c r="AT87" s="432" t="s">
        <v>299</v>
      </c>
      <c r="AU87" s="432" t="s">
        <v>197</v>
      </c>
      <c r="AV87" s="450">
        <v>61</v>
      </c>
      <c r="AW87" s="450">
        <v>72</v>
      </c>
      <c r="AX87" s="450">
        <v>42</v>
      </c>
      <c r="AY87" s="450">
        <v>49</v>
      </c>
      <c r="AZ87" s="450">
        <v>55</v>
      </c>
      <c r="BA87" s="450">
        <v>52</v>
      </c>
      <c r="BB87" s="450">
        <v>54</v>
      </c>
      <c r="BC87" s="450">
        <v>56</v>
      </c>
      <c r="BD87" s="450">
        <v>50</v>
      </c>
      <c r="BE87" s="451">
        <f t="shared" si="2"/>
        <v>580.47213168187739</v>
      </c>
      <c r="BF87" s="450">
        <v>2080</v>
      </c>
      <c r="BG87" s="451">
        <f t="shared" si="3"/>
        <v>580.47213168187739</v>
      </c>
      <c r="BH87" s="450">
        <v>2080</v>
      </c>
      <c r="BI87" s="446" t="s">
        <v>300</v>
      </c>
      <c r="BJ87" s="446" t="s">
        <v>199</v>
      </c>
      <c r="BK87" s="452" t="s">
        <v>200</v>
      </c>
      <c r="BL87" s="453">
        <v>1.1499999999999999</v>
      </c>
      <c r="BM87" s="454">
        <v>40</v>
      </c>
      <c r="BN87" s="454" t="s">
        <v>195</v>
      </c>
      <c r="BO87" s="455" t="s">
        <v>195</v>
      </c>
      <c r="BP87" s="454" t="s">
        <v>195</v>
      </c>
      <c r="BQ87" s="454" t="s">
        <v>195</v>
      </c>
      <c r="BT87" s="485">
        <v>165.2105263</v>
      </c>
    </row>
    <row r="88" spans="1:72" ht="13.5" customHeight="1" outlineLevel="1">
      <c r="A88" s="431" t="s">
        <v>304</v>
      </c>
      <c r="B88" s="432" t="s">
        <v>266</v>
      </c>
      <c r="C88" s="432">
        <v>20</v>
      </c>
      <c r="D88" s="432">
        <v>6</v>
      </c>
      <c r="E88" s="432" t="s">
        <v>302</v>
      </c>
      <c r="F88" s="433">
        <v>1180</v>
      </c>
      <c r="G88" s="456">
        <v>1062</v>
      </c>
      <c r="H88" s="434">
        <v>472</v>
      </c>
      <c r="I88" s="435">
        <v>26</v>
      </c>
      <c r="J88" s="436">
        <v>13</v>
      </c>
      <c r="K88" s="437">
        <v>10.4</v>
      </c>
      <c r="L88" s="438">
        <v>36.065768801133622</v>
      </c>
      <c r="M88" s="439">
        <v>18.032884400566811</v>
      </c>
      <c r="N88" s="440">
        <v>14.426307520453449</v>
      </c>
      <c r="O88" s="438">
        <v>44.301581412054119</v>
      </c>
      <c r="P88" s="439">
        <v>22.15079070602706</v>
      </c>
      <c r="Q88" s="441">
        <v>17.720632564821649</v>
      </c>
      <c r="R88" s="442">
        <v>54</v>
      </c>
      <c r="S88" s="443">
        <v>27</v>
      </c>
      <c r="T88" s="437">
        <v>21.6</v>
      </c>
      <c r="U88" s="444">
        <v>290</v>
      </c>
      <c r="V88" s="432">
        <v>145</v>
      </c>
      <c r="W88" s="445">
        <v>116</v>
      </c>
      <c r="X88" s="443" t="s">
        <v>231</v>
      </c>
      <c r="Y88" s="436" t="s">
        <v>194</v>
      </c>
      <c r="Z88" s="436">
        <v>91.2</v>
      </c>
      <c r="AA88" s="436">
        <v>92</v>
      </c>
      <c r="AB88" s="436">
        <v>91.7</v>
      </c>
      <c r="AC88" s="436">
        <v>91</v>
      </c>
      <c r="AD88" s="436">
        <v>57</v>
      </c>
      <c r="AE88" s="436">
        <v>69</v>
      </c>
      <c r="AF88" s="436">
        <v>76</v>
      </c>
      <c r="AG88" s="436">
        <v>89</v>
      </c>
      <c r="AH88" s="436">
        <v>133</v>
      </c>
      <c r="AI88" s="436">
        <v>214</v>
      </c>
      <c r="AJ88" s="436">
        <v>124.6</v>
      </c>
      <c r="AK88" s="436">
        <v>150</v>
      </c>
      <c r="AL88" s="436">
        <v>240</v>
      </c>
      <c r="AM88" s="436">
        <v>140</v>
      </c>
      <c r="AN88" s="432">
        <v>20</v>
      </c>
      <c r="AO88" s="432">
        <v>45</v>
      </c>
      <c r="AP88" s="446">
        <v>434</v>
      </c>
      <c r="AQ88" s="447">
        <v>104.98741932725046</v>
      </c>
      <c r="AR88" s="446">
        <v>262</v>
      </c>
      <c r="AS88" s="449">
        <v>4.5199999999999996</v>
      </c>
      <c r="AT88" s="432" t="s">
        <v>299</v>
      </c>
      <c r="AU88" s="432" t="s">
        <v>197</v>
      </c>
      <c r="AV88" s="450">
        <v>61</v>
      </c>
      <c r="AW88" s="450">
        <v>72</v>
      </c>
      <c r="AX88" s="450">
        <v>42</v>
      </c>
      <c r="AY88" s="450">
        <v>49</v>
      </c>
      <c r="AZ88" s="450">
        <v>55</v>
      </c>
      <c r="BA88" s="450">
        <v>52</v>
      </c>
      <c r="BB88" s="450">
        <v>54</v>
      </c>
      <c r="BC88" s="450">
        <v>56</v>
      </c>
      <c r="BD88" s="450">
        <v>50</v>
      </c>
      <c r="BE88" s="451">
        <f t="shared" si="2"/>
        <v>580.47213168187739</v>
      </c>
      <c r="BF88" s="450">
        <v>2080</v>
      </c>
      <c r="BG88" s="451">
        <f t="shared" si="3"/>
        <v>580.47213168187739</v>
      </c>
      <c r="BH88" s="450">
        <v>2080</v>
      </c>
      <c r="BI88" s="446" t="s">
        <v>300</v>
      </c>
      <c r="BJ88" s="446" t="s">
        <v>199</v>
      </c>
      <c r="BK88" s="452" t="s">
        <v>200</v>
      </c>
      <c r="BL88" s="453">
        <v>1.1499999999999999</v>
      </c>
      <c r="BM88" s="454">
        <v>40</v>
      </c>
      <c r="BN88" s="454" t="s">
        <v>195</v>
      </c>
      <c r="BO88" s="455" t="s">
        <v>195</v>
      </c>
      <c r="BP88" s="454" t="s">
        <v>195</v>
      </c>
      <c r="BQ88" s="454" t="s">
        <v>195</v>
      </c>
      <c r="BT88" s="485">
        <v>163.3578947</v>
      </c>
    </row>
    <row r="89" spans="1:72" ht="13.5" customHeight="1" outlineLevel="1">
      <c r="A89" s="431" t="s">
        <v>305</v>
      </c>
      <c r="B89" s="432" t="s">
        <v>266</v>
      </c>
      <c r="C89" s="432">
        <v>10</v>
      </c>
      <c r="D89" s="432">
        <v>8</v>
      </c>
      <c r="E89" s="432" t="s">
        <v>298</v>
      </c>
      <c r="F89" s="433">
        <v>885</v>
      </c>
      <c r="G89" s="456">
        <v>787.65</v>
      </c>
      <c r="H89" s="434">
        <v>398.25</v>
      </c>
      <c r="I89" s="435">
        <v>22</v>
      </c>
      <c r="J89" s="436">
        <v>11</v>
      </c>
      <c r="K89" s="437">
        <v>8.8000000000000007</v>
      </c>
      <c r="L89" s="438">
        <v>25</v>
      </c>
      <c r="M89" s="439">
        <v>12.5</v>
      </c>
      <c r="N89" s="440">
        <v>10</v>
      </c>
      <c r="O89" s="438">
        <v>29.6</v>
      </c>
      <c r="P89" s="439">
        <v>14.8</v>
      </c>
      <c r="Q89" s="441">
        <v>11.817726553923585</v>
      </c>
      <c r="R89" s="442">
        <v>34</v>
      </c>
      <c r="S89" s="443">
        <v>17</v>
      </c>
      <c r="T89" s="437">
        <v>13.600000000000001</v>
      </c>
      <c r="U89" s="444">
        <v>162</v>
      </c>
      <c r="V89" s="432">
        <v>81</v>
      </c>
      <c r="W89" s="445">
        <v>64.8</v>
      </c>
      <c r="X89" s="443" t="s">
        <v>222</v>
      </c>
      <c r="Y89" s="436" t="s">
        <v>194</v>
      </c>
      <c r="Z89" s="436">
        <v>88.2</v>
      </c>
      <c r="AA89" s="436">
        <v>89.8</v>
      </c>
      <c r="AB89" s="436">
        <v>90.2</v>
      </c>
      <c r="AC89" s="436">
        <v>89.5</v>
      </c>
      <c r="AD89" s="436">
        <v>42</v>
      </c>
      <c r="AE89" s="436">
        <v>53</v>
      </c>
      <c r="AF89" s="436">
        <v>61</v>
      </c>
      <c r="AG89" s="436">
        <v>59</v>
      </c>
      <c r="AH89" s="436">
        <v>95</v>
      </c>
      <c r="AI89" s="436">
        <v>132</v>
      </c>
      <c r="AJ89" s="436">
        <v>82.6</v>
      </c>
      <c r="AK89" s="436">
        <v>160</v>
      </c>
      <c r="AL89" s="436">
        <v>240</v>
      </c>
      <c r="AM89" s="436">
        <v>140</v>
      </c>
      <c r="AN89" s="432">
        <v>15</v>
      </c>
      <c r="AO89" s="432">
        <v>30</v>
      </c>
      <c r="AP89" s="446">
        <v>418.38</v>
      </c>
      <c r="AQ89" s="447">
        <v>97.262250889693021</v>
      </c>
      <c r="AR89" s="446">
        <v>273</v>
      </c>
      <c r="AS89" s="449">
        <v>4.05</v>
      </c>
      <c r="AT89" s="432" t="s">
        <v>299</v>
      </c>
      <c r="AU89" s="432" t="s">
        <v>197</v>
      </c>
      <c r="AV89" s="450">
        <v>59</v>
      </c>
      <c r="AW89" s="450">
        <v>70</v>
      </c>
      <c r="AX89" s="450">
        <v>49</v>
      </c>
      <c r="AY89" s="450">
        <v>51</v>
      </c>
      <c r="AZ89" s="450">
        <v>54</v>
      </c>
      <c r="BA89" s="450">
        <v>52</v>
      </c>
      <c r="BB89" s="450">
        <v>54</v>
      </c>
      <c r="BC89" s="450">
        <v>44</v>
      </c>
      <c r="BD89" s="450">
        <v>37</v>
      </c>
      <c r="BE89" s="451">
        <f t="shared" si="2"/>
        <v>773.96284224250314</v>
      </c>
      <c r="BF89" s="450">
        <v>1560</v>
      </c>
      <c r="BG89" s="451">
        <f t="shared" si="3"/>
        <v>773.96284224250314</v>
      </c>
      <c r="BH89" s="458">
        <f t="shared" ref="BH89:BH90" si="6">BF89</f>
        <v>1560</v>
      </c>
      <c r="BI89" s="446" t="s">
        <v>300</v>
      </c>
      <c r="BJ89" s="446" t="s">
        <v>199</v>
      </c>
      <c r="BK89" s="452" t="s">
        <v>200</v>
      </c>
      <c r="BL89" s="453">
        <v>1.1499999999999999</v>
      </c>
      <c r="BM89" s="454">
        <v>40</v>
      </c>
      <c r="BN89" s="454" t="s">
        <v>195</v>
      </c>
      <c r="BO89" s="455" t="s">
        <v>195</v>
      </c>
      <c r="BP89" s="454" t="s">
        <v>195</v>
      </c>
      <c r="BQ89" s="454" t="s">
        <v>195</v>
      </c>
      <c r="BT89" s="485">
        <v>153.82421005</v>
      </c>
    </row>
    <row r="90" spans="1:72" ht="13.5" customHeight="1" outlineLevel="1">
      <c r="A90" s="431" t="s">
        <v>306</v>
      </c>
      <c r="B90" s="432" t="s">
        <v>266</v>
      </c>
      <c r="C90" s="432">
        <v>15</v>
      </c>
      <c r="D90" s="432">
        <v>8</v>
      </c>
      <c r="E90" s="432" t="s">
        <v>302</v>
      </c>
      <c r="F90" s="433">
        <v>885</v>
      </c>
      <c r="G90" s="456">
        <v>787.65</v>
      </c>
      <c r="H90" s="434">
        <v>398.25</v>
      </c>
      <c r="I90" s="435">
        <v>38</v>
      </c>
      <c r="J90" s="436">
        <v>19</v>
      </c>
      <c r="K90" s="437">
        <v>15</v>
      </c>
      <c r="L90" s="438">
        <v>42</v>
      </c>
      <c r="M90" s="439">
        <v>21</v>
      </c>
      <c r="N90" s="440">
        <v>16.8</v>
      </c>
      <c r="O90" s="438">
        <v>46</v>
      </c>
      <c r="P90" s="439">
        <v>23</v>
      </c>
      <c r="Q90" s="441">
        <v>18.399999999999999</v>
      </c>
      <c r="R90" s="442">
        <v>52</v>
      </c>
      <c r="S90" s="443">
        <v>26</v>
      </c>
      <c r="T90" s="437">
        <v>21</v>
      </c>
      <c r="U90" s="444">
        <v>232</v>
      </c>
      <c r="V90" s="432">
        <v>116</v>
      </c>
      <c r="W90" s="445">
        <v>92.800000000000011</v>
      </c>
      <c r="X90" s="443" t="s">
        <v>231</v>
      </c>
      <c r="Y90" s="436" t="s">
        <v>194</v>
      </c>
      <c r="Z90" s="436">
        <v>88.6</v>
      </c>
      <c r="AA90" s="436">
        <v>89.8</v>
      </c>
      <c r="AB90" s="436">
        <v>90.2</v>
      </c>
      <c r="AC90" s="436">
        <v>90.2</v>
      </c>
      <c r="AD90" s="436">
        <v>40</v>
      </c>
      <c r="AE90" s="436">
        <v>50</v>
      </c>
      <c r="AF90" s="436">
        <v>60</v>
      </c>
      <c r="AG90" s="436">
        <v>89</v>
      </c>
      <c r="AH90" s="436">
        <v>142</v>
      </c>
      <c r="AI90" s="436">
        <v>214</v>
      </c>
      <c r="AJ90" s="436">
        <v>124.6</v>
      </c>
      <c r="AK90" s="436">
        <v>160</v>
      </c>
      <c r="AL90" s="436">
        <v>240</v>
      </c>
      <c r="AM90" s="436">
        <v>140</v>
      </c>
      <c r="AN90" s="432">
        <v>18</v>
      </c>
      <c r="AO90" s="432">
        <v>35</v>
      </c>
      <c r="AP90" s="446">
        <v>459</v>
      </c>
      <c r="AQ90" s="447">
        <v>114.78277922733314</v>
      </c>
      <c r="AR90" s="446">
        <v>400</v>
      </c>
      <c r="AS90" s="449">
        <v>5.1100000000000003</v>
      </c>
      <c r="AT90" s="432" t="s">
        <v>299</v>
      </c>
      <c r="AU90" s="432" t="s">
        <v>197</v>
      </c>
      <c r="AV90" s="450">
        <v>59</v>
      </c>
      <c r="AW90" s="450">
        <v>70</v>
      </c>
      <c r="AX90" s="450">
        <v>49</v>
      </c>
      <c r="AY90" s="450">
        <v>51</v>
      </c>
      <c r="AZ90" s="450">
        <v>54</v>
      </c>
      <c r="BA90" s="450">
        <v>52</v>
      </c>
      <c r="BB90" s="450">
        <v>54</v>
      </c>
      <c r="BC90" s="450">
        <v>44</v>
      </c>
      <c r="BD90" s="450">
        <v>37</v>
      </c>
      <c r="BE90" s="451">
        <f t="shared" si="2"/>
        <v>773.96284224250314</v>
      </c>
      <c r="BF90" s="450">
        <v>1560</v>
      </c>
      <c r="BG90" s="451">
        <f t="shared" si="3"/>
        <v>773.96284224250314</v>
      </c>
      <c r="BH90" s="458">
        <f t="shared" si="6"/>
        <v>1560</v>
      </c>
      <c r="BI90" s="446" t="s">
        <v>300</v>
      </c>
      <c r="BJ90" s="446" t="s">
        <v>199</v>
      </c>
      <c r="BK90" s="452" t="s">
        <v>200</v>
      </c>
      <c r="BL90" s="453">
        <v>1.1499999999999999</v>
      </c>
      <c r="BM90" s="454">
        <v>40</v>
      </c>
      <c r="BN90" s="454" t="s">
        <v>195</v>
      </c>
      <c r="BO90" s="455" t="s">
        <v>195</v>
      </c>
      <c r="BP90" s="454" t="s">
        <v>195</v>
      </c>
      <c r="BQ90" s="454" t="s">
        <v>195</v>
      </c>
      <c r="BT90" s="485">
        <v>153.82422105000001</v>
      </c>
    </row>
    <row r="91" spans="1:72" ht="13.5" customHeight="1" outlineLevel="1">
      <c r="A91" s="431" t="s">
        <v>307</v>
      </c>
      <c r="B91" s="432" t="s">
        <v>266</v>
      </c>
      <c r="C91" s="432">
        <v>25</v>
      </c>
      <c r="D91" s="432">
        <v>2</v>
      </c>
      <c r="E91" s="432" t="s">
        <v>308</v>
      </c>
      <c r="F91" s="433">
        <v>3525</v>
      </c>
      <c r="G91" s="456">
        <v>3137.25</v>
      </c>
      <c r="H91" s="434">
        <v>1304.25</v>
      </c>
      <c r="I91" s="435">
        <v>14</v>
      </c>
      <c r="J91" s="436">
        <v>7</v>
      </c>
      <c r="K91" s="437">
        <v>5.6000000000000005</v>
      </c>
      <c r="L91" s="438">
        <v>31.65509977439639</v>
      </c>
      <c r="M91" s="439">
        <v>15.827549887198195</v>
      </c>
      <c r="N91" s="440">
        <v>12.662039909758557</v>
      </c>
      <c r="O91" s="438">
        <v>44.333986846674243</v>
      </c>
      <c r="P91" s="439">
        <v>22.166993423337122</v>
      </c>
      <c r="Q91" s="441">
        <v>17.733594738669698</v>
      </c>
      <c r="R91" s="442">
        <v>58</v>
      </c>
      <c r="S91" s="443">
        <v>29</v>
      </c>
      <c r="T91" s="437">
        <v>23.200000000000003</v>
      </c>
      <c r="U91" s="444">
        <v>366</v>
      </c>
      <c r="V91" s="432">
        <v>183</v>
      </c>
      <c r="W91" s="445">
        <v>146.4</v>
      </c>
      <c r="X91" s="443" t="s">
        <v>231</v>
      </c>
      <c r="Y91" s="436" t="s">
        <v>194</v>
      </c>
      <c r="Z91" s="436">
        <v>91.4</v>
      </c>
      <c r="AA91" s="436">
        <v>92.2</v>
      </c>
      <c r="AB91" s="436">
        <v>91.7</v>
      </c>
      <c r="AC91" s="436">
        <v>91</v>
      </c>
      <c r="AD91" s="436">
        <v>81</v>
      </c>
      <c r="AE91" s="436">
        <v>86</v>
      </c>
      <c r="AF91" s="436">
        <v>88</v>
      </c>
      <c r="AG91" s="436">
        <v>37</v>
      </c>
      <c r="AH91" s="436">
        <v>59</v>
      </c>
      <c r="AI91" s="436">
        <v>93</v>
      </c>
      <c r="AJ91" s="436">
        <v>55.5</v>
      </c>
      <c r="AK91" s="436">
        <v>160</v>
      </c>
      <c r="AL91" s="436">
        <v>250</v>
      </c>
      <c r="AM91" s="436">
        <v>150</v>
      </c>
      <c r="AN91" s="432">
        <v>16</v>
      </c>
      <c r="AO91" s="432">
        <v>30</v>
      </c>
      <c r="AP91" s="446">
        <v>464.62200000000001</v>
      </c>
      <c r="AQ91" s="447">
        <v>90.084442161658799</v>
      </c>
      <c r="AR91" s="446">
        <v>26</v>
      </c>
      <c r="AS91" s="449">
        <v>3.05</v>
      </c>
      <c r="AT91" s="432" t="s">
        <v>299</v>
      </c>
      <c r="AU91" s="432" t="s">
        <v>197</v>
      </c>
      <c r="AV91" s="450">
        <v>72</v>
      </c>
      <c r="AW91" s="450">
        <v>83</v>
      </c>
      <c r="AX91" s="450">
        <v>46</v>
      </c>
      <c r="AY91" s="450">
        <v>57</v>
      </c>
      <c r="AZ91" s="450">
        <v>65</v>
      </c>
      <c r="BA91" s="450">
        <v>64</v>
      </c>
      <c r="BB91" s="450">
        <v>69</v>
      </c>
      <c r="BC91" s="450">
        <v>65</v>
      </c>
      <c r="BD91" s="450">
        <v>54</v>
      </c>
      <c r="BE91" s="451">
        <f t="shared" si="2"/>
        <v>223.58926553672316</v>
      </c>
      <c r="BF91" s="450">
        <v>5400</v>
      </c>
      <c r="BG91" s="451">
        <f t="shared" si="3"/>
        <v>223.58926553672316</v>
      </c>
      <c r="BH91" s="450">
        <v>5400</v>
      </c>
      <c r="BI91" s="446" t="s">
        <v>300</v>
      </c>
      <c r="BJ91" s="446" t="s">
        <v>199</v>
      </c>
      <c r="BK91" s="452" t="s">
        <v>200</v>
      </c>
      <c r="BL91" s="453">
        <v>1.1499999999999999</v>
      </c>
      <c r="BM91" s="454">
        <v>40</v>
      </c>
      <c r="BN91" s="454" t="s">
        <v>195</v>
      </c>
      <c r="BO91" s="455" t="s">
        <v>195</v>
      </c>
      <c r="BP91" s="454" t="s">
        <v>195</v>
      </c>
      <c r="BQ91" s="454" t="s">
        <v>195</v>
      </c>
      <c r="BT91" s="485">
        <v>165.8894737</v>
      </c>
    </row>
    <row r="92" spans="1:72" ht="13.5" customHeight="1" outlineLevel="1">
      <c r="A92" s="431" t="s">
        <v>309</v>
      </c>
      <c r="B92" s="432" t="s">
        <v>266</v>
      </c>
      <c r="C92" s="432">
        <v>30</v>
      </c>
      <c r="D92" s="432">
        <v>2</v>
      </c>
      <c r="E92" s="432" t="s">
        <v>310</v>
      </c>
      <c r="F92" s="433">
        <v>3530</v>
      </c>
      <c r="G92" s="456">
        <v>3141.7000000000003</v>
      </c>
      <c r="H92" s="434">
        <v>1306.0999999999999</v>
      </c>
      <c r="I92" s="435">
        <v>17</v>
      </c>
      <c r="J92" s="436">
        <v>8.5</v>
      </c>
      <c r="K92" s="437">
        <v>6.8000000000000007</v>
      </c>
      <c r="L92" s="438">
        <v>36.629472596087254</v>
      </c>
      <c r="M92" s="439">
        <v>18.314736298043627</v>
      </c>
      <c r="N92" s="440">
        <v>14.651789038434902</v>
      </c>
      <c r="O92" s="438">
        <v>51.407499354795291</v>
      </c>
      <c r="P92" s="439">
        <v>25.703749677397646</v>
      </c>
      <c r="Q92" s="441">
        <v>20.562999741918119</v>
      </c>
      <c r="R92" s="442">
        <v>68</v>
      </c>
      <c r="S92" s="443">
        <v>34</v>
      </c>
      <c r="T92" s="437">
        <v>27.200000000000003</v>
      </c>
      <c r="U92" s="444">
        <v>436</v>
      </c>
      <c r="V92" s="432">
        <v>218</v>
      </c>
      <c r="W92" s="445">
        <v>174.4</v>
      </c>
      <c r="X92" s="443" t="s">
        <v>231</v>
      </c>
      <c r="Y92" s="436" t="s">
        <v>194</v>
      </c>
      <c r="Z92" s="436">
        <v>91.4</v>
      </c>
      <c r="AA92" s="436">
        <v>92.2</v>
      </c>
      <c r="AB92" s="436">
        <v>91.7</v>
      </c>
      <c r="AC92" s="436">
        <v>91</v>
      </c>
      <c r="AD92" s="436">
        <v>84</v>
      </c>
      <c r="AE92" s="436">
        <v>89</v>
      </c>
      <c r="AF92" s="436">
        <v>90</v>
      </c>
      <c r="AG92" s="436">
        <v>45</v>
      </c>
      <c r="AH92" s="436">
        <v>72</v>
      </c>
      <c r="AI92" s="436">
        <v>112.5</v>
      </c>
      <c r="AJ92" s="436">
        <v>67.5</v>
      </c>
      <c r="AK92" s="436">
        <v>160</v>
      </c>
      <c r="AL92" s="436">
        <v>250</v>
      </c>
      <c r="AM92" s="436">
        <v>150</v>
      </c>
      <c r="AN92" s="432">
        <v>16</v>
      </c>
      <c r="AO92" s="432">
        <v>30</v>
      </c>
      <c r="AP92" s="446">
        <v>424</v>
      </c>
      <c r="AQ92" s="447">
        <v>99.751266123828543</v>
      </c>
      <c r="AR92" s="446">
        <v>30</v>
      </c>
      <c r="AS92" s="449">
        <v>3.53</v>
      </c>
      <c r="AT92" s="432" t="s">
        <v>299</v>
      </c>
      <c r="AU92" s="432" t="s">
        <v>197</v>
      </c>
      <c r="AV92" s="450">
        <v>72</v>
      </c>
      <c r="AW92" s="450">
        <v>83</v>
      </c>
      <c r="AX92" s="450">
        <v>46</v>
      </c>
      <c r="AY92" s="450">
        <v>57</v>
      </c>
      <c r="AZ92" s="450">
        <v>65</v>
      </c>
      <c r="BA92" s="450">
        <v>64</v>
      </c>
      <c r="BB92" s="450">
        <v>62</v>
      </c>
      <c r="BC92" s="450">
        <v>60</v>
      </c>
      <c r="BD92" s="450">
        <v>52</v>
      </c>
      <c r="BE92" s="451">
        <f t="shared" si="2"/>
        <v>223.58926553672316</v>
      </c>
      <c r="BF92" s="450">
        <v>5400</v>
      </c>
      <c r="BG92" s="451">
        <f t="shared" si="3"/>
        <v>223.58926553672316</v>
      </c>
      <c r="BH92" s="450">
        <v>5400</v>
      </c>
      <c r="BI92" s="446" t="s">
        <v>300</v>
      </c>
      <c r="BJ92" s="446" t="s">
        <v>199</v>
      </c>
      <c r="BK92" s="452" t="s">
        <v>200</v>
      </c>
      <c r="BL92" s="453">
        <v>1.1499999999999999</v>
      </c>
      <c r="BM92" s="454">
        <v>40</v>
      </c>
      <c r="BN92" s="454" t="s">
        <v>195</v>
      </c>
      <c r="BO92" s="455" t="s">
        <v>195</v>
      </c>
      <c r="BP92" s="454" t="s">
        <v>195</v>
      </c>
      <c r="BQ92" s="454" t="s">
        <v>195</v>
      </c>
      <c r="BT92" s="485">
        <v>156.22105260000001</v>
      </c>
    </row>
    <row r="93" spans="1:72" ht="13.5" customHeight="1" outlineLevel="1">
      <c r="A93" s="431" t="s">
        <v>311</v>
      </c>
      <c r="B93" s="432" t="s">
        <v>266</v>
      </c>
      <c r="C93" s="432">
        <v>40</v>
      </c>
      <c r="D93" s="432">
        <v>4</v>
      </c>
      <c r="E93" s="432" t="s">
        <v>312</v>
      </c>
      <c r="F93" s="433">
        <v>1780</v>
      </c>
      <c r="G93" s="456">
        <v>1584</v>
      </c>
      <c r="H93" s="434">
        <v>872</v>
      </c>
      <c r="I93" s="435">
        <v>30</v>
      </c>
      <c r="J93" s="436">
        <v>15</v>
      </c>
      <c r="K93" s="437">
        <v>12</v>
      </c>
      <c r="L93" s="438">
        <v>53.017827511011113</v>
      </c>
      <c r="M93" s="439">
        <v>26.508913755505557</v>
      </c>
      <c r="N93" s="440">
        <v>21.207131004404445</v>
      </c>
      <c r="O93" s="438">
        <v>72.014247545861124</v>
      </c>
      <c r="P93" s="439">
        <v>36.007123772930562</v>
      </c>
      <c r="Q93" s="441">
        <v>28.805699018344452</v>
      </c>
      <c r="R93" s="442">
        <v>92</v>
      </c>
      <c r="S93" s="443">
        <v>46</v>
      </c>
      <c r="T93" s="437">
        <v>36.800000000000004</v>
      </c>
      <c r="U93" s="444">
        <v>580</v>
      </c>
      <c r="V93" s="432">
        <v>290</v>
      </c>
      <c r="W93" s="445">
        <v>232</v>
      </c>
      <c r="X93" s="443" t="s">
        <v>231</v>
      </c>
      <c r="Y93" s="436" t="s">
        <v>194</v>
      </c>
      <c r="Z93" s="436">
        <v>94.3</v>
      </c>
      <c r="AA93" s="436">
        <v>94.1</v>
      </c>
      <c r="AB93" s="436">
        <v>94.1</v>
      </c>
      <c r="AC93" s="436">
        <v>93.6</v>
      </c>
      <c r="AD93" s="436">
        <v>75</v>
      </c>
      <c r="AE93" s="436">
        <v>83</v>
      </c>
      <c r="AF93" s="436">
        <v>86</v>
      </c>
      <c r="AG93" s="436">
        <v>118</v>
      </c>
      <c r="AH93" s="436">
        <v>212</v>
      </c>
      <c r="AI93" s="436">
        <v>272</v>
      </c>
      <c r="AJ93" s="436">
        <v>198.23999999999998</v>
      </c>
      <c r="AK93" s="436">
        <v>180</v>
      </c>
      <c r="AL93" s="436">
        <v>230</v>
      </c>
      <c r="AM93" s="436">
        <v>168</v>
      </c>
      <c r="AN93" s="432">
        <v>22</v>
      </c>
      <c r="AO93" s="432">
        <v>45</v>
      </c>
      <c r="AP93" s="446">
        <v>636.37800000000004</v>
      </c>
      <c r="AQ93" s="447">
        <v>155.58898286672732</v>
      </c>
      <c r="AR93" s="446">
        <v>189</v>
      </c>
      <c r="AS93" s="449">
        <v>9.35</v>
      </c>
      <c r="AT93" s="432" t="s">
        <v>299</v>
      </c>
      <c r="AU93" s="432" t="s">
        <v>197</v>
      </c>
      <c r="AV93" s="450" t="s">
        <v>313</v>
      </c>
      <c r="AW93" s="450" t="s">
        <v>314</v>
      </c>
      <c r="AX93" s="450" t="s">
        <v>315</v>
      </c>
      <c r="AY93" s="450" t="s">
        <v>316</v>
      </c>
      <c r="AZ93" s="450" t="s">
        <v>317</v>
      </c>
      <c r="BA93" s="450" t="s">
        <v>317</v>
      </c>
      <c r="BB93" s="450" t="s">
        <v>318</v>
      </c>
      <c r="BC93" s="450" t="s">
        <v>319</v>
      </c>
      <c r="BD93" s="450" t="s">
        <v>320</v>
      </c>
      <c r="BE93" s="451">
        <f t="shared" si="2"/>
        <v>447.17853107344632</v>
      </c>
      <c r="BF93" s="450">
        <v>2700</v>
      </c>
      <c r="BG93" s="451">
        <f t="shared" si="3"/>
        <v>447.17853107344632</v>
      </c>
      <c r="BH93" s="450">
        <v>2700</v>
      </c>
      <c r="BI93" s="446" t="s">
        <v>300</v>
      </c>
      <c r="BJ93" s="446" t="s">
        <v>199</v>
      </c>
      <c r="BK93" s="452" t="s">
        <v>200</v>
      </c>
      <c r="BL93" s="453">
        <v>1.1499999999999999</v>
      </c>
      <c r="BM93" s="454">
        <v>40</v>
      </c>
      <c r="BN93" s="454" t="s">
        <v>195</v>
      </c>
      <c r="BO93" s="455" t="s">
        <v>195</v>
      </c>
      <c r="BP93" s="454" t="s">
        <v>195</v>
      </c>
      <c r="BQ93" s="454" t="s">
        <v>195</v>
      </c>
      <c r="BT93" s="485">
        <v>155.26842110000001</v>
      </c>
    </row>
    <row r="94" spans="1:72" ht="13.5" customHeight="1" outlineLevel="1">
      <c r="A94" s="431" t="s">
        <v>321</v>
      </c>
      <c r="B94" s="432" t="s">
        <v>266</v>
      </c>
      <c r="C94" s="432">
        <v>50</v>
      </c>
      <c r="D94" s="432">
        <v>4</v>
      </c>
      <c r="E94" s="432" t="s">
        <v>322</v>
      </c>
      <c r="F94" s="433">
        <v>1780</v>
      </c>
      <c r="G94" s="456">
        <v>1584</v>
      </c>
      <c r="H94" s="434">
        <v>872</v>
      </c>
      <c r="I94" s="435">
        <v>40</v>
      </c>
      <c r="J94" s="436">
        <v>20</v>
      </c>
      <c r="K94" s="437">
        <v>16</v>
      </c>
      <c r="L94" s="438">
        <v>68.669528149837745</v>
      </c>
      <c r="M94" s="439">
        <v>34.334764074918873</v>
      </c>
      <c r="N94" s="440">
        <v>27.4678112599351</v>
      </c>
      <c r="O94" s="438">
        <v>91.366614296205171</v>
      </c>
      <c r="P94" s="439">
        <v>45.683307148102585</v>
      </c>
      <c r="Q94" s="441">
        <v>36.546645718482068</v>
      </c>
      <c r="R94" s="442">
        <v>116</v>
      </c>
      <c r="S94" s="443">
        <v>58</v>
      </c>
      <c r="T94" s="437">
        <v>46.400000000000006</v>
      </c>
      <c r="U94" s="444">
        <v>726</v>
      </c>
      <c r="V94" s="432">
        <v>363</v>
      </c>
      <c r="W94" s="445">
        <v>290.40000000000003</v>
      </c>
      <c r="X94" s="443" t="s">
        <v>231</v>
      </c>
      <c r="Y94" s="436" t="s">
        <v>194</v>
      </c>
      <c r="Z94" s="436">
        <v>94.8</v>
      </c>
      <c r="AA94" s="436">
        <v>95</v>
      </c>
      <c r="AB94" s="436">
        <v>94.5</v>
      </c>
      <c r="AC94" s="436">
        <v>94.1</v>
      </c>
      <c r="AD94" s="436">
        <v>72</v>
      </c>
      <c r="AE94" s="436">
        <v>81</v>
      </c>
      <c r="AF94" s="436">
        <v>85</v>
      </c>
      <c r="AG94" s="436">
        <v>148</v>
      </c>
      <c r="AH94" s="436">
        <v>252</v>
      </c>
      <c r="AI94" s="436">
        <v>340</v>
      </c>
      <c r="AJ94" s="436">
        <v>248.64</v>
      </c>
      <c r="AK94" s="436">
        <v>170</v>
      </c>
      <c r="AL94" s="436">
        <v>230</v>
      </c>
      <c r="AM94" s="436">
        <v>168</v>
      </c>
      <c r="AN94" s="432">
        <v>22</v>
      </c>
      <c r="AO94" s="432">
        <v>45</v>
      </c>
      <c r="AP94" s="446">
        <v>700.23599999999999</v>
      </c>
      <c r="AQ94" s="447">
        <v>170.80355537822618</v>
      </c>
      <c r="AR94" s="446">
        <v>232</v>
      </c>
      <c r="AS94" s="449">
        <v>10.62</v>
      </c>
      <c r="AT94" s="432" t="s">
        <v>299</v>
      </c>
      <c r="AU94" s="432" t="s">
        <v>197</v>
      </c>
      <c r="AV94" s="450">
        <v>64</v>
      </c>
      <c r="AW94" s="450">
        <v>75</v>
      </c>
      <c r="AX94" s="450">
        <v>45</v>
      </c>
      <c r="AY94" s="450">
        <v>52</v>
      </c>
      <c r="AZ94" s="450">
        <v>59</v>
      </c>
      <c r="BA94" s="450">
        <v>59</v>
      </c>
      <c r="BB94" s="450">
        <v>57</v>
      </c>
      <c r="BC94" s="450">
        <v>53</v>
      </c>
      <c r="BD94" s="450">
        <v>50</v>
      </c>
      <c r="BE94" s="451">
        <f t="shared" si="2"/>
        <v>447.17853107344632</v>
      </c>
      <c r="BF94" s="450">
        <v>2700</v>
      </c>
      <c r="BG94" s="451">
        <f t="shared" si="3"/>
        <v>447.17853107344632</v>
      </c>
      <c r="BH94" s="450">
        <v>2700</v>
      </c>
      <c r="BI94" s="446" t="s">
        <v>300</v>
      </c>
      <c r="BJ94" s="446" t="s">
        <v>199</v>
      </c>
      <c r="BK94" s="452" t="s">
        <v>200</v>
      </c>
      <c r="BL94" s="453">
        <v>1.1499999999999999</v>
      </c>
      <c r="BM94" s="454">
        <v>40</v>
      </c>
      <c r="BN94" s="454" t="s">
        <v>195</v>
      </c>
      <c r="BO94" s="455" t="s">
        <v>195</v>
      </c>
      <c r="BP94" s="454" t="s">
        <v>195</v>
      </c>
      <c r="BQ94" s="454" t="s">
        <v>195</v>
      </c>
      <c r="BT94" s="485">
        <v>165.65789470000001</v>
      </c>
    </row>
    <row r="95" spans="1:72" ht="13.5" customHeight="1" outlineLevel="1">
      <c r="A95" s="431" t="s">
        <v>323</v>
      </c>
      <c r="B95" s="432" t="s">
        <v>266</v>
      </c>
      <c r="C95" s="432">
        <v>25</v>
      </c>
      <c r="D95" s="432">
        <v>6</v>
      </c>
      <c r="E95" s="432" t="s">
        <v>312</v>
      </c>
      <c r="F95" s="433">
        <v>1185</v>
      </c>
      <c r="G95" s="456">
        <v>1054</v>
      </c>
      <c r="H95" s="434">
        <v>545</v>
      </c>
      <c r="I95" s="435">
        <v>28</v>
      </c>
      <c r="J95" s="436">
        <v>14</v>
      </c>
      <c r="K95" s="437">
        <v>11.200000000000001</v>
      </c>
      <c r="L95" s="438">
        <v>40.775892694047094</v>
      </c>
      <c r="M95" s="439">
        <v>20.387946347023547</v>
      </c>
      <c r="N95" s="440">
        <v>16.310357077618839</v>
      </c>
      <c r="O95" s="438">
        <v>52.386303127183091</v>
      </c>
      <c r="P95" s="439">
        <v>26.193151563591545</v>
      </c>
      <c r="Q95" s="441">
        <v>20.954521250873238</v>
      </c>
      <c r="R95" s="442">
        <v>66</v>
      </c>
      <c r="S95" s="443">
        <v>33</v>
      </c>
      <c r="T95" s="437">
        <v>26.400000000000002</v>
      </c>
      <c r="U95" s="444">
        <v>366</v>
      </c>
      <c r="V95" s="432">
        <v>183</v>
      </c>
      <c r="W95" s="445">
        <v>146.4</v>
      </c>
      <c r="X95" s="443" t="s">
        <v>231</v>
      </c>
      <c r="Y95" s="436" t="s">
        <v>194</v>
      </c>
      <c r="Z95" s="436">
        <v>92.7</v>
      </c>
      <c r="AA95" s="436">
        <v>93.2</v>
      </c>
      <c r="AB95" s="436">
        <v>93</v>
      </c>
      <c r="AC95" s="436">
        <v>92.4</v>
      </c>
      <c r="AD95" s="436">
        <v>62</v>
      </c>
      <c r="AE95" s="436">
        <v>72</v>
      </c>
      <c r="AF95" s="436">
        <v>76</v>
      </c>
      <c r="AG95" s="436">
        <v>111</v>
      </c>
      <c r="AH95" s="436">
        <v>189</v>
      </c>
      <c r="AI95" s="436">
        <v>267</v>
      </c>
      <c r="AJ95" s="436">
        <v>175.38</v>
      </c>
      <c r="AK95" s="436">
        <v>170</v>
      </c>
      <c r="AL95" s="436">
        <v>240</v>
      </c>
      <c r="AM95" s="436">
        <v>158</v>
      </c>
      <c r="AN95" s="432">
        <v>28</v>
      </c>
      <c r="AO95" s="432">
        <v>54</v>
      </c>
      <c r="AP95" s="446">
        <v>633</v>
      </c>
      <c r="AQ95" s="447">
        <v>156.40941597115193</v>
      </c>
      <c r="AR95" s="446">
        <v>324</v>
      </c>
      <c r="AS95" s="449">
        <v>9.4</v>
      </c>
      <c r="AT95" s="432" t="s">
        <v>299</v>
      </c>
      <c r="AU95" s="432" t="s">
        <v>197</v>
      </c>
      <c r="AV95" s="450">
        <v>63</v>
      </c>
      <c r="AW95" s="450">
        <v>76</v>
      </c>
      <c r="AX95" s="450">
        <v>43</v>
      </c>
      <c r="AY95" s="450">
        <v>51</v>
      </c>
      <c r="AZ95" s="450">
        <v>57</v>
      </c>
      <c r="BA95" s="450">
        <v>58</v>
      </c>
      <c r="BB95" s="450">
        <v>56</v>
      </c>
      <c r="BC95" s="450">
        <v>51</v>
      </c>
      <c r="BD95" s="450">
        <v>50</v>
      </c>
      <c r="BE95" s="451">
        <f t="shared" si="2"/>
        <v>635.46422836752902</v>
      </c>
      <c r="BF95" s="450">
        <v>1900</v>
      </c>
      <c r="BG95" s="451">
        <f t="shared" si="3"/>
        <v>635.46422836752902</v>
      </c>
      <c r="BH95" s="450">
        <v>1900</v>
      </c>
      <c r="BI95" s="446" t="s">
        <v>300</v>
      </c>
      <c r="BJ95" s="446" t="s">
        <v>199</v>
      </c>
      <c r="BK95" s="452" t="s">
        <v>200</v>
      </c>
      <c r="BL95" s="453">
        <v>1.1499999999999999</v>
      </c>
      <c r="BM95" s="454">
        <v>40</v>
      </c>
      <c r="BN95" s="454" t="s">
        <v>195</v>
      </c>
      <c r="BO95" s="455" t="s">
        <v>195</v>
      </c>
      <c r="BP95" s="454" t="s">
        <v>195</v>
      </c>
      <c r="BQ95" s="454" t="s">
        <v>195</v>
      </c>
      <c r="BT95" s="485">
        <v>174.26315790000001</v>
      </c>
    </row>
    <row r="96" spans="1:72" ht="13.5" customHeight="1" outlineLevel="1">
      <c r="A96" s="431" t="s">
        <v>324</v>
      </c>
      <c r="B96" s="432" t="s">
        <v>266</v>
      </c>
      <c r="C96" s="432">
        <v>30</v>
      </c>
      <c r="D96" s="432">
        <v>6</v>
      </c>
      <c r="E96" s="432" t="s">
        <v>322</v>
      </c>
      <c r="F96" s="433">
        <v>1185</v>
      </c>
      <c r="G96" s="456">
        <v>1054</v>
      </c>
      <c r="H96" s="434">
        <v>545</v>
      </c>
      <c r="I96" s="435">
        <v>30</v>
      </c>
      <c r="J96" s="436">
        <v>15</v>
      </c>
      <c r="K96" s="437">
        <v>12</v>
      </c>
      <c r="L96" s="438">
        <v>49.51954337900716</v>
      </c>
      <c r="M96" s="439">
        <v>24.75977168950358</v>
      </c>
      <c r="N96" s="440">
        <v>19.807817351602864</v>
      </c>
      <c r="O96" s="438">
        <v>61.803480800758805</v>
      </c>
      <c r="P96" s="439">
        <v>30.901740400379403</v>
      </c>
      <c r="Q96" s="441">
        <v>24.721392320303522</v>
      </c>
      <c r="R96" s="442">
        <v>78</v>
      </c>
      <c r="S96" s="443">
        <v>39</v>
      </c>
      <c r="T96" s="437">
        <v>31.200000000000003</v>
      </c>
      <c r="U96" s="444">
        <v>436</v>
      </c>
      <c r="V96" s="432">
        <v>218</v>
      </c>
      <c r="W96" s="445">
        <v>174.4</v>
      </c>
      <c r="X96" s="443" t="s">
        <v>231</v>
      </c>
      <c r="Y96" s="436" t="s">
        <v>194</v>
      </c>
      <c r="Z96" s="436">
        <v>93.1</v>
      </c>
      <c r="AA96" s="436">
        <v>93.5</v>
      </c>
      <c r="AB96" s="436">
        <v>93</v>
      </c>
      <c r="AC96" s="436">
        <v>92.4</v>
      </c>
      <c r="AD96" s="436">
        <v>61</v>
      </c>
      <c r="AE96" s="436">
        <v>73</v>
      </c>
      <c r="AF96" s="436">
        <v>77</v>
      </c>
      <c r="AG96" s="436">
        <v>133</v>
      </c>
      <c r="AH96" s="436">
        <v>226</v>
      </c>
      <c r="AI96" s="436">
        <v>293</v>
      </c>
      <c r="AJ96" s="436">
        <v>212.8</v>
      </c>
      <c r="AK96" s="436">
        <v>170</v>
      </c>
      <c r="AL96" s="436">
        <v>220</v>
      </c>
      <c r="AM96" s="436">
        <v>160</v>
      </c>
      <c r="AN96" s="432">
        <v>26</v>
      </c>
      <c r="AO96" s="432">
        <v>52</v>
      </c>
      <c r="AP96" s="446">
        <v>658</v>
      </c>
      <c r="AQ96" s="447">
        <v>166.37797984721726</v>
      </c>
      <c r="AR96" s="446">
        <v>384</v>
      </c>
      <c r="AS96" s="449">
        <v>10.19</v>
      </c>
      <c r="AT96" s="432" t="s">
        <v>299</v>
      </c>
      <c r="AU96" s="432" t="s">
        <v>197</v>
      </c>
      <c r="AV96" s="450" t="s">
        <v>325</v>
      </c>
      <c r="AW96" s="450" t="s">
        <v>326</v>
      </c>
      <c r="AX96" s="450" t="s">
        <v>327</v>
      </c>
      <c r="AY96" s="450" t="s">
        <v>328</v>
      </c>
      <c r="AZ96" s="450" t="s">
        <v>318</v>
      </c>
      <c r="BA96" s="450" t="s">
        <v>329</v>
      </c>
      <c r="BB96" s="450" t="s">
        <v>330</v>
      </c>
      <c r="BC96" s="450" t="s">
        <v>328</v>
      </c>
      <c r="BD96" s="450" t="s">
        <v>320</v>
      </c>
      <c r="BE96" s="451">
        <f t="shared" si="2"/>
        <v>635.46422836752902</v>
      </c>
      <c r="BF96" s="450">
        <v>1900</v>
      </c>
      <c r="BG96" s="451">
        <f t="shared" si="3"/>
        <v>635.46422836752902</v>
      </c>
      <c r="BH96" s="450">
        <v>1900</v>
      </c>
      <c r="BI96" s="446" t="s">
        <v>300</v>
      </c>
      <c r="BJ96" s="446" t="s">
        <v>199</v>
      </c>
      <c r="BK96" s="452" t="s">
        <v>200</v>
      </c>
      <c r="BL96" s="453">
        <v>1.1499999999999999</v>
      </c>
      <c r="BM96" s="454">
        <v>40</v>
      </c>
      <c r="BN96" s="454" t="s">
        <v>195</v>
      </c>
      <c r="BO96" s="455" t="s">
        <v>195</v>
      </c>
      <c r="BP96" s="454" t="s">
        <v>195</v>
      </c>
      <c r="BQ96" s="454" t="s">
        <v>195</v>
      </c>
      <c r="BT96" s="485">
        <v>161.7105263</v>
      </c>
    </row>
    <row r="97" spans="1:72" ht="13.5" customHeight="1" outlineLevel="1">
      <c r="A97" s="431" t="s">
        <v>331</v>
      </c>
      <c r="B97" s="432" t="s">
        <v>266</v>
      </c>
      <c r="C97" s="432">
        <v>20</v>
      </c>
      <c r="D97" s="432">
        <v>8</v>
      </c>
      <c r="E97" s="432" t="s">
        <v>312</v>
      </c>
      <c r="F97" s="433">
        <v>885</v>
      </c>
      <c r="G97" s="456">
        <v>787</v>
      </c>
      <c r="H97" s="434">
        <v>345</v>
      </c>
      <c r="I97" s="435">
        <v>34</v>
      </c>
      <c r="J97" s="436">
        <v>17</v>
      </c>
      <c r="K97" s="437">
        <v>13.5</v>
      </c>
      <c r="L97" s="438">
        <v>44</v>
      </c>
      <c r="M97" s="439">
        <v>22</v>
      </c>
      <c r="N97" s="440">
        <v>17.5</v>
      </c>
      <c r="O97" s="438">
        <v>52</v>
      </c>
      <c r="P97" s="439">
        <v>26</v>
      </c>
      <c r="Q97" s="441">
        <v>21</v>
      </c>
      <c r="R97" s="442">
        <v>62</v>
      </c>
      <c r="S97" s="443">
        <v>31</v>
      </c>
      <c r="T97" s="437">
        <v>25</v>
      </c>
      <c r="U97" s="444">
        <v>290</v>
      </c>
      <c r="V97" s="432">
        <v>145</v>
      </c>
      <c r="W97" s="445">
        <v>116</v>
      </c>
      <c r="X97" s="443" t="s">
        <v>231</v>
      </c>
      <c r="Y97" s="436" t="s">
        <v>194</v>
      </c>
      <c r="Z97" s="436">
        <v>90</v>
      </c>
      <c r="AA97" s="436">
        <v>90.8</v>
      </c>
      <c r="AB97" s="436">
        <v>91</v>
      </c>
      <c r="AC97" s="436">
        <v>90.2</v>
      </c>
      <c r="AD97" s="436">
        <v>47</v>
      </c>
      <c r="AE97" s="436">
        <v>59</v>
      </c>
      <c r="AF97" s="436">
        <v>66</v>
      </c>
      <c r="AG97" s="436">
        <v>119</v>
      </c>
      <c r="AH97" s="436">
        <v>166</v>
      </c>
      <c r="AI97" s="436">
        <v>238</v>
      </c>
      <c r="AJ97" s="436">
        <v>155.89000000000001</v>
      </c>
      <c r="AK97" s="436">
        <v>140</v>
      </c>
      <c r="AL97" s="436">
        <v>200</v>
      </c>
      <c r="AM97" s="436">
        <v>131</v>
      </c>
      <c r="AN97" s="432">
        <v>15</v>
      </c>
      <c r="AO97" s="432">
        <v>35</v>
      </c>
      <c r="AP97" s="446">
        <v>616</v>
      </c>
      <c r="AQ97" s="447">
        <v>149.05008635554441</v>
      </c>
      <c r="AR97" s="446">
        <v>525</v>
      </c>
      <c r="AS97" s="449">
        <v>8.75</v>
      </c>
      <c r="AT97" s="432" t="s">
        <v>299</v>
      </c>
      <c r="AU97" s="432" t="s">
        <v>197</v>
      </c>
      <c r="AV97" s="450">
        <v>57</v>
      </c>
      <c r="AW97" s="450">
        <v>67</v>
      </c>
      <c r="AX97" s="450">
        <v>46</v>
      </c>
      <c r="AY97" s="450">
        <v>53</v>
      </c>
      <c r="AZ97" s="450">
        <v>55</v>
      </c>
      <c r="BA97" s="450">
        <v>56</v>
      </c>
      <c r="BB97" s="450">
        <v>53</v>
      </c>
      <c r="BC97" s="450">
        <v>41</v>
      </c>
      <c r="BD97" s="450">
        <v>32</v>
      </c>
      <c r="BE97" s="451">
        <f t="shared" si="2"/>
        <v>894.35706214689264</v>
      </c>
      <c r="BF97" s="450">
        <v>1350</v>
      </c>
      <c r="BG97" s="451">
        <f t="shared" si="3"/>
        <v>894.35706214689264</v>
      </c>
      <c r="BH97" s="458">
        <f t="shared" ref="BH97:BH98" si="7">BF97</f>
        <v>1350</v>
      </c>
      <c r="BI97" s="446" t="s">
        <v>300</v>
      </c>
      <c r="BJ97" s="446" t="s">
        <v>199</v>
      </c>
      <c r="BK97" s="452" t="s">
        <v>200</v>
      </c>
      <c r="BL97" s="453">
        <v>1.1499999999999999</v>
      </c>
      <c r="BM97" s="454">
        <v>40</v>
      </c>
      <c r="BN97" s="454" t="s">
        <v>195</v>
      </c>
      <c r="BO97" s="455" t="s">
        <v>195</v>
      </c>
      <c r="BP97" s="454" t="s">
        <v>195</v>
      </c>
      <c r="BQ97" s="454" t="s">
        <v>195</v>
      </c>
      <c r="BT97" s="485">
        <v>143.08283159999999</v>
      </c>
    </row>
    <row r="98" spans="1:72" ht="13.5" customHeight="1" outlineLevel="1">
      <c r="A98" s="431" t="s">
        <v>332</v>
      </c>
      <c r="B98" s="432" t="s">
        <v>266</v>
      </c>
      <c r="C98" s="432">
        <v>25</v>
      </c>
      <c r="D98" s="432">
        <v>8</v>
      </c>
      <c r="E98" s="432" t="s">
        <v>322</v>
      </c>
      <c r="F98" s="433">
        <v>885</v>
      </c>
      <c r="G98" s="456">
        <v>787</v>
      </c>
      <c r="H98" s="434">
        <v>345</v>
      </c>
      <c r="I98" s="435">
        <v>44</v>
      </c>
      <c r="J98" s="436">
        <v>22</v>
      </c>
      <c r="K98" s="437">
        <v>17.600000000000001</v>
      </c>
      <c r="L98" s="438">
        <v>56</v>
      </c>
      <c r="M98" s="439">
        <v>28</v>
      </c>
      <c r="N98" s="440">
        <v>22.4</v>
      </c>
      <c r="O98" s="438">
        <v>68</v>
      </c>
      <c r="P98" s="439">
        <v>34</v>
      </c>
      <c r="Q98" s="441">
        <v>27</v>
      </c>
      <c r="R98" s="442">
        <v>80</v>
      </c>
      <c r="S98" s="443">
        <v>40</v>
      </c>
      <c r="T98" s="437">
        <v>32</v>
      </c>
      <c r="U98" s="444">
        <v>366</v>
      </c>
      <c r="V98" s="432">
        <v>183</v>
      </c>
      <c r="W98" s="445">
        <v>146.4</v>
      </c>
      <c r="X98" s="443" t="s">
        <v>231</v>
      </c>
      <c r="Y98" s="436" t="s">
        <v>194</v>
      </c>
      <c r="Z98" s="436">
        <v>89.2</v>
      </c>
      <c r="AA98" s="436">
        <v>90.5</v>
      </c>
      <c r="AB98" s="436">
        <v>90.2</v>
      </c>
      <c r="AC98" s="436">
        <v>90.2</v>
      </c>
      <c r="AD98" s="436">
        <v>48</v>
      </c>
      <c r="AE98" s="436">
        <v>59</v>
      </c>
      <c r="AF98" s="436">
        <v>65</v>
      </c>
      <c r="AG98" s="436">
        <v>149</v>
      </c>
      <c r="AH98" s="436">
        <v>223</v>
      </c>
      <c r="AI98" s="436">
        <v>298</v>
      </c>
      <c r="AJ98" s="436">
        <v>195.19</v>
      </c>
      <c r="AK98" s="436">
        <v>150</v>
      </c>
      <c r="AL98" s="436">
        <v>200</v>
      </c>
      <c r="AM98" s="436">
        <v>131</v>
      </c>
      <c r="AN98" s="432">
        <v>22</v>
      </c>
      <c r="AO98" s="432">
        <v>40</v>
      </c>
      <c r="AP98" s="446">
        <v>663</v>
      </c>
      <c r="AQ98" s="447">
        <v>169.40200722077049</v>
      </c>
      <c r="AR98" s="446">
        <v>647</v>
      </c>
      <c r="AS98" s="449">
        <v>10.45</v>
      </c>
      <c r="AT98" s="432" t="s">
        <v>299</v>
      </c>
      <c r="AU98" s="432" t="s">
        <v>197</v>
      </c>
      <c r="AV98" s="450">
        <v>57</v>
      </c>
      <c r="AW98" s="450">
        <v>67</v>
      </c>
      <c r="AX98" s="450">
        <v>46</v>
      </c>
      <c r="AY98" s="450">
        <v>53</v>
      </c>
      <c r="AZ98" s="450">
        <v>55</v>
      </c>
      <c r="BA98" s="450">
        <v>56</v>
      </c>
      <c r="BB98" s="450">
        <v>53</v>
      </c>
      <c r="BC98" s="450">
        <v>41</v>
      </c>
      <c r="BD98" s="450">
        <v>32</v>
      </c>
      <c r="BE98" s="451">
        <f t="shared" si="2"/>
        <v>894.35706214689264</v>
      </c>
      <c r="BF98" s="450">
        <v>1350</v>
      </c>
      <c r="BG98" s="451">
        <f t="shared" si="3"/>
        <v>894.35706214689264</v>
      </c>
      <c r="BH98" s="458">
        <f t="shared" si="7"/>
        <v>1350</v>
      </c>
      <c r="BI98" s="446" t="s">
        <v>300</v>
      </c>
      <c r="BJ98" s="446" t="s">
        <v>199</v>
      </c>
      <c r="BK98" s="452" t="s">
        <v>200</v>
      </c>
      <c r="BL98" s="453">
        <v>1.1499999999999999</v>
      </c>
      <c r="BM98" s="454">
        <v>40</v>
      </c>
      <c r="BN98" s="454" t="s">
        <v>195</v>
      </c>
      <c r="BO98" s="455" t="s">
        <v>195</v>
      </c>
      <c r="BP98" s="454" t="s">
        <v>195</v>
      </c>
      <c r="BQ98" s="454" t="s">
        <v>195</v>
      </c>
      <c r="BT98" s="485">
        <v>132.35078949999999</v>
      </c>
    </row>
    <row r="99" spans="1:72" ht="13.5" customHeight="1" outlineLevel="1">
      <c r="A99" s="431" t="s">
        <v>333</v>
      </c>
      <c r="B99" s="432" t="s">
        <v>266</v>
      </c>
      <c r="C99" s="432">
        <v>40</v>
      </c>
      <c r="D99" s="432">
        <v>2</v>
      </c>
      <c r="E99" s="432" t="s">
        <v>334</v>
      </c>
      <c r="F99" s="433">
        <v>3535</v>
      </c>
      <c r="G99" s="456">
        <v>3146</v>
      </c>
      <c r="H99" s="434">
        <v>1414</v>
      </c>
      <c r="I99" s="435">
        <v>24</v>
      </c>
      <c r="J99" s="436">
        <v>12</v>
      </c>
      <c r="K99" s="437">
        <v>9.6000000000000014</v>
      </c>
      <c r="L99" s="438">
        <v>49.86284375952475</v>
      </c>
      <c r="M99" s="439">
        <v>24.931421879762375</v>
      </c>
      <c r="N99" s="440">
        <v>19.945137503809903</v>
      </c>
      <c r="O99" s="438">
        <v>68.703247658695091</v>
      </c>
      <c r="P99" s="439">
        <v>34.351623829347545</v>
      </c>
      <c r="Q99" s="441">
        <v>27.481299063478037</v>
      </c>
      <c r="R99" s="442">
        <v>90</v>
      </c>
      <c r="S99" s="443">
        <v>45</v>
      </c>
      <c r="T99" s="437">
        <v>36</v>
      </c>
      <c r="U99" s="444">
        <v>580</v>
      </c>
      <c r="V99" s="432">
        <v>290</v>
      </c>
      <c r="W99" s="445">
        <v>232</v>
      </c>
      <c r="X99" s="443" t="s">
        <v>231</v>
      </c>
      <c r="Y99" s="436" t="s">
        <v>194</v>
      </c>
      <c r="Z99" s="436">
        <v>94</v>
      </c>
      <c r="AA99" s="436">
        <v>94.1</v>
      </c>
      <c r="AB99" s="436">
        <v>93.6</v>
      </c>
      <c r="AC99" s="436">
        <v>93</v>
      </c>
      <c r="AD99" s="436">
        <v>80</v>
      </c>
      <c r="AE99" s="436">
        <v>87</v>
      </c>
      <c r="AF99" s="436">
        <v>89</v>
      </c>
      <c r="AG99" s="436">
        <v>60</v>
      </c>
      <c r="AH99" s="436">
        <v>90</v>
      </c>
      <c r="AI99" s="436">
        <v>150</v>
      </c>
      <c r="AJ99" s="436">
        <v>83.399999999999991</v>
      </c>
      <c r="AK99" s="436">
        <v>150</v>
      </c>
      <c r="AL99" s="436">
        <v>250</v>
      </c>
      <c r="AM99" s="436">
        <v>139</v>
      </c>
      <c r="AN99" s="432">
        <v>22</v>
      </c>
      <c r="AO99" s="432">
        <v>45</v>
      </c>
      <c r="AP99" s="446">
        <v>608</v>
      </c>
      <c r="AQ99" s="447">
        <v>117.1456542258878</v>
      </c>
      <c r="AR99" s="446">
        <v>40</v>
      </c>
      <c r="AS99" s="449">
        <v>4.74</v>
      </c>
      <c r="AT99" s="432" t="s">
        <v>299</v>
      </c>
      <c r="AU99" s="432" t="s">
        <v>197</v>
      </c>
      <c r="AV99" s="450">
        <v>77</v>
      </c>
      <c r="AW99" s="450">
        <v>87</v>
      </c>
      <c r="AX99" s="450">
        <v>43</v>
      </c>
      <c r="AY99" s="450">
        <v>56</v>
      </c>
      <c r="AZ99" s="450">
        <v>68</v>
      </c>
      <c r="BA99" s="450">
        <v>68</v>
      </c>
      <c r="BB99" s="450">
        <v>70</v>
      </c>
      <c r="BC99" s="450">
        <v>74</v>
      </c>
      <c r="BD99" s="450">
        <v>54</v>
      </c>
      <c r="BE99" s="451">
        <f t="shared" si="2"/>
        <v>268.30711864406777</v>
      </c>
      <c r="BF99" s="450">
        <v>4500</v>
      </c>
      <c r="BG99" s="451">
        <f t="shared" si="3"/>
        <v>268.30711864406777</v>
      </c>
      <c r="BH99" s="450">
        <v>4500</v>
      </c>
      <c r="BI99" s="446" t="s">
        <v>300</v>
      </c>
      <c r="BJ99" s="446" t="s">
        <v>199</v>
      </c>
      <c r="BK99" s="452" t="s">
        <v>200</v>
      </c>
      <c r="BL99" s="453">
        <v>1.1499999999999999</v>
      </c>
      <c r="BM99" s="454">
        <v>40</v>
      </c>
      <c r="BN99" s="454" t="s">
        <v>195</v>
      </c>
      <c r="BO99" s="455" t="s">
        <v>195</v>
      </c>
      <c r="BP99" s="454" t="s">
        <v>195</v>
      </c>
      <c r="BQ99" s="454" t="s">
        <v>195</v>
      </c>
      <c r="BT99" s="485">
        <v>151.12105260000001</v>
      </c>
    </row>
    <row r="100" spans="1:72" ht="13.5" customHeight="1" outlineLevel="1">
      <c r="A100" s="431" t="s">
        <v>335</v>
      </c>
      <c r="B100" s="432" t="s">
        <v>266</v>
      </c>
      <c r="C100" s="432">
        <v>50</v>
      </c>
      <c r="D100" s="432">
        <v>2</v>
      </c>
      <c r="E100" s="432" t="s">
        <v>336</v>
      </c>
      <c r="F100" s="433">
        <v>3535</v>
      </c>
      <c r="G100" s="456">
        <v>3146</v>
      </c>
      <c r="H100" s="434">
        <v>1414</v>
      </c>
      <c r="I100" s="435">
        <v>30</v>
      </c>
      <c r="J100" s="436">
        <v>15</v>
      </c>
      <c r="K100" s="437">
        <v>12</v>
      </c>
      <c r="L100" s="438">
        <v>60.938001370265305</v>
      </c>
      <c r="M100" s="439">
        <v>30.469000685132652</v>
      </c>
      <c r="N100" s="440">
        <v>24.375200548106122</v>
      </c>
      <c r="O100" s="438">
        <v>83.94919306610214</v>
      </c>
      <c r="P100" s="439">
        <v>41.97459653305107</v>
      </c>
      <c r="Q100" s="441">
        <v>33.579677226440857</v>
      </c>
      <c r="R100" s="442">
        <v>110</v>
      </c>
      <c r="S100" s="443">
        <v>55</v>
      </c>
      <c r="T100" s="437">
        <v>44</v>
      </c>
      <c r="U100" s="444">
        <v>726</v>
      </c>
      <c r="V100" s="432">
        <v>363</v>
      </c>
      <c r="W100" s="445">
        <v>290.40000000000003</v>
      </c>
      <c r="X100" s="443" t="s">
        <v>231</v>
      </c>
      <c r="Y100" s="436" t="s">
        <v>194</v>
      </c>
      <c r="Z100" s="436">
        <v>93.8</v>
      </c>
      <c r="AA100" s="436">
        <v>94.1</v>
      </c>
      <c r="AB100" s="436">
        <v>93.6</v>
      </c>
      <c r="AC100" s="436">
        <v>93</v>
      </c>
      <c r="AD100" s="436">
        <v>82</v>
      </c>
      <c r="AE100" s="436">
        <v>89</v>
      </c>
      <c r="AF100" s="436">
        <v>91</v>
      </c>
      <c r="AG100" s="436">
        <v>74</v>
      </c>
      <c r="AH100" s="436">
        <v>111</v>
      </c>
      <c r="AI100" s="436">
        <v>185</v>
      </c>
      <c r="AJ100" s="436">
        <v>102.86</v>
      </c>
      <c r="AK100" s="436">
        <v>150</v>
      </c>
      <c r="AL100" s="436">
        <v>250</v>
      </c>
      <c r="AM100" s="436">
        <v>139</v>
      </c>
      <c r="AN100" s="432">
        <v>18</v>
      </c>
      <c r="AO100" s="432">
        <v>37</v>
      </c>
      <c r="AP100" s="446">
        <v>593</v>
      </c>
      <c r="AQ100" s="447">
        <v>111.77076759505255</v>
      </c>
      <c r="AR100" s="446">
        <v>49</v>
      </c>
      <c r="AS100" s="449">
        <v>3.6</v>
      </c>
      <c r="AT100" s="432" t="s">
        <v>299</v>
      </c>
      <c r="AU100" s="432" t="s">
        <v>197</v>
      </c>
      <c r="AV100" s="450">
        <v>77</v>
      </c>
      <c r="AW100" s="450">
        <v>87</v>
      </c>
      <c r="AX100" s="450">
        <v>43</v>
      </c>
      <c r="AY100" s="450">
        <v>56</v>
      </c>
      <c r="AZ100" s="450">
        <v>68</v>
      </c>
      <c r="BA100" s="450">
        <v>68</v>
      </c>
      <c r="BB100" s="450">
        <v>70</v>
      </c>
      <c r="BC100" s="450">
        <v>74</v>
      </c>
      <c r="BD100" s="450">
        <v>54</v>
      </c>
      <c r="BE100" s="451">
        <f t="shared" si="2"/>
        <v>268.30711864406777</v>
      </c>
      <c r="BF100" s="450">
        <v>4500</v>
      </c>
      <c r="BG100" s="451">
        <f t="shared" si="3"/>
        <v>268.30711864406777</v>
      </c>
      <c r="BH100" s="450">
        <v>4500</v>
      </c>
      <c r="BI100" s="446" t="s">
        <v>300</v>
      </c>
      <c r="BJ100" s="446" t="s">
        <v>199</v>
      </c>
      <c r="BK100" s="452" t="s">
        <v>200</v>
      </c>
      <c r="BL100" s="453">
        <v>1.1499999999999999</v>
      </c>
      <c r="BM100" s="454">
        <v>40</v>
      </c>
      <c r="BN100" s="454" t="s">
        <v>195</v>
      </c>
      <c r="BO100" s="455" t="s">
        <v>195</v>
      </c>
      <c r="BP100" s="454" t="s">
        <v>195</v>
      </c>
      <c r="BQ100" s="454" t="s">
        <v>195</v>
      </c>
      <c r="BT100" s="485">
        <v>151.0505263</v>
      </c>
    </row>
    <row r="101" spans="1:72" ht="13.5" customHeight="1" outlineLevel="1">
      <c r="A101" s="431" t="s">
        <v>337</v>
      </c>
      <c r="B101" s="432" t="s">
        <v>266</v>
      </c>
      <c r="C101" s="432">
        <v>30</v>
      </c>
      <c r="D101" s="432">
        <v>6</v>
      </c>
      <c r="E101" s="432" t="s">
        <v>336</v>
      </c>
      <c r="F101" s="433">
        <v>1185</v>
      </c>
      <c r="G101" s="456">
        <v>1054</v>
      </c>
      <c r="H101" s="434">
        <v>545</v>
      </c>
      <c r="I101" s="435">
        <v>30</v>
      </c>
      <c r="J101" s="436">
        <v>15</v>
      </c>
      <c r="K101" s="437">
        <v>12</v>
      </c>
      <c r="L101" s="438">
        <v>49.51954337900716</v>
      </c>
      <c r="M101" s="439">
        <v>24.75977168950358</v>
      </c>
      <c r="N101" s="440">
        <v>19.807817351602864</v>
      </c>
      <c r="O101" s="438">
        <v>61.803480800758805</v>
      </c>
      <c r="P101" s="439">
        <v>30.901740400379403</v>
      </c>
      <c r="Q101" s="441">
        <v>24.721392320303522</v>
      </c>
      <c r="R101" s="442">
        <v>78</v>
      </c>
      <c r="S101" s="443">
        <v>39</v>
      </c>
      <c r="T101" s="437">
        <v>31.200000000000003</v>
      </c>
      <c r="U101" s="444">
        <v>436</v>
      </c>
      <c r="V101" s="432">
        <v>218</v>
      </c>
      <c r="W101" s="445">
        <v>174.4</v>
      </c>
      <c r="X101" s="443" t="s">
        <v>231</v>
      </c>
      <c r="Y101" s="436" t="s">
        <v>194</v>
      </c>
      <c r="Z101" s="436">
        <v>93.1</v>
      </c>
      <c r="AA101" s="436">
        <v>93.5</v>
      </c>
      <c r="AB101" s="436">
        <v>93</v>
      </c>
      <c r="AC101" s="436">
        <v>92.4</v>
      </c>
      <c r="AD101" s="436">
        <v>61</v>
      </c>
      <c r="AE101" s="436">
        <v>73</v>
      </c>
      <c r="AF101" s="436">
        <v>77</v>
      </c>
      <c r="AG101" s="436">
        <v>133</v>
      </c>
      <c r="AH101" s="436">
        <v>226</v>
      </c>
      <c r="AI101" s="436">
        <v>293</v>
      </c>
      <c r="AJ101" s="436">
        <v>212.8</v>
      </c>
      <c r="AK101" s="436">
        <v>170</v>
      </c>
      <c r="AL101" s="436">
        <v>220</v>
      </c>
      <c r="AM101" s="436">
        <v>160</v>
      </c>
      <c r="AN101" s="432">
        <v>26</v>
      </c>
      <c r="AO101" s="432">
        <v>52</v>
      </c>
      <c r="AP101" s="446">
        <v>658</v>
      </c>
      <c r="AQ101" s="447">
        <v>166.37797984721726</v>
      </c>
      <c r="AR101" s="446">
        <v>384</v>
      </c>
      <c r="AS101" s="449">
        <v>10.19</v>
      </c>
      <c r="AT101" s="432" t="s">
        <v>299</v>
      </c>
      <c r="AU101" s="432" t="s">
        <v>197</v>
      </c>
      <c r="AV101" s="450" t="s">
        <v>325</v>
      </c>
      <c r="AW101" s="450" t="s">
        <v>326</v>
      </c>
      <c r="AX101" s="450" t="s">
        <v>327</v>
      </c>
      <c r="AY101" s="450" t="s">
        <v>328</v>
      </c>
      <c r="AZ101" s="450" t="s">
        <v>318</v>
      </c>
      <c r="BA101" s="450" t="s">
        <v>329</v>
      </c>
      <c r="BB101" s="450" t="s">
        <v>330</v>
      </c>
      <c r="BC101" s="450" t="s">
        <v>328</v>
      </c>
      <c r="BD101" s="450" t="s">
        <v>320</v>
      </c>
      <c r="BE101" s="451">
        <f t="shared" si="2"/>
        <v>635.46422836752902</v>
      </c>
      <c r="BF101" s="450">
        <v>1900</v>
      </c>
      <c r="BG101" s="451">
        <f t="shared" si="3"/>
        <v>635.46422836752902</v>
      </c>
      <c r="BH101" s="458">
        <f t="shared" ref="BH101:BH102" si="8">BF101</f>
        <v>1900</v>
      </c>
      <c r="BI101" s="446" t="s">
        <v>300</v>
      </c>
      <c r="BJ101" s="446" t="s">
        <v>199</v>
      </c>
      <c r="BK101" s="452" t="s">
        <v>200</v>
      </c>
      <c r="BL101" s="453">
        <v>1.1499999999999999</v>
      </c>
      <c r="BM101" s="454">
        <v>40</v>
      </c>
      <c r="BN101" s="454" t="s">
        <v>195</v>
      </c>
      <c r="BO101" s="455" t="s">
        <v>195</v>
      </c>
      <c r="BP101" s="454" t="s">
        <v>195</v>
      </c>
      <c r="BQ101" s="454" t="s">
        <v>195</v>
      </c>
      <c r="BT101" s="485">
        <v>161.7105263</v>
      </c>
    </row>
    <row r="102" spans="1:72" ht="13.5" customHeight="1" outlineLevel="1">
      <c r="A102" s="431" t="s">
        <v>338</v>
      </c>
      <c r="B102" s="432" t="s">
        <v>266</v>
      </c>
      <c r="C102" s="432">
        <v>20</v>
      </c>
      <c r="D102" s="432">
        <v>8</v>
      </c>
      <c r="E102" s="432" t="s">
        <v>334</v>
      </c>
      <c r="F102" s="433">
        <v>885</v>
      </c>
      <c r="G102" s="456">
        <v>787</v>
      </c>
      <c r="H102" s="434">
        <v>345</v>
      </c>
      <c r="I102" s="435">
        <v>34</v>
      </c>
      <c r="J102" s="436">
        <v>17</v>
      </c>
      <c r="K102" s="437">
        <v>13.5</v>
      </c>
      <c r="L102" s="438">
        <v>44</v>
      </c>
      <c r="M102" s="439">
        <v>22</v>
      </c>
      <c r="N102" s="440">
        <v>17.5</v>
      </c>
      <c r="O102" s="438">
        <v>52</v>
      </c>
      <c r="P102" s="439">
        <v>26</v>
      </c>
      <c r="Q102" s="441">
        <v>21</v>
      </c>
      <c r="R102" s="442">
        <v>62</v>
      </c>
      <c r="S102" s="443">
        <v>31</v>
      </c>
      <c r="T102" s="437">
        <v>25</v>
      </c>
      <c r="U102" s="444">
        <v>290</v>
      </c>
      <c r="V102" s="432">
        <v>145</v>
      </c>
      <c r="W102" s="445">
        <v>116</v>
      </c>
      <c r="X102" s="443" t="s">
        <v>231</v>
      </c>
      <c r="Y102" s="436" t="s">
        <v>194</v>
      </c>
      <c r="Z102" s="436">
        <v>90</v>
      </c>
      <c r="AA102" s="436">
        <v>90.8</v>
      </c>
      <c r="AB102" s="436">
        <v>91</v>
      </c>
      <c r="AC102" s="436">
        <v>90.2</v>
      </c>
      <c r="AD102" s="436">
        <v>47</v>
      </c>
      <c r="AE102" s="436">
        <v>59</v>
      </c>
      <c r="AF102" s="436">
        <v>66</v>
      </c>
      <c r="AG102" s="436">
        <v>119</v>
      </c>
      <c r="AH102" s="436">
        <v>166</v>
      </c>
      <c r="AI102" s="436">
        <v>238</v>
      </c>
      <c r="AJ102" s="436">
        <v>155.89000000000001</v>
      </c>
      <c r="AK102" s="436">
        <v>140</v>
      </c>
      <c r="AL102" s="436">
        <v>200</v>
      </c>
      <c r="AM102" s="436">
        <v>131</v>
      </c>
      <c r="AN102" s="432">
        <v>15</v>
      </c>
      <c r="AO102" s="432">
        <v>35</v>
      </c>
      <c r="AP102" s="446">
        <v>616</v>
      </c>
      <c r="AQ102" s="447">
        <v>149.05008635554441</v>
      </c>
      <c r="AR102" s="446">
        <v>525</v>
      </c>
      <c r="AS102" s="449">
        <v>8.75</v>
      </c>
      <c r="AT102" s="432" t="s">
        <v>299</v>
      </c>
      <c r="AU102" s="432" t="s">
        <v>197</v>
      </c>
      <c r="AV102" s="450">
        <v>57</v>
      </c>
      <c r="AW102" s="450">
        <v>67</v>
      </c>
      <c r="AX102" s="450">
        <v>46</v>
      </c>
      <c r="AY102" s="450">
        <v>53</v>
      </c>
      <c r="AZ102" s="450">
        <v>55</v>
      </c>
      <c r="BA102" s="450">
        <v>56</v>
      </c>
      <c r="BB102" s="450">
        <v>53</v>
      </c>
      <c r="BC102" s="450">
        <v>41</v>
      </c>
      <c r="BD102" s="450">
        <v>32</v>
      </c>
      <c r="BE102" s="451">
        <f t="shared" si="2"/>
        <v>894.35706214689264</v>
      </c>
      <c r="BF102" s="450">
        <v>1350</v>
      </c>
      <c r="BG102" s="451">
        <f t="shared" si="3"/>
        <v>894.35706214689264</v>
      </c>
      <c r="BH102" s="458">
        <f t="shared" si="8"/>
        <v>1350</v>
      </c>
      <c r="BI102" s="446" t="s">
        <v>300</v>
      </c>
      <c r="BJ102" s="446" t="s">
        <v>199</v>
      </c>
      <c r="BK102" s="452" t="s">
        <v>200</v>
      </c>
      <c r="BL102" s="453">
        <v>1.1499999999999999</v>
      </c>
      <c r="BM102" s="454">
        <v>40</v>
      </c>
      <c r="BN102" s="454" t="s">
        <v>195</v>
      </c>
      <c r="BO102" s="455" t="s">
        <v>195</v>
      </c>
      <c r="BP102" s="454" t="s">
        <v>195</v>
      </c>
      <c r="BQ102" s="454" t="s">
        <v>195</v>
      </c>
      <c r="BT102" s="485">
        <v>143.08283159999999</v>
      </c>
    </row>
    <row r="103" spans="1:72" ht="13.5" customHeight="1" outlineLevel="1">
      <c r="A103" s="431" t="s">
        <v>339</v>
      </c>
      <c r="B103" s="432" t="s">
        <v>266</v>
      </c>
      <c r="C103" s="432">
        <v>60</v>
      </c>
      <c r="D103" s="432">
        <v>4</v>
      </c>
      <c r="E103" s="432" t="s">
        <v>340</v>
      </c>
      <c r="F103" s="433">
        <v>1780</v>
      </c>
      <c r="G103" s="456">
        <v>1582</v>
      </c>
      <c r="H103" s="434">
        <v>765</v>
      </c>
      <c r="I103" s="435">
        <v>42</v>
      </c>
      <c r="J103" s="436">
        <v>21</v>
      </c>
      <c r="K103" s="437">
        <v>16.8</v>
      </c>
      <c r="L103" s="438">
        <v>76.728811198220981</v>
      </c>
      <c r="M103" s="439">
        <v>38.364405599110491</v>
      </c>
      <c r="N103" s="440">
        <v>30.691524479288393</v>
      </c>
      <c r="O103" s="438">
        <v>104.0423377002292</v>
      </c>
      <c r="P103" s="439">
        <v>52.021168850114599</v>
      </c>
      <c r="Q103" s="441">
        <v>41.616935080091679</v>
      </c>
      <c r="R103" s="442">
        <v>136</v>
      </c>
      <c r="S103" s="443">
        <v>68</v>
      </c>
      <c r="T103" s="437">
        <v>54.400000000000006</v>
      </c>
      <c r="U103" s="444">
        <v>870</v>
      </c>
      <c r="V103" s="432">
        <v>435</v>
      </c>
      <c r="W103" s="445">
        <v>348</v>
      </c>
      <c r="X103" s="443" t="s">
        <v>231</v>
      </c>
      <c r="Y103" s="436" t="s">
        <v>194</v>
      </c>
      <c r="Z103" s="436">
        <v>95.2</v>
      </c>
      <c r="AA103" s="436">
        <v>95.4</v>
      </c>
      <c r="AB103" s="436">
        <v>95</v>
      </c>
      <c r="AC103" s="436">
        <v>94.5</v>
      </c>
      <c r="AD103" s="436">
        <v>77</v>
      </c>
      <c r="AE103" s="436">
        <v>85</v>
      </c>
      <c r="AF103" s="436">
        <v>87</v>
      </c>
      <c r="AG103" s="436">
        <v>177</v>
      </c>
      <c r="AH103" s="436">
        <v>319</v>
      </c>
      <c r="AI103" s="436">
        <v>425</v>
      </c>
      <c r="AJ103" s="436">
        <v>297.36</v>
      </c>
      <c r="AK103" s="436">
        <v>180</v>
      </c>
      <c r="AL103" s="436">
        <v>240</v>
      </c>
      <c r="AM103" s="436">
        <v>168</v>
      </c>
      <c r="AN103" s="432">
        <v>26</v>
      </c>
      <c r="AO103" s="432">
        <v>38</v>
      </c>
      <c r="AP103" s="446">
        <v>902.81999999999994</v>
      </c>
      <c r="AQ103" s="447">
        <v>223.2509495584639</v>
      </c>
      <c r="AR103" s="446">
        <v>275</v>
      </c>
      <c r="AS103" s="449">
        <v>16.899999999999999</v>
      </c>
      <c r="AT103" s="432" t="s">
        <v>299</v>
      </c>
      <c r="AU103" s="432" t="s">
        <v>197</v>
      </c>
      <c r="AV103" s="450" t="s">
        <v>313</v>
      </c>
      <c r="AW103" s="450" t="s">
        <v>314</v>
      </c>
      <c r="AX103" s="450" t="s">
        <v>341</v>
      </c>
      <c r="AY103" s="450" t="s">
        <v>316</v>
      </c>
      <c r="AZ103" s="450" t="s">
        <v>330</v>
      </c>
      <c r="BA103" s="450" t="s">
        <v>329</v>
      </c>
      <c r="BB103" s="450" t="s">
        <v>329</v>
      </c>
      <c r="BC103" s="450" t="s">
        <v>318</v>
      </c>
      <c r="BD103" s="450" t="s">
        <v>316</v>
      </c>
      <c r="BE103" s="451">
        <f t="shared" si="2"/>
        <v>447.17853107344632</v>
      </c>
      <c r="BF103" s="450">
        <v>2700</v>
      </c>
      <c r="BG103" s="451">
        <f t="shared" si="3"/>
        <v>447.17853107344632</v>
      </c>
      <c r="BH103" s="450">
        <v>2700</v>
      </c>
      <c r="BI103" s="446" t="s">
        <v>300</v>
      </c>
      <c r="BJ103" s="446" t="s">
        <v>199</v>
      </c>
      <c r="BK103" s="452" t="s">
        <v>200</v>
      </c>
      <c r="BL103" s="453">
        <v>1.1499999999999999</v>
      </c>
      <c r="BM103" s="454">
        <v>40</v>
      </c>
      <c r="BN103" s="454" t="s">
        <v>195</v>
      </c>
      <c r="BO103" s="455" t="s">
        <v>195</v>
      </c>
      <c r="BP103" s="454" t="s">
        <v>195</v>
      </c>
      <c r="BQ103" s="454" t="s">
        <v>195</v>
      </c>
      <c r="BT103" s="485">
        <v>163.93157890000001</v>
      </c>
    </row>
    <row r="104" spans="1:72" ht="13.5" customHeight="1" outlineLevel="1">
      <c r="A104" s="431" t="s">
        <v>342</v>
      </c>
      <c r="B104" s="432" t="s">
        <v>266</v>
      </c>
      <c r="C104" s="432">
        <v>75</v>
      </c>
      <c r="D104" s="432">
        <v>4</v>
      </c>
      <c r="E104" s="432" t="s">
        <v>343</v>
      </c>
      <c r="F104" s="433">
        <v>1780</v>
      </c>
      <c r="G104" s="456">
        <v>1582</v>
      </c>
      <c r="H104" s="434">
        <v>765</v>
      </c>
      <c r="I104" s="435">
        <v>50</v>
      </c>
      <c r="J104" s="436">
        <v>25</v>
      </c>
      <c r="K104" s="437">
        <v>20</v>
      </c>
      <c r="L104" s="438">
        <v>94.285229188029575</v>
      </c>
      <c r="M104" s="439">
        <v>47.142614594014788</v>
      </c>
      <c r="N104" s="440">
        <v>37.714091675211833</v>
      </c>
      <c r="O104" s="438">
        <v>129.50990366129784</v>
      </c>
      <c r="P104" s="439">
        <v>64.75495183064892</v>
      </c>
      <c r="Q104" s="441">
        <v>51.803961464519141</v>
      </c>
      <c r="R104" s="442">
        <v>170</v>
      </c>
      <c r="S104" s="443">
        <v>85</v>
      </c>
      <c r="T104" s="437">
        <v>68</v>
      </c>
      <c r="U104" s="444">
        <v>1086</v>
      </c>
      <c r="V104" s="432">
        <v>543</v>
      </c>
      <c r="W104" s="445">
        <v>434.40000000000003</v>
      </c>
      <c r="X104" s="443" t="s">
        <v>231</v>
      </c>
      <c r="Y104" s="436" t="s">
        <v>194</v>
      </c>
      <c r="Z104" s="436">
        <v>95.6</v>
      </c>
      <c r="AA104" s="436">
        <v>95.8</v>
      </c>
      <c r="AB104" s="436">
        <v>95.4</v>
      </c>
      <c r="AC104" s="436">
        <v>95</v>
      </c>
      <c r="AD104" s="436">
        <v>78</v>
      </c>
      <c r="AE104" s="436">
        <v>85</v>
      </c>
      <c r="AF104" s="436">
        <v>87</v>
      </c>
      <c r="AG104" s="436">
        <v>221</v>
      </c>
      <c r="AH104" s="436">
        <v>398</v>
      </c>
      <c r="AI104" s="436">
        <v>530</v>
      </c>
      <c r="AJ104" s="436">
        <v>371.28</v>
      </c>
      <c r="AK104" s="436">
        <v>180</v>
      </c>
      <c r="AL104" s="436">
        <v>240</v>
      </c>
      <c r="AM104" s="436">
        <v>168</v>
      </c>
      <c r="AN104" s="432">
        <v>25</v>
      </c>
      <c r="AO104" s="432">
        <v>35</v>
      </c>
      <c r="AP104" s="446">
        <v>950</v>
      </c>
      <c r="AQ104" s="447">
        <v>250.23812711602554</v>
      </c>
      <c r="AR104" s="446">
        <v>338</v>
      </c>
      <c r="AS104" s="449">
        <v>19.739999999999998</v>
      </c>
      <c r="AT104" s="432" t="s">
        <v>299</v>
      </c>
      <c r="AU104" s="432" t="s">
        <v>197</v>
      </c>
      <c r="AV104" s="450" t="s">
        <v>313</v>
      </c>
      <c r="AW104" s="450" t="s">
        <v>314</v>
      </c>
      <c r="AX104" s="450" t="s">
        <v>341</v>
      </c>
      <c r="AY104" s="450" t="s">
        <v>316</v>
      </c>
      <c r="AZ104" s="450" t="s">
        <v>330</v>
      </c>
      <c r="BA104" s="450" t="s">
        <v>329</v>
      </c>
      <c r="BB104" s="450" t="s">
        <v>329</v>
      </c>
      <c r="BC104" s="450" t="s">
        <v>318</v>
      </c>
      <c r="BD104" s="450" t="s">
        <v>316</v>
      </c>
      <c r="BE104" s="451">
        <f t="shared" si="2"/>
        <v>447.17853107344632</v>
      </c>
      <c r="BF104" s="450">
        <v>2700</v>
      </c>
      <c r="BG104" s="451">
        <f t="shared" si="3"/>
        <v>447.17853107344632</v>
      </c>
      <c r="BH104" s="450">
        <v>2700</v>
      </c>
      <c r="BI104" s="446" t="s">
        <v>300</v>
      </c>
      <c r="BJ104" s="446" t="s">
        <v>199</v>
      </c>
      <c r="BK104" s="452" t="s">
        <v>200</v>
      </c>
      <c r="BL104" s="453">
        <v>1.1499999999999999</v>
      </c>
      <c r="BM104" s="454">
        <v>40</v>
      </c>
      <c r="BN104" s="454" t="s">
        <v>195</v>
      </c>
      <c r="BO104" s="455" t="s">
        <v>195</v>
      </c>
      <c r="BP104" s="454" t="s">
        <v>195</v>
      </c>
      <c r="BQ104" s="454" t="s">
        <v>195</v>
      </c>
      <c r="BT104" s="485">
        <v>163.4</v>
      </c>
    </row>
    <row r="105" spans="1:72" ht="13.5" customHeight="1" outlineLevel="1">
      <c r="A105" s="431" t="s">
        <v>344</v>
      </c>
      <c r="B105" s="432" t="s">
        <v>266</v>
      </c>
      <c r="C105" s="432">
        <v>40</v>
      </c>
      <c r="D105" s="432">
        <v>6</v>
      </c>
      <c r="E105" s="432" t="s">
        <v>340</v>
      </c>
      <c r="F105" s="433">
        <v>1185</v>
      </c>
      <c r="G105" s="456">
        <v>1054</v>
      </c>
      <c r="H105" s="434">
        <v>533</v>
      </c>
      <c r="I105" s="435">
        <v>38</v>
      </c>
      <c r="J105" s="436">
        <v>19</v>
      </c>
      <c r="K105" s="437">
        <v>15.200000000000001</v>
      </c>
      <c r="L105" s="438">
        <v>58.413600615594781</v>
      </c>
      <c r="M105" s="439">
        <v>29.206800307797391</v>
      </c>
      <c r="N105" s="440">
        <v>23.365440246237913</v>
      </c>
      <c r="O105" s="438">
        <v>77.215463277702312</v>
      </c>
      <c r="P105" s="439">
        <v>38.607731638851156</v>
      </c>
      <c r="Q105" s="441">
        <v>30.886185311080926</v>
      </c>
      <c r="R105" s="442">
        <v>98</v>
      </c>
      <c r="S105" s="443">
        <v>49</v>
      </c>
      <c r="T105" s="437">
        <v>39.200000000000003</v>
      </c>
      <c r="U105" s="444">
        <v>580</v>
      </c>
      <c r="V105" s="432">
        <v>290</v>
      </c>
      <c r="W105" s="445">
        <v>232</v>
      </c>
      <c r="X105" s="443" t="s">
        <v>231</v>
      </c>
      <c r="Y105" s="436" t="s">
        <v>194</v>
      </c>
      <c r="Z105" s="436">
        <v>94.4</v>
      </c>
      <c r="AA105" s="436">
        <v>94.6</v>
      </c>
      <c r="AB105" s="436">
        <v>94.1</v>
      </c>
      <c r="AC105" s="436">
        <v>93.6</v>
      </c>
      <c r="AD105" s="436">
        <v>68</v>
      </c>
      <c r="AE105" s="436">
        <v>77</v>
      </c>
      <c r="AF105" s="436">
        <v>81</v>
      </c>
      <c r="AG105" s="436">
        <v>177</v>
      </c>
      <c r="AH105" s="436">
        <v>336</v>
      </c>
      <c r="AI105" s="436">
        <v>389</v>
      </c>
      <c r="AJ105" s="436">
        <v>315.06</v>
      </c>
      <c r="AK105" s="436">
        <v>190</v>
      </c>
      <c r="AL105" s="436">
        <v>220</v>
      </c>
      <c r="AM105" s="436">
        <v>178</v>
      </c>
      <c r="AN105" s="432">
        <v>29</v>
      </c>
      <c r="AO105" s="432">
        <v>55</v>
      </c>
      <c r="AP105" s="446">
        <v>828</v>
      </c>
      <c r="AQ105" s="447">
        <v>202.6993117393867</v>
      </c>
      <c r="AR105" s="446">
        <v>503</v>
      </c>
      <c r="AS105" s="449">
        <v>14.83</v>
      </c>
      <c r="AT105" s="432" t="s">
        <v>299</v>
      </c>
      <c r="AU105" s="432" t="s">
        <v>197</v>
      </c>
      <c r="AV105" s="450" t="s">
        <v>345</v>
      </c>
      <c r="AW105" s="450" t="s">
        <v>346</v>
      </c>
      <c r="AX105" s="450" t="s">
        <v>347</v>
      </c>
      <c r="AY105" s="450" t="s">
        <v>348</v>
      </c>
      <c r="AZ105" s="450" t="s">
        <v>319</v>
      </c>
      <c r="BA105" s="450" t="s">
        <v>349</v>
      </c>
      <c r="BB105" s="450" t="s">
        <v>319</v>
      </c>
      <c r="BC105" s="450" t="s">
        <v>316</v>
      </c>
      <c r="BD105" s="450" t="s">
        <v>320</v>
      </c>
      <c r="BE105" s="451">
        <f t="shared" si="2"/>
        <v>635.46422836752902</v>
      </c>
      <c r="BF105" s="450">
        <v>1900</v>
      </c>
      <c r="BG105" s="451">
        <f t="shared" si="3"/>
        <v>635.46422836752902</v>
      </c>
      <c r="BH105" s="450">
        <v>1900</v>
      </c>
      <c r="BI105" s="446" t="s">
        <v>300</v>
      </c>
      <c r="BJ105" s="446" t="s">
        <v>199</v>
      </c>
      <c r="BK105" s="452" t="s">
        <v>200</v>
      </c>
      <c r="BL105" s="453">
        <v>1.1499999999999999</v>
      </c>
      <c r="BM105" s="454">
        <v>40</v>
      </c>
      <c r="BN105" s="454" t="s">
        <v>195</v>
      </c>
      <c r="BO105" s="455" t="s">
        <v>195</v>
      </c>
      <c r="BP105" s="454" t="s">
        <v>195</v>
      </c>
      <c r="BQ105" s="454" t="s">
        <v>195</v>
      </c>
      <c r="BT105" s="485">
        <v>165.43157890000001</v>
      </c>
    </row>
    <row r="106" spans="1:72" ht="13.5" customHeight="1" outlineLevel="1">
      <c r="A106" s="431" t="s">
        <v>350</v>
      </c>
      <c r="B106" s="432" t="s">
        <v>266</v>
      </c>
      <c r="C106" s="432">
        <v>50</v>
      </c>
      <c r="D106" s="432">
        <v>6</v>
      </c>
      <c r="E106" s="432" t="s">
        <v>343</v>
      </c>
      <c r="F106" s="433">
        <v>1185</v>
      </c>
      <c r="G106" s="456">
        <v>1054</v>
      </c>
      <c r="H106" s="434">
        <v>533</v>
      </c>
      <c r="I106" s="435">
        <v>48</v>
      </c>
      <c r="J106" s="436">
        <v>24</v>
      </c>
      <c r="K106" s="437">
        <v>19.200000000000003</v>
      </c>
      <c r="L106" s="438">
        <v>74.422154864962295</v>
      </c>
      <c r="M106" s="439">
        <v>37.211077432481147</v>
      </c>
      <c r="N106" s="440">
        <v>29.76886194598492</v>
      </c>
      <c r="O106" s="438">
        <v>98.100420970209697</v>
      </c>
      <c r="P106" s="439">
        <v>49.050210485104849</v>
      </c>
      <c r="Q106" s="441">
        <v>39.24016838808388</v>
      </c>
      <c r="R106" s="442">
        <v>124</v>
      </c>
      <c r="S106" s="443">
        <v>62</v>
      </c>
      <c r="T106" s="437">
        <v>49.6</v>
      </c>
      <c r="U106" s="444">
        <v>726</v>
      </c>
      <c r="V106" s="432">
        <v>363</v>
      </c>
      <c r="W106" s="445">
        <v>290.40000000000003</v>
      </c>
      <c r="X106" s="443" t="s">
        <v>231</v>
      </c>
      <c r="Y106" s="436" t="s">
        <v>194</v>
      </c>
      <c r="Z106" s="436">
        <v>94</v>
      </c>
      <c r="AA106" s="436">
        <v>94.3</v>
      </c>
      <c r="AB106" s="436">
        <v>94.1</v>
      </c>
      <c r="AC106" s="436">
        <v>93.6</v>
      </c>
      <c r="AD106" s="436">
        <v>67</v>
      </c>
      <c r="AE106" s="436">
        <v>76</v>
      </c>
      <c r="AF106" s="436">
        <v>80</v>
      </c>
      <c r="AG106" s="436">
        <v>222</v>
      </c>
      <c r="AH106" s="436">
        <v>422</v>
      </c>
      <c r="AI106" s="436">
        <v>488</v>
      </c>
      <c r="AJ106" s="436">
        <v>395.16</v>
      </c>
      <c r="AK106" s="436">
        <v>190</v>
      </c>
      <c r="AL106" s="436">
        <v>220</v>
      </c>
      <c r="AM106" s="436">
        <v>178</v>
      </c>
      <c r="AN106" s="432">
        <v>29</v>
      </c>
      <c r="AO106" s="432">
        <v>55</v>
      </c>
      <c r="AP106" s="446">
        <v>863</v>
      </c>
      <c r="AQ106" s="447">
        <v>216.1583166680669</v>
      </c>
      <c r="AR106" s="446">
        <v>620</v>
      </c>
      <c r="AS106" s="449">
        <v>16.25</v>
      </c>
      <c r="AT106" s="432" t="s">
        <v>299</v>
      </c>
      <c r="AU106" s="432" t="s">
        <v>197</v>
      </c>
      <c r="AV106" s="450">
        <v>60</v>
      </c>
      <c r="AW106" s="450">
        <v>71</v>
      </c>
      <c r="AX106" s="450">
        <v>40</v>
      </c>
      <c r="AY106" s="450">
        <v>48</v>
      </c>
      <c r="AZ106" s="450">
        <v>53</v>
      </c>
      <c r="BA106" s="450">
        <v>54</v>
      </c>
      <c r="BB106" s="450">
        <v>53</v>
      </c>
      <c r="BC106" s="450">
        <v>52</v>
      </c>
      <c r="BD106" s="450">
        <v>50</v>
      </c>
      <c r="BE106" s="451">
        <f t="shared" si="2"/>
        <v>635.46422836752902</v>
      </c>
      <c r="BF106" s="450">
        <v>1900</v>
      </c>
      <c r="BG106" s="451">
        <f t="shared" si="3"/>
        <v>635.46422836752902</v>
      </c>
      <c r="BH106" s="450">
        <v>1900</v>
      </c>
      <c r="BI106" s="446" t="s">
        <v>300</v>
      </c>
      <c r="BJ106" s="446" t="s">
        <v>199</v>
      </c>
      <c r="BK106" s="452" t="s">
        <v>200</v>
      </c>
      <c r="BL106" s="453">
        <v>1.1499999999999999</v>
      </c>
      <c r="BM106" s="454">
        <v>40</v>
      </c>
      <c r="BN106" s="454" t="s">
        <v>195</v>
      </c>
      <c r="BO106" s="455" t="s">
        <v>195</v>
      </c>
      <c r="BP106" s="454" t="s">
        <v>195</v>
      </c>
      <c r="BQ106" s="454" t="s">
        <v>195</v>
      </c>
      <c r="BT106" s="485">
        <v>164.76315790000001</v>
      </c>
    </row>
    <row r="107" spans="1:72" ht="13.5" customHeight="1" outlineLevel="1">
      <c r="A107" s="431" t="s">
        <v>351</v>
      </c>
      <c r="B107" s="432" t="s">
        <v>266</v>
      </c>
      <c r="C107" s="432">
        <v>30</v>
      </c>
      <c r="D107" s="432">
        <v>8</v>
      </c>
      <c r="E107" s="432" t="s">
        <v>340</v>
      </c>
      <c r="F107" s="433">
        <v>885</v>
      </c>
      <c r="G107" s="456">
        <v>787</v>
      </c>
      <c r="H107" s="434">
        <v>371</v>
      </c>
      <c r="I107" s="435">
        <v>40</v>
      </c>
      <c r="J107" s="436">
        <v>20</v>
      </c>
      <c r="K107" s="437">
        <v>16</v>
      </c>
      <c r="L107" s="438">
        <v>56</v>
      </c>
      <c r="M107" s="439">
        <v>28</v>
      </c>
      <c r="N107" s="440">
        <v>22.5</v>
      </c>
      <c r="O107" s="438">
        <v>64</v>
      </c>
      <c r="P107" s="439">
        <v>32</v>
      </c>
      <c r="Q107" s="441">
        <v>27</v>
      </c>
      <c r="R107" s="442">
        <v>82</v>
      </c>
      <c r="S107" s="443">
        <v>41</v>
      </c>
      <c r="T107" s="437">
        <v>33</v>
      </c>
      <c r="U107" s="444">
        <v>436</v>
      </c>
      <c r="V107" s="432">
        <v>218</v>
      </c>
      <c r="W107" s="445">
        <v>174.4</v>
      </c>
      <c r="X107" s="443" t="s">
        <v>231</v>
      </c>
      <c r="Y107" s="436" t="s">
        <v>194</v>
      </c>
      <c r="Z107" s="436">
        <v>90.6</v>
      </c>
      <c r="AA107" s="436">
        <v>92</v>
      </c>
      <c r="AB107" s="436">
        <v>91.7</v>
      </c>
      <c r="AC107" s="436">
        <v>91</v>
      </c>
      <c r="AD107" s="436">
        <v>55</v>
      </c>
      <c r="AE107" s="436">
        <v>71</v>
      </c>
      <c r="AF107" s="436">
        <v>74</v>
      </c>
      <c r="AG107" s="436">
        <v>178</v>
      </c>
      <c r="AH107" s="436">
        <v>267</v>
      </c>
      <c r="AI107" s="436">
        <v>356</v>
      </c>
      <c r="AJ107" s="436">
        <v>249.2</v>
      </c>
      <c r="AK107" s="436">
        <v>150</v>
      </c>
      <c r="AL107" s="436">
        <v>200</v>
      </c>
      <c r="AM107" s="436">
        <v>140</v>
      </c>
      <c r="AN107" s="432">
        <v>22</v>
      </c>
      <c r="AO107" s="432">
        <v>40</v>
      </c>
      <c r="AP107" s="446">
        <v>854</v>
      </c>
      <c r="AQ107" s="447">
        <v>245.17453506156664</v>
      </c>
      <c r="AR107" s="446">
        <v>769</v>
      </c>
      <c r="AS107" s="449">
        <v>21.34</v>
      </c>
      <c r="AT107" s="432" t="s">
        <v>299</v>
      </c>
      <c r="AU107" s="432" t="s">
        <v>197</v>
      </c>
      <c r="AV107" s="450" t="s">
        <v>345</v>
      </c>
      <c r="AW107" s="450" t="s">
        <v>346</v>
      </c>
      <c r="AX107" s="450" t="s">
        <v>347</v>
      </c>
      <c r="AY107" s="450" t="s">
        <v>348</v>
      </c>
      <c r="AZ107" s="450" t="s">
        <v>319</v>
      </c>
      <c r="BA107" s="450" t="s">
        <v>349</v>
      </c>
      <c r="BB107" s="450" t="s">
        <v>319</v>
      </c>
      <c r="BC107" s="450" t="s">
        <v>316</v>
      </c>
      <c r="BD107" s="450" t="s">
        <v>320</v>
      </c>
      <c r="BE107" s="451">
        <f t="shared" si="2"/>
        <v>894.35706214689264</v>
      </c>
      <c r="BF107" s="450">
        <v>1350</v>
      </c>
      <c r="BG107" s="451">
        <f t="shared" si="3"/>
        <v>894.35706214689264</v>
      </c>
      <c r="BH107" s="458">
        <f t="shared" ref="BH107:BH108" si="9">BF107</f>
        <v>1350</v>
      </c>
      <c r="BI107" s="446" t="s">
        <v>300</v>
      </c>
      <c r="BJ107" s="446" t="s">
        <v>199</v>
      </c>
      <c r="BK107" s="452" t="s">
        <v>200</v>
      </c>
      <c r="BL107" s="453">
        <v>1.1499999999999999</v>
      </c>
      <c r="BM107" s="454">
        <v>40</v>
      </c>
      <c r="BN107" s="454" t="s">
        <v>195</v>
      </c>
      <c r="BO107" s="455" t="s">
        <v>195</v>
      </c>
      <c r="BP107" s="454" t="s">
        <v>195</v>
      </c>
      <c r="BQ107" s="454" t="s">
        <v>195</v>
      </c>
      <c r="BT107" s="485">
        <v>132.35078949999999</v>
      </c>
    </row>
    <row r="108" spans="1:72" ht="13.5" customHeight="1" outlineLevel="1">
      <c r="A108" s="431" t="s">
        <v>352</v>
      </c>
      <c r="B108" s="432" t="s">
        <v>266</v>
      </c>
      <c r="C108" s="432">
        <v>40</v>
      </c>
      <c r="D108" s="432">
        <v>8</v>
      </c>
      <c r="E108" s="432" t="s">
        <v>343</v>
      </c>
      <c r="F108" s="433">
        <v>885</v>
      </c>
      <c r="G108" s="456">
        <v>787</v>
      </c>
      <c r="H108" s="434">
        <v>371</v>
      </c>
      <c r="I108" s="435">
        <v>50</v>
      </c>
      <c r="J108" s="436">
        <v>25</v>
      </c>
      <c r="K108" s="437">
        <v>20</v>
      </c>
      <c r="L108" s="438">
        <v>68</v>
      </c>
      <c r="M108" s="439">
        <v>34</v>
      </c>
      <c r="N108" s="440">
        <v>27</v>
      </c>
      <c r="O108" s="438">
        <v>86</v>
      </c>
      <c r="P108" s="439">
        <v>43</v>
      </c>
      <c r="Q108" s="441">
        <v>35</v>
      </c>
      <c r="R108" s="442">
        <v>110</v>
      </c>
      <c r="S108" s="443">
        <v>55</v>
      </c>
      <c r="T108" s="437">
        <v>44</v>
      </c>
      <c r="U108" s="444">
        <v>580</v>
      </c>
      <c r="V108" s="432">
        <v>290</v>
      </c>
      <c r="W108" s="445">
        <v>232</v>
      </c>
      <c r="X108" s="443" t="s">
        <v>231</v>
      </c>
      <c r="Y108" s="436" t="s">
        <v>194</v>
      </c>
      <c r="Z108" s="436">
        <v>90.7</v>
      </c>
      <c r="AA108" s="436">
        <v>92</v>
      </c>
      <c r="AB108" s="436">
        <v>91.7</v>
      </c>
      <c r="AC108" s="436">
        <v>91</v>
      </c>
      <c r="AD108" s="436">
        <v>60</v>
      </c>
      <c r="AE108" s="436">
        <v>71</v>
      </c>
      <c r="AF108" s="436">
        <v>74</v>
      </c>
      <c r="AG108" s="436">
        <v>237</v>
      </c>
      <c r="AH108" s="436">
        <v>355.5</v>
      </c>
      <c r="AI108" s="436">
        <v>474</v>
      </c>
      <c r="AJ108" s="436">
        <v>331.79999999999995</v>
      </c>
      <c r="AK108" s="436">
        <v>150</v>
      </c>
      <c r="AL108" s="436">
        <v>200</v>
      </c>
      <c r="AM108" s="436">
        <v>140</v>
      </c>
      <c r="AN108" s="432">
        <v>25</v>
      </c>
      <c r="AO108" s="432">
        <v>40</v>
      </c>
      <c r="AP108" s="446">
        <v>950</v>
      </c>
      <c r="AQ108" s="447">
        <v>291.01255336463282</v>
      </c>
      <c r="AR108" s="446">
        <v>1010</v>
      </c>
      <c r="AS108" s="449">
        <v>26.72</v>
      </c>
      <c r="AT108" s="432" t="s">
        <v>299</v>
      </c>
      <c r="AU108" s="432" t="s">
        <v>197</v>
      </c>
      <c r="AV108" s="450">
        <v>59</v>
      </c>
      <c r="AW108" s="450">
        <v>69</v>
      </c>
      <c r="AX108" s="450">
        <v>44</v>
      </c>
      <c r="AY108" s="450">
        <v>54</v>
      </c>
      <c r="AZ108" s="450">
        <v>57</v>
      </c>
      <c r="BA108" s="450">
        <v>56</v>
      </c>
      <c r="BB108" s="450">
        <v>47</v>
      </c>
      <c r="BC108" s="450">
        <v>42</v>
      </c>
      <c r="BD108" s="450">
        <v>34</v>
      </c>
      <c r="BE108" s="451">
        <f t="shared" si="2"/>
        <v>894.35706214689264</v>
      </c>
      <c r="BF108" s="450">
        <v>1350</v>
      </c>
      <c r="BG108" s="451">
        <f t="shared" si="3"/>
        <v>894.35706214689264</v>
      </c>
      <c r="BH108" s="458">
        <f t="shared" si="9"/>
        <v>1350</v>
      </c>
      <c r="BI108" s="446" t="s">
        <v>300</v>
      </c>
      <c r="BJ108" s="446" t="s">
        <v>199</v>
      </c>
      <c r="BK108" s="452" t="s">
        <v>200</v>
      </c>
      <c r="BL108" s="453">
        <v>1.1499999999999999</v>
      </c>
      <c r="BM108" s="454">
        <v>40</v>
      </c>
      <c r="BN108" s="454" t="s">
        <v>195</v>
      </c>
      <c r="BO108" s="455" t="s">
        <v>195</v>
      </c>
      <c r="BP108" s="454" t="s">
        <v>195</v>
      </c>
      <c r="BQ108" s="454" t="s">
        <v>195</v>
      </c>
      <c r="BT108" s="485">
        <v>132.35078949999999</v>
      </c>
    </row>
    <row r="109" spans="1:72" ht="13.5" customHeight="1" outlineLevel="1">
      <c r="A109" s="431" t="s">
        <v>353</v>
      </c>
      <c r="B109" s="432" t="s">
        <v>266</v>
      </c>
      <c r="C109" s="432">
        <v>60</v>
      </c>
      <c r="D109" s="432">
        <v>2</v>
      </c>
      <c r="E109" s="432" t="s">
        <v>354</v>
      </c>
      <c r="F109" s="433">
        <v>3565</v>
      </c>
      <c r="G109" s="456">
        <v>3172</v>
      </c>
      <c r="H109" s="434">
        <v>1069</v>
      </c>
      <c r="I109" s="435">
        <v>38</v>
      </c>
      <c r="J109" s="436">
        <v>19</v>
      </c>
      <c r="K109" s="437">
        <v>15.200000000000001</v>
      </c>
      <c r="L109" s="438">
        <v>74.953741685426309</v>
      </c>
      <c r="M109" s="439">
        <v>37.476870842713154</v>
      </c>
      <c r="N109" s="440">
        <v>29.981496674170526</v>
      </c>
      <c r="O109" s="438">
        <v>104.25318394720594</v>
      </c>
      <c r="P109" s="439">
        <v>52.12659197360297</v>
      </c>
      <c r="Q109" s="441">
        <v>41.701273578882379</v>
      </c>
      <c r="R109" s="442">
        <v>136</v>
      </c>
      <c r="S109" s="443">
        <v>68</v>
      </c>
      <c r="T109" s="437">
        <v>54.400000000000006</v>
      </c>
      <c r="U109" s="444">
        <v>870</v>
      </c>
      <c r="V109" s="432">
        <v>435</v>
      </c>
      <c r="W109" s="445">
        <v>348</v>
      </c>
      <c r="X109" s="443" t="s">
        <v>231</v>
      </c>
      <c r="Y109" s="436" t="s">
        <v>194</v>
      </c>
      <c r="Z109" s="436">
        <v>93.8</v>
      </c>
      <c r="AA109" s="436">
        <v>94.1</v>
      </c>
      <c r="AB109" s="436">
        <v>93.6</v>
      </c>
      <c r="AC109" s="436">
        <v>93</v>
      </c>
      <c r="AD109" s="436">
        <v>80</v>
      </c>
      <c r="AE109" s="436">
        <v>86</v>
      </c>
      <c r="AF109" s="436">
        <v>88</v>
      </c>
      <c r="AG109" s="436">
        <v>89</v>
      </c>
      <c r="AH109" s="436">
        <v>142.4</v>
      </c>
      <c r="AI109" s="436">
        <v>222</v>
      </c>
      <c r="AJ109" s="436">
        <v>133.5</v>
      </c>
      <c r="AK109" s="436">
        <v>160</v>
      </c>
      <c r="AL109" s="436">
        <v>250</v>
      </c>
      <c r="AM109" s="436">
        <v>150</v>
      </c>
      <c r="AN109" s="432">
        <v>16</v>
      </c>
      <c r="AO109" s="432">
        <v>28</v>
      </c>
      <c r="AP109" s="446">
        <v>780</v>
      </c>
      <c r="AQ109" s="447">
        <v>157.6519264212231</v>
      </c>
      <c r="AR109" s="446">
        <v>58</v>
      </c>
      <c r="AS109" s="449">
        <v>8.74</v>
      </c>
      <c r="AT109" s="432" t="s">
        <v>299</v>
      </c>
      <c r="AU109" s="432" t="s">
        <v>197</v>
      </c>
      <c r="AV109" s="450">
        <v>87</v>
      </c>
      <c r="AW109" s="450">
        <v>98</v>
      </c>
      <c r="AX109" s="450">
        <v>59</v>
      </c>
      <c r="AY109" s="450">
        <v>74</v>
      </c>
      <c r="AZ109" s="450">
        <v>77</v>
      </c>
      <c r="BA109" s="450">
        <v>82</v>
      </c>
      <c r="BB109" s="450">
        <v>83</v>
      </c>
      <c r="BC109" s="450">
        <v>77</v>
      </c>
      <c r="BD109" s="450">
        <v>67</v>
      </c>
      <c r="BE109" s="451">
        <f t="shared" si="2"/>
        <v>335.38389830508476</v>
      </c>
      <c r="BF109" s="450">
        <v>3600</v>
      </c>
      <c r="BG109" s="451">
        <f t="shared" si="3"/>
        <v>335.38389830508476</v>
      </c>
      <c r="BH109" s="450">
        <v>3600</v>
      </c>
      <c r="BI109" s="446" t="s">
        <v>300</v>
      </c>
      <c r="BJ109" s="446" t="s">
        <v>199</v>
      </c>
      <c r="BK109" s="452" t="s">
        <v>200</v>
      </c>
      <c r="BL109" s="453">
        <v>1.1499999999999999</v>
      </c>
      <c r="BM109" s="454">
        <v>40</v>
      </c>
      <c r="BN109" s="454" t="s">
        <v>195</v>
      </c>
      <c r="BO109" s="455" t="s">
        <v>195</v>
      </c>
      <c r="BP109" s="454" t="s">
        <v>195</v>
      </c>
      <c r="BQ109" s="454" t="s">
        <v>195</v>
      </c>
      <c r="BT109" s="485">
        <v>162.30000000000001</v>
      </c>
    </row>
    <row r="110" spans="1:72" ht="13.5" customHeight="1" outlineLevel="1">
      <c r="A110" s="431" t="s">
        <v>355</v>
      </c>
      <c r="B110" s="432" t="s">
        <v>266</v>
      </c>
      <c r="C110" s="432">
        <v>75</v>
      </c>
      <c r="D110" s="432">
        <v>2</v>
      </c>
      <c r="E110" s="432" t="s">
        <v>356</v>
      </c>
      <c r="F110" s="433">
        <v>3565</v>
      </c>
      <c r="G110" s="456">
        <v>3172</v>
      </c>
      <c r="H110" s="434">
        <v>0.36</v>
      </c>
      <c r="I110" s="435">
        <v>44</v>
      </c>
      <c r="J110" s="436">
        <v>22</v>
      </c>
      <c r="K110" s="437">
        <v>17.600000000000001</v>
      </c>
      <c r="L110" s="438">
        <v>92.634240748553808</v>
      </c>
      <c r="M110" s="439">
        <v>46.317120374276904</v>
      </c>
      <c r="N110" s="440">
        <v>37.053696299421524</v>
      </c>
      <c r="O110" s="438">
        <v>130.0400929139989</v>
      </c>
      <c r="P110" s="439">
        <v>65.020046456999452</v>
      </c>
      <c r="Q110" s="441">
        <v>52.016037165599563</v>
      </c>
      <c r="R110" s="442">
        <v>172</v>
      </c>
      <c r="S110" s="443">
        <v>86</v>
      </c>
      <c r="T110" s="437">
        <v>68.8</v>
      </c>
      <c r="U110" s="444">
        <v>1086</v>
      </c>
      <c r="V110" s="432">
        <v>543</v>
      </c>
      <c r="W110" s="445">
        <v>434.40000000000003</v>
      </c>
      <c r="X110" s="443" t="s">
        <v>231</v>
      </c>
      <c r="Y110" s="436" t="s">
        <v>194</v>
      </c>
      <c r="Z110" s="436">
        <v>93.7</v>
      </c>
      <c r="AA110" s="436">
        <v>94.3</v>
      </c>
      <c r="AB110" s="436">
        <v>94.1</v>
      </c>
      <c r="AC110" s="436">
        <v>93.6</v>
      </c>
      <c r="AD110" s="436">
        <v>81</v>
      </c>
      <c r="AE110" s="436">
        <v>86</v>
      </c>
      <c r="AF110" s="436">
        <v>88</v>
      </c>
      <c r="AG110" s="436">
        <v>111</v>
      </c>
      <c r="AH110" s="436">
        <v>178</v>
      </c>
      <c r="AI110" s="436">
        <v>289</v>
      </c>
      <c r="AJ110" s="436">
        <v>165.39</v>
      </c>
      <c r="AK110" s="436">
        <v>160</v>
      </c>
      <c r="AL110" s="436">
        <v>260</v>
      </c>
      <c r="AM110" s="436">
        <v>149</v>
      </c>
      <c r="AN110" s="432">
        <v>16</v>
      </c>
      <c r="AO110" s="432">
        <v>27</v>
      </c>
      <c r="AP110" s="446">
        <v>888</v>
      </c>
      <c r="AQ110" s="447">
        <v>187.99177604848421</v>
      </c>
      <c r="AR110" s="446">
        <v>71</v>
      </c>
      <c r="AS110" s="449">
        <v>11.04</v>
      </c>
      <c r="AT110" s="432" t="s">
        <v>299</v>
      </c>
      <c r="AU110" s="432" t="s">
        <v>197</v>
      </c>
      <c r="AV110" s="450">
        <v>87</v>
      </c>
      <c r="AW110" s="450">
        <v>98</v>
      </c>
      <c r="AX110" s="450">
        <v>59</v>
      </c>
      <c r="AY110" s="450">
        <v>74</v>
      </c>
      <c r="AZ110" s="450">
        <v>77</v>
      </c>
      <c r="BA110" s="450">
        <v>82</v>
      </c>
      <c r="BB110" s="450">
        <v>83</v>
      </c>
      <c r="BC110" s="450">
        <v>77</v>
      </c>
      <c r="BD110" s="450">
        <v>67</v>
      </c>
      <c r="BE110" s="451">
        <f t="shared" si="2"/>
        <v>335.38389830508476</v>
      </c>
      <c r="BF110" s="450">
        <v>3600</v>
      </c>
      <c r="BG110" s="451">
        <f t="shared" si="3"/>
        <v>335.38389830508476</v>
      </c>
      <c r="BH110" s="450">
        <v>3600</v>
      </c>
      <c r="BI110" s="446" t="s">
        <v>300</v>
      </c>
      <c r="BJ110" s="446" t="s">
        <v>199</v>
      </c>
      <c r="BK110" s="452" t="s">
        <v>200</v>
      </c>
      <c r="BL110" s="453">
        <v>1.1499999999999999</v>
      </c>
      <c r="BM110" s="454">
        <v>40</v>
      </c>
      <c r="BN110" s="454" t="s">
        <v>195</v>
      </c>
      <c r="BO110" s="455" t="s">
        <v>195</v>
      </c>
      <c r="BP110" s="454" t="s">
        <v>195</v>
      </c>
      <c r="BQ110" s="454" t="s">
        <v>195</v>
      </c>
      <c r="BT110" s="485">
        <v>152.96947370000001</v>
      </c>
    </row>
    <row r="111" spans="1:72" ht="13.5" customHeight="1" outlineLevel="1">
      <c r="A111" s="431" t="s">
        <v>357</v>
      </c>
      <c r="B111" s="432" t="s">
        <v>266</v>
      </c>
      <c r="C111" s="432">
        <v>50</v>
      </c>
      <c r="D111" s="432">
        <v>6</v>
      </c>
      <c r="E111" s="432" t="s">
        <v>356</v>
      </c>
      <c r="F111" s="433">
        <v>1185</v>
      </c>
      <c r="G111" s="456">
        <v>1054</v>
      </c>
      <c r="H111" s="434">
        <v>533</v>
      </c>
      <c r="I111" s="435">
        <v>48</v>
      </c>
      <c r="J111" s="436">
        <v>24</v>
      </c>
      <c r="K111" s="437">
        <v>19.200000000000003</v>
      </c>
      <c r="L111" s="438">
        <v>74.422154864962295</v>
      </c>
      <c r="M111" s="439">
        <v>37.211077432481147</v>
      </c>
      <c r="N111" s="440">
        <v>29.76886194598492</v>
      </c>
      <c r="O111" s="438">
        <v>98.100420970209697</v>
      </c>
      <c r="P111" s="439">
        <v>49.050210485104849</v>
      </c>
      <c r="Q111" s="441">
        <v>39.24016838808388</v>
      </c>
      <c r="R111" s="442">
        <v>124</v>
      </c>
      <c r="S111" s="443">
        <v>62</v>
      </c>
      <c r="T111" s="437">
        <v>49.6</v>
      </c>
      <c r="U111" s="444">
        <v>726</v>
      </c>
      <c r="V111" s="432">
        <v>363</v>
      </c>
      <c r="W111" s="445">
        <v>290.40000000000003</v>
      </c>
      <c r="X111" s="443" t="s">
        <v>231</v>
      </c>
      <c r="Y111" s="436" t="s">
        <v>194</v>
      </c>
      <c r="Z111" s="436">
        <v>94</v>
      </c>
      <c r="AA111" s="436">
        <v>94.3</v>
      </c>
      <c r="AB111" s="436">
        <v>94.1</v>
      </c>
      <c r="AC111" s="436">
        <v>93.6</v>
      </c>
      <c r="AD111" s="436">
        <v>67</v>
      </c>
      <c r="AE111" s="436">
        <v>76</v>
      </c>
      <c r="AF111" s="436">
        <v>80</v>
      </c>
      <c r="AG111" s="436">
        <v>222</v>
      </c>
      <c r="AH111" s="436">
        <v>422</v>
      </c>
      <c r="AI111" s="436">
        <v>488</v>
      </c>
      <c r="AJ111" s="436">
        <v>395.16</v>
      </c>
      <c r="AK111" s="436">
        <v>190</v>
      </c>
      <c r="AL111" s="436">
        <v>220</v>
      </c>
      <c r="AM111" s="436">
        <v>178</v>
      </c>
      <c r="AN111" s="432">
        <v>29</v>
      </c>
      <c r="AO111" s="432">
        <v>55</v>
      </c>
      <c r="AP111" s="446">
        <v>863</v>
      </c>
      <c r="AQ111" s="447">
        <v>216.1583166680669</v>
      </c>
      <c r="AR111" s="446">
        <v>620</v>
      </c>
      <c r="AS111" s="449">
        <v>16.25</v>
      </c>
      <c r="AT111" s="432" t="s">
        <v>299</v>
      </c>
      <c r="AU111" s="432" t="s">
        <v>197</v>
      </c>
      <c r="AV111" s="450">
        <v>60</v>
      </c>
      <c r="AW111" s="450">
        <v>71</v>
      </c>
      <c r="AX111" s="450">
        <v>40</v>
      </c>
      <c r="AY111" s="450">
        <v>48</v>
      </c>
      <c r="AZ111" s="450">
        <v>53</v>
      </c>
      <c r="BA111" s="450">
        <v>54</v>
      </c>
      <c r="BB111" s="450">
        <v>53</v>
      </c>
      <c r="BC111" s="450">
        <v>52</v>
      </c>
      <c r="BD111" s="450">
        <v>50</v>
      </c>
      <c r="BE111" s="451">
        <f t="shared" si="2"/>
        <v>635.46422836752902</v>
      </c>
      <c r="BF111" s="450">
        <v>1900</v>
      </c>
      <c r="BG111" s="451">
        <f t="shared" si="3"/>
        <v>635.46422836752902</v>
      </c>
      <c r="BH111" s="458">
        <f t="shared" ref="BH111:BH112" si="10">BF111</f>
        <v>1900</v>
      </c>
      <c r="BI111" s="446" t="s">
        <v>300</v>
      </c>
      <c r="BJ111" s="446" t="s">
        <v>199</v>
      </c>
      <c r="BK111" s="452" t="s">
        <v>200</v>
      </c>
      <c r="BL111" s="453">
        <v>1.1499999999999999</v>
      </c>
      <c r="BM111" s="454">
        <v>40</v>
      </c>
      <c r="BN111" s="454" t="s">
        <v>195</v>
      </c>
      <c r="BO111" s="455" t="s">
        <v>195</v>
      </c>
      <c r="BP111" s="454" t="s">
        <v>195</v>
      </c>
      <c r="BQ111" s="454" t="s">
        <v>195</v>
      </c>
      <c r="BT111" s="485">
        <v>164.76315790000001</v>
      </c>
    </row>
    <row r="112" spans="1:72" ht="13.5" customHeight="1" outlineLevel="1">
      <c r="A112" s="431" t="s">
        <v>358</v>
      </c>
      <c r="B112" s="432" t="s">
        <v>266</v>
      </c>
      <c r="C112" s="432">
        <v>30</v>
      </c>
      <c r="D112" s="432">
        <v>8</v>
      </c>
      <c r="E112" s="432" t="s">
        <v>354</v>
      </c>
      <c r="F112" s="433">
        <v>885</v>
      </c>
      <c r="G112" s="456">
        <v>787</v>
      </c>
      <c r="H112" s="434">
        <v>371</v>
      </c>
      <c r="I112" s="435">
        <v>40</v>
      </c>
      <c r="J112" s="436">
        <v>20</v>
      </c>
      <c r="K112" s="437">
        <v>16</v>
      </c>
      <c r="L112" s="438">
        <v>56</v>
      </c>
      <c r="M112" s="439">
        <v>28</v>
      </c>
      <c r="N112" s="440">
        <v>22.5</v>
      </c>
      <c r="O112" s="438">
        <v>64</v>
      </c>
      <c r="P112" s="439">
        <v>32</v>
      </c>
      <c r="Q112" s="441">
        <v>27</v>
      </c>
      <c r="R112" s="442">
        <v>82</v>
      </c>
      <c r="S112" s="443">
        <v>41</v>
      </c>
      <c r="T112" s="437">
        <v>33</v>
      </c>
      <c r="U112" s="444">
        <v>436</v>
      </c>
      <c r="V112" s="432">
        <v>218</v>
      </c>
      <c r="W112" s="445">
        <v>174.4</v>
      </c>
      <c r="X112" s="443" t="s">
        <v>231</v>
      </c>
      <c r="Y112" s="436" t="s">
        <v>194</v>
      </c>
      <c r="Z112" s="436">
        <v>90.6</v>
      </c>
      <c r="AA112" s="436">
        <v>92</v>
      </c>
      <c r="AB112" s="436">
        <v>91.7</v>
      </c>
      <c r="AC112" s="436">
        <v>91</v>
      </c>
      <c r="AD112" s="436">
        <v>55</v>
      </c>
      <c r="AE112" s="436">
        <v>71</v>
      </c>
      <c r="AF112" s="436">
        <v>74</v>
      </c>
      <c r="AG112" s="436">
        <v>178</v>
      </c>
      <c r="AH112" s="436">
        <v>267</v>
      </c>
      <c r="AI112" s="436">
        <v>356</v>
      </c>
      <c r="AJ112" s="436">
        <v>249.2</v>
      </c>
      <c r="AK112" s="436">
        <v>150</v>
      </c>
      <c r="AL112" s="436">
        <v>200</v>
      </c>
      <c r="AM112" s="436">
        <v>140</v>
      </c>
      <c r="AN112" s="432">
        <v>22</v>
      </c>
      <c r="AO112" s="432">
        <v>40</v>
      </c>
      <c r="AP112" s="446">
        <v>854</v>
      </c>
      <c r="AQ112" s="447">
        <v>245.17453506156664</v>
      </c>
      <c r="AR112" s="446">
        <v>769</v>
      </c>
      <c r="AS112" s="449">
        <v>21.34</v>
      </c>
      <c r="AT112" s="432" t="s">
        <v>299</v>
      </c>
      <c r="AU112" s="432" t="s">
        <v>197</v>
      </c>
      <c r="AV112" s="450" t="s">
        <v>345</v>
      </c>
      <c r="AW112" s="450" t="s">
        <v>346</v>
      </c>
      <c r="AX112" s="450" t="s">
        <v>347</v>
      </c>
      <c r="AY112" s="450" t="s">
        <v>348</v>
      </c>
      <c r="AZ112" s="450" t="s">
        <v>319</v>
      </c>
      <c r="BA112" s="450" t="s">
        <v>349</v>
      </c>
      <c r="BB112" s="450" t="s">
        <v>319</v>
      </c>
      <c r="BC112" s="450" t="s">
        <v>316</v>
      </c>
      <c r="BD112" s="450" t="s">
        <v>320</v>
      </c>
      <c r="BE112" s="451">
        <f t="shared" si="2"/>
        <v>894.35706214689264</v>
      </c>
      <c r="BF112" s="450">
        <v>1350</v>
      </c>
      <c r="BG112" s="451">
        <f t="shared" si="3"/>
        <v>894.35706214689264</v>
      </c>
      <c r="BH112" s="458">
        <f t="shared" si="10"/>
        <v>1350</v>
      </c>
      <c r="BI112" s="446" t="s">
        <v>300</v>
      </c>
      <c r="BJ112" s="446" t="s">
        <v>199</v>
      </c>
      <c r="BK112" s="452" t="s">
        <v>200</v>
      </c>
      <c r="BL112" s="453">
        <v>1.1499999999999999</v>
      </c>
      <c r="BM112" s="454">
        <v>40</v>
      </c>
      <c r="BN112" s="454" t="s">
        <v>195</v>
      </c>
      <c r="BO112" s="455" t="s">
        <v>195</v>
      </c>
      <c r="BP112" s="454" t="s">
        <v>195</v>
      </c>
      <c r="BQ112" s="454" t="s">
        <v>195</v>
      </c>
      <c r="BT112" s="485">
        <v>132.35078949999999</v>
      </c>
    </row>
    <row r="113" spans="1:72" ht="13.5" customHeight="1" outlineLevel="1">
      <c r="A113" s="431" t="s">
        <v>359</v>
      </c>
      <c r="B113" s="432" t="s">
        <v>266</v>
      </c>
      <c r="C113" s="432">
        <v>100</v>
      </c>
      <c r="D113" s="432">
        <v>4</v>
      </c>
      <c r="E113" s="432" t="s">
        <v>360</v>
      </c>
      <c r="F113" s="433">
        <v>1780</v>
      </c>
      <c r="G113" s="456">
        <v>1584</v>
      </c>
      <c r="H113" s="434">
        <v>1174</v>
      </c>
      <c r="I113" s="435">
        <v>60</v>
      </c>
      <c r="J113" s="436">
        <v>30</v>
      </c>
      <c r="K113" s="437">
        <v>24</v>
      </c>
      <c r="L113" s="438">
        <v>122.31490901344795</v>
      </c>
      <c r="M113" s="439">
        <v>61.157454506723973</v>
      </c>
      <c r="N113" s="440">
        <v>48.925963605379181</v>
      </c>
      <c r="O113" s="438">
        <v>170.31639946930693</v>
      </c>
      <c r="P113" s="439">
        <v>85.158199734653465</v>
      </c>
      <c r="Q113" s="441">
        <v>68.126559787722769</v>
      </c>
      <c r="R113" s="442">
        <v>226</v>
      </c>
      <c r="S113" s="443">
        <v>113</v>
      </c>
      <c r="T113" s="437">
        <v>90.4</v>
      </c>
      <c r="U113" s="444">
        <v>1450</v>
      </c>
      <c r="V113" s="432">
        <v>725</v>
      </c>
      <c r="W113" s="445">
        <v>580</v>
      </c>
      <c r="X113" s="443" t="s">
        <v>231</v>
      </c>
      <c r="Y113" s="436" t="s">
        <v>194</v>
      </c>
      <c r="Z113" s="436">
        <v>95.8</v>
      </c>
      <c r="AA113" s="436">
        <v>96</v>
      </c>
      <c r="AB113" s="436">
        <v>95.4</v>
      </c>
      <c r="AC113" s="436">
        <v>95</v>
      </c>
      <c r="AD113" s="436">
        <v>80</v>
      </c>
      <c r="AE113" s="436">
        <v>86</v>
      </c>
      <c r="AF113" s="436">
        <v>87</v>
      </c>
      <c r="AG113" s="436">
        <v>295</v>
      </c>
      <c r="AH113" s="436">
        <v>531</v>
      </c>
      <c r="AI113" s="436">
        <v>590</v>
      </c>
      <c r="AJ113" s="436">
        <v>457.25</v>
      </c>
      <c r="AK113" s="436">
        <v>180</v>
      </c>
      <c r="AL113" s="436">
        <v>200</v>
      </c>
      <c r="AM113" s="436">
        <v>155</v>
      </c>
      <c r="AN113" s="432">
        <v>25</v>
      </c>
      <c r="AO113" s="432">
        <v>35</v>
      </c>
      <c r="AP113" s="446">
        <v>1096.596</v>
      </c>
      <c r="AQ113" s="447">
        <v>301.2910009361301</v>
      </c>
      <c r="AR113" s="446">
        <v>441</v>
      </c>
      <c r="AS113" s="449">
        <v>23.4</v>
      </c>
      <c r="AT113" s="432" t="s">
        <v>299</v>
      </c>
      <c r="AU113" s="432" t="s">
        <v>197</v>
      </c>
      <c r="AV113" s="450" t="s">
        <v>361</v>
      </c>
      <c r="AW113" s="450">
        <v>79</v>
      </c>
      <c r="AX113" s="450">
        <v>53</v>
      </c>
      <c r="AY113" s="450">
        <v>66</v>
      </c>
      <c r="AZ113" s="450">
        <v>76</v>
      </c>
      <c r="BA113" s="450">
        <v>73</v>
      </c>
      <c r="BB113" s="450">
        <v>70</v>
      </c>
      <c r="BC113" s="450">
        <v>65</v>
      </c>
      <c r="BD113" s="450">
        <v>51</v>
      </c>
      <c r="BE113" s="451">
        <f t="shared" si="2"/>
        <v>447.17853107344632</v>
      </c>
      <c r="BF113" s="450">
        <v>2700</v>
      </c>
      <c r="BG113" s="451">
        <f t="shared" si="3"/>
        <v>447.17853107344632</v>
      </c>
      <c r="BH113" s="450">
        <v>2700</v>
      </c>
      <c r="BI113" s="446" t="s">
        <v>300</v>
      </c>
      <c r="BJ113" s="446" t="s">
        <v>199</v>
      </c>
      <c r="BK113" s="452" t="s">
        <v>200</v>
      </c>
      <c r="BL113" s="453">
        <v>1.1499999999999999</v>
      </c>
      <c r="BM113" s="454">
        <v>40</v>
      </c>
      <c r="BN113" s="454" t="s">
        <v>195</v>
      </c>
      <c r="BO113" s="455" t="s">
        <v>195</v>
      </c>
      <c r="BP113" s="454" t="s">
        <v>195</v>
      </c>
      <c r="BQ113" s="454" t="s">
        <v>195</v>
      </c>
      <c r="BT113" s="485">
        <v>150.26315790000001</v>
      </c>
    </row>
    <row r="114" spans="1:72" ht="13.5" customHeight="1" outlineLevel="1">
      <c r="A114" s="431" t="s">
        <v>362</v>
      </c>
      <c r="B114" s="432" t="s">
        <v>266</v>
      </c>
      <c r="C114" s="432">
        <v>60</v>
      </c>
      <c r="D114" s="432">
        <v>6</v>
      </c>
      <c r="E114" s="432" t="s">
        <v>363</v>
      </c>
      <c r="F114" s="433">
        <v>1185</v>
      </c>
      <c r="G114" s="456">
        <v>1054</v>
      </c>
      <c r="H114" s="434">
        <v>580</v>
      </c>
      <c r="I114" s="435">
        <v>56</v>
      </c>
      <c r="J114" s="436">
        <v>28</v>
      </c>
      <c r="K114" s="437">
        <v>22.400000000000002</v>
      </c>
      <c r="L114" s="438">
        <v>91.859036029305742</v>
      </c>
      <c r="M114" s="439">
        <v>45.929518014652871</v>
      </c>
      <c r="N114" s="440">
        <v>36.743614411722298</v>
      </c>
      <c r="O114" s="438">
        <v>117.22326966197389</v>
      </c>
      <c r="P114" s="439">
        <v>58.611634830986944</v>
      </c>
      <c r="Q114" s="441">
        <v>46.889307864789558</v>
      </c>
      <c r="R114" s="442">
        <v>148</v>
      </c>
      <c r="S114" s="443">
        <v>74</v>
      </c>
      <c r="T114" s="437">
        <v>59.2</v>
      </c>
      <c r="U114" s="444">
        <v>870</v>
      </c>
      <c r="V114" s="432">
        <v>435</v>
      </c>
      <c r="W114" s="445">
        <v>348</v>
      </c>
      <c r="X114" s="443" t="s">
        <v>231</v>
      </c>
      <c r="Y114" s="436" t="s">
        <v>194</v>
      </c>
      <c r="Z114" s="436">
        <v>94.2</v>
      </c>
      <c r="AA114" s="436">
        <v>94.7</v>
      </c>
      <c r="AB114" s="436">
        <v>94.5</v>
      </c>
      <c r="AC114" s="436">
        <v>94.1</v>
      </c>
      <c r="AD114" s="436">
        <v>65</v>
      </c>
      <c r="AE114" s="436">
        <v>76</v>
      </c>
      <c r="AF114" s="436">
        <v>80</v>
      </c>
      <c r="AG114" s="436">
        <v>266</v>
      </c>
      <c r="AH114" s="436">
        <v>479</v>
      </c>
      <c r="AI114" s="436">
        <v>585</v>
      </c>
      <c r="AJ114" s="436">
        <v>446.88</v>
      </c>
      <c r="AK114" s="436">
        <v>180</v>
      </c>
      <c r="AL114" s="436">
        <v>220</v>
      </c>
      <c r="AM114" s="436">
        <v>168</v>
      </c>
      <c r="AN114" s="432">
        <v>25</v>
      </c>
      <c r="AO114" s="432">
        <v>50</v>
      </c>
      <c r="AP114" s="446">
        <v>1047</v>
      </c>
      <c r="AQ114" s="447">
        <v>280.68453388879516</v>
      </c>
      <c r="AR114" s="446">
        <v>735</v>
      </c>
      <c r="AS114" s="449">
        <v>21.33</v>
      </c>
      <c r="AT114" s="432" t="s">
        <v>299</v>
      </c>
      <c r="AU114" s="432" t="s">
        <v>197</v>
      </c>
      <c r="AV114" s="450" t="s">
        <v>364</v>
      </c>
      <c r="AW114" s="450" t="s">
        <v>365</v>
      </c>
      <c r="AX114" s="450" t="s">
        <v>348</v>
      </c>
      <c r="AY114" s="450" t="s">
        <v>329</v>
      </c>
      <c r="AZ114" s="450" t="s">
        <v>366</v>
      </c>
      <c r="BA114" s="450" t="s">
        <v>367</v>
      </c>
      <c r="BB114" s="450" t="s">
        <v>318</v>
      </c>
      <c r="BC114" s="450" t="s">
        <v>348</v>
      </c>
      <c r="BD114" s="450" t="s">
        <v>368</v>
      </c>
      <c r="BE114" s="451">
        <f t="shared" si="2"/>
        <v>670.76779661016951</v>
      </c>
      <c r="BF114" s="450">
        <v>1800</v>
      </c>
      <c r="BG114" s="451">
        <f t="shared" si="3"/>
        <v>670.76779661016951</v>
      </c>
      <c r="BH114" s="450">
        <v>1800</v>
      </c>
      <c r="BI114" s="446" t="s">
        <v>300</v>
      </c>
      <c r="BJ114" s="446" t="s">
        <v>199</v>
      </c>
      <c r="BK114" s="452" t="s">
        <v>200</v>
      </c>
      <c r="BL114" s="453">
        <v>1.1499999999999999</v>
      </c>
      <c r="BM114" s="454">
        <v>40</v>
      </c>
      <c r="BN114" s="454" t="s">
        <v>195</v>
      </c>
      <c r="BO114" s="455" t="s">
        <v>195</v>
      </c>
      <c r="BP114" s="454" t="s">
        <v>195</v>
      </c>
      <c r="BQ114" s="454" t="s">
        <v>195</v>
      </c>
      <c r="BT114" s="485">
        <v>154.27894739999999</v>
      </c>
    </row>
    <row r="115" spans="1:72" ht="13.5" customHeight="1" outlineLevel="1">
      <c r="A115" s="431" t="s">
        <v>369</v>
      </c>
      <c r="B115" s="432" t="s">
        <v>266</v>
      </c>
      <c r="C115" s="432">
        <v>75</v>
      </c>
      <c r="D115" s="432">
        <v>6</v>
      </c>
      <c r="E115" s="432" t="s">
        <v>360</v>
      </c>
      <c r="F115" s="433">
        <v>1185</v>
      </c>
      <c r="G115" s="456">
        <v>1054</v>
      </c>
      <c r="H115" s="434">
        <v>580</v>
      </c>
      <c r="I115" s="435">
        <v>68</v>
      </c>
      <c r="J115" s="436">
        <v>34</v>
      </c>
      <c r="K115" s="437">
        <v>27.200000000000003</v>
      </c>
      <c r="L115" s="438">
        <v>109.17853546948548</v>
      </c>
      <c r="M115" s="439">
        <v>54.589267734742741</v>
      </c>
      <c r="N115" s="440">
        <v>43.671414187794198</v>
      </c>
      <c r="O115" s="438">
        <v>144.321315056717</v>
      </c>
      <c r="P115" s="439">
        <v>72.160657528358499</v>
      </c>
      <c r="Q115" s="441">
        <v>57.7285260226868</v>
      </c>
      <c r="R115" s="442">
        <v>186</v>
      </c>
      <c r="S115" s="443">
        <v>93</v>
      </c>
      <c r="T115" s="437">
        <v>74.400000000000006</v>
      </c>
      <c r="U115" s="444">
        <v>1086</v>
      </c>
      <c r="V115" s="432">
        <v>543</v>
      </c>
      <c r="W115" s="445">
        <v>434.40000000000003</v>
      </c>
      <c r="X115" s="443" t="s">
        <v>231</v>
      </c>
      <c r="Y115" s="436" t="s">
        <v>194</v>
      </c>
      <c r="Z115" s="436">
        <v>94.7</v>
      </c>
      <c r="AA115" s="436">
        <v>94.9</v>
      </c>
      <c r="AB115" s="436">
        <v>94.5</v>
      </c>
      <c r="AC115" s="436">
        <v>94.1</v>
      </c>
      <c r="AD115" s="436">
        <v>68</v>
      </c>
      <c r="AE115" s="436">
        <v>77</v>
      </c>
      <c r="AF115" s="436">
        <v>80</v>
      </c>
      <c r="AG115" s="436">
        <v>332</v>
      </c>
      <c r="AH115" s="436">
        <v>598</v>
      </c>
      <c r="AI115" s="436">
        <v>730</v>
      </c>
      <c r="AJ115" s="436">
        <v>557.76</v>
      </c>
      <c r="AK115" s="436">
        <v>180</v>
      </c>
      <c r="AL115" s="436">
        <v>220</v>
      </c>
      <c r="AM115" s="436">
        <v>168</v>
      </c>
      <c r="AN115" s="432">
        <v>33</v>
      </c>
      <c r="AO115" s="432">
        <v>45</v>
      </c>
      <c r="AP115" s="446">
        <v>1256.9015999999999</v>
      </c>
      <c r="AQ115" s="447">
        <v>303.57518674028131</v>
      </c>
      <c r="AR115" s="446">
        <v>904</v>
      </c>
      <c r="AS115" s="449">
        <v>23.77</v>
      </c>
      <c r="AT115" s="432" t="s">
        <v>299</v>
      </c>
      <c r="AU115" s="432" t="s">
        <v>197</v>
      </c>
      <c r="AV115" s="450" t="s">
        <v>364</v>
      </c>
      <c r="AW115" s="450" t="s">
        <v>365</v>
      </c>
      <c r="AX115" s="450" t="s">
        <v>348</v>
      </c>
      <c r="AY115" s="450" t="s">
        <v>329</v>
      </c>
      <c r="AZ115" s="450" t="s">
        <v>366</v>
      </c>
      <c r="BA115" s="450" t="s">
        <v>367</v>
      </c>
      <c r="BB115" s="450" t="s">
        <v>318</v>
      </c>
      <c r="BC115" s="450" t="s">
        <v>348</v>
      </c>
      <c r="BD115" s="450" t="s">
        <v>368</v>
      </c>
      <c r="BE115" s="451">
        <f t="shared" si="2"/>
        <v>670.76779661016951</v>
      </c>
      <c r="BF115" s="450">
        <v>1800</v>
      </c>
      <c r="BG115" s="451">
        <f t="shared" si="3"/>
        <v>670.76779661016951</v>
      </c>
      <c r="BH115" s="450">
        <v>1800</v>
      </c>
      <c r="BI115" s="446" t="s">
        <v>300</v>
      </c>
      <c r="BJ115" s="446" t="s">
        <v>199</v>
      </c>
      <c r="BK115" s="452" t="s">
        <v>200</v>
      </c>
      <c r="BL115" s="453">
        <v>1.1499999999999999</v>
      </c>
      <c r="BM115" s="454">
        <v>40</v>
      </c>
      <c r="BN115" s="454" t="s">
        <v>195</v>
      </c>
      <c r="BO115" s="455" t="s">
        <v>195</v>
      </c>
      <c r="BP115" s="454" t="s">
        <v>195</v>
      </c>
      <c r="BQ115" s="454" t="s">
        <v>195</v>
      </c>
      <c r="BT115" s="485">
        <v>153.3947368</v>
      </c>
    </row>
    <row r="116" spans="1:72" ht="13.5" customHeight="1" outlineLevel="1">
      <c r="A116" s="431" t="s">
        <v>370</v>
      </c>
      <c r="B116" s="432" t="s">
        <v>266</v>
      </c>
      <c r="C116" s="432">
        <v>50</v>
      </c>
      <c r="D116" s="432">
        <v>8</v>
      </c>
      <c r="E116" s="432" t="s">
        <v>363</v>
      </c>
      <c r="F116" s="433">
        <v>885</v>
      </c>
      <c r="G116" s="456">
        <v>787</v>
      </c>
      <c r="H116" s="434">
        <v>345</v>
      </c>
      <c r="I116" s="435">
        <v>56</v>
      </c>
      <c r="J116" s="436">
        <v>28</v>
      </c>
      <c r="K116" s="437">
        <v>22.400000000000002</v>
      </c>
      <c r="L116" s="438">
        <v>78.748442765378442</v>
      </c>
      <c r="M116" s="439">
        <v>39.374221382689221</v>
      </c>
      <c r="N116" s="440">
        <v>31.499377106151378</v>
      </c>
      <c r="O116" s="438">
        <v>103.44836116847385</v>
      </c>
      <c r="P116" s="439">
        <v>51.724180584236926</v>
      </c>
      <c r="Q116" s="441">
        <v>41.379344467389544</v>
      </c>
      <c r="R116" s="442">
        <v>134</v>
      </c>
      <c r="S116" s="443">
        <v>67</v>
      </c>
      <c r="T116" s="437">
        <v>53.6</v>
      </c>
      <c r="U116" s="444">
        <v>726</v>
      </c>
      <c r="V116" s="432">
        <v>363</v>
      </c>
      <c r="W116" s="445">
        <v>290.40000000000003</v>
      </c>
      <c r="X116" s="443" t="s">
        <v>231</v>
      </c>
      <c r="Y116" s="436" t="s">
        <v>194</v>
      </c>
      <c r="Z116" s="436">
        <v>93</v>
      </c>
      <c r="AA116" s="436">
        <v>93.1</v>
      </c>
      <c r="AB116" s="436">
        <v>92.4</v>
      </c>
      <c r="AC116" s="436">
        <v>91.7</v>
      </c>
      <c r="AD116" s="436">
        <v>64</v>
      </c>
      <c r="AE116" s="436">
        <v>73</v>
      </c>
      <c r="AF116" s="436">
        <v>76</v>
      </c>
      <c r="AG116" s="436">
        <v>297</v>
      </c>
      <c r="AH116" s="436">
        <v>416</v>
      </c>
      <c r="AI116" s="436">
        <v>594</v>
      </c>
      <c r="AJ116" s="436">
        <v>389.07</v>
      </c>
      <c r="AK116" s="436">
        <v>140</v>
      </c>
      <c r="AL116" s="436">
        <v>200</v>
      </c>
      <c r="AM116" s="436">
        <v>131</v>
      </c>
      <c r="AN116" s="432">
        <v>25</v>
      </c>
      <c r="AO116" s="432">
        <v>40</v>
      </c>
      <c r="AP116" s="446">
        <v>1116</v>
      </c>
      <c r="AQ116" s="447">
        <v>323.31637546875658</v>
      </c>
      <c r="AR116" s="446" t="s">
        <v>371</v>
      </c>
      <c r="AS116" s="449">
        <v>0</v>
      </c>
      <c r="AT116" s="432" t="s">
        <v>299</v>
      </c>
      <c r="AU116" s="432" t="s">
        <v>197</v>
      </c>
      <c r="AV116" s="450" t="s">
        <v>364</v>
      </c>
      <c r="AW116" s="450" t="s">
        <v>365</v>
      </c>
      <c r="AX116" s="450" t="s">
        <v>348</v>
      </c>
      <c r="AY116" s="450" t="s">
        <v>329</v>
      </c>
      <c r="AZ116" s="450" t="s">
        <v>366</v>
      </c>
      <c r="BA116" s="450" t="s">
        <v>367</v>
      </c>
      <c r="BB116" s="450" t="s">
        <v>318</v>
      </c>
      <c r="BC116" s="450" t="s">
        <v>348</v>
      </c>
      <c r="BD116" s="450" t="s">
        <v>368</v>
      </c>
      <c r="BE116" s="451">
        <f t="shared" si="2"/>
        <v>894.35706214689264</v>
      </c>
      <c r="BF116" s="450">
        <v>1350</v>
      </c>
      <c r="BG116" s="451">
        <f t="shared" si="3"/>
        <v>894.35706214689264</v>
      </c>
      <c r="BH116" s="458">
        <f t="shared" ref="BH116:BH117" si="11">BF116</f>
        <v>1350</v>
      </c>
      <c r="BI116" s="446" t="s">
        <v>300</v>
      </c>
      <c r="BJ116" s="446" t="s">
        <v>199</v>
      </c>
      <c r="BK116" s="452" t="s">
        <v>200</v>
      </c>
      <c r="BL116" s="453">
        <v>1.1499999999999999</v>
      </c>
      <c r="BM116" s="454">
        <v>40</v>
      </c>
      <c r="BN116" s="454" t="s">
        <v>195</v>
      </c>
      <c r="BO116" s="455" t="s">
        <v>195</v>
      </c>
      <c r="BP116" s="454" t="s">
        <v>195</v>
      </c>
      <c r="BQ116" s="454" t="s">
        <v>195</v>
      </c>
      <c r="BT116" s="485">
        <v>131.8244737</v>
      </c>
    </row>
    <row r="117" spans="1:72" ht="13.5" customHeight="1" outlineLevel="1">
      <c r="A117" s="431" t="s">
        <v>372</v>
      </c>
      <c r="B117" s="432" t="s">
        <v>266</v>
      </c>
      <c r="C117" s="432">
        <v>60</v>
      </c>
      <c r="D117" s="432">
        <v>8</v>
      </c>
      <c r="E117" s="432" t="s">
        <v>360</v>
      </c>
      <c r="F117" s="433">
        <v>885</v>
      </c>
      <c r="G117" s="456">
        <v>787</v>
      </c>
      <c r="H117" s="434">
        <v>345</v>
      </c>
      <c r="I117" s="435">
        <v>60</v>
      </c>
      <c r="J117" s="436">
        <v>30</v>
      </c>
      <c r="K117" s="437">
        <v>24</v>
      </c>
      <c r="L117" s="438">
        <v>91.634551581531284</v>
      </c>
      <c r="M117" s="439">
        <v>45.817275790765642</v>
      </c>
      <c r="N117" s="440">
        <v>36.653820632612515</v>
      </c>
      <c r="O117" s="438">
        <v>120.82768584477746</v>
      </c>
      <c r="P117" s="439">
        <v>60.413842922388731</v>
      </c>
      <c r="Q117" s="441">
        <v>48.331074337910991</v>
      </c>
      <c r="R117" s="442">
        <v>156</v>
      </c>
      <c r="S117" s="443">
        <v>78</v>
      </c>
      <c r="T117" s="437">
        <v>62.400000000000006</v>
      </c>
      <c r="U117" s="444">
        <v>870</v>
      </c>
      <c r="V117" s="432">
        <v>435</v>
      </c>
      <c r="W117" s="445">
        <v>348</v>
      </c>
      <c r="X117" s="443" t="s">
        <v>231</v>
      </c>
      <c r="Y117" s="436" t="s">
        <v>194</v>
      </c>
      <c r="Z117" s="436">
        <v>93</v>
      </c>
      <c r="AA117" s="436">
        <v>93.1</v>
      </c>
      <c r="AB117" s="436">
        <v>92.4</v>
      </c>
      <c r="AC117" s="436">
        <v>91.7</v>
      </c>
      <c r="AD117" s="436">
        <v>66</v>
      </c>
      <c r="AE117" s="436">
        <v>75</v>
      </c>
      <c r="AF117" s="436">
        <v>78</v>
      </c>
      <c r="AG117" s="436">
        <v>356</v>
      </c>
      <c r="AH117" s="436">
        <v>499</v>
      </c>
      <c r="AI117" s="436">
        <v>712</v>
      </c>
      <c r="AJ117" s="436">
        <v>466.36</v>
      </c>
      <c r="AK117" s="436">
        <v>140</v>
      </c>
      <c r="AL117" s="436">
        <v>200</v>
      </c>
      <c r="AM117" s="436">
        <v>131</v>
      </c>
      <c r="AN117" s="432">
        <v>30</v>
      </c>
      <c r="AO117" s="432">
        <v>35</v>
      </c>
      <c r="AP117" s="446">
        <v>1182</v>
      </c>
      <c r="AQ117" s="447">
        <v>360.38475905695663</v>
      </c>
      <c r="AR117" s="446" t="s">
        <v>373</v>
      </c>
      <c r="AS117" s="449">
        <v>0</v>
      </c>
      <c r="AT117" s="432" t="s">
        <v>299</v>
      </c>
      <c r="AU117" s="432" t="s">
        <v>197</v>
      </c>
      <c r="AV117" s="450" t="s">
        <v>364</v>
      </c>
      <c r="AW117" s="450" t="s">
        <v>365</v>
      </c>
      <c r="AX117" s="450" t="s">
        <v>348</v>
      </c>
      <c r="AY117" s="450" t="s">
        <v>329</v>
      </c>
      <c r="AZ117" s="450" t="s">
        <v>366</v>
      </c>
      <c r="BA117" s="450" t="s">
        <v>367</v>
      </c>
      <c r="BB117" s="450" t="s">
        <v>318</v>
      </c>
      <c r="BC117" s="450" t="s">
        <v>348</v>
      </c>
      <c r="BD117" s="450" t="s">
        <v>368</v>
      </c>
      <c r="BE117" s="451">
        <f t="shared" si="2"/>
        <v>894.35706214689264</v>
      </c>
      <c r="BF117" s="450">
        <v>1350</v>
      </c>
      <c r="BG117" s="451">
        <f t="shared" si="3"/>
        <v>894.35706214689264</v>
      </c>
      <c r="BH117" s="458">
        <f t="shared" si="11"/>
        <v>1350</v>
      </c>
      <c r="BI117" s="446" t="s">
        <v>300</v>
      </c>
      <c r="BJ117" s="446" t="s">
        <v>199</v>
      </c>
      <c r="BK117" s="452" t="s">
        <v>200</v>
      </c>
      <c r="BL117" s="453">
        <v>1.1499999999999999</v>
      </c>
      <c r="BM117" s="454">
        <v>40</v>
      </c>
      <c r="BN117" s="454" t="s">
        <v>195</v>
      </c>
      <c r="BO117" s="455" t="s">
        <v>195</v>
      </c>
      <c r="BP117" s="454" t="s">
        <v>195</v>
      </c>
      <c r="BQ117" s="454" t="s">
        <v>195</v>
      </c>
      <c r="BT117" s="485">
        <v>131.8244737</v>
      </c>
    </row>
    <row r="118" spans="1:72" ht="13.5" customHeight="1" outlineLevel="1">
      <c r="A118" s="431" t="s">
        <v>374</v>
      </c>
      <c r="B118" s="432" t="s">
        <v>266</v>
      </c>
      <c r="C118" s="432">
        <v>100</v>
      </c>
      <c r="D118" s="432">
        <v>2</v>
      </c>
      <c r="E118" s="432" t="s">
        <v>375</v>
      </c>
      <c r="F118" s="433">
        <v>3570</v>
      </c>
      <c r="G118" s="456">
        <v>3570</v>
      </c>
      <c r="H118" s="434">
        <v>1142</v>
      </c>
      <c r="I118" s="435">
        <v>38</v>
      </c>
      <c r="J118" s="436">
        <v>19</v>
      </c>
      <c r="K118" s="437">
        <v>15.200000000000001</v>
      </c>
      <c r="L118" s="438">
        <v>111.34064929556324</v>
      </c>
      <c r="M118" s="439">
        <v>55.670324647781619</v>
      </c>
      <c r="N118" s="440">
        <v>44.536259718225296</v>
      </c>
      <c r="O118" s="438">
        <v>163.16792114120906</v>
      </c>
      <c r="P118" s="439">
        <v>81.583960570604532</v>
      </c>
      <c r="Q118" s="441">
        <v>65.267168456483631</v>
      </c>
      <c r="R118" s="442">
        <v>216</v>
      </c>
      <c r="S118" s="443">
        <v>108</v>
      </c>
      <c r="T118" s="437">
        <v>86.4</v>
      </c>
      <c r="U118" s="444">
        <v>1450</v>
      </c>
      <c r="V118" s="432">
        <v>725</v>
      </c>
      <c r="W118" s="445">
        <v>580</v>
      </c>
      <c r="X118" s="443" t="s">
        <v>231</v>
      </c>
      <c r="Y118" s="436" t="s">
        <v>194</v>
      </c>
      <c r="Z118" s="436">
        <v>94.6</v>
      </c>
      <c r="AA118" s="436">
        <v>94.7</v>
      </c>
      <c r="AB118" s="436">
        <v>94.1</v>
      </c>
      <c r="AC118" s="436">
        <v>93.6</v>
      </c>
      <c r="AD118" s="436">
        <v>89</v>
      </c>
      <c r="AE118" s="436">
        <v>91</v>
      </c>
      <c r="AF118" s="436">
        <v>92</v>
      </c>
      <c r="AG118" s="436">
        <v>147</v>
      </c>
      <c r="AH118" s="436">
        <v>177</v>
      </c>
      <c r="AI118" s="436">
        <v>294</v>
      </c>
      <c r="AJ118" s="436">
        <v>164.64000000000001</v>
      </c>
      <c r="AK118" s="436">
        <v>120</v>
      </c>
      <c r="AL118" s="436">
        <v>200</v>
      </c>
      <c r="AM118" s="436">
        <v>112</v>
      </c>
      <c r="AN118" s="432">
        <v>25</v>
      </c>
      <c r="AO118" s="432">
        <v>45</v>
      </c>
      <c r="AP118" s="446">
        <v>1096.596</v>
      </c>
      <c r="AQ118" s="447">
        <v>203.84617361670732</v>
      </c>
      <c r="AR118" s="446">
        <v>92</v>
      </c>
      <c r="AS118" s="449">
        <v>12.67</v>
      </c>
      <c r="AT118" s="432" t="s">
        <v>299</v>
      </c>
      <c r="AU118" s="432" t="s">
        <v>197</v>
      </c>
      <c r="AV118" s="450">
        <v>80</v>
      </c>
      <c r="AW118" s="450">
        <v>91</v>
      </c>
      <c r="AX118" s="450">
        <v>51</v>
      </c>
      <c r="AY118" s="450">
        <v>67</v>
      </c>
      <c r="AZ118" s="450">
        <v>72</v>
      </c>
      <c r="BA118" s="450">
        <v>74</v>
      </c>
      <c r="BB118" s="450">
        <v>74</v>
      </c>
      <c r="BC118" s="450">
        <v>72</v>
      </c>
      <c r="BD118" s="450">
        <v>61</v>
      </c>
      <c r="BE118" s="451">
        <f t="shared" si="2"/>
        <v>335.38389830508476</v>
      </c>
      <c r="BF118" s="450">
        <v>3600</v>
      </c>
      <c r="BG118" s="451">
        <f t="shared" si="3"/>
        <v>335.38389830508476</v>
      </c>
      <c r="BH118" s="450">
        <v>3600</v>
      </c>
      <c r="BI118" s="446" t="s">
        <v>300</v>
      </c>
      <c r="BJ118" s="446" t="s">
        <v>199</v>
      </c>
      <c r="BK118" s="452" t="s">
        <v>200</v>
      </c>
      <c r="BL118" s="453">
        <v>1.1499999999999999</v>
      </c>
      <c r="BM118" s="454">
        <v>40</v>
      </c>
      <c r="BN118" s="454" t="s">
        <v>195</v>
      </c>
      <c r="BO118" s="455" t="s">
        <v>195</v>
      </c>
      <c r="BP118" s="454" t="s">
        <v>195</v>
      </c>
      <c r="BQ118" s="454" t="s">
        <v>195</v>
      </c>
      <c r="BT118" s="485">
        <v>117.6473684</v>
      </c>
    </row>
    <row r="119" spans="1:72" ht="13.5" customHeight="1" outlineLevel="1">
      <c r="A119" s="431" t="s">
        <v>376</v>
      </c>
      <c r="B119" s="432" t="s">
        <v>266</v>
      </c>
      <c r="C119" s="432">
        <v>100</v>
      </c>
      <c r="D119" s="432">
        <v>4</v>
      </c>
      <c r="E119" s="432" t="s">
        <v>375</v>
      </c>
      <c r="F119" s="433">
        <v>1780</v>
      </c>
      <c r="G119" s="456">
        <v>1584</v>
      </c>
      <c r="H119" s="434">
        <v>1174</v>
      </c>
      <c r="I119" s="435">
        <v>60</v>
      </c>
      <c r="J119" s="436">
        <v>30</v>
      </c>
      <c r="K119" s="437">
        <v>24</v>
      </c>
      <c r="L119" s="438">
        <v>122.31490901344795</v>
      </c>
      <c r="M119" s="439">
        <v>61.157454506723973</v>
      </c>
      <c r="N119" s="440">
        <v>48.925963605379181</v>
      </c>
      <c r="O119" s="438">
        <v>170.31639946930693</v>
      </c>
      <c r="P119" s="439">
        <v>85.158199734653465</v>
      </c>
      <c r="Q119" s="441">
        <v>68.126559787722769</v>
      </c>
      <c r="R119" s="442">
        <v>226</v>
      </c>
      <c r="S119" s="443">
        <v>113</v>
      </c>
      <c r="T119" s="437">
        <v>90.4</v>
      </c>
      <c r="U119" s="444">
        <v>1450</v>
      </c>
      <c r="V119" s="432">
        <v>725</v>
      </c>
      <c r="W119" s="445">
        <v>580</v>
      </c>
      <c r="X119" s="443" t="s">
        <v>231</v>
      </c>
      <c r="Y119" s="436" t="s">
        <v>194</v>
      </c>
      <c r="Z119" s="436">
        <v>95.8</v>
      </c>
      <c r="AA119" s="436">
        <v>96</v>
      </c>
      <c r="AB119" s="436">
        <v>95.4</v>
      </c>
      <c r="AC119" s="436">
        <v>95</v>
      </c>
      <c r="AD119" s="436">
        <v>80</v>
      </c>
      <c r="AE119" s="436">
        <v>86</v>
      </c>
      <c r="AF119" s="436">
        <v>87</v>
      </c>
      <c r="AG119" s="436">
        <v>295</v>
      </c>
      <c r="AH119" s="436">
        <v>531</v>
      </c>
      <c r="AI119" s="436">
        <v>590</v>
      </c>
      <c r="AJ119" s="436">
        <v>457.25</v>
      </c>
      <c r="AK119" s="436">
        <v>180</v>
      </c>
      <c r="AL119" s="436">
        <v>200</v>
      </c>
      <c r="AM119" s="436">
        <v>155</v>
      </c>
      <c r="AN119" s="432">
        <v>25</v>
      </c>
      <c r="AO119" s="432">
        <v>35</v>
      </c>
      <c r="AP119" s="446">
        <v>1096.596</v>
      </c>
      <c r="AQ119" s="447">
        <v>301.2910009361301</v>
      </c>
      <c r="AR119" s="446">
        <v>441</v>
      </c>
      <c r="AS119" s="449">
        <v>23.4</v>
      </c>
      <c r="AT119" s="432" t="s">
        <v>299</v>
      </c>
      <c r="AU119" s="432" t="s">
        <v>197</v>
      </c>
      <c r="AV119" s="450" t="s">
        <v>361</v>
      </c>
      <c r="AW119" s="450">
        <v>79</v>
      </c>
      <c r="AX119" s="450">
        <v>53</v>
      </c>
      <c r="AY119" s="450">
        <v>66</v>
      </c>
      <c r="AZ119" s="450">
        <v>76</v>
      </c>
      <c r="BA119" s="450">
        <v>73</v>
      </c>
      <c r="BB119" s="450">
        <v>70</v>
      </c>
      <c r="BC119" s="450">
        <v>65</v>
      </c>
      <c r="BD119" s="450">
        <v>51</v>
      </c>
      <c r="BE119" s="451">
        <f t="shared" si="2"/>
        <v>447.17853107344632</v>
      </c>
      <c r="BF119" s="450">
        <v>2700</v>
      </c>
      <c r="BG119" s="451">
        <f t="shared" si="3"/>
        <v>447.17853107344632</v>
      </c>
      <c r="BH119" s="458">
        <f>BF119</f>
        <v>2700</v>
      </c>
      <c r="BI119" s="446" t="s">
        <v>300</v>
      </c>
      <c r="BJ119" s="446" t="s">
        <v>199</v>
      </c>
      <c r="BK119" s="452" t="s">
        <v>200</v>
      </c>
      <c r="BL119" s="453">
        <v>1.1499999999999999</v>
      </c>
      <c r="BM119" s="454">
        <v>40</v>
      </c>
      <c r="BN119" s="454" t="s">
        <v>195</v>
      </c>
      <c r="BO119" s="455" t="s">
        <v>195</v>
      </c>
      <c r="BP119" s="454" t="s">
        <v>195</v>
      </c>
      <c r="BQ119" s="454" t="s">
        <v>195</v>
      </c>
      <c r="BT119" s="485">
        <v>150.26315790000001</v>
      </c>
    </row>
    <row r="120" spans="1:72" ht="13.5" customHeight="1" outlineLevel="1">
      <c r="A120" s="431" t="s">
        <v>377</v>
      </c>
      <c r="B120" s="432" t="s">
        <v>266</v>
      </c>
      <c r="C120" s="432">
        <v>125</v>
      </c>
      <c r="D120" s="432">
        <v>4</v>
      </c>
      <c r="E120" s="432" t="s">
        <v>378</v>
      </c>
      <c r="F120" s="433">
        <v>1785</v>
      </c>
      <c r="G120" s="456">
        <v>1588</v>
      </c>
      <c r="H120" s="434">
        <v>785</v>
      </c>
      <c r="I120" s="435">
        <v>90</v>
      </c>
      <c r="J120" s="436">
        <v>45</v>
      </c>
      <c r="K120" s="437">
        <v>36</v>
      </c>
      <c r="L120" s="438">
        <v>157.47148690383693</v>
      </c>
      <c r="M120" s="439">
        <v>78.735743451918466</v>
      </c>
      <c r="N120" s="440">
        <v>62.988594761534777</v>
      </c>
      <c r="O120" s="438">
        <v>218.87642490078292</v>
      </c>
      <c r="P120" s="439">
        <v>109.43821245039146</v>
      </c>
      <c r="Q120" s="441">
        <v>87.550569960313169</v>
      </c>
      <c r="R120" s="442">
        <v>286</v>
      </c>
      <c r="S120" s="443">
        <v>143</v>
      </c>
      <c r="T120" s="437">
        <v>114.4</v>
      </c>
      <c r="U120" s="444">
        <v>1816</v>
      </c>
      <c r="V120" s="432">
        <v>908</v>
      </c>
      <c r="W120" s="445">
        <v>726.40000000000009</v>
      </c>
      <c r="X120" s="443" t="s">
        <v>231</v>
      </c>
      <c r="Y120" s="436" t="s">
        <v>194</v>
      </c>
      <c r="Z120" s="436">
        <v>95.4</v>
      </c>
      <c r="AA120" s="436">
        <v>95.6</v>
      </c>
      <c r="AB120" s="436">
        <v>95.4</v>
      </c>
      <c r="AC120" s="436">
        <v>95</v>
      </c>
      <c r="AD120" s="436">
        <v>78</v>
      </c>
      <c r="AE120" s="436">
        <v>84</v>
      </c>
      <c r="AF120" s="436">
        <v>86</v>
      </c>
      <c r="AG120" s="436">
        <v>368</v>
      </c>
      <c r="AH120" s="436">
        <v>589</v>
      </c>
      <c r="AI120" s="436">
        <v>736</v>
      </c>
      <c r="AJ120" s="436">
        <v>552</v>
      </c>
      <c r="AK120" s="436">
        <v>160</v>
      </c>
      <c r="AL120" s="436">
        <v>200</v>
      </c>
      <c r="AM120" s="436">
        <v>150</v>
      </c>
      <c r="AN120" s="432">
        <v>20</v>
      </c>
      <c r="AO120" s="432">
        <v>25</v>
      </c>
      <c r="AP120" s="446">
        <v>1600.854</v>
      </c>
      <c r="AQ120" s="447">
        <v>345.25979086459341</v>
      </c>
      <c r="AR120" s="446" t="s">
        <v>379</v>
      </c>
      <c r="AS120" s="449">
        <v>24.68</v>
      </c>
      <c r="AT120" s="432" t="s">
        <v>299</v>
      </c>
      <c r="AU120" s="432" t="s">
        <v>197</v>
      </c>
      <c r="AV120" s="450" t="s">
        <v>314</v>
      </c>
      <c r="AW120" s="450" t="s">
        <v>380</v>
      </c>
      <c r="AX120" s="450" t="s">
        <v>319</v>
      </c>
      <c r="AY120" s="450" t="s">
        <v>313</v>
      </c>
      <c r="AZ120" s="450" t="s">
        <v>326</v>
      </c>
      <c r="BA120" s="450" t="s">
        <v>381</v>
      </c>
      <c r="BB120" s="450" t="s">
        <v>364</v>
      </c>
      <c r="BC120" s="450" t="s">
        <v>366</v>
      </c>
      <c r="BD120" s="450" t="s">
        <v>328</v>
      </c>
      <c r="BE120" s="451">
        <f t="shared" si="2"/>
        <v>536.61423728813554</v>
      </c>
      <c r="BF120" s="450">
        <v>2250</v>
      </c>
      <c r="BG120" s="451">
        <f t="shared" si="3"/>
        <v>536.61423728813554</v>
      </c>
      <c r="BH120" s="450">
        <v>2250</v>
      </c>
      <c r="BI120" s="446" t="s">
        <v>300</v>
      </c>
      <c r="BJ120" s="446" t="s">
        <v>199</v>
      </c>
      <c r="BK120" s="452" t="s">
        <v>200</v>
      </c>
      <c r="BL120" s="453">
        <v>1.1499999999999999</v>
      </c>
      <c r="BM120" s="454">
        <v>40</v>
      </c>
      <c r="BN120" s="454" t="s">
        <v>195</v>
      </c>
      <c r="BO120" s="455" t="s">
        <v>195</v>
      </c>
      <c r="BP120" s="454" t="s">
        <v>195</v>
      </c>
      <c r="BQ120" s="454" t="s">
        <v>195</v>
      </c>
      <c r="BT120" s="485">
        <v>135.5736842</v>
      </c>
    </row>
    <row r="121" spans="1:72" ht="13.5" customHeight="1" outlineLevel="1">
      <c r="A121" s="431" t="s">
        <v>382</v>
      </c>
      <c r="B121" s="432" t="s">
        <v>266</v>
      </c>
      <c r="C121" s="432">
        <v>150</v>
      </c>
      <c r="D121" s="432">
        <v>4</v>
      </c>
      <c r="E121" s="432" t="s">
        <v>383</v>
      </c>
      <c r="F121" s="433">
        <v>1785</v>
      </c>
      <c r="G121" s="456">
        <v>1588</v>
      </c>
      <c r="H121" s="434">
        <v>785</v>
      </c>
      <c r="I121" s="435">
        <v>104</v>
      </c>
      <c r="J121" s="436">
        <v>52</v>
      </c>
      <c r="K121" s="437">
        <v>41.6</v>
      </c>
      <c r="L121" s="438">
        <v>188.37341505487197</v>
      </c>
      <c r="M121" s="439">
        <v>94.186707527435985</v>
      </c>
      <c r="N121" s="440">
        <v>75.349366021948796</v>
      </c>
      <c r="O121" s="438">
        <v>261.5573277564356</v>
      </c>
      <c r="P121" s="439">
        <v>130.7786638782178</v>
      </c>
      <c r="Q121" s="441">
        <v>104.62293110257424</v>
      </c>
      <c r="R121" s="442">
        <v>340</v>
      </c>
      <c r="S121" s="443">
        <v>170</v>
      </c>
      <c r="T121" s="437">
        <v>136</v>
      </c>
      <c r="U121" s="444">
        <v>2170</v>
      </c>
      <c r="V121" s="432">
        <v>1085</v>
      </c>
      <c r="W121" s="445">
        <v>868</v>
      </c>
      <c r="X121" s="443" t="s">
        <v>231</v>
      </c>
      <c r="Y121" s="436" t="s">
        <v>194</v>
      </c>
      <c r="Z121" s="436">
        <v>95.7</v>
      </c>
      <c r="AA121" s="436">
        <v>96</v>
      </c>
      <c r="AB121" s="436">
        <v>95.8</v>
      </c>
      <c r="AC121" s="436">
        <v>95.4</v>
      </c>
      <c r="AD121" s="436">
        <v>78</v>
      </c>
      <c r="AE121" s="436">
        <v>84</v>
      </c>
      <c r="AF121" s="436">
        <v>86</v>
      </c>
      <c r="AG121" s="436">
        <v>441</v>
      </c>
      <c r="AH121" s="436">
        <v>662</v>
      </c>
      <c r="AI121" s="436">
        <v>882</v>
      </c>
      <c r="AJ121" s="436">
        <v>661.5</v>
      </c>
      <c r="AK121" s="436">
        <v>150</v>
      </c>
      <c r="AL121" s="436">
        <v>200</v>
      </c>
      <c r="AM121" s="436">
        <v>150</v>
      </c>
      <c r="AN121" s="432">
        <v>20</v>
      </c>
      <c r="AO121" s="432">
        <v>30</v>
      </c>
      <c r="AP121" s="446">
        <v>1752.7919999999999</v>
      </c>
      <c r="AQ121" s="447">
        <v>468.49049765304642</v>
      </c>
      <c r="AR121" s="446">
        <v>640</v>
      </c>
      <c r="AS121" s="449">
        <v>44.97</v>
      </c>
      <c r="AT121" s="432" t="s">
        <v>299</v>
      </c>
      <c r="AU121" s="432" t="s">
        <v>197</v>
      </c>
      <c r="AV121" s="450" t="s">
        <v>326</v>
      </c>
      <c r="AW121" s="450" t="s">
        <v>384</v>
      </c>
      <c r="AX121" s="450" t="s">
        <v>349</v>
      </c>
      <c r="AY121" s="450" t="s">
        <v>313</v>
      </c>
      <c r="AZ121" s="450" t="s">
        <v>385</v>
      </c>
      <c r="BA121" s="450" t="s">
        <v>361</v>
      </c>
      <c r="BB121" s="450" t="s">
        <v>364</v>
      </c>
      <c r="BC121" s="450" t="s">
        <v>317</v>
      </c>
      <c r="BD121" s="450" t="s">
        <v>386</v>
      </c>
      <c r="BE121" s="451">
        <f t="shared" si="2"/>
        <v>536.61423728813554</v>
      </c>
      <c r="BF121" s="450">
        <v>2250</v>
      </c>
      <c r="BG121" s="451">
        <f t="shared" si="3"/>
        <v>536.61423728813554</v>
      </c>
      <c r="BH121" s="450">
        <v>2250</v>
      </c>
      <c r="BI121" s="446" t="s">
        <v>300</v>
      </c>
      <c r="BJ121" s="446" t="s">
        <v>199</v>
      </c>
      <c r="BK121" s="452" t="s">
        <v>200</v>
      </c>
      <c r="BL121" s="453">
        <v>1.1499999999999999</v>
      </c>
      <c r="BM121" s="454">
        <v>40</v>
      </c>
      <c r="BN121" s="454" t="s">
        <v>195</v>
      </c>
      <c r="BO121" s="455" t="s">
        <v>195</v>
      </c>
      <c r="BP121" s="454" t="s">
        <v>195</v>
      </c>
      <c r="BQ121" s="454" t="s">
        <v>195</v>
      </c>
      <c r="BT121" s="485">
        <v>132.04736840000001</v>
      </c>
    </row>
    <row r="122" spans="1:72" ht="13.5" customHeight="1" outlineLevel="1">
      <c r="A122" s="431" t="s">
        <v>387</v>
      </c>
      <c r="B122" s="432" t="s">
        <v>266</v>
      </c>
      <c r="C122" s="432">
        <v>200</v>
      </c>
      <c r="D122" s="432">
        <v>4</v>
      </c>
      <c r="E122" s="432" t="s">
        <v>388</v>
      </c>
      <c r="F122" s="433">
        <v>1785</v>
      </c>
      <c r="G122" s="456">
        <v>1588</v>
      </c>
      <c r="H122" s="434">
        <v>785</v>
      </c>
      <c r="I122" s="435">
        <v>146</v>
      </c>
      <c r="J122" s="436">
        <v>73</v>
      </c>
      <c r="K122" s="437">
        <v>58.400000000000006</v>
      </c>
      <c r="L122" s="438">
        <v>259.85348930812614</v>
      </c>
      <c r="M122" s="439">
        <v>129.92674465406307</v>
      </c>
      <c r="N122" s="440">
        <v>103.94139572325047</v>
      </c>
      <c r="O122" s="438">
        <v>351.11609813811043</v>
      </c>
      <c r="P122" s="439">
        <v>175.55804906905522</v>
      </c>
      <c r="Q122" s="441">
        <v>140.44643925524417</v>
      </c>
      <c r="R122" s="442">
        <v>456</v>
      </c>
      <c r="S122" s="443">
        <v>228</v>
      </c>
      <c r="T122" s="437">
        <v>182.4</v>
      </c>
      <c r="U122" s="444">
        <v>2900</v>
      </c>
      <c r="V122" s="432">
        <v>1450</v>
      </c>
      <c r="W122" s="445">
        <v>1160</v>
      </c>
      <c r="X122" s="443" t="s">
        <v>231</v>
      </c>
      <c r="Y122" s="436" t="s">
        <v>194</v>
      </c>
      <c r="Z122" s="436">
        <v>96.2</v>
      </c>
      <c r="AA122" s="436">
        <v>96.5</v>
      </c>
      <c r="AB122" s="436">
        <v>96.2</v>
      </c>
      <c r="AC122" s="436">
        <v>95.8</v>
      </c>
      <c r="AD122" s="436">
        <v>75</v>
      </c>
      <c r="AE122" s="436">
        <v>83</v>
      </c>
      <c r="AF122" s="436">
        <v>85</v>
      </c>
      <c r="AG122" s="436">
        <v>588</v>
      </c>
      <c r="AH122" s="436">
        <v>941</v>
      </c>
      <c r="AI122" s="436">
        <v>1176</v>
      </c>
      <c r="AJ122" s="436">
        <v>882</v>
      </c>
      <c r="AK122" s="436">
        <v>160</v>
      </c>
      <c r="AL122" s="436">
        <v>200</v>
      </c>
      <c r="AM122" s="436">
        <v>150</v>
      </c>
      <c r="AN122" s="432">
        <v>18</v>
      </c>
      <c r="AO122" s="432">
        <v>25</v>
      </c>
      <c r="AP122" s="446">
        <v>2083.0920000000001</v>
      </c>
      <c r="AQ122" s="447">
        <v>574.20023190906397</v>
      </c>
      <c r="AR122" s="446">
        <v>831</v>
      </c>
      <c r="AS122" s="449">
        <v>56.59</v>
      </c>
      <c r="AT122" s="432" t="s">
        <v>299</v>
      </c>
      <c r="AU122" s="432" t="s">
        <v>197</v>
      </c>
      <c r="AV122" s="450" t="s">
        <v>389</v>
      </c>
      <c r="AW122" s="450" t="s">
        <v>390</v>
      </c>
      <c r="AX122" s="450" t="s">
        <v>328</v>
      </c>
      <c r="AY122" s="450" t="s">
        <v>325</v>
      </c>
      <c r="AZ122" s="450" t="s">
        <v>385</v>
      </c>
      <c r="BA122" s="450" t="s">
        <v>361</v>
      </c>
      <c r="BB122" s="450" t="s">
        <v>381</v>
      </c>
      <c r="BC122" s="450" t="s">
        <v>345</v>
      </c>
      <c r="BD122" s="450" t="s">
        <v>320</v>
      </c>
      <c r="BE122" s="451">
        <f t="shared" si="2"/>
        <v>536.61423728813554</v>
      </c>
      <c r="BF122" s="450">
        <v>2250</v>
      </c>
      <c r="BG122" s="451">
        <f t="shared" si="3"/>
        <v>536.61423728813554</v>
      </c>
      <c r="BH122" s="450">
        <v>2250</v>
      </c>
      <c r="BI122" s="446" t="s">
        <v>300</v>
      </c>
      <c r="BJ122" s="446" t="s">
        <v>199</v>
      </c>
      <c r="BK122" s="452" t="s">
        <v>200</v>
      </c>
      <c r="BL122" s="453">
        <v>1.1499999999999999</v>
      </c>
      <c r="BM122" s="454">
        <v>40</v>
      </c>
      <c r="BN122" s="454" t="s">
        <v>195</v>
      </c>
      <c r="BO122" s="455" t="s">
        <v>195</v>
      </c>
      <c r="BP122" s="454" t="s">
        <v>195</v>
      </c>
      <c r="BQ122" s="454" t="s">
        <v>195</v>
      </c>
      <c r="BT122" s="485">
        <v>139.24</v>
      </c>
    </row>
    <row r="123" spans="1:72" ht="13.5" customHeight="1" outlineLevel="1">
      <c r="A123" s="431" t="s">
        <v>391</v>
      </c>
      <c r="B123" s="432" t="s">
        <v>266</v>
      </c>
      <c r="C123" s="432">
        <v>100</v>
      </c>
      <c r="D123" s="432">
        <v>6</v>
      </c>
      <c r="E123" s="432" t="s">
        <v>378</v>
      </c>
      <c r="F123" s="433">
        <v>1185</v>
      </c>
      <c r="G123" s="456">
        <v>1054</v>
      </c>
      <c r="H123" s="434">
        <v>521</v>
      </c>
      <c r="I123" s="435">
        <v>78</v>
      </c>
      <c r="J123" s="436">
        <v>39</v>
      </c>
      <c r="K123" s="437">
        <v>31.200000000000003</v>
      </c>
      <c r="L123" s="438">
        <v>135.03038800960275</v>
      </c>
      <c r="M123" s="439">
        <v>67.515194004801373</v>
      </c>
      <c r="N123" s="440">
        <v>54.012155203841104</v>
      </c>
      <c r="O123" s="438">
        <v>182.15799282559266</v>
      </c>
      <c r="P123" s="439">
        <v>91.078996412796329</v>
      </c>
      <c r="Q123" s="441">
        <v>72.863197130237069</v>
      </c>
      <c r="R123" s="442">
        <v>234</v>
      </c>
      <c r="S123" s="443">
        <v>117</v>
      </c>
      <c r="T123" s="437">
        <v>93.600000000000009</v>
      </c>
      <c r="U123" s="444">
        <v>1450</v>
      </c>
      <c r="V123" s="432">
        <v>725</v>
      </c>
      <c r="W123" s="445">
        <v>580</v>
      </c>
      <c r="X123" s="443" t="s">
        <v>231</v>
      </c>
      <c r="Y123" s="436" t="s">
        <v>194</v>
      </c>
      <c r="Z123" s="436">
        <v>95.1</v>
      </c>
      <c r="AA123" s="436">
        <v>95.3</v>
      </c>
      <c r="AB123" s="436">
        <v>95</v>
      </c>
      <c r="AC123" s="436">
        <v>94.5</v>
      </c>
      <c r="AD123" s="436">
        <v>73</v>
      </c>
      <c r="AE123" s="436">
        <v>81</v>
      </c>
      <c r="AF123" s="436">
        <v>84</v>
      </c>
      <c r="AG123" s="436">
        <v>443</v>
      </c>
      <c r="AH123" s="436">
        <v>709</v>
      </c>
      <c r="AI123" s="436">
        <v>886</v>
      </c>
      <c r="AJ123" s="436">
        <v>664.5</v>
      </c>
      <c r="AK123" s="436">
        <v>160</v>
      </c>
      <c r="AL123" s="436">
        <v>200</v>
      </c>
      <c r="AM123" s="436">
        <v>150</v>
      </c>
      <c r="AN123" s="432">
        <v>30</v>
      </c>
      <c r="AO123" s="432">
        <v>35</v>
      </c>
      <c r="AP123" s="446">
        <v>1550.2080000000001</v>
      </c>
      <c r="AQ123" s="447">
        <v>435.70327933192561</v>
      </c>
      <c r="AR123" s="446">
        <v>1185</v>
      </c>
      <c r="AS123" s="449">
        <v>45.95</v>
      </c>
      <c r="AT123" s="432" t="s">
        <v>299</v>
      </c>
      <c r="AU123" s="432" t="s">
        <v>197</v>
      </c>
      <c r="AV123" s="450" t="s">
        <v>392</v>
      </c>
      <c r="AW123" s="450" t="s">
        <v>393</v>
      </c>
      <c r="AX123" s="450" t="s">
        <v>348</v>
      </c>
      <c r="AY123" s="450" t="s">
        <v>329</v>
      </c>
      <c r="AZ123" s="450" t="s">
        <v>317</v>
      </c>
      <c r="BA123" s="450" t="s">
        <v>345</v>
      </c>
      <c r="BB123" s="450" t="s">
        <v>329</v>
      </c>
      <c r="BC123" s="450" t="s">
        <v>394</v>
      </c>
      <c r="BD123" s="450" t="s">
        <v>341</v>
      </c>
      <c r="BE123" s="451">
        <f t="shared" si="2"/>
        <v>670.76779661016951</v>
      </c>
      <c r="BF123" s="450">
        <v>1800</v>
      </c>
      <c r="BG123" s="451">
        <f t="shared" si="3"/>
        <v>670.76779661016951</v>
      </c>
      <c r="BH123" s="450">
        <v>1800</v>
      </c>
      <c r="BI123" s="446" t="s">
        <v>300</v>
      </c>
      <c r="BJ123" s="446" t="s">
        <v>199</v>
      </c>
      <c r="BK123" s="452" t="s">
        <v>200</v>
      </c>
      <c r="BL123" s="453">
        <v>1.1499999999999999</v>
      </c>
      <c r="BM123" s="454">
        <v>40</v>
      </c>
      <c r="BN123" s="454" t="s">
        <v>195</v>
      </c>
      <c r="BO123" s="455" t="s">
        <v>195</v>
      </c>
      <c r="BP123" s="454" t="s">
        <v>195</v>
      </c>
      <c r="BQ123" s="454" t="s">
        <v>195</v>
      </c>
      <c r="BT123" s="485">
        <v>137.2894737</v>
      </c>
    </row>
    <row r="124" spans="1:72" ht="13.5" customHeight="1" outlineLevel="1">
      <c r="A124" s="431" t="s">
        <v>395</v>
      </c>
      <c r="B124" s="432" t="s">
        <v>266</v>
      </c>
      <c r="C124" s="432">
        <v>125</v>
      </c>
      <c r="D124" s="432">
        <v>6</v>
      </c>
      <c r="E124" s="432" t="s">
        <v>383</v>
      </c>
      <c r="F124" s="433">
        <v>1185</v>
      </c>
      <c r="G124" s="456">
        <v>1054</v>
      </c>
      <c r="H124" s="434">
        <v>521</v>
      </c>
      <c r="I124" s="435">
        <v>96</v>
      </c>
      <c r="J124" s="436">
        <v>48</v>
      </c>
      <c r="K124" s="437">
        <v>38.400000000000006</v>
      </c>
      <c r="L124" s="438">
        <v>166.50706629562501</v>
      </c>
      <c r="M124" s="439">
        <v>83.253533147812504</v>
      </c>
      <c r="N124" s="440">
        <v>66.602826518250012</v>
      </c>
      <c r="O124" s="438">
        <v>224.68492643596241</v>
      </c>
      <c r="P124" s="439">
        <v>112.34246321798121</v>
      </c>
      <c r="Q124" s="441">
        <v>89.87397057438497</v>
      </c>
      <c r="R124" s="442">
        <v>288</v>
      </c>
      <c r="S124" s="443">
        <v>144</v>
      </c>
      <c r="T124" s="437">
        <v>115.2</v>
      </c>
      <c r="U124" s="444">
        <v>1816</v>
      </c>
      <c r="V124" s="432">
        <v>908</v>
      </c>
      <c r="W124" s="445">
        <v>726.40000000000009</v>
      </c>
      <c r="X124" s="443" t="s">
        <v>231</v>
      </c>
      <c r="Y124" s="436" t="s">
        <v>194</v>
      </c>
      <c r="Z124" s="436">
        <v>95.1</v>
      </c>
      <c r="AA124" s="436">
        <v>95.4</v>
      </c>
      <c r="AB124" s="436">
        <v>95</v>
      </c>
      <c r="AC124" s="436">
        <v>94.5</v>
      </c>
      <c r="AD124" s="436">
        <v>74</v>
      </c>
      <c r="AE124" s="436">
        <v>82</v>
      </c>
      <c r="AF124" s="436">
        <v>85</v>
      </c>
      <c r="AG124" s="436">
        <v>554</v>
      </c>
      <c r="AH124" s="436">
        <v>886</v>
      </c>
      <c r="AI124" s="436">
        <v>1108</v>
      </c>
      <c r="AJ124" s="436">
        <v>831</v>
      </c>
      <c r="AK124" s="436">
        <v>160</v>
      </c>
      <c r="AL124" s="436">
        <v>200</v>
      </c>
      <c r="AM124" s="436">
        <v>150</v>
      </c>
      <c r="AN124" s="432">
        <v>25</v>
      </c>
      <c r="AO124" s="432">
        <v>35</v>
      </c>
      <c r="AP124" s="446">
        <v>1766.0039999999999</v>
      </c>
      <c r="AQ124" s="447">
        <v>520.68760882395441</v>
      </c>
      <c r="AR124" s="446">
        <v>1450</v>
      </c>
      <c r="AS124" s="449">
        <v>58.45</v>
      </c>
      <c r="AT124" s="432" t="s">
        <v>299</v>
      </c>
      <c r="AU124" s="432" t="s">
        <v>197</v>
      </c>
      <c r="AV124" s="450" t="s">
        <v>364</v>
      </c>
      <c r="AW124" s="450" t="s">
        <v>365</v>
      </c>
      <c r="AX124" s="450" t="s">
        <v>396</v>
      </c>
      <c r="AY124" s="450" t="s">
        <v>329</v>
      </c>
      <c r="AZ124" s="450" t="s">
        <v>366</v>
      </c>
      <c r="BA124" s="450" t="s">
        <v>366</v>
      </c>
      <c r="BB124" s="450" t="s">
        <v>317</v>
      </c>
      <c r="BC124" s="450" t="s">
        <v>330</v>
      </c>
      <c r="BD124" s="450" t="s">
        <v>397</v>
      </c>
      <c r="BE124" s="451">
        <f t="shared" si="2"/>
        <v>670.76779661016951</v>
      </c>
      <c r="BF124" s="450">
        <v>1800</v>
      </c>
      <c r="BG124" s="451">
        <f t="shared" si="3"/>
        <v>670.76779661016951</v>
      </c>
      <c r="BH124" s="450">
        <v>1800</v>
      </c>
      <c r="BI124" s="446" t="s">
        <v>300</v>
      </c>
      <c r="BJ124" s="446" t="s">
        <v>199</v>
      </c>
      <c r="BK124" s="452" t="s">
        <v>200</v>
      </c>
      <c r="BL124" s="453">
        <v>1.1499999999999999</v>
      </c>
      <c r="BM124" s="454">
        <v>40</v>
      </c>
      <c r="BN124" s="454" t="s">
        <v>195</v>
      </c>
      <c r="BO124" s="455" t="s">
        <v>195</v>
      </c>
      <c r="BP124" s="454" t="s">
        <v>195</v>
      </c>
      <c r="BQ124" s="454" t="s">
        <v>195</v>
      </c>
      <c r="BT124" s="485">
        <v>138.09473679999999</v>
      </c>
    </row>
    <row r="125" spans="1:72" ht="13.5" customHeight="1" outlineLevel="1">
      <c r="A125" s="431" t="s">
        <v>398</v>
      </c>
      <c r="B125" s="432" t="s">
        <v>266</v>
      </c>
      <c r="C125" s="432">
        <v>150</v>
      </c>
      <c r="D125" s="432">
        <v>6</v>
      </c>
      <c r="E125" s="432" t="s">
        <v>388</v>
      </c>
      <c r="F125" s="433">
        <v>1190</v>
      </c>
      <c r="G125" s="456">
        <v>1059</v>
      </c>
      <c r="H125" s="434">
        <v>464</v>
      </c>
      <c r="I125" s="435">
        <v>118</v>
      </c>
      <c r="J125" s="436">
        <v>59</v>
      </c>
      <c r="K125" s="437">
        <v>47.2</v>
      </c>
      <c r="L125" s="438">
        <v>201.48624319633717</v>
      </c>
      <c r="M125" s="439">
        <v>100.74312159816859</v>
      </c>
      <c r="N125" s="440">
        <v>80.594497278534874</v>
      </c>
      <c r="O125" s="438">
        <v>267.93677477488524</v>
      </c>
      <c r="P125" s="439">
        <v>133.96838738744262</v>
      </c>
      <c r="Q125" s="441">
        <v>107.1747099099541</v>
      </c>
      <c r="R125" s="442">
        <v>344</v>
      </c>
      <c r="S125" s="443">
        <v>172</v>
      </c>
      <c r="T125" s="437">
        <v>137.6</v>
      </c>
      <c r="U125" s="444">
        <v>2170</v>
      </c>
      <c r="V125" s="432">
        <v>1085</v>
      </c>
      <c r="W125" s="445">
        <v>868</v>
      </c>
      <c r="X125" s="443" t="s">
        <v>231</v>
      </c>
      <c r="Y125" s="436" t="s">
        <v>194</v>
      </c>
      <c r="Z125" s="436">
        <v>95.6</v>
      </c>
      <c r="AA125" s="436">
        <v>96</v>
      </c>
      <c r="AB125" s="436">
        <v>95.8</v>
      </c>
      <c r="AC125" s="436">
        <v>95.4</v>
      </c>
      <c r="AD125" s="436">
        <v>73</v>
      </c>
      <c r="AE125" s="436">
        <v>82</v>
      </c>
      <c r="AF125" s="436">
        <v>85</v>
      </c>
      <c r="AG125" s="436">
        <v>662</v>
      </c>
      <c r="AH125" s="436">
        <v>926</v>
      </c>
      <c r="AI125" s="436">
        <v>1324</v>
      </c>
      <c r="AJ125" s="436">
        <v>867.22</v>
      </c>
      <c r="AK125" s="436">
        <v>140</v>
      </c>
      <c r="AL125" s="436">
        <v>200</v>
      </c>
      <c r="AM125" s="436">
        <v>131</v>
      </c>
      <c r="AN125" s="432">
        <v>28</v>
      </c>
      <c r="AO125" s="432">
        <v>43</v>
      </c>
      <c r="AP125" s="446">
        <v>2006.0219999999999</v>
      </c>
      <c r="AQ125" s="447">
        <v>606.36953923476699</v>
      </c>
      <c r="AR125" s="446">
        <v>1720</v>
      </c>
      <c r="AS125" s="449">
        <v>68.56</v>
      </c>
      <c r="AT125" s="432" t="s">
        <v>299</v>
      </c>
      <c r="AU125" s="432" t="s">
        <v>197</v>
      </c>
      <c r="AV125" s="450" t="s">
        <v>313</v>
      </c>
      <c r="AW125" s="450" t="s">
        <v>314</v>
      </c>
      <c r="AX125" s="450" t="s">
        <v>315</v>
      </c>
      <c r="AY125" s="450" t="s">
        <v>394</v>
      </c>
      <c r="AZ125" s="450" t="s">
        <v>317</v>
      </c>
      <c r="BA125" s="450" t="s">
        <v>345</v>
      </c>
      <c r="BB125" s="450" t="s">
        <v>318</v>
      </c>
      <c r="BC125" s="450" t="s">
        <v>320</v>
      </c>
      <c r="BD125" s="450" t="s">
        <v>341</v>
      </c>
      <c r="BE125" s="451">
        <f t="shared" si="2"/>
        <v>670.76779661016951</v>
      </c>
      <c r="BF125" s="450">
        <v>1800</v>
      </c>
      <c r="BG125" s="451">
        <f t="shared" si="3"/>
        <v>670.76779661016951</v>
      </c>
      <c r="BH125" s="450">
        <v>1800</v>
      </c>
      <c r="BI125" s="446" t="s">
        <v>300</v>
      </c>
      <c r="BJ125" s="446" t="s">
        <v>199</v>
      </c>
      <c r="BK125" s="452" t="s">
        <v>200</v>
      </c>
      <c r="BL125" s="453">
        <v>1.1499999999999999</v>
      </c>
      <c r="BM125" s="454">
        <v>40</v>
      </c>
      <c r="BN125" s="454" t="s">
        <v>195</v>
      </c>
      <c r="BO125" s="455" t="s">
        <v>195</v>
      </c>
      <c r="BP125" s="454" t="s">
        <v>195</v>
      </c>
      <c r="BQ125" s="454" t="s">
        <v>195</v>
      </c>
      <c r="BT125" s="485">
        <v>126.7368421</v>
      </c>
    </row>
    <row r="126" spans="1:72" ht="13.5" customHeight="1" outlineLevel="1">
      <c r="A126" s="431" t="s">
        <v>399</v>
      </c>
      <c r="B126" s="432" t="s">
        <v>266</v>
      </c>
      <c r="C126" s="432">
        <v>200</v>
      </c>
      <c r="D126" s="432">
        <v>6</v>
      </c>
      <c r="E126" s="432" t="s">
        <v>400</v>
      </c>
      <c r="F126" s="433">
        <v>1190</v>
      </c>
      <c r="G126" s="456">
        <v>1059</v>
      </c>
      <c r="H126" s="434">
        <v>464</v>
      </c>
      <c r="I126" s="435">
        <v>146</v>
      </c>
      <c r="J126" s="436">
        <v>73</v>
      </c>
      <c r="K126" s="437">
        <v>58.400000000000006</v>
      </c>
      <c r="L126" s="438">
        <v>261.48436894813534</v>
      </c>
      <c r="M126" s="439">
        <v>130.74218447406767</v>
      </c>
      <c r="N126" s="440">
        <v>104.59374757925414</v>
      </c>
      <c r="O126" s="438">
        <v>352.21105478511078</v>
      </c>
      <c r="P126" s="439">
        <v>176.10552739255539</v>
      </c>
      <c r="Q126" s="441">
        <v>140.88442191404431</v>
      </c>
      <c r="R126" s="442">
        <v>454</v>
      </c>
      <c r="S126" s="443">
        <v>227</v>
      </c>
      <c r="T126" s="437">
        <v>181.60000000000002</v>
      </c>
      <c r="U126" s="444">
        <v>2900</v>
      </c>
      <c r="V126" s="432">
        <v>1450</v>
      </c>
      <c r="W126" s="445">
        <v>1160</v>
      </c>
      <c r="X126" s="443" t="s">
        <v>231</v>
      </c>
      <c r="Y126" s="436" t="s">
        <v>194</v>
      </c>
      <c r="Z126" s="436">
        <v>95.6</v>
      </c>
      <c r="AA126" s="436">
        <v>96.2</v>
      </c>
      <c r="AB126" s="436">
        <v>95.8</v>
      </c>
      <c r="AC126" s="436">
        <v>95.4</v>
      </c>
      <c r="AD126" s="436">
        <v>75</v>
      </c>
      <c r="AE126" s="436">
        <v>83</v>
      </c>
      <c r="AF126" s="436">
        <v>86</v>
      </c>
      <c r="AG126" s="436">
        <v>883</v>
      </c>
      <c r="AH126" s="436">
        <v>1103</v>
      </c>
      <c r="AI126" s="436">
        <v>1776</v>
      </c>
      <c r="AJ126" s="436">
        <v>1156.73</v>
      </c>
      <c r="AK126" s="436">
        <v>125</v>
      </c>
      <c r="AL126" s="436">
        <v>200</v>
      </c>
      <c r="AM126" s="436">
        <v>131</v>
      </c>
      <c r="AN126" s="432">
        <v>25</v>
      </c>
      <c r="AO126" s="432">
        <v>32</v>
      </c>
      <c r="AP126" s="446">
        <v>2450.826</v>
      </c>
      <c r="AQ126" s="447">
        <v>769.20198265359249</v>
      </c>
      <c r="AR126" s="446">
        <v>2240</v>
      </c>
      <c r="AS126" s="449">
        <v>89.69</v>
      </c>
      <c r="AT126" s="432" t="s">
        <v>299</v>
      </c>
      <c r="AU126" s="432" t="s">
        <v>197</v>
      </c>
      <c r="AV126" s="450" t="s">
        <v>389</v>
      </c>
      <c r="AW126" s="450" t="s">
        <v>380</v>
      </c>
      <c r="AX126" s="450" t="s">
        <v>318</v>
      </c>
      <c r="AY126" s="450" t="s">
        <v>392</v>
      </c>
      <c r="AZ126" s="450" t="s">
        <v>401</v>
      </c>
      <c r="BA126" s="450" t="s">
        <v>385</v>
      </c>
      <c r="BB126" s="450" t="s">
        <v>392</v>
      </c>
      <c r="BC126" s="450" t="s">
        <v>366</v>
      </c>
      <c r="BD126" s="450" t="s">
        <v>316</v>
      </c>
      <c r="BE126" s="451">
        <f t="shared" si="2"/>
        <v>670.76779661016951</v>
      </c>
      <c r="BF126" s="450">
        <v>1800</v>
      </c>
      <c r="BG126" s="451">
        <f t="shared" si="3"/>
        <v>670.76779661016951</v>
      </c>
      <c r="BH126" s="450">
        <v>1800</v>
      </c>
      <c r="BI126" s="446" t="s">
        <v>300</v>
      </c>
      <c r="BJ126" s="446" t="s">
        <v>199</v>
      </c>
      <c r="BK126" s="452" t="s">
        <v>200</v>
      </c>
      <c r="BL126" s="453">
        <v>1.1499999999999999</v>
      </c>
      <c r="BM126" s="454">
        <v>40</v>
      </c>
      <c r="BN126" s="454" t="s">
        <v>195</v>
      </c>
      <c r="BO126" s="455" t="s">
        <v>195</v>
      </c>
      <c r="BP126" s="454" t="s">
        <v>195</v>
      </c>
      <c r="BQ126" s="454" t="s">
        <v>195</v>
      </c>
      <c r="BT126" s="485">
        <v>117.3894737</v>
      </c>
    </row>
    <row r="127" spans="1:72" ht="13.5" customHeight="1" outlineLevel="1">
      <c r="A127" s="431" t="s">
        <v>402</v>
      </c>
      <c r="B127" s="432" t="s">
        <v>266</v>
      </c>
      <c r="C127" s="432">
        <v>75</v>
      </c>
      <c r="D127" s="432">
        <v>8</v>
      </c>
      <c r="E127" s="432" t="s">
        <v>378</v>
      </c>
      <c r="F127" s="433">
        <v>885</v>
      </c>
      <c r="G127" s="456">
        <v>787</v>
      </c>
      <c r="H127" s="434">
        <v>345</v>
      </c>
      <c r="I127" s="435">
        <v>74</v>
      </c>
      <c r="J127" s="436">
        <v>37</v>
      </c>
      <c r="K127" s="437">
        <v>29.6</v>
      </c>
      <c r="L127" s="438">
        <v>112.23020145411422</v>
      </c>
      <c r="M127" s="439">
        <v>56.115100727057111</v>
      </c>
      <c r="N127" s="440">
        <v>44.892080581645693</v>
      </c>
      <c r="O127" s="438">
        <v>147.77747120592289</v>
      </c>
      <c r="P127" s="439">
        <v>73.888735602961447</v>
      </c>
      <c r="Q127" s="441">
        <v>59.110988482369159</v>
      </c>
      <c r="R127" s="442">
        <v>188</v>
      </c>
      <c r="S127" s="443">
        <v>94</v>
      </c>
      <c r="T127" s="437">
        <v>75.2</v>
      </c>
      <c r="U127" s="444">
        <v>1086</v>
      </c>
      <c r="V127" s="432">
        <v>543</v>
      </c>
      <c r="W127" s="445">
        <v>434.40000000000003</v>
      </c>
      <c r="X127" s="443" t="s">
        <v>231</v>
      </c>
      <c r="Y127" s="436" t="s">
        <v>194</v>
      </c>
      <c r="Z127" s="436">
        <v>93.5</v>
      </c>
      <c r="AA127" s="436">
        <v>93.9</v>
      </c>
      <c r="AB127" s="436">
        <v>93.6</v>
      </c>
      <c r="AC127" s="436">
        <v>93</v>
      </c>
      <c r="AD127" s="436">
        <v>67</v>
      </c>
      <c r="AE127" s="436">
        <v>76</v>
      </c>
      <c r="AF127" s="436">
        <v>80</v>
      </c>
      <c r="AG127" s="436">
        <v>445</v>
      </c>
      <c r="AH127" s="436">
        <v>601</v>
      </c>
      <c r="AI127" s="436">
        <v>890</v>
      </c>
      <c r="AJ127" s="436">
        <v>560.70000000000005</v>
      </c>
      <c r="AK127" s="436">
        <v>135</v>
      </c>
      <c r="AL127" s="436">
        <v>200</v>
      </c>
      <c r="AM127" s="436">
        <v>126</v>
      </c>
      <c r="AN127" s="432">
        <v>25</v>
      </c>
      <c r="AO127" s="432">
        <v>32</v>
      </c>
      <c r="AP127" s="446">
        <v>1556.8140000000001</v>
      </c>
      <c r="AQ127" s="447">
        <v>435.48864063108454</v>
      </c>
      <c r="AR127" s="446" t="s">
        <v>403</v>
      </c>
      <c r="AS127" s="449">
        <v>0</v>
      </c>
      <c r="AT127" s="432" t="s">
        <v>299</v>
      </c>
      <c r="AU127" s="432" t="s">
        <v>197</v>
      </c>
      <c r="AV127" s="450" t="s">
        <v>392</v>
      </c>
      <c r="AW127" s="450" t="s">
        <v>393</v>
      </c>
      <c r="AX127" s="450" t="s">
        <v>348</v>
      </c>
      <c r="AY127" s="450" t="s">
        <v>329</v>
      </c>
      <c r="AZ127" s="450" t="s">
        <v>317</v>
      </c>
      <c r="BA127" s="450" t="s">
        <v>345</v>
      </c>
      <c r="BB127" s="450" t="s">
        <v>329</v>
      </c>
      <c r="BC127" s="450" t="s">
        <v>394</v>
      </c>
      <c r="BD127" s="450" t="s">
        <v>341</v>
      </c>
      <c r="BE127" s="451">
        <f t="shared" si="2"/>
        <v>894.35706214689264</v>
      </c>
      <c r="BF127" s="450">
        <v>1350</v>
      </c>
      <c r="BG127" s="451">
        <f t="shared" si="3"/>
        <v>894.35706214689264</v>
      </c>
      <c r="BH127" s="458">
        <f t="shared" ref="BH127:BH129" si="12">BF127</f>
        <v>1350</v>
      </c>
      <c r="BI127" s="446" t="s">
        <v>300</v>
      </c>
      <c r="BJ127" s="446" t="s">
        <v>199</v>
      </c>
      <c r="BK127" s="452" t="s">
        <v>200</v>
      </c>
      <c r="BL127" s="453">
        <v>1.1499999999999999</v>
      </c>
      <c r="BM127" s="454">
        <v>40</v>
      </c>
      <c r="BN127" s="454" t="s">
        <v>195</v>
      </c>
      <c r="BO127" s="455" t="s">
        <v>195</v>
      </c>
      <c r="BP127" s="454" t="s">
        <v>195</v>
      </c>
      <c r="BQ127" s="454" t="s">
        <v>195</v>
      </c>
      <c r="BT127" s="485">
        <v>129.29250529999999</v>
      </c>
    </row>
    <row r="128" spans="1:72" ht="13.5" customHeight="1" outlineLevel="1">
      <c r="A128" s="431" t="s">
        <v>404</v>
      </c>
      <c r="B128" s="432" t="s">
        <v>266</v>
      </c>
      <c r="C128" s="432">
        <v>100</v>
      </c>
      <c r="D128" s="432">
        <v>8</v>
      </c>
      <c r="E128" s="432" t="s">
        <v>383</v>
      </c>
      <c r="F128" s="433">
        <v>885</v>
      </c>
      <c r="G128" s="456">
        <v>787</v>
      </c>
      <c r="H128" s="434">
        <v>345</v>
      </c>
      <c r="I128" s="435">
        <v>96</v>
      </c>
      <c r="J128" s="436">
        <v>48</v>
      </c>
      <c r="K128" s="437">
        <v>38.400000000000006</v>
      </c>
      <c r="L128" s="438">
        <v>142.16279385487792</v>
      </c>
      <c r="M128" s="439">
        <v>71.081396927438959</v>
      </c>
      <c r="N128" s="440">
        <v>56.865117541951172</v>
      </c>
      <c r="O128" s="438">
        <v>190.76545842064817</v>
      </c>
      <c r="P128" s="439">
        <v>95.382729210324086</v>
      </c>
      <c r="Q128" s="441">
        <v>76.306183368259269</v>
      </c>
      <c r="R128" s="442">
        <v>246</v>
      </c>
      <c r="S128" s="443">
        <v>123</v>
      </c>
      <c r="T128" s="437">
        <v>98.4</v>
      </c>
      <c r="U128" s="444">
        <v>1450</v>
      </c>
      <c r="V128" s="432">
        <v>725</v>
      </c>
      <c r="W128" s="445">
        <v>580</v>
      </c>
      <c r="X128" s="443" t="s">
        <v>231</v>
      </c>
      <c r="Y128" s="436" t="s">
        <v>194</v>
      </c>
      <c r="Z128" s="436">
        <v>94.2</v>
      </c>
      <c r="AA128" s="436">
        <v>94.5</v>
      </c>
      <c r="AB128" s="436">
        <v>94.1</v>
      </c>
      <c r="AC128" s="436">
        <v>93.6</v>
      </c>
      <c r="AD128" s="436">
        <v>70</v>
      </c>
      <c r="AE128" s="436">
        <v>78</v>
      </c>
      <c r="AF128" s="436">
        <v>81</v>
      </c>
      <c r="AG128" s="436">
        <v>593</v>
      </c>
      <c r="AH128" s="436">
        <v>771</v>
      </c>
      <c r="AI128" s="436">
        <v>1186</v>
      </c>
      <c r="AJ128" s="436">
        <v>747.18</v>
      </c>
      <c r="AK128" s="436">
        <v>130</v>
      </c>
      <c r="AL128" s="436">
        <v>200</v>
      </c>
      <c r="AM128" s="436">
        <v>126</v>
      </c>
      <c r="AN128" s="432">
        <v>22</v>
      </c>
      <c r="AO128" s="432">
        <v>30</v>
      </c>
      <c r="AP128" s="446">
        <v>1697</v>
      </c>
      <c r="AQ128" s="447">
        <v>537.6579280506113</v>
      </c>
      <c r="AR128" s="446" t="s">
        <v>405</v>
      </c>
      <c r="AS128" s="449">
        <v>0</v>
      </c>
      <c r="AT128" s="432" t="s">
        <v>299</v>
      </c>
      <c r="AU128" s="432" t="s">
        <v>197</v>
      </c>
      <c r="AV128" s="450" t="s">
        <v>364</v>
      </c>
      <c r="AW128" s="450" t="s">
        <v>365</v>
      </c>
      <c r="AX128" s="450" t="s">
        <v>396</v>
      </c>
      <c r="AY128" s="450" t="s">
        <v>329</v>
      </c>
      <c r="AZ128" s="450" t="s">
        <v>366</v>
      </c>
      <c r="BA128" s="450" t="s">
        <v>366</v>
      </c>
      <c r="BB128" s="450" t="s">
        <v>317</v>
      </c>
      <c r="BC128" s="450" t="s">
        <v>330</v>
      </c>
      <c r="BD128" s="450" t="s">
        <v>397</v>
      </c>
      <c r="BE128" s="451">
        <f t="shared" si="2"/>
        <v>894.35706214689264</v>
      </c>
      <c r="BF128" s="450">
        <v>1350</v>
      </c>
      <c r="BG128" s="451">
        <f t="shared" si="3"/>
        <v>894.35706214689264</v>
      </c>
      <c r="BH128" s="458">
        <f t="shared" si="12"/>
        <v>1350</v>
      </c>
      <c r="BI128" s="446" t="s">
        <v>300</v>
      </c>
      <c r="BJ128" s="446" t="s">
        <v>199</v>
      </c>
      <c r="BK128" s="452" t="s">
        <v>200</v>
      </c>
      <c r="BL128" s="453">
        <v>1.1499999999999999</v>
      </c>
      <c r="BM128" s="454">
        <v>40</v>
      </c>
      <c r="BN128" s="454" t="s">
        <v>195</v>
      </c>
      <c r="BO128" s="455" t="s">
        <v>195</v>
      </c>
      <c r="BP128" s="454" t="s">
        <v>195</v>
      </c>
      <c r="BQ128" s="454" t="s">
        <v>195</v>
      </c>
      <c r="BT128" s="485">
        <v>124.5262632</v>
      </c>
    </row>
    <row r="129" spans="1:72" ht="13.5" customHeight="1" outlineLevel="1">
      <c r="A129" s="431" t="s">
        <v>406</v>
      </c>
      <c r="B129" s="432" t="s">
        <v>266</v>
      </c>
      <c r="C129" s="432">
        <v>125</v>
      </c>
      <c r="D129" s="432">
        <v>8</v>
      </c>
      <c r="E129" s="432" t="s">
        <v>388</v>
      </c>
      <c r="F129" s="433">
        <v>885</v>
      </c>
      <c r="G129" s="456">
        <v>787</v>
      </c>
      <c r="H129" s="434">
        <v>345</v>
      </c>
      <c r="I129" s="435">
        <v>108</v>
      </c>
      <c r="J129" s="436">
        <v>54</v>
      </c>
      <c r="K129" s="437">
        <v>43.2</v>
      </c>
      <c r="L129" s="438">
        <v>176.95210334473444</v>
      </c>
      <c r="M129" s="439">
        <v>88.47605167236722</v>
      </c>
      <c r="N129" s="440">
        <v>70.780841337893776</v>
      </c>
      <c r="O129" s="438">
        <v>234.941152276108</v>
      </c>
      <c r="P129" s="439">
        <v>117.470576138054</v>
      </c>
      <c r="Q129" s="441">
        <v>93.976460910443208</v>
      </c>
      <c r="R129" s="442">
        <v>304</v>
      </c>
      <c r="S129" s="443">
        <v>152</v>
      </c>
      <c r="T129" s="437">
        <v>121.60000000000001</v>
      </c>
      <c r="U129" s="444">
        <v>1816</v>
      </c>
      <c r="V129" s="432">
        <v>908</v>
      </c>
      <c r="W129" s="445">
        <v>726.40000000000009</v>
      </c>
      <c r="X129" s="443" t="s">
        <v>231</v>
      </c>
      <c r="Y129" s="436" t="s">
        <v>194</v>
      </c>
      <c r="Z129" s="436">
        <v>94.6</v>
      </c>
      <c r="AA129" s="436">
        <v>94.7</v>
      </c>
      <c r="AB129" s="436">
        <v>94.1</v>
      </c>
      <c r="AC129" s="436">
        <v>93.6</v>
      </c>
      <c r="AD129" s="436">
        <v>70</v>
      </c>
      <c r="AE129" s="436">
        <v>79</v>
      </c>
      <c r="AF129" s="436">
        <v>82</v>
      </c>
      <c r="AG129" s="436">
        <v>742</v>
      </c>
      <c r="AH129" s="436">
        <v>965</v>
      </c>
      <c r="AI129" s="436">
        <v>1484</v>
      </c>
      <c r="AJ129" s="436">
        <v>934.92</v>
      </c>
      <c r="AK129" s="436">
        <v>130</v>
      </c>
      <c r="AL129" s="436">
        <v>200</v>
      </c>
      <c r="AM129" s="436">
        <v>126</v>
      </c>
      <c r="AN129" s="432">
        <v>20</v>
      </c>
      <c r="AO129" s="432">
        <v>30</v>
      </c>
      <c r="AP129" s="446">
        <v>2018</v>
      </c>
      <c r="AQ129" s="447">
        <v>625.03486802145312</v>
      </c>
      <c r="AR129" s="446" t="s">
        <v>407</v>
      </c>
      <c r="AS129" s="449">
        <v>0</v>
      </c>
      <c r="AT129" s="432" t="s">
        <v>299</v>
      </c>
      <c r="AU129" s="432" t="s">
        <v>197</v>
      </c>
      <c r="AV129" s="450" t="s">
        <v>313</v>
      </c>
      <c r="AW129" s="450" t="s">
        <v>314</v>
      </c>
      <c r="AX129" s="450" t="s">
        <v>315</v>
      </c>
      <c r="AY129" s="450" t="s">
        <v>394</v>
      </c>
      <c r="AZ129" s="450" t="s">
        <v>317</v>
      </c>
      <c r="BA129" s="450" t="s">
        <v>345</v>
      </c>
      <c r="BB129" s="450" t="s">
        <v>318</v>
      </c>
      <c r="BC129" s="450" t="s">
        <v>320</v>
      </c>
      <c r="BD129" s="450" t="s">
        <v>341</v>
      </c>
      <c r="BE129" s="451">
        <f t="shared" si="2"/>
        <v>894.35706214689264</v>
      </c>
      <c r="BF129" s="450">
        <v>1350</v>
      </c>
      <c r="BG129" s="451">
        <f t="shared" si="3"/>
        <v>894.35706214689264</v>
      </c>
      <c r="BH129" s="458">
        <f t="shared" si="12"/>
        <v>1350</v>
      </c>
      <c r="BI129" s="446" t="s">
        <v>300</v>
      </c>
      <c r="BJ129" s="446" t="s">
        <v>199</v>
      </c>
      <c r="BK129" s="452" t="s">
        <v>200</v>
      </c>
      <c r="BL129" s="453">
        <v>1.1499999999999999</v>
      </c>
      <c r="BM129" s="454">
        <v>40</v>
      </c>
      <c r="BN129" s="454" t="s">
        <v>195</v>
      </c>
      <c r="BO129" s="455" t="s">
        <v>195</v>
      </c>
      <c r="BP129" s="454" t="s">
        <v>195</v>
      </c>
      <c r="BQ129" s="454" t="s">
        <v>195</v>
      </c>
      <c r="BT129" s="485">
        <v>124.5262632</v>
      </c>
    </row>
    <row r="130" spans="1:72" ht="13.5" customHeight="1" outlineLevel="1">
      <c r="A130" s="431" t="s">
        <v>408</v>
      </c>
      <c r="B130" s="432" t="s">
        <v>266</v>
      </c>
      <c r="C130" s="432">
        <v>125</v>
      </c>
      <c r="D130" s="432">
        <v>2</v>
      </c>
      <c r="E130" s="432" t="s">
        <v>409</v>
      </c>
      <c r="F130" s="433">
        <v>3575</v>
      </c>
      <c r="G130" s="456">
        <v>3181</v>
      </c>
      <c r="H130" s="434">
        <v>1322</v>
      </c>
      <c r="I130" s="435">
        <v>64</v>
      </c>
      <c r="J130" s="436">
        <v>32</v>
      </c>
      <c r="K130" s="437">
        <v>25.6</v>
      </c>
      <c r="L130" s="438">
        <v>147.6161285397873</v>
      </c>
      <c r="M130" s="439">
        <v>73.808064269893649</v>
      </c>
      <c r="N130" s="440">
        <v>59.046451415914923</v>
      </c>
      <c r="O130" s="438">
        <v>210.02595862289067</v>
      </c>
      <c r="P130" s="439">
        <v>105.01297931144533</v>
      </c>
      <c r="Q130" s="441">
        <v>84.010383449156279</v>
      </c>
      <c r="R130" s="442">
        <v>276</v>
      </c>
      <c r="S130" s="443">
        <v>138</v>
      </c>
      <c r="T130" s="437">
        <v>110.4</v>
      </c>
      <c r="U130" s="444">
        <v>1816</v>
      </c>
      <c r="V130" s="432">
        <v>908</v>
      </c>
      <c r="W130" s="445">
        <v>726.40000000000009</v>
      </c>
      <c r="X130" s="443" t="s">
        <v>231</v>
      </c>
      <c r="Y130" s="436" t="s">
        <v>194</v>
      </c>
      <c r="Z130" s="436">
        <v>94.5</v>
      </c>
      <c r="AA130" s="436">
        <v>95.1</v>
      </c>
      <c r="AB130" s="436">
        <v>95</v>
      </c>
      <c r="AC130" s="436">
        <v>94.5</v>
      </c>
      <c r="AD130" s="436">
        <v>84</v>
      </c>
      <c r="AE130" s="436">
        <v>88</v>
      </c>
      <c r="AF130" s="436">
        <v>89</v>
      </c>
      <c r="AG130" s="436">
        <v>184</v>
      </c>
      <c r="AH130" s="436">
        <v>221</v>
      </c>
      <c r="AI130" s="436">
        <v>368</v>
      </c>
      <c r="AJ130" s="436">
        <v>187.68</v>
      </c>
      <c r="AK130" s="436">
        <v>120</v>
      </c>
      <c r="AL130" s="436">
        <v>200</v>
      </c>
      <c r="AM130" s="436">
        <v>102</v>
      </c>
      <c r="AN130" s="432">
        <v>18</v>
      </c>
      <c r="AO130" s="432">
        <v>23</v>
      </c>
      <c r="AP130" s="446">
        <v>1381</v>
      </c>
      <c r="AQ130" s="447">
        <v>291.09010257774224</v>
      </c>
      <c r="AR130" s="446">
        <v>113</v>
      </c>
      <c r="AS130" s="449">
        <v>20.85</v>
      </c>
      <c r="AT130" s="432" t="s">
        <v>299</v>
      </c>
      <c r="AU130" s="432" t="s">
        <v>197</v>
      </c>
      <c r="AV130" s="450">
        <v>79</v>
      </c>
      <c r="AW130" s="450">
        <v>90</v>
      </c>
      <c r="AX130" s="450">
        <v>52</v>
      </c>
      <c r="AY130" s="450">
        <v>68</v>
      </c>
      <c r="AZ130" s="450">
        <v>72</v>
      </c>
      <c r="BA130" s="450">
        <v>74</v>
      </c>
      <c r="BB130" s="450">
        <v>74</v>
      </c>
      <c r="BC130" s="450">
        <v>70</v>
      </c>
      <c r="BD130" s="450">
        <v>60</v>
      </c>
      <c r="BE130" s="451">
        <f t="shared" si="2"/>
        <v>335.38389830508476</v>
      </c>
      <c r="BF130" s="450">
        <v>3600</v>
      </c>
      <c r="BG130" s="451">
        <f t="shared" si="3"/>
        <v>335.38389830508476</v>
      </c>
      <c r="BH130" s="450">
        <v>3600</v>
      </c>
      <c r="BI130" s="446" t="s">
        <v>300</v>
      </c>
      <c r="BJ130" s="446" t="s">
        <v>199</v>
      </c>
      <c r="BK130" s="452" t="s">
        <v>200</v>
      </c>
      <c r="BL130" s="453">
        <v>1.1499999999999999</v>
      </c>
      <c r="BM130" s="454">
        <v>40</v>
      </c>
      <c r="BN130" s="454" t="s">
        <v>195</v>
      </c>
      <c r="BO130" s="455" t="s">
        <v>195</v>
      </c>
      <c r="BP130" s="454" t="s">
        <v>195</v>
      </c>
      <c r="BQ130" s="454" t="s">
        <v>195</v>
      </c>
      <c r="BT130" s="485">
        <v>115.0511321</v>
      </c>
    </row>
    <row r="131" spans="1:72" ht="13.5" customHeight="1" outlineLevel="1">
      <c r="A131" s="431" t="s">
        <v>410</v>
      </c>
      <c r="B131" s="432" t="s">
        <v>266</v>
      </c>
      <c r="C131" s="432">
        <v>150</v>
      </c>
      <c r="D131" s="432">
        <v>2</v>
      </c>
      <c r="E131" s="432" t="s">
        <v>411</v>
      </c>
      <c r="F131" s="433">
        <v>3575</v>
      </c>
      <c r="G131" s="456">
        <v>3181</v>
      </c>
      <c r="H131" s="434">
        <v>1322</v>
      </c>
      <c r="I131" s="435">
        <v>74</v>
      </c>
      <c r="J131" s="436">
        <v>37</v>
      </c>
      <c r="K131" s="437">
        <v>29.6</v>
      </c>
      <c r="L131" s="438">
        <v>177.7034923185974</v>
      </c>
      <c r="M131" s="439">
        <v>88.851746159298699</v>
      </c>
      <c r="N131" s="440">
        <v>71.081396927438959</v>
      </c>
      <c r="O131" s="438">
        <v>249.46165476379616</v>
      </c>
      <c r="P131" s="439">
        <v>124.73082738189808</v>
      </c>
      <c r="Q131" s="441">
        <v>99.784661905518476</v>
      </c>
      <c r="R131" s="442">
        <v>328</v>
      </c>
      <c r="S131" s="443">
        <v>164</v>
      </c>
      <c r="T131" s="437">
        <v>131.20000000000002</v>
      </c>
      <c r="U131" s="444">
        <v>2170</v>
      </c>
      <c r="V131" s="432">
        <v>1085</v>
      </c>
      <c r="W131" s="445">
        <v>868</v>
      </c>
      <c r="X131" s="443" t="s">
        <v>231</v>
      </c>
      <c r="Y131" s="436" t="s">
        <v>194</v>
      </c>
      <c r="Z131" s="436">
        <v>94.2</v>
      </c>
      <c r="AA131" s="436">
        <v>95</v>
      </c>
      <c r="AB131" s="436">
        <v>95</v>
      </c>
      <c r="AC131" s="436">
        <v>94.5</v>
      </c>
      <c r="AD131" s="436">
        <v>84</v>
      </c>
      <c r="AE131" s="436">
        <v>89</v>
      </c>
      <c r="AF131" s="436">
        <v>90</v>
      </c>
      <c r="AG131" s="436">
        <v>220</v>
      </c>
      <c r="AH131" s="436">
        <v>264</v>
      </c>
      <c r="AI131" s="436">
        <v>440</v>
      </c>
      <c r="AJ131" s="436">
        <v>224.4</v>
      </c>
      <c r="AK131" s="436">
        <v>120</v>
      </c>
      <c r="AL131" s="436">
        <v>200</v>
      </c>
      <c r="AM131" s="436">
        <v>102</v>
      </c>
      <c r="AN131" s="432">
        <v>15</v>
      </c>
      <c r="AO131" s="432">
        <v>18</v>
      </c>
      <c r="AP131" s="446">
        <v>1600.854</v>
      </c>
      <c r="AQ131" s="447">
        <v>330.30224786780633</v>
      </c>
      <c r="AR131" s="446">
        <v>133</v>
      </c>
      <c r="AS131" s="449">
        <v>25.06</v>
      </c>
      <c r="AT131" s="432" t="s">
        <v>299</v>
      </c>
      <c r="AU131" s="432" t="s">
        <v>197</v>
      </c>
      <c r="AV131" s="450">
        <v>79</v>
      </c>
      <c r="AW131" s="450">
        <v>90</v>
      </c>
      <c r="AX131" s="450">
        <v>50</v>
      </c>
      <c r="AY131" s="450">
        <v>67</v>
      </c>
      <c r="AZ131" s="450">
        <v>71</v>
      </c>
      <c r="BA131" s="450">
        <v>74</v>
      </c>
      <c r="BB131" s="450">
        <v>74</v>
      </c>
      <c r="BC131" s="450">
        <v>70</v>
      </c>
      <c r="BD131" s="450">
        <v>59</v>
      </c>
      <c r="BE131" s="451">
        <f t="shared" si="2"/>
        <v>335.38389830508476</v>
      </c>
      <c r="BF131" s="450">
        <v>3600</v>
      </c>
      <c r="BG131" s="451">
        <f t="shared" si="3"/>
        <v>335.38389830508476</v>
      </c>
      <c r="BH131" s="450">
        <v>3600</v>
      </c>
      <c r="BI131" s="446" t="s">
        <v>300</v>
      </c>
      <c r="BJ131" s="446" t="s">
        <v>199</v>
      </c>
      <c r="BK131" s="452" t="s">
        <v>200</v>
      </c>
      <c r="BL131" s="453">
        <v>1.1499999999999999</v>
      </c>
      <c r="BM131" s="454">
        <v>40</v>
      </c>
      <c r="BN131" s="454" t="s">
        <v>195</v>
      </c>
      <c r="BO131" s="455" t="s">
        <v>195</v>
      </c>
      <c r="BP131" s="454" t="s">
        <v>195</v>
      </c>
      <c r="BQ131" s="454" t="s">
        <v>195</v>
      </c>
      <c r="BT131" s="485">
        <v>98.456400000000002</v>
      </c>
    </row>
    <row r="132" spans="1:72" ht="13.5" customHeight="1" outlineLevel="1">
      <c r="A132" s="431" t="s">
        <v>412</v>
      </c>
      <c r="B132" s="432" t="s">
        <v>266</v>
      </c>
      <c r="C132" s="432">
        <v>200</v>
      </c>
      <c r="D132" s="432">
        <v>2</v>
      </c>
      <c r="E132" s="432" t="s">
        <v>413</v>
      </c>
      <c r="F132" s="433">
        <v>3575</v>
      </c>
      <c r="G132" s="456">
        <v>3181</v>
      </c>
      <c r="H132" s="434">
        <v>1322</v>
      </c>
      <c r="I132" s="435">
        <v>88</v>
      </c>
      <c r="J132" s="436">
        <v>44</v>
      </c>
      <c r="K132" s="437">
        <v>35.200000000000003</v>
      </c>
      <c r="L132" s="438">
        <v>237.02485813450619</v>
      </c>
      <c r="M132" s="439">
        <v>118.51242906725309</v>
      </c>
      <c r="N132" s="440">
        <v>94.809943253802487</v>
      </c>
      <c r="O132" s="438">
        <v>326.85546118516913</v>
      </c>
      <c r="P132" s="439">
        <v>163.42773059258457</v>
      </c>
      <c r="Q132" s="441">
        <v>130.74218447406767</v>
      </c>
      <c r="R132" s="442">
        <v>432</v>
      </c>
      <c r="S132" s="443">
        <v>216</v>
      </c>
      <c r="T132" s="437">
        <v>172.8</v>
      </c>
      <c r="U132" s="444">
        <v>2900</v>
      </c>
      <c r="V132" s="432">
        <v>1450</v>
      </c>
      <c r="W132" s="445">
        <v>1160</v>
      </c>
      <c r="X132" s="443" t="s">
        <v>231</v>
      </c>
      <c r="Y132" s="436" t="s">
        <v>194</v>
      </c>
      <c r="Z132" s="436">
        <v>95.3</v>
      </c>
      <c r="AA132" s="436">
        <v>95.6</v>
      </c>
      <c r="AB132" s="436">
        <v>95.4</v>
      </c>
      <c r="AC132" s="436">
        <v>95</v>
      </c>
      <c r="AD132" s="436">
        <v>83</v>
      </c>
      <c r="AE132" s="436">
        <v>90</v>
      </c>
      <c r="AF132" s="436">
        <v>91</v>
      </c>
      <c r="AG132" s="436">
        <v>294</v>
      </c>
      <c r="AH132" s="436">
        <v>353</v>
      </c>
      <c r="AI132" s="436">
        <v>588</v>
      </c>
      <c r="AJ132" s="436">
        <v>299.88</v>
      </c>
      <c r="AK132" s="436">
        <v>120</v>
      </c>
      <c r="AL132" s="436">
        <v>200</v>
      </c>
      <c r="AM132" s="436">
        <v>102</v>
      </c>
      <c r="AN132" s="432">
        <v>16</v>
      </c>
      <c r="AO132" s="432">
        <v>20</v>
      </c>
      <c r="AP132" s="446">
        <v>1915.74</v>
      </c>
      <c r="AQ132" s="447">
        <v>399.76019128046954</v>
      </c>
      <c r="AR132" s="446">
        <v>172</v>
      </c>
      <c r="AS132" s="449">
        <v>31.32</v>
      </c>
      <c r="AT132" s="432" t="s">
        <v>299</v>
      </c>
      <c r="AU132" s="432" t="s">
        <v>197</v>
      </c>
      <c r="AV132" s="450">
        <v>83</v>
      </c>
      <c r="AW132" s="450">
        <v>94</v>
      </c>
      <c r="AX132" s="450">
        <v>55</v>
      </c>
      <c r="AY132" s="450">
        <v>69</v>
      </c>
      <c r="AZ132" s="450">
        <v>74</v>
      </c>
      <c r="BA132" s="450">
        <v>78</v>
      </c>
      <c r="BB132" s="450">
        <v>79</v>
      </c>
      <c r="BC132" s="450">
        <v>72</v>
      </c>
      <c r="BD132" s="450">
        <v>63</v>
      </c>
      <c r="BE132" s="451">
        <f t="shared" ref="BE132:BE195" si="13">(((125*746)*(9.549))/BF132)/0.7375</f>
        <v>335.38389830508476</v>
      </c>
      <c r="BF132" s="450">
        <v>3600</v>
      </c>
      <c r="BG132" s="451">
        <f t="shared" ref="BG132:BG195" si="14">BE132</f>
        <v>335.38389830508476</v>
      </c>
      <c r="BH132" s="450">
        <v>3600</v>
      </c>
      <c r="BI132" s="446" t="s">
        <v>300</v>
      </c>
      <c r="BJ132" s="446" t="s">
        <v>199</v>
      </c>
      <c r="BK132" s="452" t="s">
        <v>200</v>
      </c>
      <c r="BL132" s="453">
        <v>1.1499999999999999</v>
      </c>
      <c r="BM132" s="454">
        <v>40</v>
      </c>
      <c r="BN132" s="454" t="s">
        <v>195</v>
      </c>
      <c r="BO132" s="455" t="s">
        <v>195</v>
      </c>
      <c r="BP132" s="454" t="s">
        <v>195</v>
      </c>
      <c r="BQ132" s="454" t="s">
        <v>195</v>
      </c>
      <c r="BT132" s="485">
        <v>117.8052632</v>
      </c>
    </row>
    <row r="133" spans="1:72" ht="13.5" customHeight="1" outlineLevel="1">
      <c r="A133" s="431" t="s">
        <v>414</v>
      </c>
      <c r="B133" s="432" t="s">
        <v>266</v>
      </c>
      <c r="C133" s="432">
        <v>125</v>
      </c>
      <c r="D133" s="432">
        <v>4</v>
      </c>
      <c r="E133" s="432" t="s">
        <v>409</v>
      </c>
      <c r="F133" s="433">
        <v>1785</v>
      </c>
      <c r="G133" s="456">
        <v>1588</v>
      </c>
      <c r="H133" s="434">
        <v>785</v>
      </c>
      <c r="I133" s="435">
        <v>90</v>
      </c>
      <c r="J133" s="436">
        <v>45</v>
      </c>
      <c r="K133" s="437">
        <v>36</v>
      </c>
      <c r="L133" s="438">
        <v>157.47148690383693</v>
      </c>
      <c r="M133" s="439">
        <v>78.735743451918466</v>
      </c>
      <c r="N133" s="440">
        <v>62.988594761534777</v>
      </c>
      <c r="O133" s="438">
        <v>218.87642490078292</v>
      </c>
      <c r="P133" s="439">
        <v>109.43821245039146</v>
      </c>
      <c r="Q133" s="441">
        <v>87.550569960313169</v>
      </c>
      <c r="R133" s="442">
        <v>230</v>
      </c>
      <c r="S133" s="443">
        <v>115</v>
      </c>
      <c r="T133" s="437">
        <v>92</v>
      </c>
      <c r="U133" s="444">
        <v>1454</v>
      </c>
      <c r="V133" s="432">
        <v>727</v>
      </c>
      <c r="W133" s="445">
        <v>581.6</v>
      </c>
      <c r="X133" s="443" t="s">
        <v>231</v>
      </c>
      <c r="Y133" s="436" t="s">
        <v>194</v>
      </c>
      <c r="Z133" s="436">
        <v>95.4</v>
      </c>
      <c r="AA133" s="436">
        <v>95.6</v>
      </c>
      <c r="AB133" s="436">
        <v>95.4</v>
      </c>
      <c r="AC133" s="436">
        <v>95</v>
      </c>
      <c r="AD133" s="436">
        <v>78</v>
      </c>
      <c r="AE133" s="436">
        <v>84</v>
      </c>
      <c r="AF133" s="436">
        <v>86</v>
      </c>
      <c r="AG133" s="436">
        <v>368</v>
      </c>
      <c r="AH133" s="436">
        <v>589</v>
      </c>
      <c r="AI133" s="436">
        <v>736</v>
      </c>
      <c r="AJ133" s="436">
        <v>552</v>
      </c>
      <c r="AK133" s="436">
        <v>160</v>
      </c>
      <c r="AL133" s="436">
        <v>200</v>
      </c>
      <c r="AM133" s="436">
        <v>150</v>
      </c>
      <c r="AN133" s="432">
        <v>20</v>
      </c>
      <c r="AO133" s="432">
        <v>25</v>
      </c>
      <c r="AP133" s="446">
        <v>1527</v>
      </c>
      <c r="AQ133" s="447">
        <v>323.39031615207131</v>
      </c>
      <c r="AR133" s="446">
        <v>542</v>
      </c>
      <c r="AS133" s="449">
        <v>24.33</v>
      </c>
      <c r="AT133" s="432" t="s">
        <v>299</v>
      </c>
      <c r="AU133" s="432" t="s">
        <v>197</v>
      </c>
      <c r="AV133" s="450">
        <v>75</v>
      </c>
      <c r="AW133" s="450">
        <v>86</v>
      </c>
      <c r="AX133" s="450">
        <v>53</v>
      </c>
      <c r="AY133" s="450">
        <v>64</v>
      </c>
      <c r="AZ133" s="450">
        <v>73</v>
      </c>
      <c r="BA133" s="450">
        <v>68</v>
      </c>
      <c r="BB133" s="450">
        <v>66</v>
      </c>
      <c r="BC133" s="450">
        <v>61</v>
      </c>
      <c r="BD133" s="450">
        <v>51</v>
      </c>
      <c r="BE133" s="451">
        <f t="shared" si="13"/>
        <v>536.61423728813554</v>
      </c>
      <c r="BF133" s="450">
        <v>2250</v>
      </c>
      <c r="BG133" s="451">
        <f t="shared" si="14"/>
        <v>536.61423728813554</v>
      </c>
      <c r="BH133" s="450">
        <v>2250</v>
      </c>
      <c r="BI133" s="446" t="s">
        <v>300</v>
      </c>
      <c r="BJ133" s="446" t="s">
        <v>199</v>
      </c>
      <c r="BK133" s="452" t="s">
        <v>200</v>
      </c>
      <c r="BL133" s="453">
        <v>1.1499999999999999</v>
      </c>
      <c r="BM133" s="454">
        <v>40</v>
      </c>
      <c r="BN133" s="454" t="s">
        <v>195</v>
      </c>
      <c r="BO133" s="455" t="s">
        <v>195</v>
      </c>
      <c r="BP133" s="454" t="s">
        <v>195</v>
      </c>
      <c r="BQ133" s="454" t="s">
        <v>195</v>
      </c>
      <c r="BT133" s="485">
        <v>135.5736842</v>
      </c>
    </row>
    <row r="134" spans="1:72" ht="13.5" customHeight="1" outlineLevel="1">
      <c r="A134" s="431" t="s">
        <v>415</v>
      </c>
      <c r="B134" s="432" t="s">
        <v>266</v>
      </c>
      <c r="C134" s="432">
        <v>150</v>
      </c>
      <c r="D134" s="432">
        <v>4</v>
      </c>
      <c r="E134" s="432" t="s">
        <v>411</v>
      </c>
      <c r="F134" s="433">
        <v>1785</v>
      </c>
      <c r="G134" s="456">
        <v>1588</v>
      </c>
      <c r="H134" s="434">
        <v>785</v>
      </c>
      <c r="I134" s="435">
        <v>104</v>
      </c>
      <c r="J134" s="436">
        <v>52</v>
      </c>
      <c r="K134" s="437">
        <v>41.6</v>
      </c>
      <c r="L134" s="438">
        <v>188.37341505487197</v>
      </c>
      <c r="M134" s="439">
        <v>94.186707527435985</v>
      </c>
      <c r="N134" s="440">
        <v>75.349366021948796</v>
      </c>
      <c r="O134" s="438">
        <v>261.5573277564356</v>
      </c>
      <c r="P134" s="439">
        <v>130.7786638782178</v>
      </c>
      <c r="Q134" s="441">
        <v>104.62293110257424</v>
      </c>
      <c r="R134" s="442">
        <v>340</v>
      </c>
      <c r="S134" s="443">
        <v>170</v>
      </c>
      <c r="T134" s="437">
        <v>136</v>
      </c>
      <c r="U134" s="444">
        <v>2170</v>
      </c>
      <c r="V134" s="432">
        <v>1085</v>
      </c>
      <c r="W134" s="445">
        <v>868</v>
      </c>
      <c r="X134" s="443" t="s">
        <v>231</v>
      </c>
      <c r="Y134" s="436" t="s">
        <v>194</v>
      </c>
      <c r="Z134" s="436">
        <v>95.7</v>
      </c>
      <c r="AA134" s="436">
        <v>96</v>
      </c>
      <c r="AB134" s="436">
        <v>95.8</v>
      </c>
      <c r="AC134" s="436">
        <v>95.4</v>
      </c>
      <c r="AD134" s="436">
        <v>78</v>
      </c>
      <c r="AE134" s="436">
        <v>84</v>
      </c>
      <c r="AF134" s="436">
        <v>86</v>
      </c>
      <c r="AG134" s="436">
        <v>441</v>
      </c>
      <c r="AH134" s="436">
        <v>662</v>
      </c>
      <c r="AI134" s="436">
        <v>882</v>
      </c>
      <c r="AJ134" s="436">
        <v>661.5</v>
      </c>
      <c r="AK134" s="436">
        <v>150</v>
      </c>
      <c r="AL134" s="436">
        <v>200</v>
      </c>
      <c r="AM134" s="436">
        <v>150</v>
      </c>
      <c r="AN134" s="432">
        <v>20</v>
      </c>
      <c r="AO134" s="432">
        <v>30</v>
      </c>
      <c r="AP134" s="446">
        <v>1680.126</v>
      </c>
      <c r="AQ134" s="447">
        <v>447.2252686238316</v>
      </c>
      <c r="AR134" s="446">
        <v>640</v>
      </c>
      <c r="AS134" s="449">
        <v>44.64</v>
      </c>
      <c r="AT134" s="432" t="s">
        <v>299</v>
      </c>
      <c r="AU134" s="432" t="s">
        <v>197</v>
      </c>
      <c r="AV134" s="450" t="s">
        <v>326</v>
      </c>
      <c r="AW134" s="450" t="s">
        <v>384</v>
      </c>
      <c r="AX134" s="450" t="s">
        <v>349</v>
      </c>
      <c r="AY134" s="450" t="s">
        <v>313</v>
      </c>
      <c r="AZ134" s="450" t="s">
        <v>385</v>
      </c>
      <c r="BA134" s="450" t="s">
        <v>361</v>
      </c>
      <c r="BB134" s="450" t="s">
        <v>364</v>
      </c>
      <c r="BC134" s="450" t="s">
        <v>317</v>
      </c>
      <c r="BD134" s="450" t="s">
        <v>386</v>
      </c>
      <c r="BE134" s="451">
        <f t="shared" si="13"/>
        <v>536.61423728813554</v>
      </c>
      <c r="BF134" s="450">
        <v>2250</v>
      </c>
      <c r="BG134" s="451">
        <f t="shared" si="14"/>
        <v>536.61423728813554</v>
      </c>
      <c r="BH134" s="450">
        <v>2250</v>
      </c>
      <c r="BI134" s="446" t="s">
        <v>300</v>
      </c>
      <c r="BJ134" s="446" t="s">
        <v>199</v>
      </c>
      <c r="BK134" s="452" t="s">
        <v>200</v>
      </c>
      <c r="BL134" s="453">
        <v>1.1499999999999999</v>
      </c>
      <c r="BM134" s="454">
        <v>40</v>
      </c>
      <c r="BN134" s="454" t="s">
        <v>195</v>
      </c>
      <c r="BO134" s="455" t="s">
        <v>195</v>
      </c>
      <c r="BP134" s="454" t="s">
        <v>195</v>
      </c>
      <c r="BQ134" s="454" t="s">
        <v>195</v>
      </c>
      <c r="BT134" s="485">
        <v>132.04736840000001</v>
      </c>
    </row>
    <row r="135" spans="1:72" ht="13.5" customHeight="1" outlineLevel="1">
      <c r="A135" s="431" t="s">
        <v>416</v>
      </c>
      <c r="B135" s="432" t="s">
        <v>266</v>
      </c>
      <c r="C135" s="432">
        <v>200</v>
      </c>
      <c r="D135" s="432">
        <v>4</v>
      </c>
      <c r="E135" s="432" t="s">
        <v>413</v>
      </c>
      <c r="F135" s="433">
        <v>1785</v>
      </c>
      <c r="G135" s="456">
        <v>1588</v>
      </c>
      <c r="H135" s="434">
        <v>785</v>
      </c>
      <c r="I135" s="435">
        <v>146</v>
      </c>
      <c r="J135" s="436">
        <v>73</v>
      </c>
      <c r="K135" s="437">
        <v>58.400000000000006</v>
      </c>
      <c r="L135" s="438">
        <v>259.85348930812614</v>
      </c>
      <c r="M135" s="439">
        <v>129.92674465406307</v>
      </c>
      <c r="N135" s="440">
        <v>103.94139572325047</v>
      </c>
      <c r="O135" s="438">
        <v>351.11609813811043</v>
      </c>
      <c r="P135" s="439">
        <v>175.55804906905522</v>
      </c>
      <c r="Q135" s="441">
        <v>140.44643925524417</v>
      </c>
      <c r="R135" s="442">
        <v>456</v>
      </c>
      <c r="S135" s="443">
        <v>228</v>
      </c>
      <c r="T135" s="437">
        <v>182.4</v>
      </c>
      <c r="U135" s="444">
        <v>2900</v>
      </c>
      <c r="V135" s="432">
        <v>1450</v>
      </c>
      <c r="W135" s="445">
        <v>1160</v>
      </c>
      <c r="X135" s="443" t="s">
        <v>231</v>
      </c>
      <c r="Y135" s="436" t="s">
        <v>194</v>
      </c>
      <c r="Z135" s="436">
        <v>96.2</v>
      </c>
      <c r="AA135" s="436">
        <v>96.5</v>
      </c>
      <c r="AB135" s="436">
        <v>96.2</v>
      </c>
      <c r="AC135" s="436">
        <v>95.8</v>
      </c>
      <c r="AD135" s="436">
        <v>75</v>
      </c>
      <c r="AE135" s="436">
        <v>83</v>
      </c>
      <c r="AF135" s="436">
        <v>85</v>
      </c>
      <c r="AG135" s="436">
        <v>588</v>
      </c>
      <c r="AH135" s="436">
        <v>941</v>
      </c>
      <c r="AI135" s="436">
        <v>1176</v>
      </c>
      <c r="AJ135" s="436">
        <v>882</v>
      </c>
      <c r="AK135" s="436">
        <v>160</v>
      </c>
      <c r="AL135" s="436">
        <v>200</v>
      </c>
      <c r="AM135" s="436">
        <v>150</v>
      </c>
      <c r="AN135" s="432">
        <v>18</v>
      </c>
      <c r="AO135" s="432">
        <v>25</v>
      </c>
      <c r="AP135" s="446">
        <v>2028.0419999999999</v>
      </c>
      <c r="AQ135" s="447">
        <v>548.44682602337457</v>
      </c>
      <c r="AR135" s="446">
        <v>831</v>
      </c>
      <c r="AS135" s="449">
        <v>54.14</v>
      </c>
      <c r="AT135" s="432" t="s">
        <v>299</v>
      </c>
      <c r="AU135" s="432" t="s">
        <v>197</v>
      </c>
      <c r="AV135" s="450" t="s">
        <v>389</v>
      </c>
      <c r="AW135" s="450" t="s">
        <v>390</v>
      </c>
      <c r="AX135" s="450" t="s">
        <v>328</v>
      </c>
      <c r="AY135" s="450" t="s">
        <v>325</v>
      </c>
      <c r="AZ135" s="450" t="s">
        <v>385</v>
      </c>
      <c r="BA135" s="450" t="s">
        <v>361</v>
      </c>
      <c r="BB135" s="450" t="s">
        <v>381</v>
      </c>
      <c r="BC135" s="450" t="s">
        <v>345</v>
      </c>
      <c r="BD135" s="450" t="s">
        <v>320</v>
      </c>
      <c r="BE135" s="451">
        <f t="shared" si="13"/>
        <v>536.61423728813554</v>
      </c>
      <c r="BF135" s="450">
        <v>2250</v>
      </c>
      <c r="BG135" s="451">
        <f t="shared" si="14"/>
        <v>536.61423728813554</v>
      </c>
      <c r="BH135" s="450">
        <v>2250</v>
      </c>
      <c r="BI135" s="446" t="s">
        <v>300</v>
      </c>
      <c r="BJ135" s="446" t="s">
        <v>199</v>
      </c>
      <c r="BK135" s="452" t="s">
        <v>200</v>
      </c>
      <c r="BL135" s="453">
        <v>1.1499999999999999</v>
      </c>
      <c r="BM135" s="454">
        <v>40</v>
      </c>
      <c r="BN135" s="454" t="s">
        <v>195</v>
      </c>
      <c r="BO135" s="455" t="s">
        <v>195</v>
      </c>
      <c r="BP135" s="454" t="s">
        <v>195</v>
      </c>
      <c r="BQ135" s="454" t="s">
        <v>195</v>
      </c>
      <c r="BT135" s="485">
        <v>139.24</v>
      </c>
    </row>
    <row r="136" spans="1:72" ht="13.5" customHeight="1" outlineLevel="1">
      <c r="A136" s="431" t="s">
        <v>417</v>
      </c>
      <c r="B136" s="432" t="s">
        <v>266</v>
      </c>
      <c r="C136" s="432">
        <v>100</v>
      </c>
      <c r="D136" s="432">
        <v>6</v>
      </c>
      <c r="E136" s="432" t="s">
        <v>409</v>
      </c>
      <c r="F136" s="433">
        <v>1185</v>
      </c>
      <c r="G136" s="456">
        <v>1054</v>
      </c>
      <c r="H136" s="434">
        <v>521</v>
      </c>
      <c r="I136" s="435">
        <v>78</v>
      </c>
      <c r="J136" s="436">
        <v>39</v>
      </c>
      <c r="K136" s="437">
        <v>31.200000000000003</v>
      </c>
      <c r="L136" s="438">
        <v>135.03038800960275</v>
      </c>
      <c r="M136" s="439">
        <v>67.515194004801373</v>
      </c>
      <c r="N136" s="440">
        <v>54.012155203841104</v>
      </c>
      <c r="O136" s="438">
        <v>182.15799282559266</v>
      </c>
      <c r="P136" s="439">
        <v>91.078996412796329</v>
      </c>
      <c r="Q136" s="441">
        <v>72.863197130237069</v>
      </c>
      <c r="R136" s="442">
        <v>234</v>
      </c>
      <c r="S136" s="443">
        <v>117</v>
      </c>
      <c r="T136" s="437">
        <v>93.600000000000009</v>
      </c>
      <c r="U136" s="444">
        <v>1450</v>
      </c>
      <c r="V136" s="432">
        <v>725</v>
      </c>
      <c r="W136" s="445">
        <v>580</v>
      </c>
      <c r="X136" s="443" t="s">
        <v>231</v>
      </c>
      <c r="Y136" s="436" t="s">
        <v>194</v>
      </c>
      <c r="Z136" s="436">
        <v>95.1</v>
      </c>
      <c r="AA136" s="436">
        <v>95.3</v>
      </c>
      <c r="AB136" s="436">
        <v>95</v>
      </c>
      <c r="AC136" s="436">
        <v>94.5</v>
      </c>
      <c r="AD136" s="436">
        <v>73</v>
      </c>
      <c r="AE136" s="436">
        <v>81</v>
      </c>
      <c r="AF136" s="436">
        <v>84</v>
      </c>
      <c r="AG136" s="436">
        <v>443</v>
      </c>
      <c r="AH136" s="436">
        <v>709</v>
      </c>
      <c r="AI136" s="436">
        <v>886</v>
      </c>
      <c r="AJ136" s="436">
        <v>664.5</v>
      </c>
      <c r="AK136" s="436">
        <v>160</v>
      </c>
      <c r="AL136" s="436">
        <v>200</v>
      </c>
      <c r="AM136" s="436">
        <v>150</v>
      </c>
      <c r="AN136" s="432">
        <v>30</v>
      </c>
      <c r="AO136" s="432">
        <v>35</v>
      </c>
      <c r="AP136" s="446">
        <v>1467</v>
      </c>
      <c r="AQ136" s="447">
        <v>413.70911900221313</v>
      </c>
      <c r="AR136" s="446">
        <v>1185</v>
      </c>
      <c r="AS136" s="449">
        <v>45.6</v>
      </c>
      <c r="AT136" s="432" t="s">
        <v>299</v>
      </c>
      <c r="AU136" s="432" t="s">
        <v>197</v>
      </c>
      <c r="AV136" s="450" t="s">
        <v>392</v>
      </c>
      <c r="AW136" s="450" t="s">
        <v>393</v>
      </c>
      <c r="AX136" s="450" t="s">
        <v>348</v>
      </c>
      <c r="AY136" s="450" t="s">
        <v>329</v>
      </c>
      <c r="AZ136" s="450" t="s">
        <v>317</v>
      </c>
      <c r="BA136" s="450" t="s">
        <v>345</v>
      </c>
      <c r="BB136" s="450" t="s">
        <v>329</v>
      </c>
      <c r="BC136" s="450" t="s">
        <v>394</v>
      </c>
      <c r="BD136" s="450" t="s">
        <v>341</v>
      </c>
      <c r="BE136" s="451">
        <f t="shared" si="13"/>
        <v>670.76779661016951</v>
      </c>
      <c r="BF136" s="450">
        <v>1800</v>
      </c>
      <c r="BG136" s="451">
        <f t="shared" si="14"/>
        <v>670.76779661016951</v>
      </c>
      <c r="BH136" s="450">
        <v>1800</v>
      </c>
      <c r="BI136" s="446" t="s">
        <v>300</v>
      </c>
      <c r="BJ136" s="446" t="s">
        <v>199</v>
      </c>
      <c r="BK136" s="452" t="s">
        <v>200</v>
      </c>
      <c r="BL136" s="453">
        <v>1.1499999999999999</v>
      </c>
      <c r="BM136" s="454">
        <v>40</v>
      </c>
      <c r="BN136" s="454" t="s">
        <v>195</v>
      </c>
      <c r="BO136" s="455" t="s">
        <v>195</v>
      </c>
      <c r="BP136" s="454" t="s">
        <v>195</v>
      </c>
      <c r="BQ136" s="454" t="s">
        <v>195</v>
      </c>
      <c r="BT136" s="485">
        <v>137.2894737</v>
      </c>
    </row>
    <row r="137" spans="1:72" ht="13.5" customHeight="1" outlineLevel="1">
      <c r="A137" s="431" t="s">
        <v>418</v>
      </c>
      <c r="B137" s="432" t="s">
        <v>266</v>
      </c>
      <c r="C137" s="432">
        <v>125</v>
      </c>
      <c r="D137" s="432">
        <v>6</v>
      </c>
      <c r="E137" s="432" t="s">
        <v>411</v>
      </c>
      <c r="F137" s="433">
        <v>1185</v>
      </c>
      <c r="G137" s="456">
        <v>1054</v>
      </c>
      <c r="H137" s="434">
        <v>521</v>
      </c>
      <c r="I137" s="435">
        <v>96</v>
      </c>
      <c r="J137" s="436">
        <v>48</v>
      </c>
      <c r="K137" s="437">
        <v>38.400000000000006</v>
      </c>
      <c r="L137" s="438">
        <v>166.50706629562501</v>
      </c>
      <c r="M137" s="439">
        <v>83.253533147812504</v>
      </c>
      <c r="N137" s="440">
        <v>66.602826518250012</v>
      </c>
      <c r="O137" s="438">
        <v>224.68492643596241</v>
      </c>
      <c r="P137" s="439">
        <v>112.34246321798121</v>
      </c>
      <c r="Q137" s="441">
        <v>89.87397057438497</v>
      </c>
      <c r="R137" s="442">
        <v>288</v>
      </c>
      <c r="S137" s="443">
        <v>144</v>
      </c>
      <c r="T137" s="437">
        <v>115.2</v>
      </c>
      <c r="U137" s="444">
        <v>1816</v>
      </c>
      <c r="V137" s="432">
        <v>908</v>
      </c>
      <c r="W137" s="445">
        <v>726.40000000000009</v>
      </c>
      <c r="X137" s="443" t="s">
        <v>231</v>
      </c>
      <c r="Y137" s="436" t="s">
        <v>194</v>
      </c>
      <c r="Z137" s="436">
        <v>95.1</v>
      </c>
      <c r="AA137" s="436">
        <v>95.4</v>
      </c>
      <c r="AB137" s="436">
        <v>95</v>
      </c>
      <c r="AC137" s="436">
        <v>94.5</v>
      </c>
      <c r="AD137" s="436">
        <v>74</v>
      </c>
      <c r="AE137" s="436">
        <v>82</v>
      </c>
      <c r="AF137" s="436">
        <v>85</v>
      </c>
      <c r="AG137" s="436">
        <v>554</v>
      </c>
      <c r="AH137" s="436">
        <v>886</v>
      </c>
      <c r="AI137" s="436">
        <v>1108</v>
      </c>
      <c r="AJ137" s="436">
        <v>831</v>
      </c>
      <c r="AK137" s="436">
        <v>160</v>
      </c>
      <c r="AL137" s="436">
        <v>200</v>
      </c>
      <c r="AM137" s="436">
        <v>150</v>
      </c>
      <c r="AN137" s="432">
        <v>25</v>
      </c>
      <c r="AO137" s="432">
        <v>35</v>
      </c>
      <c r="AP137" s="446">
        <v>1766.0039999999999</v>
      </c>
      <c r="AQ137" s="447">
        <v>499.53747421060774</v>
      </c>
      <c r="AR137" s="446">
        <v>1450</v>
      </c>
      <c r="AS137" s="449">
        <v>58.13</v>
      </c>
      <c r="AT137" s="432" t="s">
        <v>299</v>
      </c>
      <c r="AU137" s="432" t="s">
        <v>197</v>
      </c>
      <c r="AV137" s="450" t="s">
        <v>364</v>
      </c>
      <c r="AW137" s="450" t="s">
        <v>365</v>
      </c>
      <c r="AX137" s="450" t="s">
        <v>396</v>
      </c>
      <c r="AY137" s="450" t="s">
        <v>329</v>
      </c>
      <c r="AZ137" s="450" t="s">
        <v>366</v>
      </c>
      <c r="BA137" s="450" t="s">
        <v>366</v>
      </c>
      <c r="BB137" s="450" t="s">
        <v>317</v>
      </c>
      <c r="BC137" s="450" t="s">
        <v>330</v>
      </c>
      <c r="BD137" s="450" t="s">
        <v>397</v>
      </c>
      <c r="BE137" s="451">
        <f t="shared" si="13"/>
        <v>670.76779661016951</v>
      </c>
      <c r="BF137" s="450">
        <v>1800</v>
      </c>
      <c r="BG137" s="451">
        <f t="shared" si="14"/>
        <v>670.76779661016951</v>
      </c>
      <c r="BH137" s="450">
        <v>1800</v>
      </c>
      <c r="BI137" s="446" t="s">
        <v>300</v>
      </c>
      <c r="BJ137" s="446" t="s">
        <v>199</v>
      </c>
      <c r="BK137" s="452" t="s">
        <v>200</v>
      </c>
      <c r="BL137" s="453">
        <v>1.1499999999999999</v>
      </c>
      <c r="BM137" s="454">
        <v>40</v>
      </c>
      <c r="BN137" s="454" t="s">
        <v>195</v>
      </c>
      <c r="BO137" s="455" t="s">
        <v>195</v>
      </c>
      <c r="BP137" s="454" t="s">
        <v>195</v>
      </c>
      <c r="BQ137" s="454" t="s">
        <v>195</v>
      </c>
      <c r="BT137" s="485">
        <v>138.09473679999999</v>
      </c>
    </row>
    <row r="138" spans="1:72" ht="13.5" customHeight="1" outlineLevel="1">
      <c r="A138" s="431" t="s">
        <v>419</v>
      </c>
      <c r="B138" s="432" t="s">
        <v>266</v>
      </c>
      <c r="C138" s="432">
        <v>150</v>
      </c>
      <c r="D138" s="432">
        <v>6</v>
      </c>
      <c r="E138" s="432" t="s">
        <v>413</v>
      </c>
      <c r="F138" s="433">
        <v>1190</v>
      </c>
      <c r="G138" s="456">
        <v>1059</v>
      </c>
      <c r="H138" s="434">
        <v>464</v>
      </c>
      <c r="I138" s="435">
        <v>118</v>
      </c>
      <c r="J138" s="436">
        <v>59</v>
      </c>
      <c r="K138" s="437">
        <v>47.2</v>
      </c>
      <c r="L138" s="438">
        <v>201.48624319633717</v>
      </c>
      <c r="M138" s="439">
        <v>100.74312159816859</v>
      </c>
      <c r="N138" s="440">
        <v>80.594497278534874</v>
      </c>
      <c r="O138" s="438">
        <v>267.93677477488524</v>
      </c>
      <c r="P138" s="439">
        <v>133.96838738744262</v>
      </c>
      <c r="Q138" s="441">
        <v>107.1747099099541</v>
      </c>
      <c r="R138" s="442">
        <v>344</v>
      </c>
      <c r="S138" s="443">
        <v>172</v>
      </c>
      <c r="T138" s="437">
        <v>137.6</v>
      </c>
      <c r="U138" s="444">
        <v>2170</v>
      </c>
      <c r="V138" s="432">
        <v>1085</v>
      </c>
      <c r="W138" s="445">
        <v>868</v>
      </c>
      <c r="X138" s="443" t="s">
        <v>231</v>
      </c>
      <c r="Y138" s="436" t="s">
        <v>194</v>
      </c>
      <c r="Z138" s="436">
        <v>95.6</v>
      </c>
      <c r="AA138" s="436">
        <v>96</v>
      </c>
      <c r="AB138" s="436">
        <v>95.8</v>
      </c>
      <c r="AC138" s="436">
        <v>95.4</v>
      </c>
      <c r="AD138" s="436">
        <v>73</v>
      </c>
      <c r="AE138" s="436">
        <v>82</v>
      </c>
      <c r="AF138" s="436">
        <v>85</v>
      </c>
      <c r="AG138" s="436">
        <v>662</v>
      </c>
      <c r="AH138" s="436">
        <v>926</v>
      </c>
      <c r="AI138" s="436">
        <v>1324</v>
      </c>
      <c r="AJ138" s="436">
        <v>867.22</v>
      </c>
      <c r="AK138" s="436">
        <v>140</v>
      </c>
      <c r="AL138" s="436">
        <v>200</v>
      </c>
      <c r="AM138" s="436">
        <v>131</v>
      </c>
      <c r="AN138" s="432">
        <v>28</v>
      </c>
      <c r="AO138" s="432">
        <v>43</v>
      </c>
      <c r="AP138" s="446">
        <v>1970.79</v>
      </c>
      <c r="AQ138" s="447">
        <v>580.22152392324438</v>
      </c>
      <c r="AR138" s="446">
        <v>1720</v>
      </c>
      <c r="AS138" s="449">
        <v>68.099999999999994</v>
      </c>
      <c r="AT138" s="432" t="s">
        <v>299</v>
      </c>
      <c r="AU138" s="432" t="s">
        <v>197</v>
      </c>
      <c r="AV138" s="450" t="s">
        <v>313</v>
      </c>
      <c r="AW138" s="450" t="s">
        <v>314</v>
      </c>
      <c r="AX138" s="450" t="s">
        <v>315</v>
      </c>
      <c r="AY138" s="450" t="s">
        <v>394</v>
      </c>
      <c r="AZ138" s="450" t="s">
        <v>317</v>
      </c>
      <c r="BA138" s="450" t="s">
        <v>345</v>
      </c>
      <c r="BB138" s="450" t="s">
        <v>318</v>
      </c>
      <c r="BC138" s="450" t="s">
        <v>320</v>
      </c>
      <c r="BD138" s="450" t="s">
        <v>341</v>
      </c>
      <c r="BE138" s="451">
        <f t="shared" si="13"/>
        <v>670.76779661016951</v>
      </c>
      <c r="BF138" s="450">
        <v>1800</v>
      </c>
      <c r="BG138" s="451">
        <f t="shared" si="14"/>
        <v>670.76779661016951</v>
      </c>
      <c r="BH138" s="450">
        <v>1800</v>
      </c>
      <c r="BI138" s="446" t="s">
        <v>300</v>
      </c>
      <c r="BJ138" s="446" t="s">
        <v>199</v>
      </c>
      <c r="BK138" s="452" t="s">
        <v>200</v>
      </c>
      <c r="BL138" s="453">
        <v>1.1499999999999999</v>
      </c>
      <c r="BM138" s="454">
        <v>40</v>
      </c>
      <c r="BN138" s="454" t="s">
        <v>195</v>
      </c>
      <c r="BO138" s="455" t="s">
        <v>195</v>
      </c>
      <c r="BP138" s="454" t="s">
        <v>195</v>
      </c>
      <c r="BQ138" s="454" t="s">
        <v>195</v>
      </c>
      <c r="BT138" s="485">
        <v>126.7368421</v>
      </c>
    </row>
    <row r="139" spans="1:72" ht="13.5" customHeight="1" outlineLevel="1">
      <c r="A139" s="431" t="s">
        <v>420</v>
      </c>
      <c r="B139" s="432" t="s">
        <v>266</v>
      </c>
      <c r="C139" s="432">
        <v>200</v>
      </c>
      <c r="D139" s="432">
        <v>6</v>
      </c>
      <c r="E139" s="432" t="s">
        <v>421</v>
      </c>
      <c r="F139" s="433">
        <v>1190</v>
      </c>
      <c r="G139" s="456">
        <v>1059</v>
      </c>
      <c r="H139" s="434">
        <v>464</v>
      </c>
      <c r="I139" s="435">
        <v>146</v>
      </c>
      <c r="J139" s="436">
        <v>73</v>
      </c>
      <c r="K139" s="437">
        <v>58.400000000000006</v>
      </c>
      <c r="L139" s="438">
        <v>261.48436894813534</v>
      </c>
      <c r="M139" s="439">
        <v>130.74218447406767</v>
      </c>
      <c r="N139" s="440">
        <v>104.59374757925414</v>
      </c>
      <c r="O139" s="438">
        <v>352.21105478511078</v>
      </c>
      <c r="P139" s="439">
        <v>176.10552739255539</v>
      </c>
      <c r="Q139" s="441">
        <v>140.88442191404431</v>
      </c>
      <c r="R139" s="442">
        <v>454</v>
      </c>
      <c r="S139" s="443">
        <v>227</v>
      </c>
      <c r="T139" s="437">
        <v>181.60000000000002</v>
      </c>
      <c r="U139" s="444">
        <v>2900</v>
      </c>
      <c r="V139" s="432">
        <v>1450</v>
      </c>
      <c r="W139" s="445">
        <v>1160</v>
      </c>
      <c r="X139" s="443" t="s">
        <v>231</v>
      </c>
      <c r="Y139" s="436" t="s">
        <v>194</v>
      </c>
      <c r="Z139" s="436">
        <v>95.6</v>
      </c>
      <c r="AA139" s="436">
        <v>96.2</v>
      </c>
      <c r="AB139" s="436">
        <v>95.8</v>
      </c>
      <c r="AC139" s="436">
        <v>95.4</v>
      </c>
      <c r="AD139" s="436">
        <v>75</v>
      </c>
      <c r="AE139" s="436">
        <v>83</v>
      </c>
      <c r="AF139" s="436">
        <v>86</v>
      </c>
      <c r="AG139" s="436">
        <v>883</v>
      </c>
      <c r="AH139" s="436">
        <v>1103</v>
      </c>
      <c r="AI139" s="436">
        <v>1776</v>
      </c>
      <c r="AJ139" s="436">
        <v>1156.73</v>
      </c>
      <c r="AK139" s="436">
        <v>125</v>
      </c>
      <c r="AL139" s="436">
        <v>200</v>
      </c>
      <c r="AM139" s="436">
        <v>131</v>
      </c>
      <c r="AN139" s="432">
        <v>25</v>
      </c>
      <c r="AO139" s="432">
        <v>32</v>
      </c>
      <c r="AP139" s="446">
        <v>2400.1799999999998</v>
      </c>
      <c r="AQ139" s="447">
        <v>742.01907615552011</v>
      </c>
      <c r="AR139" s="446">
        <v>2240</v>
      </c>
      <c r="AS139" s="449">
        <v>89.24</v>
      </c>
      <c r="AT139" s="432" t="s">
        <v>299</v>
      </c>
      <c r="AU139" s="432" t="s">
        <v>197</v>
      </c>
      <c r="AV139" s="450" t="s">
        <v>389</v>
      </c>
      <c r="AW139" s="450" t="s">
        <v>380</v>
      </c>
      <c r="AX139" s="450" t="s">
        <v>318</v>
      </c>
      <c r="AY139" s="450" t="s">
        <v>392</v>
      </c>
      <c r="AZ139" s="450" t="s">
        <v>401</v>
      </c>
      <c r="BA139" s="450" t="s">
        <v>385</v>
      </c>
      <c r="BB139" s="450" t="s">
        <v>392</v>
      </c>
      <c r="BC139" s="450" t="s">
        <v>366</v>
      </c>
      <c r="BD139" s="450" t="s">
        <v>316</v>
      </c>
      <c r="BE139" s="451">
        <f t="shared" si="13"/>
        <v>670.76779661016951</v>
      </c>
      <c r="BF139" s="450">
        <v>1800</v>
      </c>
      <c r="BG139" s="451">
        <f t="shared" si="14"/>
        <v>670.76779661016951</v>
      </c>
      <c r="BH139" s="450">
        <v>1800</v>
      </c>
      <c r="BI139" s="446" t="s">
        <v>300</v>
      </c>
      <c r="BJ139" s="446" t="s">
        <v>199</v>
      </c>
      <c r="BK139" s="452" t="s">
        <v>200</v>
      </c>
      <c r="BL139" s="453">
        <v>1.1499999999999999</v>
      </c>
      <c r="BM139" s="454">
        <v>40</v>
      </c>
      <c r="BN139" s="454" t="s">
        <v>195</v>
      </c>
      <c r="BO139" s="455" t="s">
        <v>195</v>
      </c>
      <c r="BP139" s="454" t="s">
        <v>195</v>
      </c>
      <c r="BQ139" s="454" t="s">
        <v>195</v>
      </c>
      <c r="BT139" s="485">
        <v>117.3894737</v>
      </c>
    </row>
    <row r="140" spans="1:72" ht="13.5" customHeight="1" outlineLevel="1">
      <c r="A140" s="431" t="s">
        <v>422</v>
      </c>
      <c r="B140" s="432" t="s">
        <v>266</v>
      </c>
      <c r="C140" s="432">
        <v>125</v>
      </c>
      <c r="D140" s="432">
        <v>4</v>
      </c>
      <c r="E140" s="432" t="s">
        <v>423</v>
      </c>
      <c r="F140" s="433">
        <v>1785</v>
      </c>
      <c r="G140" s="456">
        <v>1588</v>
      </c>
      <c r="H140" s="434">
        <v>785</v>
      </c>
      <c r="I140" s="435">
        <v>90</v>
      </c>
      <c r="J140" s="436">
        <v>45</v>
      </c>
      <c r="K140" s="437">
        <v>36</v>
      </c>
      <c r="L140" s="438">
        <v>157.47148690383693</v>
      </c>
      <c r="M140" s="439">
        <v>78.735743451918466</v>
      </c>
      <c r="N140" s="440">
        <v>62.988594761534777</v>
      </c>
      <c r="O140" s="438">
        <v>218.87642490078292</v>
      </c>
      <c r="P140" s="439">
        <v>109.43821245039146</v>
      </c>
      <c r="Q140" s="441">
        <v>87.550569960313169</v>
      </c>
      <c r="R140" s="442">
        <v>286</v>
      </c>
      <c r="S140" s="443">
        <v>143</v>
      </c>
      <c r="T140" s="437">
        <v>114.4</v>
      </c>
      <c r="U140" s="444">
        <v>1816</v>
      </c>
      <c r="V140" s="432">
        <v>908</v>
      </c>
      <c r="W140" s="445">
        <v>726.40000000000009</v>
      </c>
      <c r="X140" s="443" t="s">
        <v>231</v>
      </c>
      <c r="Y140" s="436" t="s">
        <v>194</v>
      </c>
      <c r="Z140" s="436">
        <v>95.4</v>
      </c>
      <c r="AA140" s="436">
        <v>95.6</v>
      </c>
      <c r="AB140" s="436">
        <v>95.4</v>
      </c>
      <c r="AC140" s="436">
        <v>95</v>
      </c>
      <c r="AD140" s="436">
        <v>78</v>
      </c>
      <c r="AE140" s="436">
        <v>84</v>
      </c>
      <c r="AF140" s="436">
        <v>86</v>
      </c>
      <c r="AG140" s="436">
        <v>368</v>
      </c>
      <c r="AH140" s="436">
        <v>589</v>
      </c>
      <c r="AI140" s="436">
        <v>736</v>
      </c>
      <c r="AJ140" s="436">
        <v>552</v>
      </c>
      <c r="AK140" s="436">
        <v>160</v>
      </c>
      <c r="AL140" s="436">
        <v>200</v>
      </c>
      <c r="AM140" s="436">
        <v>150</v>
      </c>
      <c r="AN140" s="432">
        <v>20</v>
      </c>
      <c r="AO140" s="432">
        <v>25</v>
      </c>
      <c r="AP140" s="446">
        <v>1600.854</v>
      </c>
      <c r="AQ140" s="447">
        <v>345.25979086459341</v>
      </c>
      <c r="AR140" s="446" t="s">
        <v>379</v>
      </c>
      <c r="AS140" s="449">
        <v>24.68</v>
      </c>
      <c r="AT140" s="432" t="s">
        <v>299</v>
      </c>
      <c r="AU140" s="432" t="s">
        <v>197</v>
      </c>
      <c r="AV140" s="450" t="s">
        <v>314</v>
      </c>
      <c r="AW140" s="450" t="s">
        <v>380</v>
      </c>
      <c r="AX140" s="450" t="s">
        <v>319</v>
      </c>
      <c r="AY140" s="450" t="s">
        <v>313</v>
      </c>
      <c r="AZ140" s="450" t="s">
        <v>326</v>
      </c>
      <c r="BA140" s="450" t="s">
        <v>381</v>
      </c>
      <c r="BB140" s="450" t="s">
        <v>364</v>
      </c>
      <c r="BC140" s="450" t="s">
        <v>366</v>
      </c>
      <c r="BD140" s="450" t="s">
        <v>328</v>
      </c>
      <c r="BE140" s="451">
        <f t="shared" si="13"/>
        <v>536.61423728813554</v>
      </c>
      <c r="BF140" s="450">
        <v>2250</v>
      </c>
      <c r="BG140" s="451">
        <f t="shared" si="14"/>
        <v>536.61423728813554</v>
      </c>
      <c r="BH140" s="450">
        <v>2250</v>
      </c>
      <c r="BI140" s="446" t="s">
        <v>300</v>
      </c>
      <c r="BJ140" s="446" t="s">
        <v>199</v>
      </c>
      <c r="BK140" s="452" t="s">
        <v>200</v>
      </c>
      <c r="BL140" s="453">
        <v>1.1499999999999999</v>
      </c>
      <c r="BM140" s="454">
        <v>40</v>
      </c>
      <c r="BN140" s="454" t="s">
        <v>195</v>
      </c>
      <c r="BO140" s="455" t="s">
        <v>195</v>
      </c>
      <c r="BP140" s="454" t="s">
        <v>195</v>
      </c>
      <c r="BQ140" s="454" t="s">
        <v>195</v>
      </c>
      <c r="BT140" s="485">
        <v>135.5736842</v>
      </c>
    </row>
    <row r="141" spans="1:72" ht="13.5" customHeight="1" outlineLevel="1">
      <c r="A141" s="431" t="s">
        <v>424</v>
      </c>
      <c r="B141" s="432" t="s">
        <v>266</v>
      </c>
      <c r="C141" s="432">
        <v>150</v>
      </c>
      <c r="D141" s="432">
        <v>4</v>
      </c>
      <c r="E141" s="432" t="s">
        <v>425</v>
      </c>
      <c r="F141" s="433">
        <v>1785</v>
      </c>
      <c r="G141" s="456">
        <v>1588</v>
      </c>
      <c r="H141" s="434">
        <v>785</v>
      </c>
      <c r="I141" s="435">
        <v>104</v>
      </c>
      <c r="J141" s="436">
        <v>52</v>
      </c>
      <c r="K141" s="437">
        <v>41.6</v>
      </c>
      <c r="L141" s="438">
        <v>188.37341505487197</v>
      </c>
      <c r="M141" s="439">
        <v>94.186707527435985</v>
      </c>
      <c r="N141" s="440">
        <v>75.349366021948796</v>
      </c>
      <c r="O141" s="438">
        <v>261.5573277564356</v>
      </c>
      <c r="P141" s="439">
        <v>130.7786638782178</v>
      </c>
      <c r="Q141" s="441">
        <v>104.62293110257424</v>
      </c>
      <c r="R141" s="442">
        <v>340</v>
      </c>
      <c r="S141" s="443">
        <v>170</v>
      </c>
      <c r="T141" s="437">
        <v>136</v>
      </c>
      <c r="U141" s="444">
        <v>2170</v>
      </c>
      <c r="V141" s="432">
        <v>1085</v>
      </c>
      <c r="W141" s="445">
        <v>868</v>
      </c>
      <c r="X141" s="443" t="s">
        <v>231</v>
      </c>
      <c r="Y141" s="436" t="s">
        <v>194</v>
      </c>
      <c r="Z141" s="436">
        <v>95.7</v>
      </c>
      <c r="AA141" s="436">
        <v>96</v>
      </c>
      <c r="AB141" s="436">
        <v>95.8</v>
      </c>
      <c r="AC141" s="436">
        <v>95.4</v>
      </c>
      <c r="AD141" s="436">
        <v>78</v>
      </c>
      <c r="AE141" s="436">
        <v>84</v>
      </c>
      <c r="AF141" s="436">
        <v>86</v>
      </c>
      <c r="AG141" s="436">
        <v>441</v>
      </c>
      <c r="AH141" s="436">
        <v>662</v>
      </c>
      <c r="AI141" s="436">
        <v>882</v>
      </c>
      <c r="AJ141" s="436">
        <v>661.5</v>
      </c>
      <c r="AK141" s="436">
        <v>150</v>
      </c>
      <c r="AL141" s="436">
        <v>200</v>
      </c>
      <c r="AM141" s="436">
        <v>150</v>
      </c>
      <c r="AN141" s="432">
        <v>20</v>
      </c>
      <c r="AO141" s="432">
        <v>30</v>
      </c>
      <c r="AP141" s="446">
        <v>1737.3779999999999</v>
      </c>
      <c r="AQ141" s="447">
        <v>468.49049765304642</v>
      </c>
      <c r="AR141" s="446">
        <v>640</v>
      </c>
      <c r="AS141" s="449">
        <v>44.97</v>
      </c>
      <c r="AT141" s="432" t="s">
        <v>299</v>
      </c>
      <c r="AU141" s="432" t="s">
        <v>197</v>
      </c>
      <c r="AV141" s="450" t="s">
        <v>326</v>
      </c>
      <c r="AW141" s="450" t="s">
        <v>384</v>
      </c>
      <c r="AX141" s="450" t="s">
        <v>349</v>
      </c>
      <c r="AY141" s="450" t="s">
        <v>313</v>
      </c>
      <c r="AZ141" s="450" t="s">
        <v>385</v>
      </c>
      <c r="BA141" s="450" t="s">
        <v>361</v>
      </c>
      <c r="BB141" s="450" t="s">
        <v>364</v>
      </c>
      <c r="BC141" s="450" t="s">
        <v>317</v>
      </c>
      <c r="BD141" s="450" t="s">
        <v>386</v>
      </c>
      <c r="BE141" s="451">
        <f t="shared" si="13"/>
        <v>536.61423728813554</v>
      </c>
      <c r="BF141" s="450">
        <v>2250</v>
      </c>
      <c r="BG141" s="451">
        <f t="shared" si="14"/>
        <v>536.61423728813554</v>
      </c>
      <c r="BH141" s="450">
        <v>2250</v>
      </c>
      <c r="BI141" s="446" t="s">
        <v>300</v>
      </c>
      <c r="BJ141" s="446" t="s">
        <v>199</v>
      </c>
      <c r="BK141" s="452" t="s">
        <v>200</v>
      </c>
      <c r="BL141" s="453">
        <v>1.1499999999999999</v>
      </c>
      <c r="BM141" s="454">
        <v>40</v>
      </c>
      <c r="BN141" s="454" t="s">
        <v>195</v>
      </c>
      <c r="BO141" s="455" t="s">
        <v>195</v>
      </c>
      <c r="BP141" s="454" t="s">
        <v>195</v>
      </c>
      <c r="BQ141" s="454" t="s">
        <v>195</v>
      </c>
      <c r="BT141" s="485">
        <v>132.04736840000001</v>
      </c>
    </row>
    <row r="142" spans="1:72" ht="13.5" customHeight="1" outlineLevel="1">
      <c r="A142" s="431" t="s">
        <v>426</v>
      </c>
      <c r="B142" s="432" t="s">
        <v>266</v>
      </c>
      <c r="C142" s="432">
        <v>200</v>
      </c>
      <c r="D142" s="432">
        <v>4</v>
      </c>
      <c r="E142" s="432" t="s">
        <v>427</v>
      </c>
      <c r="F142" s="433">
        <v>1785</v>
      </c>
      <c r="G142" s="456">
        <v>1588</v>
      </c>
      <c r="H142" s="434">
        <v>785</v>
      </c>
      <c r="I142" s="435">
        <v>146</v>
      </c>
      <c r="J142" s="436">
        <v>73</v>
      </c>
      <c r="K142" s="437">
        <v>58.400000000000006</v>
      </c>
      <c r="L142" s="438">
        <v>259.85348930812614</v>
      </c>
      <c r="M142" s="439">
        <v>129.92674465406307</v>
      </c>
      <c r="N142" s="440">
        <v>103.94139572325047</v>
      </c>
      <c r="O142" s="438">
        <v>351.11609813811043</v>
      </c>
      <c r="P142" s="439">
        <v>175.55804906905522</v>
      </c>
      <c r="Q142" s="441">
        <v>140.44643925524417</v>
      </c>
      <c r="R142" s="442">
        <v>456</v>
      </c>
      <c r="S142" s="443">
        <v>228</v>
      </c>
      <c r="T142" s="437">
        <v>182.4</v>
      </c>
      <c r="U142" s="444">
        <v>2900</v>
      </c>
      <c r="V142" s="432">
        <v>1450</v>
      </c>
      <c r="W142" s="445">
        <v>1160</v>
      </c>
      <c r="X142" s="443" t="s">
        <v>231</v>
      </c>
      <c r="Y142" s="436" t="s">
        <v>194</v>
      </c>
      <c r="Z142" s="436">
        <v>96.2</v>
      </c>
      <c r="AA142" s="436">
        <v>96.5</v>
      </c>
      <c r="AB142" s="436">
        <v>96.2</v>
      </c>
      <c r="AC142" s="436">
        <v>95.8</v>
      </c>
      <c r="AD142" s="436">
        <v>75</v>
      </c>
      <c r="AE142" s="436">
        <v>83</v>
      </c>
      <c r="AF142" s="436">
        <v>85</v>
      </c>
      <c r="AG142" s="436">
        <v>588</v>
      </c>
      <c r="AH142" s="436">
        <v>941</v>
      </c>
      <c r="AI142" s="436">
        <v>1176</v>
      </c>
      <c r="AJ142" s="436">
        <v>882</v>
      </c>
      <c r="AK142" s="436">
        <v>160</v>
      </c>
      <c r="AL142" s="436">
        <v>200</v>
      </c>
      <c r="AM142" s="436">
        <v>150</v>
      </c>
      <c r="AN142" s="432">
        <v>18</v>
      </c>
      <c r="AO142" s="432">
        <v>25</v>
      </c>
      <c r="AP142" s="446">
        <v>2089.9182000000001</v>
      </c>
      <c r="AQ142" s="447">
        <v>569.39471657373201</v>
      </c>
      <c r="AR142" s="446">
        <v>831</v>
      </c>
      <c r="AS142" s="449">
        <v>56.46</v>
      </c>
      <c r="AT142" s="432" t="s">
        <v>299</v>
      </c>
      <c r="AU142" s="432" t="s">
        <v>197</v>
      </c>
      <c r="AV142" s="450" t="s">
        <v>389</v>
      </c>
      <c r="AW142" s="450" t="s">
        <v>390</v>
      </c>
      <c r="AX142" s="450" t="s">
        <v>328</v>
      </c>
      <c r="AY142" s="450" t="s">
        <v>325</v>
      </c>
      <c r="AZ142" s="450" t="s">
        <v>385</v>
      </c>
      <c r="BA142" s="450" t="s">
        <v>361</v>
      </c>
      <c r="BB142" s="450" t="s">
        <v>381</v>
      </c>
      <c r="BC142" s="450" t="s">
        <v>345</v>
      </c>
      <c r="BD142" s="450" t="s">
        <v>320</v>
      </c>
      <c r="BE142" s="451">
        <f t="shared" si="13"/>
        <v>536.61423728813554</v>
      </c>
      <c r="BF142" s="450">
        <v>2250</v>
      </c>
      <c r="BG142" s="451">
        <f t="shared" si="14"/>
        <v>536.61423728813554</v>
      </c>
      <c r="BH142" s="450">
        <v>2250</v>
      </c>
      <c r="BI142" s="446" t="s">
        <v>300</v>
      </c>
      <c r="BJ142" s="446" t="s">
        <v>199</v>
      </c>
      <c r="BK142" s="452" t="s">
        <v>200</v>
      </c>
      <c r="BL142" s="453">
        <v>1.1499999999999999</v>
      </c>
      <c r="BM142" s="454">
        <v>40</v>
      </c>
      <c r="BN142" s="454" t="s">
        <v>195</v>
      </c>
      <c r="BO142" s="455" t="s">
        <v>195</v>
      </c>
      <c r="BP142" s="454" t="s">
        <v>195</v>
      </c>
      <c r="BQ142" s="454" t="s">
        <v>195</v>
      </c>
      <c r="BT142" s="485">
        <v>139.24</v>
      </c>
    </row>
    <row r="143" spans="1:72" ht="13.5" customHeight="1" outlineLevel="1">
      <c r="A143" s="431" t="s">
        <v>428</v>
      </c>
      <c r="B143" s="432" t="s">
        <v>266</v>
      </c>
      <c r="C143" s="432">
        <v>100</v>
      </c>
      <c r="D143" s="432">
        <v>6</v>
      </c>
      <c r="E143" s="432" t="s">
        <v>423</v>
      </c>
      <c r="F143" s="433">
        <v>1185</v>
      </c>
      <c r="G143" s="456">
        <v>1054</v>
      </c>
      <c r="H143" s="434">
        <v>521</v>
      </c>
      <c r="I143" s="435">
        <v>78</v>
      </c>
      <c r="J143" s="436">
        <v>39</v>
      </c>
      <c r="K143" s="437">
        <v>31.200000000000003</v>
      </c>
      <c r="L143" s="438">
        <v>135.03038800960275</v>
      </c>
      <c r="M143" s="439">
        <v>67.515194004801373</v>
      </c>
      <c r="N143" s="440">
        <v>54.012155203841104</v>
      </c>
      <c r="O143" s="438">
        <v>182.15799282559266</v>
      </c>
      <c r="P143" s="439">
        <v>91.078996412796329</v>
      </c>
      <c r="Q143" s="441">
        <v>72.863197130237069</v>
      </c>
      <c r="R143" s="442">
        <v>234</v>
      </c>
      <c r="S143" s="443">
        <v>117</v>
      </c>
      <c r="T143" s="437">
        <v>93.600000000000009</v>
      </c>
      <c r="U143" s="444">
        <v>1450</v>
      </c>
      <c r="V143" s="432">
        <v>725</v>
      </c>
      <c r="W143" s="445">
        <v>580</v>
      </c>
      <c r="X143" s="443" t="s">
        <v>231</v>
      </c>
      <c r="Y143" s="436" t="s">
        <v>194</v>
      </c>
      <c r="Z143" s="436">
        <v>95.1</v>
      </c>
      <c r="AA143" s="436">
        <v>95.3</v>
      </c>
      <c r="AB143" s="436">
        <v>95</v>
      </c>
      <c r="AC143" s="436">
        <v>94.5</v>
      </c>
      <c r="AD143" s="436">
        <v>73</v>
      </c>
      <c r="AE143" s="436">
        <v>81</v>
      </c>
      <c r="AF143" s="436">
        <v>84</v>
      </c>
      <c r="AG143" s="436">
        <v>443</v>
      </c>
      <c r="AH143" s="436">
        <v>709</v>
      </c>
      <c r="AI143" s="436">
        <v>886</v>
      </c>
      <c r="AJ143" s="436">
        <v>664.5</v>
      </c>
      <c r="AK143" s="436">
        <v>160</v>
      </c>
      <c r="AL143" s="436">
        <v>200</v>
      </c>
      <c r="AM143" s="436">
        <v>150</v>
      </c>
      <c r="AN143" s="432">
        <v>30</v>
      </c>
      <c r="AO143" s="432">
        <v>35</v>
      </c>
      <c r="AP143" s="446">
        <v>1550.2080000000001</v>
      </c>
      <c r="AQ143" s="447">
        <v>435.70327933192561</v>
      </c>
      <c r="AR143" s="446">
        <v>1185</v>
      </c>
      <c r="AS143" s="449">
        <v>45.95</v>
      </c>
      <c r="AT143" s="432" t="s">
        <v>299</v>
      </c>
      <c r="AU143" s="432" t="s">
        <v>197</v>
      </c>
      <c r="AV143" s="450" t="s">
        <v>392</v>
      </c>
      <c r="AW143" s="450" t="s">
        <v>393</v>
      </c>
      <c r="AX143" s="450" t="s">
        <v>348</v>
      </c>
      <c r="AY143" s="450" t="s">
        <v>329</v>
      </c>
      <c r="AZ143" s="450" t="s">
        <v>317</v>
      </c>
      <c r="BA143" s="450" t="s">
        <v>345</v>
      </c>
      <c r="BB143" s="450" t="s">
        <v>329</v>
      </c>
      <c r="BC143" s="450" t="s">
        <v>394</v>
      </c>
      <c r="BD143" s="450" t="s">
        <v>341</v>
      </c>
      <c r="BE143" s="451">
        <f t="shared" si="13"/>
        <v>670.76779661016951</v>
      </c>
      <c r="BF143" s="450">
        <v>1800</v>
      </c>
      <c r="BG143" s="451">
        <f t="shared" si="14"/>
        <v>670.76779661016951</v>
      </c>
      <c r="BH143" s="450">
        <v>1800</v>
      </c>
      <c r="BI143" s="446" t="s">
        <v>300</v>
      </c>
      <c r="BJ143" s="446" t="s">
        <v>199</v>
      </c>
      <c r="BK143" s="452" t="s">
        <v>200</v>
      </c>
      <c r="BL143" s="453">
        <v>1.1499999999999999</v>
      </c>
      <c r="BM143" s="454">
        <v>40</v>
      </c>
      <c r="BN143" s="454" t="s">
        <v>195</v>
      </c>
      <c r="BO143" s="455" t="s">
        <v>195</v>
      </c>
      <c r="BP143" s="454" t="s">
        <v>195</v>
      </c>
      <c r="BQ143" s="454" t="s">
        <v>195</v>
      </c>
      <c r="BT143" s="485">
        <v>137.2894737</v>
      </c>
    </row>
    <row r="144" spans="1:72" ht="13.5" customHeight="1" outlineLevel="1">
      <c r="A144" s="431" t="s">
        <v>429</v>
      </c>
      <c r="B144" s="432" t="s">
        <v>266</v>
      </c>
      <c r="C144" s="432">
        <v>125</v>
      </c>
      <c r="D144" s="432">
        <v>6</v>
      </c>
      <c r="E144" s="432" t="s">
        <v>425</v>
      </c>
      <c r="F144" s="433">
        <v>1185</v>
      </c>
      <c r="G144" s="456">
        <v>1054</v>
      </c>
      <c r="H144" s="434">
        <v>521</v>
      </c>
      <c r="I144" s="435">
        <v>96</v>
      </c>
      <c r="J144" s="436">
        <v>48</v>
      </c>
      <c r="K144" s="437">
        <v>38.400000000000006</v>
      </c>
      <c r="L144" s="438">
        <v>166.50706629562501</v>
      </c>
      <c r="M144" s="439">
        <v>83.253533147812504</v>
      </c>
      <c r="N144" s="440">
        <v>66.602826518250012</v>
      </c>
      <c r="O144" s="438">
        <v>224.68492643596241</v>
      </c>
      <c r="P144" s="439">
        <v>112.34246321798121</v>
      </c>
      <c r="Q144" s="441">
        <v>89.87397057438497</v>
      </c>
      <c r="R144" s="442">
        <v>288</v>
      </c>
      <c r="S144" s="443">
        <v>144</v>
      </c>
      <c r="T144" s="437">
        <v>115.2</v>
      </c>
      <c r="U144" s="444">
        <v>1816</v>
      </c>
      <c r="V144" s="432">
        <v>908</v>
      </c>
      <c r="W144" s="445">
        <v>726.40000000000009</v>
      </c>
      <c r="X144" s="443" t="s">
        <v>231</v>
      </c>
      <c r="Y144" s="436" t="s">
        <v>194</v>
      </c>
      <c r="Z144" s="436">
        <v>95.1</v>
      </c>
      <c r="AA144" s="436">
        <v>95.4</v>
      </c>
      <c r="AB144" s="436">
        <v>95</v>
      </c>
      <c r="AC144" s="436">
        <v>94.5</v>
      </c>
      <c r="AD144" s="436">
        <v>74</v>
      </c>
      <c r="AE144" s="436">
        <v>82</v>
      </c>
      <c r="AF144" s="436">
        <v>85</v>
      </c>
      <c r="AG144" s="436">
        <v>554</v>
      </c>
      <c r="AH144" s="436">
        <v>886</v>
      </c>
      <c r="AI144" s="436">
        <v>1108</v>
      </c>
      <c r="AJ144" s="436">
        <v>831</v>
      </c>
      <c r="AK144" s="436">
        <v>160</v>
      </c>
      <c r="AL144" s="436">
        <v>200</v>
      </c>
      <c r="AM144" s="436">
        <v>150</v>
      </c>
      <c r="AN144" s="432">
        <v>25</v>
      </c>
      <c r="AO144" s="432">
        <v>35</v>
      </c>
      <c r="AP144" s="446">
        <v>1766.0039999999999</v>
      </c>
      <c r="AQ144" s="447">
        <v>520.68760882395441</v>
      </c>
      <c r="AR144" s="446">
        <v>1450</v>
      </c>
      <c r="AS144" s="449">
        <v>58.45</v>
      </c>
      <c r="AT144" s="432" t="s">
        <v>299</v>
      </c>
      <c r="AU144" s="432" t="s">
        <v>197</v>
      </c>
      <c r="AV144" s="450" t="s">
        <v>364</v>
      </c>
      <c r="AW144" s="450" t="s">
        <v>365</v>
      </c>
      <c r="AX144" s="450" t="s">
        <v>396</v>
      </c>
      <c r="AY144" s="450" t="s">
        <v>329</v>
      </c>
      <c r="AZ144" s="450" t="s">
        <v>366</v>
      </c>
      <c r="BA144" s="450" t="s">
        <v>366</v>
      </c>
      <c r="BB144" s="450" t="s">
        <v>317</v>
      </c>
      <c r="BC144" s="450" t="s">
        <v>330</v>
      </c>
      <c r="BD144" s="450" t="s">
        <v>397</v>
      </c>
      <c r="BE144" s="451">
        <f t="shared" si="13"/>
        <v>670.76779661016951</v>
      </c>
      <c r="BF144" s="450">
        <v>1800</v>
      </c>
      <c r="BG144" s="451">
        <f t="shared" si="14"/>
        <v>670.76779661016951</v>
      </c>
      <c r="BH144" s="450">
        <v>1800</v>
      </c>
      <c r="BI144" s="446" t="s">
        <v>300</v>
      </c>
      <c r="BJ144" s="446" t="s">
        <v>199</v>
      </c>
      <c r="BK144" s="452" t="s">
        <v>200</v>
      </c>
      <c r="BL144" s="453">
        <v>1.1499999999999999</v>
      </c>
      <c r="BM144" s="454">
        <v>40</v>
      </c>
      <c r="BN144" s="454" t="s">
        <v>195</v>
      </c>
      <c r="BO144" s="455" t="s">
        <v>195</v>
      </c>
      <c r="BP144" s="454" t="s">
        <v>195</v>
      </c>
      <c r="BQ144" s="454" t="s">
        <v>195</v>
      </c>
      <c r="BT144" s="485">
        <v>138.09473679999999</v>
      </c>
    </row>
    <row r="145" spans="1:72" ht="13.5" customHeight="1" outlineLevel="1">
      <c r="A145" s="431" t="s">
        <v>430</v>
      </c>
      <c r="B145" s="432" t="s">
        <v>266</v>
      </c>
      <c r="C145" s="432">
        <v>150</v>
      </c>
      <c r="D145" s="432">
        <v>6</v>
      </c>
      <c r="E145" s="432" t="s">
        <v>427</v>
      </c>
      <c r="F145" s="433">
        <v>1190</v>
      </c>
      <c r="G145" s="456">
        <v>1059</v>
      </c>
      <c r="H145" s="434">
        <v>464</v>
      </c>
      <c r="I145" s="435">
        <v>118</v>
      </c>
      <c r="J145" s="436">
        <v>59</v>
      </c>
      <c r="K145" s="437">
        <v>47.2</v>
      </c>
      <c r="L145" s="438">
        <v>201.48624319633717</v>
      </c>
      <c r="M145" s="439">
        <v>100.74312159816859</v>
      </c>
      <c r="N145" s="440">
        <v>80.594497278534874</v>
      </c>
      <c r="O145" s="438">
        <v>267.93677477488524</v>
      </c>
      <c r="P145" s="439">
        <v>133.96838738744262</v>
      </c>
      <c r="Q145" s="441">
        <v>107.1747099099541</v>
      </c>
      <c r="R145" s="442">
        <v>344</v>
      </c>
      <c r="S145" s="443">
        <v>172</v>
      </c>
      <c r="T145" s="437">
        <v>137.6</v>
      </c>
      <c r="U145" s="444">
        <v>2170</v>
      </c>
      <c r="V145" s="432">
        <v>1085</v>
      </c>
      <c r="W145" s="445">
        <v>868</v>
      </c>
      <c r="X145" s="443" t="s">
        <v>231</v>
      </c>
      <c r="Y145" s="436" t="s">
        <v>194</v>
      </c>
      <c r="Z145" s="436">
        <v>95.6</v>
      </c>
      <c r="AA145" s="436">
        <v>96</v>
      </c>
      <c r="AB145" s="436">
        <v>95.8</v>
      </c>
      <c r="AC145" s="436">
        <v>95.4</v>
      </c>
      <c r="AD145" s="436">
        <v>73</v>
      </c>
      <c r="AE145" s="436">
        <v>82</v>
      </c>
      <c r="AF145" s="436">
        <v>85</v>
      </c>
      <c r="AG145" s="436">
        <v>662</v>
      </c>
      <c r="AH145" s="436">
        <v>926</v>
      </c>
      <c r="AI145" s="436">
        <v>1324</v>
      </c>
      <c r="AJ145" s="436">
        <v>867.22</v>
      </c>
      <c r="AK145" s="436">
        <v>140</v>
      </c>
      <c r="AL145" s="436">
        <v>200</v>
      </c>
      <c r="AM145" s="436">
        <v>131</v>
      </c>
      <c r="AN145" s="432">
        <v>28</v>
      </c>
      <c r="AO145" s="432">
        <v>43</v>
      </c>
      <c r="AP145" s="446">
        <v>2006.0219999999999</v>
      </c>
      <c r="AQ145" s="447">
        <v>601.36123850004844</v>
      </c>
      <c r="AR145" s="446">
        <v>1720</v>
      </c>
      <c r="AS145" s="449">
        <v>68.42</v>
      </c>
      <c r="AT145" s="432" t="s">
        <v>299</v>
      </c>
      <c r="AU145" s="432" t="s">
        <v>197</v>
      </c>
      <c r="AV145" s="450" t="s">
        <v>313</v>
      </c>
      <c r="AW145" s="450" t="s">
        <v>314</v>
      </c>
      <c r="AX145" s="450" t="s">
        <v>315</v>
      </c>
      <c r="AY145" s="450" t="s">
        <v>394</v>
      </c>
      <c r="AZ145" s="450" t="s">
        <v>317</v>
      </c>
      <c r="BA145" s="450" t="s">
        <v>345</v>
      </c>
      <c r="BB145" s="450" t="s">
        <v>318</v>
      </c>
      <c r="BC145" s="450" t="s">
        <v>320</v>
      </c>
      <c r="BD145" s="450" t="s">
        <v>341</v>
      </c>
      <c r="BE145" s="451">
        <f t="shared" si="13"/>
        <v>670.76779661016951</v>
      </c>
      <c r="BF145" s="450">
        <v>1800</v>
      </c>
      <c r="BG145" s="451">
        <f t="shared" si="14"/>
        <v>670.76779661016951</v>
      </c>
      <c r="BH145" s="450">
        <v>1800</v>
      </c>
      <c r="BI145" s="446" t="s">
        <v>300</v>
      </c>
      <c r="BJ145" s="446" t="s">
        <v>199</v>
      </c>
      <c r="BK145" s="452" t="s">
        <v>200</v>
      </c>
      <c r="BL145" s="453">
        <v>1.1499999999999999</v>
      </c>
      <c r="BM145" s="454">
        <v>40</v>
      </c>
      <c r="BN145" s="454" t="s">
        <v>195</v>
      </c>
      <c r="BO145" s="455" t="s">
        <v>195</v>
      </c>
      <c r="BP145" s="454" t="s">
        <v>195</v>
      </c>
      <c r="BQ145" s="454" t="s">
        <v>195</v>
      </c>
      <c r="BT145" s="485">
        <v>126.7368421</v>
      </c>
    </row>
    <row r="146" spans="1:72" ht="13.5" customHeight="1" outlineLevel="1">
      <c r="A146" s="431" t="s">
        <v>431</v>
      </c>
      <c r="B146" s="432" t="s">
        <v>266</v>
      </c>
      <c r="C146" s="432">
        <v>200</v>
      </c>
      <c r="D146" s="432">
        <v>6</v>
      </c>
      <c r="E146" s="432" t="s">
        <v>432</v>
      </c>
      <c r="F146" s="433">
        <v>1190</v>
      </c>
      <c r="G146" s="456">
        <v>1059</v>
      </c>
      <c r="H146" s="434">
        <v>464</v>
      </c>
      <c r="I146" s="435">
        <v>146</v>
      </c>
      <c r="J146" s="436">
        <v>73</v>
      </c>
      <c r="K146" s="437">
        <v>58.400000000000006</v>
      </c>
      <c r="L146" s="438">
        <v>261.48436894813534</v>
      </c>
      <c r="M146" s="439">
        <v>130.74218447406767</v>
      </c>
      <c r="N146" s="440">
        <v>104.59374757925414</v>
      </c>
      <c r="O146" s="438">
        <v>352.21105478511078</v>
      </c>
      <c r="P146" s="439">
        <v>176.10552739255539</v>
      </c>
      <c r="Q146" s="441">
        <v>140.88442191404431</v>
      </c>
      <c r="R146" s="442">
        <v>454</v>
      </c>
      <c r="S146" s="443">
        <v>227</v>
      </c>
      <c r="T146" s="437">
        <v>181.60000000000002</v>
      </c>
      <c r="U146" s="444">
        <v>2900</v>
      </c>
      <c r="V146" s="432">
        <v>1450</v>
      </c>
      <c r="W146" s="445">
        <v>1160</v>
      </c>
      <c r="X146" s="443" t="s">
        <v>231</v>
      </c>
      <c r="Y146" s="436" t="s">
        <v>194</v>
      </c>
      <c r="Z146" s="436">
        <v>95.6</v>
      </c>
      <c r="AA146" s="436">
        <v>96.2</v>
      </c>
      <c r="AB146" s="436">
        <v>95.8</v>
      </c>
      <c r="AC146" s="436">
        <v>95.4</v>
      </c>
      <c r="AD146" s="436">
        <v>75</v>
      </c>
      <c r="AE146" s="436">
        <v>83</v>
      </c>
      <c r="AF146" s="436">
        <v>86</v>
      </c>
      <c r="AG146" s="436">
        <v>883</v>
      </c>
      <c r="AH146" s="436">
        <v>1103</v>
      </c>
      <c r="AI146" s="436">
        <v>1776</v>
      </c>
      <c r="AJ146" s="436">
        <v>1156.73</v>
      </c>
      <c r="AK146" s="436">
        <v>125</v>
      </c>
      <c r="AL146" s="436">
        <v>200</v>
      </c>
      <c r="AM146" s="436">
        <v>131</v>
      </c>
      <c r="AN146" s="432">
        <v>25</v>
      </c>
      <c r="AO146" s="432">
        <v>32</v>
      </c>
      <c r="AP146" s="446">
        <v>2400.1799999999998</v>
      </c>
      <c r="AQ146" s="447">
        <v>763.13743002114063</v>
      </c>
      <c r="AR146" s="446">
        <v>2240</v>
      </c>
      <c r="AS146" s="449">
        <v>89.56</v>
      </c>
      <c r="AT146" s="432" t="s">
        <v>299</v>
      </c>
      <c r="AU146" s="432" t="s">
        <v>197</v>
      </c>
      <c r="AV146" s="450" t="s">
        <v>389</v>
      </c>
      <c r="AW146" s="450" t="s">
        <v>380</v>
      </c>
      <c r="AX146" s="450" t="s">
        <v>318</v>
      </c>
      <c r="AY146" s="450" t="s">
        <v>392</v>
      </c>
      <c r="AZ146" s="450" t="s">
        <v>401</v>
      </c>
      <c r="BA146" s="450" t="s">
        <v>385</v>
      </c>
      <c r="BB146" s="450" t="s">
        <v>392</v>
      </c>
      <c r="BC146" s="450" t="s">
        <v>366</v>
      </c>
      <c r="BD146" s="450" t="s">
        <v>316</v>
      </c>
      <c r="BE146" s="451">
        <f t="shared" si="13"/>
        <v>670.76779661016951</v>
      </c>
      <c r="BF146" s="450">
        <v>1800</v>
      </c>
      <c r="BG146" s="451">
        <f t="shared" si="14"/>
        <v>670.76779661016951</v>
      </c>
      <c r="BH146" s="450">
        <v>1800</v>
      </c>
      <c r="BI146" s="446" t="s">
        <v>300</v>
      </c>
      <c r="BJ146" s="446" t="s">
        <v>199</v>
      </c>
      <c r="BK146" s="452" t="s">
        <v>200</v>
      </c>
      <c r="BL146" s="453">
        <v>1.1499999999999999</v>
      </c>
      <c r="BM146" s="454">
        <v>40</v>
      </c>
      <c r="BN146" s="454" t="s">
        <v>195</v>
      </c>
      <c r="BO146" s="455" t="s">
        <v>195</v>
      </c>
      <c r="BP146" s="454" t="s">
        <v>195</v>
      </c>
      <c r="BQ146" s="454" t="s">
        <v>195</v>
      </c>
      <c r="BT146" s="485">
        <v>117.3894737</v>
      </c>
    </row>
    <row r="147" spans="1:72" ht="13.5" customHeight="1" outlineLevel="1">
      <c r="A147" s="431" t="s">
        <v>433</v>
      </c>
      <c r="B147" s="432" t="s">
        <v>266</v>
      </c>
      <c r="C147" s="432">
        <v>1</v>
      </c>
      <c r="D147" s="432">
        <v>2</v>
      </c>
      <c r="E147" s="432" t="s">
        <v>192</v>
      </c>
      <c r="F147" s="433">
        <v>3520</v>
      </c>
      <c r="G147" s="434">
        <v>3168</v>
      </c>
      <c r="H147" s="434">
        <v>1337.6</v>
      </c>
      <c r="I147" s="435">
        <v>1.4</v>
      </c>
      <c r="J147" s="436">
        <v>0.7</v>
      </c>
      <c r="K147" s="437" t="s">
        <v>239</v>
      </c>
      <c r="L147" s="438">
        <v>1.8130680700745501</v>
      </c>
      <c r="M147" s="439">
        <v>0.90653403503727503</v>
      </c>
      <c r="N147" s="441" t="s">
        <v>239</v>
      </c>
      <c r="O147" s="438">
        <v>2.2127993434907922</v>
      </c>
      <c r="P147" s="439">
        <v>1.1063996717453961</v>
      </c>
      <c r="Q147" s="441" t="s">
        <v>239</v>
      </c>
      <c r="R147" s="442">
        <v>2.8</v>
      </c>
      <c r="S147" s="443">
        <v>1.4</v>
      </c>
      <c r="T147" s="437" t="s">
        <v>239</v>
      </c>
      <c r="U147" s="444">
        <v>24</v>
      </c>
      <c r="V147" s="432">
        <v>12</v>
      </c>
      <c r="W147" s="437" t="s">
        <v>239</v>
      </c>
      <c r="X147" s="443" t="s">
        <v>193</v>
      </c>
      <c r="Y147" s="436" t="s">
        <v>194</v>
      </c>
      <c r="Z147" s="436">
        <v>79.3</v>
      </c>
      <c r="AA147" s="436">
        <v>82.1</v>
      </c>
      <c r="AB147" s="436">
        <v>82.5</v>
      </c>
      <c r="AC147" s="436">
        <v>81.5</v>
      </c>
      <c r="AD147" s="436">
        <v>65.2</v>
      </c>
      <c r="AE147" s="436">
        <v>77.400000000000006</v>
      </c>
      <c r="AF147" s="436">
        <v>81.099999999999994</v>
      </c>
      <c r="AG147" s="436">
        <v>1.5</v>
      </c>
      <c r="AH147" s="436">
        <v>2.6</v>
      </c>
      <c r="AI147" s="436">
        <v>5.7</v>
      </c>
      <c r="AJ147" s="436">
        <v>2.4300000000000002</v>
      </c>
      <c r="AK147" s="436">
        <v>175</v>
      </c>
      <c r="AL147" s="436">
        <v>380</v>
      </c>
      <c r="AM147" s="436">
        <v>162</v>
      </c>
      <c r="AN147" s="432">
        <v>12</v>
      </c>
      <c r="AO147" s="432">
        <v>16</v>
      </c>
      <c r="AP147" s="446">
        <v>70</v>
      </c>
      <c r="AQ147" s="447">
        <v>7.4680761789002457</v>
      </c>
      <c r="AR147" s="448" t="s">
        <v>195</v>
      </c>
      <c r="AS147" s="449">
        <v>4.7899999999999998E-2</v>
      </c>
      <c r="AT147" s="432" t="s">
        <v>196</v>
      </c>
      <c r="AU147" s="432" t="s">
        <v>197</v>
      </c>
      <c r="AV147" s="450">
        <v>64</v>
      </c>
      <c r="AW147" s="450">
        <v>76</v>
      </c>
      <c r="AX147" s="450">
        <v>31</v>
      </c>
      <c r="AY147" s="450">
        <v>44</v>
      </c>
      <c r="AZ147" s="450">
        <v>52</v>
      </c>
      <c r="BA147" s="450">
        <v>62</v>
      </c>
      <c r="BB147" s="450">
        <v>59</v>
      </c>
      <c r="BC147" s="450">
        <v>54</v>
      </c>
      <c r="BD147" s="450">
        <v>46</v>
      </c>
      <c r="BE147" s="451">
        <f t="shared" si="13"/>
        <v>223.58926553672316</v>
      </c>
      <c r="BF147" s="450">
        <v>5400</v>
      </c>
      <c r="BG147" s="451">
        <f t="shared" si="14"/>
        <v>223.58926553672316</v>
      </c>
      <c r="BH147" s="450">
        <v>5400</v>
      </c>
      <c r="BI147" s="446" t="s">
        <v>198</v>
      </c>
      <c r="BJ147" s="446" t="s">
        <v>199</v>
      </c>
      <c r="BK147" s="452" t="s">
        <v>200</v>
      </c>
      <c r="BL147" s="453">
        <v>1.1499999999999999</v>
      </c>
      <c r="BM147" s="454">
        <v>40</v>
      </c>
      <c r="BN147" s="454" t="s">
        <v>195</v>
      </c>
      <c r="BO147" s="455" t="s">
        <v>195</v>
      </c>
      <c r="BP147" s="454" t="s">
        <v>195</v>
      </c>
      <c r="BQ147" s="454" t="s">
        <v>195</v>
      </c>
      <c r="BT147" s="485">
        <v>211.43</v>
      </c>
    </row>
    <row r="148" spans="1:72" ht="13.5" customHeight="1" outlineLevel="1">
      <c r="A148" s="431" t="s">
        <v>434</v>
      </c>
      <c r="B148" s="432" t="s">
        <v>266</v>
      </c>
      <c r="C148" s="432">
        <v>1.5</v>
      </c>
      <c r="D148" s="432">
        <v>2</v>
      </c>
      <c r="E148" s="432" t="s">
        <v>192</v>
      </c>
      <c r="F148" s="433">
        <v>3525</v>
      </c>
      <c r="G148" s="456">
        <v>3172.5</v>
      </c>
      <c r="H148" s="434">
        <v>1480.5</v>
      </c>
      <c r="I148" s="435">
        <v>2.2000000000000002</v>
      </c>
      <c r="J148" s="436">
        <v>1.1000000000000001</v>
      </c>
      <c r="K148" s="437" t="s">
        <v>239</v>
      </c>
      <c r="L148" s="438">
        <v>2.7377963279178306</v>
      </c>
      <c r="M148" s="439">
        <v>1.3688981639589153</v>
      </c>
      <c r="N148" s="441" t="s">
        <v>239</v>
      </c>
      <c r="O148" s="438">
        <v>3.2923299997313564</v>
      </c>
      <c r="P148" s="439">
        <v>1.6461649998656782</v>
      </c>
      <c r="Q148" s="441" t="s">
        <v>239</v>
      </c>
      <c r="R148" s="442">
        <v>4</v>
      </c>
      <c r="S148" s="443">
        <v>2</v>
      </c>
      <c r="T148" s="437" t="s">
        <v>239</v>
      </c>
      <c r="U148" s="444">
        <v>38</v>
      </c>
      <c r="V148" s="432">
        <v>19</v>
      </c>
      <c r="W148" s="437" t="s">
        <v>239</v>
      </c>
      <c r="X148" s="443" t="s">
        <v>202</v>
      </c>
      <c r="Y148" s="436" t="s">
        <v>194</v>
      </c>
      <c r="Z148" s="436">
        <v>80</v>
      </c>
      <c r="AA148" s="436">
        <v>83.2</v>
      </c>
      <c r="AB148" s="436">
        <v>84</v>
      </c>
      <c r="AC148" s="436">
        <v>82.5</v>
      </c>
      <c r="AD148" s="436">
        <v>64.2</v>
      </c>
      <c r="AE148" s="436">
        <v>77</v>
      </c>
      <c r="AF148" s="436">
        <v>83.6</v>
      </c>
      <c r="AG148" s="436">
        <v>2.2000000000000002</v>
      </c>
      <c r="AH148" s="436">
        <v>6</v>
      </c>
      <c r="AI148" s="436">
        <v>10</v>
      </c>
      <c r="AJ148" s="436">
        <v>5.5220000000000002</v>
      </c>
      <c r="AK148" s="436">
        <v>270</v>
      </c>
      <c r="AL148" s="436">
        <v>450</v>
      </c>
      <c r="AM148" s="436">
        <v>251</v>
      </c>
      <c r="AN148" s="432">
        <v>14</v>
      </c>
      <c r="AO148" s="432">
        <v>19</v>
      </c>
      <c r="AP148" s="446">
        <v>75</v>
      </c>
      <c r="AQ148" s="447">
        <v>8.1640296105580941</v>
      </c>
      <c r="AR148" s="457">
        <v>1.8</v>
      </c>
      <c r="AS148" s="449">
        <v>5.5199999999999999E-2</v>
      </c>
      <c r="AT148" s="432" t="s">
        <v>196</v>
      </c>
      <c r="AU148" s="432" t="s">
        <v>197</v>
      </c>
      <c r="AV148" s="450">
        <v>64</v>
      </c>
      <c r="AW148" s="450">
        <v>76</v>
      </c>
      <c r="AX148" s="450">
        <v>31</v>
      </c>
      <c r="AY148" s="450">
        <v>44</v>
      </c>
      <c r="AZ148" s="450">
        <v>52</v>
      </c>
      <c r="BA148" s="450">
        <v>62</v>
      </c>
      <c r="BB148" s="450">
        <v>59</v>
      </c>
      <c r="BC148" s="450">
        <v>54</v>
      </c>
      <c r="BD148" s="450">
        <v>46</v>
      </c>
      <c r="BE148" s="451">
        <f t="shared" si="13"/>
        <v>223.58926553672316</v>
      </c>
      <c r="BF148" s="450">
        <v>5400</v>
      </c>
      <c r="BG148" s="451">
        <f t="shared" si="14"/>
        <v>223.58926553672316</v>
      </c>
      <c r="BH148" s="450">
        <v>5400</v>
      </c>
      <c r="BI148" s="446" t="s">
        <v>198</v>
      </c>
      <c r="BJ148" s="446" t="s">
        <v>199</v>
      </c>
      <c r="BK148" s="452" t="s">
        <v>200</v>
      </c>
      <c r="BL148" s="453">
        <v>1.1499999999999999</v>
      </c>
      <c r="BM148" s="454">
        <v>40</v>
      </c>
      <c r="BN148" s="454" t="s">
        <v>195</v>
      </c>
      <c r="BO148" s="455" t="s">
        <v>195</v>
      </c>
      <c r="BP148" s="454" t="s">
        <v>195</v>
      </c>
      <c r="BQ148" s="454" t="s">
        <v>195</v>
      </c>
      <c r="BT148" s="485">
        <v>274.44</v>
      </c>
    </row>
    <row r="149" spans="1:72" ht="13.5" customHeight="1" outlineLevel="1">
      <c r="A149" s="431" t="s">
        <v>435</v>
      </c>
      <c r="B149" s="432" t="s">
        <v>266</v>
      </c>
      <c r="C149" s="432">
        <v>2</v>
      </c>
      <c r="D149" s="432">
        <v>2</v>
      </c>
      <c r="E149" s="432" t="s">
        <v>204</v>
      </c>
      <c r="F149" s="433">
        <v>3515</v>
      </c>
      <c r="G149" s="456">
        <v>3163.5</v>
      </c>
      <c r="H149" s="434">
        <v>1476.3</v>
      </c>
      <c r="I149" s="435">
        <v>2.4</v>
      </c>
      <c r="J149" s="436">
        <v>1.2</v>
      </c>
      <c r="K149" s="437" t="s">
        <v>239</v>
      </c>
      <c r="L149" s="438">
        <v>3.234718642784904</v>
      </c>
      <c r="M149" s="439">
        <v>1.617359321392452</v>
      </c>
      <c r="N149" s="441" t="s">
        <v>239</v>
      </c>
      <c r="O149" s="438">
        <v>4.0363124719762373</v>
      </c>
      <c r="P149" s="439">
        <v>2.0181562359881187</v>
      </c>
      <c r="Q149" s="441" t="s">
        <v>239</v>
      </c>
      <c r="R149" s="442">
        <v>5.2</v>
      </c>
      <c r="S149" s="443">
        <v>2.6</v>
      </c>
      <c r="T149" s="437" t="s">
        <v>239</v>
      </c>
      <c r="U149" s="444">
        <v>46</v>
      </c>
      <c r="V149" s="432">
        <v>23</v>
      </c>
      <c r="W149" s="437" t="s">
        <v>239</v>
      </c>
      <c r="X149" s="443" t="s">
        <v>193</v>
      </c>
      <c r="Y149" s="436" t="s">
        <v>194</v>
      </c>
      <c r="Z149" s="436">
        <v>84</v>
      </c>
      <c r="AA149" s="436">
        <v>85.7</v>
      </c>
      <c r="AB149" s="436">
        <v>85.5</v>
      </c>
      <c r="AC149" s="436">
        <v>84</v>
      </c>
      <c r="AD149" s="436">
        <v>69</v>
      </c>
      <c r="AE149" s="436">
        <v>81.3</v>
      </c>
      <c r="AF149" s="436">
        <v>87.6</v>
      </c>
      <c r="AG149" s="436">
        <v>2.9</v>
      </c>
      <c r="AH149" s="436">
        <v>7.4</v>
      </c>
      <c r="AI149" s="436">
        <v>12.5</v>
      </c>
      <c r="AJ149" s="436">
        <v>6.7569999999999997</v>
      </c>
      <c r="AK149" s="436">
        <v>250</v>
      </c>
      <c r="AL149" s="436">
        <v>420</v>
      </c>
      <c r="AM149" s="436">
        <v>233</v>
      </c>
      <c r="AN149" s="432">
        <v>13</v>
      </c>
      <c r="AO149" s="432">
        <v>18</v>
      </c>
      <c r="AP149" s="446">
        <v>55.116060000000004</v>
      </c>
      <c r="AQ149" s="447">
        <v>8.8599830422159407</v>
      </c>
      <c r="AR149" s="457">
        <v>2.4</v>
      </c>
      <c r="AS149" s="449">
        <v>6.2600000000000003E-2</v>
      </c>
      <c r="AT149" s="432" t="s">
        <v>196</v>
      </c>
      <c r="AU149" s="432" t="s">
        <v>197</v>
      </c>
      <c r="AV149" s="450">
        <v>64</v>
      </c>
      <c r="AW149" s="450">
        <v>76</v>
      </c>
      <c r="AX149" s="450">
        <v>31</v>
      </c>
      <c r="AY149" s="450">
        <v>44</v>
      </c>
      <c r="AZ149" s="450">
        <v>52</v>
      </c>
      <c r="BA149" s="450">
        <v>62</v>
      </c>
      <c r="BB149" s="450">
        <v>59</v>
      </c>
      <c r="BC149" s="450">
        <v>54</v>
      </c>
      <c r="BD149" s="450">
        <v>46</v>
      </c>
      <c r="BE149" s="451">
        <f t="shared" si="13"/>
        <v>223.58926553672316</v>
      </c>
      <c r="BF149" s="450">
        <v>5400</v>
      </c>
      <c r="BG149" s="451">
        <f t="shared" si="14"/>
        <v>223.58926553672316</v>
      </c>
      <c r="BH149" s="450">
        <v>5400</v>
      </c>
      <c r="BI149" s="446" t="s">
        <v>198</v>
      </c>
      <c r="BJ149" s="446" t="s">
        <v>199</v>
      </c>
      <c r="BK149" s="452" t="s">
        <v>200</v>
      </c>
      <c r="BL149" s="453">
        <v>1.1499999999999999</v>
      </c>
      <c r="BM149" s="454">
        <v>40</v>
      </c>
      <c r="BN149" s="454" t="s">
        <v>195</v>
      </c>
      <c r="BO149" s="455" t="s">
        <v>195</v>
      </c>
      <c r="BP149" s="454" t="s">
        <v>195</v>
      </c>
      <c r="BQ149" s="454" t="s">
        <v>195</v>
      </c>
      <c r="BT149" s="485">
        <v>239.7270063</v>
      </c>
    </row>
    <row r="150" spans="1:72" ht="13.5" customHeight="1" outlineLevel="1">
      <c r="A150" s="431" t="s">
        <v>436</v>
      </c>
      <c r="B150" s="432" t="s">
        <v>266</v>
      </c>
      <c r="C150" s="432">
        <v>1</v>
      </c>
      <c r="D150" s="432">
        <v>4</v>
      </c>
      <c r="E150" s="432" t="s">
        <v>192</v>
      </c>
      <c r="F150" s="433">
        <v>1755</v>
      </c>
      <c r="G150" s="456">
        <v>1561.95</v>
      </c>
      <c r="H150" s="434">
        <v>912.6</v>
      </c>
      <c r="I150" s="435">
        <v>1.6</v>
      </c>
      <c r="J150" s="436">
        <v>0.8</v>
      </c>
      <c r="K150" s="437" t="s">
        <v>239</v>
      </c>
      <c r="L150" s="438">
        <v>1.9246687499570176</v>
      </c>
      <c r="M150" s="439">
        <v>0.96233437497850882</v>
      </c>
      <c r="N150" s="441" t="s">
        <v>239</v>
      </c>
      <c r="O150" s="438">
        <v>2.3028319123804026</v>
      </c>
      <c r="P150" s="439">
        <v>1.1514159561902013</v>
      </c>
      <c r="Q150" s="441" t="s">
        <v>239</v>
      </c>
      <c r="R150" s="442">
        <v>1.5</v>
      </c>
      <c r="S150" s="443">
        <v>1.5</v>
      </c>
      <c r="T150" s="437" t="s">
        <v>239</v>
      </c>
      <c r="U150" s="444">
        <v>26</v>
      </c>
      <c r="V150" s="432">
        <v>13</v>
      </c>
      <c r="W150" s="437" t="s">
        <v>239</v>
      </c>
      <c r="X150" s="443" t="s">
        <v>202</v>
      </c>
      <c r="Y150" s="436" t="s">
        <v>194</v>
      </c>
      <c r="Z150" s="436">
        <v>83.4</v>
      </c>
      <c r="AA150" s="436">
        <v>85.4</v>
      </c>
      <c r="AB150" s="436">
        <v>85.5</v>
      </c>
      <c r="AC150" s="436">
        <v>84</v>
      </c>
      <c r="AD150" s="436">
        <v>58.4</v>
      </c>
      <c r="AE150" s="436">
        <v>71.5</v>
      </c>
      <c r="AF150" s="436">
        <v>78.2</v>
      </c>
      <c r="AG150" s="436">
        <v>3</v>
      </c>
      <c r="AH150" s="436">
        <v>9</v>
      </c>
      <c r="AI150" s="436">
        <v>11.5</v>
      </c>
      <c r="AJ150" s="436">
        <v>8.2799999999999994</v>
      </c>
      <c r="AK150" s="436">
        <v>295</v>
      </c>
      <c r="AL150" s="436">
        <v>380</v>
      </c>
      <c r="AM150" s="436">
        <v>276</v>
      </c>
      <c r="AN150" s="432">
        <v>18</v>
      </c>
      <c r="AO150" s="432">
        <v>26</v>
      </c>
      <c r="AP150" s="446">
        <v>58.198859999999996</v>
      </c>
      <c r="AQ150" s="447">
        <v>13.147997837277977</v>
      </c>
      <c r="AR150" s="457">
        <v>5.8</v>
      </c>
      <c r="AS150" s="449">
        <v>0.1535</v>
      </c>
      <c r="AT150" s="432" t="s">
        <v>196</v>
      </c>
      <c r="AU150" s="432" t="s">
        <v>197</v>
      </c>
      <c r="AV150" s="450">
        <v>50</v>
      </c>
      <c r="AW150" s="450">
        <v>62</v>
      </c>
      <c r="AX150" s="450" t="s">
        <v>206</v>
      </c>
      <c r="AY150" s="450">
        <v>37</v>
      </c>
      <c r="AZ150" s="450">
        <v>40</v>
      </c>
      <c r="BA150" s="450">
        <v>49</v>
      </c>
      <c r="BB150" s="450">
        <v>45</v>
      </c>
      <c r="BC150" s="450">
        <v>37</v>
      </c>
      <c r="BD150" s="450">
        <v>31</v>
      </c>
      <c r="BE150" s="451">
        <f t="shared" si="13"/>
        <v>335.38389830508476</v>
      </c>
      <c r="BF150" s="450">
        <v>3600</v>
      </c>
      <c r="BG150" s="451">
        <f t="shared" si="14"/>
        <v>335.38389830508476</v>
      </c>
      <c r="BH150" s="450">
        <v>3600</v>
      </c>
      <c r="BI150" s="446" t="s">
        <v>198</v>
      </c>
      <c r="BJ150" s="446" t="s">
        <v>199</v>
      </c>
      <c r="BK150" s="452" t="s">
        <v>200</v>
      </c>
      <c r="BL150" s="453">
        <v>1.1499999999999999</v>
      </c>
      <c r="BM150" s="454">
        <v>40</v>
      </c>
      <c r="BN150" s="454" t="s">
        <v>195</v>
      </c>
      <c r="BO150" s="455" t="s">
        <v>195</v>
      </c>
      <c r="BP150" s="454" t="s">
        <v>195</v>
      </c>
      <c r="BQ150" s="454" t="s">
        <v>195</v>
      </c>
      <c r="BT150" s="485">
        <v>259.62</v>
      </c>
    </row>
    <row r="151" spans="1:72" ht="13.5" customHeight="1" outlineLevel="1">
      <c r="A151" s="431" t="s">
        <v>437</v>
      </c>
      <c r="B151" s="432" t="s">
        <v>266</v>
      </c>
      <c r="C151" s="432">
        <v>1.5</v>
      </c>
      <c r="D151" s="432">
        <v>4</v>
      </c>
      <c r="E151" s="432" t="s">
        <v>204</v>
      </c>
      <c r="F151" s="433">
        <v>1740</v>
      </c>
      <c r="G151" s="456">
        <v>1548.6000000000001</v>
      </c>
      <c r="H151" s="434">
        <v>904.80000000000007</v>
      </c>
      <c r="I151" s="435">
        <v>2.2000000000000002</v>
      </c>
      <c r="J151" s="436">
        <v>1.1000000000000001</v>
      </c>
      <c r="K151" s="437" t="s">
        <v>239</v>
      </c>
      <c r="L151" s="438">
        <v>2.8014507879955328</v>
      </c>
      <c r="M151" s="439">
        <v>1.4007253939977664</v>
      </c>
      <c r="N151" s="441" t="s">
        <v>239</v>
      </c>
      <c r="O151" s="438">
        <v>3.3765541110810626</v>
      </c>
      <c r="P151" s="439">
        <v>1.6882770555405313</v>
      </c>
      <c r="Q151" s="441" t="s">
        <v>239</v>
      </c>
      <c r="R151" s="442">
        <v>4.2</v>
      </c>
      <c r="S151" s="443">
        <v>2.1</v>
      </c>
      <c r="T151" s="437" t="s">
        <v>239</v>
      </c>
      <c r="U151" s="444">
        <v>38</v>
      </c>
      <c r="V151" s="432">
        <v>19</v>
      </c>
      <c r="W151" s="437" t="s">
        <v>239</v>
      </c>
      <c r="X151" s="443" t="s">
        <v>202</v>
      </c>
      <c r="Y151" s="436" t="s">
        <v>194</v>
      </c>
      <c r="Z151" s="436">
        <v>85.8</v>
      </c>
      <c r="AA151" s="436">
        <v>87</v>
      </c>
      <c r="AB151" s="436">
        <v>86.5</v>
      </c>
      <c r="AC151" s="436">
        <v>85.5</v>
      </c>
      <c r="AD151" s="436">
        <v>58.5</v>
      </c>
      <c r="AE151" s="436">
        <v>71.8</v>
      </c>
      <c r="AF151" s="436">
        <v>77.3</v>
      </c>
      <c r="AG151" s="436">
        <v>4.5</v>
      </c>
      <c r="AH151" s="436">
        <v>15</v>
      </c>
      <c r="AI151" s="436">
        <v>19</v>
      </c>
      <c r="AJ151" s="436">
        <v>13.904999999999999</v>
      </c>
      <c r="AK151" s="436">
        <v>330</v>
      </c>
      <c r="AL151" s="436">
        <v>420</v>
      </c>
      <c r="AM151" s="436">
        <v>309</v>
      </c>
      <c r="AN151" s="432">
        <v>15</v>
      </c>
      <c r="AO151" s="432">
        <v>21</v>
      </c>
      <c r="AP151" s="446">
        <v>69</v>
      </c>
      <c r="AQ151" s="447">
        <v>14.78667118292943</v>
      </c>
      <c r="AR151" s="457">
        <v>8.6</v>
      </c>
      <c r="AS151" s="449">
        <v>0.17810000000000001</v>
      </c>
      <c r="AT151" s="432" t="s">
        <v>196</v>
      </c>
      <c r="AU151" s="432" t="s">
        <v>197</v>
      </c>
      <c r="AV151" s="450">
        <v>50</v>
      </c>
      <c r="AW151" s="450">
        <v>62</v>
      </c>
      <c r="AX151" s="450" t="s">
        <v>206</v>
      </c>
      <c r="AY151" s="450">
        <v>37</v>
      </c>
      <c r="AZ151" s="450">
        <v>40</v>
      </c>
      <c r="BA151" s="450">
        <v>49</v>
      </c>
      <c r="BB151" s="450">
        <v>45</v>
      </c>
      <c r="BC151" s="450">
        <v>37</v>
      </c>
      <c r="BD151" s="450">
        <v>31</v>
      </c>
      <c r="BE151" s="451">
        <f t="shared" si="13"/>
        <v>335.38389830508476</v>
      </c>
      <c r="BF151" s="450">
        <v>3600</v>
      </c>
      <c r="BG151" s="451">
        <f t="shared" si="14"/>
        <v>335.38389830508476</v>
      </c>
      <c r="BH151" s="450">
        <v>3600</v>
      </c>
      <c r="BI151" s="446" t="s">
        <v>198</v>
      </c>
      <c r="BJ151" s="446" t="s">
        <v>199</v>
      </c>
      <c r="BK151" s="452" t="s">
        <v>200</v>
      </c>
      <c r="BL151" s="453">
        <v>1.1499999999999999</v>
      </c>
      <c r="BM151" s="454">
        <v>40</v>
      </c>
      <c r="BN151" s="454" t="s">
        <v>195</v>
      </c>
      <c r="BO151" s="455" t="s">
        <v>195</v>
      </c>
      <c r="BP151" s="454" t="s">
        <v>195</v>
      </c>
      <c r="BQ151" s="454" t="s">
        <v>195</v>
      </c>
      <c r="BT151" s="485">
        <v>256.84722199999999</v>
      </c>
    </row>
    <row r="152" spans="1:72" ht="13.5" customHeight="1" outlineLevel="1">
      <c r="A152" s="431" t="s">
        <v>438</v>
      </c>
      <c r="B152" s="432" t="s">
        <v>266</v>
      </c>
      <c r="C152" s="432">
        <v>2</v>
      </c>
      <c r="D152" s="432">
        <v>4</v>
      </c>
      <c r="E152" s="432" t="s">
        <v>204</v>
      </c>
      <c r="F152" s="433">
        <v>1740</v>
      </c>
      <c r="G152" s="456">
        <v>1548.6000000000001</v>
      </c>
      <c r="H152" s="434">
        <v>904.80000000000007</v>
      </c>
      <c r="I152" s="435">
        <v>3</v>
      </c>
      <c r="J152" s="436">
        <v>1.5</v>
      </c>
      <c r="K152" s="437" t="s">
        <v>239</v>
      </c>
      <c r="L152" s="438">
        <v>3.7717126526074884</v>
      </c>
      <c r="M152" s="439">
        <v>1.8858563263037442</v>
      </c>
      <c r="N152" s="441" t="s">
        <v>239</v>
      </c>
      <c r="O152" s="438">
        <v>4.5551890388307861</v>
      </c>
      <c r="P152" s="439">
        <v>2.277594519415393</v>
      </c>
      <c r="Q152" s="441" t="s">
        <v>239</v>
      </c>
      <c r="R152" s="442">
        <v>5.6</v>
      </c>
      <c r="S152" s="443">
        <v>2.8</v>
      </c>
      <c r="T152" s="437" t="s">
        <v>239</v>
      </c>
      <c r="U152" s="444">
        <v>48</v>
      </c>
      <c r="V152" s="432">
        <v>24</v>
      </c>
      <c r="W152" s="437" t="s">
        <v>239</v>
      </c>
      <c r="X152" s="443" t="s">
        <v>193</v>
      </c>
      <c r="Y152" s="436" t="s">
        <v>194</v>
      </c>
      <c r="Z152" s="436">
        <v>86</v>
      </c>
      <c r="AA152" s="436">
        <v>87.2</v>
      </c>
      <c r="AB152" s="436">
        <v>86.5</v>
      </c>
      <c r="AC152" s="436">
        <v>85.5</v>
      </c>
      <c r="AD152" s="436">
        <v>57.8</v>
      </c>
      <c r="AE152" s="436">
        <v>70.8</v>
      </c>
      <c r="AF152" s="436">
        <v>77.3</v>
      </c>
      <c r="AG152" s="436">
        <v>6</v>
      </c>
      <c r="AH152" s="436">
        <v>19.3</v>
      </c>
      <c r="AI152" s="436">
        <v>23.6</v>
      </c>
      <c r="AJ152" s="436">
        <v>17.700000000000003</v>
      </c>
      <c r="AK152" s="436">
        <v>320</v>
      </c>
      <c r="AL152" s="436">
        <v>390</v>
      </c>
      <c r="AM152" s="436">
        <v>295</v>
      </c>
      <c r="AN152" s="432">
        <v>14</v>
      </c>
      <c r="AO152" s="432">
        <v>22</v>
      </c>
      <c r="AP152" s="446">
        <v>61.105499999999999</v>
      </c>
      <c r="AQ152" s="447">
        <v>14.78667118292943</v>
      </c>
      <c r="AR152" s="457">
        <v>11</v>
      </c>
      <c r="AS152" s="449">
        <v>0.17810000000000001</v>
      </c>
      <c r="AT152" s="432" t="s">
        <v>196</v>
      </c>
      <c r="AU152" s="432" t="s">
        <v>197</v>
      </c>
      <c r="AV152" s="450">
        <v>50</v>
      </c>
      <c r="AW152" s="450">
        <v>62</v>
      </c>
      <c r="AX152" s="450" t="s">
        <v>206</v>
      </c>
      <c r="AY152" s="450">
        <v>37</v>
      </c>
      <c r="AZ152" s="450">
        <v>40</v>
      </c>
      <c r="BA152" s="450">
        <v>49</v>
      </c>
      <c r="BB152" s="450">
        <v>45</v>
      </c>
      <c r="BC152" s="450">
        <v>37</v>
      </c>
      <c r="BD152" s="450">
        <v>31</v>
      </c>
      <c r="BE152" s="451">
        <f t="shared" si="13"/>
        <v>335.38389830508476</v>
      </c>
      <c r="BF152" s="450">
        <v>3600</v>
      </c>
      <c r="BG152" s="451">
        <f t="shared" si="14"/>
        <v>335.38389830508476</v>
      </c>
      <c r="BH152" s="450">
        <v>3600</v>
      </c>
      <c r="BI152" s="446" t="s">
        <v>198</v>
      </c>
      <c r="BJ152" s="446" t="s">
        <v>199</v>
      </c>
      <c r="BK152" s="452" t="s">
        <v>200</v>
      </c>
      <c r="BL152" s="453">
        <v>1.1499999999999999</v>
      </c>
      <c r="BM152" s="454">
        <v>40</v>
      </c>
      <c r="BN152" s="454" t="s">
        <v>195</v>
      </c>
      <c r="BO152" s="455" t="s">
        <v>195</v>
      </c>
      <c r="BP152" s="454" t="s">
        <v>195</v>
      </c>
      <c r="BQ152" s="454" t="s">
        <v>195</v>
      </c>
      <c r="BT152" s="485">
        <v>221.53888889999999</v>
      </c>
    </row>
    <row r="153" spans="1:72" ht="13.5" customHeight="1" outlineLevel="1">
      <c r="A153" s="431" t="s">
        <v>439</v>
      </c>
      <c r="B153" s="432" t="s">
        <v>266</v>
      </c>
      <c r="C153" s="432">
        <v>1</v>
      </c>
      <c r="D153" s="432">
        <v>6</v>
      </c>
      <c r="E153" s="432" t="s">
        <v>204</v>
      </c>
      <c r="F153" s="433">
        <v>1165</v>
      </c>
      <c r="G153" s="456">
        <v>1036.8499999999999</v>
      </c>
      <c r="H153" s="434">
        <v>547.54999999999995</v>
      </c>
      <c r="I153" s="435">
        <v>2</v>
      </c>
      <c r="J153" s="436">
        <v>1</v>
      </c>
      <c r="K153" s="437" t="s">
        <v>239</v>
      </c>
      <c r="L153" s="438">
        <v>2.3283958000394063</v>
      </c>
      <c r="M153" s="439">
        <v>1.1641979000197031</v>
      </c>
      <c r="N153" s="441" t="s">
        <v>239</v>
      </c>
      <c r="O153" s="438">
        <v>2.6925792407843319</v>
      </c>
      <c r="P153" s="439">
        <v>1.3462896203921659</v>
      </c>
      <c r="Q153" s="441" t="s">
        <v>239</v>
      </c>
      <c r="R153" s="442">
        <v>3.2</v>
      </c>
      <c r="S153" s="443">
        <v>1.6</v>
      </c>
      <c r="T153" s="437" t="s">
        <v>239</v>
      </c>
      <c r="U153" s="444">
        <v>22</v>
      </c>
      <c r="V153" s="432">
        <v>11</v>
      </c>
      <c r="W153" s="437" t="s">
        <v>239</v>
      </c>
      <c r="X153" s="443" t="s">
        <v>210</v>
      </c>
      <c r="Y153" s="436" t="s">
        <v>194</v>
      </c>
      <c r="Z153" s="436">
        <v>80.2</v>
      </c>
      <c r="AA153" s="436">
        <v>82.5</v>
      </c>
      <c r="AB153" s="436">
        <v>82.5</v>
      </c>
      <c r="AC153" s="436">
        <v>81.5</v>
      </c>
      <c r="AD153" s="436">
        <v>50.2</v>
      </c>
      <c r="AE153" s="436">
        <v>63.3</v>
      </c>
      <c r="AF153" s="436">
        <v>70.900000000000006</v>
      </c>
      <c r="AG153" s="436">
        <v>4.5</v>
      </c>
      <c r="AH153" s="436">
        <v>11.5</v>
      </c>
      <c r="AI153" s="436">
        <v>15.5</v>
      </c>
      <c r="AJ153" s="436">
        <v>10.98</v>
      </c>
      <c r="AK153" s="436">
        <v>260</v>
      </c>
      <c r="AL153" s="436">
        <v>350</v>
      </c>
      <c r="AM153" s="436">
        <v>244</v>
      </c>
      <c r="AN153" s="432">
        <v>18</v>
      </c>
      <c r="AO153" s="432">
        <v>31</v>
      </c>
      <c r="AP153" s="446">
        <v>70</v>
      </c>
      <c r="AQ153" s="447">
        <v>14.013834245401874</v>
      </c>
      <c r="AR153" s="457">
        <v>15</v>
      </c>
      <c r="AS153" s="449">
        <v>0.16689999999999999</v>
      </c>
      <c r="AT153" s="432" t="s">
        <v>196</v>
      </c>
      <c r="AU153" s="432" t="s">
        <v>197</v>
      </c>
      <c r="AV153" s="450">
        <v>50</v>
      </c>
      <c r="AW153" s="450">
        <v>58</v>
      </c>
      <c r="AX153" s="450">
        <v>26</v>
      </c>
      <c r="AY153" s="450">
        <v>31</v>
      </c>
      <c r="AZ153" s="450">
        <v>43</v>
      </c>
      <c r="BA153" s="450">
        <v>47</v>
      </c>
      <c r="BB153" s="450">
        <v>40</v>
      </c>
      <c r="BC153" s="450">
        <v>36</v>
      </c>
      <c r="BD153" s="450">
        <v>31</v>
      </c>
      <c r="BE153" s="451">
        <f t="shared" si="13"/>
        <v>503.07584745762711</v>
      </c>
      <c r="BF153" s="450">
        <v>2400</v>
      </c>
      <c r="BG153" s="451">
        <f t="shared" si="14"/>
        <v>503.07584745762711</v>
      </c>
      <c r="BH153" s="450">
        <v>2400</v>
      </c>
      <c r="BI153" s="446" t="s">
        <v>198</v>
      </c>
      <c r="BJ153" s="446" t="s">
        <v>199</v>
      </c>
      <c r="BK153" s="452" t="s">
        <v>200</v>
      </c>
      <c r="BL153" s="453">
        <v>1.1499999999999999</v>
      </c>
      <c r="BM153" s="454">
        <v>40</v>
      </c>
      <c r="BN153" s="454" t="s">
        <v>195</v>
      </c>
      <c r="BO153" s="455" t="s">
        <v>195</v>
      </c>
      <c r="BP153" s="454" t="s">
        <v>195</v>
      </c>
      <c r="BQ153" s="454" t="s">
        <v>195</v>
      </c>
      <c r="BT153" s="485">
        <v>234.45</v>
      </c>
    </row>
    <row r="154" spans="1:72" ht="13.5" customHeight="1" outlineLevel="1">
      <c r="A154" s="431" t="s">
        <v>440</v>
      </c>
      <c r="B154" s="432" t="s">
        <v>266</v>
      </c>
      <c r="C154" s="432">
        <v>3</v>
      </c>
      <c r="D154" s="432">
        <v>2</v>
      </c>
      <c r="E154" s="432" t="s">
        <v>212</v>
      </c>
      <c r="F154" s="433">
        <v>3520</v>
      </c>
      <c r="G154" s="456">
        <v>3168</v>
      </c>
      <c r="H154" s="434">
        <v>1408</v>
      </c>
      <c r="I154" s="435">
        <v>3.4</v>
      </c>
      <c r="J154" s="436">
        <v>1.7</v>
      </c>
      <c r="K154" s="437" t="s">
        <v>239</v>
      </c>
      <c r="L154" s="438">
        <v>4.8074415824042225</v>
      </c>
      <c r="M154" s="439">
        <v>2.4037207912021112</v>
      </c>
      <c r="N154" s="441" t="s">
        <v>239</v>
      </c>
      <c r="O154" s="438">
        <v>6.1253896358157753</v>
      </c>
      <c r="P154" s="439">
        <v>3.0626948179078877</v>
      </c>
      <c r="Q154" s="441" t="s">
        <v>239</v>
      </c>
      <c r="R154" s="442">
        <v>7.6</v>
      </c>
      <c r="S154" s="443">
        <v>2.4</v>
      </c>
      <c r="T154" s="437" t="s">
        <v>239</v>
      </c>
      <c r="U154" s="444">
        <v>60</v>
      </c>
      <c r="V154" s="432">
        <v>30</v>
      </c>
      <c r="W154" s="437" t="s">
        <v>239</v>
      </c>
      <c r="X154" s="443" t="s">
        <v>213</v>
      </c>
      <c r="Y154" s="436" t="s">
        <v>194</v>
      </c>
      <c r="Z154" s="436">
        <v>84.17</v>
      </c>
      <c r="AA154" s="436">
        <v>86.3</v>
      </c>
      <c r="AB154" s="436">
        <v>86.5</v>
      </c>
      <c r="AC154" s="436">
        <v>85.5</v>
      </c>
      <c r="AD154" s="436">
        <v>69.5</v>
      </c>
      <c r="AE154" s="436">
        <v>79.8</v>
      </c>
      <c r="AF154" s="436">
        <v>85.5</v>
      </c>
      <c r="AG154" s="436">
        <v>4.4000000000000004</v>
      </c>
      <c r="AH154" s="436">
        <v>8.1999999999999993</v>
      </c>
      <c r="AI154" s="436">
        <v>17</v>
      </c>
      <c r="AJ154" s="436">
        <v>7.6560000000000006</v>
      </c>
      <c r="AK154" s="436">
        <v>185</v>
      </c>
      <c r="AL154" s="436">
        <v>380</v>
      </c>
      <c r="AM154" s="436">
        <v>174</v>
      </c>
      <c r="AN154" s="432">
        <v>20</v>
      </c>
      <c r="AO154" s="432">
        <v>30</v>
      </c>
      <c r="AP154" s="446">
        <v>80.549160000000001</v>
      </c>
      <c r="AQ154" s="447">
        <v>13.805831406720991</v>
      </c>
      <c r="AR154" s="457">
        <v>3.5</v>
      </c>
      <c r="AS154" s="449">
        <v>0.13469999999999999</v>
      </c>
      <c r="AT154" s="432" t="s">
        <v>196</v>
      </c>
      <c r="AU154" s="432" t="s">
        <v>197</v>
      </c>
      <c r="AV154" s="450">
        <v>69</v>
      </c>
      <c r="AW154" s="450">
        <v>81</v>
      </c>
      <c r="AX154" s="450">
        <v>36</v>
      </c>
      <c r="AY154" s="450">
        <v>49</v>
      </c>
      <c r="AZ154" s="450">
        <v>61</v>
      </c>
      <c r="BA154" s="450">
        <v>66</v>
      </c>
      <c r="BB154" s="450">
        <v>64</v>
      </c>
      <c r="BC154" s="450">
        <v>60</v>
      </c>
      <c r="BD154" s="450">
        <v>50</v>
      </c>
      <c r="BE154" s="451">
        <f t="shared" si="13"/>
        <v>223.58926553672316</v>
      </c>
      <c r="BF154" s="450">
        <v>5400</v>
      </c>
      <c r="BG154" s="451">
        <f t="shared" si="14"/>
        <v>223.58926553672316</v>
      </c>
      <c r="BH154" s="450">
        <v>5400</v>
      </c>
      <c r="BI154" s="446" t="s">
        <v>198</v>
      </c>
      <c r="BJ154" s="446" t="s">
        <v>199</v>
      </c>
      <c r="BK154" s="452" t="s">
        <v>200</v>
      </c>
      <c r="BL154" s="453">
        <v>1.1499999999999999</v>
      </c>
      <c r="BM154" s="454">
        <v>40</v>
      </c>
      <c r="BN154" s="454" t="s">
        <v>195</v>
      </c>
      <c r="BO154" s="455" t="s">
        <v>195</v>
      </c>
      <c r="BP154" s="454" t="s">
        <v>195</v>
      </c>
      <c r="BQ154" s="454" t="s">
        <v>195</v>
      </c>
      <c r="BT154" s="485">
        <v>195.07895790000001</v>
      </c>
    </row>
    <row r="155" spans="1:72" ht="13.5" customHeight="1" outlineLevel="1">
      <c r="A155" s="431" t="s">
        <v>441</v>
      </c>
      <c r="B155" s="432" t="s">
        <v>266</v>
      </c>
      <c r="C155" s="432">
        <v>5</v>
      </c>
      <c r="D155" s="432">
        <v>2</v>
      </c>
      <c r="E155" s="432" t="s">
        <v>215</v>
      </c>
      <c r="F155" s="433">
        <v>3505</v>
      </c>
      <c r="G155" s="456">
        <v>3119.4500000000003</v>
      </c>
      <c r="H155" s="434">
        <v>1366.95</v>
      </c>
      <c r="I155" s="435">
        <v>4</v>
      </c>
      <c r="J155" s="436">
        <v>2</v>
      </c>
      <c r="K155" s="437" t="s">
        <v>239</v>
      </c>
      <c r="L155" s="438">
        <v>6.4</v>
      </c>
      <c r="M155" s="439">
        <v>3.2</v>
      </c>
      <c r="N155" s="441" t="s">
        <v>239</v>
      </c>
      <c r="O155" s="438">
        <v>9</v>
      </c>
      <c r="P155" s="439">
        <v>4.5</v>
      </c>
      <c r="Q155" s="441" t="s">
        <v>239</v>
      </c>
      <c r="R155" s="442">
        <v>12.5</v>
      </c>
      <c r="S155" s="443">
        <v>6.2</v>
      </c>
      <c r="T155" s="437" t="s">
        <v>239</v>
      </c>
      <c r="U155" s="444">
        <v>92</v>
      </c>
      <c r="V155" s="432">
        <v>46</v>
      </c>
      <c r="W155" s="437" t="s">
        <v>239</v>
      </c>
      <c r="X155" s="443" t="s">
        <v>213</v>
      </c>
      <c r="Y155" s="436" t="s">
        <v>194</v>
      </c>
      <c r="Z155" s="436">
        <v>88.2</v>
      </c>
      <c r="AA155" s="436">
        <v>89.1</v>
      </c>
      <c r="AB155" s="436">
        <v>88.5</v>
      </c>
      <c r="AC155" s="436">
        <v>87.5</v>
      </c>
      <c r="AD155" s="436">
        <v>78.099999999999994</v>
      </c>
      <c r="AE155" s="436">
        <v>85.9</v>
      </c>
      <c r="AF155" s="436">
        <v>88.2</v>
      </c>
      <c r="AG155" s="436">
        <v>7.5</v>
      </c>
      <c r="AH155" s="436">
        <v>13</v>
      </c>
      <c r="AI155" s="436">
        <v>32</v>
      </c>
      <c r="AJ155" s="436">
        <v>12.45</v>
      </c>
      <c r="AK155" s="436">
        <v>170</v>
      </c>
      <c r="AL155" s="436">
        <v>420</v>
      </c>
      <c r="AM155" s="436">
        <v>166</v>
      </c>
      <c r="AN155" s="432">
        <v>15</v>
      </c>
      <c r="AO155" s="432">
        <v>29</v>
      </c>
      <c r="AP155" s="446">
        <v>109</v>
      </c>
      <c r="AQ155" s="447">
        <v>16.804163724181304</v>
      </c>
      <c r="AR155" s="457">
        <v>5.7</v>
      </c>
      <c r="AS155" s="449">
        <v>0.18</v>
      </c>
      <c r="AT155" s="432" t="s">
        <v>196</v>
      </c>
      <c r="AU155" s="432" t="s">
        <v>197</v>
      </c>
      <c r="AV155" s="450">
        <v>69</v>
      </c>
      <c r="AW155" s="450">
        <v>81</v>
      </c>
      <c r="AX155" s="450">
        <v>36</v>
      </c>
      <c r="AY155" s="450">
        <v>49</v>
      </c>
      <c r="AZ155" s="450">
        <v>61</v>
      </c>
      <c r="BA155" s="450">
        <v>66</v>
      </c>
      <c r="BB155" s="450">
        <v>64</v>
      </c>
      <c r="BC155" s="450">
        <v>60</v>
      </c>
      <c r="BD155" s="450">
        <v>50</v>
      </c>
      <c r="BE155" s="451">
        <f t="shared" si="13"/>
        <v>223.58926553672316</v>
      </c>
      <c r="BF155" s="450">
        <v>5400</v>
      </c>
      <c r="BG155" s="451">
        <f t="shared" si="14"/>
        <v>223.58926553672316</v>
      </c>
      <c r="BH155" s="450">
        <v>5400</v>
      </c>
      <c r="BI155" s="446" t="s">
        <v>198</v>
      </c>
      <c r="BJ155" s="446" t="s">
        <v>199</v>
      </c>
      <c r="BK155" s="452" t="s">
        <v>200</v>
      </c>
      <c r="BL155" s="453">
        <v>1.1499999999999999</v>
      </c>
      <c r="BM155" s="454">
        <v>40</v>
      </c>
      <c r="BN155" s="454" t="s">
        <v>195</v>
      </c>
      <c r="BO155" s="455" t="s">
        <v>195</v>
      </c>
      <c r="BP155" s="454" t="s">
        <v>195</v>
      </c>
      <c r="BQ155" s="454" t="s">
        <v>195</v>
      </c>
      <c r="BT155" s="485">
        <v>227.81</v>
      </c>
    </row>
    <row r="156" spans="1:72" ht="13.5" customHeight="1" outlineLevel="1">
      <c r="A156" s="431" t="s">
        <v>442</v>
      </c>
      <c r="B156" s="432" t="s">
        <v>266</v>
      </c>
      <c r="C156" s="432">
        <v>3</v>
      </c>
      <c r="D156" s="432">
        <v>4</v>
      </c>
      <c r="E156" s="432" t="s">
        <v>212</v>
      </c>
      <c r="F156" s="433">
        <v>1760</v>
      </c>
      <c r="G156" s="456">
        <v>1584</v>
      </c>
      <c r="H156" s="434">
        <v>651.20000000000005</v>
      </c>
      <c r="I156" s="435">
        <v>4.2</v>
      </c>
      <c r="J156" s="436">
        <v>2.1</v>
      </c>
      <c r="K156" s="437" t="s">
        <v>239</v>
      </c>
      <c r="L156" s="438">
        <v>5.3832514462533174</v>
      </c>
      <c r="M156" s="439">
        <v>2.6916257231266587</v>
      </c>
      <c r="N156" s="441" t="s">
        <v>239</v>
      </c>
      <c r="O156" s="438">
        <v>6.5809824399698469</v>
      </c>
      <c r="P156" s="439">
        <v>3.2904912199849234</v>
      </c>
      <c r="Q156" s="441" t="s">
        <v>239</v>
      </c>
      <c r="R156" s="442">
        <v>8</v>
      </c>
      <c r="S156" s="443">
        <v>4</v>
      </c>
      <c r="T156" s="437" t="s">
        <v>239</v>
      </c>
      <c r="U156" s="444">
        <v>66</v>
      </c>
      <c r="V156" s="432">
        <v>33</v>
      </c>
      <c r="W156" s="437" t="s">
        <v>239</v>
      </c>
      <c r="X156" s="443" t="s">
        <v>210</v>
      </c>
      <c r="Y156" s="436" t="s">
        <v>194</v>
      </c>
      <c r="Z156" s="436">
        <v>87.8</v>
      </c>
      <c r="AA156" s="436">
        <v>89.4</v>
      </c>
      <c r="AB156" s="436">
        <v>89.5</v>
      </c>
      <c r="AC156" s="436">
        <v>88.5</v>
      </c>
      <c r="AD156" s="436">
        <v>59.5</v>
      </c>
      <c r="AE156" s="436">
        <v>71.7</v>
      </c>
      <c r="AF156" s="436">
        <v>78.5</v>
      </c>
      <c r="AG156" s="436">
        <v>9</v>
      </c>
      <c r="AH156" s="436">
        <v>21</v>
      </c>
      <c r="AI156" s="436">
        <v>32</v>
      </c>
      <c r="AJ156" s="436">
        <v>19.89</v>
      </c>
      <c r="AK156" s="436">
        <v>235</v>
      </c>
      <c r="AL156" s="436">
        <v>360</v>
      </c>
      <c r="AM156" s="436">
        <v>221</v>
      </c>
      <c r="AN156" s="432">
        <v>17</v>
      </c>
      <c r="AO156" s="432">
        <v>29</v>
      </c>
      <c r="AP156" s="446">
        <v>84.997200000000007</v>
      </c>
      <c r="AQ156" s="447">
        <v>21.676498240842399</v>
      </c>
      <c r="AR156" s="457">
        <v>17</v>
      </c>
      <c r="AS156" s="449">
        <v>0.29549999999999998</v>
      </c>
      <c r="AT156" s="432" t="s">
        <v>196</v>
      </c>
      <c r="AU156" s="432" t="s">
        <v>197</v>
      </c>
      <c r="AV156" s="450">
        <v>57</v>
      </c>
      <c r="AW156" s="450">
        <v>67</v>
      </c>
      <c r="AX156" s="450" t="s">
        <v>206</v>
      </c>
      <c r="AY156" s="450">
        <v>42</v>
      </c>
      <c r="AZ156" s="450">
        <v>46</v>
      </c>
      <c r="BA156" s="450">
        <v>54</v>
      </c>
      <c r="BB156" s="450">
        <v>49</v>
      </c>
      <c r="BC156" s="450">
        <v>43</v>
      </c>
      <c r="BD156" s="450">
        <v>32</v>
      </c>
      <c r="BE156" s="451">
        <f t="shared" si="13"/>
        <v>335.38389830508476</v>
      </c>
      <c r="BF156" s="450">
        <v>3600</v>
      </c>
      <c r="BG156" s="451">
        <f t="shared" si="14"/>
        <v>335.38389830508476</v>
      </c>
      <c r="BH156" s="450">
        <v>3600</v>
      </c>
      <c r="BI156" s="446" t="s">
        <v>198</v>
      </c>
      <c r="BJ156" s="446" t="s">
        <v>199</v>
      </c>
      <c r="BK156" s="452" t="s">
        <v>200</v>
      </c>
      <c r="BL156" s="453">
        <v>1.1499999999999999</v>
      </c>
      <c r="BM156" s="454">
        <v>40</v>
      </c>
      <c r="BN156" s="454" t="s">
        <v>195</v>
      </c>
      <c r="BO156" s="455" t="s">
        <v>195</v>
      </c>
      <c r="BP156" s="454" t="s">
        <v>195</v>
      </c>
      <c r="BQ156" s="454" t="s">
        <v>195</v>
      </c>
      <c r="BT156" s="485">
        <v>215.4769914</v>
      </c>
    </row>
    <row r="157" spans="1:72" ht="13.5" customHeight="1" outlineLevel="1">
      <c r="A157" s="431" t="s">
        <v>443</v>
      </c>
      <c r="B157" s="432" t="s">
        <v>266</v>
      </c>
      <c r="C157" s="432">
        <v>5</v>
      </c>
      <c r="D157" s="432">
        <v>4</v>
      </c>
      <c r="E157" s="432" t="s">
        <v>215</v>
      </c>
      <c r="F157" s="433">
        <v>1755</v>
      </c>
      <c r="G157" s="456">
        <v>1579.5</v>
      </c>
      <c r="H157" s="434">
        <v>719.55</v>
      </c>
      <c r="I157" s="435">
        <v>6</v>
      </c>
      <c r="J157" s="436">
        <v>3</v>
      </c>
      <c r="K157" s="437" t="s">
        <v>239</v>
      </c>
      <c r="L157" s="438">
        <v>8.4</v>
      </c>
      <c r="M157" s="439">
        <v>4.2</v>
      </c>
      <c r="N157" s="441" t="s">
        <v>239</v>
      </c>
      <c r="O157" s="438">
        <v>10.8</v>
      </c>
      <c r="P157" s="439">
        <v>5.4</v>
      </c>
      <c r="Q157" s="441" t="s">
        <v>239</v>
      </c>
      <c r="R157" s="442">
        <v>13.5</v>
      </c>
      <c r="S157" s="443">
        <v>6.7</v>
      </c>
      <c r="T157" s="437" t="s">
        <v>239</v>
      </c>
      <c r="U157" s="444">
        <v>92</v>
      </c>
      <c r="V157" s="432">
        <v>46</v>
      </c>
      <c r="W157" s="437" t="s">
        <v>239</v>
      </c>
      <c r="X157" s="443" t="s">
        <v>213</v>
      </c>
      <c r="Y157" s="436" t="s">
        <v>194</v>
      </c>
      <c r="Z157" s="436">
        <v>89.2</v>
      </c>
      <c r="AA157" s="436">
        <v>90</v>
      </c>
      <c r="AB157" s="436">
        <v>89.5</v>
      </c>
      <c r="AC157" s="436">
        <v>88.5</v>
      </c>
      <c r="AD157" s="436">
        <v>63.6</v>
      </c>
      <c r="AE157" s="436">
        <v>75.099999999999994</v>
      </c>
      <c r="AF157" s="436">
        <v>80.5</v>
      </c>
      <c r="AG157" s="436">
        <v>15</v>
      </c>
      <c r="AH157" s="436">
        <v>33</v>
      </c>
      <c r="AI157" s="436">
        <v>53</v>
      </c>
      <c r="AJ157" s="436">
        <v>30.749999999999996</v>
      </c>
      <c r="AK157" s="436">
        <v>220</v>
      </c>
      <c r="AL157" s="436">
        <v>350</v>
      </c>
      <c r="AM157" s="436">
        <v>205</v>
      </c>
      <c r="AN157" s="432">
        <v>14</v>
      </c>
      <c r="AO157" s="432">
        <v>29</v>
      </c>
      <c r="AP157" s="446">
        <v>90.061799999999991</v>
      </c>
      <c r="AQ157" s="447">
        <v>19.27068837623499</v>
      </c>
      <c r="AR157" s="457">
        <v>27</v>
      </c>
      <c r="AS157" s="449">
        <v>0.25290000000000001</v>
      </c>
      <c r="AT157" s="432" t="s">
        <v>196</v>
      </c>
      <c r="AU157" s="432" t="s">
        <v>197</v>
      </c>
      <c r="AV157" s="450">
        <v>57</v>
      </c>
      <c r="AW157" s="450">
        <v>67</v>
      </c>
      <c r="AX157" s="450" t="s">
        <v>206</v>
      </c>
      <c r="AY157" s="450">
        <v>42</v>
      </c>
      <c r="AZ157" s="450">
        <v>46</v>
      </c>
      <c r="BA157" s="450">
        <v>54</v>
      </c>
      <c r="BB157" s="450">
        <v>49</v>
      </c>
      <c r="BC157" s="450">
        <v>43</v>
      </c>
      <c r="BD157" s="450">
        <v>32</v>
      </c>
      <c r="BE157" s="451">
        <f t="shared" si="13"/>
        <v>335.38389830508476</v>
      </c>
      <c r="BF157" s="450">
        <v>3600</v>
      </c>
      <c r="BG157" s="451">
        <f t="shared" si="14"/>
        <v>335.38389830508476</v>
      </c>
      <c r="BH157" s="450">
        <v>3600</v>
      </c>
      <c r="BI157" s="446" t="s">
        <v>198</v>
      </c>
      <c r="BJ157" s="446" t="s">
        <v>199</v>
      </c>
      <c r="BK157" s="452" t="s">
        <v>200</v>
      </c>
      <c r="BL157" s="453">
        <v>1.1499999999999999</v>
      </c>
      <c r="BM157" s="454">
        <v>40</v>
      </c>
      <c r="BN157" s="454" t="s">
        <v>195</v>
      </c>
      <c r="BO157" s="455" t="s">
        <v>195</v>
      </c>
      <c r="BP157" s="454" t="s">
        <v>195</v>
      </c>
      <c r="BQ157" s="454" t="s">
        <v>195</v>
      </c>
      <c r="BT157" s="485">
        <v>204.5092842</v>
      </c>
    </row>
    <row r="158" spans="1:72" ht="13.5" customHeight="1" outlineLevel="1">
      <c r="A158" s="431" t="s">
        <v>444</v>
      </c>
      <c r="B158" s="432" t="s">
        <v>266</v>
      </c>
      <c r="C158" s="432">
        <v>1.5</v>
      </c>
      <c r="D158" s="432">
        <v>6</v>
      </c>
      <c r="E158" s="432" t="s">
        <v>212</v>
      </c>
      <c r="F158" s="433">
        <v>1160</v>
      </c>
      <c r="G158" s="456">
        <v>1044</v>
      </c>
      <c r="H158" s="434">
        <v>464</v>
      </c>
      <c r="I158" s="435">
        <v>2.8</v>
      </c>
      <c r="J158" s="436">
        <v>1.4</v>
      </c>
      <c r="K158" s="437" t="s">
        <v>239</v>
      </c>
      <c r="L158" s="438">
        <v>3.4058989517274902</v>
      </c>
      <c r="M158" s="439">
        <v>1.7029494758637451</v>
      </c>
      <c r="N158" s="441" t="s">
        <v>239</v>
      </c>
      <c r="O158" s="438">
        <v>4.1228777503360092</v>
      </c>
      <c r="P158" s="439">
        <v>2.0614388751680046</v>
      </c>
      <c r="Q158" s="441" t="s">
        <v>239</v>
      </c>
      <c r="R158" s="442">
        <v>4.8</v>
      </c>
      <c r="S158" s="443">
        <v>2.4</v>
      </c>
      <c r="T158" s="437" t="s">
        <v>239</v>
      </c>
      <c r="U158" s="444">
        <v>30</v>
      </c>
      <c r="V158" s="432">
        <v>15</v>
      </c>
      <c r="W158" s="437" t="s">
        <v>239</v>
      </c>
      <c r="X158" s="443" t="s">
        <v>213</v>
      </c>
      <c r="Y158" s="436" t="s">
        <v>194</v>
      </c>
      <c r="Z158" s="436">
        <v>85.3</v>
      </c>
      <c r="AA158" s="436">
        <v>87.6</v>
      </c>
      <c r="AB158" s="436">
        <v>87.5</v>
      </c>
      <c r="AC158" s="436">
        <v>86.5</v>
      </c>
      <c r="AD158" s="436">
        <v>48.4</v>
      </c>
      <c r="AE158" s="436">
        <v>58.4</v>
      </c>
      <c r="AF158" s="436">
        <v>66.900000000000006</v>
      </c>
      <c r="AG158" s="436">
        <v>6.8</v>
      </c>
      <c r="AH158" s="436">
        <v>14</v>
      </c>
      <c r="AI158" s="436">
        <v>22.5</v>
      </c>
      <c r="AJ158" s="436">
        <v>13.055999999999999</v>
      </c>
      <c r="AK158" s="436">
        <v>205</v>
      </c>
      <c r="AL158" s="436">
        <v>330</v>
      </c>
      <c r="AM158" s="436">
        <v>192</v>
      </c>
      <c r="AN158" s="432">
        <v>34</v>
      </c>
      <c r="AO158" s="432">
        <v>46</v>
      </c>
      <c r="AP158" s="446">
        <v>101</v>
      </c>
      <c r="AQ158" s="447">
        <v>18.790809649215415</v>
      </c>
      <c r="AR158" s="457">
        <v>23</v>
      </c>
      <c r="AS158" s="449">
        <v>0.24579999999999999</v>
      </c>
      <c r="AT158" s="432" t="s">
        <v>196</v>
      </c>
      <c r="AU158" s="432" t="s">
        <v>197</v>
      </c>
      <c r="AV158" s="450">
        <v>54</v>
      </c>
      <c r="AW158" s="450">
        <v>63</v>
      </c>
      <c r="AX158" s="450">
        <v>35</v>
      </c>
      <c r="AY158" s="450">
        <v>36</v>
      </c>
      <c r="AZ158" s="450">
        <v>46</v>
      </c>
      <c r="BA158" s="450">
        <v>52</v>
      </c>
      <c r="BB158" s="450">
        <v>47</v>
      </c>
      <c r="BC158" s="450">
        <v>41</v>
      </c>
      <c r="BD158" s="450">
        <v>31</v>
      </c>
      <c r="BE158" s="451">
        <f t="shared" si="13"/>
        <v>503.07584745762711</v>
      </c>
      <c r="BF158" s="450">
        <v>2400</v>
      </c>
      <c r="BG158" s="451">
        <f t="shared" si="14"/>
        <v>503.07584745762711</v>
      </c>
      <c r="BH158" s="450">
        <v>2400</v>
      </c>
      <c r="BI158" s="446" t="s">
        <v>198</v>
      </c>
      <c r="BJ158" s="446" t="s">
        <v>199</v>
      </c>
      <c r="BK158" s="452" t="s">
        <v>200</v>
      </c>
      <c r="BL158" s="453">
        <v>1.1499999999999999</v>
      </c>
      <c r="BM158" s="454">
        <v>40</v>
      </c>
      <c r="BN158" s="454" t="s">
        <v>195</v>
      </c>
      <c r="BO158" s="455" t="s">
        <v>195</v>
      </c>
      <c r="BP158" s="454" t="s">
        <v>195</v>
      </c>
      <c r="BQ158" s="454" t="s">
        <v>195</v>
      </c>
      <c r="BT158" s="485">
        <v>232.92866699999999</v>
      </c>
    </row>
    <row r="159" spans="1:72" ht="13.5" customHeight="1" outlineLevel="1">
      <c r="A159" s="431" t="s">
        <v>445</v>
      </c>
      <c r="B159" s="432" t="s">
        <v>266</v>
      </c>
      <c r="C159" s="432">
        <v>2</v>
      </c>
      <c r="D159" s="432">
        <v>6</v>
      </c>
      <c r="E159" s="432" t="s">
        <v>215</v>
      </c>
      <c r="F159" s="433">
        <v>1160</v>
      </c>
      <c r="G159" s="456">
        <v>1032.4000000000001</v>
      </c>
      <c r="H159" s="434">
        <v>603.20000000000005</v>
      </c>
      <c r="I159" s="435">
        <v>3.8</v>
      </c>
      <c r="J159" s="436">
        <v>1.9</v>
      </c>
      <c r="K159" s="437" t="s">
        <v>239</v>
      </c>
      <c r="L159" s="438">
        <v>4.2</v>
      </c>
      <c r="M159" s="439">
        <v>2.1</v>
      </c>
      <c r="N159" s="441" t="s">
        <v>239</v>
      </c>
      <c r="O159" s="438">
        <v>5</v>
      </c>
      <c r="P159" s="439">
        <v>2.5</v>
      </c>
      <c r="Q159" s="441" t="s">
        <v>239</v>
      </c>
      <c r="R159" s="442">
        <v>6</v>
      </c>
      <c r="S159" s="443">
        <v>3</v>
      </c>
      <c r="T159" s="437" t="s">
        <v>239</v>
      </c>
      <c r="U159" s="444">
        <v>40</v>
      </c>
      <c r="V159" s="432">
        <v>20</v>
      </c>
      <c r="W159" s="437" t="s">
        <v>239</v>
      </c>
      <c r="X159" s="443" t="s">
        <v>213</v>
      </c>
      <c r="Y159" s="436" t="s">
        <v>194</v>
      </c>
      <c r="Z159" s="436">
        <v>87.5</v>
      </c>
      <c r="AA159" s="436">
        <v>88.7</v>
      </c>
      <c r="AB159" s="436">
        <v>88.5</v>
      </c>
      <c r="AC159" s="436">
        <v>87.5</v>
      </c>
      <c r="AD159" s="436">
        <v>46.5</v>
      </c>
      <c r="AE159" s="436">
        <v>58.8</v>
      </c>
      <c r="AF159" s="436">
        <v>66.099999999999994</v>
      </c>
      <c r="AG159" s="436">
        <v>9.1</v>
      </c>
      <c r="AH159" s="436">
        <v>22</v>
      </c>
      <c r="AI159" s="436">
        <v>28</v>
      </c>
      <c r="AJ159" s="436">
        <v>20.384</v>
      </c>
      <c r="AK159" s="436">
        <v>240</v>
      </c>
      <c r="AL159" s="436">
        <v>310</v>
      </c>
      <c r="AM159" s="436">
        <v>224</v>
      </c>
      <c r="AN159" s="432">
        <v>23</v>
      </c>
      <c r="AO159" s="432">
        <v>32</v>
      </c>
      <c r="AP159" s="446">
        <v>112</v>
      </c>
      <c r="AQ159" s="447">
        <v>21.828465414757744</v>
      </c>
      <c r="AR159" s="457">
        <v>30</v>
      </c>
      <c r="AS159" s="449">
        <v>0.2999</v>
      </c>
      <c r="AT159" s="432" t="s">
        <v>196</v>
      </c>
      <c r="AU159" s="432" t="s">
        <v>197</v>
      </c>
      <c r="AV159" s="450">
        <v>54</v>
      </c>
      <c r="AW159" s="450">
        <v>63</v>
      </c>
      <c r="AX159" s="450">
        <v>35</v>
      </c>
      <c r="AY159" s="450">
        <v>36</v>
      </c>
      <c r="AZ159" s="450">
        <v>46</v>
      </c>
      <c r="BA159" s="450">
        <v>52</v>
      </c>
      <c r="BB159" s="450">
        <v>47</v>
      </c>
      <c r="BC159" s="450">
        <v>41</v>
      </c>
      <c r="BD159" s="450">
        <v>31</v>
      </c>
      <c r="BE159" s="451">
        <f t="shared" si="13"/>
        <v>503.07584745762711</v>
      </c>
      <c r="BF159" s="450">
        <v>2400</v>
      </c>
      <c r="BG159" s="451">
        <f t="shared" si="14"/>
        <v>503.07584745762711</v>
      </c>
      <c r="BH159" s="450">
        <v>2400</v>
      </c>
      <c r="BI159" s="446" t="s">
        <v>198</v>
      </c>
      <c r="BJ159" s="446" t="s">
        <v>199</v>
      </c>
      <c r="BK159" s="452" t="s">
        <v>200</v>
      </c>
      <c r="BL159" s="453">
        <v>1.1499999999999999</v>
      </c>
      <c r="BM159" s="454">
        <v>40</v>
      </c>
      <c r="BN159" s="454" t="s">
        <v>195</v>
      </c>
      <c r="BO159" s="455" t="s">
        <v>195</v>
      </c>
      <c r="BP159" s="454" t="s">
        <v>195</v>
      </c>
      <c r="BQ159" s="454" t="s">
        <v>195</v>
      </c>
      <c r="BT159" s="485">
        <v>221.9</v>
      </c>
    </row>
    <row r="160" spans="1:72" ht="13.5" customHeight="1" outlineLevel="1">
      <c r="A160" s="431" t="s">
        <v>446</v>
      </c>
      <c r="B160" s="432" t="s">
        <v>266</v>
      </c>
      <c r="C160" s="432">
        <v>1</v>
      </c>
      <c r="D160" s="432">
        <v>8</v>
      </c>
      <c r="E160" s="432" t="s">
        <v>212</v>
      </c>
      <c r="F160" s="433">
        <v>870</v>
      </c>
      <c r="G160" s="456">
        <v>783</v>
      </c>
      <c r="H160" s="434">
        <v>348</v>
      </c>
      <c r="I160" s="435">
        <v>3</v>
      </c>
      <c r="J160" s="436">
        <v>1.5</v>
      </c>
      <c r="K160" s="437" t="s">
        <v>239</v>
      </c>
      <c r="L160" s="438">
        <v>3.3817513083660353</v>
      </c>
      <c r="M160" s="439">
        <v>1.6908756541830177</v>
      </c>
      <c r="N160" s="441" t="s">
        <v>239</v>
      </c>
      <c r="O160" s="438">
        <v>3.7397132819643555</v>
      </c>
      <c r="P160" s="439">
        <v>1.8698566409821777</v>
      </c>
      <c r="Q160" s="441" t="s">
        <v>239</v>
      </c>
      <c r="R160" s="442">
        <v>4.2</v>
      </c>
      <c r="S160" s="443">
        <v>2.1</v>
      </c>
      <c r="T160" s="437" t="s">
        <v>239</v>
      </c>
      <c r="U160" s="444">
        <v>18</v>
      </c>
      <c r="V160" s="432">
        <v>9</v>
      </c>
      <c r="W160" s="437" t="s">
        <v>239</v>
      </c>
      <c r="X160" s="443" t="s">
        <v>213</v>
      </c>
      <c r="Y160" s="436" t="s">
        <v>194</v>
      </c>
      <c r="Z160" s="436">
        <v>77</v>
      </c>
      <c r="AA160" s="436">
        <v>80</v>
      </c>
      <c r="AB160" s="436">
        <v>81.5</v>
      </c>
      <c r="AC160" s="436">
        <v>80</v>
      </c>
      <c r="AD160" s="436">
        <v>36</v>
      </c>
      <c r="AE160" s="436">
        <v>47</v>
      </c>
      <c r="AF160" s="436">
        <v>56</v>
      </c>
      <c r="AG160" s="436">
        <v>6</v>
      </c>
      <c r="AH160" s="436">
        <v>9.5</v>
      </c>
      <c r="AI160" s="436">
        <v>17</v>
      </c>
      <c r="AJ160" s="436">
        <v>8.94</v>
      </c>
      <c r="AK160" s="436">
        <v>160</v>
      </c>
      <c r="AL160" s="436">
        <v>280</v>
      </c>
      <c r="AM160" s="436">
        <v>149</v>
      </c>
      <c r="AN160" s="432">
        <v>50</v>
      </c>
      <c r="AO160" s="432">
        <v>68</v>
      </c>
      <c r="AP160" s="446">
        <v>86</v>
      </c>
      <c r="AQ160" s="447">
        <v>17.68</v>
      </c>
      <c r="AR160" s="457">
        <v>31</v>
      </c>
      <c r="AS160" s="449">
        <v>0.22</v>
      </c>
      <c r="AT160" s="432" t="s">
        <v>196</v>
      </c>
      <c r="AU160" s="432" t="s">
        <v>197</v>
      </c>
      <c r="AV160" s="450">
        <v>54</v>
      </c>
      <c r="AW160" s="450">
        <v>63</v>
      </c>
      <c r="AX160" s="450">
        <v>35</v>
      </c>
      <c r="AY160" s="450">
        <v>36</v>
      </c>
      <c r="AZ160" s="450">
        <v>46</v>
      </c>
      <c r="BA160" s="450">
        <v>52</v>
      </c>
      <c r="BB160" s="450">
        <v>47</v>
      </c>
      <c r="BC160" s="450">
        <v>41</v>
      </c>
      <c r="BD160" s="450">
        <v>31</v>
      </c>
      <c r="BE160" s="451">
        <f t="shared" si="13"/>
        <v>670.76779661016951</v>
      </c>
      <c r="BF160" s="450">
        <v>1800</v>
      </c>
      <c r="BG160" s="451">
        <f t="shared" si="14"/>
        <v>670.76779661016951</v>
      </c>
      <c r="BH160" s="458">
        <f t="shared" ref="BH160:BH161" si="15">BF160</f>
        <v>1800</v>
      </c>
      <c r="BI160" s="446" t="s">
        <v>198</v>
      </c>
      <c r="BJ160" s="446" t="s">
        <v>199</v>
      </c>
      <c r="BK160" s="452" t="s">
        <v>200</v>
      </c>
      <c r="BL160" s="453">
        <v>1.1499999999999999</v>
      </c>
      <c r="BM160" s="454">
        <v>40</v>
      </c>
      <c r="BN160" s="454" t="s">
        <v>195</v>
      </c>
      <c r="BO160" s="455" t="s">
        <v>195</v>
      </c>
      <c r="BP160" s="454" t="s">
        <v>195</v>
      </c>
      <c r="BQ160" s="454" t="s">
        <v>195</v>
      </c>
      <c r="BT160" s="485">
        <v>140.99287899999999</v>
      </c>
    </row>
    <row r="161" spans="1:72" ht="13.5" customHeight="1" outlineLevel="1">
      <c r="A161" s="431" t="s">
        <v>447</v>
      </c>
      <c r="B161" s="432" t="s">
        <v>266</v>
      </c>
      <c r="C161" s="432">
        <v>1.5</v>
      </c>
      <c r="D161" s="432">
        <v>8</v>
      </c>
      <c r="E161" s="432" t="s">
        <v>215</v>
      </c>
      <c r="F161" s="433">
        <v>865</v>
      </c>
      <c r="G161" s="456">
        <v>778.5</v>
      </c>
      <c r="H161" s="434">
        <v>346</v>
      </c>
      <c r="I161" s="435">
        <v>4.5999999999999996</v>
      </c>
      <c r="J161" s="436">
        <v>2.2999999999999998</v>
      </c>
      <c r="K161" s="437" t="s">
        <v>239</v>
      </c>
      <c r="L161" s="438">
        <v>5.1178605787756055</v>
      </c>
      <c r="M161" s="439">
        <v>2.5589302893878028</v>
      </c>
      <c r="N161" s="441" t="s">
        <v>239</v>
      </c>
      <c r="O161" s="438">
        <v>5.4727511443380807</v>
      </c>
      <c r="P161" s="439">
        <v>2.7363755721690404</v>
      </c>
      <c r="Q161" s="441" t="s">
        <v>239</v>
      </c>
      <c r="R161" s="442">
        <v>6</v>
      </c>
      <c r="S161" s="443">
        <v>3</v>
      </c>
      <c r="T161" s="437" t="s">
        <v>239</v>
      </c>
      <c r="U161" s="444">
        <v>34</v>
      </c>
      <c r="V161" s="432">
        <v>17</v>
      </c>
      <c r="W161" s="437" t="s">
        <v>239</v>
      </c>
      <c r="X161" s="443" t="s">
        <v>193</v>
      </c>
      <c r="Y161" s="436" t="s">
        <v>194</v>
      </c>
      <c r="Z161" s="436">
        <v>78.5</v>
      </c>
      <c r="AA161" s="436">
        <v>82</v>
      </c>
      <c r="AB161" s="436">
        <v>82.5</v>
      </c>
      <c r="AC161" s="436">
        <v>81.5</v>
      </c>
      <c r="AD161" s="436">
        <v>35</v>
      </c>
      <c r="AE161" s="436">
        <v>47</v>
      </c>
      <c r="AF161" s="436">
        <v>56</v>
      </c>
      <c r="AG161" s="436">
        <v>9</v>
      </c>
      <c r="AH161" s="436">
        <v>14</v>
      </c>
      <c r="AI161" s="436">
        <v>25</v>
      </c>
      <c r="AJ161" s="436">
        <v>13.41</v>
      </c>
      <c r="AK161" s="436">
        <v>160</v>
      </c>
      <c r="AL161" s="436">
        <v>280</v>
      </c>
      <c r="AM161" s="436">
        <v>149</v>
      </c>
      <c r="AN161" s="432">
        <v>43</v>
      </c>
      <c r="AO161" s="432">
        <v>63</v>
      </c>
      <c r="AP161" s="446">
        <v>99</v>
      </c>
      <c r="AQ161" s="447">
        <v>21.96</v>
      </c>
      <c r="AR161" s="457">
        <v>45</v>
      </c>
      <c r="AS161" s="449">
        <v>0.3</v>
      </c>
      <c r="AT161" s="432" t="s">
        <v>196</v>
      </c>
      <c r="AU161" s="432" t="s">
        <v>197</v>
      </c>
      <c r="AV161" s="450">
        <v>54</v>
      </c>
      <c r="AW161" s="450">
        <v>63</v>
      </c>
      <c r="AX161" s="450">
        <v>35</v>
      </c>
      <c r="AY161" s="450">
        <v>36</v>
      </c>
      <c r="AZ161" s="450">
        <v>46</v>
      </c>
      <c r="BA161" s="450">
        <v>52</v>
      </c>
      <c r="BB161" s="450">
        <v>47</v>
      </c>
      <c r="BC161" s="450">
        <v>41</v>
      </c>
      <c r="BD161" s="450">
        <v>31</v>
      </c>
      <c r="BE161" s="451">
        <f t="shared" si="13"/>
        <v>670.76779661016951</v>
      </c>
      <c r="BF161" s="450">
        <v>1800</v>
      </c>
      <c r="BG161" s="451">
        <f t="shared" si="14"/>
        <v>670.76779661016951</v>
      </c>
      <c r="BH161" s="458">
        <f t="shared" si="15"/>
        <v>1800</v>
      </c>
      <c r="BI161" s="446" t="s">
        <v>198</v>
      </c>
      <c r="BJ161" s="446" t="s">
        <v>199</v>
      </c>
      <c r="BK161" s="452" t="s">
        <v>200</v>
      </c>
      <c r="BL161" s="453">
        <v>1.1499999999999999</v>
      </c>
      <c r="BM161" s="454">
        <v>40</v>
      </c>
      <c r="BN161" s="454" t="s">
        <v>195</v>
      </c>
      <c r="BO161" s="455" t="s">
        <v>195</v>
      </c>
      <c r="BP161" s="454" t="s">
        <v>195</v>
      </c>
      <c r="BQ161" s="454" t="s">
        <v>195</v>
      </c>
      <c r="BT161" s="485">
        <v>156.78221110000001</v>
      </c>
    </row>
    <row r="162" spans="1:72" ht="13.5" customHeight="1" outlineLevel="1">
      <c r="A162" s="431" t="s">
        <v>448</v>
      </c>
      <c r="B162" s="432" t="s">
        <v>266</v>
      </c>
      <c r="C162" s="432">
        <v>7.5</v>
      </c>
      <c r="D162" s="432">
        <v>2</v>
      </c>
      <c r="E162" s="432" t="s">
        <v>221</v>
      </c>
      <c r="F162" s="433">
        <v>3520</v>
      </c>
      <c r="G162" s="456">
        <v>3168</v>
      </c>
      <c r="H162" s="434">
        <v>1126.4000000000001</v>
      </c>
      <c r="I162" s="435">
        <v>6</v>
      </c>
      <c r="J162" s="436">
        <v>3</v>
      </c>
      <c r="K162" s="437" t="s">
        <v>239</v>
      </c>
      <c r="L162" s="438">
        <v>9.8000000000000007</v>
      </c>
      <c r="M162" s="439">
        <v>4.9000000000000004</v>
      </c>
      <c r="N162" s="441" t="s">
        <v>239</v>
      </c>
      <c r="O162" s="438">
        <v>13.2</v>
      </c>
      <c r="P162" s="439">
        <v>6.6</v>
      </c>
      <c r="Q162" s="441" t="s">
        <v>239</v>
      </c>
      <c r="R162" s="442">
        <v>17</v>
      </c>
      <c r="S162" s="443">
        <v>8.5</v>
      </c>
      <c r="T162" s="437" t="s">
        <v>239</v>
      </c>
      <c r="U162" s="444">
        <v>126</v>
      </c>
      <c r="V162" s="432">
        <v>63</v>
      </c>
      <c r="W162" s="437" t="s">
        <v>239</v>
      </c>
      <c r="X162" s="443" t="s">
        <v>222</v>
      </c>
      <c r="Y162" s="436" t="s">
        <v>194</v>
      </c>
      <c r="Z162" s="436">
        <v>89.6</v>
      </c>
      <c r="AA162" s="436">
        <v>90.1</v>
      </c>
      <c r="AB162" s="436">
        <v>89.5</v>
      </c>
      <c r="AC162" s="436">
        <v>88.5</v>
      </c>
      <c r="AD162" s="436">
        <v>78.5</v>
      </c>
      <c r="AE162" s="436">
        <v>86.8</v>
      </c>
      <c r="AF162" s="436">
        <v>89.2</v>
      </c>
      <c r="AG162" s="436">
        <v>11</v>
      </c>
      <c r="AH162" s="436">
        <v>20</v>
      </c>
      <c r="AI162" s="436">
        <v>55</v>
      </c>
      <c r="AJ162" s="436">
        <v>19.03</v>
      </c>
      <c r="AK162" s="436">
        <v>180</v>
      </c>
      <c r="AL162" s="436">
        <v>490</v>
      </c>
      <c r="AM162" s="436">
        <v>173</v>
      </c>
      <c r="AN162" s="432">
        <v>17</v>
      </c>
      <c r="AO162" s="432">
        <v>30</v>
      </c>
      <c r="AP162" s="446">
        <v>209</v>
      </c>
      <c r="AQ162" s="447">
        <v>29.492774003077741</v>
      </c>
      <c r="AR162" s="457">
        <v>8.3000000000000007</v>
      </c>
      <c r="AS162" s="449">
        <v>0.42799999999999999</v>
      </c>
      <c r="AT162" s="432" t="s">
        <v>196</v>
      </c>
      <c r="AU162" s="432" t="s">
        <v>197</v>
      </c>
      <c r="AV162" s="450">
        <v>66</v>
      </c>
      <c r="AW162" s="450">
        <v>78</v>
      </c>
      <c r="AX162" s="450">
        <v>36</v>
      </c>
      <c r="AY162" s="450">
        <v>53</v>
      </c>
      <c r="AZ162" s="450">
        <v>55</v>
      </c>
      <c r="BA162" s="450">
        <v>63</v>
      </c>
      <c r="BB162" s="450">
        <v>62</v>
      </c>
      <c r="BC162" s="450">
        <v>58</v>
      </c>
      <c r="BD162" s="450">
        <v>47</v>
      </c>
      <c r="BE162" s="451">
        <f t="shared" si="13"/>
        <v>223.58926553672316</v>
      </c>
      <c r="BF162" s="450">
        <v>5400</v>
      </c>
      <c r="BG162" s="451">
        <f t="shared" si="14"/>
        <v>223.58926553672316</v>
      </c>
      <c r="BH162" s="450">
        <v>5400</v>
      </c>
      <c r="BI162" s="446" t="s">
        <v>198</v>
      </c>
      <c r="BJ162" s="446" t="s">
        <v>199</v>
      </c>
      <c r="BK162" s="452" t="s">
        <v>200</v>
      </c>
      <c r="BL162" s="453">
        <v>1.1499999999999999</v>
      </c>
      <c r="BM162" s="454">
        <v>40</v>
      </c>
      <c r="BN162" s="454" t="s">
        <v>195</v>
      </c>
      <c r="BO162" s="455" t="s">
        <v>195</v>
      </c>
      <c r="BP162" s="454" t="s">
        <v>195</v>
      </c>
      <c r="BQ162" s="454" t="s">
        <v>195</v>
      </c>
      <c r="BT162" s="485">
        <v>242.82336839999999</v>
      </c>
    </row>
    <row r="163" spans="1:72" ht="13.5" customHeight="1" outlineLevel="1">
      <c r="A163" s="431" t="s">
        <v>449</v>
      </c>
      <c r="B163" s="432" t="s">
        <v>266</v>
      </c>
      <c r="C163" s="432">
        <v>10</v>
      </c>
      <c r="D163" s="432">
        <v>2</v>
      </c>
      <c r="E163" s="432" t="s">
        <v>224</v>
      </c>
      <c r="F163" s="433">
        <v>3515</v>
      </c>
      <c r="G163" s="456">
        <v>3128.35</v>
      </c>
      <c r="H163" s="434">
        <v>1370.8500000000001</v>
      </c>
      <c r="I163" s="435">
        <v>7</v>
      </c>
      <c r="J163" s="436">
        <v>3.5</v>
      </c>
      <c r="K163" s="437" t="s">
        <v>239</v>
      </c>
      <c r="L163" s="438">
        <v>12.639674545662578</v>
      </c>
      <c r="M163" s="439">
        <v>6.3198372728312888</v>
      </c>
      <c r="N163" s="441" t="s">
        <v>239</v>
      </c>
      <c r="O163" s="438">
        <v>17.381802420103117</v>
      </c>
      <c r="P163" s="439">
        <v>8.6909012100515586</v>
      </c>
      <c r="Q163" s="441" t="s">
        <v>239</v>
      </c>
      <c r="R163" s="442">
        <v>23</v>
      </c>
      <c r="S163" s="443">
        <v>11.5</v>
      </c>
      <c r="T163" s="437" t="s">
        <v>239</v>
      </c>
      <c r="U163" s="444">
        <v>162</v>
      </c>
      <c r="V163" s="432">
        <v>81</v>
      </c>
      <c r="W163" s="437" t="s">
        <v>239</v>
      </c>
      <c r="X163" s="443" t="s">
        <v>222</v>
      </c>
      <c r="Y163" s="436" t="s">
        <v>194</v>
      </c>
      <c r="Z163" s="436">
        <v>91</v>
      </c>
      <c r="AA163" s="436">
        <v>91.1</v>
      </c>
      <c r="AB163" s="436">
        <v>90.2</v>
      </c>
      <c r="AC163" s="436">
        <v>89.5</v>
      </c>
      <c r="AD163" s="436">
        <v>81.5</v>
      </c>
      <c r="AE163" s="436">
        <v>88.8</v>
      </c>
      <c r="AF163" s="436">
        <v>90.3</v>
      </c>
      <c r="AG163" s="436">
        <v>15</v>
      </c>
      <c r="AH163" s="436">
        <v>27</v>
      </c>
      <c r="AI163" s="436">
        <v>66</v>
      </c>
      <c r="AJ163" s="436">
        <v>24.9</v>
      </c>
      <c r="AK163" s="436">
        <v>180</v>
      </c>
      <c r="AL163" s="436">
        <v>440</v>
      </c>
      <c r="AM163" s="436">
        <v>166</v>
      </c>
      <c r="AN163" s="432">
        <v>14</v>
      </c>
      <c r="AO163" s="432">
        <v>28</v>
      </c>
      <c r="AP163" s="446">
        <v>208</v>
      </c>
      <c r="AQ163" s="447">
        <v>33.155900134134839</v>
      </c>
      <c r="AR163" s="457">
        <v>11</v>
      </c>
      <c r="AS163" s="449">
        <v>0.51280000000000003</v>
      </c>
      <c r="AT163" s="432" t="s">
        <v>196</v>
      </c>
      <c r="AU163" s="432" t="s">
        <v>197</v>
      </c>
      <c r="AV163" s="450">
        <v>66</v>
      </c>
      <c r="AW163" s="450">
        <v>78</v>
      </c>
      <c r="AX163" s="450">
        <v>36</v>
      </c>
      <c r="AY163" s="450">
        <v>53</v>
      </c>
      <c r="AZ163" s="450">
        <v>55</v>
      </c>
      <c r="BA163" s="450">
        <v>63</v>
      </c>
      <c r="BB163" s="450">
        <v>62</v>
      </c>
      <c r="BC163" s="450">
        <v>58</v>
      </c>
      <c r="BD163" s="450">
        <v>47</v>
      </c>
      <c r="BE163" s="451">
        <f t="shared" si="13"/>
        <v>223.58926553672316</v>
      </c>
      <c r="BF163" s="450">
        <v>5400</v>
      </c>
      <c r="BG163" s="451">
        <f t="shared" si="14"/>
        <v>223.58926553672316</v>
      </c>
      <c r="BH163" s="450">
        <v>5400</v>
      </c>
      <c r="BI163" s="446" t="s">
        <v>198</v>
      </c>
      <c r="BJ163" s="446" t="s">
        <v>199</v>
      </c>
      <c r="BK163" s="452" t="s">
        <v>200</v>
      </c>
      <c r="BL163" s="453">
        <v>1.1499999999999999</v>
      </c>
      <c r="BM163" s="454">
        <v>40</v>
      </c>
      <c r="BN163" s="454" t="s">
        <v>195</v>
      </c>
      <c r="BO163" s="455" t="s">
        <v>195</v>
      </c>
      <c r="BP163" s="454" t="s">
        <v>195</v>
      </c>
      <c r="BQ163" s="454" t="s">
        <v>195</v>
      </c>
      <c r="BT163" s="485">
        <v>227.57</v>
      </c>
    </row>
    <row r="164" spans="1:72" ht="13.5" customHeight="1" outlineLevel="1">
      <c r="A164" s="431" t="s">
        <v>450</v>
      </c>
      <c r="B164" s="432" t="s">
        <v>266</v>
      </c>
      <c r="C164" s="432">
        <v>7.5</v>
      </c>
      <c r="D164" s="432">
        <v>4</v>
      </c>
      <c r="E164" s="432" t="s">
        <v>221</v>
      </c>
      <c r="F164" s="433">
        <v>1765</v>
      </c>
      <c r="G164" s="456">
        <v>1570.8500000000001</v>
      </c>
      <c r="H164" s="434">
        <v>741.3</v>
      </c>
      <c r="I164" s="435">
        <v>10</v>
      </c>
      <c r="J164" s="436">
        <v>5</v>
      </c>
      <c r="K164" s="437" t="s">
        <v>239</v>
      </c>
      <c r="L164" s="438">
        <v>12.808252202462466</v>
      </c>
      <c r="M164" s="439">
        <v>6.4041261012312329</v>
      </c>
      <c r="N164" s="441" t="s">
        <v>239</v>
      </c>
      <c r="O164" s="438">
        <v>15.906688710916864</v>
      </c>
      <c r="P164" s="439">
        <v>7.953344355458432</v>
      </c>
      <c r="Q164" s="441" t="s">
        <v>239</v>
      </c>
      <c r="R164" s="442">
        <v>19.399999999999999</v>
      </c>
      <c r="S164" s="443">
        <v>9.5</v>
      </c>
      <c r="T164" s="437" t="s">
        <v>239</v>
      </c>
      <c r="U164" s="444">
        <v>126</v>
      </c>
      <c r="V164" s="432">
        <v>63</v>
      </c>
      <c r="W164" s="437" t="s">
        <v>239</v>
      </c>
      <c r="X164" s="443" t="s">
        <v>222</v>
      </c>
      <c r="Y164" s="436" t="s">
        <v>194</v>
      </c>
      <c r="Z164" s="436">
        <v>90.73</v>
      </c>
      <c r="AA164" s="436">
        <v>91.7</v>
      </c>
      <c r="AB164" s="436">
        <v>91.7</v>
      </c>
      <c r="AC164" s="436">
        <v>91</v>
      </c>
      <c r="AD164" s="436">
        <v>60.5</v>
      </c>
      <c r="AE164" s="436">
        <v>72.3</v>
      </c>
      <c r="AF164" s="436">
        <v>78.900000000000006</v>
      </c>
      <c r="AG164" s="436">
        <v>22</v>
      </c>
      <c r="AH164" s="436">
        <v>60</v>
      </c>
      <c r="AI164" s="436">
        <v>100</v>
      </c>
      <c r="AJ164" s="436">
        <v>55.22</v>
      </c>
      <c r="AK164" s="436">
        <v>270</v>
      </c>
      <c r="AL164" s="436">
        <v>450</v>
      </c>
      <c r="AM164" s="436">
        <v>251</v>
      </c>
      <c r="AN164" s="432">
        <v>25</v>
      </c>
      <c r="AO164" s="432">
        <v>42</v>
      </c>
      <c r="AP164" s="446">
        <v>165.15</v>
      </c>
      <c r="AQ164" s="447">
        <v>42.129100095228338</v>
      </c>
      <c r="AR164" s="457">
        <v>39</v>
      </c>
      <c r="AS164" s="449">
        <v>0.80300000000000005</v>
      </c>
      <c r="AT164" s="432" t="s">
        <v>196</v>
      </c>
      <c r="AU164" s="432" t="s">
        <v>197</v>
      </c>
      <c r="AV164" s="450">
        <v>57</v>
      </c>
      <c r="AW164" s="450">
        <v>69</v>
      </c>
      <c r="AX164" s="450" t="s">
        <v>206</v>
      </c>
      <c r="AY164" s="450">
        <v>37</v>
      </c>
      <c r="AZ164" s="450">
        <v>44</v>
      </c>
      <c r="BA164" s="450">
        <v>54</v>
      </c>
      <c r="BB164" s="450">
        <v>53</v>
      </c>
      <c r="BC164" s="450">
        <v>44</v>
      </c>
      <c r="BD164" s="450">
        <v>35</v>
      </c>
      <c r="BE164" s="451">
        <f t="shared" si="13"/>
        <v>335.38389830508476</v>
      </c>
      <c r="BF164" s="450">
        <v>3600</v>
      </c>
      <c r="BG164" s="451">
        <f t="shared" si="14"/>
        <v>335.38389830508476</v>
      </c>
      <c r="BH164" s="450">
        <v>3600</v>
      </c>
      <c r="BI164" s="446" t="s">
        <v>198</v>
      </c>
      <c r="BJ164" s="446" t="s">
        <v>199</v>
      </c>
      <c r="BK164" s="452" t="s">
        <v>200</v>
      </c>
      <c r="BL164" s="453">
        <v>1.1499999999999999</v>
      </c>
      <c r="BM164" s="454">
        <v>40</v>
      </c>
      <c r="BN164" s="454" t="s">
        <v>195</v>
      </c>
      <c r="BO164" s="455" t="s">
        <v>195</v>
      </c>
      <c r="BP164" s="454" t="s">
        <v>195</v>
      </c>
      <c r="BQ164" s="454" t="s">
        <v>195</v>
      </c>
      <c r="BT164" s="485">
        <v>283.74284210000002</v>
      </c>
    </row>
    <row r="165" spans="1:72" ht="13.5" customHeight="1" outlineLevel="1">
      <c r="A165" s="431" t="s">
        <v>451</v>
      </c>
      <c r="B165" s="432" t="s">
        <v>266</v>
      </c>
      <c r="C165" s="432">
        <v>10</v>
      </c>
      <c r="D165" s="432">
        <v>4</v>
      </c>
      <c r="E165" s="432" t="s">
        <v>224</v>
      </c>
      <c r="F165" s="433">
        <v>1755</v>
      </c>
      <c r="G165" s="456">
        <v>1561.95</v>
      </c>
      <c r="H165" s="434">
        <v>684.45</v>
      </c>
      <c r="I165" s="435">
        <v>12.2</v>
      </c>
      <c r="J165" s="436">
        <v>6.1</v>
      </c>
      <c r="K165" s="437" t="s">
        <v>239</v>
      </c>
      <c r="L165" s="438">
        <v>16.023038576095981</v>
      </c>
      <c r="M165" s="439">
        <v>8.0115192880479906</v>
      </c>
      <c r="N165" s="441" t="s">
        <v>239</v>
      </c>
      <c r="O165" s="438">
        <v>20.014293274614094</v>
      </c>
      <c r="P165" s="439">
        <v>10.007146637307047</v>
      </c>
      <c r="Q165" s="441" t="s">
        <v>239</v>
      </c>
      <c r="R165" s="442">
        <v>25</v>
      </c>
      <c r="S165" s="443">
        <v>12.5</v>
      </c>
      <c r="T165" s="437" t="s">
        <v>239</v>
      </c>
      <c r="U165" s="444">
        <v>162</v>
      </c>
      <c r="V165" s="432">
        <v>81</v>
      </c>
      <c r="W165" s="437" t="s">
        <v>239</v>
      </c>
      <c r="X165" s="443" t="s">
        <v>222</v>
      </c>
      <c r="Y165" s="436" t="s">
        <v>194</v>
      </c>
      <c r="Z165" s="436">
        <v>91.7</v>
      </c>
      <c r="AA165" s="436">
        <v>92.2</v>
      </c>
      <c r="AB165" s="436">
        <v>91.7</v>
      </c>
      <c r="AC165" s="436">
        <v>91</v>
      </c>
      <c r="AD165" s="436">
        <v>63.8</v>
      </c>
      <c r="AE165" s="436">
        <v>76.2</v>
      </c>
      <c r="AF165" s="436">
        <v>81.7</v>
      </c>
      <c r="AG165" s="436">
        <v>30</v>
      </c>
      <c r="AH165" s="436">
        <v>81</v>
      </c>
      <c r="AI165" s="436">
        <v>123</v>
      </c>
      <c r="AJ165" s="436">
        <v>75.899999999999991</v>
      </c>
      <c r="AK165" s="436">
        <v>270</v>
      </c>
      <c r="AL165" s="436">
        <v>410</v>
      </c>
      <c r="AM165" s="436">
        <v>253</v>
      </c>
      <c r="AN165" s="432">
        <v>20</v>
      </c>
      <c r="AO165" s="432">
        <v>36</v>
      </c>
      <c r="AP165" s="446">
        <v>166.0308</v>
      </c>
      <c r="AQ165" s="447">
        <v>44.632767991048432</v>
      </c>
      <c r="AR165" s="457">
        <v>51</v>
      </c>
      <c r="AS165" s="449">
        <v>0.8679</v>
      </c>
      <c r="AT165" s="432" t="s">
        <v>196</v>
      </c>
      <c r="AU165" s="432" t="s">
        <v>197</v>
      </c>
      <c r="AV165" s="450">
        <v>57</v>
      </c>
      <c r="AW165" s="450">
        <v>69</v>
      </c>
      <c r="AX165" s="450" t="s">
        <v>206</v>
      </c>
      <c r="AY165" s="450">
        <v>37</v>
      </c>
      <c r="AZ165" s="450">
        <v>44</v>
      </c>
      <c r="BA165" s="450">
        <v>54</v>
      </c>
      <c r="BB165" s="450">
        <v>53</v>
      </c>
      <c r="BC165" s="450">
        <v>44</v>
      </c>
      <c r="BD165" s="450">
        <v>35</v>
      </c>
      <c r="BE165" s="451">
        <f t="shared" si="13"/>
        <v>335.38389830508476</v>
      </c>
      <c r="BF165" s="450">
        <v>3600</v>
      </c>
      <c r="BG165" s="451">
        <f t="shared" si="14"/>
        <v>335.38389830508476</v>
      </c>
      <c r="BH165" s="450">
        <v>3600</v>
      </c>
      <c r="BI165" s="446" t="s">
        <v>198</v>
      </c>
      <c r="BJ165" s="446" t="s">
        <v>199</v>
      </c>
      <c r="BK165" s="452" t="s">
        <v>200</v>
      </c>
      <c r="BL165" s="453">
        <v>1.1499999999999999</v>
      </c>
      <c r="BM165" s="454">
        <v>40</v>
      </c>
      <c r="BN165" s="454" t="s">
        <v>195</v>
      </c>
      <c r="BO165" s="455" t="s">
        <v>195</v>
      </c>
      <c r="BP165" s="454" t="s">
        <v>195</v>
      </c>
      <c r="BQ165" s="454" t="s">
        <v>195</v>
      </c>
      <c r="BT165" s="485">
        <v>253.72216839999999</v>
      </c>
    </row>
    <row r="166" spans="1:72" ht="13.5" customHeight="1" outlineLevel="1">
      <c r="A166" s="431" t="s">
        <v>452</v>
      </c>
      <c r="B166" s="432" t="s">
        <v>266</v>
      </c>
      <c r="C166" s="432">
        <v>3</v>
      </c>
      <c r="D166" s="432">
        <v>6</v>
      </c>
      <c r="E166" s="432" t="s">
        <v>221</v>
      </c>
      <c r="F166" s="433">
        <v>1175</v>
      </c>
      <c r="G166" s="456">
        <v>1045.75</v>
      </c>
      <c r="H166" s="434">
        <v>481.74999999999994</v>
      </c>
      <c r="I166" s="435">
        <v>5</v>
      </c>
      <c r="J166" s="436">
        <v>2.5</v>
      </c>
      <c r="K166" s="437" t="s">
        <v>239</v>
      </c>
      <c r="L166" s="438">
        <v>6.1478591372758604</v>
      </c>
      <c r="M166" s="439">
        <v>3.0739295686379302</v>
      </c>
      <c r="N166" s="441" t="s">
        <v>239</v>
      </c>
      <c r="O166" s="438">
        <v>7.2230097189074947</v>
      </c>
      <c r="P166" s="439">
        <v>3.6115048594537473</v>
      </c>
      <c r="Q166" s="441" t="s">
        <v>239</v>
      </c>
      <c r="R166" s="442">
        <v>8.6</v>
      </c>
      <c r="S166" s="443">
        <v>4.3</v>
      </c>
      <c r="T166" s="437" t="s">
        <v>239</v>
      </c>
      <c r="U166" s="444">
        <v>64</v>
      </c>
      <c r="V166" s="432">
        <v>32</v>
      </c>
      <c r="W166" s="437" t="s">
        <v>239</v>
      </c>
      <c r="X166" s="443" t="s">
        <v>210</v>
      </c>
      <c r="Y166" s="436" t="s">
        <v>194</v>
      </c>
      <c r="Z166" s="436">
        <v>87.8</v>
      </c>
      <c r="AA166" s="436">
        <v>89.3</v>
      </c>
      <c r="AB166" s="436">
        <v>89.5</v>
      </c>
      <c r="AC166" s="436">
        <v>88.5</v>
      </c>
      <c r="AD166" s="436">
        <v>52.1</v>
      </c>
      <c r="AE166" s="436">
        <v>65.400000000000006</v>
      </c>
      <c r="AF166" s="436">
        <v>73</v>
      </c>
      <c r="AG166" s="436">
        <v>13.4</v>
      </c>
      <c r="AH166" s="436">
        <v>35.5</v>
      </c>
      <c r="AI166" s="436">
        <v>63</v>
      </c>
      <c r="AJ166" s="436">
        <v>33.098000000000006</v>
      </c>
      <c r="AK166" s="436">
        <v>265</v>
      </c>
      <c r="AL166" s="436">
        <v>470</v>
      </c>
      <c r="AM166" s="436">
        <v>247</v>
      </c>
      <c r="AN166" s="432">
        <v>23</v>
      </c>
      <c r="AO166" s="432">
        <v>35</v>
      </c>
      <c r="AP166" s="446">
        <v>155</v>
      </c>
      <c r="AQ166" s="447">
        <v>34.143311743958506</v>
      </c>
      <c r="AR166" s="457">
        <v>44</v>
      </c>
      <c r="AS166" s="449">
        <v>0.60399999999999998</v>
      </c>
      <c r="AT166" s="432" t="s">
        <v>196</v>
      </c>
      <c r="AU166" s="432" t="s">
        <v>197</v>
      </c>
      <c r="AV166" s="450">
        <v>64</v>
      </c>
      <c r="AW166" s="450">
        <v>71</v>
      </c>
      <c r="AX166" s="450">
        <v>41</v>
      </c>
      <c r="AY166" s="450">
        <v>42</v>
      </c>
      <c r="AZ166" s="450">
        <v>52</v>
      </c>
      <c r="BA166" s="450">
        <v>64</v>
      </c>
      <c r="BB166" s="450">
        <v>54</v>
      </c>
      <c r="BC166" s="450">
        <v>47</v>
      </c>
      <c r="BD166" s="450">
        <v>34</v>
      </c>
      <c r="BE166" s="451">
        <f t="shared" si="13"/>
        <v>503.07584745762711</v>
      </c>
      <c r="BF166" s="450">
        <v>2400</v>
      </c>
      <c r="BG166" s="451">
        <f t="shared" si="14"/>
        <v>503.07584745762711</v>
      </c>
      <c r="BH166" s="450">
        <v>2400</v>
      </c>
      <c r="BI166" s="446" t="s">
        <v>198</v>
      </c>
      <c r="BJ166" s="446" t="s">
        <v>199</v>
      </c>
      <c r="BK166" s="452" t="s">
        <v>200</v>
      </c>
      <c r="BL166" s="453">
        <v>1.1499999999999999</v>
      </c>
      <c r="BM166" s="454">
        <v>40</v>
      </c>
      <c r="BN166" s="454" t="s">
        <v>195</v>
      </c>
      <c r="BO166" s="455" t="s">
        <v>195</v>
      </c>
      <c r="BP166" s="454" t="s">
        <v>195</v>
      </c>
      <c r="BQ166" s="454" t="s">
        <v>195</v>
      </c>
      <c r="BT166" s="485">
        <v>270.79894739999997</v>
      </c>
    </row>
    <row r="167" spans="1:72" ht="13.5" customHeight="1" outlineLevel="1">
      <c r="A167" s="431" t="s">
        <v>453</v>
      </c>
      <c r="B167" s="432" t="s">
        <v>266</v>
      </c>
      <c r="C167" s="432">
        <v>5</v>
      </c>
      <c r="D167" s="432">
        <v>6</v>
      </c>
      <c r="E167" s="432" t="s">
        <v>224</v>
      </c>
      <c r="F167" s="433">
        <v>1165</v>
      </c>
      <c r="G167" s="456">
        <v>1036.8499999999999</v>
      </c>
      <c r="H167" s="434">
        <v>466</v>
      </c>
      <c r="I167" s="435">
        <v>9</v>
      </c>
      <c r="J167" s="436">
        <v>4.5</v>
      </c>
      <c r="K167" s="437" t="s">
        <v>239</v>
      </c>
      <c r="L167" s="438">
        <v>9.6</v>
      </c>
      <c r="M167" s="439">
        <v>4.8</v>
      </c>
      <c r="N167" s="441" t="s">
        <v>239</v>
      </c>
      <c r="O167" s="438">
        <v>10.4</v>
      </c>
      <c r="P167" s="439">
        <v>5.2</v>
      </c>
      <c r="Q167" s="441" t="s">
        <v>239</v>
      </c>
      <c r="R167" s="442">
        <v>14</v>
      </c>
      <c r="S167" s="443">
        <v>7</v>
      </c>
      <c r="T167" s="437" t="s">
        <v>239</v>
      </c>
      <c r="U167" s="444">
        <v>92</v>
      </c>
      <c r="V167" s="432">
        <v>46</v>
      </c>
      <c r="W167" s="437" t="s">
        <v>239</v>
      </c>
      <c r="X167" s="443" t="s">
        <v>213</v>
      </c>
      <c r="Y167" s="436" t="s">
        <v>194</v>
      </c>
      <c r="Z167" s="436">
        <v>89.5</v>
      </c>
      <c r="AA167" s="436">
        <v>90.1</v>
      </c>
      <c r="AB167" s="436">
        <v>89.5</v>
      </c>
      <c r="AC167" s="436">
        <v>88.5</v>
      </c>
      <c r="AD167" s="436">
        <v>59.4</v>
      </c>
      <c r="AE167" s="436">
        <v>71.400000000000006</v>
      </c>
      <c r="AF167" s="436">
        <v>78.099999999999994</v>
      </c>
      <c r="AG167" s="436">
        <v>26.5</v>
      </c>
      <c r="AH167" s="436">
        <v>50</v>
      </c>
      <c r="AI167" s="436">
        <v>86</v>
      </c>
      <c r="AJ167" s="436">
        <v>54.324999999999996</v>
      </c>
      <c r="AK167" s="436">
        <v>220</v>
      </c>
      <c r="AL167" s="436">
        <v>380</v>
      </c>
      <c r="AM167" s="436">
        <v>205</v>
      </c>
      <c r="AN167" s="432">
        <v>14</v>
      </c>
      <c r="AO167" s="432">
        <v>21</v>
      </c>
      <c r="AP167" s="446">
        <v>171</v>
      </c>
      <c r="AQ167" s="447">
        <v>38.217178098698355</v>
      </c>
      <c r="AR167" s="457">
        <v>71</v>
      </c>
      <c r="AS167" s="449">
        <v>0.71120000000000005</v>
      </c>
      <c r="AT167" s="432" t="s">
        <v>196</v>
      </c>
      <c r="AU167" s="432" t="s">
        <v>197</v>
      </c>
      <c r="AV167" s="450">
        <v>64</v>
      </c>
      <c r="AW167" s="450">
        <v>71</v>
      </c>
      <c r="AX167" s="450">
        <v>41</v>
      </c>
      <c r="AY167" s="450">
        <v>42</v>
      </c>
      <c r="AZ167" s="450">
        <v>52</v>
      </c>
      <c r="BA167" s="450">
        <v>64</v>
      </c>
      <c r="BB167" s="450">
        <v>54</v>
      </c>
      <c r="BC167" s="450">
        <v>47</v>
      </c>
      <c r="BD167" s="450">
        <v>34</v>
      </c>
      <c r="BE167" s="451">
        <f t="shared" si="13"/>
        <v>503.07584745762711</v>
      </c>
      <c r="BF167" s="450">
        <v>2400</v>
      </c>
      <c r="BG167" s="451">
        <f t="shared" si="14"/>
        <v>503.07584745762711</v>
      </c>
      <c r="BH167" s="450">
        <v>2400</v>
      </c>
      <c r="BI167" s="446" t="s">
        <v>198</v>
      </c>
      <c r="BJ167" s="446" t="s">
        <v>199</v>
      </c>
      <c r="BK167" s="452" t="s">
        <v>200</v>
      </c>
      <c r="BL167" s="453">
        <v>1.1499999999999999</v>
      </c>
      <c r="BM167" s="454">
        <v>40</v>
      </c>
      <c r="BN167" s="454" t="s">
        <v>195</v>
      </c>
      <c r="BO167" s="455" t="s">
        <v>195</v>
      </c>
      <c r="BP167" s="454" t="s">
        <v>195</v>
      </c>
      <c r="BQ167" s="454" t="s">
        <v>195</v>
      </c>
      <c r="BT167" s="485">
        <v>225.76473680000001</v>
      </c>
    </row>
    <row r="168" spans="1:72" ht="13.5" customHeight="1" outlineLevel="1">
      <c r="A168" s="431" t="s">
        <v>454</v>
      </c>
      <c r="B168" s="432" t="s">
        <v>266</v>
      </c>
      <c r="C168" s="432">
        <v>2</v>
      </c>
      <c r="D168" s="432">
        <v>8</v>
      </c>
      <c r="E168" s="432" t="s">
        <v>221</v>
      </c>
      <c r="F168" s="433">
        <v>870</v>
      </c>
      <c r="G168" s="456">
        <v>774.30000000000007</v>
      </c>
      <c r="H168" s="434">
        <v>348</v>
      </c>
      <c r="I168" s="435">
        <v>4</v>
      </c>
      <c r="J168" s="436">
        <v>2</v>
      </c>
      <c r="K168" s="437" t="s">
        <v>239</v>
      </c>
      <c r="L168" s="438">
        <v>4.3763840461207524</v>
      </c>
      <c r="M168" s="439">
        <v>2.1881920230603762</v>
      </c>
      <c r="N168" s="441" t="s">
        <v>239</v>
      </c>
      <c r="O168" s="438">
        <v>5.282735771648718</v>
      </c>
      <c r="P168" s="439">
        <v>2.641367885824359</v>
      </c>
      <c r="Q168" s="441" t="s">
        <v>239</v>
      </c>
      <c r="R168" s="442">
        <v>6.6</v>
      </c>
      <c r="S168" s="443">
        <v>3.3</v>
      </c>
      <c r="T168" s="437" t="s">
        <v>239</v>
      </c>
      <c r="U168" s="444">
        <v>32</v>
      </c>
      <c r="V168" s="432">
        <v>16</v>
      </c>
      <c r="W168" s="437" t="s">
        <v>239</v>
      </c>
      <c r="X168" s="443" t="s">
        <v>222</v>
      </c>
      <c r="Y168" s="436" t="s">
        <v>194</v>
      </c>
      <c r="Z168" s="436">
        <v>84</v>
      </c>
      <c r="AA168" s="436">
        <v>84.5</v>
      </c>
      <c r="AB168" s="436">
        <v>84</v>
      </c>
      <c r="AC168" s="436">
        <v>82.5</v>
      </c>
      <c r="AD168" s="436">
        <v>51</v>
      </c>
      <c r="AE168" s="436">
        <v>63</v>
      </c>
      <c r="AF168" s="436">
        <v>67</v>
      </c>
      <c r="AG168" s="436">
        <v>12</v>
      </c>
      <c r="AH168" s="436">
        <v>20</v>
      </c>
      <c r="AI168" s="436">
        <v>35</v>
      </c>
      <c r="AJ168" s="436">
        <v>18.96</v>
      </c>
      <c r="AK168" s="436">
        <v>170</v>
      </c>
      <c r="AL168" s="436">
        <v>290</v>
      </c>
      <c r="AM168" s="436">
        <v>158</v>
      </c>
      <c r="AN168" s="432">
        <v>22</v>
      </c>
      <c r="AO168" s="432">
        <v>38</v>
      </c>
      <c r="AP168" s="446">
        <v>126</v>
      </c>
      <c r="AQ168" s="447">
        <v>3.53</v>
      </c>
      <c r="AR168" s="457">
        <v>60</v>
      </c>
      <c r="AS168" s="449">
        <v>0.48</v>
      </c>
      <c r="AT168" s="432" t="s">
        <v>196</v>
      </c>
      <c r="AU168" s="432" t="s">
        <v>197</v>
      </c>
      <c r="AV168" s="450">
        <v>64</v>
      </c>
      <c r="AW168" s="450">
        <v>73</v>
      </c>
      <c r="AX168" s="450">
        <v>41</v>
      </c>
      <c r="AY168" s="450">
        <v>42</v>
      </c>
      <c r="AZ168" s="450">
        <v>52</v>
      </c>
      <c r="BA168" s="450">
        <v>64</v>
      </c>
      <c r="BB168" s="450">
        <v>54</v>
      </c>
      <c r="BC168" s="450">
        <v>47</v>
      </c>
      <c r="BD168" s="450">
        <v>34</v>
      </c>
      <c r="BE168" s="451">
        <f t="shared" si="13"/>
        <v>670.76779661016951</v>
      </c>
      <c r="BF168" s="450">
        <v>1800</v>
      </c>
      <c r="BG168" s="451">
        <f t="shared" si="14"/>
        <v>670.76779661016951</v>
      </c>
      <c r="BH168" s="458">
        <f t="shared" ref="BH168:BH169" si="16">BF168</f>
        <v>1800</v>
      </c>
      <c r="BI168" s="446" t="s">
        <v>198</v>
      </c>
      <c r="BJ168" s="446" t="s">
        <v>199</v>
      </c>
      <c r="BK168" s="452" t="s">
        <v>200</v>
      </c>
      <c r="BL168" s="453">
        <v>1.1499999999999999</v>
      </c>
      <c r="BM168" s="454">
        <v>40</v>
      </c>
      <c r="BN168" s="454" t="s">
        <v>195</v>
      </c>
      <c r="BO168" s="455" t="s">
        <v>195</v>
      </c>
      <c r="BP168" s="454" t="s">
        <v>195</v>
      </c>
      <c r="BQ168" s="454" t="s">
        <v>195</v>
      </c>
      <c r="BT168" s="485">
        <v>155.45683159999999</v>
      </c>
    </row>
    <row r="169" spans="1:72" ht="13.5" customHeight="1" outlineLevel="1">
      <c r="A169" s="431" t="s">
        <v>455</v>
      </c>
      <c r="B169" s="432" t="s">
        <v>266</v>
      </c>
      <c r="C169" s="432">
        <v>3</v>
      </c>
      <c r="D169" s="432">
        <v>8</v>
      </c>
      <c r="E169" s="432" t="s">
        <v>224</v>
      </c>
      <c r="F169" s="433">
        <v>870</v>
      </c>
      <c r="G169" s="456">
        <v>783</v>
      </c>
      <c r="H169" s="434">
        <v>365.4</v>
      </c>
      <c r="I169" s="435">
        <v>6</v>
      </c>
      <c r="J169" s="436">
        <v>3</v>
      </c>
      <c r="K169" s="437" t="s">
        <v>239</v>
      </c>
      <c r="L169" s="438">
        <v>7.3093291436964147</v>
      </c>
      <c r="M169" s="439">
        <v>3.6546645718482074</v>
      </c>
      <c r="N169" s="441" t="s">
        <v>239</v>
      </c>
      <c r="O169" s="438">
        <v>8.265693312541968</v>
      </c>
      <c r="P169" s="439">
        <v>4.132846656270984</v>
      </c>
      <c r="Q169" s="441" t="s">
        <v>239</v>
      </c>
      <c r="R169" s="442">
        <v>9.6</v>
      </c>
      <c r="S169" s="443">
        <v>4.8</v>
      </c>
      <c r="T169" s="437" t="s">
        <v>239</v>
      </c>
      <c r="U169" s="444">
        <v>50</v>
      </c>
      <c r="V169" s="432">
        <v>25</v>
      </c>
      <c r="W169" s="437" t="s">
        <v>239</v>
      </c>
      <c r="X169" s="443" t="s">
        <v>222</v>
      </c>
      <c r="Y169" s="436" t="s">
        <v>194</v>
      </c>
      <c r="Z169" s="436">
        <v>85.5</v>
      </c>
      <c r="AA169" s="436">
        <v>86.5</v>
      </c>
      <c r="AB169" s="436">
        <v>85.5</v>
      </c>
      <c r="AC169" s="436">
        <v>84</v>
      </c>
      <c r="AD169" s="436">
        <v>45</v>
      </c>
      <c r="AE169" s="436">
        <v>59</v>
      </c>
      <c r="AF169" s="436">
        <v>68</v>
      </c>
      <c r="AG169" s="436">
        <v>18</v>
      </c>
      <c r="AH169" s="436">
        <v>31</v>
      </c>
      <c r="AI169" s="436">
        <v>52</v>
      </c>
      <c r="AJ169" s="436">
        <v>29.339999999999996</v>
      </c>
      <c r="AK169" s="436">
        <v>175</v>
      </c>
      <c r="AL169" s="436">
        <v>290</v>
      </c>
      <c r="AM169" s="436">
        <v>163</v>
      </c>
      <c r="AN169" s="432">
        <v>19</v>
      </c>
      <c r="AO169" s="432">
        <v>31</v>
      </c>
      <c r="AP169" s="446">
        <v>141</v>
      </c>
      <c r="AQ169" s="447">
        <v>4.0599999999999996</v>
      </c>
      <c r="AR169" s="457">
        <v>87</v>
      </c>
      <c r="AS169" s="449">
        <v>0.6</v>
      </c>
      <c r="AT169" s="432" t="s">
        <v>196</v>
      </c>
      <c r="AU169" s="432" t="s">
        <v>197</v>
      </c>
      <c r="AV169" s="450">
        <v>64</v>
      </c>
      <c r="AW169" s="450">
        <v>73</v>
      </c>
      <c r="AX169" s="450">
        <v>41</v>
      </c>
      <c r="AY169" s="450">
        <v>42</v>
      </c>
      <c r="AZ169" s="450">
        <v>52</v>
      </c>
      <c r="BA169" s="450">
        <v>64</v>
      </c>
      <c r="BB169" s="450">
        <v>54</v>
      </c>
      <c r="BC169" s="450">
        <v>47</v>
      </c>
      <c r="BD169" s="450">
        <v>34</v>
      </c>
      <c r="BE169" s="451">
        <f t="shared" si="13"/>
        <v>670.76779661016951</v>
      </c>
      <c r="BF169" s="450">
        <v>1800</v>
      </c>
      <c r="BG169" s="451">
        <f t="shared" si="14"/>
        <v>670.76779661016951</v>
      </c>
      <c r="BH169" s="458">
        <f t="shared" si="16"/>
        <v>1800</v>
      </c>
      <c r="BI169" s="446" t="s">
        <v>198</v>
      </c>
      <c r="BJ169" s="446" t="s">
        <v>199</v>
      </c>
      <c r="BK169" s="452" t="s">
        <v>200</v>
      </c>
      <c r="BL169" s="453">
        <v>1.1499999999999999</v>
      </c>
      <c r="BM169" s="454">
        <v>40</v>
      </c>
      <c r="BN169" s="454" t="s">
        <v>195</v>
      </c>
      <c r="BO169" s="455" t="s">
        <v>195</v>
      </c>
      <c r="BP169" s="454" t="s">
        <v>195</v>
      </c>
      <c r="BQ169" s="454" t="s">
        <v>195</v>
      </c>
      <c r="BT169" s="485">
        <v>137.81054420000001</v>
      </c>
    </row>
    <row r="170" spans="1:72" ht="13.5" customHeight="1" outlineLevel="1">
      <c r="A170" s="431" t="s">
        <v>456</v>
      </c>
      <c r="B170" s="432" t="s">
        <v>266</v>
      </c>
      <c r="C170" s="432">
        <v>15</v>
      </c>
      <c r="D170" s="432">
        <v>2</v>
      </c>
      <c r="E170" s="432" t="s">
        <v>230</v>
      </c>
      <c r="F170" s="433">
        <v>3530</v>
      </c>
      <c r="G170" s="456">
        <v>3141.7000000000003</v>
      </c>
      <c r="H170" s="434">
        <v>1835.6000000000001</v>
      </c>
      <c r="I170" s="435">
        <v>10.199999999999999</v>
      </c>
      <c r="J170" s="436">
        <v>5.0999999999999996</v>
      </c>
      <c r="K170" s="437" t="s">
        <v>239</v>
      </c>
      <c r="L170" s="438">
        <v>18.600000000000001</v>
      </c>
      <c r="M170" s="439">
        <v>9.3000000000000007</v>
      </c>
      <c r="N170" s="441" t="s">
        <v>239</v>
      </c>
      <c r="O170" s="438">
        <v>25.6</v>
      </c>
      <c r="P170" s="439">
        <v>12.8</v>
      </c>
      <c r="Q170" s="441" t="s">
        <v>239</v>
      </c>
      <c r="R170" s="442">
        <v>34</v>
      </c>
      <c r="S170" s="443">
        <v>17</v>
      </c>
      <c r="T170" s="437" t="s">
        <v>239</v>
      </c>
      <c r="U170" s="444">
        <v>232</v>
      </c>
      <c r="V170" s="432">
        <v>116</v>
      </c>
      <c r="W170" s="437" t="s">
        <v>239</v>
      </c>
      <c r="X170" s="443" t="s">
        <v>231</v>
      </c>
      <c r="Y170" s="436" t="s">
        <v>194</v>
      </c>
      <c r="Z170" s="436">
        <v>90.7</v>
      </c>
      <c r="AA170" s="436">
        <v>91.3</v>
      </c>
      <c r="AB170" s="436">
        <v>91</v>
      </c>
      <c r="AC170" s="436">
        <v>90.2</v>
      </c>
      <c r="AD170" s="436">
        <v>80.599999999999994</v>
      </c>
      <c r="AE170" s="436">
        <v>87.4</v>
      </c>
      <c r="AF170" s="436">
        <v>88.2</v>
      </c>
      <c r="AG170" s="436">
        <v>22</v>
      </c>
      <c r="AH170" s="436">
        <v>46</v>
      </c>
      <c r="AI170" s="436">
        <v>57</v>
      </c>
      <c r="AJ170" s="436">
        <v>43.12</v>
      </c>
      <c r="AK170" s="436">
        <v>210</v>
      </c>
      <c r="AL170" s="436">
        <v>260</v>
      </c>
      <c r="AM170" s="436">
        <v>196</v>
      </c>
      <c r="AN170" s="432">
        <v>24</v>
      </c>
      <c r="AO170" s="432">
        <v>48</v>
      </c>
      <c r="AP170" s="446">
        <v>301</v>
      </c>
      <c r="AQ170" s="447">
        <v>53.817530425997234</v>
      </c>
      <c r="AR170" s="457">
        <v>16</v>
      </c>
      <c r="AS170" s="449">
        <v>1.1315</v>
      </c>
      <c r="AT170" s="432" t="s">
        <v>196</v>
      </c>
      <c r="AU170" s="432" t="s">
        <v>197</v>
      </c>
      <c r="AV170" s="450">
        <v>70</v>
      </c>
      <c r="AW170" s="450">
        <v>79</v>
      </c>
      <c r="AX170" s="450">
        <v>49</v>
      </c>
      <c r="AY170" s="450">
        <v>60</v>
      </c>
      <c r="AZ170" s="450">
        <v>73</v>
      </c>
      <c r="BA170" s="450">
        <v>72</v>
      </c>
      <c r="BB170" s="450">
        <v>75</v>
      </c>
      <c r="BC170" s="450">
        <v>69</v>
      </c>
      <c r="BD170" s="450">
        <v>56</v>
      </c>
      <c r="BE170" s="451">
        <f t="shared" si="13"/>
        <v>223.58926553672316</v>
      </c>
      <c r="BF170" s="450">
        <v>5400</v>
      </c>
      <c r="BG170" s="451">
        <f t="shared" si="14"/>
        <v>223.58926553672316</v>
      </c>
      <c r="BH170" s="450">
        <v>5400</v>
      </c>
      <c r="BI170" s="446" t="s">
        <v>198</v>
      </c>
      <c r="BJ170" s="446" t="s">
        <v>199</v>
      </c>
      <c r="BK170" s="452" t="s">
        <v>200</v>
      </c>
      <c r="BL170" s="453">
        <v>1.1499999999999999</v>
      </c>
      <c r="BM170" s="454">
        <v>40</v>
      </c>
      <c r="BN170" s="454" t="s">
        <v>195</v>
      </c>
      <c r="BO170" s="455" t="s">
        <v>195</v>
      </c>
      <c r="BP170" s="454" t="s">
        <v>195</v>
      </c>
      <c r="BQ170" s="454" t="s">
        <v>195</v>
      </c>
      <c r="BT170" s="485">
        <v>184.96333680000001</v>
      </c>
    </row>
    <row r="171" spans="1:72" ht="13.5" customHeight="1" outlineLevel="1">
      <c r="A171" s="431" t="s">
        <v>457</v>
      </c>
      <c r="B171" s="432" t="s">
        <v>266</v>
      </c>
      <c r="C171" s="432">
        <v>20</v>
      </c>
      <c r="D171" s="432">
        <v>2</v>
      </c>
      <c r="E171" s="432" t="s">
        <v>233</v>
      </c>
      <c r="F171" s="433">
        <v>3515</v>
      </c>
      <c r="G171" s="456">
        <v>3128.35</v>
      </c>
      <c r="H171" s="434">
        <v>1827.8</v>
      </c>
      <c r="I171" s="435">
        <v>10.4</v>
      </c>
      <c r="J171" s="436">
        <v>5.2</v>
      </c>
      <c r="K171" s="437" t="s">
        <v>239</v>
      </c>
      <c r="L171" s="438">
        <v>23</v>
      </c>
      <c r="M171" s="439">
        <v>11.5</v>
      </c>
      <c r="N171" s="441" t="s">
        <v>239</v>
      </c>
      <c r="O171" s="438">
        <v>33</v>
      </c>
      <c r="P171" s="439">
        <v>16.5</v>
      </c>
      <c r="Q171" s="441" t="s">
        <v>239</v>
      </c>
      <c r="R171" s="442">
        <v>44</v>
      </c>
      <c r="S171" s="443">
        <v>22</v>
      </c>
      <c r="T171" s="437" t="s">
        <v>239</v>
      </c>
      <c r="U171" s="444">
        <v>290</v>
      </c>
      <c r="V171" s="432">
        <v>145</v>
      </c>
      <c r="W171" s="437" t="s">
        <v>239</v>
      </c>
      <c r="X171" s="443" t="s">
        <v>231</v>
      </c>
      <c r="Y171" s="436" t="s">
        <v>194</v>
      </c>
      <c r="Z171" s="436">
        <v>92.1</v>
      </c>
      <c r="AA171" s="436">
        <v>91.6</v>
      </c>
      <c r="AB171" s="436">
        <v>91</v>
      </c>
      <c r="AC171" s="436">
        <v>90.2</v>
      </c>
      <c r="AD171" s="436">
        <v>86.2</v>
      </c>
      <c r="AE171" s="436">
        <v>91.3</v>
      </c>
      <c r="AF171" s="436">
        <v>91.5</v>
      </c>
      <c r="AG171" s="436">
        <v>30</v>
      </c>
      <c r="AH171" s="436">
        <v>55</v>
      </c>
      <c r="AI171" s="436">
        <v>69</v>
      </c>
      <c r="AJ171" s="436">
        <v>51.9</v>
      </c>
      <c r="AK171" s="436">
        <v>185</v>
      </c>
      <c r="AL171" s="436">
        <v>230</v>
      </c>
      <c r="AM171" s="436">
        <v>173</v>
      </c>
      <c r="AN171" s="432">
        <v>20</v>
      </c>
      <c r="AO171" s="432">
        <v>45</v>
      </c>
      <c r="AP171" s="446">
        <v>313</v>
      </c>
      <c r="AQ171" s="447">
        <v>60.92</v>
      </c>
      <c r="AR171" s="457">
        <v>21</v>
      </c>
      <c r="AS171" s="449">
        <v>1.3546</v>
      </c>
      <c r="AT171" s="432" t="s">
        <v>196</v>
      </c>
      <c r="AU171" s="432" t="s">
        <v>197</v>
      </c>
      <c r="AV171" s="450">
        <v>67</v>
      </c>
      <c r="AW171" s="450">
        <v>79</v>
      </c>
      <c r="AX171" s="450">
        <v>40</v>
      </c>
      <c r="AY171" s="450">
        <v>54</v>
      </c>
      <c r="AZ171" s="450">
        <v>56</v>
      </c>
      <c r="BA171" s="450">
        <v>63</v>
      </c>
      <c r="BB171" s="450">
        <v>62</v>
      </c>
      <c r="BC171" s="450">
        <v>60</v>
      </c>
      <c r="BD171" s="450">
        <v>48</v>
      </c>
      <c r="BE171" s="451">
        <f t="shared" si="13"/>
        <v>223.58926553672316</v>
      </c>
      <c r="BF171" s="450">
        <v>5400</v>
      </c>
      <c r="BG171" s="451">
        <f t="shared" si="14"/>
        <v>223.58926553672316</v>
      </c>
      <c r="BH171" s="450">
        <v>5400</v>
      </c>
      <c r="BI171" s="446" t="s">
        <v>198</v>
      </c>
      <c r="BJ171" s="446" t="s">
        <v>199</v>
      </c>
      <c r="BK171" s="452" t="s">
        <v>200</v>
      </c>
      <c r="BL171" s="453">
        <v>1.1499999999999999</v>
      </c>
      <c r="BM171" s="454">
        <v>40</v>
      </c>
      <c r="BN171" s="454" t="s">
        <v>195</v>
      </c>
      <c r="BO171" s="455" t="s">
        <v>195</v>
      </c>
      <c r="BP171" s="454" t="s">
        <v>195</v>
      </c>
      <c r="BQ171" s="454" t="s">
        <v>195</v>
      </c>
      <c r="BT171" s="485">
        <v>167.48906840000001</v>
      </c>
    </row>
    <row r="172" spans="1:72" ht="13.5" customHeight="1" outlineLevel="1">
      <c r="A172" s="431" t="s">
        <v>458</v>
      </c>
      <c r="B172" s="432" t="s">
        <v>266</v>
      </c>
      <c r="C172" s="432">
        <v>15</v>
      </c>
      <c r="D172" s="432">
        <v>4</v>
      </c>
      <c r="E172" s="432" t="s">
        <v>230</v>
      </c>
      <c r="F172" s="433">
        <v>1770</v>
      </c>
      <c r="G172" s="456">
        <v>1575.3</v>
      </c>
      <c r="H172" s="434">
        <v>708</v>
      </c>
      <c r="I172" s="435">
        <v>17</v>
      </c>
      <c r="J172" s="436">
        <v>8.5</v>
      </c>
      <c r="K172" s="437" t="s">
        <v>261</v>
      </c>
      <c r="L172" s="438">
        <v>24</v>
      </c>
      <c r="M172" s="439">
        <v>12</v>
      </c>
      <c r="N172" s="441" t="s">
        <v>239</v>
      </c>
      <c r="O172" s="438">
        <v>30</v>
      </c>
      <c r="P172" s="439">
        <v>15</v>
      </c>
      <c r="Q172" s="441" t="s">
        <v>239</v>
      </c>
      <c r="R172" s="442">
        <v>38</v>
      </c>
      <c r="S172" s="443">
        <v>19</v>
      </c>
      <c r="T172" s="437" t="s">
        <v>239</v>
      </c>
      <c r="U172" s="444">
        <v>232</v>
      </c>
      <c r="V172" s="432">
        <v>116</v>
      </c>
      <c r="W172" s="437" t="s">
        <v>239</v>
      </c>
      <c r="X172" s="443" t="s">
        <v>231</v>
      </c>
      <c r="Y172" s="436" t="s">
        <v>194</v>
      </c>
      <c r="Z172" s="436">
        <v>92.3</v>
      </c>
      <c r="AA172" s="436">
        <v>92.8</v>
      </c>
      <c r="AB172" s="436">
        <v>92.4</v>
      </c>
      <c r="AC172" s="436">
        <v>91.7</v>
      </c>
      <c r="AD172" s="436">
        <v>64.5</v>
      </c>
      <c r="AE172" s="436">
        <v>74.7</v>
      </c>
      <c r="AF172" s="436">
        <v>80</v>
      </c>
      <c r="AG172" s="436">
        <v>44</v>
      </c>
      <c r="AH172" s="436">
        <v>81</v>
      </c>
      <c r="AI172" s="436">
        <v>103</v>
      </c>
      <c r="AJ172" s="436">
        <v>61.599999999999994</v>
      </c>
      <c r="AK172" s="436">
        <v>185</v>
      </c>
      <c r="AL172" s="436">
        <v>235</v>
      </c>
      <c r="AM172" s="436">
        <v>140</v>
      </c>
      <c r="AN172" s="432">
        <v>21</v>
      </c>
      <c r="AO172" s="432">
        <v>33</v>
      </c>
      <c r="AP172" s="446">
        <v>242.22</v>
      </c>
      <c r="AQ172" s="447">
        <v>63.96583293670092</v>
      </c>
      <c r="AR172" s="457">
        <v>75</v>
      </c>
      <c r="AS172" s="449">
        <v>1.6809000000000001</v>
      </c>
      <c r="AT172" s="432" t="s">
        <v>196</v>
      </c>
      <c r="AU172" s="432" t="s">
        <v>197</v>
      </c>
      <c r="AV172" s="450">
        <v>61</v>
      </c>
      <c r="AW172" s="450">
        <v>73</v>
      </c>
      <c r="AX172" s="450">
        <v>40</v>
      </c>
      <c r="AY172" s="450">
        <v>47</v>
      </c>
      <c r="AZ172" s="450">
        <v>53</v>
      </c>
      <c r="BA172" s="450">
        <v>59</v>
      </c>
      <c r="BB172" s="450">
        <v>56</v>
      </c>
      <c r="BC172" s="450">
        <v>47</v>
      </c>
      <c r="BD172" s="450">
        <v>38</v>
      </c>
      <c r="BE172" s="451">
        <f t="shared" si="13"/>
        <v>335.38389830508476</v>
      </c>
      <c r="BF172" s="450">
        <v>3600</v>
      </c>
      <c r="BG172" s="451">
        <f t="shared" si="14"/>
        <v>335.38389830508476</v>
      </c>
      <c r="BH172" s="450">
        <v>3600</v>
      </c>
      <c r="BI172" s="446" t="s">
        <v>198</v>
      </c>
      <c r="BJ172" s="446" t="s">
        <v>199</v>
      </c>
      <c r="BK172" s="452" t="s">
        <v>200</v>
      </c>
      <c r="BL172" s="453">
        <v>1.1499999999999999</v>
      </c>
      <c r="BM172" s="454">
        <v>40</v>
      </c>
      <c r="BN172" s="454" t="s">
        <v>195</v>
      </c>
      <c r="BO172" s="455" t="s">
        <v>195</v>
      </c>
      <c r="BP172" s="454" t="s">
        <v>195</v>
      </c>
      <c r="BQ172" s="454" t="s">
        <v>195</v>
      </c>
      <c r="BT172" s="485">
        <v>159.80076320000001</v>
      </c>
    </row>
    <row r="173" spans="1:72" ht="13.5" customHeight="1" outlineLevel="1">
      <c r="A173" s="431" t="s">
        <v>459</v>
      </c>
      <c r="B173" s="432" t="s">
        <v>266</v>
      </c>
      <c r="C173" s="432">
        <v>20</v>
      </c>
      <c r="D173" s="432">
        <v>4</v>
      </c>
      <c r="E173" s="432" t="s">
        <v>233</v>
      </c>
      <c r="F173" s="433">
        <v>1770</v>
      </c>
      <c r="G173" s="456">
        <v>1575.3</v>
      </c>
      <c r="H173" s="434">
        <v>920.4</v>
      </c>
      <c r="I173" s="435">
        <v>20.96</v>
      </c>
      <c r="J173" s="436">
        <v>10.48</v>
      </c>
      <c r="K173" s="437" t="s">
        <v>239</v>
      </c>
      <c r="L173" s="438">
        <v>30.839123492796698</v>
      </c>
      <c r="M173" s="439">
        <v>15.419561746398349</v>
      </c>
      <c r="N173" s="441" t="s">
        <v>239</v>
      </c>
      <c r="O173" s="438">
        <v>39.670483647157667</v>
      </c>
      <c r="P173" s="439">
        <v>19.835241823578833</v>
      </c>
      <c r="Q173" s="441" t="s">
        <v>239</v>
      </c>
      <c r="R173" s="442">
        <v>50</v>
      </c>
      <c r="S173" s="443">
        <v>25</v>
      </c>
      <c r="T173" s="437" t="s">
        <v>239</v>
      </c>
      <c r="U173" s="444">
        <v>290</v>
      </c>
      <c r="V173" s="432">
        <v>145</v>
      </c>
      <c r="W173" s="437" t="s">
        <v>239</v>
      </c>
      <c r="X173" s="443" t="s">
        <v>231</v>
      </c>
      <c r="Y173" s="436" t="s">
        <v>194</v>
      </c>
      <c r="Z173" s="436">
        <v>93.1</v>
      </c>
      <c r="AA173" s="436">
        <v>93.4</v>
      </c>
      <c r="AB173" s="436">
        <v>93</v>
      </c>
      <c r="AC173" s="436">
        <v>92.4</v>
      </c>
      <c r="AD173" s="436">
        <v>65.3</v>
      </c>
      <c r="AE173" s="436">
        <v>75.900000000000006</v>
      </c>
      <c r="AF173" s="436">
        <v>80.5</v>
      </c>
      <c r="AG173" s="436">
        <v>60</v>
      </c>
      <c r="AH173" s="436">
        <v>110</v>
      </c>
      <c r="AI173" s="436">
        <v>144</v>
      </c>
      <c r="AJ173" s="436">
        <v>103.8</v>
      </c>
      <c r="AK173" s="436">
        <v>185</v>
      </c>
      <c r="AL173" s="436">
        <v>240</v>
      </c>
      <c r="AM173" s="436">
        <v>173</v>
      </c>
      <c r="AN173" s="432">
        <v>15</v>
      </c>
      <c r="AO173" s="432">
        <v>33</v>
      </c>
      <c r="AP173" s="446">
        <v>266.44200000000001</v>
      </c>
      <c r="AQ173" s="447">
        <v>74.42</v>
      </c>
      <c r="AR173" s="446">
        <v>99</v>
      </c>
      <c r="AS173" s="449">
        <v>2.0642999999999998</v>
      </c>
      <c r="AT173" s="432" t="s">
        <v>196</v>
      </c>
      <c r="AU173" s="432" t="s">
        <v>197</v>
      </c>
      <c r="AV173" s="450">
        <v>61</v>
      </c>
      <c r="AW173" s="450">
        <v>73</v>
      </c>
      <c r="AX173" s="450">
        <v>40</v>
      </c>
      <c r="AY173" s="450">
        <v>47</v>
      </c>
      <c r="AZ173" s="450">
        <v>53</v>
      </c>
      <c r="BA173" s="450">
        <v>59</v>
      </c>
      <c r="BB173" s="450">
        <v>56</v>
      </c>
      <c r="BC173" s="450">
        <v>47</v>
      </c>
      <c r="BD173" s="450">
        <v>38</v>
      </c>
      <c r="BE173" s="451">
        <f t="shared" si="13"/>
        <v>335.38389830508476</v>
      </c>
      <c r="BF173" s="450">
        <v>3600</v>
      </c>
      <c r="BG173" s="451">
        <f t="shared" si="14"/>
        <v>335.38389830508476</v>
      </c>
      <c r="BH173" s="450">
        <v>3600</v>
      </c>
      <c r="BI173" s="446" t="s">
        <v>198</v>
      </c>
      <c r="BJ173" s="446" t="s">
        <v>199</v>
      </c>
      <c r="BK173" s="452" t="s">
        <v>200</v>
      </c>
      <c r="BL173" s="453">
        <v>1.1499999999999999</v>
      </c>
      <c r="BM173" s="454">
        <v>40</v>
      </c>
      <c r="BN173" s="454" t="s">
        <v>195</v>
      </c>
      <c r="BO173" s="455" t="s">
        <v>195</v>
      </c>
      <c r="BP173" s="454" t="s">
        <v>195</v>
      </c>
      <c r="BQ173" s="454" t="s">
        <v>195</v>
      </c>
      <c r="BT173" s="485">
        <v>163.16</v>
      </c>
    </row>
    <row r="174" spans="1:72" ht="13.5" customHeight="1" outlineLevel="1">
      <c r="A174" s="431" t="s">
        <v>460</v>
      </c>
      <c r="B174" s="432" t="s">
        <v>266</v>
      </c>
      <c r="C174" s="432">
        <v>7.5</v>
      </c>
      <c r="D174" s="432">
        <v>6</v>
      </c>
      <c r="E174" s="432" t="s">
        <v>230</v>
      </c>
      <c r="F174" s="433">
        <v>1175</v>
      </c>
      <c r="G174" s="456">
        <v>1045.75</v>
      </c>
      <c r="H174" s="434">
        <v>481.74999999999994</v>
      </c>
      <c r="I174" s="435">
        <v>10</v>
      </c>
      <c r="J174" s="436">
        <v>5</v>
      </c>
      <c r="K174" s="437" t="s">
        <v>239</v>
      </c>
      <c r="L174" s="438">
        <v>13.214931976927712</v>
      </c>
      <c r="M174" s="439">
        <v>6.607465988463856</v>
      </c>
      <c r="N174" s="441" t="s">
        <v>239</v>
      </c>
      <c r="O174" s="438">
        <v>16.41833863456398</v>
      </c>
      <c r="P174" s="439">
        <v>8.2091693172819902</v>
      </c>
      <c r="Q174" s="441" t="s">
        <v>239</v>
      </c>
      <c r="R174" s="442">
        <v>20</v>
      </c>
      <c r="S174" s="443">
        <v>10.5</v>
      </c>
      <c r="T174" s="437" t="s">
        <v>239</v>
      </c>
      <c r="U174" s="444">
        <v>126</v>
      </c>
      <c r="V174" s="432">
        <v>63</v>
      </c>
      <c r="W174" s="437" t="s">
        <v>239</v>
      </c>
      <c r="X174" s="443" t="s">
        <v>222</v>
      </c>
      <c r="Y174" s="436" t="s">
        <v>194</v>
      </c>
      <c r="Z174" s="436">
        <v>91.1</v>
      </c>
      <c r="AA174" s="436">
        <v>91.5</v>
      </c>
      <c r="AB174" s="436">
        <v>91</v>
      </c>
      <c r="AC174" s="436">
        <v>90.2</v>
      </c>
      <c r="AD174" s="436">
        <v>58.4</v>
      </c>
      <c r="AE174" s="436">
        <v>70.2</v>
      </c>
      <c r="AF174" s="436">
        <v>77.2</v>
      </c>
      <c r="AG174" s="436">
        <v>33</v>
      </c>
      <c r="AH174" s="436">
        <v>55</v>
      </c>
      <c r="AI174" s="436">
        <v>86</v>
      </c>
      <c r="AJ174" s="436">
        <v>50.82</v>
      </c>
      <c r="AK174" s="436">
        <v>165</v>
      </c>
      <c r="AL174" s="436">
        <v>260</v>
      </c>
      <c r="AM174" s="436">
        <v>154</v>
      </c>
      <c r="AN174" s="432">
        <v>26</v>
      </c>
      <c r="AO174" s="432">
        <v>45</v>
      </c>
      <c r="AP174" s="446">
        <v>248.82599999999999</v>
      </c>
      <c r="AQ174" s="447">
        <v>58.599684513420499</v>
      </c>
      <c r="AR174" s="457">
        <v>104</v>
      </c>
      <c r="AS174" s="449">
        <v>1.4974000000000001</v>
      </c>
      <c r="AT174" s="432" t="s">
        <v>196</v>
      </c>
      <c r="AU174" s="432" t="s">
        <v>197</v>
      </c>
      <c r="AV174" s="450">
        <v>55</v>
      </c>
      <c r="AW174" s="450">
        <v>67</v>
      </c>
      <c r="AX174" s="450">
        <v>21</v>
      </c>
      <c r="AY174" s="450">
        <v>40</v>
      </c>
      <c r="AZ174" s="450">
        <v>42</v>
      </c>
      <c r="BA174" s="450">
        <v>51</v>
      </c>
      <c r="BB174" s="450">
        <v>46</v>
      </c>
      <c r="BC174" s="450">
        <v>51</v>
      </c>
      <c r="BD174" s="450">
        <v>28</v>
      </c>
      <c r="BE174" s="451">
        <f t="shared" si="13"/>
        <v>503.07584745762711</v>
      </c>
      <c r="BF174" s="450">
        <v>2400</v>
      </c>
      <c r="BG174" s="451">
        <f t="shared" si="14"/>
        <v>503.07584745762711</v>
      </c>
      <c r="BH174" s="450">
        <v>2400</v>
      </c>
      <c r="BI174" s="446" t="s">
        <v>198</v>
      </c>
      <c r="BJ174" s="446" t="s">
        <v>199</v>
      </c>
      <c r="BK174" s="452" t="s">
        <v>200</v>
      </c>
      <c r="BL174" s="453">
        <v>1.1499999999999999</v>
      </c>
      <c r="BM174" s="454">
        <v>40</v>
      </c>
      <c r="BN174" s="454" t="s">
        <v>195</v>
      </c>
      <c r="BO174" s="455" t="s">
        <v>195</v>
      </c>
      <c r="BP174" s="454" t="s">
        <v>195</v>
      </c>
      <c r="BQ174" s="454" t="s">
        <v>195</v>
      </c>
      <c r="BT174" s="485">
        <v>174.2105263</v>
      </c>
    </row>
    <row r="175" spans="1:72" ht="13.5" customHeight="1" outlineLevel="1">
      <c r="A175" s="431" t="s">
        <v>461</v>
      </c>
      <c r="B175" s="432" t="s">
        <v>266</v>
      </c>
      <c r="C175" s="432">
        <v>10</v>
      </c>
      <c r="D175" s="432">
        <v>6</v>
      </c>
      <c r="E175" s="432" t="s">
        <v>233</v>
      </c>
      <c r="F175" s="433">
        <v>1175</v>
      </c>
      <c r="G175" s="456">
        <v>1045.75</v>
      </c>
      <c r="H175" s="434">
        <v>434.75</v>
      </c>
      <c r="I175" s="435">
        <v>12.6</v>
      </c>
      <c r="J175" s="436">
        <v>6.3</v>
      </c>
      <c r="K175" s="437" t="s">
        <v>239</v>
      </c>
      <c r="L175" s="438">
        <v>16.813528404761367</v>
      </c>
      <c r="M175" s="439">
        <v>8.4067642023806837</v>
      </c>
      <c r="N175" s="441" t="s">
        <v>239</v>
      </c>
      <c r="O175" s="438">
        <v>21.439648246239994</v>
      </c>
      <c r="P175" s="439">
        <v>10.719824123119997</v>
      </c>
      <c r="Q175" s="441" t="s">
        <v>239</v>
      </c>
      <c r="R175" s="442">
        <v>27</v>
      </c>
      <c r="S175" s="443">
        <v>13.5</v>
      </c>
      <c r="T175" s="437" t="s">
        <v>239</v>
      </c>
      <c r="U175" s="444">
        <v>162</v>
      </c>
      <c r="V175" s="432">
        <v>81</v>
      </c>
      <c r="W175" s="437" t="s">
        <v>239</v>
      </c>
      <c r="X175" s="443" t="s">
        <v>222</v>
      </c>
      <c r="Y175" s="436" t="s">
        <v>194</v>
      </c>
      <c r="Z175" s="436">
        <v>91.4</v>
      </c>
      <c r="AA175" s="436">
        <v>91.6</v>
      </c>
      <c r="AB175" s="436">
        <v>91</v>
      </c>
      <c r="AC175" s="436">
        <v>90.2</v>
      </c>
      <c r="AD175" s="436">
        <v>61</v>
      </c>
      <c r="AE175" s="436">
        <v>71.599999999999994</v>
      </c>
      <c r="AF175" s="436">
        <v>76.2</v>
      </c>
      <c r="AG175" s="436">
        <v>45</v>
      </c>
      <c r="AH175" s="436">
        <v>74</v>
      </c>
      <c r="AI175" s="436">
        <v>112</v>
      </c>
      <c r="AJ175" s="436">
        <v>69.75</v>
      </c>
      <c r="AK175" s="436">
        <v>165</v>
      </c>
      <c r="AL175" s="436">
        <v>250</v>
      </c>
      <c r="AM175" s="436">
        <v>155</v>
      </c>
      <c r="AN175" s="432">
        <v>18</v>
      </c>
      <c r="AO175" s="432">
        <v>38</v>
      </c>
      <c r="AP175" s="446">
        <v>257.63400000000001</v>
      </c>
      <c r="AQ175" s="447">
        <v>64.3</v>
      </c>
      <c r="AR175" s="457">
        <v>137</v>
      </c>
      <c r="AS175" s="449">
        <v>1.7082999999999999</v>
      </c>
      <c r="AT175" s="432" t="s">
        <v>196</v>
      </c>
      <c r="AU175" s="432" t="s">
        <v>197</v>
      </c>
      <c r="AV175" s="450">
        <v>55</v>
      </c>
      <c r="AW175" s="450">
        <v>67</v>
      </c>
      <c r="AX175" s="450">
        <v>21</v>
      </c>
      <c r="AY175" s="450">
        <v>40</v>
      </c>
      <c r="AZ175" s="450">
        <v>42</v>
      </c>
      <c r="BA175" s="450">
        <v>51</v>
      </c>
      <c r="BB175" s="450">
        <v>46</v>
      </c>
      <c r="BC175" s="450">
        <v>51</v>
      </c>
      <c r="BD175" s="450">
        <v>28</v>
      </c>
      <c r="BE175" s="451">
        <f t="shared" si="13"/>
        <v>503.07584745762711</v>
      </c>
      <c r="BF175" s="450">
        <v>2400</v>
      </c>
      <c r="BG175" s="451">
        <f t="shared" si="14"/>
        <v>503.07584745762711</v>
      </c>
      <c r="BH175" s="450">
        <v>2400</v>
      </c>
      <c r="BI175" s="446" t="s">
        <v>198</v>
      </c>
      <c r="BJ175" s="446" t="s">
        <v>199</v>
      </c>
      <c r="BK175" s="452" t="s">
        <v>200</v>
      </c>
      <c r="BL175" s="453">
        <v>1.1499999999999999</v>
      </c>
      <c r="BM175" s="454">
        <v>40</v>
      </c>
      <c r="BN175" s="454" t="s">
        <v>195</v>
      </c>
      <c r="BO175" s="455" t="s">
        <v>195</v>
      </c>
      <c r="BP175" s="454" t="s">
        <v>195</v>
      </c>
      <c r="BQ175" s="454" t="s">
        <v>195</v>
      </c>
      <c r="BT175" s="485">
        <v>169.7738105</v>
      </c>
    </row>
    <row r="176" spans="1:72" ht="13.5" customHeight="1" outlineLevel="1">
      <c r="A176" s="431" t="s">
        <v>462</v>
      </c>
      <c r="B176" s="432" t="s">
        <v>266</v>
      </c>
      <c r="C176" s="432">
        <v>5</v>
      </c>
      <c r="D176" s="432">
        <v>8</v>
      </c>
      <c r="E176" s="432" t="s">
        <v>230</v>
      </c>
      <c r="F176" s="433">
        <v>880</v>
      </c>
      <c r="G176" s="456">
        <v>783.2</v>
      </c>
      <c r="H176" s="434">
        <v>413.59999999999997</v>
      </c>
      <c r="I176" s="435">
        <v>11</v>
      </c>
      <c r="J176" s="436">
        <v>5.5</v>
      </c>
      <c r="K176" s="437" t="s">
        <v>239</v>
      </c>
      <c r="L176" s="438">
        <v>12.748829901796073</v>
      </c>
      <c r="M176" s="439">
        <v>6.3744149508980366</v>
      </c>
      <c r="N176" s="441" t="s">
        <v>239</v>
      </c>
      <c r="O176" s="438">
        <v>14.965221307137053</v>
      </c>
      <c r="P176" s="439">
        <v>7.4826106535685266</v>
      </c>
      <c r="Q176" s="441" t="s">
        <v>239</v>
      </c>
      <c r="R176" s="442">
        <v>17</v>
      </c>
      <c r="S176" s="443">
        <v>8.5</v>
      </c>
      <c r="T176" s="437" t="s">
        <v>239</v>
      </c>
      <c r="U176" s="444">
        <v>66</v>
      </c>
      <c r="V176" s="432">
        <v>33</v>
      </c>
      <c r="W176" s="437" t="s">
        <v>239</v>
      </c>
      <c r="X176" s="443" t="s">
        <v>231</v>
      </c>
      <c r="Y176" s="436" t="s">
        <v>194</v>
      </c>
      <c r="Z176" s="436">
        <v>85.5</v>
      </c>
      <c r="AA176" s="436">
        <v>87</v>
      </c>
      <c r="AB176" s="436">
        <v>86.5</v>
      </c>
      <c r="AC176" s="436">
        <v>85.5</v>
      </c>
      <c r="AD176" s="436">
        <v>43</v>
      </c>
      <c r="AE176" s="436">
        <v>54</v>
      </c>
      <c r="AF176" s="436">
        <v>61</v>
      </c>
      <c r="AG176" s="436">
        <v>30</v>
      </c>
      <c r="AH176" s="436">
        <v>46</v>
      </c>
      <c r="AI176" s="436">
        <v>63</v>
      </c>
      <c r="AJ176" s="436">
        <v>43.199999999999996</v>
      </c>
      <c r="AK176" s="436">
        <v>155</v>
      </c>
      <c r="AL176" s="436">
        <v>210</v>
      </c>
      <c r="AM176" s="436">
        <v>144</v>
      </c>
      <c r="AN176" s="432">
        <v>65</v>
      </c>
      <c r="AO176" s="432">
        <v>115</v>
      </c>
      <c r="AP176" s="446">
        <v>218</v>
      </c>
      <c r="AQ176" s="447">
        <v>55.619125393209373</v>
      </c>
      <c r="AR176" s="457">
        <v>142</v>
      </c>
      <c r="AS176" s="449">
        <v>1.36</v>
      </c>
      <c r="AT176" s="432" t="s">
        <v>196</v>
      </c>
      <c r="AU176" s="432" t="s">
        <v>197</v>
      </c>
      <c r="AV176" s="450">
        <v>67</v>
      </c>
      <c r="AW176" s="450">
        <v>77</v>
      </c>
      <c r="AX176" s="450">
        <v>46</v>
      </c>
      <c r="AY176" s="450">
        <v>50</v>
      </c>
      <c r="AZ176" s="450">
        <v>64</v>
      </c>
      <c r="BA176" s="450">
        <v>61</v>
      </c>
      <c r="BB176" s="450">
        <v>57</v>
      </c>
      <c r="BC176" s="450">
        <v>46</v>
      </c>
      <c r="BD176" s="450">
        <v>39</v>
      </c>
      <c r="BE176" s="451">
        <f t="shared" si="13"/>
        <v>670.76779661016951</v>
      </c>
      <c r="BF176" s="450">
        <v>1800</v>
      </c>
      <c r="BG176" s="451">
        <f t="shared" si="14"/>
        <v>670.76779661016951</v>
      </c>
      <c r="BH176" s="458">
        <f t="shared" ref="BH176:BH177" si="17">BF176</f>
        <v>1800</v>
      </c>
      <c r="BI176" s="446" t="s">
        <v>198</v>
      </c>
      <c r="BJ176" s="446" t="s">
        <v>199</v>
      </c>
      <c r="BK176" s="452" t="s">
        <v>200</v>
      </c>
      <c r="BL176" s="453">
        <v>1.1499999999999999</v>
      </c>
      <c r="BM176" s="454">
        <v>40</v>
      </c>
      <c r="BN176" s="454" t="s">
        <v>195</v>
      </c>
      <c r="BO176" s="455" t="s">
        <v>195</v>
      </c>
      <c r="BP176" s="454" t="s">
        <v>195</v>
      </c>
      <c r="BQ176" s="454" t="s">
        <v>195</v>
      </c>
      <c r="BT176" s="485">
        <v>137.81054420000001</v>
      </c>
    </row>
    <row r="177" spans="1:72" ht="13.5" customHeight="1" outlineLevel="1">
      <c r="A177" s="431" t="s">
        <v>463</v>
      </c>
      <c r="B177" s="432" t="s">
        <v>266</v>
      </c>
      <c r="C177" s="432">
        <v>7.5</v>
      </c>
      <c r="D177" s="432">
        <v>8</v>
      </c>
      <c r="E177" s="432" t="s">
        <v>233</v>
      </c>
      <c r="F177" s="433">
        <v>875</v>
      </c>
      <c r="G177" s="456">
        <v>778.75</v>
      </c>
      <c r="H177" s="434">
        <v>455</v>
      </c>
      <c r="I177" s="435">
        <v>15.8</v>
      </c>
      <c r="J177" s="436">
        <v>7.9</v>
      </c>
      <c r="K177" s="437" t="s">
        <v>239</v>
      </c>
      <c r="L177" s="438">
        <v>18.366407967850023</v>
      </c>
      <c r="M177" s="439">
        <v>9.1832039839250115</v>
      </c>
      <c r="N177" s="441" t="s">
        <v>239</v>
      </c>
      <c r="O177" s="438">
        <v>21.789238543676614</v>
      </c>
      <c r="P177" s="439">
        <v>10.894619271838307</v>
      </c>
      <c r="Q177" s="441" t="s">
        <v>239</v>
      </c>
      <c r="R177" s="442">
        <v>26</v>
      </c>
      <c r="S177" s="443">
        <v>13</v>
      </c>
      <c r="T177" s="437" t="s">
        <v>239</v>
      </c>
      <c r="U177" s="444">
        <v>100</v>
      </c>
      <c r="V177" s="432">
        <v>50</v>
      </c>
      <c r="W177" s="437" t="s">
        <v>239</v>
      </c>
      <c r="X177" s="443" t="s">
        <v>231</v>
      </c>
      <c r="Y177" s="436" t="s">
        <v>194</v>
      </c>
      <c r="Z177" s="436">
        <v>87</v>
      </c>
      <c r="AA177" s="436">
        <v>88</v>
      </c>
      <c r="AB177" s="436">
        <v>87.5</v>
      </c>
      <c r="AC177" s="436">
        <v>86.5</v>
      </c>
      <c r="AD177" s="436">
        <v>44</v>
      </c>
      <c r="AE177" s="436">
        <v>55</v>
      </c>
      <c r="AF177" s="436">
        <v>62</v>
      </c>
      <c r="AG177" s="436">
        <v>45</v>
      </c>
      <c r="AH177" s="436">
        <v>74</v>
      </c>
      <c r="AI177" s="436">
        <v>90</v>
      </c>
      <c r="AJ177" s="436">
        <v>69.3</v>
      </c>
      <c r="AK177" s="436">
        <v>165</v>
      </c>
      <c r="AL177" s="436">
        <v>200</v>
      </c>
      <c r="AM177" s="436">
        <v>154</v>
      </c>
      <c r="AN177" s="432">
        <v>50</v>
      </c>
      <c r="AO177" s="432">
        <v>100</v>
      </c>
      <c r="AP177" s="446">
        <v>250</v>
      </c>
      <c r="AQ177" s="447">
        <v>72</v>
      </c>
      <c r="AR177" s="457">
        <v>208</v>
      </c>
      <c r="AS177" s="449">
        <v>1.75</v>
      </c>
      <c r="AT177" s="432" t="s">
        <v>196</v>
      </c>
      <c r="AU177" s="432" t="s">
        <v>197</v>
      </c>
      <c r="AV177" s="450">
        <v>67</v>
      </c>
      <c r="AW177" s="450">
        <v>77</v>
      </c>
      <c r="AX177" s="450">
        <v>46</v>
      </c>
      <c r="AY177" s="450">
        <v>50</v>
      </c>
      <c r="AZ177" s="450">
        <v>64</v>
      </c>
      <c r="BA177" s="450">
        <v>61</v>
      </c>
      <c r="BB177" s="450">
        <v>57</v>
      </c>
      <c r="BC177" s="450">
        <v>46</v>
      </c>
      <c r="BD177" s="450">
        <v>39</v>
      </c>
      <c r="BE177" s="451">
        <f t="shared" si="13"/>
        <v>670.76779661016951</v>
      </c>
      <c r="BF177" s="450">
        <v>1800</v>
      </c>
      <c r="BG177" s="451">
        <f t="shared" si="14"/>
        <v>670.76779661016951</v>
      </c>
      <c r="BH177" s="458">
        <f t="shared" si="17"/>
        <v>1800</v>
      </c>
      <c r="BI177" s="446" t="s">
        <v>198</v>
      </c>
      <c r="BJ177" s="446" t="s">
        <v>199</v>
      </c>
      <c r="BK177" s="452" t="s">
        <v>200</v>
      </c>
      <c r="BL177" s="453">
        <v>1.1499999999999999</v>
      </c>
      <c r="BM177" s="454">
        <v>40</v>
      </c>
      <c r="BN177" s="454" t="s">
        <v>195</v>
      </c>
      <c r="BO177" s="455" t="s">
        <v>195</v>
      </c>
      <c r="BP177" s="454" t="s">
        <v>195</v>
      </c>
      <c r="BQ177" s="454" t="s">
        <v>195</v>
      </c>
      <c r="BT177" s="485">
        <v>130.8811441</v>
      </c>
    </row>
    <row r="178" spans="1:72" ht="13.5" customHeight="1" outlineLevel="1">
      <c r="A178" s="431" t="s">
        <v>464</v>
      </c>
      <c r="B178" s="432" t="s">
        <v>266</v>
      </c>
      <c r="C178" s="432">
        <v>25</v>
      </c>
      <c r="D178" s="432">
        <v>4</v>
      </c>
      <c r="E178" s="432" t="s">
        <v>298</v>
      </c>
      <c r="F178" s="433">
        <v>1775</v>
      </c>
      <c r="G178" s="456">
        <v>1579.75</v>
      </c>
      <c r="H178" s="434">
        <v>834.25</v>
      </c>
      <c r="I178" s="435">
        <v>22</v>
      </c>
      <c r="J178" s="436">
        <v>11</v>
      </c>
      <c r="K178" s="437" t="s">
        <v>239</v>
      </c>
      <c r="L178" s="438">
        <v>35.302457734392753</v>
      </c>
      <c r="M178" s="439">
        <v>17.651228867196377</v>
      </c>
      <c r="N178" s="441" t="s">
        <v>239</v>
      </c>
      <c r="O178" s="438">
        <v>46.746416024554449</v>
      </c>
      <c r="P178" s="439">
        <v>23.373208012277225</v>
      </c>
      <c r="Q178" s="441" t="s">
        <v>239</v>
      </c>
      <c r="R178" s="442">
        <v>60</v>
      </c>
      <c r="S178" s="443">
        <v>30</v>
      </c>
      <c r="T178" s="437" t="s">
        <v>239</v>
      </c>
      <c r="U178" s="444">
        <v>366</v>
      </c>
      <c r="V178" s="432">
        <v>183</v>
      </c>
      <c r="W178" s="437" t="s">
        <v>239</v>
      </c>
      <c r="X178" s="443" t="s">
        <v>231</v>
      </c>
      <c r="Y178" s="436" t="s">
        <v>194</v>
      </c>
      <c r="Z178" s="436">
        <v>93.5</v>
      </c>
      <c r="AA178" s="436">
        <v>94</v>
      </c>
      <c r="AB178" s="436">
        <v>93.6</v>
      </c>
      <c r="AC178" s="436">
        <v>93</v>
      </c>
      <c r="AD178" s="436">
        <v>71</v>
      </c>
      <c r="AE178" s="436">
        <v>80</v>
      </c>
      <c r="AF178" s="436">
        <v>84</v>
      </c>
      <c r="AG178" s="436">
        <v>74</v>
      </c>
      <c r="AH178" s="436">
        <v>133</v>
      </c>
      <c r="AI178" s="436">
        <v>185</v>
      </c>
      <c r="AJ178" s="436">
        <v>124.32</v>
      </c>
      <c r="AK178" s="436">
        <v>180</v>
      </c>
      <c r="AL178" s="436">
        <v>250</v>
      </c>
      <c r="AM178" s="436">
        <v>168</v>
      </c>
      <c r="AN178" s="432">
        <v>24</v>
      </c>
      <c r="AO178" s="432">
        <v>44</v>
      </c>
      <c r="AP178" s="446">
        <v>444.80399999999997</v>
      </c>
      <c r="AQ178" s="447">
        <v>102.79844853391695</v>
      </c>
      <c r="AR178" s="446">
        <v>122</v>
      </c>
      <c r="AS178" s="449">
        <v>4.3600000000000003</v>
      </c>
      <c r="AT178" s="432" t="s">
        <v>299</v>
      </c>
      <c r="AU178" s="432" t="s">
        <v>197</v>
      </c>
      <c r="AV178" s="450">
        <v>65</v>
      </c>
      <c r="AW178" s="450">
        <v>76</v>
      </c>
      <c r="AX178" s="450">
        <v>43</v>
      </c>
      <c r="AY178" s="450">
        <v>51</v>
      </c>
      <c r="AZ178" s="450">
        <v>55</v>
      </c>
      <c r="BA178" s="450">
        <v>55</v>
      </c>
      <c r="BB178" s="450">
        <v>62</v>
      </c>
      <c r="BC178" s="450">
        <v>59</v>
      </c>
      <c r="BD178" s="450">
        <v>51</v>
      </c>
      <c r="BE178" s="451">
        <f t="shared" si="13"/>
        <v>335.38389830508476</v>
      </c>
      <c r="BF178" s="450">
        <v>3600</v>
      </c>
      <c r="BG178" s="451">
        <f t="shared" si="14"/>
        <v>335.38389830508476</v>
      </c>
      <c r="BH178" s="450">
        <v>3600</v>
      </c>
      <c r="BI178" s="446" t="s">
        <v>300</v>
      </c>
      <c r="BJ178" s="446" t="s">
        <v>199</v>
      </c>
      <c r="BK178" s="452" t="s">
        <v>200</v>
      </c>
      <c r="BL178" s="453">
        <v>1.1499999999999999</v>
      </c>
      <c r="BM178" s="454">
        <v>40</v>
      </c>
      <c r="BN178" s="454" t="s">
        <v>195</v>
      </c>
      <c r="BO178" s="455" t="s">
        <v>195</v>
      </c>
      <c r="BP178" s="454" t="s">
        <v>195</v>
      </c>
      <c r="BQ178" s="454" t="s">
        <v>195</v>
      </c>
      <c r="BT178" s="485">
        <v>171.57684209999999</v>
      </c>
    </row>
    <row r="179" spans="1:72" ht="13.5" customHeight="1" outlineLevel="1">
      <c r="A179" s="431" t="s">
        <v>465</v>
      </c>
      <c r="B179" s="432" t="s">
        <v>266</v>
      </c>
      <c r="C179" s="432">
        <v>30</v>
      </c>
      <c r="D179" s="432">
        <v>4</v>
      </c>
      <c r="E179" s="432" t="s">
        <v>302</v>
      </c>
      <c r="F179" s="433">
        <v>1775</v>
      </c>
      <c r="G179" s="456">
        <v>1579.75</v>
      </c>
      <c r="H179" s="434">
        <v>834.25</v>
      </c>
      <c r="I179" s="435">
        <v>24</v>
      </c>
      <c r="J179" s="436">
        <v>12</v>
      </c>
      <c r="K179" s="437" t="s">
        <v>239</v>
      </c>
      <c r="L179" s="438">
        <v>41.026804791416041</v>
      </c>
      <c r="M179" s="439">
        <v>20.51340239570802</v>
      </c>
      <c r="N179" s="441" t="s">
        <v>239</v>
      </c>
      <c r="O179" s="438">
        <v>54.669352557681158</v>
      </c>
      <c r="P179" s="439">
        <v>27.334676278840579</v>
      </c>
      <c r="Q179" s="441" t="s">
        <v>239</v>
      </c>
      <c r="R179" s="442">
        <v>70</v>
      </c>
      <c r="S179" s="443">
        <v>35</v>
      </c>
      <c r="T179" s="437" t="s">
        <v>239</v>
      </c>
      <c r="U179" s="444">
        <v>436</v>
      </c>
      <c r="V179" s="432">
        <v>218</v>
      </c>
      <c r="W179" s="437" t="s">
        <v>239</v>
      </c>
      <c r="X179" s="443" t="s">
        <v>231</v>
      </c>
      <c r="Y179" s="436" t="s">
        <v>194</v>
      </c>
      <c r="Z179" s="436">
        <v>93.9</v>
      </c>
      <c r="AA179" s="436">
        <v>94.1</v>
      </c>
      <c r="AB179" s="436">
        <v>93.6</v>
      </c>
      <c r="AC179" s="436">
        <v>93</v>
      </c>
      <c r="AD179" s="436">
        <v>73</v>
      </c>
      <c r="AE179" s="436">
        <v>82</v>
      </c>
      <c r="AF179" s="436">
        <v>85</v>
      </c>
      <c r="AG179" s="436">
        <v>89</v>
      </c>
      <c r="AH179" s="436">
        <v>160</v>
      </c>
      <c r="AI179" s="436">
        <v>223</v>
      </c>
      <c r="AJ179" s="436">
        <v>149.51999999999998</v>
      </c>
      <c r="AK179" s="436">
        <v>180</v>
      </c>
      <c r="AL179" s="436">
        <v>250</v>
      </c>
      <c r="AM179" s="436">
        <v>168</v>
      </c>
      <c r="AN179" s="432">
        <v>24</v>
      </c>
      <c r="AO179" s="432">
        <v>44</v>
      </c>
      <c r="AP179" s="446">
        <v>455.81399999999996</v>
      </c>
      <c r="AQ179" s="447">
        <v>110.51432552924879</v>
      </c>
      <c r="AR179" s="446">
        <v>144</v>
      </c>
      <c r="AS179" s="449">
        <v>4.83</v>
      </c>
      <c r="AT179" s="432" t="s">
        <v>299</v>
      </c>
      <c r="AU179" s="432" t="s">
        <v>197</v>
      </c>
      <c r="AV179" s="450">
        <v>65</v>
      </c>
      <c r="AW179" s="450">
        <v>76</v>
      </c>
      <c r="AX179" s="450">
        <v>43</v>
      </c>
      <c r="AY179" s="450">
        <v>51</v>
      </c>
      <c r="AZ179" s="450">
        <v>55</v>
      </c>
      <c r="BA179" s="450">
        <v>55</v>
      </c>
      <c r="BB179" s="450">
        <v>62</v>
      </c>
      <c r="BC179" s="450">
        <v>59</v>
      </c>
      <c r="BD179" s="450">
        <v>51</v>
      </c>
      <c r="BE179" s="451">
        <f t="shared" si="13"/>
        <v>335.38389830508476</v>
      </c>
      <c r="BF179" s="450">
        <v>3600</v>
      </c>
      <c r="BG179" s="451">
        <f t="shared" si="14"/>
        <v>335.38389830508476</v>
      </c>
      <c r="BH179" s="450">
        <v>3600</v>
      </c>
      <c r="BI179" s="446" t="s">
        <v>300</v>
      </c>
      <c r="BJ179" s="446" t="s">
        <v>199</v>
      </c>
      <c r="BK179" s="452" t="s">
        <v>200</v>
      </c>
      <c r="BL179" s="453">
        <v>1.1499999999999999</v>
      </c>
      <c r="BM179" s="454">
        <v>40</v>
      </c>
      <c r="BN179" s="454" t="s">
        <v>195</v>
      </c>
      <c r="BO179" s="455" t="s">
        <v>195</v>
      </c>
      <c r="BP179" s="454" t="s">
        <v>195</v>
      </c>
      <c r="BQ179" s="454" t="s">
        <v>195</v>
      </c>
      <c r="BT179" s="485">
        <v>166.53449470000001</v>
      </c>
    </row>
    <row r="180" spans="1:72" ht="13.5" customHeight="1" outlineLevel="1">
      <c r="A180" s="431" t="s">
        <v>466</v>
      </c>
      <c r="B180" s="432" t="s">
        <v>266</v>
      </c>
      <c r="C180" s="432">
        <v>15</v>
      </c>
      <c r="D180" s="432">
        <v>6</v>
      </c>
      <c r="E180" s="432" t="s">
        <v>298</v>
      </c>
      <c r="F180" s="433">
        <v>1180</v>
      </c>
      <c r="G180" s="456">
        <v>1062</v>
      </c>
      <c r="H180" s="434">
        <v>472</v>
      </c>
      <c r="I180" s="435">
        <v>22</v>
      </c>
      <c r="J180" s="436">
        <v>11</v>
      </c>
      <c r="K180" s="437" t="s">
        <v>239</v>
      </c>
      <c r="L180" s="438">
        <v>29.186794404354728</v>
      </c>
      <c r="M180" s="439">
        <v>14.593397202177364</v>
      </c>
      <c r="N180" s="441" t="s">
        <v>239</v>
      </c>
      <c r="O180" s="438">
        <v>34.812145821415079</v>
      </c>
      <c r="P180" s="439">
        <v>17.40607291070754</v>
      </c>
      <c r="Q180" s="441" t="s">
        <v>239</v>
      </c>
      <c r="R180" s="442">
        <v>42</v>
      </c>
      <c r="S180" s="443">
        <v>21</v>
      </c>
      <c r="T180" s="437" t="s">
        <v>239</v>
      </c>
      <c r="U180" s="444">
        <v>232</v>
      </c>
      <c r="V180" s="432">
        <v>116</v>
      </c>
      <c r="W180" s="437" t="s">
        <v>239</v>
      </c>
      <c r="X180" s="443" t="s">
        <v>231</v>
      </c>
      <c r="Y180" s="436" t="s">
        <v>194</v>
      </c>
      <c r="Z180" s="436">
        <v>90.9</v>
      </c>
      <c r="AA180" s="436">
        <v>91.8</v>
      </c>
      <c r="AB180" s="436">
        <v>91.7</v>
      </c>
      <c r="AC180" s="436">
        <v>91</v>
      </c>
      <c r="AD180" s="436">
        <v>53</v>
      </c>
      <c r="AE180" s="436">
        <v>66</v>
      </c>
      <c r="AF180" s="436">
        <v>73</v>
      </c>
      <c r="AG180" s="436">
        <v>67</v>
      </c>
      <c r="AH180" s="436">
        <v>100</v>
      </c>
      <c r="AI180" s="436">
        <v>161</v>
      </c>
      <c r="AJ180" s="436">
        <v>93.8</v>
      </c>
      <c r="AK180" s="436">
        <v>150</v>
      </c>
      <c r="AL180" s="436">
        <v>240</v>
      </c>
      <c r="AM180" s="436">
        <v>140</v>
      </c>
      <c r="AN180" s="432">
        <v>22</v>
      </c>
      <c r="AO180" s="432">
        <v>48</v>
      </c>
      <c r="AP180" s="446">
        <v>409</v>
      </c>
      <c r="AQ180" s="447">
        <v>95.30317890967649</v>
      </c>
      <c r="AR180" s="446">
        <v>200</v>
      </c>
      <c r="AS180" s="449">
        <v>3.94</v>
      </c>
      <c r="AT180" s="432" t="s">
        <v>299</v>
      </c>
      <c r="AU180" s="432" t="s">
        <v>197</v>
      </c>
      <c r="AV180" s="450">
        <v>61</v>
      </c>
      <c r="AW180" s="450">
        <v>72</v>
      </c>
      <c r="AX180" s="450">
        <v>42</v>
      </c>
      <c r="AY180" s="450">
        <v>49</v>
      </c>
      <c r="AZ180" s="450">
        <v>55</v>
      </c>
      <c r="BA180" s="450">
        <v>52</v>
      </c>
      <c r="BB180" s="450">
        <v>54</v>
      </c>
      <c r="BC180" s="450">
        <v>56</v>
      </c>
      <c r="BD180" s="450">
        <v>50</v>
      </c>
      <c r="BE180" s="451">
        <f t="shared" si="13"/>
        <v>580.47213168187739</v>
      </c>
      <c r="BF180" s="450">
        <v>2080</v>
      </c>
      <c r="BG180" s="451">
        <f t="shared" si="14"/>
        <v>580.47213168187739</v>
      </c>
      <c r="BH180" s="450">
        <v>2080</v>
      </c>
      <c r="BI180" s="446" t="s">
        <v>300</v>
      </c>
      <c r="BJ180" s="446" t="s">
        <v>199</v>
      </c>
      <c r="BK180" s="452" t="s">
        <v>200</v>
      </c>
      <c r="BL180" s="453">
        <v>1.1499999999999999</v>
      </c>
      <c r="BM180" s="454">
        <v>40</v>
      </c>
      <c r="BN180" s="454" t="s">
        <v>195</v>
      </c>
      <c r="BO180" s="455" t="s">
        <v>195</v>
      </c>
      <c r="BP180" s="454" t="s">
        <v>195</v>
      </c>
      <c r="BQ180" s="454" t="s">
        <v>195</v>
      </c>
      <c r="BT180" s="485">
        <v>165.2105263</v>
      </c>
    </row>
    <row r="181" spans="1:72" ht="13.5" customHeight="1" outlineLevel="1">
      <c r="A181" s="431" t="s">
        <v>467</v>
      </c>
      <c r="B181" s="432" t="s">
        <v>266</v>
      </c>
      <c r="C181" s="432">
        <v>20</v>
      </c>
      <c r="D181" s="432">
        <v>6</v>
      </c>
      <c r="E181" s="432" t="s">
        <v>302</v>
      </c>
      <c r="F181" s="433">
        <v>1180</v>
      </c>
      <c r="G181" s="456">
        <v>1062</v>
      </c>
      <c r="H181" s="434">
        <v>472</v>
      </c>
      <c r="I181" s="435">
        <v>26</v>
      </c>
      <c r="J181" s="436">
        <v>13</v>
      </c>
      <c r="K181" s="437" t="s">
        <v>239</v>
      </c>
      <c r="L181" s="438">
        <v>36.065768801133622</v>
      </c>
      <c r="M181" s="439">
        <v>18.032884400566811</v>
      </c>
      <c r="N181" s="441" t="s">
        <v>239</v>
      </c>
      <c r="O181" s="438">
        <v>44.301581412054119</v>
      </c>
      <c r="P181" s="439">
        <v>22.15079070602706</v>
      </c>
      <c r="Q181" s="441" t="s">
        <v>239</v>
      </c>
      <c r="R181" s="442">
        <v>54</v>
      </c>
      <c r="S181" s="443">
        <v>27</v>
      </c>
      <c r="T181" s="437" t="s">
        <v>239</v>
      </c>
      <c r="U181" s="444">
        <v>290</v>
      </c>
      <c r="V181" s="432">
        <v>145</v>
      </c>
      <c r="W181" s="437" t="s">
        <v>239</v>
      </c>
      <c r="X181" s="443" t="s">
        <v>231</v>
      </c>
      <c r="Y181" s="436" t="s">
        <v>194</v>
      </c>
      <c r="Z181" s="436">
        <v>91.2</v>
      </c>
      <c r="AA181" s="436">
        <v>92</v>
      </c>
      <c r="AB181" s="436">
        <v>91.7</v>
      </c>
      <c r="AC181" s="436">
        <v>91</v>
      </c>
      <c r="AD181" s="436">
        <v>57</v>
      </c>
      <c r="AE181" s="436">
        <v>69</v>
      </c>
      <c r="AF181" s="436">
        <v>76</v>
      </c>
      <c r="AG181" s="436">
        <v>89</v>
      </c>
      <c r="AH181" s="436">
        <v>133</v>
      </c>
      <c r="AI181" s="436">
        <v>214</v>
      </c>
      <c r="AJ181" s="436">
        <v>124.6</v>
      </c>
      <c r="AK181" s="436">
        <v>150</v>
      </c>
      <c r="AL181" s="436">
        <v>240</v>
      </c>
      <c r="AM181" s="436">
        <v>140</v>
      </c>
      <c r="AN181" s="432">
        <v>20</v>
      </c>
      <c r="AO181" s="432">
        <v>45</v>
      </c>
      <c r="AP181" s="446">
        <v>434</v>
      </c>
      <c r="AQ181" s="447">
        <v>104.98741932725046</v>
      </c>
      <c r="AR181" s="446">
        <v>262</v>
      </c>
      <c r="AS181" s="449">
        <v>4.5199999999999996</v>
      </c>
      <c r="AT181" s="432" t="s">
        <v>299</v>
      </c>
      <c r="AU181" s="432" t="s">
        <v>197</v>
      </c>
      <c r="AV181" s="450">
        <v>61</v>
      </c>
      <c r="AW181" s="450">
        <v>72</v>
      </c>
      <c r="AX181" s="450">
        <v>42</v>
      </c>
      <c r="AY181" s="450">
        <v>49</v>
      </c>
      <c r="AZ181" s="450">
        <v>55</v>
      </c>
      <c r="BA181" s="450">
        <v>52</v>
      </c>
      <c r="BB181" s="450">
        <v>54</v>
      </c>
      <c r="BC181" s="450">
        <v>56</v>
      </c>
      <c r="BD181" s="450">
        <v>50</v>
      </c>
      <c r="BE181" s="451">
        <f t="shared" si="13"/>
        <v>580.47213168187739</v>
      </c>
      <c r="BF181" s="450">
        <v>2080</v>
      </c>
      <c r="BG181" s="451">
        <f t="shared" si="14"/>
        <v>580.47213168187739</v>
      </c>
      <c r="BH181" s="450">
        <v>2080</v>
      </c>
      <c r="BI181" s="446" t="s">
        <v>300</v>
      </c>
      <c r="BJ181" s="446" t="s">
        <v>199</v>
      </c>
      <c r="BK181" s="452" t="s">
        <v>200</v>
      </c>
      <c r="BL181" s="453">
        <v>1.1499999999999999</v>
      </c>
      <c r="BM181" s="454">
        <v>40</v>
      </c>
      <c r="BN181" s="454" t="s">
        <v>195</v>
      </c>
      <c r="BO181" s="455" t="s">
        <v>195</v>
      </c>
      <c r="BP181" s="454" t="s">
        <v>195</v>
      </c>
      <c r="BQ181" s="454" t="s">
        <v>195</v>
      </c>
      <c r="BT181" s="485">
        <v>163.3578947</v>
      </c>
    </row>
    <row r="182" spans="1:72" ht="13.5" customHeight="1" outlineLevel="1">
      <c r="A182" s="431" t="s">
        <v>468</v>
      </c>
      <c r="B182" s="432" t="s">
        <v>266</v>
      </c>
      <c r="C182" s="432">
        <v>10</v>
      </c>
      <c r="D182" s="432">
        <v>8</v>
      </c>
      <c r="E182" s="432" t="s">
        <v>298</v>
      </c>
      <c r="F182" s="433">
        <v>885</v>
      </c>
      <c r="G182" s="456">
        <v>787.65</v>
      </c>
      <c r="H182" s="434">
        <v>398.25</v>
      </c>
      <c r="I182" s="435">
        <v>22</v>
      </c>
      <c r="J182" s="436">
        <v>11</v>
      </c>
      <c r="K182" s="437" t="s">
        <v>239</v>
      </c>
      <c r="L182" s="438">
        <v>25</v>
      </c>
      <c r="M182" s="439">
        <v>12.5</v>
      </c>
      <c r="N182" s="441" t="s">
        <v>239</v>
      </c>
      <c r="O182" s="438">
        <v>29.6</v>
      </c>
      <c r="P182" s="439">
        <v>14.8</v>
      </c>
      <c r="Q182" s="441" t="s">
        <v>239</v>
      </c>
      <c r="R182" s="442">
        <v>34</v>
      </c>
      <c r="S182" s="443">
        <v>17</v>
      </c>
      <c r="T182" s="437" t="s">
        <v>239</v>
      </c>
      <c r="U182" s="444">
        <v>162</v>
      </c>
      <c r="V182" s="432">
        <v>81</v>
      </c>
      <c r="W182" s="437" t="s">
        <v>239</v>
      </c>
      <c r="X182" s="443" t="s">
        <v>222</v>
      </c>
      <c r="Y182" s="436" t="s">
        <v>194</v>
      </c>
      <c r="Z182" s="436">
        <v>88.2</v>
      </c>
      <c r="AA182" s="436">
        <v>89.8</v>
      </c>
      <c r="AB182" s="436">
        <v>90.2</v>
      </c>
      <c r="AC182" s="436">
        <v>89.5</v>
      </c>
      <c r="AD182" s="436">
        <v>42</v>
      </c>
      <c r="AE182" s="436">
        <v>53</v>
      </c>
      <c r="AF182" s="436">
        <v>61</v>
      </c>
      <c r="AG182" s="436">
        <v>59</v>
      </c>
      <c r="AH182" s="436">
        <v>95</v>
      </c>
      <c r="AI182" s="436">
        <v>132</v>
      </c>
      <c r="AJ182" s="436">
        <v>82.6</v>
      </c>
      <c r="AK182" s="436">
        <v>160</v>
      </c>
      <c r="AL182" s="436">
        <v>240</v>
      </c>
      <c r="AM182" s="436">
        <v>140</v>
      </c>
      <c r="AN182" s="432">
        <v>15</v>
      </c>
      <c r="AO182" s="432">
        <v>30</v>
      </c>
      <c r="AP182" s="446">
        <v>418.38</v>
      </c>
      <c r="AQ182" s="447">
        <v>97.262250889693021</v>
      </c>
      <c r="AR182" s="446">
        <v>273</v>
      </c>
      <c r="AS182" s="449">
        <v>4.05</v>
      </c>
      <c r="AT182" s="432" t="s">
        <v>299</v>
      </c>
      <c r="AU182" s="432" t="s">
        <v>197</v>
      </c>
      <c r="AV182" s="450">
        <v>59</v>
      </c>
      <c r="AW182" s="450">
        <v>70</v>
      </c>
      <c r="AX182" s="450">
        <v>49</v>
      </c>
      <c r="AY182" s="450">
        <v>51</v>
      </c>
      <c r="AZ182" s="450">
        <v>54</v>
      </c>
      <c r="BA182" s="450">
        <v>52</v>
      </c>
      <c r="BB182" s="450">
        <v>54</v>
      </c>
      <c r="BC182" s="450">
        <v>44</v>
      </c>
      <c r="BD182" s="450">
        <v>37</v>
      </c>
      <c r="BE182" s="451">
        <f t="shared" si="13"/>
        <v>773.96284224250314</v>
      </c>
      <c r="BF182" s="450">
        <v>1560</v>
      </c>
      <c r="BG182" s="451">
        <f t="shared" si="14"/>
        <v>773.96284224250314</v>
      </c>
      <c r="BH182" s="458">
        <f t="shared" ref="BH182:BH183" si="18">BF182</f>
        <v>1560</v>
      </c>
      <c r="BI182" s="446" t="s">
        <v>300</v>
      </c>
      <c r="BJ182" s="446" t="s">
        <v>199</v>
      </c>
      <c r="BK182" s="452" t="s">
        <v>200</v>
      </c>
      <c r="BL182" s="453">
        <v>1.1499999999999999</v>
      </c>
      <c r="BM182" s="454">
        <v>40</v>
      </c>
      <c r="BN182" s="454" t="s">
        <v>195</v>
      </c>
      <c r="BO182" s="455" t="s">
        <v>195</v>
      </c>
      <c r="BP182" s="454" t="s">
        <v>195</v>
      </c>
      <c r="BQ182" s="454" t="s">
        <v>195</v>
      </c>
      <c r="BT182" s="485">
        <v>153.82421005</v>
      </c>
    </row>
    <row r="183" spans="1:72" ht="13.5" customHeight="1" outlineLevel="1">
      <c r="A183" s="431" t="s">
        <v>469</v>
      </c>
      <c r="B183" s="432" t="s">
        <v>266</v>
      </c>
      <c r="C183" s="432">
        <v>15</v>
      </c>
      <c r="D183" s="432">
        <v>8</v>
      </c>
      <c r="E183" s="432" t="s">
        <v>302</v>
      </c>
      <c r="F183" s="433">
        <v>885</v>
      </c>
      <c r="G183" s="456">
        <v>787.65</v>
      </c>
      <c r="H183" s="434">
        <v>398.25</v>
      </c>
      <c r="I183" s="435">
        <v>38</v>
      </c>
      <c r="J183" s="436">
        <v>19</v>
      </c>
      <c r="K183" s="437" t="s">
        <v>239</v>
      </c>
      <c r="L183" s="438">
        <v>33.464995811761575</v>
      </c>
      <c r="M183" s="439">
        <v>16.732497905880788</v>
      </c>
      <c r="N183" s="441" t="s">
        <v>239</v>
      </c>
      <c r="O183" s="438">
        <v>46</v>
      </c>
      <c r="P183" s="439">
        <v>23</v>
      </c>
      <c r="Q183" s="441" t="s">
        <v>239</v>
      </c>
      <c r="R183" s="442">
        <v>52</v>
      </c>
      <c r="S183" s="443">
        <v>26</v>
      </c>
      <c r="T183" s="437" t="s">
        <v>239</v>
      </c>
      <c r="U183" s="444">
        <v>232</v>
      </c>
      <c r="V183" s="432">
        <v>116</v>
      </c>
      <c r="W183" s="437" t="s">
        <v>239</v>
      </c>
      <c r="X183" s="443" t="s">
        <v>231</v>
      </c>
      <c r="Y183" s="436" t="s">
        <v>194</v>
      </c>
      <c r="Z183" s="436">
        <v>88.6</v>
      </c>
      <c r="AA183" s="436">
        <v>89.8</v>
      </c>
      <c r="AB183" s="436">
        <v>90.2</v>
      </c>
      <c r="AC183" s="436">
        <v>90.2</v>
      </c>
      <c r="AD183" s="436">
        <v>40</v>
      </c>
      <c r="AE183" s="436">
        <v>50</v>
      </c>
      <c r="AF183" s="436">
        <v>60</v>
      </c>
      <c r="AG183" s="436">
        <v>89</v>
      </c>
      <c r="AH183" s="436">
        <v>142</v>
      </c>
      <c r="AI183" s="436">
        <v>214</v>
      </c>
      <c r="AJ183" s="436">
        <v>124.6</v>
      </c>
      <c r="AK183" s="436">
        <v>160</v>
      </c>
      <c r="AL183" s="436">
        <v>240</v>
      </c>
      <c r="AM183" s="436">
        <v>140</v>
      </c>
      <c r="AN183" s="432">
        <v>18</v>
      </c>
      <c r="AO183" s="432">
        <v>35</v>
      </c>
      <c r="AP183" s="446">
        <v>459</v>
      </c>
      <c r="AQ183" s="447">
        <v>114.78277922733314</v>
      </c>
      <c r="AR183" s="446">
        <v>400</v>
      </c>
      <c r="AS183" s="449">
        <v>5.1100000000000003</v>
      </c>
      <c r="AT183" s="432" t="s">
        <v>299</v>
      </c>
      <c r="AU183" s="432" t="s">
        <v>197</v>
      </c>
      <c r="AV183" s="450">
        <v>59</v>
      </c>
      <c r="AW183" s="450">
        <v>70</v>
      </c>
      <c r="AX183" s="450">
        <v>49</v>
      </c>
      <c r="AY183" s="450">
        <v>51</v>
      </c>
      <c r="AZ183" s="450">
        <v>54</v>
      </c>
      <c r="BA183" s="450">
        <v>52</v>
      </c>
      <c r="BB183" s="450">
        <v>54</v>
      </c>
      <c r="BC183" s="450">
        <v>44</v>
      </c>
      <c r="BD183" s="450">
        <v>37</v>
      </c>
      <c r="BE183" s="451">
        <f t="shared" si="13"/>
        <v>773.96284224250314</v>
      </c>
      <c r="BF183" s="450">
        <v>1560</v>
      </c>
      <c r="BG183" s="451">
        <f t="shared" si="14"/>
        <v>773.96284224250314</v>
      </c>
      <c r="BH183" s="458">
        <f t="shared" si="18"/>
        <v>1560</v>
      </c>
      <c r="BI183" s="446" t="s">
        <v>300</v>
      </c>
      <c r="BJ183" s="446" t="s">
        <v>199</v>
      </c>
      <c r="BK183" s="452" t="s">
        <v>200</v>
      </c>
      <c r="BL183" s="453">
        <v>1.1499999999999999</v>
      </c>
      <c r="BM183" s="454">
        <v>40</v>
      </c>
      <c r="BN183" s="454" t="s">
        <v>195</v>
      </c>
      <c r="BO183" s="455" t="s">
        <v>195</v>
      </c>
      <c r="BP183" s="454" t="s">
        <v>195</v>
      </c>
      <c r="BQ183" s="454" t="s">
        <v>195</v>
      </c>
      <c r="BT183" s="485">
        <v>153.82422105000001</v>
      </c>
    </row>
    <row r="184" spans="1:72" ht="13.5" customHeight="1" outlineLevel="1">
      <c r="A184" s="431" t="s">
        <v>470</v>
      </c>
      <c r="B184" s="432" t="s">
        <v>266</v>
      </c>
      <c r="C184" s="432">
        <v>25</v>
      </c>
      <c r="D184" s="432">
        <v>2</v>
      </c>
      <c r="E184" s="432" t="s">
        <v>308</v>
      </c>
      <c r="F184" s="433">
        <v>3525</v>
      </c>
      <c r="G184" s="456">
        <v>3137.25</v>
      </c>
      <c r="H184" s="434">
        <v>1304.25</v>
      </c>
      <c r="I184" s="435">
        <v>14</v>
      </c>
      <c r="J184" s="436">
        <v>7</v>
      </c>
      <c r="K184" s="437" t="s">
        <v>239</v>
      </c>
      <c r="L184" s="438">
        <v>31.65509977439639</v>
      </c>
      <c r="M184" s="439">
        <v>15.827549887198195</v>
      </c>
      <c r="N184" s="441" t="s">
        <v>239</v>
      </c>
      <c r="O184" s="438">
        <v>44.333986846674243</v>
      </c>
      <c r="P184" s="439">
        <v>22.166993423337122</v>
      </c>
      <c r="Q184" s="441" t="s">
        <v>239</v>
      </c>
      <c r="R184" s="442">
        <v>58</v>
      </c>
      <c r="S184" s="443">
        <v>29</v>
      </c>
      <c r="T184" s="437" t="s">
        <v>239</v>
      </c>
      <c r="U184" s="444">
        <v>366</v>
      </c>
      <c r="V184" s="432">
        <v>183</v>
      </c>
      <c r="W184" s="437" t="s">
        <v>239</v>
      </c>
      <c r="X184" s="443" t="s">
        <v>231</v>
      </c>
      <c r="Y184" s="436" t="s">
        <v>194</v>
      </c>
      <c r="Z184" s="436">
        <v>91.4</v>
      </c>
      <c r="AA184" s="436">
        <v>92.2</v>
      </c>
      <c r="AB184" s="436">
        <v>91.7</v>
      </c>
      <c r="AC184" s="436">
        <v>91</v>
      </c>
      <c r="AD184" s="436">
        <v>81</v>
      </c>
      <c r="AE184" s="436">
        <v>86</v>
      </c>
      <c r="AF184" s="436">
        <v>88</v>
      </c>
      <c r="AG184" s="436">
        <v>37</v>
      </c>
      <c r="AH184" s="436">
        <v>59</v>
      </c>
      <c r="AI184" s="436">
        <v>93</v>
      </c>
      <c r="AJ184" s="436">
        <v>55.5</v>
      </c>
      <c r="AK184" s="436">
        <v>160</v>
      </c>
      <c r="AL184" s="436">
        <v>250</v>
      </c>
      <c r="AM184" s="436">
        <v>150</v>
      </c>
      <c r="AN184" s="432">
        <v>16</v>
      </c>
      <c r="AO184" s="432">
        <v>30</v>
      </c>
      <c r="AP184" s="446">
        <v>464.62200000000001</v>
      </c>
      <c r="AQ184" s="447">
        <v>90.084442161658799</v>
      </c>
      <c r="AR184" s="446">
        <v>26</v>
      </c>
      <c r="AS184" s="449">
        <v>3.05</v>
      </c>
      <c r="AT184" s="432" t="s">
        <v>299</v>
      </c>
      <c r="AU184" s="432" t="s">
        <v>197</v>
      </c>
      <c r="AV184" s="450">
        <v>72</v>
      </c>
      <c r="AW184" s="450">
        <v>83</v>
      </c>
      <c r="AX184" s="450">
        <v>46</v>
      </c>
      <c r="AY184" s="450">
        <v>57</v>
      </c>
      <c r="AZ184" s="450">
        <v>65</v>
      </c>
      <c r="BA184" s="450">
        <v>64</v>
      </c>
      <c r="BB184" s="450">
        <v>69</v>
      </c>
      <c r="BC184" s="450">
        <v>65</v>
      </c>
      <c r="BD184" s="450">
        <v>54</v>
      </c>
      <c r="BE184" s="451">
        <f t="shared" si="13"/>
        <v>223.58926553672316</v>
      </c>
      <c r="BF184" s="450">
        <v>5400</v>
      </c>
      <c r="BG184" s="451">
        <f t="shared" si="14"/>
        <v>223.58926553672316</v>
      </c>
      <c r="BH184" s="450">
        <v>5400</v>
      </c>
      <c r="BI184" s="446" t="s">
        <v>300</v>
      </c>
      <c r="BJ184" s="446" t="s">
        <v>199</v>
      </c>
      <c r="BK184" s="452" t="s">
        <v>200</v>
      </c>
      <c r="BL184" s="453">
        <v>1.1499999999999999</v>
      </c>
      <c r="BM184" s="454">
        <v>40</v>
      </c>
      <c r="BN184" s="454" t="s">
        <v>195</v>
      </c>
      <c r="BO184" s="455" t="s">
        <v>195</v>
      </c>
      <c r="BP184" s="454" t="s">
        <v>195</v>
      </c>
      <c r="BQ184" s="454" t="s">
        <v>195</v>
      </c>
      <c r="BT184" s="485">
        <v>165.8894737</v>
      </c>
    </row>
    <row r="185" spans="1:72" ht="13.5" customHeight="1" outlineLevel="1">
      <c r="A185" s="431" t="s">
        <v>471</v>
      </c>
      <c r="B185" s="432" t="s">
        <v>266</v>
      </c>
      <c r="C185" s="432">
        <v>30</v>
      </c>
      <c r="D185" s="432">
        <v>2</v>
      </c>
      <c r="E185" s="432" t="s">
        <v>310</v>
      </c>
      <c r="F185" s="433">
        <v>3530</v>
      </c>
      <c r="G185" s="456">
        <v>3141.7000000000003</v>
      </c>
      <c r="H185" s="434">
        <v>1306.0999999999999</v>
      </c>
      <c r="I185" s="435">
        <v>17</v>
      </c>
      <c r="J185" s="436">
        <v>8.5</v>
      </c>
      <c r="K185" s="437" t="s">
        <v>239</v>
      </c>
      <c r="L185" s="438">
        <v>36.629472596087254</v>
      </c>
      <c r="M185" s="439">
        <v>18.314736298043627</v>
      </c>
      <c r="N185" s="441" t="s">
        <v>239</v>
      </c>
      <c r="O185" s="438">
        <v>51.407499354795291</v>
      </c>
      <c r="P185" s="439">
        <v>25.703749677397646</v>
      </c>
      <c r="Q185" s="441" t="s">
        <v>239</v>
      </c>
      <c r="R185" s="442">
        <v>68</v>
      </c>
      <c r="S185" s="443">
        <v>34</v>
      </c>
      <c r="T185" s="437" t="s">
        <v>239</v>
      </c>
      <c r="U185" s="444">
        <v>436</v>
      </c>
      <c r="V185" s="432">
        <v>218</v>
      </c>
      <c r="W185" s="437" t="s">
        <v>239</v>
      </c>
      <c r="X185" s="443" t="s">
        <v>231</v>
      </c>
      <c r="Y185" s="436" t="s">
        <v>194</v>
      </c>
      <c r="Z185" s="436">
        <v>91.4</v>
      </c>
      <c r="AA185" s="436">
        <v>92.2</v>
      </c>
      <c r="AB185" s="436">
        <v>91.7</v>
      </c>
      <c r="AC185" s="436">
        <v>91</v>
      </c>
      <c r="AD185" s="436">
        <v>84</v>
      </c>
      <c r="AE185" s="436">
        <v>89</v>
      </c>
      <c r="AF185" s="436">
        <v>90</v>
      </c>
      <c r="AG185" s="436">
        <v>45</v>
      </c>
      <c r="AH185" s="436">
        <v>72</v>
      </c>
      <c r="AI185" s="436">
        <v>112.5</v>
      </c>
      <c r="AJ185" s="436">
        <v>67.5</v>
      </c>
      <c r="AK185" s="436">
        <v>160</v>
      </c>
      <c r="AL185" s="436">
        <v>250</v>
      </c>
      <c r="AM185" s="436">
        <v>150</v>
      </c>
      <c r="AN185" s="432">
        <v>16</v>
      </c>
      <c r="AO185" s="432">
        <v>30</v>
      </c>
      <c r="AP185" s="446">
        <v>424</v>
      </c>
      <c r="AQ185" s="447">
        <v>99.751266123828543</v>
      </c>
      <c r="AR185" s="446">
        <v>30</v>
      </c>
      <c r="AS185" s="449">
        <v>3.53</v>
      </c>
      <c r="AT185" s="432" t="s">
        <v>299</v>
      </c>
      <c r="AU185" s="432" t="s">
        <v>197</v>
      </c>
      <c r="AV185" s="450">
        <v>72</v>
      </c>
      <c r="AW185" s="450">
        <v>83</v>
      </c>
      <c r="AX185" s="450">
        <v>46</v>
      </c>
      <c r="AY185" s="450">
        <v>57</v>
      </c>
      <c r="AZ185" s="450">
        <v>65</v>
      </c>
      <c r="BA185" s="450">
        <v>64</v>
      </c>
      <c r="BB185" s="450">
        <v>62</v>
      </c>
      <c r="BC185" s="450">
        <v>60</v>
      </c>
      <c r="BD185" s="450">
        <v>52</v>
      </c>
      <c r="BE185" s="451">
        <f t="shared" si="13"/>
        <v>223.58926553672316</v>
      </c>
      <c r="BF185" s="450">
        <v>5400</v>
      </c>
      <c r="BG185" s="451">
        <f t="shared" si="14"/>
        <v>223.58926553672316</v>
      </c>
      <c r="BH185" s="450">
        <v>5400</v>
      </c>
      <c r="BI185" s="446" t="s">
        <v>300</v>
      </c>
      <c r="BJ185" s="446" t="s">
        <v>199</v>
      </c>
      <c r="BK185" s="452" t="s">
        <v>200</v>
      </c>
      <c r="BL185" s="453">
        <v>1.1499999999999999</v>
      </c>
      <c r="BM185" s="454">
        <v>40</v>
      </c>
      <c r="BN185" s="454" t="s">
        <v>195</v>
      </c>
      <c r="BO185" s="455" t="s">
        <v>195</v>
      </c>
      <c r="BP185" s="454" t="s">
        <v>195</v>
      </c>
      <c r="BQ185" s="454" t="s">
        <v>195</v>
      </c>
      <c r="BT185" s="485">
        <v>156.22105260000001</v>
      </c>
    </row>
    <row r="186" spans="1:72" ht="13.5" customHeight="1" outlineLevel="1">
      <c r="A186" s="431" t="s">
        <v>472</v>
      </c>
      <c r="B186" s="432" t="s">
        <v>266</v>
      </c>
      <c r="C186" s="432">
        <v>40</v>
      </c>
      <c r="D186" s="432">
        <v>4</v>
      </c>
      <c r="E186" s="432" t="s">
        <v>312</v>
      </c>
      <c r="F186" s="433">
        <v>1780</v>
      </c>
      <c r="G186" s="456">
        <v>1584</v>
      </c>
      <c r="H186" s="434">
        <v>872</v>
      </c>
      <c r="I186" s="435">
        <v>30</v>
      </c>
      <c r="J186" s="436">
        <v>15</v>
      </c>
      <c r="K186" s="437" t="s">
        <v>239</v>
      </c>
      <c r="L186" s="438">
        <v>53.017827511011113</v>
      </c>
      <c r="M186" s="439">
        <v>26.508913755505557</v>
      </c>
      <c r="N186" s="441" t="s">
        <v>239</v>
      </c>
      <c r="O186" s="438">
        <v>72.014247545861124</v>
      </c>
      <c r="P186" s="439">
        <v>36.007123772930562</v>
      </c>
      <c r="Q186" s="441" t="s">
        <v>239</v>
      </c>
      <c r="R186" s="442">
        <v>92</v>
      </c>
      <c r="S186" s="443">
        <v>46</v>
      </c>
      <c r="T186" s="437" t="s">
        <v>239</v>
      </c>
      <c r="U186" s="444">
        <v>580</v>
      </c>
      <c r="V186" s="432">
        <v>290</v>
      </c>
      <c r="W186" s="437" t="s">
        <v>239</v>
      </c>
      <c r="X186" s="443" t="s">
        <v>231</v>
      </c>
      <c r="Y186" s="436" t="s">
        <v>194</v>
      </c>
      <c r="Z186" s="436">
        <v>94.3</v>
      </c>
      <c r="AA186" s="436">
        <v>94.1</v>
      </c>
      <c r="AB186" s="436">
        <v>94.1</v>
      </c>
      <c r="AC186" s="436">
        <v>93.6</v>
      </c>
      <c r="AD186" s="436">
        <v>75</v>
      </c>
      <c r="AE186" s="436">
        <v>83</v>
      </c>
      <c r="AF186" s="436">
        <v>86</v>
      </c>
      <c r="AG186" s="436">
        <v>118</v>
      </c>
      <c r="AH186" s="436">
        <v>212</v>
      </c>
      <c r="AI186" s="436">
        <v>272</v>
      </c>
      <c r="AJ186" s="436">
        <v>198.23999999999998</v>
      </c>
      <c r="AK186" s="436">
        <v>180</v>
      </c>
      <c r="AL186" s="436">
        <v>230</v>
      </c>
      <c r="AM186" s="436">
        <v>168</v>
      </c>
      <c r="AN186" s="432">
        <v>22</v>
      </c>
      <c r="AO186" s="432">
        <v>45</v>
      </c>
      <c r="AP186" s="446">
        <v>636.37800000000004</v>
      </c>
      <c r="AQ186" s="447">
        <v>155.58898286672732</v>
      </c>
      <c r="AR186" s="446">
        <v>189</v>
      </c>
      <c r="AS186" s="449">
        <v>9.35</v>
      </c>
      <c r="AT186" s="432" t="s">
        <v>299</v>
      </c>
      <c r="AU186" s="432" t="s">
        <v>197</v>
      </c>
      <c r="AV186" s="450" t="s">
        <v>313</v>
      </c>
      <c r="AW186" s="450" t="s">
        <v>314</v>
      </c>
      <c r="AX186" s="450" t="s">
        <v>315</v>
      </c>
      <c r="AY186" s="450" t="s">
        <v>316</v>
      </c>
      <c r="AZ186" s="450" t="s">
        <v>317</v>
      </c>
      <c r="BA186" s="450" t="s">
        <v>317</v>
      </c>
      <c r="BB186" s="450" t="s">
        <v>318</v>
      </c>
      <c r="BC186" s="450" t="s">
        <v>319</v>
      </c>
      <c r="BD186" s="450" t="s">
        <v>320</v>
      </c>
      <c r="BE186" s="451">
        <f t="shared" si="13"/>
        <v>447.17853107344632</v>
      </c>
      <c r="BF186" s="450">
        <v>2700</v>
      </c>
      <c r="BG186" s="451">
        <f t="shared" si="14"/>
        <v>447.17853107344632</v>
      </c>
      <c r="BH186" s="450">
        <v>2700</v>
      </c>
      <c r="BI186" s="446" t="s">
        <v>300</v>
      </c>
      <c r="BJ186" s="446" t="s">
        <v>199</v>
      </c>
      <c r="BK186" s="452" t="s">
        <v>200</v>
      </c>
      <c r="BL186" s="453">
        <v>1.1499999999999999</v>
      </c>
      <c r="BM186" s="454">
        <v>40</v>
      </c>
      <c r="BN186" s="454" t="s">
        <v>195</v>
      </c>
      <c r="BO186" s="455" t="s">
        <v>195</v>
      </c>
      <c r="BP186" s="454" t="s">
        <v>195</v>
      </c>
      <c r="BQ186" s="454" t="s">
        <v>195</v>
      </c>
      <c r="BT186" s="485">
        <v>155.26842110000001</v>
      </c>
    </row>
    <row r="187" spans="1:72" ht="13.5" customHeight="1" outlineLevel="1">
      <c r="A187" s="431" t="s">
        <v>473</v>
      </c>
      <c r="B187" s="432" t="s">
        <v>266</v>
      </c>
      <c r="C187" s="432">
        <v>50</v>
      </c>
      <c r="D187" s="432">
        <v>4</v>
      </c>
      <c r="E187" s="432" t="s">
        <v>322</v>
      </c>
      <c r="F187" s="433">
        <v>1780</v>
      </c>
      <c r="G187" s="456">
        <v>1584</v>
      </c>
      <c r="H187" s="434">
        <v>872</v>
      </c>
      <c r="I187" s="435">
        <v>40</v>
      </c>
      <c r="J187" s="436">
        <v>20</v>
      </c>
      <c r="K187" s="437" t="s">
        <v>239</v>
      </c>
      <c r="L187" s="438">
        <v>68.669528149837745</v>
      </c>
      <c r="M187" s="439">
        <v>34.334764074918873</v>
      </c>
      <c r="N187" s="441" t="s">
        <v>239</v>
      </c>
      <c r="O187" s="438">
        <v>91.366614296205171</v>
      </c>
      <c r="P187" s="439">
        <v>45.683307148102585</v>
      </c>
      <c r="Q187" s="441" t="s">
        <v>239</v>
      </c>
      <c r="R187" s="442">
        <v>116</v>
      </c>
      <c r="S187" s="443">
        <v>58</v>
      </c>
      <c r="T187" s="437" t="s">
        <v>239</v>
      </c>
      <c r="U187" s="444">
        <v>726</v>
      </c>
      <c r="V187" s="432">
        <v>363</v>
      </c>
      <c r="W187" s="437" t="s">
        <v>239</v>
      </c>
      <c r="X187" s="443" t="s">
        <v>231</v>
      </c>
      <c r="Y187" s="436" t="s">
        <v>194</v>
      </c>
      <c r="Z187" s="436">
        <v>94.8</v>
      </c>
      <c r="AA187" s="436">
        <v>95</v>
      </c>
      <c r="AB187" s="436">
        <v>94.5</v>
      </c>
      <c r="AC187" s="436">
        <v>94.1</v>
      </c>
      <c r="AD187" s="436">
        <v>72</v>
      </c>
      <c r="AE187" s="436">
        <v>81</v>
      </c>
      <c r="AF187" s="436">
        <v>85</v>
      </c>
      <c r="AG187" s="436">
        <v>148</v>
      </c>
      <c r="AH187" s="436">
        <v>252</v>
      </c>
      <c r="AI187" s="436">
        <v>340</v>
      </c>
      <c r="AJ187" s="436">
        <v>248.64</v>
      </c>
      <c r="AK187" s="436">
        <v>170</v>
      </c>
      <c r="AL187" s="436">
        <v>230</v>
      </c>
      <c r="AM187" s="436">
        <v>168</v>
      </c>
      <c r="AN187" s="432">
        <v>22</v>
      </c>
      <c r="AO187" s="432">
        <v>45</v>
      </c>
      <c r="AP187" s="446">
        <v>700.23599999999999</v>
      </c>
      <c r="AQ187" s="447">
        <v>170.80355537822618</v>
      </c>
      <c r="AR187" s="446">
        <v>232</v>
      </c>
      <c r="AS187" s="449">
        <v>10.62</v>
      </c>
      <c r="AT187" s="432" t="s">
        <v>299</v>
      </c>
      <c r="AU187" s="432" t="s">
        <v>197</v>
      </c>
      <c r="AV187" s="450">
        <v>64</v>
      </c>
      <c r="AW187" s="450">
        <v>75</v>
      </c>
      <c r="AX187" s="450">
        <v>45</v>
      </c>
      <c r="AY187" s="450">
        <v>52</v>
      </c>
      <c r="AZ187" s="450">
        <v>59</v>
      </c>
      <c r="BA187" s="450">
        <v>59</v>
      </c>
      <c r="BB187" s="450">
        <v>57</v>
      </c>
      <c r="BC187" s="450">
        <v>53</v>
      </c>
      <c r="BD187" s="450">
        <v>50</v>
      </c>
      <c r="BE187" s="451">
        <f t="shared" si="13"/>
        <v>447.17853107344632</v>
      </c>
      <c r="BF187" s="450">
        <v>2700</v>
      </c>
      <c r="BG187" s="451">
        <f t="shared" si="14"/>
        <v>447.17853107344632</v>
      </c>
      <c r="BH187" s="450">
        <v>2700</v>
      </c>
      <c r="BI187" s="446" t="s">
        <v>300</v>
      </c>
      <c r="BJ187" s="446" t="s">
        <v>199</v>
      </c>
      <c r="BK187" s="452" t="s">
        <v>200</v>
      </c>
      <c r="BL187" s="453">
        <v>1.1499999999999999</v>
      </c>
      <c r="BM187" s="454">
        <v>40</v>
      </c>
      <c r="BN187" s="454" t="s">
        <v>195</v>
      </c>
      <c r="BO187" s="455" t="s">
        <v>195</v>
      </c>
      <c r="BP187" s="454" t="s">
        <v>195</v>
      </c>
      <c r="BQ187" s="454" t="s">
        <v>195</v>
      </c>
      <c r="BT187" s="485">
        <v>165.65789470000001</v>
      </c>
    </row>
    <row r="188" spans="1:72" ht="13.5" customHeight="1" outlineLevel="1">
      <c r="A188" s="431" t="s">
        <v>474</v>
      </c>
      <c r="B188" s="432" t="s">
        <v>266</v>
      </c>
      <c r="C188" s="432">
        <v>25</v>
      </c>
      <c r="D188" s="432">
        <v>6</v>
      </c>
      <c r="E188" s="432" t="s">
        <v>312</v>
      </c>
      <c r="F188" s="433">
        <v>1185</v>
      </c>
      <c r="G188" s="456">
        <v>1054</v>
      </c>
      <c r="H188" s="434">
        <v>545</v>
      </c>
      <c r="I188" s="435">
        <v>28</v>
      </c>
      <c r="J188" s="436">
        <v>14</v>
      </c>
      <c r="K188" s="437" t="s">
        <v>239</v>
      </c>
      <c r="L188" s="438">
        <v>40.775892694047094</v>
      </c>
      <c r="M188" s="439">
        <v>20.387946347023547</v>
      </c>
      <c r="N188" s="441" t="s">
        <v>239</v>
      </c>
      <c r="O188" s="438">
        <v>52.386303127183091</v>
      </c>
      <c r="P188" s="439">
        <v>26.193151563591545</v>
      </c>
      <c r="Q188" s="441" t="s">
        <v>239</v>
      </c>
      <c r="R188" s="442">
        <v>66</v>
      </c>
      <c r="S188" s="443">
        <v>33</v>
      </c>
      <c r="T188" s="437" t="s">
        <v>239</v>
      </c>
      <c r="U188" s="444">
        <v>366</v>
      </c>
      <c r="V188" s="432">
        <v>183</v>
      </c>
      <c r="W188" s="437" t="s">
        <v>239</v>
      </c>
      <c r="X188" s="443" t="s">
        <v>231</v>
      </c>
      <c r="Y188" s="436" t="s">
        <v>194</v>
      </c>
      <c r="Z188" s="436">
        <v>92.7</v>
      </c>
      <c r="AA188" s="436">
        <v>93.2</v>
      </c>
      <c r="AB188" s="436">
        <v>93</v>
      </c>
      <c r="AC188" s="436">
        <v>92.4</v>
      </c>
      <c r="AD188" s="436">
        <v>62</v>
      </c>
      <c r="AE188" s="436">
        <v>72</v>
      </c>
      <c r="AF188" s="436">
        <v>76</v>
      </c>
      <c r="AG188" s="436">
        <v>111</v>
      </c>
      <c r="AH188" s="436">
        <v>189</v>
      </c>
      <c r="AI188" s="436">
        <v>267</v>
      </c>
      <c r="AJ188" s="436">
        <v>175.38</v>
      </c>
      <c r="AK188" s="436">
        <v>170</v>
      </c>
      <c r="AL188" s="436">
        <v>240</v>
      </c>
      <c r="AM188" s="436">
        <v>158</v>
      </c>
      <c r="AN188" s="432">
        <v>28</v>
      </c>
      <c r="AO188" s="432">
        <v>54</v>
      </c>
      <c r="AP188" s="446">
        <v>633</v>
      </c>
      <c r="AQ188" s="447">
        <v>156.40941597115193</v>
      </c>
      <c r="AR188" s="446">
        <v>324</v>
      </c>
      <c r="AS188" s="449">
        <v>9.4</v>
      </c>
      <c r="AT188" s="432" t="s">
        <v>299</v>
      </c>
      <c r="AU188" s="432" t="s">
        <v>197</v>
      </c>
      <c r="AV188" s="450">
        <v>63</v>
      </c>
      <c r="AW188" s="450">
        <v>76</v>
      </c>
      <c r="AX188" s="450">
        <v>43</v>
      </c>
      <c r="AY188" s="450">
        <v>51</v>
      </c>
      <c r="AZ188" s="450">
        <v>57</v>
      </c>
      <c r="BA188" s="450">
        <v>58</v>
      </c>
      <c r="BB188" s="450">
        <v>56</v>
      </c>
      <c r="BC188" s="450">
        <v>51</v>
      </c>
      <c r="BD188" s="450">
        <v>50</v>
      </c>
      <c r="BE188" s="451">
        <f t="shared" si="13"/>
        <v>635.46422836752902</v>
      </c>
      <c r="BF188" s="450">
        <v>1900</v>
      </c>
      <c r="BG188" s="451">
        <f t="shared" si="14"/>
        <v>635.46422836752902</v>
      </c>
      <c r="BH188" s="450">
        <v>1900</v>
      </c>
      <c r="BI188" s="446" t="s">
        <v>300</v>
      </c>
      <c r="BJ188" s="446" t="s">
        <v>199</v>
      </c>
      <c r="BK188" s="452" t="s">
        <v>200</v>
      </c>
      <c r="BL188" s="453">
        <v>1.1499999999999999</v>
      </c>
      <c r="BM188" s="454">
        <v>40</v>
      </c>
      <c r="BN188" s="454" t="s">
        <v>195</v>
      </c>
      <c r="BO188" s="455" t="s">
        <v>195</v>
      </c>
      <c r="BP188" s="454" t="s">
        <v>195</v>
      </c>
      <c r="BQ188" s="454" t="s">
        <v>195</v>
      </c>
      <c r="BT188" s="485">
        <v>174.26315790000001</v>
      </c>
    </row>
    <row r="189" spans="1:72" ht="13.5" customHeight="1" outlineLevel="1">
      <c r="A189" s="431" t="s">
        <v>475</v>
      </c>
      <c r="B189" s="432" t="s">
        <v>266</v>
      </c>
      <c r="C189" s="432">
        <v>30</v>
      </c>
      <c r="D189" s="432">
        <v>6</v>
      </c>
      <c r="E189" s="432" t="s">
        <v>322</v>
      </c>
      <c r="F189" s="433">
        <v>1185</v>
      </c>
      <c r="G189" s="456">
        <v>1054</v>
      </c>
      <c r="H189" s="434">
        <v>545</v>
      </c>
      <c r="I189" s="435">
        <v>30</v>
      </c>
      <c r="J189" s="436">
        <v>15</v>
      </c>
      <c r="K189" s="437" t="s">
        <v>239</v>
      </c>
      <c r="L189" s="438">
        <v>49.51954337900716</v>
      </c>
      <c r="M189" s="439">
        <v>24.75977168950358</v>
      </c>
      <c r="N189" s="441" t="s">
        <v>239</v>
      </c>
      <c r="O189" s="438">
        <v>61.803480800758805</v>
      </c>
      <c r="P189" s="439">
        <v>30.901740400379403</v>
      </c>
      <c r="Q189" s="441" t="s">
        <v>239</v>
      </c>
      <c r="R189" s="442">
        <v>78</v>
      </c>
      <c r="S189" s="443">
        <v>39</v>
      </c>
      <c r="T189" s="437" t="s">
        <v>239</v>
      </c>
      <c r="U189" s="444">
        <v>436</v>
      </c>
      <c r="V189" s="432">
        <v>218</v>
      </c>
      <c r="W189" s="437" t="s">
        <v>239</v>
      </c>
      <c r="X189" s="443" t="s">
        <v>231</v>
      </c>
      <c r="Y189" s="436" t="s">
        <v>194</v>
      </c>
      <c r="Z189" s="436">
        <v>93.1</v>
      </c>
      <c r="AA189" s="436">
        <v>93.5</v>
      </c>
      <c r="AB189" s="436">
        <v>93</v>
      </c>
      <c r="AC189" s="436">
        <v>92.4</v>
      </c>
      <c r="AD189" s="436">
        <v>61</v>
      </c>
      <c r="AE189" s="436">
        <v>73</v>
      </c>
      <c r="AF189" s="436">
        <v>77</v>
      </c>
      <c r="AG189" s="436">
        <v>133</v>
      </c>
      <c r="AH189" s="436">
        <v>226</v>
      </c>
      <c r="AI189" s="436">
        <v>293</v>
      </c>
      <c r="AJ189" s="436">
        <v>212.8</v>
      </c>
      <c r="AK189" s="436">
        <v>170</v>
      </c>
      <c r="AL189" s="436">
        <v>220</v>
      </c>
      <c r="AM189" s="436">
        <v>160</v>
      </c>
      <c r="AN189" s="432">
        <v>26</v>
      </c>
      <c r="AO189" s="432">
        <v>52</v>
      </c>
      <c r="AP189" s="446">
        <v>658</v>
      </c>
      <c r="AQ189" s="447">
        <v>166.37797984721726</v>
      </c>
      <c r="AR189" s="446">
        <v>384</v>
      </c>
      <c r="AS189" s="449">
        <v>10.19</v>
      </c>
      <c r="AT189" s="432" t="s">
        <v>299</v>
      </c>
      <c r="AU189" s="432" t="s">
        <v>197</v>
      </c>
      <c r="AV189" s="450" t="s">
        <v>325</v>
      </c>
      <c r="AW189" s="450" t="s">
        <v>326</v>
      </c>
      <c r="AX189" s="450" t="s">
        <v>327</v>
      </c>
      <c r="AY189" s="450" t="s">
        <v>328</v>
      </c>
      <c r="AZ189" s="450" t="s">
        <v>318</v>
      </c>
      <c r="BA189" s="450" t="s">
        <v>329</v>
      </c>
      <c r="BB189" s="450" t="s">
        <v>330</v>
      </c>
      <c r="BC189" s="450" t="s">
        <v>328</v>
      </c>
      <c r="BD189" s="450" t="s">
        <v>320</v>
      </c>
      <c r="BE189" s="451">
        <f t="shared" si="13"/>
        <v>635.46422836752902</v>
      </c>
      <c r="BF189" s="450">
        <v>1900</v>
      </c>
      <c r="BG189" s="451">
        <f t="shared" si="14"/>
        <v>635.46422836752902</v>
      </c>
      <c r="BH189" s="450">
        <v>1900</v>
      </c>
      <c r="BI189" s="446" t="s">
        <v>300</v>
      </c>
      <c r="BJ189" s="446" t="s">
        <v>199</v>
      </c>
      <c r="BK189" s="452" t="s">
        <v>200</v>
      </c>
      <c r="BL189" s="453">
        <v>1.1499999999999999</v>
      </c>
      <c r="BM189" s="454">
        <v>40</v>
      </c>
      <c r="BN189" s="454" t="s">
        <v>195</v>
      </c>
      <c r="BO189" s="455" t="s">
        <v>195</v>
      </c>
      <c r="BP189" s="454" t="s">
        <v>195</v>
      </c>
      <c r="BQ189" s="454" t="s">
        <v>195</v>
      </c>
      <c r="BT189" s="485">
        <v>161.7105263</v>
      </c>
    </row>
    <row r="190" spans="1:72" ht="13.5" customHeight="1" outlineLevel="1">
      <c r="A190" s="431" t="s">
        <v>476</v>
      </c>
      <c r="B190" s="432" t="s">
        <v>266</v>
      </c>
      <c r="C190" s="432">
        <v>20</v>
      </c>
      <c r="D190" s="432">
        <v>8</v>
      </c>
      <c r="E190" s="432" t="s">
        <v>312</v>
      </c>
      <c r="F190" s="433">
        <v>885</v>
      </c>
      <c r="G190" s="456">
        <v>787</v>
      </c>
      <c r="H190" s="434">
        <v>345</v>
      </c>
      <c r="I190" s="435">
        <v>34</v>
      </c>
      <c r="J190" s="436">
        <v>17</v>
      </c>
      <c r="K190" s="437" t="s">
        <v>239</v>
      </c>
      <c r="L190" s="438">
        <v>44</v>
      </c>
      <c r="M190" s="439">
        <v>22</v>
      </c>
      <c r="N190" s="441" t="s">
        <v>239</v>
      </c>
      <c r="O190" s="438">
        <v>52</v>
      </c>
      <c r="P190" s="439">
        <v>26</v>
      </c>
      <c r="Q190" s="441" t="s">
        <v>239</v>
      </c>
      <c r="R190" s="442">
        <v>62</v>
      </c>
      <c r="S190" s="443">
        <v>31</v>
      </c>
      <c r="T190" s="437" t="s">
        <v>239</v>
      </c>
      <c r="U190" s="444">
        <v>290</v>
      </c>
      <c r="V190" s="432">
        <v>145</v>
      </c>
      <c r="W190" s="437" t="s">
        <v>239</v>
      </c>
      <c r="X190" s="443" t="s">
        <v>231</v>
      </c>
      <c r="Y190" s="436" t="s">
        <v>194</v>
      </c>
      <c r="Z190" s="436">
        <v>90</v>
      </c>
      <c r="AA190" s="436">
        <v>90.8</v>
      </c>
      <c r="AB190" s="436">
        <v>91</v>
      </c>
      <c r="AC190" s="436">
        <v>90.2</v>
      </c>
      <c r="AD190" s="436">
        <v>47</v>
      </c>
      <c r="AE190" s="436">
        <v>59</v>
      </c>
      <c r="AF190" s="436">
        <v>66</v>
      </c>
      <c r="AG190" s="436">
        <v>119</v>
      </c>
      <c r="AH190" s="436">
        <v>166</v>
      </c>
      <c r="AI190" s="436">
        <v>238</v>
      </c>
      <c r="AJ190" s="436">
        <v>155.89000000000001</v>
      </c>
      <c r="AK190" s="436">
        <v>140</v>
      </c>
      <c r="AL190" s="436">
        <v>200</v>
      </c>
      <c r="AM190" s="436">
        <v>131</v>
      </c>
      <c r="AN190" s="432">
        <v>15</v>
      </c>
      <c r="AO190" s="432">
        <v>35</v>
      </c>
      <c r="AP190" s="446">
        <v>616</v>
      </c>
      <c r="AQ190" s="447">
        <v>149.05008635554441</v>
      </c>
      <c r="AR190" s="446">
        <v>525</v>
      </c>
      <c r="AS190" s="449">
        <v>8.75</v>
      </c>
      <c r="AT190" s="432" t="s">
        <v>299</v>
      </c>
      <c r="AU190" s="432" t="s">
        <v>197</v>
      </c>
      <c r="AV190" s="450">
        <v>57</v>
      </c>
      <c r="AW190" s="450">
        <v>67</v>
      </c>
      <c r="AX190" s="450">
        <v>46</v>
      </c>
      <c r="AY190" s="450">
        <v>53</v>
      </c>
      <c r="AZ190" s="450">
        <v>55</v>
      </c>
      <c r="BA190" s="450">
        <v>56</v>
      </c>
      <c r="BB190" s="450">
        <v>53</v>
      </c>
      <c r="BC190" s="450">
        <v>41</v>
      </c>
      <c r="BD190" s="450">
        <v>32</v>
      </c>
      <c r="BE190" s="451">
        <f t="shared" si="13"/>
        <v>894.35706214689264</v>
      </c>
      <c r="BF190" s="450">
        <v>1350</v>
      </c>
      <c r="BG190" s="451">
        <f t="shared" si="14"/>
        <v>894.35706214689264</v>
      </c>
      <c r="BH190" s="458">
        <f t="shared" ref="BH190:BH191" si="19">BF190</f>
        <v>1350</v>
      </c>
      <c r="BI190" s="446" t="s">
        <v>300</v>
      </c>
      <c r="BJ190" s="446" t="s">
        <v>199</v>
      </c>
      <c r="BK190" s="452" t="s">
        <v>200</v>
      </c>
      <c r="BL190" s="453">
        <v>1.1499999999999999</v>
      </c>
      <c r="BM190" s="454">
        <v>40</v>
      </c>
      <c r="BN190" s="454" t="s">
        <v>195</v>
      </c>
      <c r="BO190" s="455" t="s">
        <v>195</v>
      </c>
      <c r="BP190" s="454" t="s">
        <v>195</v>
      </c>
      <c r="BQ190" s="454" t="s">
        <v>195</v>
      </c>
      <c r="BT190" s="485">
        <v>143.08283159999999</v>
      </c>
    </row>
    <row r="191" spans="1:72" ht="13.5" customHeight="1" outlineLevel="1">
      <c r="A191" s="431" t="s">
        <v>477</v>
      </c>
      <c r="B191" s="432" t="s">
        <v>266</v>
      </c>
      <c r="C191" s="432">
        <v>25</v>
      </c>
      <c r="D191" s="432">
        <v>8</v>
      </c>
      <c r="E191" s="432" t="s">
        <v>322</v>
      </c>
      <c r="F191" s="433">
        <v>885</v>
      </c>
      <c r="G191" s="456">
        <v>787</v>
      </c>
      <c r="H191" s="434">
        <v>345</v>
      </c>
      <c r="I191" s="435">
        <v>44</v>
      </c>
      <c r="J191" s="436">
        <v>22</v>
      </c>
      <c r="K191" s="437" t="s">
        <v>239</v>
      </c>
      <c r="L191" s="438">
        <v>56</v>
      </c>
      <c r="M191" s="439">
        <v>28</v>
      </c>
      <c r="N191" s="440">
        <v>22.4</v>
      </c>
      <c r="O191" s="438">
        <v>68</v>
      </c>
      <c r="P191" s="439">
        <v>34</v>
      </c>
      <c r="Q191" s="441" t="s">
        <v>239</v>
      </c>
      <c r="R191" s="442">
        <v>80</v>
      </c>
      <c r="S191" s="443">
        <v>40</v>
      </c>
      <c r="T191" s="437" t="s">
        <v>239</v>
      </c>
      <c r="U191" s="444">
        <v>366</v>
      </c>
      <c r="V191" s="432">
        <v>183</v>
      </c>
      <c r="W191" s="437" t="s">
        <v>239</v>
      </c>
      <c r="X191" s="443" t="s">
        <v>231</v>
      </c>
      <c r="Y191" s="436" t="s">
        <v>194</v>
      </c>
      <c r="Z191" s="436">
        <v>89.2</v>
      </c>
      <c r="AA191" s="436">
        <v>90.5</v>
      </c>
      <c r="AB191" s="436">
        <v>90.2</v>
      </c>
      <c r="AC191" s="436">
        <v>90.2</v>
      </c>
      <c r="AD191" s="436">
        <v>48</v>
      </c>
      <c r="AE191" s="436">
        <v>59</v>
      </c>
      <c r="AF191" s="436">
        <v>65</v>
      </c>
      <c r="AG191" s="436">
        <v>149</v>
      </c>
      <c r="AH191" s="436">
        <v>223</v>
      </c>
      <c r="AI191" s="436">
        <v>298</v>
      </c>
      <c r="AJ191" s="436">
        <v>195.19</v>
      </c>
      <c r="AK191" s="436">
        <v>150</v>
      </c>
      <c r="AL191" s="436">
        <v>200</v>
      </c>
      <c r="AM191" s="436">
        <v>131</v>
      </c>
      <c r="AN191" s="432">
        <v>22</v>
      </c>
      <c r="AO191" s="432">
        <v>40</v>
      </c>
      <c r="AP191" s="446">
        <v>663</v>
      </c>
      <c r="AQ191" s="447">
        <v>169.40200722077049</v>
      </c>
      <c r="AR191" s="446">
        <v>647</v>
      </c>
      <c r="AS191" s="449">
        <v>10.45</v>
      </c>
      <c r="AT191" s="432" t="s">
        <v>299</v>
      </c>
      <c r="AU191" s="432" t="s">
        <v>197</v>
      </c>
      <c r="AV191" s="450">
        <v>57</v>
      </c>
      <c r="AW191" s="450">
        <v>67</v>
      </c>
      <c r="AX191" s="450">
        <v>46</v>
      </c>
      <c r="AY191" s="450">
        <v>53</v>
      </c>
      <c r="AZ191" s="450">
        <v>55</v>
      </c>
      <c r="BA191" s="450">
        <v>56</v>
      </c>
      <c r="BB191" s="450">
        <v>53</v>
      </c>
      <c r="BC191" s="450">
        <v>41</v>
      </c>
      <c r="BD191" s="450">
        <v>32</v>
      </c>
      <c r="BE191" s="451">
        <f t="shared" si="13"/>
        <v>894.35706214689264</v>
      </c>
      <c r="BF191" s="450">
        <v>1350</v>
      </c>
      <c r="BG191" s="451">
        <f t="shared" si="14"/>
        <v>894.35706214689264</v>
      </c>
      <c r="BH191" s="458">
        <f t="shared" si="19"/>
        <v>1350</v>
      </c>
      <c r="BI191" s="446" t="s">
        <v>300</v>
      </c>
      <c r="BJ191" s="446" t="s">
        <v>199</v>
      </c>
      <c r="BK191" s="452" t="s">
        <v>200</v>
      </c>
      <c r="BL191" s="453">
        <v>1.1499999999999999</v>
      </c>
      <c r="BM191" s="454">
        <v>40</v>
      </c>
      <c r="BN191" s="454" t="s">
        <v>195</v>
      </c>
      <c r="BO191" s="455" t="s">
        <v>195</v>
      </c>
      <c r="BP191" s="454" t="s">
        <v>195</v>
      </c>
      <c r="BQ191" s="454" t="s">
        <v>195</v>
      </c>
      <c r="BT191" s="485">
        <v>132.35078949999999</v>
      </c>
    </row>
    <row r="192" spans="1:72" ht="13.5" customHeight="1" outlineLevel="1">
      <c r="A192" s="431" t="s">
        <v>478</v>
      </c>
      <c r="B192" s="432" t="s">
        <v>266</v>
      </c>
      <c r="C192" s="432">
        <v>40</v>
      </c>
      <c r="D192" s="432">
        <v>2</v>
      </c>
      <c r="E192" s="432" t="s">
        <v>334</v>
      </c>
      <c r="F192" s="433">
        <v>3535</v>
      </c>
      <c r="G192" s="456">
        <v>3146</v>
      </c>
      <c r="H192" s="434">
        <v>1414</v>
      </c>
      <c r="I192" s="435">
        <v>24</v>
      </c>
      <c r="J192" s="436">
        <v>12</v>
      </c>
      <c r="K192" s="437" t="s">
        <v>239</v>
      </c>
      <c r="L192" s="438">
        <v>49.86284375952475</v>
      </c>
      <c r="M192" s="439">
        <v>24.931421879762375</v>
      </c>
      <c r="N192" s="441" t="s">
        <v>239</v>
      </c>
      <c r="O192" s="438">
        <v>68.703247658695091</v>
      </c>
      <c r="P192" s="439">
        <v>34.351623829347545</v>
      </c>
      <c r="Q192" s="441" t="s">
        <v>239</v>
      </c>
      <c r="R192" s="442">
        <v>90</v>
      </c>
      <c r="S192" s="443">
        <v>45</v>
      </c>
      <c r="T192" s="437" t="s">
        <v>239</v>
      </c>
      <c r="U192" s="444">
        <v>580</v>
      </c>
      <c r="V192" s="432">
        <v>290</v>
      </c>
      <c r="W192" s="437" t="s">
        <v>239</v>
      </c>
      <c r="X192" s="443" t="s">
        <v>231</v>
      </c>
      <c r="Y192" s="436" t="s">
        <v>194</v>
      </c>
      <c r="Z192" s="436">
        <v>94</v>
      </c>
      <c r="AA192" s="436">
        <v>94.1</v>
      </c>
      <c r="AB192" s="436">
        <v>93.6</v>
      </c>
      <c r="AC192" s="436">
        <v>93</v>
      </c>
      <c r="AD192" s="436">
        <v>80</v>
      </c>
      <c r="AE192" s="436">
        <v>87</v>
      </c>
      <c r="AF192" s="436">
        <v>89</v>
      </c>
      <c r="AG192" s="436">
        <v>60</v>
      </c>
      <c r="AH192" s="436">
        <v>90</v>
      </c>
      <c r="AI192" s="436">
        <v>150</v>
      </c>
      <c r="AJ192" s="436">
        <v>83.399999999999991</v>
      </c>
      <c r="AK192" s="436">
        <v>150</v>
      </c>
      <c r="AL192" s="436">
        <v>250</v>
      </c>
      <c r="AM192" s="436">
        <v>139</v>
      </c>
      <c r="AN192" s="432">
        <v>22</v>
      </c>
      <c r="AO192" s="432">
        <v>45</v>
      </c>
      <c r="AP192" s="446">
        <v>608</v>
      </c>
      <c r="AQ192" s="447">
        <v>117.1456542258878</v>
      </c>
      <c r="AR192" s="446">
        <v>40</v>
      </c>
      <c r="AS192" s="449">
        <v>4.74</v>
      </c>
      <c r="AT192" s="432" t="s">
        <v>299</v>
      </c>
      <c r="AU192" s="432" t="s">
        <v>197</v>
      </c>
      <c r="AV192" s="450">
        <v>77</v>
      </c>
      <c r="AW192" s="450">
        <v>87</v>
      </c>
      <c r="AX192" s="450">
        <v>43</v>
      </c>
      <c r="AY192" s="450">
        <v>56</v>
      </c>
      <c r="AZ192" s="450">
        <v>68</v>
      </c>
      <c r="BA192" s="450">
        <v>68</v>
      </c>
      <c r="BB192" s="450">
        <v>70</v>
      </c>
      <c r="BC192" s="450">
        <v>74</v>
      </c>
      <c r="BD192" s="450">
        <v>54</v>
      </c>
      <c r="BE192" s="451">
        <f t="shared" si="13"/>
        <v>268.30711864406777</v>
      </c>
      <c r="BF192" s="450">
        <v>4500</v>
      </c>
      <c r="BG192" s="451">
        <f t="shared" si="14"/>
        <v>268.30711864406777</v>
      </c>
      <c r="BH192" s="450">
        <v>4500</v>
      </c>
      <c r="BI192" s="446" t="s">
        <v>300</v>
      </c>
      <c r="BJ192" s="446" t="s">
        <v>199</v>
      </c>
      <c r="BK192" s="452" t="s">
        <v>200</v>
      </c>
      <c r="BL192" s="453">
        <v>1.1499999999999999</v>
      </c>
      <c r="BM192" s="454">
        <v>40</v>
      </c>
      <c r="BN192" s="454" t="s">
        <v>195</v>
      </c>
      <c r="BO192" s="455" t="s">
        <v>195</v>
      </c>
      <c r="BP192" s="454" t="s">
        <v>195</v>
      </c>
      <c r="BQ192" s="454" t="s">
        <v>195</v>
      </c>
      <c r="BT192" s="485">
        <v>151.12105260000001</v>
      </c>
    </row>
    <row r="193" spans="1:72" ht="13.5" customHeight="1" outlineLevel="1">
      <c r="A193" s="431" t="s">
        <v>479</v>
      </c>
      <c r="B193" s="432" t="s">
        <v>266</v>
      </c>
      <c r="C193" s="432">
        <v>50</v>
      </c>
      <c r="D193" s="432">
        <v>2</v>
      </c>
      <c r="E193" s="432" t="s">
        <v>336</v>
      </c>
      <c r="F193" s="433">
        <v>3535</v>
      </c>
      <c r="G193" s="456">
        <v>3146</v>
      </c>
      <c r="H193" s="434">
        <v>1414</v>
      </c>
      <c r="I193" s="435">
        <v>30</v>
      </c>
      <c r="J193" s="436">
        <v>15</v>
      </c>
      <c r="K193" s="437" t="s">
        <v>239</v>
      </c>
      <c r="L193" s="438">
        <v>60.938001370265305</v>
      </c>
      <c r="M193" s="439">
        <v>30.469000685132652</v>
      </c>
      <c r="N193" s="441" t="s">
        <v>239</v>
      </c>
      <c r="O193" s="438">
        <v>83.94919306610214</v>
      </c>
      <c r="P193" s="439">
        <v>41.97459653305107</v>
      </c>
      <c r="Q193" s="441" t="s">
        <v>239</v>
      </c>
      <c r="R193" s="442">
        <v>110</v>
      </c>
      <c r="S193" s="443">
        <v>55</v>
      </c>
      <c r="T193" s="437" t="s">
        <v>239</v>
      </c>
      <c r="U193" s="444">
        <v>726</v>
      </c>
      <c r="V193" s="432">
        <v>363</v>
      </c>
      <c r="W193" s="437" t="s">
        <v>239</v>
      </c>
      <c r="X193" s="443" t="s">
        <v>231</v>
      </c>
      <c r="Y193" s="436" t="s">
        <v>194</v>
      </c>
      <c r="Z193" s="436">
        <v>93.8</v>
      </c>
      <c r="AA193" s="436">
        <v>94.1</v>
      </c>
      <c r="AB193" s="436">
        <v>93.6</v>
      </c>
      <c r="AC193" s="436">
        <v>93</v>
      </c>
      <c r="AD193" s="436">
        <v>82</v>
      </c>
      <c r="AE193" s="436">
        <v>89</v>
      </c>
      <c r="AF193" s="436">
        <v>91</v>
      </c>
      <c r="AG193" s="436">
        <v>74</v>
      </c>
      <c r="AH193" s="436">
        <v>111</v>
      </c>
      <c r="AI193" s="436">
        <v>185</v>
      </c>
      <c r="AJ193" s="436">
        <v>102.86</v>
      </c>
      <c r="AK193" s="436">
        <v>150</v>
      </c>
      <c r="AL193" s="436">
        <v>250</v>
      </c>
      <c r="AM193" s="436">
        <v>139</v>
      </c>
      <c r="AN193" s="432">
        <v>18</v>
      </c>
      <c r="AO193" s="432">
        <v>37</v>
      </c>
      <c r="AP193" s="446">
        <v>593</v>
      </c>
      <c r="AQ193" s="447">
        <v>111.77076759505255</v>
      </c>
      <c r="AR193" s="446">
        <v>49</v>
      </c>
      <c r="AS193" s="449">
        <v>3.6</v>
      </c>
      <c r="AT193" s="432" t="s">
        <v>299</v>
      </c>
      <c r="AU193" s="432" t="s">
        <v>197</v>
      </c>
      <c r="AV193" s="450">
        <v>77</v>
      </c>
      <c r="AW193" s="450">
        <v>87</v>
      </c>
      <c r="AX193" s="450">
        <v>43</v>
      </c>
      <c r="AY193" s="450">
        <v>56</v>
      </c>
      <c r="AZ193" s="450">
        <v>68</v>
      </c>
      <c r="BA193" s="450">
        <v>68</v>
      </c>
      <c r="BB193" s="450">
        <v>70</v>
      </c>
      <c r="BC193" s="450">
        <v>74</v>
      </c>
      <c r="BD193" s="450">
        <v>54</v>
      </c>
      <c r="BE193" s="451">
        <f t="shared" si="13"/>
        <v>268.30711864406777</v>
      </c>
      <c r="BF193" s="450">
        <v>4500</v>
      </c>
      <c r="BG193" s="451">
        <f t="shared" si="14"/>
        <v>268.30711864406777</v>
      </c>
      <c r="BH193" s="450">
        <v>4500</v>
      </c>
      <c r="BI193" s="446" t="s">
        <v>300</v>
      </c>
      <c r="BJ193" s="446" t="s">
        <v>199</v>
      </c>
      <c r="BK193" s="452" t="s">
        <v>200</v>
      </c>
      <c r="BL193" s="453">
        <v>1.1499999999999999</v>
      </c>
      <c r="BM193" s="454">
        <v>40</v>
      </c>
      <c r="BN193" s="454" t="s">
        <v>195</v>
      </c>
      <c r="BO193" s="455" t="s">
        <v>195</v>
      </c>
      <c r="BP193" s="454" t="s">
        <v>195</v>
      </c>
      <c r="BQ193" s="454" t="s">
        <v>195</v>
      </c>
      <c r="BT193" s="485">
        <v>151.0505263</v>
      </c>
    </row>
    <row r="194" spans="1:72" ht="13.5" customHeight="1" outlineLevel="1">
      <c r="A194" s="431" t="s">
        <v>480</v>
      </c>
      <c r="B194" s="432" t="s">
        <v>266</v>
      </c>
      <c r="C194" s="432">
        <v>30</v>
      </c>
      <c r="D194" s="432">
        <v>6</v>
      </c>
      <c r="E194" s="432" t="s">
        <v>336</v>
      </c>
      <c r="F194" s="433">
        <v>1185</v>
      </c>
      <c r="G194" s="456">
        <v>1054</v>
      </c>
      <c r="H194" s="434">
        <v>545</v>
      </c>
      <c r="I194" s="435">
        <v>30</v>
      </c>
      <c r="J194" s="436">
        <v>15</v>
      </c>
      <c r="K194" s="437" t="s">
        <v>239</v>
      </c>
      <c r="L194" s="438">
        <v>49.51954337900716</v>
      </c>
      <c r="M194" s="439">
        <v>24.75977168950358</v>
      </c>
      <c r="N194" s="441" t="s">
        <v>239</v>
      </c>
      <c r="O194" s="438">
        <v>61.803480800758805</v>
      </c>
      <c r="P194" s="439">
        <v>30.901740400379403</v>
      </c>
      <c r="Q194" s="441" t="s">
        <v>239</v>
      </c>
      <c r="R194" s="442">
        <v>78</v>
      </c>
      <c r="S194" s="443">
        <v>39</v>
      </c>
      <c r="T194" s="437" t="s">
        <v>239</v>
      </c>
      <c r="U194" s="444">
        <v>436</v>
      </c>
      <c r="V194" s="432">
        <v>218</v>
      </c>
      <c r="W194" s="437" t="s">
        <v>239</v>
      </c>
      <c r="X194" s="443" t="s">
        <v>231</v>
      </c>
      <c r="Y194" s="436" t="s">
        <v>194</v>
      </c>
      <c r="Z194" s="436">
        <v>93.1</v>
      </c>
      <c r="AA194" s="436">
        <v>93.5</v>
      </c>
      <c r="AB194" s="436">
        <v>93</v>
      </c>
      <c r="AC194" s="436">
        <v>92.4</v>
      </c>
      <c r="AD194" s="436">
        <v>61</v>
      </c>
      <c r="AE194" s="436">
        <v>73</v>
      </c>
      <c r="AF194" s="436">
        <v>77</v>
      </c>
      <c r="AG194" s="436">
        <v>133</v>
      </c>
      <c r="AH194" s="436">
        <v>226</v>
      </c>
      <c r="AI194" s="436">
        <v>293</v>
      </c>
      <c r="AJ194" s="436">
        <v>212.8</v>
      </c>
      <c r="AK194" s="436">
        <v>170</v>
      </c>
      <c r="AL194" s="436">
        <v>220</v>
      </c>
      <c r="AM194" s="436">
        <v>160</v>
      </c>
      <c r="AN194" s="432">
        <v>26</v>
      </c>
      <c r="AO194" s="432">
        <v>52</v>
      </c>
      <c r="AP194" s="446">
        <v>658</v>
      </c>
      <c r="AQ194" s="447">
        <v>166.37797984721726</v>
      </c>
      <c r="AR194" s="446">
        <v>384</v>
      </c>
      <c r="AS194" s="449">
        <v>10.19</v>
      </c>
      <c r="AT194" s="432" t="s">
        <v>299</v>
      </c>
      <c r="AU194" s="432" t="s">
        <v>197</v>
      </c>
      <c r="AV194" s="450" t="s">
        <v>325</v>
      </c>
      <c r="AW194" s="450" t="s">
        <v>326</v>
      </c>
      <c r="AX194" s="450" t="s">
        <v>327</v>
      </c>
      <c r="AY194" s="450" t="s">
        <v>328</v>
      </c>
      <c r="AZ194" s="450" t="s">
        <v>318</v>
      </c>
      <c r="BA194" s="450" t="s">
        <v>329</v>
      </c>
      <c r="BB194" s="450" t="s">
        <v>330</v>
      </c>
      <c r="BC194" s="450" t="s">
        <v>328</v>
      </c>
      <c r="BD194" s="450" t="s">
        <v>320</v>
      </c>
      <c r="BE194" s="451">
        <f t="shared" si="13"/>
        <v>635.46422836752902</v>
      </c>
      <c r="BF194" s="450">
        <v>1900</v>
      </c>
      <c r="BG194" s="451">
        <f t="shared" si="14"/>
        <v>635.46422836752902</v>
      </c>
      <c r="BH194" s="458">
        <f t="shared" ref="BH194:BH195" si="20">BF194</f>
        <v>1900</v>
      </c>
      <c r="BI194" s="446" t="s">
        <v>300</v>
      </c>
      <c r="BJ194" s="446" t="s">
        <v>199</v>
      </c>
      <c r="BK194" s="452" t="s">
        <v>200</v>
      </c>
      <c r="BL194" s="453">
        <v>1.1499999999999999</v>
      </c>
      <c r="BM194" s="454">
        <v>40</v>
      </c>
      <c r="BN194" s="454" t="s">
        <v>195</v>
      </c>
      <c r="BO194" s="455" t="s">
        <v>195</v>
      </c>
      <c r="BP194" s="454" t="s">
        <v>195</v>
      </c>
      <c r="BQ194" s="454" t="s">
        <v>195</v>
      </c>
      <c r="BT194" s="485">
        <v>161.7105263</v>
      </c>
    </row>
    <row r="195" spans="1:72" ht="13.5" customHeight="1" outlineLevel="1">
      <c r="A195" s="431" t="s">
        <v>481</v>
      </c>
      <c r="B195" s="432" t="s">
        <v>266</v>
      </c>
      <c r="C195" s="432">
        <v>20</v>
      </c>
      <c r="D195" s="432">
        <v>8</v>
      </c>
      <c r="E195" s="432" t="s">
        <v>334</v>
      </c>
      <c r="F195" s="433">
        <v>885</v>
      </c>
      <c r="G195" s="456">
        <v>787</v>
      </c>
      <c r="H195" s="434">
        <v>345</v>
      </c>
      <c r="I195" s="435">
        <v>34</v>
      </c>
      <c r="J195" s="436">
        <v>17</v>
      </c>
      <c r="K195" s="437" t="s">
        <v>239</v>
      </c>
      <c r="L195" s="438">
        <v>44</v>
      </c>
      <c r="M195" s="439">
        <v>22</v>
      </c>
      <c r="N195" s="441" t="s">
        <v>239</v>
      </c>
      <c r="O195" s="438">
        <v>52</v>
      </c>
      <c r="P195" s="439">
        <v>26</v>
      </c>
      <c r="Q195" s="441" t="s">
        <v>239</v>
      </c>
      <c r="R195" s="442">
        <v>62</v>
      </c>
      <c r="S195" s="443">
        <v>31</v>
      </c>
      <c r="T195" s="437" t="s">
        <v>239</v>
      </c>
      <c r="U195" s="444">
        <v>290</v>
      </c>
      <c r="V195" s="432">
        <v>145</v>
      </c>
      <c r="W195" s="437" t="s">
        <v>239</v>
      </c>
      <c r="X195" s="443" t="s">
        <v>231</v>
      </c>
      <c r="Y195" s="436" t="s">
        <v>194</v>
      </c>
      <c r="Z195" s="436">
        <v>90</v>
      </c>
      <c r="AA195" s="436">
        <v>90.8</v>
      </c>
      <c r="AB195" s="436">
        <v>91</v>
      </c>
      <c r="AC195" s="436">
        <v>90.2</v>
      </c>
      <c r="AD195" s="436">
        <v>47</v>
      </c>
      <c r="AE195" s="436">
        <v>59</v>
      </c>
      <c r="AF195" s="436">
        <v>66</v>
      </c>
      <c r="AG195" s="436">
        <v>119</v>
      </c>
      <c r="AH195" s="436">
        <v>166</v>
      </c>
      <c r="AI195" s="436">
        <v>238</v>
      </c>
      <c r="AJ195" s="436">
        <v>155.89000000000001</v>
      </c>
      <c r="AK195" s="436">
        <v>140</v>
      </c>
      <c r="AL195" s="436">
        <v>200</v>
      </c>
      <c r="AM195" s="436">
        <v>131</v>
      </c>
      <c r="AN195" s="432">
        <v>15</v>
      </c>
      <c r="AO195" s="432">
        <v>35</v>
      </c>
      <c r="AP195" s="446">
        <v>616</v>
      </c>
      <c r="AQ195" s="447">
        <v>149.05008635554441</v>
      </c>
      <c r="AR195" s="446">
        <v>525</v>
      </c>
      <c r="AS195" s="449">
        <v>8.75</v>
      </c>
      <c r="AT195" s="432" t="s">
        <v>299</v>
      </c>
      <c r="AU195" s="432" t="s">
        <v>197</v>
      </c>
      <c r="AV195" s="450">
        <v>57</v>
      </c>
      <c r="AW195" s="450">
        <v>67</v>
      </c>
      <c r="AX195" s="450">
        <v>46</v>
      </c>
      <c r="AY195" s="450">
        <v>53</v>
      </c>
      <c r="AZ195" s="450">
        <v>55</v>
      </c>
      <c r="BA195" s="450">
        <v>56</v>
      </c>
      <c r="BB195" s="450">
        <v>53</v>
      </c>
      <c r="BC195" s="450">
        <v>41</v>
      </c>
      <c r="BD195" s="450">
        <v>32</v>
      </c>
      <c r="BE195" s="451">
        <f t="shared" si="13"/>
        <v>894.35706214689264</v>
      </c>
      <c r="BF195" s="450">
        <v>1350</v>
      </c>
      <c r="BG195" s="451">
        <f t="shared" si="14"/>
        <v>894.35706214689264</v>
      </c>
      <c r="BH195" s="458">
        <f t="shared" si="20"/>
        <v>1350</v>
      </c>
      <c r="BI195" s="446" t="s">
        <v>300</v>
      </c>
      <c r="BJ195" s="446" t="s">
        <v>199</v>
      </c>
      <c r="BK195" s="452" t="s">
        <v>200</v>
      </c>
      <c r="BL195" s="459" t="s">
        <v>195</v>
      </c>
      <c r="BM195" s="455" t="s">
        <v>195</v>
      </c>
      <c r="BN195" s="454" t="s">
        <v>195</v>
      </c>
      <c r="BO195" s="455" t="s">
        <v>195</v>
      </c>
      <c r="BP195" s="454" t="s">
        <v>195</v>
      </c>
      <c r="BQ195" s="454" t="s">
        <v>195</v>
      </c>
      <c r="BT195" s="485">
        <v>143.08283159999999</v>
      </c>
    </row>
    <row r="196" spans="1:72" ht="13.5" customHeight="1" outlineLevel="1">
      <c r="A196" s="431" t="s">
        <v>482</v>
      </c>
      <c r="B196" s="432" t="s">
        <v>266</v>
      </c>
      <c r="C196" s="432">
        <v>60</v>
      </c>
      <c r="D196" s="432">
        <v>4</v>
      </c>
      <c r="E196" s="432" t="s">
        <v>340</v>
      </c>
      <c r="F196" s="433">
        <v>1780</v>
      </c>
      <c r="G196" s="456">
        <v>1582</v>
      </c>
      <c r="H196" s="434">
        <v>765</v>
      </c>
      <c r="I196" s="435">
        <v>42</v>
      </c>
      <c r="J196" s="436">
        <v>21</v>
      </c>
      <c r="K196" s="437" t="s">
        <v>239</v>
      </c>
      <c r="L196" s="438">
        <v>76.728811198220981</v>
      </c>
      <c r="M196" s="439">
        <v>38.364405599110491</v>
      </c>
      <c r="N196" s="441" t="s">
        <v>239</v>
      </c>
      <c r="O196" s="438">
        <v>104.0423377002292</v>
      </c>
      <c r="P196" s="439">
        <v>52.021168850114599</v>
      </c>
      <c r="Q196" s="441" t="s">
        <v>239</v>
      </c>
      <c r="R196" s="442">
        <v>136</v>
      </c>
      <c r="S196" s="443">
        <v>68</v>
      </c>
      <c r="T196" s="437" t="s">
        <v>239</v>
      </c>
      <c r="U196" s="444">
        <v>870</v>
      </c>
      <c r="V196" s="432">
        <v>435</v>
      </c>
      <c r="W196" s="437" t="s">
        <v>239</v>
      </c>
      <c r="X196" s="443" t="s">
        <v>231</v>
      </c>
      <c r="Y196" s="436" t="s">
        <v>194</v>
      </c>
      <c r="Z196" s="436">
        <v>95.2</v>
      </c>
      <c r="AA196" s="436">
        <v>95.4</v>
      </c>
      <c r="AB196" s="436">
        <v>95</v>
      </c>
      <c r="AC196" s="436">
        <v>94.5</v>
      </c>
      <c r="AD196" s="436">
        <v>77</v>
      </c>
      <c r="AE196" s="436">
        <v>85</v>
      </c>
      <c r="AF196" s="436">
        <v>87</v>
      </c>
      <c r="AG196" s="436">
        <v>177</v>
      </c>
      <c r="AH196" s="436">
        <v>319</v>
      </c>
      <c r="AI196" s="436">
        <v>425</v>
      </c>
      <c r="AJ196" s="436">
        <v>297.36</v>
      </c>
      <c r="AK196" s="436">
        <v>180</v>
      </c>
      <c r="AL196" s="436">
        <v>240</v>
      </c>
      <c r="AM196" s="436">
        <v>168</v>
      </c>
      <c r="AN196" s="432">
        <v>26</v>
      </c>
      <c r="AO196" s="432">
        <v>38</v>
      </c>
      <c r="AP196" s="446">
        <v>902.81999999999994</v>
      </c>
      <c r="AQ196" s="447">
        <v>223.2509495584639</v>
      </c>
      <c r="AR196" s="446">
        <v>275</v>
      </c>
      <c r="AS196" s="449">
        <v>16.899999999999999</v>
      </c>
      <c r="AT196" s="432" t="s">
        <v>299</v>
      </c>
      <c r="AU196" s="432" t="s">
        <v>197</v>
      </c>
      <c r="AV196" s="450" t="s">
        <v>313</v>
      </c>
      <c r="AW196" s="450" t="s">
        <v>314</v>
      </c>
      <c r="AX196" s="450" t="s">
        <v>341</v>
      </c>
      <c r="AY196" s="450" t="s">
        <v>316</v>
      </c>
      <c r="AZ196" s="450" t="s">
        <v>330</v>
      </c>
      <c r="BA196" s="450" t="s">
        <v>329</v>
      </c>
      <c r="BB196" s="450" t="s">
        <v>329</v>
      </c>
      <c r="BC196" s="450" t="s">
        <v>318</v>
      </c>
      <c r="BD196" s="450" t="s">
        <v>316</v>
      </c>
      <c r="BE196" s="451">
        <f t="shared" ref="BE196:BE239" si="21">(((125*746)*(9.549))/BF196)/0.7375</f>
        <v>447.17853107344632</v>
      </c>
      <c r="BF196" s="450">
        <v>2700</v>
      </c>
      <c r="BG196" s="451">
        <f t="shared" ref="BG196:BG239" si="22">BE196</f>
        <v>447.17853107344632</v>
      </c>
      <c r="BH196" s="450">
        <v>2700</v>
      </c>
      <c r="BI196" s="446" t="s">
        <v>300</v>
      </c>
      <c r="BJ196" s="446" t="s">
        <v>199</v>
      </c>
      <c r="BK196" s="452" t="s">
        <v>200</v>
      </c>
      <c r="BL196" s="453">
        <v>1.1499999999999999</v>
      </c>
      <c r="BM196" s="454">
        <v>40</v>
      </c>
      <c r="BN196" s="454" t="s">
        <v>195</v>
      </c>
      <c r="BO196" s="455" t="s">
        <v>195</v>
      </c>
      <c r="BP196" s="454" t="s">
        <v>195</v>
      </c>
      <c r="BQ196" s="454" t="s">
        <v>195</v>
      </c>
      <c r="BT196" s="485">
        <v>163.93157890000001</v>
      </c>
    </row>
    <row r="197" spans="1:72" ht="13.5" customHeight="1" outlineLevel="1">
      <c r="A197" s="431" t="s">
        <v>483</v>
      </c>
      <c r="B197" s="432" t="s">
        <v>266</v>
      </c>
      <c r="C197" s="432">
        <v>75</v>
      </c>
      <c r="D197" s="432">
        <v>4</v>
      </c>
      <c r="E197" s="432" t="s">
        <v>343</v>
      </c>
      <c r="F197" s="433">
        <v>1780</v>
      </c>
      <c r="G197" s="456">
        <v>1582</v>
      </c>
      <c r="H197" s="434">
        <v>765</v>
      </c>
      <c r="I197" s="435">
        <v>50</v>
      </c>
      <c r="J197" s="436">
        <v>25</v>
      </c>
      <c r="K197" s="437" t="s">
        <v>239</v>
      </c>
      <c r="L197" s="438">
        <v>94.285229188029575</v>
      </c>
      <c r="M197" s="439">
        <v>47.142614594014788</v>
      </c>
      <c r="N197" s="441" t="s">
        <v>239</v>
      </c>
      <c r="O197" s="438">
        <v>129.50990366129784</v>
      </c>
      <c r="P197" s="439">
        <v>64.75495183064892</v>
      </c>
      <c r="Q197" s="441" t="s">
        <v>239</v>
      </c>
      <c r="R197" s="442">
        <v>170</v>
      </c>
      <c r="S197" s="443">
        <v>85</v>
      </c>
      <c r="T197" s="437" t="s">
        <v>239</v>
      </c>
      <c r="U197" s="444">
        <v>1086</v>
      </c>
      <c r="V197" s="432">
        <v>543</v>
      </c>
      <c r="W197" s="437" t="s">
        <v>239</v>
      </c>
      <c r="X197" s="443" t="s">
        <v>231</v>
      </c>
      <c r="Y197" s="436" t="s">
        <v>194</v>
      </c>
      <c r="Z197" s="436">
        <v>95.6</v>
      </c>
      <c r="AA197" s="436">
        <v>95.8</v>
      </c>
      <c r="AB197" s="436">
        <v>95.4</v>
      </c>
      <c r="AC197" s="436">
        <v>95</v>
      </c>
      <c r="AD197" s="436">
        <v>78</v>
      </c>
      <c r="AE197" s="436">
        <v>85</v>
      </c>
      <c r="AF197" s="436">
        <v>87</v>
      </c>
      <c r="AG197" s="436">
        <v>221</v>
      </c>
      <c r="AH197" s="436">
        <v>398</v>
      </c>
      <c r="AI197" s="436">
        <v>530</v>
      </c>
      <c r="AJ197" s="436">
        <v>371.28</v>
      </c>
      <c r="AK197" s="436">
        <v>180</v>
      </c>
      <c r="AL197" s="436">
        <v>240</v>
      </c>
      <c r="AM197" s="436">
        <v>168</v>
      </c>
      <c r="AN197" s="432">
        <v>25</v>
      </c>
      <c r="AO197" s="432">
        <v>35</v>
      </c>
      <c r="AP197" s="446">
        <v>950</v>
      </c>
      <c r="AQ197" s="447">
        <v>250.23812711602554</v>
      </c>
      <c r="AR197" s="446">
        <v>338</v>
      </c>
      <c r="AS197" s="449">
        <v>19.739999999999998</v>
      </c>
      <c r="AT197" s="432" t="s">
        <v>299</v>
      </c>
      <c r="AU197" s="432" t="s">
        <v>197</v>
      </c>
      <c r="AV197" s="450" t="s">
        <v>313</v>
      </c>
      <c r="AW197" s="450" t="s">
        <v>314</v>
      </c>
      <c r="AX197" s="450" t="s">
        <v>341</v>
      </c>
      <c r="AY197" s="450" t="s">
        <v>316</v>
      </c>
      <c r="AZ197" s="450" t="s">
        <v>330</v>
      </c>
      <c r="BA197" s="450" t="s">
        <v>329</v>
      </c>
      <c r="BB197" s="450" t="s">
        <v>329</v>
      </c>
      <c r="BC197" s="450" t="s">
        <v>318</v>
      </c>
      <c r="BD197" s="450" t="s">
        <v>316</v>
      </c>
      <c r="BE197" s="451">
        <f t="shared" si="21"/>
        <v>447.17853107344632</v>
      </c>
      <c r="BF197" s="450">
        <v>2700</v>
      </c>
      <c r="BG197" s="451">
        <f t="shared" si="22"/>
        <v>447.17853107344632</v>
      </c>
      <c r="BH197" s="450">
        <v>2700</v>
      </c>
      <c r="BI197" s="446" t="s">
        <v>300</v>
      </c>
      <c r="BJ197" s="446" t="s">
        <v>199</v>
      </c>
      <c r="BK197" s="452" t="s">
        <v>200</v>
      </c>
      <c r="BL197" s="453">
        <v>1.1499999999999999</v>
      </c>
      <c r="BM197" s="454">
        <v>40</v>
      </c>
      <c r="BN197" s="454" t="s">
        <v>195</v>
      </c>
      <c r="BO197" s="455" t="s">
        <v>195</v>
      </c>
      <c r="BP197" s="454" t="s">
        <v>195</v>
      </c>
      <c r="BQ197" s="454" t="s">
        <v>195</v>
      </c>
      <c r="BT197" s="485">
        <v>163.4</v>
      </c>
    </row>
    <row r="198" spans="1:72" ht="13.5" customHeight="1" outlineLevel="1">
      <c r="A198" s="431" t="s">
        <v>484</v>
      </c>
      <c r="B198" s="432" t="s">
        <v>266</v>
      </c>
      <c r="C198" s="432">
        <v>40</v>
      </c>
      <c r="D198" s="432">
        <v>6</v>
      </c>
      <c r="E198" s="432" t="s">
        <v>340</v>
      </c>
      <c r="F198" s="433">
        <v>1185</v>
      </c>
      <c r="G198" s="456">
        <v>1054</v>
      </c>
      <c r="H198" s="434">
        <v>533</v>
      </c>
      <c r="I198" s="435">
        <v>38</v>
      </c>
      <c r="J198" s="436">
        <v>19</v>
      </c>
      <c r="K198" s="437" t="s">
        <v>239</v>
      </c>
      <c r="L198" s="438">
        <v>58.413600615594781</v>
      </c>
      <c r="M198" s="439">
        <v>29.206800307797391</v>
      </c>
      <c r="N198" s="441" t="s">
        <v>239</v>
      </c>
      <c r="O198" s="438">
        <v>77.215463277702312</v>
      </c>
      <c r="P198" s="439">
        <v>38.607731638851156</v>
      </c>
      <c r="Q198" s="441" t="s">
        <v>239</v>
      </c>
      <c r="R198" s="442">
        <v>98</v>
      </c>
      <c r="S198" s="443">
        <v>49</v>
      </c>
      <c r="T198" s="437" t="s">
        <v>239</v>
      </c>
      <c r="U198" s="444">
        <v>580</v>
      </c>
      <c r="V198" s="432">
        <v>290</v>
      </c>
      <c r="W198" s="437" t="s">
        <v>239</v>
      </c>
      <c r="X198" s="443" t="s">
        <v>231</v>
      </c>
      <c r="Y198" s="436" t="s">
        <v>194</v>
      </c>
      <c r="Z198" s="436">
        <v>94.4</v>
      </c>
      <c r="AA198" s="436">
        <v>94.6</v>
      </c>
      <c r="AB198" s="436">
        <v>94.1</v>
      </c>
      <c r="AC198" s="436">
        <v>93.6</v>
      </c>
      <c r="AD198" s="436">
        <v>68</v>
      </c>
      <c r="AE198" s="436">
        <v>77</v>
      </c>
      <c r="AF198" s="436">
        <v>81</v>
      </c>
      <c r="AG198" s="436">
        <v>177</v>
      </c>
      <c r="AH198" s="436">
        <v>336</v>
      </c>
      <c r="AI198" s="436">
        <v>389</v>
      </c>
      <c r="AJ198" s="436">
        <v>315.06</v>
      </c>
      <c r="AK198" s="436">
        <v>190</v>
      </c>
      <c r="AL198" s="436">
        <v>220</v>
      </c>
      <c r="AM198" s="436">
        <v>178</v>
      </c>
      <c r="AN198" s="432">
        <v>29</v>
      </c>
      <c r="AO198" s="432">
        <v>55</v>
      </c>
      <c r="AP198" s="446">
        <v>828</v>
      </c>
      <c r="AQ198" s="447">
        <v>202.6993117393867</v>
      </c>
      <c r="AR198" s="446">
        <v>503</v>
      </c>
      <c r="AS198" s="449">
        <v>14.83</v>
      </c>
      <c r="AT198" s="432" t="s">
        <v>299</v>
      </c>
      <c r="AU198" s="432" t="s">
        <v>197</v>
      </c>
      <c r="AV198" s="450" t="s">
        <v>345</v>
      </c>
      <c r="AW198" s="450" t="s">
        <v>346</v>
      </c>
      <c r="AX198" s="450" t="s">
        <v>347</v>
      </c>
      <c r="AY198" s="450" t="s">
        <v>348</v>
      </c>
      <c r="AZ198" s="450" t="s">
        <v>319</v>
      </c>
      <c r="BA198" s="450" t="s">
        <v>349</v>
      </c>
      <c r="BB198" s="450" t="s">
        <v>319</v>
      </c>
      <c r="BC198" s="450" t="s">
        <v>316</v>
      </c>
      <c r="BD198" s="450" t="s">
        <v>320</v>
      </c>
      <c r="BE198" s="451">
        <f t="shared" si="21"/>
        <v>635.46422836752902</v>
      </c>
      <c r="BF198" s="450">
        <v>1900</v>
      </c>
      <c r="BG198" s="451">
        <f t="shared" si="22"/>
        <v>635.46422836752902</v>
      </c>
      <c r="BH198" s="450">
        <v>1900</v>
      </c>
      <c r="BI198" s="446" t="s">
        <v>300</v>
      </c>
      <c r="BJ198" s="446" t="s">
        <v>199</v>
      </c>
      <c r="BK198" s="452" t="s">
        <v>200</v>
      </c>
      <c r="BL198" s="453">
        <v>1.1499999999999999</v>
      </c>
      <c r="BM198" s="454">
        <v>40</v>
      </c>
      <c r="BN198" s="454" t="s">
        <v>195</v>
      </c>
      <c r="BO198" s="455" t="s">
        <v>195</v>
      </c>
      <c r="BP198" s="454" t="s">
        <v>195</v>
      </c>
      <c r="BQ198" s="454" t="s">
        <v>195</v>
      </c>
      <c r="BT198" s="485">
        <v>165.43157890000001</v>
      </c>
    </row>
    <row r="199" spans="1:72" ht="13.5" customHeight="1" outlineLevel="1">
      <c r="A199" s="431" t="s">
        <v>485</v>
      </c>
      <c r="B199" s="432" t="s">
        <v>266</v>
      </c>
      <c r="C199" s="432">
        <v>50</v>
      </c>
      <c r="D199" s="432">
        <v>6</v>
      </c>
      <c r="E199" s="432" t="s">
        <v>343</v>
      </c>
      <c r="F199" s="433">
        <v>1185</v>
      </c>
      <c r="G199" s="456">
        <v>1054</v>
      </c>
      <c r="H199" s="434">
        <v>533</v>
      </c>
      <c r="I199" s="435">
        <v>48</v>
      </c>
      <c r="J199" s="436">
        <v>24</v>
      </c>
      <c r="K199" s="437" t="s">
        <v>239</v>
      </c>
      <c r="L199" s="438">
        <v>74.422154864962295</v>
      </c>
      <c r="M199" s="439">
        <v>37.211077432481147</v>
      </c>
      <c r="N199" s="441" t="s">
        <v>239</v>
      </c>
      <c r="O199" s="438">
        <v>98.100420970209697</v>
      </c>
      <c r="P199" s="439">
        <v>49.050210485104849</v>
      </c>
      <c r="Q199" s="441" t="s">
        <v>239</v>
      </c>
      <c r="R199" s="442">
        <v>124</v>
      </c>
      <c r="S199" s="443">
        <v>62</v>
      </c>
      <c r="T199" s="437" t="s">
        <v>239</v>
      </c>
      <c r="U199" s="444">
        <v>726</v>
      </c>
      <c r="V199" s="432">
        <v>363</v>
      </c>
      <c r="W199" s="437" t="s">
        <v>239</v>
      </c>
      <c r="X199" s="443" t="s">
        <v>231</v>
      </c>
      <c r="Y199" s="436" t="s">
        <v>194</v>
      </c>
      <c r="Z199" s="436">
        <v>94</v>
      </c>
      <c r="AA199" s="436">
        <v>94.3</v>
      </c>
      <c r="AB199" s="436">
        <v>94.1</v>
      </c>
      <c r="AC199" s="436">
        <v>93.6</v>
      </c>
      <c r="AD199" s="436">
        <v>67</v>
      </c>
      <c r="AE199" s="436">
        <v>76</v>
      </c>
      <c r="AF199" s="436">
        <v>80</v>
      </c>
      <c r="AG199" s="436">
        <v>222</v>
      </c>
      <c r="AH199" s="436">
        <v>422</v>
      </c>
      <c r="AI199" s="436">
        <v>488</v>
      </c>
      <c r="AJ199" s="436">
        <v>395.16</v>
      </c>
      <c r="AK199" s="436">
        <v>190</v>
      </c>
      <c r="AL199" s="436">
        <v>220</v>
      </c>
      <c r="AM199" s="436">
        <v>178</v>
      </c>
      <c r="AN199" s="432">
        <v>29</v>
      </c>
      <c r="AO199" s="432">
        <v>55</v>
      </c>
      <c r="AP199" s="446">
        <v>863</v>
      </c>
      <c r="AQ199" s="447">
        <v>216.1583166680669</v>
      </c>
      <c r="AR199" s="446">
        <v>620</v>
      </c>
      <c r="AS199" s="449">
        <v>16.25</v>
      </c>
      <c r="AT199" s="432" t="s">
        <v>299</v>
      </c>
      <c r="AU199" s="432" t="s">
        <v>197</v>
      </c>
      <c r="AV199" s="450">
        <v>60</v>
      </c>
      <c r="AW199" s="450">
        <v>71</v>
      </c>
      <c r="AX199" s="450">
        <v>40</v>
      </c>
      <c r="AY199" s="450">
        <v>48</v>
      </c>
      <c r="AZ199" s="450">
        <v>53</v>
      </c>
      <c r="BA199" s="450">
        <v>54</v>
      </c>
      <c r="BB199" s="450">
        <v>53</v>
      </c>
      <c r="BC199" s="450">
        <v>52</v>
      </c>
      <c r="BD199" s="450">
        <v>50</v>
      </c>
      <c r="BE199" s="451">
        <f t="shared" si="21"/>
        <v>635.46422836752902</v>
      </c>
      <c r="BF199" s="450">
        <v>1900</v>
      </c>
      <c r="BG199" s="451">
        <f t="shared" si="22"/>
        <v>635.46422836752902</v>
      </c>
      <c r="BH199" s="450">
        <v>1900</v>
      </c>
      <c r="BI199" s="446" t="s">
        <v>300</v>
      </c>
      <c r="BJ199" s="446" t="s">
        <v>199</v>
      </c>
      <c r="BK199" s="452" t="s">
        <v>200</v>
      </c>
      <c r="BL199" s="453">
        <v>1.1499999999999999</v>
      </c>
      <c r="BM199" s="454">
        <v>40</v>
      </c>
      <c r="BN199" s="454" t="s">
        <v>195</v>
      </c>
      <c r="BO199" s="455" t="s">
        <v>195</v>
      </c>
      <c r="BP199" s="454" t="s">
        <v>195</v>
      </c>
      <c r="BQ199" s="454" t="s">
        <v>195</v>
      </c>
      <c r="BT199" s="485">
        <v>164.76315790000001</v>
      </c>
    </row>
    <row r="200" spans="1:72" ht="13.5" customHeight="1" outlineLevel="1">
      <c r="A200" s="431" t="s">
        <v>486</v>
      </c>
      <c r="B200" s="432" t="s">
        <v>266</v>
      </c>
      <c r="C200" s="432">
        <v>30</v>
      </c>
      <c r="D200" s="432">
        <v>8</v>
      </c>
      <c r="E200" s="432" t="s">
        <v>340</v>
      </c>
      <c r="F200" s="433">
        <v>885</v>
      </c>
      <c r="G200" s="456">
        <v>787</v>
      </c>
      <c r="H200" s="434">
        <v>371</v>
      </c>
      <c r="I200" s="435">
        <v>40</v>
      </c>
      <c r="J200" s="436">
        <v>20</v>
      </c>
      <c r="K200" s="437" t="s">
        <v>239</v>
      </c>
      <c r="L200" s="438">
        <v>56</v>
      </c>
      <c r="M200" s="439">
        <v>28</v>
      </c>
      <c r="N200" s="441" t="s">
        <v>239</v>
      </c>
      <c r="O200" s="438">
        <v>64</v>
      </c>
      <c r="P200" s="439">
        <v>32</v>
      </c>
      <c r="Q200" s="441" t="s">
        <v>239</v>
      </c>
      <c r="R200" s="442">
        <v>82</v>
      </c>
      <c r="S200" s="443">
        <v>41</v>
      </c>
      <c r="T200" s="437" t="s">
        <v>239</v>
      </c>
      <c r="U200" s="444">
        <v>436</v>
      </c>
      <c r="V200" s="432">
        <v>218</v>
      </c>
      <c r="W200" s="437" t="s">
        <v>239</v>
      </c>
      <c r="X200" s="443" t="s">
        <v>231</v>
      </c>
      <c r="Y200" s="436" t="s">
        <v>194</v>
      </c>
      <c r="Z200" s="436">
        <v>90.6</v>
      </c>
      <c r="AA200" s="436">
        <v>92</v>
      </c>
      <c r="AB200" s="436">
        <v>91.7</v>
      </c>
      <c r="AC200" s="436">
        <v>91</v>
      </c>
      <c r="AD200" s="436">
        <v>55</v>
      </c>
      <c r="AE200" s="436">
        <v>71</v>
      </c>
      <c r="AF200" s="436">
        <v>74</v>
      </c>
      <c r="AG200" s="436">
        <v>178</v>
      </c>
      <c r="AH200" s="436">
        <v>267</v>
      </c>
      <c r="AI200" s="436">
        <v>356</v>
      </c>
      <c r="AJ200" s="436">
        <v>249.2</v>
      </c>
      <c r="AK200" s="436">
        <v>150</v>
      </c>
      <c r="AL200" s="436">
        <v>200</v>
      </c>
      <c r="AM200" s="436">
        <v>140</v>
      </c>
      <c r="AN200" s="432">
        <v>22</v>
      </c>
      <c r="AO200" s="432">
        <v>40</v>
      </c>
      <c r="AP200" s="446">
        <v>854</v>
      </c>
      <c r="AQ200" s="447">
        <v>245.17453506156664</v>
      </c>
      <c r="AR200" s="446">
        <v>769</v>
      </c>
      <c r="AS200" s="449">
        <v>21.34</v>
      </c>
      <c r="AT200" s="432" t="s">
        <v>299</v>
      </c>
      <c r="AU200" s="432" t="s">
        <v>197</v>
      </c>
      <c r="AV200" s="450" t="s">
        <v>345</v>
      </c>
      <c r="AW200" s="450" t="s">
        <v>346</v>
      </c>
      <c r="AX200" s="450" t="s">
        <v>347</v>
      </c>
      <c r="AY200" s="450" t="s">
        <v>348</v>
      </c>
      <c r="AZ200" s="450" t="s">
        <v>319</v>
      </c>
      <c r="BA200" s="450" t="s">
        <v>349</v>
      </c>
      <c r="BB200" s="450" t="s">
        <v>319</v>
      </c>
      <c r="BC200" s="450" t="s">
        <v>316</v>
      </c>
      <c r="BD200" s="450" t="s">
        <v>320</v>
      </c>
      <c r="BE200" s="451">
        <f t="shared" si="21"/>
        <v>894.35706214689264</v>
      </c>
      <c r="BF200" s="450">
        <v>1350</v>
      </c>
      <c r="BG200" s="451">
        <f t="shared" si="22"/>
        <v>894.35706214689264</v>
      </c>
      <c r="BH200" s="458">
        <f t="shared" ref="BH200:BH201" si="23">BF200</f>
        <v>1350</v>
      </c>
      <c r="BI200" s="446" t="s">
        <v>300</v>
      </c>
      <c r="BJ200" s="446" t="s">
        <v>199</v>
      </c>
      <c r="BK200" s="452" t="s">
        <v>200</v>
      </c>
      <c r="BL200" s="453">
        <v>1.1499999999999999</v>
      </c>
      <c r="BM200" s="454">
        <v>40</v>
      </c>
      <c r="BN200" s="454" t="s">
        <v>195</v>
      </c>
      <c r="BO200" s="455" t="s">
        <v>195</v>
      </c>
      <c r="BP200" s="454" t="s">
        <v>195</v>
      </c>
      <c r="BQ200" s="454" t="s">
        <v>195</v>
      </c>
      <c r="BT200" s="485">
        <v>132.35078949999999</v>
      </c>
    </row>
    <row r="201" spans="1:72" ht="13.5" customHeight="1" outlineLevel="1">
      <c r="A201" s="431" t="s">
        <v>487</v>
      </c>
      <c r="B201" s="432" t="s">
        <v>266</v>
      </c>
      <c r="C201" s="432">
        <v>40</v>
      </c>
      <c r="D201" s="432">
        <v>8</v>
      </c>
      <c r="E201" s="432" t="s">
        <v>343</v>
      </c>
      <c r="F201" s="433">
        <v>885</v>
      </c>
      <c r="G201" s="456">
        <v>787</v>
      </c>
      <c r="H201" s="434">
        <v>371</v>
      </c>
      <c r="I201" s="435">
        <v>50</v>
      </c>
      <c r="J201" s="436">
        <v>25</v>
      </c>
      <c r="K201" s="437" t="s">
        <v>239</v>
      </c>
      <c r="L201" s="438">
        <v>68</v>
      </c>
      <c r="M201" s="439">
        <v>34</v>
      </c>
      <c r="N201" s="441" t="s">
        <v>239</v>
      </c>
      <c r="O201" s="438">
        <v>86</v>
      </c>
      <c r="P201" s="439">
        <v>43</v>
      </c>
      <c r="Q201" s="441" t="s">
        <v>239</v>
      </c>
      <c r="R201" s="442">
        <v>110</v>
      </c>
      <c r="S201" s="443">
        <v>55</v>
      </c>
      <c r="T201" s="437" t="s">
        <v>239</v>
      </c>
      <c r="U201" s="444">
        <v>580</v>
      </c>
      <c r="V201" s="432">
        <v>290</v>
      </c>
      <c r="W201" s="437" t="s">
        <v>239</v>
      </c>
      <c r="X201" s="443" t="s">
        <v>231</v>
      </c>
      <c r="Y201" s="436" t="s">
        <v>194</v>
      </c>
      <c r="Z201" s="436">
        <v>90.7</v>
      </c>
      <c r="AA201" s="436">
        <v>92</v>
      </c>
      <c r="AB201" s="436">
        <v>91.7</v>
      </c>
      <c r="AC201" s="436">
        <v>91</v>
      </c>
      <c r="AD201" s="436">
        <v>60</v>
      </c>
      <c r="AE201" s="436">
        <v>71</v>
      </c>
      <c r="AF201" s="436">
        <v>74</v>
      </c>
      <c r="AG201" s="436">
        <v>237</v>
      </c>
      <c r="AH201" s="436">
        <v>355.5</v>
      </c>
      <c r="AI201" s="436">
        <v>474</v>
      </c>
      <c r="AJ201" s="436">
        <v>331.79999999999995</v>
      </c>
      <c r="AK201" s="436">
        <v>150</v>
      </c>
      <c r="AL201" s="436">
        <v>200</v>
      </c>
      <c r="AM201" s="436">
        <v>140</v>
      </c>
      <c r="AN201" s="432">
        <v>25</v>
      </c>
      <c r="AO201" s="432">
        <v>40</v>
      </c>
      <c r="AP201" s="446">
        <v>950</v>
      </c>
      <c r="AQ201" s="447">
        <v>291.01255336463282</v>
      </c>
      <c r="AR201" s="446">
        <v>1010</v>
      </c>
      <c r="AS201" s="449">
        <v>26.72</v>
      </c>
      <c r="AT201" s="432" t="s">
        <v>299</v>
      </c>
      <c r="AU201" s="432" t="s">
        <v>197</v>
      </c>
      <c r="AV201" s="450">
        <v>59</v>
      </c>
      <c r="AW201" s="450">
        <v>69</v>
      </c>
      <c r="AX201" s="450">
        <v>44</v>
      </c>
      <c r="AY201" s="450">
        <v>54</v>
      </c>
      <c r="AZ201" s="450">
        <v>57</v>
      </c>
      <c r="BA201" s="450">
        <v>56</v>
      </c>
      <c r="BB201" s="450">
        <v>47</v>
      </c>
      <c r="BC201" s="450">
        <v>42</v>
      </c>
      <c r="BD201" s="450">
        <v>34</v>
      </c>
      <c r="BE201" s="451">
        <f t="shared" si="21"/>
        <v>894.35706214689264</v>
      </c>
      <c r="BF201" s="450">
        <v>1350</v>
      </c>
      <c r="BG201" s="451">
        <f t="shared" si="22"/>
        <v>894.35706214689264</v>
      </c>
      <c r="BH201" s="458">
        <f t="shared" si="23"/>
        <v>1350</v>
      </c>
      <c r="BI201" s="446" t="s">
        <v>300</v>
      </c>
      <c r="BJ201" s="446" t="s">
        <v>199</v>
      </c>
      <c r="BK201" s="452" t="s">
        <v>200</v>
      </c>
      <c r="BL201" s="453">
        <v>1.1499999999999999</v>
      </c>
      <c r="BM201" s="454">
        <v>40</v>
      </c>
      <c r="BN201" s="454" t="s">
        <v>195</v>
      </c>
      <c r="BO201" s="455" t="s">
        <v>195</v>
      </c>
      <c r="BP201" s="454" t="s">
        <v>195</v>
      </c>
      <c r="BQ201" s="454" t="s">
        <v>195</v>
      </c>
      <c r="BT201" s="485">
        <v>132.35078949999999</v>
      </c>
    </row>
    <row r="202" spans="1:72" ht="13.5" customHeight="1" outlineLevel="1">
      <c r="A202" s="431" t="s">
        <v>488</v>
      </c>
      <c r="B202" s="432" t="s">
        <v>266</v>
      </c>
      <c r="C202" s="432">
        <v>60</v>
      </c>
      <c r="D202" s="432">
        <v>2</v>
      </c>
      <c r="E202" s="432" t="s">
        <v>354</v>
      </c>
      <c r="F202" s="433">
        <v>3565</v>
      </c>
      <c r="G202" s="456">
        <v>3172</v>
      </c>
      <c r="H202" s="434">
        <v>1069</v>
      </c>
      <c r="I202" s="435">
        <v>38</v>
      </c>
      <c r="J202" s="436">
        <v>19</v>
      </c>
      <c r="K202" s="437" t="s">
        <v>239</v>
      </c>
      <c r="L202" s="438">
        <v>74.953741685426309</v>
      </c>
      <c r="M202" s="439">
        <v>37.476870842713154</v>
      </c>
      <c r="N202" s="441" t="s">
        <v>239</v>
      </c>
      <c r="O202" s="438">
        <v>104.25318394720594</v>
      </c>
      <c r="P202" s="439">
        <v>52.12659197360297</v>
      </c>
      <c r="Q202" s="441" t="s">
        <v>239</v>
      </c>
      <c r="R202" s="442">
        <v>136</v>
      </c>
      <c r="S202" s="443">
        <v>68</v>
      </c>
      <c r="T202" s="437" t="s">
        <v>239</v>
      </c>
      <c r="U202" s="444">
        <v>870</v>
      </c>
      <c r="V202" s="432">
        <v>435</v>
      </c>
      <c r="W202" s="437" t="s">
        <v>239</v>
      </c>
      <c r="X202" s="443" t="s">
        <v>231</v>
      </c>
      <c r="Y202" s="436" t="s">
        <v>194</v>
      </c>
      <c r="Z202" s="436">
        <v>93.8</v>
      </c>
      <c r="AA202" s="436">
        <v>94.1</v>
      </c>
      <c r="AB202" s="436">
        <v>93.6</v>
      </c>
      <c r="AC202" s="436">
        <v>93</v>
      </c>
      <c r="AD202" s="436">
        <v>80</v>
      </c>
      <c r="AE202" s="436">
        <v>86</v>
      </c>
      <c r="AF202" s="436">
        <v>88</v>
      </c>
      <c r="AG202" s="436">
        <v>89</v>
      </c>
      <c r="AH202" s="436">
        <v>142.4</v>
      </c>
      <c r="AI202" s="436">
        <v>222</v>
      </c>
      <c r="AJ202" s="436">
        <v>133.5</v>
      </c>
      <c r="AK202" s="436">
        <v>160</v>
      </c>
      <c r="AL202" s="436">
        <v>250</v>
      </c>
      <c r="AM202" s="436">
        <v>150</v>
      </c>
      <c r="AN202" s="432">
        <v>16</v>
      </c>
      <c r="AO202" s="432">
        <v>28</v>
      </c>
      <c r="AP202" s="446">
        <v>780</v>
      </c>
      <c r="AQ202" s="447">
        <v>157.6519264212231</v>
      </c>
      <c r="AR202" s="446">
        <v>58</v>
      </c>
      <c r="AS202" s="449">
        <v>8.74</v>
      </c>
      <c r="AT202" s="432" t="s">
        <v>299</v>
      </c>
      <c r="AU202" s="432" t="s">
        <v>197</v>
      </c>
      <c r="AV202" s="450">
        <v>87</v>
      </c>
      <c r="AW202" s="450">
        <v>98</v>
      </c>
      <c r="AX202" s="450">
        <v>59</v>
      </c>
      <c r="AY202" s="450">
        <v>74</v>
      </c>
      <c r="AZ202" s="450">
        <v>77</v>
      </c>
      <c r="BA202" s="450">
        <v>82</v>
      </c>
      <c r="BB202" s="450">
        <v>83</v>
      </c>
      <c r="BC202" s="450">
        <v>77</v>
      </c>
      <c r="BD202" s="450">
        <v>67</v>
      </c>
      <c r="BE202" s="451">
        <f t="shared" si="21"/>
        <v>335.38389830508476</v>
      </c>
      <c r="BF202" s="450">
        <v>3600</v>
      </c>
      <c r="BG202" s="451">
        <f t="shared" si="22"/>
        <v>335.38389830508476</v>
      </c>
      <c r="BH202" s="450">
        <v>3600</v>
      </c>
      <c r="BI202" s="446" t="s">
        <v>300</v>
      </c>
      <c r="BJ202" s="446" t="s">
        <v>199</v>
      </c>
      <c r="BK202" s="452" t="s">
        <v>200</v>
      </c>
      <c r="BL202" s="453">
        <v>1.1499999999999999</v>
      </c>
      <c r="BM202" s="454">
        <v>40</v>
      </c>
      <c r="BN202" s="454" t="s">
        <v>195</v>
      </c>
      <c r="BO202" s="455" t="s">
        <v>195</v>
      </c>
      <c r="BP202" s="454" t="s">
        <v>195</v>
      </c>
      <c r="BQ202" s="454" t="s">
        <v>195</v>
      </c>
      <c r="BT202" s="485">
        <v>162.30000000000001</v>
      </c>
    </row>
    <row r="203" spans="1:72" ht="13.5" customHeight="1" outlineLevel="1">
      <c r="A203" s="431" t="s">
        <v>489</v>
      </c>
      <c r="B203" s="432" t="s">
        <v>266</v>
      </c>
      <c r="C203" s="432">
        <v>75</v>
      </c>
      <c r="D203" s="432">
        <v>2</v>
      </c>
      <c r="E203" s="432" t="s">
        <v>356</v>
      </c>
      <c r="F203" s="433">
        <v>3565</v>
      </c>
      <c r="G203" s="456">
        <v>3172</v>
      </c>
      <c r="H203" s="434">
        <v>0.36</v>
      </c>
      <c r="I203" s="435">
        <v>44</v>
      </c>
      <c r="J203" s="436">
        <v>22</v>
      </c>
      <c r="K203" s="437" t="s">
        <v>239</v>
      </c>
      <c r="L203" s="438">
        <v>92.634240748553808</v>
      </c>
      <c r="M203" s="439">
        <v>46.317120374276904</v>
      </c>
      <c r="N203" s="441" t="s">
        <v>239</v>
      </c>
      <c r="O203" s="438">
        <v>130.0400929139989</v>
      </c>
      <c r="P203" s="439">
        <v>65.020046456999452</v>
      </c>
      <c r="Q203" s="441" t="s">
        <v>239</v>
      </c>
      <c r="R203" s="442">
        <v>172</v>
      </c>
      <c r="S203" s="443">
        <v>86</v>
      </c>
      <c r="T203" s="437" t="s">
        <v>239</v>
      </c>
      <c r="U203" s="444">
        <v>1086</v>
      </c>
      <c r="V203" s="432">
        <v>543</v>
      </c>
      <c r="W203" s="437" t="s">
        <v>239</v>
      </c>
      <c r="X203" s="443" t="s">
        <v>231</v>
      </c>
      <c r="Y203" s="436" t="s">
        <v>194</v>
      </c>
      <c r="Z203" s="436">
        <v>93.7</v>
      </c>
      <c r="AA203" s="436">
        <v>94.3</v>
      </c>
      <c r="AB203" s="436">
        <v>94.1</v>
      </c>
      <c r="AC203" s="436">
        <v>93.6</v>
      </c>
      <c r="AD203" s="436">
        <v>81</v>
      </c>
      <c r="AE203" s="436">
        <v>86</v>
      </c>
      <c r="AF203" s="436">
        <v>88</v>
      </c>
      <c r="AG203" s="436">
        <v>111</v>
      </c>
      <c r="AH203" s="436">
        <v>178</v>
      </c>
      <c r="AI203" s="436">
        <v>289</v>
      </c>
      <c r="AJ203" s="436">
        <v>165.39</v>
      </c>
      <c r="AK203" s="436">
        <v>160</v>
      </c>
      <c r="AL203" s="436">
        <v>260</v>
      </c>
      <c r="AM203" s="436">
        <v>149</v>
      </c>
      <c r="AN203" s="432">
        <v>16</v>
      </c>
      <c r="AO203" s="432">
        <v>27</v>
      </c>
      <c r="AP203" s="446">
        <v>888</v>
      </c>
      <c r="AQ203" s="447">
        <v>187.99177604848421</v>
      </c>
      <c r="AR203" s="446">
        <v>71</v>
      </c>
      <c r="AS203" s="449">
        <v>11.04</v>
      </c>
      <c r="AT203" s="432" t="s">
        <v>299</v>
      </c>
      <c r="AU203" s="432" t="s">
        <v>197</v>
      </c>
      <c r="AV203" s="450">
        <v>87</v>
      </c>
      <c r="AW203" s="450">
        <v>98</v>
      </c>
      <c r="AX203" s="450">
        <v>59</v>
      </c>
      <c r="AY203" s="450">
        <v>74</v>
      </c>
      <c r="AZ203" s="450">
        <v>77</v>
      </c>
      <c r="BA203" s="450">
        <v>82</v>
      </c>
      <c r="BB203" s="450">
        <v>83</v>
      </c>
      <c r="BC203" s="450">
        <v>77</v>
      </c>
      <c r="BD203" s="450">
        <v>67</v>
      </c>
      <c r="BE203" s="451">
        <f t="shared" si="21"/>
        <v>335.38389830508476</v>
      </c>
      <c r="BF203" s="450">
        <v>3600</v>
      </c>
      <c r="BG203" s="451">
        <f t="shared" si="22"/>
        <v>335.38389830508476</v>
      </c>
      <c r="BH203" s="450">
        <v>3600</v>
      </c>
      <c r="BI203" s="446" t="s">
        <v>300</v>
      </c>
      <c r="BJ203" s="446" t="s">
        <v>199</v>
      </c>
      <c r="BK203" s="452" t="s">
        <v>200</v>
      </c>
      <c r="BL203" s="453">
        <v>1.1499999999999999</v>
      </c>
      <c r="BM203" s="454">
        <v>40</v>
      </c>
      <c r="BN203" s="454" t="s">
        <v>195</v>
      </c>
      <c r="BO203" s="455" t="s">
        <v>195</v>
      </c>
      <c r="BP203" s="454" t="s">
        <v>195</v>
      </c>
      <c r="BQ203" s="454" t="s">
        <v>195</v>
      </c>
      <c r="BT203" s="485">
        <v>152.96947370000001</v>
      </c>
    </row>
    <row r="204" spans="1:72" ht="13.5" customHeight="1" outlineLevel="1">
      <c r="A204" s="431" t="s">
        <v>490</v>
      </c>
      <c r="B204" s="432" t="s">
        <v>266</v>
      </c>
      <c r="C204" s="432">
        <v>50</v>
      </c>
      <c r="D204" s="432">
        <v>6</v>
      </c>
      <c r="E204" s="432" t="s">
        <v>356</v>
      </c>
      <c r="F204" s="433">
        <v>1185</v>
      </c>
      <c r="G204" s="456">
        <v>1054</v>
      </c>
      <c r="H204" s="434">
        <v>533</v>
      </c>
      <c r="I204" s="435">
        <v>48</v>
      </c>
      <c r="J204" s="436">
        <v>24</v>
      </c>
      <c r="K204" s="437" t="s">
        <v>239</v>
      </c>
      <c r="L204" s="438">
        <v>74.422154864962295</v>
      </c>
      <c r="M204" s="439">
        <v>37.211077432481147</v>
      </c>
      <c r="N204" s="441" t="s">
        <v>239</v>
      </c>
      <c r="O204" s="438">
        <v>98.100420970209697</v>
      </c>
      <c r="P204" s="439">
        <v>49.050210485104849</v>
      </c>
      <c r="Q204" s="441" t="s">
        <v>239</v>
      </c>
      <c r="R204" s="442">
        <v>124</v>
      </c>
      <c r="S204" s="443">
        <v>62</v>
      </c>
      <c r="T204" s="437" t="s">
        <v>239</v>
      </c>
      <c r="U204" s="444">
        <v>726</v>
      </c>
      <c r="V204" s="432">
        <v>363</v>
      </c>
      <c r="W204" s="437" t="s">
        <v>239</v>
      </c>
      <c r="X204" s="443" t="s">
        <v>231</v>
      </c>
      <c r="Y204" s="436" t="s">
        <v>194</v>
      </c>
      <c r="Z204" s="436">
        <v>94</v>
      </c>
      <c r="AA204" s="436">
        <v>94.3</v>
      </c>
      <c r="AB204" s="436">
        <v>94.1</v>
      </c>
      <c r="AC204" s="436">
        <v>93.6</v>
      </c>
      <c r="AD204" s="436">
        <v>67</v>
      </c>
      <c r="AE204" s="436">
        <v>76</v>
      </c>
      <c r="AF204" s="436">
        <v>80</v>
      </c>
      <c r="AG204" s="436">
        <v>222</v>
      </c>
      <c r="AH204" s="436">
        <v>422</v>
      </c>
      <c r="AI204" s="436">
        <v>488</v>
      </c>
      <c r="AJ204" s="436">
        <v>395.16</v>
      </c>
      <c r="AK204" s="436">
        <v>190</v>
      </c>
      <c r="AL204" s="436">
        <v>220</v>
      </c>
      <c r="AM204" s="436">
        <v>178</v>
      </c>
      <c r="AN204" s="432">
        <v>29</v>
      </c>
      <c r="AO204" s="432">
        <v>55</v>
      </c>
      <c r="AP204" s="446">
        <v>863</v>
      </c>
      <c r="AQ204" s="447">
        <v>216.1583166680669</v>
      </c>
      <c r="AR204" s="446">
        <v>620</v>
      </c>
      <c r="AS204" s="449">
        <v>16.25</v>
      </c>
      <c r="AT204" s="432" t="s">
        <v>299</v>
      </c>
      <c r="AU204" s="432" t="s">
        <v>197</v>
      </c>
      <c r="AV204" s="450">
        <v>60</v>
      </c>
      <c r="AW204" s="450">
        <v>71</v>
      </c>
      <c r="AX204" s="450">
        <v>40</v>
      </c>
      <c r="AY204" s="450">
        <v>48</v>
      </c>
      <c r="AZ204" s="450">
        <v>53</v>
      </c>
      <c r="BA204" s="450">
        <v>54</v>
      </c>
      <c r="BB204" s="450">
        <v>53</v>
      </c>
      <c r="BC204" s="450">
        <v>52</v>
      </c>
      <c r="BD204" s="450">
        <v>50</v>
      </c>
      <c r="BE204" s="451">
        <f t="shared" si="21"/>
        <v>635.46422836752902</v>
      </c>
      <c r="BF204" s="450">
        <v>1900</v>
      </c>
      <c r="BG204" s="451">
        <f t="shared" si="22"/>
        <v>635.46422836752902</v>
      </c>
      <c r="BH204" s="458">
        <f t="shared" ref="BH204:BH205" si="24">BF204</f>
        <v>1900</v>
      </c>
      <c r="BI204" s="446" t="s">
        <v>300</v>
      </c>
      <c r="BJ204" s="446" t="s">
        <v>199</v>
      </c>
      <c r="BK204" s="452" t="s">
        <v>200</v>
      </c>
      <c r="BL204" s="453">
        <v>1.1499999999999999</v>
      </c>
      <c r="BM204" s="454">
        <v>40</v>
      </c>
      <c r="BN204" s="454" t="s">
        <v>195</v>
      </c>
      <c r="BO204" s="455" t="s">
        <v>195</v>
      </c>
      <c r="BP204" s="454" t="s">
        <v>195</v>
      </c>
      <c r="BQ204" s="454" t="s">
        <v>195</v>
      </c>
      <c r="BT204" s="485">
        <v>164.76315790000001</v>
      </c>
    </row>
    <row r="205" spans="1:72" ht="13.5" customHeight="1" outlineLevel="1">
      <c r="A205" s="431" t="s">
        <v>491</v>
      </c>
      <c r="B205" s="432" t="s">
        <v>266</v>
      </c>
      <c r="C205" s="432">
        <v>30</v>
      </c>
      <c r="D205" s="432">
        <v>8</v>
      </c>
      <c r="E205" s="432" t="s">
        <v>354</v>
      </c>
      <c r="F205" s="433">
        <v>885</v>
      </c>
      <c r="G205" s="456">
        <v>787</v>
      </c>
      <c r="H205" s="434">
        <v>371</v>
      </c>
      <c r="I205" s="435">
        <v>40</v>
      </c>
      <c r="J205" s="436">
        <v>20</v>
      </c>
      <c r="K205" s="437" t="s">
        <v>239</v>
      </c>
      <c r="L205" s="438">
        <v>56</v>
      </c>
      <c r="M205" s="439">
        <v>28</v>
      </c>
      <c r="N205" s="441" t="s">
        <v>239</v>
      </c>
      <c r="O205" s="438">
        <v>64</v>
      </c>
      <c r="P205" s="439">
        <v>32</v>
      </c>
      <c r="Q205" s="441" t="s">
        <v>239</v>
      </c>
      <c r="R205" s="442">
        <v>82</v>
      </c>
      <c r="S205" s="443">
        <v>41</v>
      </c>
      <c r="T205" s="437" t="s">
        <v>239</v>
      </c>
      <c r="U205" s="444">
        <v>436</v>
      </c>
      <c r="V205" s="432">
        <v>218</v>
      </c>
      <c r="W205" s="437" t="s">
        <v>239</v>
      </c>
      <c r="X205" s="443" t="s">
        <v>231</v>
      </c>
      <c r="Y205" s="436" t="s">
        <v>194</v>
      </c>
      <c r="Z205" s="436">
        <v>90.6</v>
      </c>
      <c r="AA205" s="436">
        <v>92</v>
      </c>
      <c r="AB205" s="436">
        <v>91.7</v>
      </c>
      <c r="AC205" s="436">
        <v>91</v>
      </c>
      <c r="AD205" s="436">
        <v>55</v>
      </c>
      <c r="AE205" s="436">
        <v>71</v>
      </c>
      <c r="AF205" s="436">
        <v>74</v>
      </c>
      <c r="AG205" s="436">
        <v>178</v>
      </c>
      <c r="AH205" s="436">
        <v>267</v>
      </c>
      <c r="AI205" s="436">
        <v>356</v>
      </c>
      <c r="AJ205" s="436">
        <v>249.2</v>
      </c>
      <c r="AK205" s="436">
        <v>150</v>
      </c>
      <c r="AL205" s="436">
        <v>200</v>
      </c>
      <c r="AM205" s="436">
        <v>140</v>
      </c>
      <c r="AN205" s="432">
        <v>22</v>
      </c>
      <c r="AO205" s="432">
        <v>40</v>
      </c>
      <c r="AP205" s="446">
        <v>854</v>
      </c>
      <c r="AQ205" s="447">
        <v>245.17453506156664</v>
      </c>
      <c r="AR205" s="446">
        <v>769</v>
      </c>
      <c r="AS205" s="449">
        <v>21.34</v>
      </c>
      <c r="AT205" s="432" t="s">
        <v>299</v>
      </c>
      <c r="AU205" s="432" t="s">
        <v>197</v>
      </c>
      <c r="AV205" s="450" t="s">
        <v>345</v>
      </c>
      <c r="AW205" s="450" t="s">
        <v>346</v>
      </c>
      <c r="AX205" s="450" t="s">
        <v>347</v>
      </c>
      <c r="AY205" s="450" t="s">
        <v>348</v>
      </c>
      <c r="AZ205" s="450" t="s">
        <v>319</v>
      </c>
      <c r="BA205" s="450" t="s">
        <v>349</v>
      </c>
      <c r="BB205" s="450" t="s">
        <v>319</v>
      </c>
      <c r="BC205" s="450" t="s">
        <v>316</v>
      </c>
      <c r="BD205" s="450" t="s">
        <v>320</v>
      </c>
      <c r="BE205" s="451">
        <f t="shared" si="21"/>
        <v>894.35706214689264</v>
      </c>
      <c r="BF205" s="450">
        <v>1350</v>
      </c>
      <c r="BG205" s="451">
        <f t="shared" si="22"/>
        <v>894.35706214689264</v>
      </c>
      <c r="BH205" s="458">
        <f t="shared" si="24"/>
        <v>1350</v>
      </c>
      <c r="BI205" s="446" t="s">
        <v>300</v>
      </c>
      <c r="BJ205" s="446" t="s">
        <v>199</v>
      </c>
      <c r="BK205" s="452" t="s">
        <v>200</v>
      </c>
      <c r="BL205" s="459" t="s">
        <v>195</v>
      </c>
      <c r="BM205" s="455" t="s">
        <v>195</v>
      </c>
      <c r="BN205" s="454" t="s">
        <v>195</v>
      </c>
      <c r="BO205" s="455" t="s">
        <v>195</v>
      </c>
      <c r="BP205" s="454" t="s">
        <v>195</v>
      </c>
      <c r="BQ205" s="454" t="s">
        <v>195</v>
      </c>
      <c r="BT205" s="485">
        <v>132.35078949999999</v>
      </c>
    </row>
    <row r="206" spans="1:72" ht="13.5" customHeight="1" outlineLevel="1">
      <c r="A206" s="431" t="s">
        <v>492</v>
      </c>
      <c r="B206" s="432" t="s">
        <v>266</v>
      </c>
      <c r="C206" s="432">
        <v>100</v>
      </c>
      <c r="D206" s="432">
        <v>4</v>
      </c>
      <c r="E206" s="432" t="s">
        <v>360</v>
      </c>
      <c r="F206" s="433">
        <v>1780</v>
      </c>
      <c r="G206" s="456">
        <v>1584</v>
      </c>
      <c r="H206" s="434">
        <v>1174</v>
      </c>
      <c r="I206" s="435">
        <v>60</v>
      </c>
      <c r="J206" s="436">
        <v>30</v>
      </c>
      <c r="K206" s="437" t="s">
        <v>239</v>
      </c>
      <c r="L206" s="438">
        <v>122.31490901344795</v>
      </c>
      <c r="M206" s="439">
        <v>61.157454506723973</v>
      </c>
      <c r="N206" s="441" t="s">
        <v>239</v>
      </c>
      <c r="O206" s="438">
        <v>170.31639946930693</v>
      </c>
      <c r="P206" s="439">
        <v>85.158199734653465</v>
      </c>
      <c r="Q206" s="441" t="s">
        <v>239</v>
      </c>
      <c r="R206" s="442">
        <v>226</v>
      </c>
      <c r="S206" s="443">
        <v>113</v>
      </c>
      <c r="T206" s="437" t="s">
        <v>239</v>
      </c>
      <c r="U206" s="444">
        <v>1450</v>
      </c>
      <c r="V206" s="432">
        <v>725</v>
      </c>
      <c r="W206" s="437" t="s">
        <v>239</v>
      </c>
      <c r="X206" s="443" t="s">
        <v>231</v>
      </c>
      <c r="Y206" s="436" t="s">
        <v>194</v>
      </c>
      <c r="Z206" s="436">
        <v>95.8</v>
      </c>
      <c r="AA206" s="436">
        <v>96</v>
      </c>
      <c r="AB206" s="436">
        <v>95.4</v>
      </c>
      <c r="AC206" s="436">
        <v>95</v>
      </c>
      <c r="AD206" s="436">
        <v>80</v>
      </c>
      <c r="AE206" s="436">
        <v>86</v>
      </c>
      <c r="AF206" s="436">
        <v>87</v>
      </c>
      <c r="AG206" s="436">
        <v>295</v>
      </c>
      <c r="AH206" s="436">
        <v>531</v>
      </c>
      <c r="AI206" s="436">
        <v>590</v>
      </c>
      <c r="AJ206" s="436">
        <v>457.25</v>
      </c>
      <c r="AK206" s="436">
        <v>180</v>
      </c>
      <c r="AL206" s="436">
        <v>200</v>
      </c>
      <c r="AM206" s="436">
        <v>155</v>
      </c>
      <c r="AN206" s="432">
        <v>25</v>
      </c>
      <c r="AO206" s="432">
        <v>35</v>
      </c>
      <c r="AP206" s="446">
        <v>1096.596</v>
      </c>
      <c r="AQ206" s="447">
        <v>301.2910009361301</v>
      </c>
      <c r="AR206" s="446">
        <v>441</v>
      </c>
      <c r="AS206" s="449">
        <v>23.4</v>
      </c>
      <c r="AT206" s="432" t="s">
        <v>299</v>
      </c>
      <c r="AU206" s="432" t="s">
        <v>197</v>
      </c>
      <c r="AV206" s="450" t="s">
        <v>361</v>
      </c>
      <c r="AW206" s="450">
        <v>79</v>
      </c>
      <c r="AX206" s="450">
        <v>53</v>
      </c>
      <c r="AY206" s="450">
        <v>66</v>
      </c>
      <c r="AZ206" s="450">
        <v>76</v>
      </c>
      <c r="BA206" s="450">
        <v>73</v>
      </c>
      <c r="BB206" s="450">
        <v>70</v>
      </c>
      <c r="BC206" s="450">
        <v>65</v>
      </c>
      <c r="BD206" s="450">
        <v>51</v>
      </c>
      <c r="BE206" s="451">
        <f t="shared" si="21"/>
        <v>447.17853107344632</v>
      </c>
      <c r="BF206" s="450">
        <v>2700</v>
      </c>
      <c r="BG206" s="451">
        <f t="shared" si="22"/>
        <v>447.17853107344632</v>
      </c>
      <c r="BH206" s="450">
        <v>2700</v>
      </c>
      <c r="BI206" s="446" t="s">
        <v>300</v>
      </c>
      <c r="BJ206" s="446" t="s">
        <v>199</v>
      </c>
      <c r="BK206" s="452" t="s">
        <v>200</v>
      </c>
      <c r="BL206" s="453">
        <v>1.1499999999999999</v>
      </c>
      <c r="BM206" s="454">
        <v>40</v>
      </c>
      <c r="BN206" s="454" t="s">
        <v>195</v>
      </c>
      <c r="BO206" s="455" t="s">
        <v>195</v>
      </c>
      <c r="BP206" s="454" t="s">
        <v>195</v>
      </c>
      <c r="BQ206" s="454" t="s">
        <v>195</v>
      </c>
      <c r="BT206" s="485">
        <v>150.26315790000001</v>
      </c>
    </row>
    <row r="207" spans="1:72" ht="13.5" customHeight="1" outlineLevel="1">
      <c r="A207" s="431" t="s">
        <v>493</v>
      </c>
      <c r="B207" s="432" t="s">
        <v>266</v>
      </c>
      <c r="C207" s="432">
        <v>60</v>
      </c>
      <c r="D207" s="432">
        <v>6</v>
      </c>
      <c r="E207" s="432" t="s">
        <v>363</v>
      </c>
      <c r="F207" s="433">
        <v>1185</v>
      </c>
      <c r="G207" s="456">
        <v>1054</v>
      </c>
      <c r="H207" s="434">
        <v>580</v>
      </c>
      <c r="I207" s="435">
        <v>56</v>
      </c>
      <c r="J207" s="436">
        <v>28</v>
      </c>
      <c r="K207" s="437" t="s">
        <v>239</v>
      </c>
      <c r="L207" s="438">
        <v>91.859036029305742</v>
      </c>
      <c r="M207" s="439">
        <v>45.929518014652871</v>
      </c>
      <c r="N207" s="441" t="s">
        <v>239</v>
      </c>
      <c r="O207" s="438">
        <v>117.22326966197389</v>
      </c>
      <c r="P207" s="439">
        <v>58.611634830986944</v>
      </c>
      <c r="Q207" s="441" t="s">
        <v>239</v>
      </c>
      <c r="R207" s="442">
        <v>148</v>
      </c>
      <c r="S207" s="443">
        <v>74</v>
      </c>
      <c r="T207" s="437" t="s">
        <v>239</v>
      </c>
      <c r="U207" s="444">
        <v>870</v>
      </c>
      <c r="V207" s="432">
        <v>435</v>
      </c>
      <c r="W207" s="437" t="s">
        <v>239</v>
      </c>
      <c r="X207" s="443" t="s">
        <v>231</v>
      </c>
      <c r="Y207" s="436" t="s">
        <v>194</v>
      </c>
      <c r="Z207" s="436">
        <v>94.2</v>
      </c>
      <c r="AA207" s="436">
        <v>94.7</v>
      </c>
      <c r="AB207" s="436">
        <v>94.5</v>
      </c>
      <c r="AC207" s="436">
        <v>94.1</v>
      </c>
      <c r="AD207" s="436">
        <v>65</v>
      </c>
      <c r="AE207" s="436">
        <v>76</v>
      </c>
      <c r="AF207" s="436">
        <v>80</v>
      </c>
      <c r="AG207" s="436">
        <v>266</v>
      </c>
      <c r="AH207" s="436">
        <v>479</v>
      </c>
      <c r="AI207" s="436">
        <v>585</v>
      </c>
      <c r="AJ207" s="436">
        <v>446.88</v>
      </c>
      <c r="AK207" s="436">
        <v>180</v>
      </c>
      <c r="AL207" s="436">
        <v>220</v>
      </c>
      <c r="AM207" s="436">
        <v>168</v>
      </c>
      <c r="AN207" s="432">
        <v>25</v>
      </c>
      <c r="AO207" s="432">
        <v>50</v>
      </c>
      <c r="AP207" s="446">
        <v>1047</v>
      </c>
      <c r="AQ207" s="447">
        <v>280.68453388879516</v>
      </c>
      <c r="AR207" s="446">
        <v>735</v>
      </c>
      <c r="AS207" s="449">
        <v>21.33</v>
      </c>
      <c r="AT207" s="432" t="s">
        <v>299</v>
      </c>
      <c r="AU207" s="432" t="s">
        <v>197</v>
      </c>
      <c r="AV207" s="450" t="s">
        <v>364</v>
      </c>
      <c r="AW207" s="450" t="s">
        <v>365</v>
      </c>
      <c r="AX207" s="450" t="s">
        <v>348</v>
      </c>
      <c r="AY207" s="450" t="s">
        <v>329</v>
      </c>
      <c r="AZ207" s="450" t="s">
        <v>366</v>
      </c>
      <c r="BA207" s="450" t="s">
        <v>367</v>
      </c>
      <c r="BB207" s="450" t="s">
        <v>318</v>
      </c>
      <c r="BC207" s="450" t="s">
        <v>348</v>
      </c>
      <c r="BD207" s="450" t="s">
        <v>368</v>
      </c>
      <c r="BE207" s="451">
        <f t="shared" si="21"/>
        <v>670.76779661016951</v>
      </c>
      <c r="BF207" s="450">
        <v>1800</v>
      </c>
      <c r="BG207" s="451">
        <f t="shared" si="22"/>
        <v>670.76779661016951</v>
      </c>
      <c r="BH207" s="450">
        <v>1800</v>
      </c>
      <c r="BI207" s="446" t="s">
        <v>300</v>
      </c>
      <c r="BJ207" s="446" t="s">
        <v>199</v>
      </c>
      <c r="BK207" s="452" t="s">
        <v>200</v>
      </c>
      <c r="BL207" s="453">
        <v>1.1499999999999999</v>
      </c>
      <c r="BM207" s="454">
        <v>40</v>
      </c>
      <c r="BN207" s="454" t="s">
        <v>195</v>
      </c>
      <c r="BO207" s="455" t="s">
        <v>195</v>
      </c>
      <c r="BP207" s="454" t="s">
        <v>195</v>
      </c>
      <c r="BQ207" s="454" t="s">
        <v>195</v>
      </c>
      <c r="BT207" s="485">
        <v>154.27894739999999</v>
      </c>
    </row>
    <row r="208" spans="1:72" ht="13.5" customHeight="1" outlineLevel="1">
      <c r="A208" s="431" t="s">
        <v>494</v>
      </c>
      <c r="B208" s="432" t="s">
        <v>266</v>
      </c>
      <c r="C208" s="432">
        <v>75</v>
      </c>
      <c r="D208" s="432">
        <v>6</v>
      </c>
      <c r="E208" s="432" t="s">
        <v>360</v>
      </c>
      <c r="F208" s="433">
        <v>1185</v>
      </c>
      <c r="G208" s="456">
        <v>1054</v>
      </c>
      <c r="H208" s="434">
        <v>580</v>
      </c>
      <c r="I208" s="435">
        <v>68</v>
      </c>
      <c r="J208" s="436">
        <v>34</v>
      </c>
      <c r="K208" s="437" t="s">
        <v>239</v>
      </c>
      <c r="L208" s="438">
        <v>109.17853546948548</v>
      </c>
      <c r="M208" s="439">
        <v>54.589267734742741</v>
      </c>
      <c r="N208" s="441" t="s">
        <v>239</v>
      </c>
      <c r="O208" s="438">
        <v>144.321315056717</v>
      </c>
      <c r="P208" s="439">
        <v>72.160657528358499</v>
      </c>
      <c r="Q208" s="441" t="s">
        <v>239</v>
      </c>
      <c r="R208" s="442">
        <v>186</v>
      </c>
      <c r="S208" s="443">
        <v>93</v>
      </c>
      <c r="T208" s="437" t="s">
        <v>239</v>
      </c>
      <c r="U208" s="444">
        <v>1086</v>
      </c>
      <c r="V208" s="432">
        <v>543</v>
      </c>
      <c r="W208" s="437" t="s">
        <v>239</v>
      </c>
      <c r="X208" s="443" t="s">
        <v>231</v>
      </c>
      <c r="Y208" s="436" t="s">
        <v>194</v>
      </c>
      <c r="Z208" s="436">
        <v>94.7</v>
      </c>
      <c r="AA208" s="436">
        <v>94.9</v>
      </c>
      <c r="AB208" s="436">
        <v>94.5</v>
      </c>
      <c r="AC208" s="436">
        <v>94.1</v>
      </c>
      <c r="AD208" s="436">
        <v>68</v>
      </c>
      <c r="AE208" s="436">
        <v>77</v>
      </c>
      <c r="AF208" s="436">
        <v>80</v>
      </c>
      <c r="AG208" s="436">
        <v>332</v>
      </c>
      <c r="AH208" s="436">
        <v>598</v>
      </c>
      <c r="AI208" s="436">
        <v>730</v>
      </c>
      <c r="AJ208" s="436">
        <v>557.76</v>
      </c>
      <c r="AK208" s="436">
        <v>180</v>
      </c>
      <c r="AL208" s="436">
        <v>220</v>
      </c>
      <c r="AM208" s="436">
        <v>168</v>
      </c>
      <c r="AN208" s="432">
        <v>33</v>
      </c>
      <c r="AO208" s="432">
        <v>45</v>
      </c>
      <c r="AP208" s="446">
        <v>1256.9015999999999</v>
      </c>
      <c r="AQ208" s="447">
        <v>303.57518674028131</v>
      </c>
      <c r="AR208" s="446">
        <v>904</v>
      </c>
      <c r="AS208" s="449">
        <v>23.77</v>
      </c>
      <c r="AT208" s="432" t="s">
        <v>299</v>
      </c>
      <c r="AU208" s="432" t="s">
        <v>197</v>
      </c>
      <c r="AV208" s="450" t="s">
        <v>364</v>
      </c>
      <c r="AW208" s="450" t="s">
        <v>365</v>
      </c>
      <c r="AX208" s="450" t="s">
        <v>348</v>
      </c>
      <c r="AY208" s="450" t="s">
        <v>329</v>
      </c>
      <c r="AZ208" s="450" t="s">
        <v>366</v>
      </c>
      <c r="BA208" s="450" t="s">
        <v>367</v>
      </c>
      <c r="BB208" s="450" t="s">
        <v>318</v>
      </c>
      <c r="BC208" s="450" t="s">
        <v>348</v>
      </c>
      <c r="BD208" s="450" t="s">
        <v>368</v>
      </c>
      <c r="BE208" s="451">
        <f t="shared" si="21"/>
        <v>670.76779661016951</v>
      </c>
      <c r="BF208" s="450">
        <v>1800</v>
      </c>
      <c r="BG208" s="451">
        <f t="shared" si="22"/>
        <v>670.76779661016951</v>
      </c>
      <c r="BH208" s="450">
        <v>1800</v>
      </c>
      <c r="BI208" s="446" t="s">
        <v>300</v>
      </c>
      <c r="BJ208" s="446" t="s">
        <v>199</v>
      </c>
      <c r="BK208" s="452" t="s">
        <v>200</v>
      </c>
      <c r="BL208" s="453">
        <v>1.1499999999999999</v>
      </c>
      <c r="BM208" s="454">
        <v>40</v>
      </c>
      <c r="BN208" s="454" t="s">
        <v>195</v>
      </c>
      <c r="BO208" s="455" t="s">
        <v>195</v>
      </c>
      <c r="BP208" s="454" t="s">
        <v>195</v>
      </c>
      <c r="BQ208" s="454" t="s">
        <v>195</v>
      </c>
      <c r="BT208" s="485">
        <v>153.3947368</v>
      </c>
    </row>
    <row r="209" spans="1:72" ht="13.5" customHeight="1" outlineLevel="1">
      <c r="A209" s="431" t="s">
        <v>495</v>
      </c>
      <c r="B209" s="432" t="s">
        <v>266</v>
      </c>
      <c r="C209" s="432">
        <v>50</v>
      </c>
      <c r="D209" s="432">
        <v>8</v>
      </c>
      <c r="E209" s="432" t="s">
        <v>363</v>
      </c>
      <c r="F209" s="433">
        <v>885</v>
      </c>
      <c r="G209" s="456">
        <v>787</v>
      </c>
      <c r="H209" s="434">
        <v>345</v>
      </c>
      <c r="I209" s="435">
        <v>56</v>
      </c>
      <c r="J209" s="436">
        <v>28</v>
      </c>
      <c r="K209" s="437" t="s">
        <v>239</v>
      </c>
      <c r="L209" s="438">
        <v>78.748442765378442</v>
      </c>
      <c r="M209" s="439">
        <v>39.374221382689221</v>
      </c>
      <c r="N209" s="441" t="s">
        <v>239</v>
      </c>
      <c r="O209" s="438">
        <v>103.44836116847385</v>
      </c>
      <c r="P209" s="439">
        <v>51.724180584236926</v>
      </c>
      <c r="Q209" s="441" t="s">
        <v>239</v>
      </c>
      <c r="R209" s="442">
        <v>134</v>
      </c>
      <c r="S209" s="443">
        <v>67</v>
      </c>
      <c r="T209" s="437" t="s">
        <v>239</v>
      </c>
      <c r="U209" s="444">
        <v>726</v>
      </c>
      <c r="V209" s="432">
        <v>363</v>
      </c>
      <c r="W209" s="437" t="s">
        <v>239</v>
      </c>
      <c r="X209" s="443" t="s">
        <v>231</v>
      </c>
      <c r="Y209" s="436" t="s">
        <v>194</v>
      </c>
      <c r="Z209" s="436">
        <v>93</v>
      </c>
      <c r="AA209" s="436">
        <v>93.1</v>
      </c>
      <c r="AB209" s="436">
        <v>92.4</v>
      </c>
      <c r="AC209" s="436">
        <v>91.7</v>
      </c>
      <c r="AD209" s="436">
        <v>64</v>
      </c>
      <c r="AE209" s="436">
        <v>73</v>
      </c>
      <c r="AF209" s="436">
        <v>76</v>
      </c>
      <c r="AG209" s="436">
        <v>297</v>
      </c>
      <c r="AH209" s="436">
        <v>416</v>
      </c>
      <c r="AI209" s="436">
        <v>594</v>
      </c>
      <c r="AJ209" s="436">
        <v>389.07</v>
      </c>
      <c r="AK209" s="436">
        <v>140</v>
      </c>
      <c r="AL209" s="436">
        <v>200</v>
      </c>
      <c r="AM209" s="436">
        <v>131</v>
      </c>
      <c r="AN209" s="432">
        <v>25</v>
      </c>
      <c r="AO209" s="432">
        <v>40</v>
      </c>
      <c r="AP209" s="446">
        <v>1116</v>
      </c>
      <c r="AQ209" s="447">
        <v>323.31637546875658</v>
      </c>
      <c r="AR209" s="446" t="s">
        <v>371</v>
      </c>
      <c r="AS209" s="449">
        <v>0</v>
      </c>
      <c r="AT209" s="432" t="s">
        <v>299</v>
      </c>
      <c r="AU209" s="432" t="s">
        <v>197</v>
      </c>
      <c r="AV209" s="450" t="s">
        <v>364</v>
      </c>
      <c r="AW209" s="450" t="s">
        <v>365</v>
      </c>
      <c r="AX209" s="450" t="s">
        <v>348</v>
      </c>
      <c r="AY209" s="450" t="s">
        <v>329</v>
      </c>
      <c r="AZ209" s="450" t="s">
        <v>366</v>
      </c>
      <c r="BA209" s="450" t="s">
        <v>367</v>
      </c>
      <c r="BB209" s="450" t="s">
        <v>318</v>
      </c>
      <c r="BC209" s="450" t="s">
        <v>348</v>
      </c>
      <c r="BD209" s="450" t="s">
        <v>368</v>
      </c>
      <c r="BE209" s="451">
        <f t="shared" si="21"/>
        <v>894.35706214689264</v>
      </c>
      <c r="BF209" s="450">
        <v>1350</v>
      </c>
      <c r="BG209" s="451">
        <f t="shared" si="22"/>
        <v>894.35706214689264</v>
      </c>
      <c r="BH209" s="458">
        <f t="shared" ref="BH209:BH210" si="25">BF209</f>
        <v>1350</v>
      </c>
      <c r="BI209" s="446" t="s">
        <v>300</v>
      </c>
      <c r="BJ209" s="446" t="s">
        <v>199</v>
      </c>
      <c r="BK209" s="452" t="s">
        <v>200</v>
      </c>
      <c r="BL209" s="453">
        <v>1.1499999999999999</v>
      </c>
      <c r="BM209" s="454">
        <v>40</v>
      </c>
      <c r="BN209" s="454" t="s">
        <v>195</v>
      </c>
      <c r="BO209" s="455" t="s">
        <v>195</v>
      </c>
      <c r="BP209" s="454" t="s">
        <v>195</v>
      </c>
      <c r="BQ209" s="454" t="s">
        <v>195</v>
      </c>
      <c r="BT209" s="485">
        <v>131.8244737</v>
      </c>
    </row>
    <row r="210" spans="1:72" ht="13.5" customHeight="1" outlineLevel="1">
      <c r="A210" s="431" t="s">
        <v>496</v>
      </c>
      <c r="B210" s="432" t="s">
        <v>266</v>
      </c>
      <c r="C210" s="432">
        <v>60</v>
      </c>
      <c r="D210" s="432">
        <v>8</v>
      </c>
      <c r="E210" s="432" t="s">
        <v>360</v>
      </c>
      <c r="F210" s="433">
        <v>885</v>
      </c>
      <c r="G210" s="456">
        <v>787</v>
      </c>
      <c r="H210" s="434">
        <v>345</v>
      </c>
      <c r="I210" s="435">
        <v>60</v>
      </c>
      <c r="J210" s="436">
        <v>30</v>
      </c>
      <c r="K210" s="437" t="s">
        <v>239</v>
      </c>
      <c r="L210" s="438">
        <v>91.634551581531284</v>
      </c>
      <c r="M210" s="439">
        <v>45.817275790765642</v>
      </c>
      <c r="N210" s="441" t="s">
        <v>239</v>
      </c>
      <c r="O210" s="438">
        <v>120.82768584477746</v>
      </c>
      <c r="P210" s="439">
        <v>60.413842922388731</v>
      </c>
      <c r="Q210" s="441" t="s">
        <v>239</v>
      </c>
      <c r="R210" s="442">
        <v>156</v>
      </c>
      <c r="S210" s="443">
        <v>78</v>
      </c>
      <c r="T210" s="437" t="s">
        <v>239</v>
      </c>
      <c r="U210" s="444">
        <v>870</v>
      </c>
      <c r="V210" s="432">
        <v>435</v>
      </c>
      <c r="W210" s="437" t="s">
        <v>239</v>
      </c>
      <c r="X210" s="443" t="s">
        <v>231</v>
      </c>
      <c r="Y210" s="436" t="s">
        <v>194</v>
      </c>
      <c r="Z210" s="436">
        <v>93</v>
      </c>
      <c r="AA210" s="436">
        <v>93.1</v>
      </c>
      <c r="AB210" s="436">
        <v>92.4</v>
      </c>
      <c r="AC210" s="436">
        <v>91.7</v>
      </c>
      <c r="AD210" s="436">
        <v>66</v>
      </c>
      <c r="AE210" s="436">
        <v>75</v>
      </c>
      <c r="AF210" s="436">
        <v>78</v>
      </c>
      <c r="AG210" s="436">
        <v>356</v>
      </c>
      <c r="AH210" s="436">
        <v>499</v>
      </c>
      <c r="AI210" s="436">
        <v>712</v>
      </c>
      <c r="AJ210" s="436">
        <v>466.36</v>
      </c>
      <c r="AK210" s="436">
        <v>140</v>
      </c>
      <c r="AL210" s="436">
        <v>200</v>
      </c>
      <c r="AM210" s="436">
        <v>131</v>
      </c>
      <c r="AN210" s="432">
        <v>30</v>
      </c>
      <c r="AO210" s="432">
        <v>35</v>
      </c>
      <c r="AP210" s="446">
        <v>1182</v>
      </c>
      <c r="AQ210" s="447">
        <v>360.38475905695663</v>
      </c>
      <c r="AR210" s="446" t="s">
        <v>373</v>
      </c>
      <c r="AS210" s="449">
        <v>0</v>
      </c>
      <c r="AT210" s="432" t="s">
        <v>299</v>
      </c>
      <c r="AU210" s="432" t="s">
        <v>197</v>
      </c>
      <c r="AV210" s="450" t="s">
        <v>364</v>
      </c>
      <c r="AW210" s="450" t="s">
        <v>365</v>
      </c>
      <c r="AX210" s="450" t="s">
        <v>348</v>
      </c>
      <c r="AY210" s="450" t="s">
        <v>329</v>
      </c>
      <c r="AZ210" s="450" t="s">
        <v>366</v>
      </c>
      <c r="BA210" s="450" t="s">
        <v>367</v>
      </c>
      <c r="BB210" s="450" t="s">
        <v>318</v>
      </c>
      <c r="BC210" s="450" t="s">
        <v>348</v>
      </c>
      <c r="BD210" s="450" t="s">
        <v>368</v>
      </c>
      <c r="BE210" s="451">
        <f t="shared" si="21"/>
        <v>894.35706214689264</v>
      </c>
      <c r="BF210" s="450">
        <v>1350</v>
      </c>
      <c r="BG210" s="451">
        <f t="shared" si="22"/>
        <v>894.35706214689264</v>
      </c>
      <c r="BH210" s="458">
        <f t="shared" si="25"/>
        <v>1350</v>
      </c>
      <c r="BI210" s="446" t="s">
        <v>300</v>
      </c>
      <c r="BJ210" s="446" t="s">
        <v>199</v>
      </c>
      <c r="BK210" s="452" t="s">
        <v>200</v>
      </c>
      <c r="BL210" s="453">
        <v>1.1499999999999999</v>
      </c>
      <c r="BM210" s="454">
        <v>40</v>
      </c>
      <c r="BN210" s="454" t="s">
        <v>195</v>
      </c>
      <c r="BO210" s="455" t="s">
        <v>195</v>
      </c>
      <c r="BP210" s="454" t="s">
        <v>195</v>
      </c>
      <c r="BQ210" s="454" t="s">
        <v>195</v>
      </c>
      <c r="BT210" s="485">
        <v>131.8244737</v>
      </c>
    </row>
    <row r="211" spans="1:72" ht="13.5" customHeight="1" outlineLevel="1">
      <c r="A211" s="431" t="s">
        <v>497</v>
      </c>
      <c r="B211" s="432" t="s">
        <v>266</v>
      </c>
      <c r="C211" s="432">
        <v>100</v>
      </c>
      <c r="D211" s="432">
        <v>2</v>
      </c>
      <c r="E211" s="432" t="s">
        <v>375</v>
      </c>
      <c r="F211" s="433">
        <v>3570</v>
      </c>
      <c r="G211" s="456">
        <v>3570</v>
      </c>
      <c r="H211" s="434">
        <v>1142</v>
      </c>
      <c r="I211" s="435">
        <v>38</v>
      </c>
      <c r="J211" s="436">
        <v>19</v>
      </c>
      <c r="K211" s="437" t="s">
        <v>239</v>
      </c>
      <c r="L211" s="438">
        <v>111.34064929556324</v>
      </c>
      <c r="M211" s="439">
        <v>55.670324647781619</v>
      </c>
      <c r="N211" s="441" t="s">
        <v>239</v>
      </c>
      <c r="O211" s="438">
        <v>163.16792114120906</v>
      </c>
      <c r="P211" s="439">
        <v>81.583960570604532</v>
      </c>
      <c r="Q211" s="441" t="s">
        <v>239</v>
      </c>
      <c r="R211" s="442">
        <v>216</v>
      </c>
      <c r="S211" s="443">
        <v>108</v>
      </c>
      <c r="T211" s="437" t="s">
        <v>239</v>
      </c>
      <c r="U211" s="444">
        <v>1450</v>
      </c>
      <c r="V211" s="432">
        <v>725</v>
      </c>
      <c r="W211" s="437" t="s">
        <v>239</v>
      </c>
      <c r="X211" s="443" t="s">
        <v>231</v>
      </c>
      <c r="Y211" s="436" t="s">
        <v>194</v>
      </c>
      <c r="Z211" s="436">
        <v>94.6</v>
      </c>
      <c r="AA211" s="436">
        <v>94.7</v>
      </c>
      <c r="AB211" s="436">
        <v>94.1</v>
      </c>
      <c r="AC211" s="436">
        <v>93.6</v>
      </c>
      <c r="AD211" s="436">
        <v>89</v>
      </c>
      <c r="AE211" s="436">
        <v>91</v>
      </c>
      <c r="AF211" s="436">
        <v>92</v>
      </c>
      <c r="AG211" s="436">
        <v>147</v>
      </c>
      <c r="AH211" s="436">
        <v>177</v>
      </c>
      <c r="AI211" s="436">
        <v>294</v>
      </c>
      <c r="AJ211" s="436">
        <v>164.64000000000001</v>
      </c>
      <c r="AK211" s="436">
        <v>120</v>
      </c>
      <c r="AL211" s="436">
        <v>200</v>
      </c>
      <c r="AM211" s="436">
        <v>112</v>
      </c>
      <c r="AN211" s="432">
        <v>25</v>
      </c>
      <c r="AO211" s="432">
        <v>45</v>
      </c>
      <c r="AP211" s="446">
        <v>1096.596</v>
      </c>
      <c r="AQ211" s="447">
        <v>203.84617361670732</v>
      </c>
      <c r="AR211" s="446">
        <v>92</v>
      </c>
      <c r="AS211" s="449">
        <v>12.67</v>
      </c>
      <c r="AT211" s="432" t="s">
        <v>299</v>
      </c>
      <c r="AU211" s="432" t="s">
        <v>197</v>
      </c>
      <c r="AV211" s="450">
        <v>80</v>
      </c>
      <c r="AW211" s="450">
        <v>91</v>
      </c>
      <c r="AX211" s="450">
        <v>51</v>
      </c>
      <c r="AY211" s="450">
        <v>67</v>
      </c>
      <c r="AZ211" s="450">
        <v>72</v>
      </c>
      <c r="BA211" s="450">
        <v>74</v>
      </c>
      <c r="BB211" s="450">
        <v>74</v>
      </c>
      <c r="BC211" s="450">
        <v>72</v>
      </c>
      <c r="BD211" s="450">
        <v>61</v>
      </c>
      <c r="BE211" s="451">
        <f t="shared" si="21"/>
        <v>335.38389830508476</v>
      </c>
      <c r="BF211" s="450">
        <v>3600</v>
      </c>
      <c r="BG211" s="451">
        <f t="shared" si="22"/>
        <v>335.38389830508476</v>
      </c>
      <c r="BH211" s="450">
        <v>3600</v>
      </c>
      <c r="BI211" s="446" t="s">
        <v>300</v>
      </c>
      <c r="BJ211" s="446" t="s">
        <v>199</v>
      </c>
      <c r="BK211" s="452" t="s">
        <v>200</v>
      </c>
      <c r="BL211" s="453">
        <v>1.1499999999999999</v>
      </c>
      <c r="BM211" s="454">
        <v>40</v>
      </c>
      <c r="BN211" s="454" t="s">
        <v>195</v>
      </c>
      <c r="BO211" s="455" t="s">
        <v>195</v>
      </c>
      <c r="BP211" s="454" t="s">
        <v>195</v>
      </c>
      <c r="BQ211" s="454" t="s">
        <v>195</v>
      </c>
      <c r="BT211" s="485">
        <v>117.6473684</v>
      </c>
    </row>
    <row r="212" spans="1:72" ht="13.5" customHeight="1" outlineLevel="1">
      <c r="A212" s="431" t="s">
        <v>498</v>
      </c>
      <c r="B212" s="432" t="s">
        <v>266</v>
      </c>
      <c r="C212" s="432">
        <v>100</v>
      </c>
      <c r="D212" s="432">
        <v>4</v>
      </c>
      <c r="E212" s="432" t="s">
        <v>375</v>
      </c>
      <c r="F212" s="433">
        <v>1780</v>
      </c>
      <c r="G212" s="456">
        <v>1584</v>
      </c>
      <c r="H212" s="434">
        <v>1174</v>
      </c>
      <c r="I212" s="435">
        <v>60</v>
      </c>
      <c r="J212" s="436">
        <v>30</v>
      </c>
      <c r="K212" s="437" t="s">
        <v>239</v>
      </c>
      <c r="L212" s="438">
        <v>122.31490901344795</v>
      </c>
      <c r="M212" s="439">
        <v>61.157454506723973</v>
      </c>
      <c r="N212" s="441" t="s">
        <v>239</v>
      </c>
      <c r="O212" s="438">
        <v>170.31639946930693</v>
      </c>
      <c r="P212" s="439">
        <v>85.158199734653465</v>
      </c>
      <c r="Q212" s="441" t="s">
        <v>239</v>
      </c>
      <c r="R212" s="442">
        <v>226</v>
      </c>
      <c r="S212" s="443">
        <v>113</v>
      </c>
      <c r="T212" s="437" t="s">
        <v>239</v>
      </c>
      <c r="U212" s="444">
        <v>1450</v>
      </c>
      <c r="V212" s="432">
        <v>725</v>
      </c>
      <c r="W212" s="437" t="s">
        <v>239</v>
      </c>
      <c r="X212" s="443" t="s">
        <v>231</v>
      </c>
      <c r="Y212" s="436" t="s">
        <v>194</v>
      </c>
      <c r="Z212" s="436">
        <v>95.8</v>
      </c>
      <c r="AA212" s="436">
        <v>96</v>
      </c>
      <c r="AB212" s="436">
        <v>95.4</v>
      </c>
      <c r="AC212" s="436">
        <v>95</v>
      </c>
      <c r="AD212" s="436">
        <v>80</v>
      </c>
      <c r="AE212" s="436">
        <v>86</v>
      </c>
      <c r="AF212" s="436">
        <v>87</v>
      </c>
      <c r="AG212" s="436">
        <v>295</v>
      </c>
      <c r="AH212" s="436">
        <v>531</v>
      </c>
      <c r="AI212" s="436">
        <v>590</v>
      </c>
      <c r="AJ212" s="436">
        <v>457.25</v>
      </c>
      <c r="AK212" s="436">
        <v>180</v>
      </c>
      <c r="AL212" s="436">
        <v>200</v>
      </c>
      <c r="AM212" s="436">
        <v>155</v>
      </c>
      <c r="AN212" s="432">
        <v>25</v>
      </c>
      <c r="AO212" s="432">
        <v>35</v>
      </c>
      <c r="AP212" s="446">
        <v>1096.596</v>
      </c>
      <c r="AQ212" s="447">
        <v>301.2910009361301</v>
      </c>
      <c r="AR212" s="446">
        <v>441</v>
      </c>
      <c r="AS212" s="449">
        <v>23.4</v>
      </c>
      <c r="AT212" s="432" t="s">
        <v>299</v>
      </c>
      <c r="AU212" s="432" t="s">
        <v>197</v>
      </c>
      <c r="AV212" s="450" t="s">
        <v>361</v>
      </c>
      <c r="AW212" s="450">
        <v>79</v>
      </c>
      <c r="AX212" s="450">
        <v>53</v>
      </c>
      <c r="AY212" s="450">
        <v>66</v>
      </c>
      <c r="AZ212" s="450">
        <v>76</v>
      </c>
      <c r="BA212" s="450">
        <v>73</v>
      </c>
      <c r="BB212" s="450">
        <v>70</v>
      </c>
      <c r="BC212" s="450">
        <v>65</v>
      </c>
      <c r="BD212" s="450">
        <v>51</v>
      </c>
      <c r="BE212" s="451">
        <f t="shared" si="21"/>
        <v>447.17853107344632</v>
      </c>
      <c r="BF212" s="450">
        <v>2700</v>
      </c>
      <c r="BG212" s="451">
        <f t="shared" si="22"/>
        <v>447.17853107344632</v>
      </c>
      <c r="BH212" s="458">
        <f>BF212</f>
        <v>2700</v>
      </c>
      <c r="BI212" s="446" t="s">
        <v>300</v>
      </c>
      <c r="BJ212" s="446" t="s">
        <v>199</v>
      </c>
      <c r="BK212" s="452" t="s">
        <v>200</v>
      </c>
      <c r="BL212" s="453">
        <v>1.1499999999999999</v>
      </c>
      <c r="BM212" s="454">
        <v>40</v>
      </c>
      <c r="BN212" s="454" t="s">
        <v>195</v>
      </c>
      <c r="BO212" s="455" t="s">
        <v>195</v>
      </c>
      <c r="BP212" s="454" t="s">
        <v>195</v>
      </c>
      <c r="BQ212" s="454" t="s">
        <v>195</v>
      </c>
      <c r="BT212" s="485">
        <v>150.26315790000001</v>
      </c>
    </row>
    <row r="213" spans="1:72" ht="13.5" customHeight="1" outlineLevel="1">
      <c r="A213" s="431" t="s">
        <v>499</v>
      </c>
      <c r="B213" s="432" t="s">
        <v>266</v>
      </c>
      <c r="C213" s="432">
        <v>125</v>
      </c>
      <c r="D213" s="432">
        <v>4</v>
      </c>
      <c r="E213" s="432" t="s">
        <v>378</v>
      </c>
      <c r="F213" s="433">
        <v>1785</v>
      </c>
      <c r="G213" s="456">
        <v>1588</v>
      </c>
      <c r="H213" s="434">
        <v>785</v>
      </c>
      <c r="I213" s="435">
        <v>90</v>
      </c>
      <c r="J213" s="436">
        <v>45</v>
      </c>
      <c r="K213" s="437" t="s">
        <v>239</v>
      </c>
      <c r="L213" s="438">
        <v>157.47148690383693</v>
      </c>
      <c r="M213" s="439">
        <v>78.735743451918466</v>
      </c>
      <c r="N213" s="441" t="s">
        <v>239</v>
      </c>
      <c r="O213" s="438">
        <v>218.87642490078292</v>
      </c>
      <c r="P213" s="439">
        <v>109.43821245039146</v>
      </c>
      <c r="Q213" s="441" t="s">
        <v>239</v>
      </c>
      <c r="R213" s="442">
        <v>286</v>
      </c>
      <c r="S213" s="443">
        <v>143</v>
      </c>
      <c r="T213" s="437" t="s">
        <v>239</v>
      </c>
      <c r="U213" s="444">
        <v>1816</v>
      </c>
      <c r="V213" s="432">
        <v>908</v>
      </c>
      <c r="W213" s="437" t="s">
        <v>239</v>
      </c>
      <c r="X213" s="443" t="s">
        <v>231</v>
      </c>
      <c r="Y213" s="436" t="s">
        <v>194</v>
      </c>
      <c r="Z213" s="436">
        <v>95.4</v>
      </c>
      <c r="AA213" s="436">
        <v>95.6</v>
      </c>
      <c r="AB213" s="436">
        <v>95.4</v>
      </c>
      <c r="AC213" s="436">
        <v>95</v>
      </c>
      <c r="AD213" s="436">
        <v>78</v>
      </c>
      <c r="AE213" s="436">
        <v>84</v>
      </c>
      <c r="AF213" s="436">
        <v>86</v>
      </c>
      <c r="AG213" s="436">
        <v>368</v>
      </c>
      <c r="AH213" s="436">
        <v>589</v>
      </c>
      <c r="AI213" s="436">
        <v>736</v>
      </c>
      <c r="AJ213" s="436">
        <v>552</v>
      </c>
      <c r="AK213" s="436">
        <v>160</v>
      </c>
      <c r="AL213" s="436">
        <v>200</v>
      </c>
      <c r="AM213" s="436">
        <v>150</v>
      </c>
      <c r="AN213" s="432">
        <v>20</v>
      </c>
      <c r="AO213" s="432">
        <v>25</v>
      </c>
      <c r="AP213" s="446">
        <v>1600.854</v>
      </c>
      <c r="AQ213" s="447">
        <v>345.25979086459341</v>
      </c>
      <c r="AR213" s="446" t="s">
        <v>379</v>
      </c>
      <c r="AS213" s="449">
        <v>24.68</v>
      </c>
      <c r="AT213" s="432" t="s">
        <v>299</v>
      </c>
      <c r="AU213" s="432" t="s">
        <v>197</v>
      </c>
      <c r="AV213" s="450" t="s">
        <v>314</v>
      </c>
      <c r="AW213" s="450" t="s">
        <v>380</v>
      </c>
      <c r="AX213" s="450" t="s">
        <v>319</v>
      </c>
      <c r="AY213" s="450" t="s">
        <v>313</v>
      </c>
      <c r="AZ213" s="450" t="s">
        <v>326</v>
      </c>
      <c r="BA213" s="450" t="s">
        <v>381</v>
      </c>
      <c r="BB213" s="450" t="s">
        <v>364</v>
      </c>
      <c r="BC213" s="450" t="s">
        <v>366</v>
      </c>
      <c r="BD213" s="450" t="s">
        <v>328</v>
      </c>
      <c r="BE213" s="451">
        <f t="shared" si="21"/>
        <v>536.61423728813554</v>
      </c>
      <c r="BF213" s="450">
        <v>2250</v>
      </c>
      <c r="BG213" s="451">
        <f t="shared" si="22"/>
        <v>536.61423728813554</v>
      </c>
      <c r="BH213" s="450">
        <v>2250</v>
      </c>
      <c r="BI213" s="446" t="s">
        <v>300</v>
      </c>
      <c r="BJ213" s="446" t="s">
        <v>199</v>
      </c>
      <c r="BK213" s="452" t="s">
        <v>200</v>
      </c>
      <c r="BL213" s="453">
        <v>1.1499999999999999</v>
      </c>
      <c r="BM213" s="454">
        <v>40</v>
      </c>
      <c r="BN213" s="454" t="s">
        <v>195</v>
      </c>
      <c r="BO213" s="455" t="s">
        <v>195</v>
      </c>
      <c r="BP213" s="454" t="s">
        <v>195</v>
      </c>
      <c r="BQ213" s="454" t="s">
        <v>195</v>
      </c>
      <c r="BT213" s="485">
        <v>135.5736842</v>
      </c>
    </row>
    <row r="214" spans="1:72" ht="13.5" customHeight="1" outlineLevel="1">
      <c r="A214" s="431" t="s">
        <v>500</v>
      </c>
      <c r="B214" s="432" t="s">
        <v>266</v>
      </c>
      <c r="C214" s="432">
        <v>150</v>
      </c>
      <c r="D214" s="432">
        <v>4</v>
      </c>
      <c r="E214" s="432" t="s">
        <v>383</v>
      </c>
      <c r="F214" s="433">
        <v>1785</v>
      </c>
      <c r="G214" s="456">
        <v>1588</v>
      </c>
      <c r="H214" s="434">
        <v>785</v>
      </c>
      <c r="I214" s="435">
        <v>104</v>
      </c>
      <c r="J214" s="436">
        <v>52</v>
      </c>
      <c r="K214" s="437" t="s">
        <v>239</v>
      </c>
      <c r="L214" s="438">
        <v>188.37341505487197</v>
      </c>
      <c r="M214" s="439">
        <v>94.186707527435985</v>
      </c>
      <c r="N214" s="441" t="s">
        <v>239</v>
      </c>
      <c r="O214" s="438">
        <v>261.5573277564356</v>
      </c>
      <c r="P214" s="439">
        <v>130.7786638782178</v>
      </c>
      <c r="Q214" s="441" t="s">
        <v>239</v>
      </c>
      <c r="R214" s="442">
        <v>340</v>
      </c>
      <c r="S214" s="443">
        <v>170</v>
      </c>
      <c r="T214" s="437" t="s">
        <v>239</v>
      </c>
      <c r="U214" s="444">
        <v>2170</v>
      </c>
      <c r="V214" s="432">
        <v>1085</v>
      </c>
      <c r="W214" s="437" t="s">
        <v>239</v>
      </c>
      <c r="X214" s="443" t="s">
        <v>231</v>
      </c>
      <c r="Y214" s="436" t="s">
        <v>194</v>
      </c>
      <c r="Z214" s="436">
        <v>95.7</v>
      </c>
      <c r="AA214" s="436">
        <v>96</v>
      </c>
      <c r="AB214" s="436">
        <v>95.8</v>
      </c>
      <c r="AC214" s="436">
        <v>95.4</v>
      </c>
      <c r="AD214" s="436">
        <v>78</v>
      </c>
      <c r="AE214" s="436">
        <v>84</v>
      </c>
      <c r="AF214" s="436">
        <v>86</v>
      </c>
      <c r="AG214" s="436">
        <v>441</v>
      </c>
      <c r="AH214" s="436">
        <v>662</v>
      </c>
      <c r="AI214" s="436">
        <v>882</v>
      </c>
      <c r="AJ214" s="436">
        <v>661.5</v>
      </c>
      <c r="AK214" s="436">
        <v>150</v>
      </c>
      <c r="AL214" s="436">
        <v>200</v>
      </c>
      <c r="AM214" s="436">
        <v>150</v>
      </c>
      <c r="AN214" s="432">
        <v>20</v>
      </c>
      <c r="AO214" s="432">
        <v>30</v>
      </c>
      <c r="AP214" s="446">
        <v>1752.7919999999999</v>
      </c>
      <c r="AQ214" s="447">
        <v>468.49049765304642</v>
      </c>
      <c r="AR214" s="446">
        <v>640</v>
      </c>
      <c r="AS214" s="449">
        <v>44.97</v>
      </c>
      <c r="AT214" s="432" t="s">
        <v>299</v>
      </c>
      <c r="AU214" s="432" t="s">
        <v>197</v>
      </c>
      <c r="AV214" s="450" t="s">
        <v>326</v>
      </c>
      <c r="AW214" s="450" t="s">
        <v>384</v>
      </c>
      <c r="AX214" s="450" t="s">
        <v>349</v>
      </c>
      <c r="AY214" s="450" t="s">
        <v>313</v>
      </c>
      <c r="AZ214" s="450" t="s">
        <v>385</v>
      </c>
      <c r="BA214" s="450" t="s">
        <v>361</v>
      </c>
      <c r="BB214" s="450" t="s">
        <v>364</v>
      </c>
      <c r="BC214" s="450" t="s">
        <v>317</v>
      </c>
      <c r="BD214" s="450" t="s">
        <v>386</v>
      </c>
      <c r="BE214" s="451">
        <f t="shared" si="21"/>
        <v>536.61423728813554</v>
      </c>
      <c r="BF214" s="450">
        <v>2250</v>
      </c>
      <c r="BG214" s="451">
        <f t="shared" si="22"/>
        <v>536.61423728813554</v>
      </c>
      <c r="BH214" s="450">
        <v>2250</v>
      </c>
      <c r="BI214" s="446" t="s">
        <v>300</v>
      </c>
      <c r="BJ214" s="446" t="s">
        <v>199</v>
      </c>
      <c r="BK214" s="452" t="s">
        <v>200</v>
      </c>
      <c r="BL214" s="453">
        <v>1.1499999999999999</v>
      </c>
      <c r="BM214" s="454">
        <v>40</v>
      </c>
      <c r="BN214" s="454" t="s">
        <v>195</v>
      </c>
      <c r="BO214" s="455" t="s">
        <v>195</v>
      </c>
      <c r="BP214" s="454" t="s">
        <v>195</v>
      </c>
      <c r="BQ214" s="454" t="s">
        <v>195</v>
      </c>
      <c r="BT214" s="485">
        <v>132.04736840000001</v>
      </c>
    </row>
    <row r="215" spans="1:72" ht="13.5" customHeight="1" outlineLevel="1">
      <c r="A215" s="431" t="s">
        <v>501</v>
      </c>
      <c r="B215" s="432" t="s">
        <v>266</v>
      </c>
      <c r="C215" s="432">
        <v>200</v>
      </c>
      <c r="D215" s="432">
        <v>4</v>
      </c>
      <c r="E215" s="432" t="s">
        <v>388</v>
      </c>
      <c r="F215" s="433">
        <v>1785</v>
      </c>
      <c r="G215" s="456">
        <v>1588</v>
      </c>
      <c r="H215" s="434">
        <v>785</v>
      </c>
      <c r="I215" s="435">
        <v>146</v>
      </c>
      <c r="J215" s="436">
        <v>73</v>
      </c>
      <c r="K215" s="437" t="s">
        <v>239</v>
      </c>
      <c r="L215" s="438">
        <v>259.85348930812614</v>
      </c>
      <c r="M215" s="439">
        <v>129.92674465406307</v>
      </c>
      <c r="N215" s="441" t="s">
        <v>239</v>
      </c>
      <c r="O215" s="438">
        <v>351.11609813811043</v>
      </c>
      <c r="P215" s="439">
        <v>175.55804906905522</v>
      </c>
      <c r="Q215" s="441" t="s">
        <v>239</v>
      </c>
      <c r="R215" s="442">
        <v>456</v>
      </c>
      <c r="S215" s="443">
        <v>228</v>
      </c>
      <c r="T215" s="437" t="s">
        <v>239</v>
      </c>
      <c r="U215" s="444">
        <v>2900</v>
      </c>
      <c r="V215" s="432">
        <v>1450</v>
      </c>
      <c r="W215" s="437" t="s">
        <v>239</v>
      </c>
      <c r="X215" s="443" t="s">
        <v>231</v>
      </c>
      <c r="Y215" s="436" t="s">
        <v>194</v>
      </c>
      <c r="Z215" s="436">
        <v>96.2</v>
      </c>
      <c r="AA215" s="436">
        <v>96.5</v>
      </c>
      <c r="AB215" s="436">
        <v>96.2</v>
      </c>
      <c r="AC215" s="436">
        <v>95.8</v>
      </c>
      <c r="AD215" s="436">
        <v>75</v>
      </c>
      <c r="AE215" s="436">
        <v>83</v>
      </c>
      <c r="AF215" s="436">
        <v>85</v>
      </c>
      <c r="AG215" s="436">
        <v>588</v>
      </c>
      <c r="AH215" s="436">
        <v>941</v>
      </c>
      <c r="AI215" s="436">
        <v>1176</v>
      </c>
      <c r="AJ215" s="436">
        <v>882</v>
      </c>
      <c r="AK215" s="436">
        <v>160</v>
      </c>
      <c r="AL215" s="436">
        <v>200</v>
      </c>
      <c r="AM215" s="436">
        <v>150</v>
      </c>
      <c r="AN215" s="432">
        <v>18</v>
      </c>
      <c r="AO215" s="432">
        <v>25</v>
      </c>
      <c r="AP215" s="446">
        <v>2083.0920000000001</v>
      </c>
      <c r="AQ215" s="447">
        <v>574.20023190906397</v>
      </c>
      <c r="AR215" s="446">
        <v>831</v>
      </c>
      <c r="AS215" s="449">
        <v>56.59</v>
      </c>
      <c r="AT215" s="432" t="s">
        <v>299</v>
      </c>
      <c r="AU215" s="432" t="s">
        <v>197</v>
      </c>
      <c r="AV215" s="450" t="s">
        <v>389</v>
      </c>
      <c r="AW215" s="450" t="s">
        <v>390</v>
      </c>
      <c r="AX215" s="450" t="s">
        <v>328</v>
      </c>
      <c r="AY215" s="450" t="s">
        <v>325</v>
      </c>
      <c r="AZ215" s="450" t="s">
        <v>385</v>
      </c>
      <c r="BA215" s="450" t="s">
        <v>361</v>
      </c>
      <c r="BB215" s="450" t="s">
        <v>381</v>
      </c>
      <c r="BC215" s="450" t="s">
        <v>345</v>
      </c>
      <c r="BD215" s="450" t="s">
        <v>320</v>
      </c>
      <c r="BE215" s="451">
        <f t="shared" si="21"/>
        <v>536.61423728813554</v>
      </c>
      <c r="BF215" s="450">
        <v>2250</v>
      </c>
      <c r="BG215" s="451">
        <f t="shared" si="22"/>
        <v>536.61423728813554</v>
      </c>
      <c r="BH215" s="450">
        <v>2250</v>
      </c>
      <c r="BI215" s="446" t="s">
        <v>300</v>
      </c>
      <c r="BJ215" s="446" t="s">
        <v>199</v>
      </c>
      <c r="BK215" s="452" t="s">
        <v>200</v>
      </c>
      <c r="BL215" s="453">
        <v>1.1499999999999999</v>
      </c>
      <c r="BM215" s="454">
        <v>40</v>
      </c>
      <c r="BN215" s="454" t="s">
        <v>195</v>
      </c>
      <c r="BO215" s="455" t="s">
        <v>195</v>
      </c>
      <c r="BP215" s="454" t="s">
        <v>195</v>
      </c>
      <c r="BQ215" s="454" t="s">
        <v>195</v>
      </c>
      <c r="BT215" s="485">
        <v>139.24</v>
      </c>
    </row>
    <row r="216" spans="1:72" ht="13.5" customHeight="1" outlineLevel="1">
      <c r="A216" s="431" t="s">
        <v>502</v>
      </c>
      <c r="B216" s="432" t="s">
        <v>266</v>
      </c>
      <c r="C216" s="432">
        <v>100</v>
      </c>
      <c r="D216" s="432">
        <v>6</v>
      </c>
      <c r="E216" s="432" t="s">
        <v>378</v>
      </c>
      <c r="F216" s="433">
        <v>1185</v>
      </c>
      <c r="G216" s="456">
        <v>1054</v>
      </c>
      <c r="H216" s="434">
        <v>521</v>
      </c>
      <c r="I216" s="435">
        <v>78</v>
      </c>
      <c r="J216" s="436">
        <v>39</v>
      </c>
      <c r="K216" s="437" t="s">
        <v>239</v>
      </c>
      <c r="L216" s="438">
        <v>135.03038800960275</v>
      </c>
      <c r="M216" s="439">
        <v>67.515194004801373</v>
      </c>
      <c r="N216" s="441" t="s">
        <v>239</v>
      </c>
      <c r="O216" s="438">
        <v>182.15799282559266</v>
      </c>
      <c r="P216" s="439">
        <v>91.078996412796329</v>
      </c>
      <c r="Q216" s="441" t="s">
        <v>239</v>
      </c>
      <c r="R216" s="442">
        <v>234</v>
      </c>
      <c r="S216" s="443">
        <v>117</v>
      </c>
      <c r="T216" s="437" t="s">
        <v>239</v>
      </c>
      <c r="U216" s="444">
        <v>1450</v>
      </c>
      <c r="V216" s="432">
        <v>725</v>
      </c>
      <c r="W216" s="437" t="s">
        <v>239</v>
      </c>
      <c r="X216" s="443" t="s">
        <v>231</v>
      </c>
      <c r="Y216" s="436" t="s">
        <v>194</v>
      </c>
      <c r="Z216" s="436">
        <v>95.1</v>
      </c>
      <c r="AA216" s="436">
        <v>95.3</v>
      </c>
      <c r="AB216" s="436">
        <v>95</v>
      </c>
      <c r="AC216" s="436">
        <v>94.5</v>
      </c>
      <c r="AD216" s="436">
        <v>73</v>
      </c>
      <c r="AE216" s="436">
        <v>81</v>
      </c>
      <c r="AF216" s="436">
        <v>84</v>
      </c>
      <c r="AG216" s="436">
        <v>443</v>
      </c>
      <c r="AH216" s="436">
        <v>709</v>
      </c>
      <c r="AI216" s="436">
        <v>886</v>
      </c>
      <c r="AJ216" s="436">
        <v>664.5</v>
      </c>
      <c r="AK216" s="436">
        <v>160</v>
      </c>
      <c r="AL216" s="436">
        <v>200</v>
      </c>
      <c r="AM216" s="436">
        <v>150</v>
      </c>
      <c r="AN216" s="432">
        <v>30</v>
      </c>
      <c r="AO216" s="432">
        <v>35</v>
      </c>
      <c r="AP216" s="446">
        <v>1550.2080000000001</v>
      </c>
      <c r="AQ216" s="447">
        <v>435.70327933192561</v>
      </c>
      <c r="AR216" s="446">
        <v>1185</v>
      </c>
      <c r="AS216" s="449">
        <v>45.95</v>
      </c>
      <c r="AT216" s="432" t="s">
        <v>299</v>
      </c>
      <c r="AU216" s="432" t="s">
        <v>197</v>
      </c>
      <c r="AV216" s="450" t="s">
        <v>392</v>
      </c>
      <c r="AW216" s="450" t="s">
        <v>393</v>
      </c>
      <c r="AX216" s="450" t="s">
        <v>348</v>
      </c>
      <c r="AY216" s="450" t="s">
        <v>329</v>
      </c>
      <c r="AZ216" s="450" t="s">
        <v>317</v>
      </c>
      <c r="BA216" s="450" t="s">
        <v>345</v>
      </c>
      <c r="BB216" s="450" t="s">
        <v>329</v>
      </c>
      <c r="BC216" s="450" t="s">
        <v>394</v>
      </c>
      <c r="BD216" s="450" t="s">
        <v>341</v>
      </c>
      <c r="BE216" s="451">
        <f t="shared" si="21"/>
        <v>670.76779661016951</v>
      </c>
      <c r="BF216" s="450">
        <v>1800</v>
      </c>
      <c r="BG216" s="451">
        <f t="shared" si="22"/>
        <v>670.76779661016951</v>
      </c>
      <c r="BH216" s="450">
        <v>1800</v>
      </c>
      <c r="BI216" s="446" t="s">
        <v>300</v>
      </c>
      <c r="BJ216" s="446" t="s">
        <v>199</v>
      </c>
      <c r="BK216" s="452" t="s">
        <v>200</v>
      </c>
      <c r="BL216" s="453">
        <v>1.1499999999999999</v>
      </c>
      <c r="BM216" s="454">
        <v>40</v>
      </c>
      <c r="BN216" s="454" t="s">
        <v>195</v>
      </c>
      <c r="BO216" s="455" t="s">
        <v>195</v>
      </c>
      <c r="BP216" s="454" t="s">
        <v>195</v>
      </c>
      <c r="BQ216" s="454" t="s">
        <v>195</v>
      </c>
      <c r="BT216" s="485">
        <v>137.2894737</v>
      </c>
    </row>
    <row r="217" spans="1:72" ht="13.5" customHeight="1" outlineLevel="1">
      <c r="A217" s="431" t="s">
        <v>503</v>
      </c>
      <c r="B217" s="432" t="s">
        <v>266</v>
      </c>
      <c r="C217" s="432">
        <v>125</v>
      </c>
      <c r="D217" s="432">
        <v>6</v>
      </c>
      <c r="E217" s="432" t="s">
        <v>383</v>
      </c>
      <c r="F217" s="433">
        <v>1185</v>
      </c>
      <c r="G217" s="456">
        <v>1054</v>
      </c>
      <c r="H217" s="434">
        <v>521</v>
      </c>
      <c r="I217" s="435">
        <v>96</v>
      </c>
      <c r="J217" s="436">
        <v>48</v>
      </c>
      <c r="K217" s="437" t="s">
        <v>239</v>
      </c>
      <c r="L217" s="438">
        <v>166.50706629562501</v>
      </c>
      <c r="M217" s="439">
        <v>83.253533147812504</v>
      </c>
      <c r="N217" s="441" t="s">
        <v>239</v>
      </c>
      <c r="O217" s="438">
        <v>224.68492643596241</v>
      </c>
      <c r="P217" s="439">
        <v>112.34246321798121</v>
      </c>
      <c r="Q217" s="441" t="s">
        <v>239</v>
      </c>
      <c r="R217" s="442">
        <v>288</v>
      </c>
      <c r="S217" s="443">
        <v>144</v>
      </c>
      <c r="T217" s="437" t="s">
        <v>239</v>
      </c>
      <c r="U217" s="444">
        <v>1816</v>
      </c>
      <c r="V217" s="432">
        <v>908</v>
      </c>
      <c r="W217" s="437" t="s">
        <v>239</v>
      </c>
      <c r="X217" s="443" t="s">
        <v>231</v>
      </c>
      <c r="Y217" s="436" t="s">
        <v>194</v>
      </c>
      <c r="Z217" s="436">
        <v>95.1</v>
      </c>
      <c r="AA217" s="436">
        <v>95.4</v>
      </c>
      <c r="AB217" s="436">
        <v>95</v>
      </c>
      <c r="AC217" s="436">
        <v>94.5</v>
      </c>
      <c r="AD217" s="436">
        <v>74</v>
      </c>
      <c r="AE217" s="436">
        <v>82</v>
      </c>
      <c r="AF217" s="436">
        <v>85</v>
      </c>
      <c r="AG217" s="436">
        <v>554</v>
      </c>
      <c r="AH217" s="436">
        <v>886</v>
      </c>
      <c r="AI217" s="436">
        <v>1108</v>
      </c>
      <c r="AJ217" s="436">
        <v>831</v>
      </c>
      <c r="AK217" s="436">
        <v>160</v>
      </c>
      <c r="AL217" s="436">
        <v>200</v>
      </c>
      <c r="AM217" s="436">
        <v>150</v>
      </c>
      <c r="AN217" s="432">
        <v>25</v>
      </c>
      <c r="AO217" s="432">
        <v>35</v>
      </c>
      <c r="AP217" s="446">
        <v>1766.0039999999999</v>
      </c>
      <c r="AQ217" s="447">
        <v>520.68760882395441</v>
      </c>
      <c r="AR217" s="446">
        <v>1450</v>
      </c>
      <c r="AS217" s="449">
        <v>58.45</v>
      </c>
      <c r="AT217" s="432" t="s">
        <v>299</v>
      </c>
      <c r="AU217" s="432" t="s">
        <v>197</v>
      </c>
      <c r="AV217" s="450" t="s">
        <v>364</v>
      </c>
      <c r="AW217" s="450" t="s">
        <v>365</v>
      </c>
      <c r="AX217" s="450" t="s">
        <v>396</v>
      </c>
      <c r="AY217" s="450" t="s">
        <v>329</v>
      </c>
      <c r="AZ217" s="450" t="s">
        <v>366</v>
      </c>
      <c r="BA217" s="450" t="s">
        <v>366</v>
      </c>
      <c r="BB217" s="450" t="s">
        <v>317</v>
      </c>
      <c r="BC217" s="450" t="s">
        <v>330</v>
      </c>
      <c r="BD217" s="450" t="s">
        <v>397</v>
      </c>
      <c r="BE217" s="451">
        <f t="shared" si="21"/>
        <v>670.76779661016951</v>
      </c>
      <c r="BF217" s="450">
        <v>1800</v>
      </c>
      <c r="BG217" s="451">
        <f t="shared" si="22"/>
        <v>670.76779661016951</v>
      </c>
      <c r="BH217" s="450">
        <v>1800</v>
      </c>
      <c r="BI217" s="446" t="s">
        <v>300</v>
      </c>
      <c r="BJ217" s="446" t="s">
        <v>199</v>
      </c>
      <c r="BK217" s="452" t="s">
        <v>200</v>
      </c>
      <c r="BL217" s="453">
        <v>1.1499999999999999</v>
      </c>
      <c r="BM217" s="454">
        <v>40</v>
      </c>
      <c r="BN217" s="454" t="s">
        <v>195</v>
      </c>
      <c r="BO217" s="455" t="s">
        <v>195</v>
      </c>
      <c r="BP217" s="454" t="s">
        <v>195</v>
      </c>
      <c r="BQ217" s="454" t="s">
        <v>195</v>
      </c>
      <c r="BT217" s="485">
        <v>138.09473679999999</v>
      </c>
    </row>
    <row r="218" spans="1:72" ht="13.5" customHeight="1" outlineLevel="1">
      <c r="A218" s="431" t="s">
        <v>504</v>
      </c>
      <c r="B218" s="432" t="s">
        <v>266</v>
      </c>
      <c r="C218" s="432">
        <v>150</v>
      </c>
      <c r="D218" s="432">
        <v>6</v>
      </c>
      <c r="E218" s="432" t="s">
        <v>388</v>
      </c>
      <c r="F218" s="433">
        <v>1190</v>
      </c>
      <c r="G218" s="456">
        <v>1059</v>
      </c>
      <c r="H218" s="434">
        <v>464</v>
      </c>
      <c r="I218" s="435">
        <v>118</v>
      </c>
      <c r="J218" s="436">
        <v>59</v>
      </c>
      <c r="K218" s="437" t="s">
        <v>239</v>
      </c>
      <c r="L218" s="438">
        <v>201.48624319633717</v>
      </c>
      <c r="M218" s="439">
        <v>100.74312159816859</v>
      </c>
      <c r="N218" s="441" t="s">
        <v>239</v>
      </c>
      <c r="O218" s="438">
        <v>267.93677477488524</v>
      </c>
      <c r="P218" s="439">
        <v>133.96838738744262</v>
      </c>
      <c r="Q218" s="441" t="s">
        <v>239</v>
      </c>
      <c r="R218" s="442">
        <v>344</v>
      </c>
      <c r="S218" s="443">
        <v>172</v>
      </c>
      <c r="T218" s="437" t="s">
        <v>239</v>
      </c>
      <c r="U218" s="444">
        <v>2170</v>
      </c>
      <c r="V218" s="432">
        <v>1085</v>
      </c>
      <c r="W218" s="437" t="s">
        <v>239</v>
      </c>
      <c r="X218" s="443" t="s">
        <v>231</v>
      </c>
      <c r="Y218" s="436" t="s">
        <v>194</v>
      </c>
      <c r="Z218" s="436">
        <v>95.6</v>
      </c>
      <c r="AA218" s="436">
        <v>96</v>
      </c>
      <c r="AB218" s="436">
        <v>95.8</v>
      </c>
      <c r="AC218" s="436">
        <v>95.4</v>
      </c>
      <c r="AD218" s="436">
        <v>73</v>
      </c>
      <c r="AE218" s="436">
        <v>82</v>
      </c>
      <c r="AF218" s="436">
        <v>85</v>
      </c>
      <c r="AG218" s="436">
        <v>662</v>
      </c>
      <c r="AH218" s="436">
        <v>926</v>
      </c>
      <c r="AI218" s="436">
        <v>1324</v>
      </c>
      <c r="AJ218" s="436">
        <v>867.22</v>
      </c>
      <c r="AK218" s="436">
        <v>140</v>
      </c>
      <c r="AL218" s="436">
        <v>200</v>
      </c>
      <c r="AM218" s="436">
        <v>131</v>
      </c>
      <c r="AN218" s="432">
        <v>28</v>
      </c>
      <c r="AO218" s="432">
        <v>43</v>
      </c>
      <c r="AP218" s="446">
        <v>2006.0219999999999</v>
      </c>
      <c r="AQ218" s="447">
        <v>606.36953923476699</v>
      </c>
      <c r="AR218" s="446">
        <v>1720</v>
      </c>
      <c r="AS218" s="449">
        <v>68.56</v>
      </c>
      <c r="AT218" s="432" t="s">
        <v>299</v>
      </c>
      <c r="AU218" s="432" t="s">
        <v>197</v>
      </c>
      <c r="AV218" s="450" t="s">
        <v>313</v>
      </c>
      <c r="AW218" s="450" t="s">
        <v>314</v>
      </c>
      <c r="AX218" s="450" t="s">
        <v>315</v>
      </c>
      <c r="AY218" s="450" t="s">
        <v>394</v>
      </c>
      <c r="AZ218" s="450" t="s">
        <v>317</v>
      </c>
      <c r="BA218" s="450" t="s">
        <v>345</v>
      </c>
      <c r="BB218" s="450" t="s">
        <v>318</v>
      </c>
      <c r="BC218" s="450" t="s">
        <v>320</v>
      </c>
      <c r="BD218" s="450" t="s">
        <v>341</v>
      </c>
      <c r="BE218" s="451">
        <f t="shared" si="21"/>
        <v>670.76779661016951</v>
      </c>
      <c r="BF218" s="450">
        <v>1800</v>
      </c>
      <c r="BG218" s="451">
        <f t="shared" si="22"/>
        <v>670.76779661016951</v>
      </c>
      <c r="BH218" s="450">
        <v>1800</v>
      </c>
      <c r="BI218" s="446" t="s">
        <v>300</v>
      </c>
      <c r="BJ218" s="446" t="s">
        <v>199</v>
      </c>
      <c r="BK218" s="452" t="s">
        <v>200</v>
      </c>
      <c r="BL218" s="453">
        <v>1.1499999999999999</v>
      </c>
      <c r="BM218" s="454">
        <v>40</v>
      </c>
      <c r="BN218" s="454" t="s">
        <v>195</v>
      </c>
      <c r="BO218" s="455" t="s">
        <v>195</v>
      </c>
      <c r="BP218" s="454" t="s">
        <v>195</v>
      </c>
      <c r="BQ218" s="454" t="s">
        <v>195</v>
      </c>
      <c r="BT218" s="485">
        <v>126.7368421</v>
      </c>
    </row>
    <row r="219" spans="1:72" ht="13.5" customHeight="1" outlineLevel="1">
      <c r="A219" s="431" t="s">
        <v>505</v>
      </c>
      <c r="B219" s="432" t="s">
        <v>266</v>
      </c>
      <c r="C219" s="432">
        <v>200</v>
      </c>
      <c r="D219" s="432">
        <v>6</v>
      </c>
      <c r="E219" s="432" t="s">
        <v>400</v>
      </c>
      <c r="F219" s="433">
        <v>1190</v>
      </c>
      <c r="G219" s="456">
        <v>1059</v>
      </c>
      <c r="H219" s="434">
        <v>464</v>
      </c>
      <c r="I219" s="435">
        <v>146</v>
      </c>
      <c r="J219" s="436">
        <v>73</v>
      </c>
      <c r="K219" s="437" t="s">
        <v>239</v>
      </c>
      <c r="L219" s="438">
        <v>261.48436894813534</v>
      </c>
      <c r="M219" s="439">
        <v>130.74218447406767</v>
      </c>
      <c r="N219" s="441" t="s">
        <v>239</v>
      </c>
      <c r="O219" s="438">
        <v>352.21105478511078</v>
      </c>
      <c r="P219" s="439">
        <v>176.10552739255539</v>
      </c>
      <c r="Q219" s="441" t="s">
        <v>239</v>
      </c>
      <c r="R219" s="442">
        <v>454</v>
      </c>
      <c r="S219" s="443">
        <v>227</v>
      </c>
      <c r="T219" s="437" t="s">
        <v>239</v>
      </c>
      <c r="U219" s="444">
        <v>2900</v>
      </c>
      <c r="V219" s="432">
        <v>1450</v>
      </c>
      <c r="W219" s="437" t="s">
        <v>239</v>
      </c>
      <c r="X219" s="443" t="s">
        <v>231</v>
      </c>
      <c r="Y219" s="436" t="s">
        <v>194</v>
      </c>
      <c r="Z219" s="436">
        <v>95.6</v>
      </c>
      <c r="AA219" s="436">
        <v>96.2</v>
      </c>
      <c r="AB219" s="436">
        <v>95.8</v>
      </c>
      <c r="AC219" s="436">
        <v>95.4</v>
      </c>
      <c r="AD219" s="436">
        <v>75</v>
      </c>
      <c r="AE219" s="436">
        <v>83</v>
      </c>
      <c r="AF219" s="436">
        <v>86</v>
      </c>
      <c r="AG219" s="436">
        <v>883</v>
      </c>
      <c r="AH219" s="436">
        <v>1103</v>
      </c>
      <c r="AI219" s="436">
        <v>1776</v>
      </c>
      <c r="AJ219" s="436">
        <v>1156.73</v>
      </c>
      <c r="AK219" s="436">
        <v>125</v>
      </c>
      <c r="AL219" s="436">
        <v>200</v>
      </c>
      <c r="AM219" s="436">
        <v>131</v>
      </c>
      <c r="AN219" s="432">
        <v>25</v>
      </c>
      <c r="AO219" s="432">
        <v>32</v>
      </c>
      <c r="AP219" s="446">
        <v>2450.826</v>
      </c>
      <c r="AQ219" s="447">
        <v>769.20198265359249</v>
      </c>
      <c r="AR219" s="446">
        <v>2240</v>
      </c>
      <c r="AS219" s="449">
        <v>89.69</v>
      </c>
      <c r="AT219" s="432" t="s">
        <v>299</v>
      </c>
      <c r="AU219" s="432" t="s">
        <v>197</v>
      </c>
      <c r="AV219" s="450" t="s">
        <v>389</v>
      </c>
      <c r="AW219" s="450" t="s">
        <v>380</v>
      </c>
      <c r="AX219" s="450" t="s">
        <v>318</v>
      </c>
      <c r="AY219" s="450" t="s">
        <v>392</v>
      </c>
      <c r="AZ219" s="450" t="s">
        <v>401</v>
      </c>
      <c r="BA219" s="450" t="s">
        <v>385</v>
      </c>
      <c r="BB219" s="450" t="s">
        <v>392</v>
      </c>
      <c r="BC219" s="450" t="s">
        <v>366</v>
      </c>
      <c r="BD219" s="450" t="s">
        <v>316</v>
      </c>
      <c r="BE219" s="451">
        <f t="shared" si="21"/>
        <v>670.76779661016951</v>
      </c>
      <c r="BF219" s="450">
        <v>1800</v>
      </c>
      <c r="BG219" s="451">
        <f t="shared" si="22"/>
        <v>670.76779661016951</v>
      </c>
      <c r="BH219" s="450">
        <v>1800</v>
      </c>
      <c r="BI219" s="446" t="s">
        <v>300</v>
      </c>
      <c r="BJ219" s="446" t="s">
        <v>199</v>
      </c>
      <c r="BK219" s="452" t="s">
        <v>200</v>
      </c>
      <c r="BL219" s="453">
        <v>1.1499999999999999</v>
      </c>
      <c r="BM219" s="454">
        <v>40</v>
      </c>
      <c r="BN219" s="454" t="s">
        <v>195</v>
      </c>
      <c r="BO219" s="455" t="s">
        <v>195</v>
      </c>
      <c r="BP219" s="454" t="s">
        <v>195</v>
      </c>
      <c r="BQ219" s="454" t="s">
        <v>195</v>
      </c>
      <c r="BT219" s="485">
        <v>117.3894737</v>
      </c>
    </row>
    <row r="220" spans="1:72" ht="13.5" customHeight="1" outlineLevel="1">
      <c r="A220" s="431" t="s">
        <v>506</v>
      </c>
      <c r="B220" s="432" t="s">
        <v>266</v>
      </c>
      <c r="C220" s="432">
        <v>75</v>
      </c>
      <c r="D220" s="432">
        <v>8</v>
      </c>
      <c r="E220" s="432" t="s">
        <v>378</v>
      </c>
      <c r="F220" s="433">
        <v>885</v>
      </c>
      <c r="G220" s="456">
        <v>787</v>
      </c>
      <c r="H220" s="434">
        <v>345</v>
      </c>
      <c r="I220" s="435">
        <v>74</v>
      </c>
      <c r="J220" s="436">
        <v>37</v>
      </c>
      <c r="K220" s="437" t="s">
        <v>239</v>
      </c>
      <c r="L220" s="438">
        <v>112.23020145411422</v>
      </c>
      <c r="M220" s="439">
        <v>56.115100727057111</v>
      </c>
      <c r="N220" s="441" t="s">
        <v>239</v>
      </c>
      <c r="O220" s="438">
        <v>147.77747120592289</v>
      </c>
      <c r="P220" s="439">
        <v>73.888735602961447</v>
      </c>
      <c r="Q220" s="441" t="s">
        <v>239</v>
      </c>
      <c r="R220" s="442">
        <v>188</v>
      </c>
      <c r="S220" s="443">
        <v>94</v>
      </c>
      <c r="T220" s="437" t="s">
        <v>239</v>
      </c>
      <c r="U220" s="444">
        <v>1086</v>
      </c>
      <c r="V220" s="432">
        <v>543</v>
      </c>
      <c r="W220" s="437" t="s">
        <v>239</v>
      </c>
      <c r="X220" s="443" t="s">
        <v>231</v>
      </c>
      <c r="Y220" s="436" t="s">
        <v>194</v>
      </c>
      <c r="Z220" s="436">
        <v>93.5</v>
      </c>
      <c r="AA220" s="436">
        <v>93.9</v>
      </c>
      <c r="AB220" s="436">
        <v>93.6</v>
      </c>
      <c r="AC220" s="436">
        <v>93</v>
      </c>
      <c r="AD220" s="436">
        <v>67</v>
      </c>
      <c r="AE220" s="436">
        <v>76</v>
      </c>
      <c r="AF220" s="436">
        <v>80</v>
      </c>
      <c r="AG220" s="436">
        <v>445</v>
      </c>
      <c r="AH220" s="436">
        <v>601</v>
      </c>
      <c r="AI220" s="436">
        <v>890</v>
      </c>
      <c r="AJ220" s="436">
        <v>560.70000000000005</v>
      </c>
      <c r="AK220" s="436">
        <v>135</v>
      </c>
      <c r="AL220" s="436">
        <v>200</v>
      </c>
      <c r="AM220" s="436">
        <v>126</v>
      </c>
      <c r="AN220" s="432">
        <v>25</v>
      </c>
      <c r="AO220" s="432">
        <v>32</v>
      </c>
      <c r="AP220" s="446">
        <v>1556.8140000000001</v>
      </c>
      <c r="AQ220" s="447">
        <v>435.48864063108454</v>
      </c>
      <c r="AR220" s="446" t="s">
        <v>403</v>
      </c>
      <c r="AS220" s="449">
        <v>0</v>
      </c>
      <c r="AT220" s="432" t="s">
        <v>299</v>
      </c>
      <c r="AU220" s="432" t="s">
        <v>197</v>
      </c>
      <c r="AV220" s="450" t="s">
        <v>392</v>
      </c>
      <c r="AW220" s="450" t="s">
        <v>393</v>
      </c>
      <c r="AX220" s="450" t="s">
        <v>348</v>
      </c>
      <c r="AY220" s="450" t="s">
        <v>329</v>
      </c>
      <c r="AZ220" s="450" t="s">
        <v>317</v>
      </c>
      <c r="BA220" s="450" t="s">
        <v>345</v>
      </c>
      <c r="BB220" s="450" t="s">
        <v>329</v>
      </c>
      <c r="BC220" s="450" t="s">
        <v>394</v>
      </c>
      <c r="BD220" s="450" t="s">
        <v>341</v>
      </c>
      <c r="BE220" s="451">
        <f t="shared" si="21"/>
        <v>894.35706214689264</v>
      </c>
      <c r="BF220" s="450">
        <v>1350</v>
      </c>
      <c r="BG220" s="451">
        <f t="shared" si="22"/>
        <v>894.35706214689264</v>
      </c>
      <c r="BH220" s="458">
        <f t="shared" ref="BH220:BH222" si="26">BF220</f>
        <v>1350</v>
      </c>
      <c r="BI220" s="446" t="s">
        <v>300</v>
      </c>
      <c r="BJ220" s="446" t="s">
        <v>199</v>
      </c>
      <c r="BK220" s="452" t="s">
        <v>200</v>
      </c>
      <c r="BL220" s="453">
        <v>1.1499999999999999</v>
      </c>
      <c r="BM220" s="454">
        <v>40</v>
      </c>
      <c r="BN220" s="454" t="s">
        <v>195</v>
      </c>
      <c r="BO220" s="455" t="s">
        <v>195</v>
      </c>
      <c r="BP220" s="454" t="s">
        <v>195</v>
      </c>
      <c r="BQ220" s="454" t="s">
        <v>195</v>
      </c>
      <c r="BT220" s="485">
        <v>129.29250529999999</v>
      </c>
    </row>
    <row r="221" spans="1:72" ht="13.5" customHeight="1" outlineLevel="1">
      <c r="A221" s="431" t="s">
        <v>507</v>
      </c>
      <c r="B221" s="432" t="s">
        <v>266</v>
      </c>
      <c r="C221" s="432">
        <v>100</v>
      </c>
      <c r="D221" s="432">
        <v>8</v>
      </c>
      <c r="E221" s="432" t="s">
        <v>383</v>
      </c>
      <c r="F221" s="433">
        <v>885</v>
      </c>
      <c r="G221" s="456">
        <v>787</v>
      </c>
      <c r="H221" s="434">
        <v>345</v>
      </c>
      <c r="I221" s="435">
        <v>96</v>
      </c>
      <c r="J221" s="436">
        <v>48</v>
      </c>
      <c r="K221" s="437" t="s">
        <v>239</v>
      </c>
      <c r="L221" s="438">
        <v>142.16279385487792</v>
      </c>
      <c r="M221" s="439">
        <v>71.081396927438959</v>
      </c>
      <c r="N221" s="441" t="s">
        <v>239</v>
      </c>
      <c r="O221" s="438">
        <v>190.76545842064817</v>
      </c>
      <c r="P221" s="439">
        <v>95.382729210324086</v>
      </c>
      <c r="Q221" s="441" t="s">
        <v>239</v>
      </c>
      <c r="R221" s="442">
        <v>246</v>
      </c>
      <c r="S221" s="443">
        <v>123</v>
      </c>
      <c r="T221" s="437" t="s">
        <v>239</v>
      </c>
      <c r="U221" s="444">
        <v>1450</v>
      </c>
      <c r="V221" s="432">
        <v>725</v>
      </c>
      <c r="W221" s="437" t="s">
        <v>239</v>
      </c>
      <c r="X221" s="443" t="s">
        <v>231</v>
      </c>
      <c r="Y221" s="436" t="s">
        <v>194</v>
      </c>
      <c r="Z221" s="436">
        <v>94.2</v>
      </c>
      <c r="AA221" s="436">
        <v>94.5</v>
      </c>
      <c r="AB221" s="436">
        <v>94.1</v>
      </c>
      <c r="AC221" s="436">
        <v>93.6</v>
      </c>
      <c r="AD221" s="436">
        <v>70</v>
      </c>
      <c r="AE221" s="436">
        <v>78</v>
      </c>
      <c r="AF221" s="436">
        <v>81</v>
      </c>
      <c r="AG221" s="436">
        <v>593</v>
      </c>
      <c r="AH221" s="436">
        <v>771</v>
      </c>
      <c r="AI221" s="436">
        <v>1186</v>
      </c>
      <c r="AJ221" s="436">
        <v>747.18</v>
      </c>
      <c r="AK221" s="436">
        <v>130</v>
      </c>
      <c r="AL221" s="436">
        <v>200</v>
      </c>
      <c r="AM221" s="436">
        <v>126</v>
      </c>
      <c r="AN221" s="432">
        <v>22</v>
      </c>
      <c r="AO221" s="432">
        <v>30</v>
      </c>
      <c r="AP221" s="446">
        <v>1697</v>
      </c>
      <c r="AQ221" s="447">
        <v>537.6579280506113</v>
      </c>
      <c r="AR221" s="446" t="s">
        <v>405</v>
      </c>
      <c r="AS221" s="449">
        <v>0</v>
      </c>
      <c r="AT221" s="432" t="s">
        <v>299</v>
      </c>
      <c r="AU221" s="432" t="s">
        <v>197</v>
      </c>
      <c r="AV221" s="450" t="s">
        <v>364</v>
      </c>
      <c r="AW221" s="450" t="s">
        <v>365</v>
      </c>
      <c r="AX221" s="450" t="s">
        <v>396</v>
      </c>
      <c r="AY221" s="450" t="s">
        <v>329</v>
      </c>
      <c r="AZ221" s="450" t="s">
        <v>366</v>
      </c>
      <c r="BA221" s="450" t="s">
        <v>366</v>
      </c>
      <c r="BB221" s="450" t="s">
        <v>317</v>
      </c>
      <c r="BC221" s="450" t="s">
        <v>330</v>
      </c>
      <c r="BD221" s="450" t="s">
        <v>397</v>
      </c>
      <c r="BE221" s="451">
        <f t="shared" si="21"/>
        <v>894.35706214689264</v>
      </c>
      <c r="BF221" s="450">
        <v>1350</v>
      </c>
      <c r="BG221" s="451">
        <f t="shared" si="22"/>
        <v>894.35706214689264</v>
      </c>
      <c r="BH221" s="458">
        <f t="shared" si="26"/>
        <v>1350</v>
      </c>
      <c r="BI221" s="446" t="s">
        <v>300</v>
      </c>
      <c r="BJ221" s="446" t="s">
        <v>199</v>
      </c>
      <c r="BK221" s="452" t="s">
        <v>200</v>
      </c>
      <c r="BL221" s="453">
        <v>1.1499999999999999</v>
      </c>
      <c r="BM221" s="454">
        <v>40</v>
      </c>
      <c r="BN221" s="454" t="s">
        <v>195</v>
      </c>
      <c r="BO221" s="455" t="s">
        <v>195</v>
      </c>
      <c r="BP221" s="454" t="s">
        <v>195</v>
      </c>
      <c r="BQ221" s="454" t="s">
        <v>195</v>
      </c>
      <c r="BT221" s="485">
        <v>124.5262632</v>
      </c>
    </row>
    <row r="222" spans="1:72" ht="13.5" customHeight="1" outlineLevel="1">
      <c r="A222" s="431" t="s">
        <v>508</v>
      </c>
      <c r="B222" s="432" t="s">
        <v>266</v>
      </c>
      <c r="C222" s="432">
        <v>125</v>
      </c>
      <c r="D222" s="432">
        <v>8</v>
      </c>
      <c r="E222" s="432" t="s">
        <v>388</v>
      </c>
      <c r="F222" s="433">
        <v>885</v>
      </c>
      <c r="G222" s="456">
        <v>787</v>
      </c>
      <c r="H222" s="434">
        <v>345</v>
      </c>
      <c r="I222" s="435">
        <v>108</v>
      </c>
      <c r="J222" s="436">
        <v>54</v>
      </c>
      <c r="K222" s="437" t="s">
        <v>239</v>
      </c>
      <c r="L222" s="438">
        <v>176.95210334473444</v>
      </c>
      <c r="M222" s="439">
        <v>88.47605167236722</v>
      </c>
      <c r="N222" s="441" t="s">
        <v>239</v>
      </c>
      <c r="O222" s="438">
        <v>234.941152276108</v>
      </c>
      <c r="P222" s="439">
        <v>117.470576138054</v>
      </c>
      <c r="Q222" s="441" t="s">
        <v>239</v>
      </c>
      <c r="R222" s="442">
        <v>304</v>
      </c>
      <c r="S222" s="443">
        <v>152</v>
      </c>
      <c r="T222" s="437" t="s">
        <v>239</v>
      </c>
      <c r="U222" s="444">
        <v>1816</v>
      </c>
      <c r="V222" s="432">
        <v>908</v>
      </c>
      <c r="W222" s="437" t="s">
        <v>239</v>
      </c>
      <c r="X222" s="443" t="s">
        <v>231</v>
      </c>
      <c r="Y222" s="436" t="s">
        <v>194</v>
      </c>
      <c r="Z222" s="436">
        <v>94.6</v>
      </c>
      <c r="AA222" s="436">
        <v>94.7</v>
      </c>
      <c r="AB222" s="436">
        <v>94.1</v>
      </c>
      <c r="AC222" s="436">
        <v>93.6</v>
      </c>
      <c r="AD222" s="436">
        <v>70</v>
      </c>
      <c r="AE222" s="436">
        <v>79</v>
      </c>
      <c r="AF222" s="436">
        <v>82</v>
      </c>
      <c r="AG222" s="436">
        <v>742</v>
      </c>
      <c r="AH222" s="436">
        <v>965</v>
      </c>
      <c r="AI222" s="436">
        <v>1484</v>
      </c>
      <c r="AJ222" s="436">
        <v>934.92</v>
      </c>
      <c r="AK222" s="436">
        <v>130</v>
      </c>
      <c r="AL222" s="436">
        <v>200</v>
      </c>
      <c r="AM222" s="436">
        <v>126</v>
      </c>
      <c r="AN222" s="432">
        <v>20</v>
      </c>
      <c r="AO222" s="432">
        <v>30</v>
      </c>
      <c r="AP222" s="446">
        <v>2018</v>
      </c>
      <c r="AQ222" s="447">
        <v>625.03486802145312</v>
      </c>
      <c r="AR222" s="446" t="s">
        <v>407</v>
      </c>
      <c r="AS222" s="449">
        <v>0</v>
      </c>
      <c r="AT222" s="432" t="s">
        <v>299</v>
      </c>
      <c r="AU222" s="432" t="s">
        <v>197</v>
      </c>
      <c r="AV222" s="450" t="s">
        <v>313</v>
      </c>
      <c r="AW222" s="450" t="s">
        <v>314</v>
      </c>
      <c r="AX222" s="450" t="s">
        <v>315</v>
      </c>
      <c r="AY222" s="450" t="s">
        <v>394</v>
      </c>
      <c r="AZ222" s="450" t="s">
        <v>317</v>
      </c>
      <c r="BA222" s="450" t="s">
        <v>345</v>
      </c>
      <c r="BB222" s="450" t="s">
        <v>318</v>
      </c>
      <c r="BC222" s="450" t="s">
        <v>320</v>
      </c>
      <c r="BD222" s="450" t="s">
        <v>341</v>
      </c>
      <c r="BE222" s="451">
        <f t="shared" si="21"/>
        <v>894.35706214689264</v>
      </c>
      <c r="BF222" s="450">
        <v>1350</v>
      </c>
      <c r="BG222" s="451">
        <f t="shared" si="22"/>
        <v>894.35706214689264</v>
      </c>
      <c r="BH222" s="458">
        <f t="shared" si="26"/>
        <v>1350</v>
      </c>
      <c r="BI222" s="446" t="s">
        <v>300</v>
      </c>
      <c r="BJ222" s="446" t="s">
        <v>199</v>
      </c>
      <c r="BK222" s="452" t="s">
        <v>200</v>
      </c>
      <c r="BL222" s="453">
        <v>1.1499999999999999</v>
      </c>
      <c r="BM222" s="454">
        <v>40</v>
      </c>
      <c r="BN222" s="454" t="s">
        <v>195</v>
      </c>
      <c r="BO222" s="455" t="s">
        <v>195</v>
      </c>
      <c r="BP222" s="454" t="s">
        <v>195</v>
      </c>
      <c r="BQ222" s="454" t="s">
        <v>195</v>
      </c>
      <c r="BT222" s="485">
        <v>124.5262632</v>
      </c>
    </row>
    <row r="223" spans="1:72" ht="13.5" customHeight="1" outlineLevel="1">
      <c r="A223" s="431" t="s">
        <v>509</v>
      </c>
      <c r="B223" s="432" t="s">
        <v>266</v>
      </c>
      <c r="C223" s="432">
        <v>125</v>
      </c>
      <c r="D223" s="432">
        <v>2</v>
      </c>
      <c r="E223" s="432" t="s">
        <v>409</v>
      </c>
      <c r="F223" s="433">
        <v>3575</v>
      </c>
      <c r="G223" s="456">
        <v>3181</v>
      </c>
      <c r="H223" s="434">
        <v>1322</v>
      </c>
      <c r="I223" s="435">
        <v>64</v>
      </c>
      <c r="J223" s="436">
        <v>32</v>
      </c>
      <c r="K223" s="437" t="s">
        <v>239</v>
      </c>
      <c r="L223" s="438">
        <v>147.6161285397873</v>
      </c>
      <c r="M223" s="439">
        <v>73.808064269893649</v>
      </c>
      <c r="N223" s="441" t="s">
        <v>239</v>
      </c>
      <c r="O223" s="438">
        <v>210.02595862289067</v>
      </c>
      <c r="P223" s="439">
        <v>105.01297931144533</v>
      </c>
      <c r="Q223" s="441" t="s">
        <v>239</v>
      </c>
      <c r="R223" s="442">
        <v>276</v>
      </c>
      <c r="S223" s="443">
        <v>138</v>
      </c>
      <c r="T223" s="437" t="s">
        <v>239</v>
      </c>
      <c r="U223" s="444">
        <v>1816</v>
      </c>
      <c r="V223" s="432">
        <v>908</v>
      </c>
      <c r="W223" s="437" t="s">
        <v>239</v>
      </c>
      <c r="X223" s="443" t="s">
        <v>231</v>
      </c>
      <c r="Y223" s="436" t="s">
        <v>194</v>
      </c>
      <c r="Z223" s="436">
        <v>94.5</v>
      </c>
      <c r="AA223" s="436">
        <v>95.1</v>
      </c>
      <c r="AB223" s="436">
        <v>95</v>
      </c>
      <c r="AC223" s="436">
        <v>94.5</v>
      </c>
      <c r="AD223" s="436">
        <v>84</v>
      </c>
      <c r="AE223" s="436">
        <v>88</v>
      </c>
      <c r="AF223" s="436">
        <v>89</v>
      </c>
      <c r="AG223" s="436">
        <v>184</v>
      </c>
      <c r="AH223" s="436">
        <v>221</v>
      </c>
      <c r="AI223" s="436">
        <v>368</v>
      </c>
      <c r="AJ223" s="436">
        <v>187.68</v>
      </c>
      <c r="AK223" s="436">
        <v>120</v>
      </c>
      <c r="AL223" s="436">
        <v>200</v>
      </c>
      <c r="AM223" s="436">
        <v>102</v>
      </c>
      <c r="AN223" s="432">
        <v>18</v>
      </c>
      <c r="AO223" s="432">
        <v>23</v>
      </c>
      <c r="AP223" s="446">
        <v>1381</v>
      </c>
      <c r="AQ223" s="447">
        <v>291.09010257774224</v>
      </c>
      <c r="AR223" s="446">
        <v>113</v>
      </c>
      <c r="AS223" s="449">
        <v>20.85</v>
      </c>
      <c r="AT223" s="432" t="s">
        <v>299</v>
      </c>
      <c r="AU223" s="432" t="s">
        <v>197</v>
      </c>
      <c r="AV223" s="450">
        <v>79</v>
      </c>
      <c r="AW223" s="450">
        <v>90</v>
      </c>
      <c r="AX223" s="450">
        <v>52</v>
      </c>
      <c r="AY223" s="450">
        <v>68</v>
      </c>
      <c r="AZ223" s="450">
        <v>72</v>
      </c>
      <c r="BA223" s="450">
        <v>74</v>
      </c>
      <c r="BB223" s="450">
        <v>74</v>
      </c>
      <c r="BC223" s="450">
        <v>70</v>
      </c>
      <c r="BD223" s="450">
        <v>60</v>
      </c>
      <c r="BE223" s="451">
        <f t="shared" si="21"/>
        <v>335.38389830508476</v>
      </c>
      <c r="BF223" s="450">
        <v>3600</v>
      </c>
      <c r="BG223" s="451">
        <f t="shared" si="22"/>
        <v>335.38389830508476</v>
      </c>
      <c r="BH223" s="450">
        <v>3600</v>
      </c>
      <c r="BI223" s="446" t="s">
        <v>300</v>
      </c>
      <c r="BJ223" s="446" t="s">
        <v>199</v>
      </c>
      <c r="BK223" s="452" t="s">
        <v>200</v>
      </c>
      <c r="BL223" s="453">
        <v>1.1499999999999999</v>
      </c>
      <c r="BM223" s="454">
        <v>40</v>
      </c>
      <c r="BN223" s="454" t="s">
        <v>195</v>
      </c>
      <c r="BO223" s="455" t="s">
        <v>195</v>
      </c>
      <c r="BP223" s="454" t="s">
        <v>195</v>
      </c>
      <c r="BQ223" s="454" t="s">
        <v>195</v>
      </c>
      <c r="BT223" s="485">
        <v>115.0511321</v>
      </c>
    </row>
    <row r="224" spans="1:72" ht="13.5" customHeight="1" outlineLevel="1">
      <c r="A224" s="431" t="s">
        <v>510</v>
      </c>
      <c r="B224" s="432" t="s">
        <v>266</v>
      </c>
      <c r="C224" s="432">
        <v>150</v>
      </c>
      <c r="D224" s="432">
        <v>2</v>
      </c>
      <c r="E224" s="432" t="s">
        <v>411</v>
      </c>
      <c r="F224" s="433">
        <v>3575</v>
      </c>
      <c r="G224" s="456">
        <v>3181</v>
      </c>
      <c r="H224" s="434">
        <v>1322</v>
      </c>
      <c r="I224" s="435">
        <v>74</v>
      </c>
      <c r="J224" s="436">
        <v>37</v>
      </c>
      <c r="K224" s="437" t="s">
        <v>239</v>
      </c>
      <c r="L224" s="438">
        <v>177.7034923185974</v>
      </c>
      <c r="M224" s="439">
        <v>88.851746159298699</v>
      </c>
      <c r="N224" s="441" t="s">
        <v>239</v>
      </c>
      <c r="O224" s="438">
        <v>249.46165476379616</v>
      </c>
      <c r="P224" s="439">
        <v>124.73082738189808</v>
      </c>
      <c r="Q224" s="441" t="s">
        <v>239</v>
      </c>
      <c r="R224" s="442">
        <v>328</v>
      </c>
      <c r="S224" s="443">
        <v>164</v>
      </c>
      <c r="T224" s="437" t="s">
        <v>239</v>
      </c>
      <c r="U224" s="444">
        <v>2170</v>
      </c>
      <c r="V224" s="432">
        <v>1085</v>
      </c>
      <c r="W224" s="437" t="s">
        <v>239</v>
      </c>
      <c r="X224" s="443" t="s">
        <v>231</v>
      </c>
      <c r="Y224" s="436" t="s">
        <v>194</v>
      </c>
      <c r="Z224" s="436">
        <v>94.2</v>
      </c>
      <c r="AA224" s="436">
        <v>95</v>
      </c>
      <c r="AB224" s="436">
        <v>95</v>
      </c>
      <c r="AC224" s="436">
        <v>94.5</v>
      </c>
      <c r="AD224" s="436">
        <v>84</v>
      </c>
      <c r="AE224" s="436">
        <v>89</v>
      </c>
      <c r="AF224" s="436">
        <v>90</v>
      </c>
      <c r="AG224" s="436">
        <v>220</v>
      </c>
      <c r="AH224" s="436">
        <v>264</v>
      </c>
      <c r="AI224" s="436">
        <v>440</v>
      </c>
      <c r="AJ224" s="436">
        <v>224.4</v>
      </c>
      <c r="AK224" s="436">
        <v>120</v>
      </c>
      <c r="AL224" s="436">
        <v>200</v>
      </c>
      <c r="AM224" s="436">
        <v>102</v>
      </c>
      <c r="AN224" s="432">
        <v>15</v>
      </c>
      <c r="AO224" s="432">
        <v>18</v>
      </c>
      <c r="AP224" s="446">
        <v>1600.854</v>
      </c>
      <c r="AQ224" s="447">
        <v>330.30224786780633</v>
      </c>
      <c r="AR224" s="446">
        <v>133</v>
      </c>
      <c r="AS224" s="449">
        <v>25.06</v>
      </c>
      <c r="AT224" s="432" t="s">
        <v>299</v>
      </c>
      <c r="AU224" s="432" t="s">
        <v>197</v>
      </c>
      <c r="AV224" s="450">
        <v>79</v>
      </c>
      <c r="AW224" s="450">
        <v>90</v>
      </c>
      <c r="AX224" s="450">
        <v>50</v>
      </c>
      <c r="AY224" s="450">
        <v>67</v>
      </c>
      <c r="AZ224" s="450">
        <v>71</v>
      </c>
      <c r="BA224" s="450">
        <v>74</v>
      </c>
      <c r="BB224" s="450">
        <v>74</v>
      </c>
      <c r="BC224" s="450">
        <v>70</v>
      </c>
      <c r="BD224" s="450">
        <v>59</v>
      </c>
      <c r="BE224" s="451">
        <f t="shared" si="21"/>
        <v>335.38389830508476</v>
      </c>
      <c r="BF224" s="450">
        <v>3600</v>
      </c>
      <c r="BG224" s="451">
        <f t="shared" si="22"/>
        <v>335.38389830508476</v>
      </c>
      <c r="BH224" s="450">
        <v>3600</v>
      </c>
      <c r="BI224" s="446" t="s">
        <v>300</v>
      </c>
      <c r="BJ224" s="446" t="s">
        <v>199</v>
      </c>
      <c r="BK224" s="452" t="s">
        <v>200</v>
      </c>
      <c r="BL224" s="453">
        <v>1.1499999999999999</v>
      </c>
      <c r="BM224" s="454">
        <v>40</v>
      </c>
      <c r="BN224" s="454" t="s">
        <v>195</v>
      </c>
      <c r="BO224" s="455" t="s">
        <v>195</v>
      </c>
      <c r="BP224" s="454" t="s">
        <v>195</v>
      </c>
      <c r="BQ224" s="454" t="s">
        <v>195</v>
      </c>
      <c r="BT224" s="485">
        <v>98.456400000000002</v>
      </c>
    </row>
    <row r="225" spans="1:72" ht="13.5" customHeight="1" outlineLevel="1">
      <c r="A225" s="431" t="s">
        <v>511</v>
      </c>
      <c r="B225" s="432" t="s">
        <v>266</v>
      </c>
      <c r="C225" s="432">
        <v>200</v>
      </c>
      <c r="D225" s="432">
        <v>2</v>
      </c>
      <c r="E225" s="432" t="s">
        <v>413</v>
      </c>
      <c r="F225" s="433">
        <v>3575</v>
      </c>
      <c r="G225" s="456">
        <v>3181</v>
      </c>
      <c r="H225" s="434">
        <v>1322</v>
      </c>
      <c r="I225" s="435">
        <v>88</v>
      </c>
      <c r="J225" s="436">
        <v>44</v>
      </c>
      <c r="K225" s="437" t="s">
        <v>239</v>
      </c>
      <c r="L225" s="438">
        <v>237.02485813450619</v>
      </c>
      <c r="M225" s="439">
        <v>118.51242906725309</v>
      </c>
      <c r="N225" s="441" t="s">
        <v>239</v>
      </c>
      <c r="O225" s="438">
        <v>326.85546118516913</v>
      </c>
      <c r="P225" s="439">
        <v>163.42773059258457</v>
      </c>
      <c r="Q225" s="441" t="s">
        <v>239</v>
      </c>
      <c r="R225" s="442">
        <v>432</v>
      </c>
      <c r="S225" s="443">
        <v>216</v>
      </c>
      <c r="T225" s="437" t="s">
        <v>239</v>
      </c>
      <c r="U225" s="444">
        <v>2900</v>
      </c>
      <c r="V225" s="432">
        <v>1450</v>
      </c>
      <c r="W225" s="437" t="s">
        <v>239</v>
      </c>
      <c r="X225" s="443" t="s">
        <v>231</v>
      </c>
      <c r="Y225" s="436" t="s">
        <v>194</v>
      </c>
      <c r="Z225" s="436">
        <v>95.3</v>
      </c>
      <c r="AA225" s="436">
        <v>95.6</v>
      </c>
      <c r="AB225" s="436">
        <v>95.4</v>
      </c>
      <c r="AC225" s="436">
        <v>95</v>
      </c>
      <c r="AD225" s="436">
        <v>83</v>
      </c>
      <c r="AE225" s="436">
        <v>90</v>
      </c>
      <c r="AF225" s="436">
        <v>91</v>
      </c>
      <c r="AG225" s="436">
        <v>294</v>
      </c>
      <c r="AH225" s="436">
        <v>353</v>
      </c>
      <c r="AI225" s="436">
        <v>588</v>
      </c>
      <c r="AJ225" s="436">
        <v>299.88</v>
      </c>
      <c r="AK225" s="436">
        <v>120</v>
      </c>
      <c r="AL225" s="436">
        <v>200</v>
      </c>
      <c r="AM225" s="436">
        <v>102</v>
      </c>
      <c r="AN225" s="432">
        <v>16</v>
      </c>
      <c r="AO225" s="432">
        <v>20</v>
      </c>
      <c r="AP225" s="446">
        <v>1915.74</v>
      </c>
      <c r="AQ225" s="447">
        <v>399.76019128046954</v>
      </c>
      <c r="AR225" s="446">
        <v>172</v>
      </c>
      <c r="AS225" s="449">
        <v>31.32</v>
      </c>
      <c r="AT225" s="432" t="s">
        <v>299</v>
      </c>
      <c r="AU225" s="432" t="s">
        <v>197</v>
      </c>
      <c r="AV225" s="450">
        <v>83</v>
      </c>
      <c r="AW225" s="450">
        <v>94</v>
      </c>
      <c r="AX225" s="450">
        <v>55</v>
      </c>
      <c r="AY225" s="450">
        <v>69</v>
      </c>
      <c r="AZ225" s="450">
        <v>74</v>
      </c>
      <c r="BA225" s="450">
        <v>78</v>
      </c>
      <c r="BB225" s="450">
        <v>79</v>
      </c>
      <c r="BC225" s="450">
        <v>72</v>
      </c>
      <c r="BD225" s="450">
        <v>63</v>
      </c>
      <c r="BE225" s="451">
        <f t="shared" si="21"/>
        <v>335.38389830508476</v>
      </c>
      <c r="BF225" s="450">
        <v>3600</v>
      </c>
      <c r="BG225" s="451">
        <f t="shared" si="22"/>
        <v>335.38389830508476</v>
      </c>
      <c r="BH225" s="450">
        <v>3600</v>
      </c>
      <c r="BI225" s="446" t="s">
        <v>300</v>
      </c>
      <c r="BJ225" s="446" t="s">
        <v>199</v>
      </c>
      <c r="BK225" s="452" t="s">
        <v>200</v>
      </c>
      <c r="BL225" s="453">
        <v>1.1499999999999999</v>
      </c>
      <c r="BM225" s="454">
        <v>40</v>
      </c>
      <c r="BN225" s="454" t="s">
        <v>195</v>
      </c>
      <c r="BO225" s="455" t="s">
        <v>195</v>
      </c>
      <c r="BP225" s="454" t="s">
        <v>195</v>
      </c>
      <c r="BQ225" s="454" t="s">
        <v>195</v>
      </c>
      <c r="BT225" s="485">
        <v>117.8052632</v>
      </c>
    </row>
    <row r="226" spans="1:72" ht="13.5" customHeight="1" outlineLevel="1">
      <c r="A226" s="431" t="s">
        <v>512</v>
      </c>
      <c r="B226" s="432" t="s">
        <v>266</v>
      </c>
      <c r="C226" s="432">
        <v>125</v>
      </c>
      <c r="D226" s="432">
        <v>4</v>
      </c>
      <c r="E226" s="432" t="s">
        <v>409</v>
      </c>
      <c r="F226" s="433">
        <v>1785</v>
      </c>
      <c r="G226" s="456">
        <v>1588</v>
      </c>
      <c r="H226" s="434">
        <v>785</v>
      </c>
      <c r="I226" s="435">
        <v>90</v>
      </c>
      <c r="J226" s="436">
        <v>45</v>
      </c>
      <c r="K226" s="437" t="s">
        <v>239</v>
      </c>
      <c r="L226" s="438">
        <v>157.47148690383693</v>
      </c>
      <c r="M226" s="439">
        <v>78.735743451918466</v>
      </c>
      <c r="N226" s="441" t="s">
        <v>239</v>
      </c>
      <c r="O226" s="438">
        <v>218.87642490078292</v>
      </c>
      <c r="P226" s="439">
        <v>109.43821245039146</v>
      </c>
      <c r="Q226" s="441" t="s">
        <v>239</v>
      </c>
      <c r="R226" s="442">
        <v>230</v>
      </c>
      <c r="S226" s="443">
        <v>115</v>
      </c>
      <c r="T226" s="437" t="s">
        <v>239</v>
      </c>
      <c r="U226" s="444">
        <v>1454</v>
      </c>
      <c r="V226" s="432">
        <v>727</v>
      </c>
      <c r="W226" s="437" t="s">
        <v>239</v>
      </c>
      <c r="X226" s="443" t="s">
        <v>231</v>
      </c>
      <c r="Y226" s="436" t="s">
        <v>194</v>
      </c>
      <c r="Z226" s="436">
        <v>95.4</v>
      </c>
      <c r="AA226" s="436">
        <v>95.6</v>
      </c>
      <c r="AB226" s="436">
        <v>95.4</v>
      </c>
      <c r="AC226" s="436">
        <v>95</v>
      </c>
      <c r="AD226" s="436">
        <v>78</v>
      </c>
      <c r="AE226" s="436">
        <v>84</v>
      </c>
      <c r="AF226" s="436">
        <v>86</v>
      </c>
      <c r="AG226" s="436">
        <v>368</v>
      </c>
      <c r="AH226" s="436">
        <v>589</v>
      </c>
      <c r="AI226" s="436">
        <v>736</v>
      </c>
      <c r="AJ226" s="436">
        <v>552</v>
      </c>
      <c r="AK226" s="436">
        <v>160</v>
      </c>
      <c r="AL226" s="436">
        <v>200</v>
      </c>
      <c r="AM226" s="436">
        <v>150</v>
      </c>
      <c r="AN226" s="432">
        <v>20</v>
      </c>
      <c r="AO226" s="432">
        <v>25</v>
      </c>
      <c r="AP226" s="446">
        <v>1527</v>
      </c>
      <c r="AQ226" s="447">
        <v>323.39031615207131</v>
      </c>
      <c r="AR226" s="446">
        <v>542</v>
      </c>
      <c r="AS226" s="449">
        <v>24.33</v>
      </c>
      <c r="AT226" s="432" t="s">
        <v>299</v>
      </c>
      <c r="AU226" s="432" t="s">
        <v>197</v>
      </c>
      <c r="AV226" s="450">
        <v>75</v>
      </c>
      <c r="AW226" s="450">
        <v>86</v>
      </c>
      <c r="AX226" s="450">
        <v>53</v>
      </c>
      <c r="AY226" s="450">
        <v>64</v>
      </c>
      <c r="AZ226" s="450">
        <v>73</v>
      </c>
      <c r="BA226" s="450">
        <v>68</v>
      </c>
      <c r="BB226" s="450">
        <v>66</v>
      </c>
      <c r="BC226" s="450">
        <v>61</v>
      </c>
      <c r="BD226" s="450">
        <v>51</v>
      </c>
      <c r="BE226" s="451">
        <f t="shared" si="21"/>
        <v>536.61423728813554</v>
      </c>
      <c r="BF226" s="450">
        <v>2250</v>
      </c>
      <c r="BG226" s="451">
        <f t="shared" si="22"/>
        <v>536.61423728813554</v>
      </c>
      <c r="BH226" s="450">
        <v>2250</v>
      </c>
      <c r="BI226" s="446" t="s">
        <v>300</v>
      </c>
      <c r="BJ226" s="446" t="s">
        <v>199</v>
      </c>
      <c r="BK226" s="452" t="s">
        <v>200</v>
      </c>
      <c r="BL226" s="453">
        <v>1.1499999999999999</v>
      </c>
      <c r="BM226" s="454">
        <v>40</v>
      </c>
      <c r="BN226" s="454" t="s">
        <v>195</v>
      </c>
      <c r="BO226" s="455" t="s">
        <v>195</v>
      </c>
      <c r="BP226" s="454" t="s">
        <v>195</v>
      </c>
      <c r="BQ226" s="454" t="s">
        <v>195</v>
      </c>
      <c r="BT226" s="485">
        <v>135.5736842</v>
      </c>
    </row>
    <row r="227" spans="1:72" ht="13.5" customHeight="1" outlineLevel="1">
      <c r="A227" s="431" t="s">
        <v>513</v>
      </c>
      <c r="B227" s="432" t="s">
        <v>266</v>
      </c>
      <c r="C227" s="432">
        <v>150</v>
      </c>
      <c r="D227" s="432">
        <v>4</v>
      </c>
      <c r="E227" s="432" t="s">
        <v>411</v>
      </c>
      <c r="F227" s="433">
        <v>1785</v>
      </c>
      <c r="G227" s="456">
        <v>1588</v>
      </c>
      <c r="H227" s="434">
        <v>785</v>
      </c>
      <c r="I227" s="435">
        <v>104</v>
      </c>
      <c r="J227" s="436">
        <v>52</v>
      </c>
      <c r="K227" s="437" t="s">
        <v>239</v>
      </c>
      <c r="L227" s="438">
        <v>188.37341505487197</v>
      </c>
      <c r="M227" s="439">
        <v>94.186707527435985</v>
      </c>
      <c r="N227" s="441" t="s">
        <v>239</v>
      </c>
      <c r="O227" s="438">
        <v>261.5573277564356</v>
      </c>
      <c r="P227" s="439">
        <v>130.7786638782178</v>
      </c>
      <c r="Q227" s="441" t="s">
        <v>239</v>
      </c>
      <c r="R227" s="442">
        <v>340</v>
      </c>
      <c r="S227" s="443">
        <v>170</v>
      </c>
      <c r="T227" s="437" t="s">
        <v>239</v>
      </c>
      <c r="U227" s="444">
        <v>2170</v>
      </c>
      <c r="V227" s="432">
        <v>1085</v>
      </c>
      <c r="W227" s="437" t="s">
        <v>239</v>
      </c>
      <c r="X227" s="443" t="s">
        <v>231</v>
      </c>
      <c r="Y227" s="436" t="s">
        <v>194</v>
      </c>
      <c r="Z227" s="436">
        <v>95.7</v>
      </c>
      <c r="AA227" s="436">
        <v>96</v>
      </c>
      <c r="AB227" s="436">
        <v>95.8</v>
      </c>
      <c r="AC227" s="436">
        <v>95.4</v>
      </c>
      <c r="AD227" s="436">
        <v>78</v>
      </c>
      <c r="AE227" s="436">
        <v>84</v>
      </c>
      <c r="AF227" s="436">
        <v>86</v>
      </c>
      <c r="AG227" s="436">
        <v>441</v>
      </c>
      <c r="AH227" s="436">
        <v>662</v>
      </c>
      <c r="AI227" s="436">
        <v>882</v>
      </c>
      <c r="AJ227" s="436">
        <v>661.5</v>
      </c>
      <c r="AK227" s="436">
        <v>150</v>
      </c>
      <c r="AL227" s="436">
        <v>200</v>
      </c>
      <c r="AM227" s="436">
        <v>150</v>
      </c>
      <c r="AN227" s="432">
        <v>20</v>
      </c>
      <c r="AO227" s="432">
        <v>30</v>
      </c>
      <c r="AP227" s="446">
        <v>1680.126</v>
      </c>
      <c r="AQ227" s="447">
        <v>447.2252686238316</v>
      </c>
      <c r="AR227" s="446">
        <v>640</v>
      </c>
      <c r="AS227" s="449">
        <v>44.64</v>
      </c>
      <c r="AT227" s="432" t="s">
        <v>299</v>
      </c>
      <c r="AU227" s="432" t="s">
        <v>197</v>
      </c>
      <c r="AV227" s="450" t="s">
        <v>326</v>
      </c>
      <c r="AW227" s="450" t="s">
        <v>384</v>
      </c>
      <c r="AX227" s="450" t="s">
        <v>349</v>
      </c>
      <c r="AY227" s="450" t="s">
        <v>313</v>
      </c>
      <c r="AZ227" s="450" t="s">
        <v>385</v>
      </c>
      <c r="BA227" s="450" t="s">
        <v>361</v>
      </c>
      <c r="BB227" s="450" t="s">
        <v>364</v>
      </c>
      <c r="BC227" s="450" t="s">
        <v>317</v>
      </c>
      <c r="BD227" s="450" t="s">
        <v>386</v>
      </c>
      <c r="BE227" s="451">
        <f t="shared" si="21"/>
        <v>536.61423728813554</v>
      </c>
      <c r="BF227" s="450">
        <v>2250</v>
      </c>
      <c r="BG227" s="451">
        <f t="shared" si="22"/>
        <v>536.61423728813554</v>
      </c>
      <c r="BH227" s="450">
        <v>2250</v>
      </c>
      <c r="BI227" s="446" t="s">
        <v>300</v>
      </c>
      <c r="BJ227" s="446" t="s">
        <v>199</v>
      </c>
      <c r="BK227" s="452" t="s">
        <v>200</v>
      </c>
      <c r="BL227" s="453">
        <v>1.1499999999999999</v>
      </c>
      <c r="BM227" s="454">
        <v>40</v>
      </c>
      <c r="BN227" s="454" t="s">
        <v>195</v>
      </c>
      <c r="BO227" s="455" t="s">
        <v>195</v>
      </c>
      <c r="BP227" s="454" t="s">
        <v>195</v>
      </c>
      <c r="BQ227" s="454" t="s">
        <v>195</v>
      </c>
      <c r="BT227" s="485">
        <v>132.04736840000001</v>
      </c>
    </row>
    <row r="228" spans="1:72" ht="13.5" customHeight="1" outlineLevel="1">
      <c r="A228" s="431" t="s">
        <v>514</v>
      </c>
      <c r="B228" s="432" t="s">
        <v>266</v>
      </c>
      <c r="C228" s="432">
        <v>200</v>
      </c>
      <c r="D228" s="432">
        <v>4</v>
      </c>
      <c r="E228" s="432" t="s">
        <v>413</v>
      </c>
      <c r="F228" s="433">
        <v>1785</v>
      </c>
      <c r="G228" s="456">
        <v>1588</v>
      </c>
      <c r="H228" s="434">
        <v>785</v>
      </c>
      <c r="I228" s="435">
        <v>146</v>
      </c>
      <c r="J228" s="436">
        <v>73</v>
      </c>
      <c r="K228" s="437" t="s">
        <v>239</v>
      </c>
      <c r="L228" s="438">
        <v>259.85348930812614</v>
      </c>
      <c r="M228" s="439">
        <v>129.92674465406307</v>
      </c>
      <c r="N228" s="441" t="s">
        <v>239</v>
      </c>
      <c r="O228" s="438">
        <v>351.11609813811043</v>
      </c>
      <c r="P228" s="439">
        <v>175.55804906905522</v>
      </c>
      <c r="Q228" s="441" t="s">
        <v>239</v>
      </c>
      <c r="R228" s="442">
        <v>456</v>
      </c>
      <c r="S228" s="443">
        <v>228</v>
      </c>
      <c r="T228" s="437" t="s">
        <v>239</v>
      </c>
      <c r="U228" s="444">
        <v>2900</v>
      </c>
      <c r="V228" s="432">
        <v>1450</v>
      </c>
      <c r="W228" s="437" t="s">
        <v>239</v>
      </c>
      <c r="X228" s="443" t="s">
        <v>231</v>
      </c>
      <c r="Y228" s="436" t="s">
        <v>194</v>
      </c>
      <c r="Z228" s="436">
        <v>96.2</v>
      </c>
      <c r="AA228" s="436">
        <v>96.5</v>
      </c>
      <c r="AB228" s="436">
        <v>96.2</v>
      </c>
      <c r="AC228" s="436">
        <v>95.8</v>
      </c>
      <c r="AD228" s="436">
        <v>75</v>
      </c>
      <c r="AE228" s="436">
        <v>83</v>
      </c>
      <c r="AF228" s="436">
        <v>85</v>
      </c>
      <c r="AG228" s="436">
        <v>588</v>
      </c>
      <c r="AH228" s="436">
        <v>941</v>
      </c>
      <c r="AI228" s="436">
        <v>1176</v>
      </c>
      <c r="AJ228" s="436">
        <v>882</v>
      </c>
      <c r="AK228" s="436">
        <v>160</v>
      </c>
      <c r="AL228" s="436">
        <v>200</v>
      </c>
      <c r="AM228" s="436">
        <v>150</v>
      </c>
      <c r="AN228" s="432">
        <v>18</v>
      </c>
      <c r="AO228" s="432">
        <v>25</v>
      </c>
      <c r="AP228" s="446">
        <v>2028.0419999999999</v>
      </c>
      <c r="AQ228" s="447">
        <v>548.44682602337457</v>
      </c>
      <c r="AR228" s="446">
        <v>831</v>
      </c>
      <c r="AS228" s="449">
        <v>54.14</v>
      </c>
      <c r="AT228" s="432" t="s">
        <v>299</v>
      </c>
      <c r="AU228" s="432" t="s">
        <v>197</v>
      </c>
      <c r="AV228" s="450" t="s">
        <v>389</v>
      </c>
      <c r="AW228" s="450" t="s">
        <v>390</v>
      </c>
      <c r="AX228" s="450" t="s">
        <v>328</v>
      </c>
      <c r="AY228" s="450" t="s">
        <v>325</v>
      </c>
      <c r="AZ228" s="450" t="s">
        <v>385</v>
      </c>
      <c r="BA228" s="450" t="s">
        <v>361</v>
      </c>
      <c r="BB228" s="450" t="s">
        <v>381</v>
      </c>
      <c r="BC228" s="450" t="s">
        <v>345</v>
      </c>
      <c r="BD228" s="450" t="s">
        <v>320</v>
      </c>
      <c r="BE228" s="451">
        <f t="shared" si="21"/>
        <v>536.61423728813554</v>
      </c>
      <c r="BF228" s="450">
        <v>2250</v>
      </c>
      <c r="BG228" s="451">
        <f t="shared" si="22"/>
        <v>536.61423728813554</v>
      </c>
      <c r="BH228" s="450">
        <v>2250</v>
      </c>
      <c r="BI228" s="446" t="s">
        <v>300</v>
      </c>
      <c r="BJ228" s="446" t="s">
        <v>199</v>
      </c>
      <c r="BK228" s="452" t="s">
        <v>200</v>
      </c>
      <c r="BL228" s="453">
        <v>1.1499999999999999</v>
      </c>
      <c r="BM228" s="454">
        <v>40</v>
      </c>
      <c r="BN228" s="454" t="s">
        <v>195</v>
      </c>
      <c r="BO228" s="455" t="s">
        <v>195</v>
      </c>
      <c r="BP228" s="454" t="s">
        <v>195</v>
      </c>
      <c r="BQ228" s="454" t="s">
        <v>195</v>
      </c>
      <c r="BT228" s="485">
        <v>139.24</v>
      </c>
    </row>
    <row r="229" spans="1:72" ht="13.5" customHeight="1" outlineLevel="1">
      <c r="A229" s="431" t="s">
        <v>515</v>
      </c>
      <c r="B229" s="432" t="s">
        <v>266</v>
      </c>
      <c r="C229" s="432">
        <v>100</v>
      </c>
      <c r="D229" s="432">
        <v>6</v>
      </c>
      <c r="E229" s="432" t="s">
        <v>409</v>
      </c>
      <c r="F229" s="433">
        <v>1185</v>
      </c>
      <c r="G229" s="456">
        <v>1054</v>
      </c>
      <c r="H229" s="434">
        <v>521</v>
      </c>
      <c r="I229" s="435">
        <v>78</v>
      </c>
      <c r="J229" s="436">
        <v>39</v>
      </c>
      <c r="K229" s="437" t="s">
        <v>239</v>
      </c>
      <c r="L229" s="438">
        <v>135.03038800960275</v>
      </c>
      <c r="M229" s="439">
        <v>67.515194004801373</v>
      </c>
      <c r="N229" s="441" t="s">
        <v>239</v>
      </c>
      <c r="O229" s="438">
        <v>182.15799282559266</v>
      </c>
      <c r="P229" s="439">
        <v>91.078996412796329</v>
      </c>
      <c r="Q229" s="441" t="s">
        <v>239</v>
      </c>
      <c r="R229" s="442">
        <v>234</v>
      </c>
      <c r="S229" s="443">
        <v>117</v>
      </c>
      <c r="T229" s="437" t="s">
        <v>239</v>
      </c>
      <c r="U229" s="444">
        <v>1450</v>
      </c>
      <c r="V229" s="432">
        <v>725</v>
      </c>
      <c r="W229" s="437" t="s">
        <v>239</v>
      </c>
      <c r="X229" s="443" t="s">
        <v>231</v>
      </c>
      <c r="Y229" s="436" t="s">
        <v>194</v>
      </c>
      <c r="Z229" s="436">
        <v>95.1</v>
      </c>
      <c r="AA229" s="436">
        <v>95.3</v>
      </c>
      <c r="AB229" s="436">
        <v>95</v>
      </c>
      <c r="AC229" s="436">
        <v>94.5</v>
      </c>
      <c r="AD229" s="436">
        <v>73</v>
      </c>
      <c r="AE229" s="436">
        <v>81</v>
      </c>
      <c r="AF229" s="436">
        <v>84</v>
      </c>
      <c r="AG229" s="436">
        <v>443</v>
      </c>
      <c r="AH229" s="436">
        <v>709</v>
      </c>
      <c r="AI229" s="436">
        <v>886</v>
      </c>
      <c r="AJ229" s="436">
        <v>664.5</v>
      </c>
      <c r="AK229" s="436">
        <v>160</v>
      </c>
      <c r="AL229" s="436">
        <v>200</v>
      </c>
      <c r="AM229" s="436">
        <v>150</v>
      </c>
      <c r="AN229" s="432">
        <v>30</v>
      </c>
      <c r="AO229" s="432">
        <v>35</v>
      </c>
      <c r="AP229" s="446">
        <v>1467</v>
      </c>
      <c r="AQ229" s="447">
        <v>413.70911900221313</v>
      </c>
      <c r="AR229" s="446">
        <v>1185</v>
      </c>
      <c r="AS229" s="449">
        <v>45.6</v>
      </c>
      <c r="AT229" s="432" t="s">
        <v>299</v>
      </c>
      <c r="AU229" s="432" t="s">
        <v>197</v>
      </c>
      <c r="AV229" s="450" t="s">
        <v>392</v>
      </c>
      <c r="AW229" s="450" t="s">
        <v>393</v>
      </c>
      <c r="AX229" s="450" t="s">
        <v>348</v>
      </c>
      <c r="AY229" s="450" t="s">
        <v>329</v>
      </c>
      <c r="AZ229" s="450" t="s">
        <v>317</v>
      </c>
      <c r="BA229" s="450" t="s">
        <v>345</v>
      </c>
      <c r="BB229" s="450" t="s">
        <v>329</v>
      </c>
      <c r="BC229" s="450" t="s">
        <v>394</v>
      </c>
      <c r="BD229" s="450" t="s">
        <v>341</v>
      </c>
      <c r="BE229" s="451">
        <f t="shared" si="21"/>
        <v>670.76779661016951</v>
      </c>
      <c r="BF229" s="450">
        <v>1800</v>
      </c>
      <c r="BG229" s="451">
        <f t="shared" si="22"/>
        <v>670.76779661016951</v>
      </c>
      <c r="BH229" s="450">
        <v>1800</v>
      </c>
      <c r="BI229" s="446" t="s">
        <v>300</v>
      </c>
      <c r="BJ229" s="446" t="s">
        <v>199</v>
      </c>
      <c r="BK229" s="452" t="s">
        <v>200</v>
      </c>
      <c r="BL229" s="453">
        <v>1.1499999999999999</v>
      </c>
      <c r="BM229" s="454">
        <v>40</v>
      </c>
      <c r="BN229" s="454" t="s">
        <v>195</v>
      </c>
      <c r="BO229" s="455" t="s">
        <v>195</v>
      </c>
      <c r="BP229" s="454" t="s">
        <v>195</v>
      </c>
      <c r="BQ229" s="454" t="s">
        <v>195</v>
      </c>
      <c r="BT229" s="485">
        <v>137.2894737</v>
      </c>
    </row>
    <row r="230" spans="1:72" ht="13.5" customHeight="1" outlineLevel="1">
      <c r="A230" s="431" t="s">
        <v>516</v>
      </c>
      <c r="B230" s="432" t="s">
        <v>266</v>
      </c>
      <c r="C230" s="432">
        <v>125</v>
      </c>
      <c r="D230" s="432">
        <v>6</v>
      </c>
      <c r="E230" s="432" t="s">
        <v>411</v>
      </c>
      <c r="F230" s="433">
        <v>1185</v>
      </c>
      <c r="G230" s="456">
        <v>1054</v>
      </c>
      <c r="H230" s="434">
        <v>521</v>
      </c>
      <c r="I230" s="435">
        <v>96</v>
      </c>
      <c r="J230" s="436">
        <v>48</v>
      </c>
      <c r="K230" s="437" t="s">
        <v>239</v>
      </c>
      <c r="L230" s="438">
        <v>166.50706629562501</v>
      </c>
      <c r="M230" s="439">
        <v>83.253533147812504</v>
      </c>
      <c r="N230" s="441" t="s">
        <v>239</v>
      </c>
      <c r="O230" s="438">
        <v>224.68492643596241</v>
      </c>
      <c r="P230" s="439">
        <v>112.34246321798121</v>
      </c>
      <c r="Q230" s="441" t="s">
        <v>239</v>
      </c>
      <c r="R230" s="442">
        <v>288</v>
      </c>
      <c r="S230" s="443">
        <v>144</v>
      </c>
      <c r="T230" s="437" t="s">
        <v>239</v>
      </c>
      <c r="U230" s="444">
        <v>1816</v>
      </c>
      <c r="V230" s="432">
        <v>908</v>
      </c>
      <c r="W230" s="437" t="s">
        <v>239</v>
      </c>
      <c r="X230" s="443" t="s">
        <v>231</v>
      </c>
      <c r="Y230" s="436" t="s">
        <v>194</v>
      </c>
      <c r="Z230" s="436">
        <v>95.1</v>
      </c>
      <c r="AA230" s="436">
        <v>95.4</v>
      </c>
      <c r="AB230" s="436">
        <v>95</v>
      </c>
      <c r="AC230" s="436">
        <v>94.5</v>
      </c>
      <c r="AD230" s="436">
        <v>74</v>
      </c>
      <c r="AE230" s="436">
        <v>82</v>
      </c>
      <c r="AF230" s="436">
        <v>85</v>
      </c>
      <c r="AG230" s="436">
        <v>554</v>
      </c>
      <c r="AH230" s="436">
        <v>886</v>
      </c>
      <c r="AI230" s="436">
        <v>1108</v>
      </c>
      <c r="AJ230" s="436">
        <v>831</v>
      </c>
      <c r="AK230" s="436">
        <v>160</v>
      </c>
      <c r="AL230" s="436">
        <v>200</v>
      </c>
      <c r="AM230" s="436">
        <v>150</v>
      </c>
      <c r="AN230" s="432">
        <v>25</v>
      </c>
      <c r="AO230" s="432">
        <v>35</v>
      </c>
      <c r="AP230" s="446">
        <v>1766.0039999999999</v>
      </c>
      <c r="AQ230" s="447">
        <v>499.53747421060774</v>
      </c>
      <c r="AR230" s="446">
        <v>1450</v>
      </c>
      <c r="AS230" s="449">
        <v>58.13</v>
      </c>
      <c r="AT230" s="432" t="s">
        <v>299</v>
      </c>
      <c r="AU230" s="432" t="s">
        <v>197</v>
      </c>
      <c r="AV230" s="450" t="s">
        <v>364</v>
      </c>
      <c r="AW230" s="450" t="s">
        <v>365</v>
      </c>
      <c r="AX230" s="450" t="s">
        <v>396</v>
      </c>
      <c r="AY230" s="450" t="s">
        <v>329</v>
      </c>
      <c r="AZ230" s="450" t="s">
        <v>366</v>
      </c>
      <c r="BA230" s="450" t="s">
        <v>366</v>
      </c>
      <c r="BB230" s="450" t="s">
        <v>317</v>
      </c>
      <c r="BC230" s="450" t="s">
        <v>330</v>
      </c>
      <c r="BD230" s="450" t="s">
        <v>397</v>
      </c>
      <c r="BE230" s="451">
        <f t="shared" si="21"/>
        <v>670.76779661016951</v>
      </c>
      <c r="BF230" s="450">
        <v>1800</v>
      </c>
      <c r="BG230" s="451">
        <f t="shared" si="22"/>
        <v>670.76779661016951</v>
      </c>
      <c r="BH230" s="450">
        <v>1800</v>
      </c>
      <c r="BI230" s="446" t="s">
        <v>300</v>
      </c>
      <c r="BJ230" s="446" t="s">
        <v>199</v>
      </c>
      <c r="BK230" s="452" t="s">
        <v>200</v>
      </c>
      <c r="BL230" s="453">
        <v>1.1499999999999999</v>
      </c>
      <c r="BM230" s="454">
        <v>40</v>
      </c>
      <c r="BN230" s="454" t="s">
        <v>195</v>
      </c>
      <c r="BO230" s="455" t="s">
        <v>195</v>
      </c>
      <c r="BP230" s="454" t="s">
        <v>195</v>
      </c>
      <c r="BQ230" s="454" t="s">
        <v>195</v>
      </c>
      <c r="BT230" s="485">
        <v>138.09473679999999</v>
      </c>
    </row>
    <row r="231" spans="1:72" ht="13.5" customHeight="1" outlineLevel="1">
      <c r="A231" s="431" t="s">
        <v>517</v>
      </c>
      <c r="B231" s="432" t="s">
        <v>266</v>
      </c>
      <c r="C231" s="432">
        <v>150</v>
      </c>
      <c r="D231" s="432">
        <v>6</v>
      </c>
      <c r="E231" s="432" t="s">
        <v>413</v>
      </c>
      <c r="F231" s="433">
        <v>1190</v>
      </c>
      <c r="G231" s="456">
        <v>1059</v>
      </c>
      <c r="H231" s="434">
        <v>464</v>
      </c>
      <c r="I231" s="435">
        <v>118</v>
      </c>
      <c r="J231" s="436">
        <v>59</v>
      </c>
      <c r="K231" s="437" t="s">
        <v>239</v>
      </c>
      <c r="L231" s="438">
        <v>201.48624319633717</v>
      </c>
      <c r="M231" s="439">
        <v>100.74312159816859</v>
      </c>
      <c r="N231" s="441" t="s">
        <v>239</v>
      </c>
      <c r="O231" s="438">
        <v>267.93677477488524</v>
      </c>
      <c r="P231" s="439">
        <v>133.96838738744262</v>
      </c>
      <c r="Q231" s="441" t="s">
        <v>239</v>
      </c>
      <c r="R231" s="442">
        <v>344</v>
      </c>
      <c r="S231" s="443">
        <v>172</v>
      </c>
      <c r="T231" s="437" t="s">
        <v>239</v>
      </c>
      <c r="U231" s="444">
        <v>2170</v>
      </c>
      <c r="V231" s="432">
        <v>1085</v>
      </c>
      <c r="W231" s="437" t="s">
        <v>239</v>
      </c>
      <c r="X231" s="443" t="s">
        <v>231</v>
      </c>
      <c r="Y231" s="436" t="s">
        <v>194</v>
      </c>
      <c r="Z231" s="436">
        <v>95.6</v>
      </c>
      <c r="AA231" s="436">
        <v>96</v>
      </c>
      <c r="AB231" s="436">
        <v>95.8</v>
      </c>
      <c r="AC231" s="436">
        <v>95.4</v>
      </c>
      <c r="AD231" s="436">
        <v>73</v>
      </c>
      <c r="AE231" s="436">
        <v>82</v>
      </c>
      <c r="AF231" s="436">
        <v>85</v>
      </c>
      <c r="AG231" s="436">
        <v>662</v>
      </c>
      <c r="AH231" s="436">
        <v>926</v>
      </c>
      <c r="AI231" s="436">
        <v>1324</v>
      </c>
      <c r="AJ231" s="436">
        <v>867.22</v>
      </c>
      <c r="AK231" s="436">
        <v>140</v>
      </c>
      <c r="AL231" s="436">
        <v>200</v>
      </c>
      <c r="AM231" s="436">
        <v>131</v>
      </c>
      <c r="AN231" s="432">
        <v>28</v>
      </c>
      <c r="AO231" s="432">
        <v>43</v>
      </c>
      <c r="AP231" s="446">
        <v>1970.79</v>
      </c>
      <c r="AQ231" s="447">
        <v>580.22152392324438</v>
      </c>
      <c r="AR231" s="446">
        <v>1720</v>
      </c>
      <c r="AS231" s="449">
        <v>68.099999999999994</v>
      </c>
      <c r="AT231" s="432" t="s">
        <v>299</v>
      </c>
      <c r="AU231" s="432" t="s">
        <v>197</v>
      </c>
      <c r="AV231" s="450" t="s">
        <v>313</v>
      </c>
      <c r="AW231" s="450" t="s">
        <v>314</v>
      </c>
      <c r="AX231" s="450" t="s">
        <v>315</v>
      </c>
      <c r="AY231" s="450" t="s">
        <v>394</v>
      </c>
      <c r="AZ231" s="450" t="s">
        <v>317</v>
      </c>
      <c r="BA231" s="450" t="s">
        <v>345</v>
      </c>
      <c r="BB231" s="450" t="s">
        <v>318</v>
      </c>
      <c r="BC231" s="450" t="s">
        <v>320</v>
      </c>
      <c r="BD231" s="450" t="s">
        <v>341</v>
      </c>
      <c r="BE231" s="451">
        <f t="shared" si="21"/>
        <v>670.76779661016951</v>
      </c>
      <c r="BF231" s="450">
        <v>1800</v>
      </c>
      <c r="BG231" s="451">
        <f t="shared" si="22"/>
        <v>670.76779661016951</v>
      </c>
      <c r="BH231" s="450">
        <v>1800</v>
      </c>
      <c r="BI231" s="446" t="s">
        <v>300</v>
      </c>
      <c r="BJ231" s="446" t="s">
        <v>199</v>
      </c>
      <c r="BK231" s="452" t="s">
        <v>200</v>
      </c>
      <c r="BL231" s="453">
        <v>1.1499999999999999</v>
      </c>
      <c r="BM231" s="454">
        <v>40</v>
      </c>
      <c r="BN231" s="454" t="s">
        <v>195</v>
      </c>
      <c r="BO231" s="455" t="s">
        <v>195</v>
      </c>
      <c r="BP231" s="454" t="s">
        <v>195</v>
      </c>
      <c r="BQ231" s="454" t="s">
        <v>195</v>
      </c>
      <c r="BT231" s="485">
        <v>126.7368421</v>
      </c>
    </row>
    <row r="232" spans="1:72" ht="13.5" customHeight="1" outlineLevel="1">
      <c r="A232" s="431" t="s">
        <v>518</v>
      </c>
      <c r="B232" s="432" t="s">
        <v>266</v>
      </c>
      <c r="C232" s="432">
        <v>200</v>
      </c>
      <c r="D232" s="432">
        <v>6</v>
      </c>
      <c r="E232" s="432" t="s">
        <v>421</v>
      </c>
      <c r="F232" s="433">
        <v>1190</v>
      </c>
      <c r="G232" s="456">
        <v>1059</v>
      </c>
      <c r="H232" s="434">
        <v>464</v>
      </c>
      <c r="I232" s="435">
        <v>146</v>
      </c>
      <c r="J232" s="436">
        <v>73</v>
      </c>
      <c r="K232" s="437" t="s">
        <v>239</v>
      </c>
      <c r="L232" s="438">
        <v>261.48436894813534</v>
      </c>
      <c r="M232" s="439">
        <v>130.74218447406767</v>
      </c>
      <c r="N232" s="441" t="s">
        <v>239</v>
      </c>
      <c r="O232" s="438">
        <v>352.21105478511078</v>
      </c>
      <c r="P232" s="439">
        <v>176.10552739255539</v>
      </c>
      <c r="Q232" s="441" t="s">
        <v>239</v>
      </c>
      <c r="R232" s="442">
        <v>454</v>
      </c>
      <c r="S232" s="443">
        <v>227</v>
      </c>
      <c r="T232" s="437" t="s">
        <v>239</v>
      </c>
      <c r="U232" s="444">
        <v>2900</v>
      </c>
      <c r="V232" s="432">
        <v>1450</v>
      </c>
      <c r="W232" s="437" t="s">
        <v>239</v>
      </c>
      <c r="X232" s="443" t="s">
        <v>231</v>
      </c>
      <c r="Y232" s="436" t="s">
        <v>194</v>
      </c>
      <c r="Z232" s="436">
        <v>95.6</v>
      </c>
      <c r="AA232" s="436">
        <v>96.2</v>
      </c>
      <c r="AB232" s="436">
        <v>95.8</v>
      </c>
      <c r="AC232" s="436">
        <v>95.4</v>
      </c>
      <c r="AD232" s="436">
        <v>75</v>
      </c>
      <c r="AE232" s="436">
        <v>83</v>
      </c>
      <c r="AF232" s="436">
        <v>86</v>
      </c>
      <c r="AG232" s="436">
        <v>883</v>
      </c>
      <c r="AH232" s="436">
        <v>1103</v>
      </c>
      <c r="AI232" s="436">
        <v>1776</v>
      </c>
      <c r="AJ232" s="436">
        <v>1156.73</v>
      </c>
      <c r="AK232" s="436">
        <v>125</v>
      </c>
      <c r="AL232" s="436">
        <v>200</v>
      </c>
      <c r="AM232" s="436">
        <v>131</v>
      </c>
      <c r="AN232" s="432">
        <v>25</v>
      </c>
      <c r="AO232" s="432">
        <v>32</v>
      </c>
      <c r="AP232" s="446">
        <v>2400.1799999999998</v>
      </c>
      <c r="AQ232" s="447">
        <v>742.01907615552011</v>
      </c>
      <c r="AR232" s="446">
        <v>2240</v>
      </c>
      <c r="AS232" s="449">
        <v>89.24</v>
      </c>
      <c r="AT232" s="432" t="s">
        <v>299</v>
      </c>
      <c r="AU232" s="432" t="s">
        <v>197</v>
      </c>
      <c r="AV232" s="450" t="s">
        <v>389</v>
      </c>
      <c r="AW232" s="450" t="s">
        <v>380</v>
      </c>
      <c r="AX232" s="450" t="s">
        <v>318</v>
      </c>
      <c r="AY232" s="450" t="s">
        <v>392</v>
      </c>
      <c r="AZ232" s="450" t="s">
        <v>401</v>
      </c>
      <c r="BA232" s="450" t="s">
        <v>385</v>
      </c>
      <c r="BB232" s="450" t="s">
        <v>392</v>
      </c>
      <c r="BC232" s="450" t="s">
        <v>366</v>
      </c>
      <c r="BD232" s="450" t="s">
        <v>316</v>
      </c>
      <c r="BE232" s="451">
        <f t="shared" si="21"/>
        <v>670.76779661016951</v>
      </c>
      <c r="BF232" s="450">
        <v>1800</v>
      </c>
      <c r="BG232" s="451">
        <f t="shared" si="22"/>
        <v>670.76779661016951</v>
      </c>
      <c r="BH232" s="450">
        <v>1800</v>
      </c>
      <c r="BI232" s="446" t="s">
        <v>300</v>
      </c>
      <c r="BJ232" s="446" t="s">
        <v>199</v>
      </c>
      <c r="BK232" s="452" t="s">
        <v>200</v>
      </c>
      <c r="BL232" s="453">
        <v>1.1499999999999999</v>
      </c>
      <c r="BM232" s="454">
        <v>40</v>
      </c>
      <c r="BN232" s="454" t="s">
        <v>195</v>
      </c>
      <c r="BO232" s="455" t="s">
        <v>195</v>
      </c>
      <c r="BP232" s="454" t="s">
        <v>195</v>
      </c>
      <c r="BQ232" s="454" t="s">
        <v>195</v>
      </c>
      <c r="BT232" s="485">
        <v>117.3894737</v>
      </c>
    </row>
    <row r="233" spans="1:72" ht="13.5" customHeight="1" outlineLevel="1">
      <c r="A233" s="431" t="s">
        <v>519</v>
      </c>
      <c r="B233" s="432" t="s">
        <v>266</v>
      </c>
      <c r="C233" s="432">
        <v>125</v>
      </c>
      <c r="D233" s="432">
        <v>4</v>
      </c>
      <c r="E233" s="432" t="s">
        <v>423</v>
      </c>
      <c r="F233" s="433">
        <v>1785</v>
      </c>
      <c r="G233" s="456">
        <v>1588</v>
      </c>
      <c r="H233" s="434">
        <v>785</v>
      </c>
      <c r="I233" s="435">
        <v>90</v>
      </c>
      <c r="J233" s="436">
        <v>45</v>
      </c>
      <c r="K233" s="437" t="s">
        <v>239</v>
      </c>
      <c r="L233" s="438">
        <v>157.47148690383693</v>
      </c>
      <c r="M233" s="439">
        <v>78.735743451918466</v>
      </c>
      <c r="N233" s="441" t="s">
        <v>239</v>
      </c>
      <c r="O233" s="438">
        <v>218.87642490078292</v>
      </c>
      <c r="P233" s="439">
        <v>109.43821245039146</v>
      </c>
      <c r="Q233" s="441" t="s">
        <v>239</v>
      </c>
      <c r="R233" s="442">
        <v>286</v>
      </c>
      <c r="S233" s="443">
        <v>143</v>
      </c>
      <c r="T233" s="437" t="s">
        <v>239</v>
      </c>
      <c r="U233" s="444">
        <v>1816</v>
      </c>
      <c r="V233" s="432">
        <v>908</v>
      </c>
      <c r="W233" s="437" t="s">
        <v>239</v>
      </c>
      <c r="X233" s="443" t="s">
        <v>231</v>
      </c>
      <c r="Y233" s="436" t="s">
        <v>194</v>
      </c>
      <c r="Z233" s="436">
        <v>95.4</v>
      </c>
      <c r="AA233" s="436">
        <v>95.6</v>
      </c>
      <c r="AB233" s="436">
        <v>95.4</v>
      </c>
      <c r="AC233" s="436">
        <v>95</v>
      </c>
      <c r="AD233" s="436">
        <v>78</v>
      </c>
      <c r="AE233" s="436">
        <v>84</v>
      </c>
      <c r="AF233" s="436">
        <v>86</v>
      </c>
      <c r="AG233" s="436">
        <v>368</v>
      </c>
      <c r="AH233" s="436">
        <v>589</v>
      </c>
      <c r="AI233" s="436">
        <v>736</v>
      </c>
      <c r="AJ233" s="436">
        <v>552</v>
      </c>
      <c r="AK233" s="436">
        <v>160</v>
      </c>
      <c r="AL233" s="436">
        <v>200</v>
      </c>
      <c r="AM233" s="436">
        <v>150</v>
      </c>
      <c r="AN233" s="432">
        <v>20</v>
      </c>
      <c r="AO233" s="432">
        <v>25</v>
      </c>
      <c r="AP233" s="446">
        <v>1600.854</v>
      </c>
      <c r="AQ233" s="447">
        <v>345.25979086459341</v>
      </c>
      <c r="AR233" s="446" t="s">
        <v>379</v>
      </c>
      <c r="AS233" s="449">
        <v>24.68</v>
      </c>
      <c r="AT233" s="432" t="s">
        <v>299</v>
      </c>
      <c r="AU233" s="432" t="s">
        <v>197</v>
      </c>
      <c r="AV233" s="450" t="s">
        <v>314</v>
      </c>
      <c r="AW233" s="450" t="s">
        <v>380</v>
      </c>
      <c r="AX233" s="450" t="s">
        <v>319</v>
      </c>
      <c r="AY233" s="450" t="s">
        <v>313</v>
      </c>
      <c r="AZ233" s="450" t="s">
        <v>326</v>
      </c>
      <c r="BA233" s="450" t="s">
        <v>381</v>
      </c>
      <c r="BB233" s="450" t="s">
        <v>364</v>
      </c>
      <c r="BC233" s="450" t="s">
        <v>366</v>
      </c>
      <c r="BD233" s="450" t="s">
        <v>328</v>
      </c>
      <c r="BE233" s="451">
        <f t="shared" si="21"/>
        <v>536.61423728813554</v>
      </c>
      <c r="BF233" s="450">
        <v>2250</v>
      </c>
      <c r="BG233" s="451">
        <f t="shared" si="22"/>
        <v>536.61423728813554</v>
      </c>
      <c r="BH233" s="450">
        <v>2250</v>
      </c>
      <c r="BI233" s="446" t="s">
        <v>300</v>
      </c>
      <c r="BJ233" s="446" t="s">
        <v>199</v>
      </c>
      <c r="BK233" s="452" t="s">
        <v>200</v>
      </c>
      <c r="BL233" s="453">
        <v>1.1499999999999999</v>
      </c>
      <c r="BM233" s="454">
        <v>40</v>
      </c>
      <c r="BN233" s="454" t="s">
        <v>195</v>
      </c>
      <c r="BO233" s="455" t="s">
        <v>195</v>
      </c>
      <c r="BP233" s="454" t="s">
        <v>195</v>
      </c>
      <c r="BQ233" s="454" t="s">
        <v>195</v>
      </c>
      <c r="BT233" s="485">
        <v>135.5736842</v>
      </c>
    </row>
    <row r="234" spans="1:72" ht="13.5" customHeight="1" outlineLevel="1">
      <c r="A234" s="431" t="s">
        <v>520</v>
      </c>
      <c r="B234" s="432" t="s">
        <v>266</v>
      </c>
      <c r="C234" s="432">
        <v>150</v>
      </c>
      <c r="D234" s="432">
        <v>4</v>
      </c>
      <c r="E234" s="432" t="s">
        <v>425</v>
      </c>
      <c r="F234" s="433">
        <v>1785</v>
      </c>
      <c r="G234" s="456">
        <v>1588</v>
      </c>
      <c r="H234" s="434">
        <v>785</v>
      </c>
      <c r="I234" s="435">
        <v>104</v>
      </c>
      <c r="J234" s="436">
        <v>52</v>
      </c>
      <c r="K234" s="437" t="s">
        <v>239</v>
      </c>
      <c r="L234" s="438">
        <v>188.37341505487197</v>
      </c>
      <c r="M234" s="439">
        <v>94.186707527435985</v>
      </c>
      <c r="N234" s="441" t="s">
        <v>239</v>
      </c>
      <c r="O234" s="438">
        <v>261.5573277564356</v>
      </c>
      <c r="P234" s="439">
        <v>130.7786638782178</v>
      </c>
      <c r="Q234" s="441" t="s">
        <v>239</v>
      </c>
      <c r="R234" s="442">
        <v>340</v>
      </c>
      <c r="S234" s="443">
        <v>170</v>
      </c>
      <c r="T234" s="437" t="s">
        <v>239</v>
      </c>
      <c r="U234" s="444">
        <v>2170</v>
      </c>
      <c r="V234" s="432">
        <v>1085</v>
      </c>
      <c r="W234" s="437" t="s">
        <v>239</v>
      </c>
      <c r="X234" s="443" t="s">
        <v>231</v>
      </c>
      <c r="Y234" s="436" t="s">
        <v>194</v>
      </c>
      <c r="Z234" s="436">
        <v>95.7</v>
      </c>
      <c r="AA234" s="436">
        <v>96</v>
      </c>
      <c r="AB234" s="436">
        <v>95.8</v>
      </c>
      <c r="AC234" s="436">
        <v>95.4</v>
      </c>
      <c r="AD234" s="436">
        <v>78</v>
      </c>
      <c r="AE234" s="436">
        <v>84</v>
      </c>
      <c r="AF234" s="436">
        <v>86</v>
      </c>
      <c r="AG234" s="436">
        <v>441</v>
      </c>
      <c r="AH234" s="436">
        <v>662</v>
      </c>
      <c r="AI234" s="436">
        <v>882</v>
      </c>
      <c r="AJ234" s="436">
        <v>661.5</v>
      </c>
      <c r="AK234" s="436">
        <v>150</v>
      </c>
      <c r="AL234" s="436">
        <v>200</v>
      </c>
      <c r="AM234" s="436">
        <v>150</v>
      </c>
      <c r="AN234" s="432">
        <v>20</v>
      </c>
      <c r="AO234" s="432">
        <v>30</v>
      </c>
      <c r="AP234" s="446">
        <v>1737.3779999999999</v>
      </c>
      <c r="AQ234" s="447">
        <v>468.49049765304642</v>
      </c>
      <c r="AR234" s="446">
        <v>640</v>
      </c>
      <c r="AS234" s="449">
        <v>44.97</v>
      </c>
      <c r="AT234" s="432" t="s">
        <v>299</v>
      </c>
      <c r="AU234" s="432" t="s">
        <v>197</v>
      </c>
      <c r="AV234" s="450" t="s">
        <v>326</v>
      </c>
      <c r="AW234" s="450" t="s">
        <v>384</v>
      </c>
      <c r="AX234" s="450" t="s">
        <v>349</v>
      </c>
      <c r="AY234" s="450" t="s">
        <v>313</v>
      </c>
      <c r="AZ234" s="450" t="s">
        <v>385</v>
      </c>
      <c r="BA234" s="450" t="s">
        <v>361</v>
      </c>
      <c r="BB234" s="450" t="s">
        <v>364</v>
      </c>
      <c r="BC234" s="450" t="s">
        <v>317</v>
      </c>
      <c r="BD234" s="450" t="s">
        <v>386</v>
      </c>
      <c r="BE234" s="451">
        <f t="shared" si="21"/>
        <v>536.61423728813554</v>
      </c>
      <c r="BF234" s="450">
        <v>2250</v>
      </c>
      <c r="BG234" s="451">
        <f t="shared" si="22"/>
        <v>536.61423728813554</v>
      </c>
      <c r="BH234" s="450">
        <v>2250</v>
      </c>
      <c r="BI234" s="446" t="s">
        <v>300</v>
      </c>
      <c r="BJ234" s="446" t="s">
        <v>199</v>
      </c>
      <c r="BK234" s="452" t="s">
        <v>200</v>
      </c>
      <c r="BL234" s="453">
        <v>1.1499999999999999</v>
      </c>
      <c r="BM234" s="454">
        <v>40</v>
      </c>
      <c r="BN234" s="454" t="s">
        <v>195</v>
      </c>
      <c r="BO234" s="455" t="s">
        <v>195</v>
      </c>
      <c r="BP234" s="454" t="s">
        <v>195</v>
      </c>
      <c r="BQ234" s="454" t="s">
        <v>195</v>
      </c>
      <c r="BT234" s="485">
        <v>132.04736840000001</v>
      </c>
    </row>
    <row r="235" spans="1:72" ht="13.5" customHeight="1" outlineLevel="1">
      <c r="A235" s="431" t="s">
        <v>521</v>
      </c>
      <c r="B235" s="432" t="s">
        <v>266</v>
      </c>
      <c r="C235" s="432">
        <v>200</v>
      </c>
      <c r="D235" s="432">
        <v>4</v>
      </c>
      <c r="E235" s="432" t="s">
        <v>427</v>
      </c>
      <c r="F235" s="433">
        <v>1785</v>
      </c>
      <c r="G235" s="456">
        <v>1588</v>
      </c>
      <c r="H235" s="434">
        <v>785</v>
      </c>
      <c r="I235" s="435">
        <v>146</v>
      </c>
      <c r="J235" s="436">
        <v>73</v>
      </c>
      <c r="K235" s="437" t="s">
        <v>239</v>
      </c>
      <c r="L235" s="438">
        <v>259.85348930812614</v>
      </c>
      <c r="M235" s="439">
        <v>129.92674465406307</v>
      </c>
      <c r="N235" s="441" t="s">
        <v>239</v>
      </c>
      <c r="O235" s="438">
        <v>351.11609813811043</v>
      </c>
      <c r="P235" s="439">
        <v>175.55804906905522</v>
      </c>
      <c r="Q235" s="441" t="s">
        <v>239</v>
      </c>
      <c r="R235" s="442">
        <v>456</v>
      </c>
      <c r="S235" s="443">
        <v>228</v>
      </c>
      <c r="T235" s="437" t="s">
        <v>239</v>
      </c>
      <c r="U235" s="444">
        <v>2900</v>
      </c>
      <c r="V235" s="432">
        <v>1450</v>
      </c>
      <c r="W235" s="437" t="s">
        <v>239</v>
      </c>
      <c r="X235" s="443" t="s">
        <v>231</v>
      </c>
      <c r="Y235" s="436" t="s">
        <v>194</v>
      </c>
      <c r="Z235" s="436">
        <v>96.2</v>
      </c>
      <c r="AA235" s="436">
        <v>96.5</v>
      </c>
      <c r="AB235" s="436">
        <v>96.2</v>
      </c>
      <c r="AC235" s="436">
        <v>95.8</v>
      </c>
      <c r="AD235" s="436">
        <v>75</v>
      </c>
      <c r="AE235" s="436">
        <v>83</v>
      </c>
      <c r="AF235" s="436">
        <v>85</v>
      </c>
      <c r="AG235" s="436">
        <v>588</v>
      </c>
      <c r="AH235" s="436">
        <v>941</v>
      </c>
      <c r="AI235" s="436">
        <v>1176</v>
      </c>
      <c r="AJ235" s="436">
        <v>882</v>
      </c>
      <c r="AK235" s="436">
        <v>160</v>
      </c>
      <c r="AL235" s="436">
        <v>200</v>
      </c>
      <c r="AM235" s="436">
        <v>150</v>
      </c>
      <c r="AN235" s="432">
        <v>18</v>
      </c>
      <c r="AO235" s="432">
        <v>25</v>
      </c>
      <c r="AP235" s="446">
        <v>2089.9182000000001</v>
      </c>
      <c r="AQ235" s="447">
        <v>569.39471657373201</v>
      </c>
      <c r="AR235" s="446">
        <v>831</v>
      </c>
      <c r="AS235" s="449">
        <v>56.46</v>
      </c>
      <c r="AT235" s="432" t="s">
        <v>299</v>
      </c>
      <c r="AU235" s="432" t="s">
        <v>197</v>
      </c>
      <c r="AV235" s="450" t="s">
        <v>389</v>
      </c>
      <c r="AW235" s="450" t="s">
        <v>390</v>
      </c>
      <c r="AX235" s="450" t="s">
        <v>328</v>
      </c>
      <c r="AY235" s="450" t="s">
        <v>325</v>
      </c>
      <c r="AZ235" s="450" t="s">
        <v>385</v>
      </c>
      <c r="BA235" s="450" t="s">
        <v>361</v>
      </c>
      <c r="BB235" s="450" t="s">
        <v>381</v>
      </c>
      <c r="BC235" s="450" t="s">
        <v>345</v>
      </c>
      <c r="BD235" s="450" t="s">
        <v>320</v>
      </c>
      <c r="BE235" s="451">
        <f t="shared" si="21"/>
        <v>536.61423728813554</v>
      </c>
      <c r="BF235" s="450">
        <v>2250</v>
      </c>
      <c r="BG235" s="451">
        <f t="shared" si="22"/>
        <v>536.61423728813554</v>
      </c>
      <c r="BH235" s="450">
        <v>2250</v>
      </c>
      <c r="BI235" s="446" t="s">
        <v>300</v>
      </c>
      <c r="BJ235" s="446" t="s">
        <v>199</v>
      </c>
      <c r="BK235" s="452" t="s">
        <v>200</v>
      </c>
      <c r="BL235" s="453">
        <v>1.1499999999999999</v>
      </c>
      <c r="BM235" s="454">
        <v>40</v>
      </c>
      <c r="BN235" s="454" t="s">
        <v>195</v>
      </c>
      <c r="BO235" s="455" t="s">
        <v>195</v>
      </c>
      <c r="BP235" s="454" t="s">
        <v>195</v>
      </c>
      <c r="BQ235" s="454" t="s">
        <v>195</v>
      </c>
      <c r="BT235" s="485">
        <v>139.24</v>
      </c>
    </row>
    <row r="236" spans="1:72" ht="13.5" customHeight="1" outlineLevel="1">
      <c r="A236" s="431" t="s">
        <v>522</v>
      </c>
      <c r="B236" s="432" t="s">
        <v>266</v>
      </c>
      <c r="C236" s="432">
        <v>100</v>
      </c>
      <c r="D236" s="432">
        <v>6</v>
      </c>
      <c r="E236" s="432" t="s">
        <v>423</v>
      </c>
      <c r="F236" s="433">
        <v>1185</v>
      </c>
      <c r="G236" s="456">
        <v>1054</v>
      </c>
      <c r="H236" s="434">
        <v>521</v>
      </c>
      <c r="I236" s="435">
        <v>78</v>
      </c>
      <c r="J236" s="436">
        <v>39</v>
      </c>
      <c r="K236" s="437" t="s">
        <v>239</v>
      </c>
      <c r="L236" s="438">
        <v>135.03038800960275</v>
      </c>
      <c r="M236" s="439">
        <v>67.515194004801373</v>
      </c>
      <c r="N236" s="441" t="s">
        <v>239</v>
      </c>
      <c r="O236" s="438">
        <v>182.15799282559266</v>
      </c>
      <c r="P236" s="439">
        <v>91.078996412796329</v>
      </c>
      <c r="Q236" s="441" t="s">
        <v>239</v>
      </c>
      <c r="R236" s="442">
        <v>234</v>
      </c>
      <c r="S236" s="443">
        <v>117</v>
      </c>
      <c r="T236" s="437" t="s">
        <v>239</v>
      </c>
      <c r="U236" s="444">
        <v>1450</v>
      </c>
      <c r="V236" s="432">
        <v>725</v>
      </c>
      <c r="W236" s="437" t="s">
        <v>239</v>
      </c>
      <c r="X236" s="443" t="s">
        <v>231</v>
      </c>
      <c r="Y236" s="436" t="s">
        <v>194</v>
      </c>
      <c r="Z236" s="436">
        <v>95.1</v>
      </c>
      <c r="AA236" s="436">
        <v>95.3</v>
      </c>
      <c r="AB236" s="436">
        <v>95</v>
      </c>
      <c r="AC236" s="436">
        <v>94.5</v>
      </c>
      <c r="AD236" s="436">
        <v>73</v>
      </c>
      <c r="AE236" s="436">
        <v>81</v>
      </c>
      <c r="AF236" s="436">
        <v>84</v>
      </c>
      <c r="AG236" s="436">
        <v>443</v>
      </c>
      <c r="AH236" s="436">
        <v>709</v>
      </c>
      <c r="AI236" s="436">
        <v>886</v>
      </c>
      <c r="AJ236" s="436">
        <v>664.5</v>
      </c>
      <c r="AK236" s="436">
        <v>160</v>
      </c>
      <c r="AL236" s="436">
        <v>200</v>
      </c>
      <c r="AM236" s="436">
        <v>150</v>
      </c>
      <c r="AN236" s="432">
        <v>30</v>
      </c>
      <c r="AO236" s="432">
        <v>35</v>
      </c>
      <c r="AP236" s="446">
        <v>1550.2080000000001</v>
      </c>
      <c r="AQ236" s="447">
        <v>435.70327933192561</v>
      </c>
      <c r="AR236" s="446">
        <v>1185</v>
      </c>
      <c r="AS236" s="449">
        <v>45.95</v>
      </c>
      <c r="AT236" s="432" t="s">
        <v>299</v>
      </c>
      <c r="AU236" s="432" t="s">
        <v>197</v>
      </c>
      <c r="AV236" s="450" t="s">
        <v>392</v>
      </c>
      <c r="AW236" s="450" t="s">
        <v>393</v>
      </c>
      <c r="AX236" s="450" t="s">
        <v>348</v>
      </c>
      <c r="AY236" s="450" t="s">
        <v>329</v>
      </c>
      <c r="AZ236" s="450" t="s">
        <v>317</v>
      </c>
      <c r="BA236" s="450" t="s">
        <v>345</v>
      </c>
      <c r="BB236" s="450" t="s">
        <v>329</v>
      </c>
      <c r="BC236" s="450" t="s">
        <v>394</v>
      </c>
      <c r="BD236" s="450" t="s">
        <v>341</v>
      </c>
      <c r="BE236" s="451">
        <f t="shared" si="21"/>
        <v>670.76779661016951</v>
      </c>
      <c r="BF236" s="450">
        <v>1800</v>
      </c>
      <c r="BG236" s="451">
        <f t="shared" si="22"/>
        <v>670.76779661016951</v>
      </c>
      <c r="BH236" s="450">
        <v>1800</v>
      </c>
      <c r="BI236" s="446" t="s">
        <v>300</v>
      </c>
      <c r="BJ236" s="446" t="s">
        <v>199</v>
      </c>
      <c r="BK236" s="452" t="s">
        <v>200</v>
      </c>
      <c r="BL236" s="453">
        <v>1.1499999999999999</v>
      </c>
      <c r="BM236" s="454">
        <v>40</v>
      </c>
      <c r="BN236" s="454" t="s">
        <v>195</v>
      </c>
      <c r="BO236" s="455" t="s">
        <v>195</v>
      </c>
      <c r="BP236" s="454" t="s">
        <v>195</v>
      </c>
      <c r="BQ236" s="454" t="s">
        <v>195</v>
      </c>
      <c r="BT236" s="485">
        <v>137.2894737</v>
      </c>
    </row>
    <row r="237" spans="1:72" ht="13.5" customHeight="1" outlineLevel="1">
      <c r="A237" s="431" t="s">
        <v>523</v>
      </c>
      <c r="B237" s="432" t="s">
        <v>266</v>
      </c>
      <c r="C237" s="432">
        <v>125</v>
      </c>
      <c r="D237" s="432">
        <v>6</v>
      </c>
      <c r="E237" s="432" t="s">
        <v>425</v>
      </c>
      <c r="F237" s="433">
        <v>1185</v>
      </c>
      <c r="G237" s="456">
        <v>1054</v>
      </c>
      <c r="H237" s="434">
        <v>521</v>
      </c>
      <c r="I237" s="435">
        <v>96</v>
      </c>
      <c r="J237" s="436">
        <v>48</v>
      </c>
      <c r="K237" s="437" t="s">
        <v>239</v>
      </c>
      <c r="L237" s="438">
        <v>166.50706629562501</v>
      </c>
      <c r="M237" s="439">
        <v>83.253533147812504</v>
      </c>
      <c r="N237" s="441" t="s">
        <v>239</v>
      </c>
      <c r="O237" s="438">
        <v>224.68492643596241</v>
      </c>
      <c r="P237" s="439">
        <v>112.34246321798121</v>
      </c>
      <c r="Q237" s="441" t="s">
        <v>239</v>
      </c>
      <c r="R237" s="442">
        <v>288</v>
      </c>
      <c r="S237" s="443">
        <v>144</v>
      </c>
      <c r="T237" s="437" t="s">
        <v>239</v>
      </c>
      <c r="U237" s="444">
        <v>1816</v>
      </c>
      <c r="V237" s="432">
        <v>908</v>
      </c>
      <c r="W237" s="437" t="s">
        <v>239</v>
      </c>
      <c r="X237" s="443" t="s">
        <v>231</v>
      </c>
      <c r="Y237" s="436" t="s">
        <v>194</v>
      </c>
      <c r="Z237" s="436">
        <v>95.1</v>
      </c>
      <c r="AA237" s="436">
        <v>95.4</v>
      </c>
      <c r="AB237" s="436">
        <v>95</v>
      </c>
      <c r="AC237" s="436">
        <v>94.5</v>
      </c>
      <c r="AD237" s="436">
        <v>74</v>
      </c>
      <c r="AE237" s="436">
        <v>82</v>
      </c>
      <c r="AF237" s="436">
        <v>85</v>
      </c>
      <c r="AG237" s="436">
        <v>554</v>
      </c>
      <c r="AH237" s="436">
        <v>886</v>
      </c>
      <c r="AI237" s="436">
        <v>1108</v>
      </c>
      <c r="AJ237" s="436">
        <v>831</v>
      </c>
      <c r="AK237" s="436">
        <v>160</v>
      </c>
      <c r="AL237" s="436">
        <v>200</v>
      </c>
      <c r="AM237" s="436">
        <v>150</v>
      </c>
      <c r="AN237" s="432">
        <v>25</v>
      </c>
      <c r="AO237" s="432">
        <v>35</v>
      </c>
      <c r="AP237" s="446">
        <v>1766.0039999999999</v>
      </c>
      <c r="AQ237" s="447">
        <v>520.68760882395441</v>
      </c>
      <c r="AR237" s="446">
        <v>1450</v>
      </c>
      <c r="AS237" s="449">
        <v>58.45</v>
      </c>
      <c r="AT237" s="432" t="s">
        <v>299</v>
      </c>
      <c r="AU237" s="432" t="s">
        <v>197</v>
      </c>
      <c r="AV237" s="450" t="s">
        <v>364</v>
      </c>
      <c r="AW237" s="450" t="s">
        <v>365</v>
      </c>
      <c r="AX237" s="450" t="s">
        <v>396</v>
      </c>
      <c r="AY237" s="450" t="s">
        <v>329</v>
      </c>
      <c r="AZ237" s="450" t="s">
        <v>366</v>
      </c>
      <c r="BA237" s="450" t="s">
        <v>366</v>
      </c>
      <c r="BB237" s="450" t="s">
        <v>317</v>
      </c>
      <c r="BC237" s="450" t="s">
        <v>330</v>
      </c>
      <c r="BD237" s="450" t="s">
        <v>397</v>
      </c>
      <c r="BE237" s="451">
        <f t="shared" si="21"/>
        <v>670.76779661016951</v>
      </c>
      <c r="BF237" s="450">
        <v>1800</v>
      </c>
      <c r="BG237" s="451">
        <f t="shared" si="22"/>
        <v>670.76779661016951</v>
      </c>
      <c r="BH237" s="450">
        <v>1800</v>
      </c>
      <c r="BI237" s="446" t="s">
        <v>300</v>
      </c>
      <c r="BJ237" s="446" t="s">
        <v>199</v>
      </c>
      <c r="BK237" s="452" t="s">
        <v>200</v>
      </c>
      <c r="BL237" s="453">
        <v>1.1499999999999999</v>
      </c>
      <c r="BM237" s="454">
        <v>40</v>
      </c>
      <c r="BN237" s="454" t="s">
        <v>195</v>
      </c>
      <c r="BO237" s="455" t="s">
        <v>195</v>
      </c>
      <c r="BP237" s="454" t="s">
        <v>195</v>
      </c>
      <c r="BQ237" s="454" t="s">
        <v>195</v>
      </c>
      <c r="BT237" s="485">
        <v>138.09473679999999</v>
      </c>
    </row>
    <row r="238" spans="1:72" ht="13.5" customHeight="1" outlineLevel="1">
      <c r="A238" s="431" t="s">
        <v>524</v>
      </c>
      <c r="B238" s="432" t="s">
        <v>266</v>
      </c>
      <c r="C238" s="432">
        <v>150</v>
      </c>
      <c r="D238" s="432">
        <v>6</v>
      </c>
      <c r="E238" s="432" t="s">
        <v>427</v>
      </c>
      <c r="F238" s="433">
        <v>1190</v>
      </c>
      <c r="G238" s="456">
        <v>1059</v>
      </c>
      <c r="H238" s="434">
        <v>464</v>
      </c>
      <c r="I238" s="435">
        <v>118</v>
      </c>
      <c r="J238" s="436">
        <v>59</v>
      </c>
      <c r="K238" s="437" t="s">
        <v>239</v>
      </c>
      <c r="L238" s="438">
        <v>201.48624319633717</v>
      </c>
      <c r="M238" s="439">
        <v>100.74312159816859</v>
      </c>
      <c r="N238" s="441" t="s">
        <v>239</v>
      </c>
      <c r="O238" s="438">
        <v>267.93677477488524</v>
      </c>
      <c r="P238" s="439">
        <v>133.96838738744262</v>
      </c>
      <c r="Q238" s="441" t="s">
        <v>239</v>
      </c>
      <c r="R238" s="442">
        <v>344</v>
      </c>
      <c r="S238" s="443">
        <v>172</v>
      </c>
      <c r="T238" s="437" t="s">
        <v>239</v>
      </c>
      <c r="U238" s="444">
        <v>2170</v>
      </c>
      <c r="V238" s="432">
        <v>1085</v>
      </c>
      <c r="W238" s="437" t="s">
        <v>239</v>
      </c>
      <c r="X238" s="443" t="s">
        <v>231</v>
      </c>
      <c r="Y238" s="436" t="s">
        <v>194</v>
      </c>
      <c r="Z238" s="436">
        <v>95.6</v>
      </c>
      <c r="AA238" s="436">
        <v>96</v>
      </c>
      <c r="AB238" s="436">
        <v>95.8</v>
      </c>
      <c r="AC238" s="436">
        <v>95.4</v>
      </c>
      <c r="AD238" s="436">
        <v>73</v>
      </c>
      <c r="AE238" s="436">
        <v>82</v>
      </c>
      <c r="AF238" s="436">
        <v>85</v>
      </c>
      <c r="AG238" s="436">
        <v>662</v>
      </c>
      <c r="AH238" s="436">
        <v>926</v>
      </c>
      <c r="AI238" s="436">
        <v>1324</v>
      </c>
      <c r="AJ238" s="436">
        <v>867.22</v>
      </c>
      <c r="AK238" s="436">
        <v>140</v>
      </c>
      <c r="AL238" s="436">
        <v>200</v>
      </c>
      <c r="AM238" s="436">
        <v>131</v>
      </c>
      <c r="AN238" s="432">
        <v>28</v>
      </c>
      <c r="AO238" s="432">
        <v>43</v>
      </c>
      <c r="AP238" s="446">
        <v>2006.0219999999999</v>
      </c>
      <c r="AQ238" s="447">
        <v>601.36123850004844</v>
      </c>
      <c r="AR238" s="446">
        <v>1720</v>
      </c>
      <c r="AS238" s="449">
        <v>68.42</v>
      </c>
      <c r="AT238" s="432" t="s">
        <v>299</v>
      </c>
      <c r="AU238" s="432" t="s">
        <v>197</v>
      </c>
      <c r="AV238" s="450" t="s">
        <v>313</v>
      </c>
      <c r="AW238" s="450" t="s">
        <v>314</v>
      </c>
      <c r="AX238" s="450" t="s">
        <v>315</v>
      </c>
      <c r="AY238" s="450" t="s">
        <v>394</v>
      </c>
      <c r="AZ238" s="450" t="s">
        <v>317</v>
      </c>
      <c r="BA238" s="450" t="s">
        <v>345</v>
      </c>
      <c r="BB238" s="450" t="s">
        <v>318</v>
      </c>
      <c r="BC238" s="450" t="s">
        <v>320</v>
      </c>
      <c r="BD238" s="450" t="s">
        <v>341</v>
      </c>
      <c r="BE238" s="451">
        <f t="shared" si="21"/>
        <v>670.76779661016951</v>
      </c>
      <c r="BF238" s="450">
        <v>1800</v>
      </c>
      <c r="BG238" s="451">
        <f t="shared" si="22"/>
        <v>670.76779661016951</v>
      </c>
      <c r="BH238" s="450">
        <v>1800</v>
      </c>
      <c r="BI238" s="446" t="s">
        <v>300</v>
      </c>
      <c r="BJ238" s="446" t="s">
        <v>199</v>
      </c>
      <c r="BK238" s="452" t="s">
        <v>200</v>
      </c>
      <c r="BL238" s="453">
        <v>1.1499999999999999</v>
      </c>
      <c r="BM238" s="454">
        <v>40</v>
      </c>
      <c r="BN238" s="454" t="s">
        <v>195</v>
      </c>
      <c r="BO238" s="455" t="s">
        <v>195</v>
      </c>
      <c r="BP238" s="454" t="s">
        <v>195</v>
      </c>
      <c r="BQ238" s="454" t="s">
        <v>195</v>
      </c>
      <c r="BT238" s="485">
        <v>126.7368421</v>
      </c>
    </row>
    <row r="239" spans="1:72" ht="13.5" customHeight="1" outlineLevel="1">
      <c r="A239" s="431" t="s">
        <v>525</v>
      </c>
      <c r="B239" s="432" t="s">
        <v>266</v>
      </c>
      <c r="C239" s="432">
        <v>200</v>
      </c>
      <c r="D239" s="432">
        <v>6</v>
      </c>
      <c r="E239" s="432" t="s">
        <v>432</v>
      </c>
      <c r="F239" s="433">
        <v>1190</v>
      </c>
      <c r="G239" s="456">
        <v>1059</v>
      </c>
      <c r="H239" s="434">
        <v>464</v>
      </c>
      <c r="I239" s="435">
        <v>146</v>
      </c>
      <c r="J239" s="436">
        <v>73</v>
      </c>
      <c r="K239" s="437" t="s">
        <v>239</v>
      </c>
      <c r="L239" s="438">
        <v>261.48436894813534</v>
      </c>
      <c r="M239" s="439">
        <v>130.74218447406767</v>
      </c>
      <c r="N239" s="441" t="s">
        <v>239</v>
      </c>
      <c r="O239" s="438">
        <v>352.21105478511078</v>
      </c>
      <c r="P239" s="439">
        <v>176.10552739255539</v>
      </c>
      <c r="Q239" s="441" t="s">
        <v>239</v>
      </c>
      <c r="R239" s="442">
        <v>454</v>
      </c>
      <c r="S239" s="443">
        <v>227</v>
      </c>
      <c r="T239" s="437" t="s">
        <v>239</v>
      </c>
      <c r="U239" s="444">
        <v>2900</v>
      </c>
      <c r="V239" s="432">
        <v>1450</v>
      </c>
      <c r="W239" s="437" t="s">
        <v>239</v>
      </c>
      <c r="X239" s="443" t="s">
        <v>231</v>
      </c>
      <c r="Y239" s="436" t="s">
        <v>194</v>
      </c>
      <c r="Z239" s="436">
        <v>95.6</v>
      </c>
      <c r="AA239" s="436">
        <v>96.2</v>
      </c>
      <c r="AB239" s="436">
        <v>95.8</v>
      </c>
      <c r="AC239" s="436">
        <v>95.4</v>
      </c>
      <c r="AD239" s="436">
        <v>75</v>
      </c>
      <c r="AE239" s="436">
        <v>83</v>
      </c>
      <c r="AF239" s="436">
        <v>86</v>
      </c>
      <c r="AG239" s="436">
        <v>883</v>
      </c>
      <c r="AH239" s="436">
        <v>1103</v>
      </c>
      <c r="AI239" s="436">
        <v>1776</v>
      </c>
      <c r="AJ239" s="436">
        <v>1156.73</v>
      </c>
      <c r="AK239" s="436">
        <v>125</v>
      </c>
      <c r="AL239" s="436">
        <v>200</v>
      </c>
      <c r="AM239" s="436">
        <v>131</v>
      </c>
      <c r="AN239" s="432">
        <v>25</v>
      </c>
      <c r="AO239" s="432">
        <v>32</v>
      </c>
      <c r="AP239" s="446">
        <v>2400.1799999999998</v>
      </c>
      <c r="AQ239" s="447">
        <v>763.13743002114063</v>
      </c>
      <c r="AR239" s="446">
        <v>2240</v>
      </c>
      <c r="AS239" s="449">
        <v>89.56</v>
      </c>
      <c r="AT239" s="432" t="s">
        <v>299</v>
      </c>
      <c r="AU239" s="432" t="s">
        <v>197</v>
      </c>
      <c r="AV239" s="450" t="s">
        <v>389</v>
      </c>
      <c r="AW239" s="450" t="s">
        <v>380</v>
      </c>
      <c r="AX239" s="450" t="s">
        <v>318</v>
      </c>
      <c r="AY239" s="450" t="s">
        <v>392</v>
      </c>
      <c r="AZ239" s="450" t="s">
        <v>401</v>
      </c>
      <c r="BA239" s="450" t="s">
        <v>385</v>
      </c>
      <c r="BB239" s="450" t="s">
        <v>392</v>
      </c>
      <c r="BC239" s="450" t="s">
        <v>366</v>
      </c>
      <c r="BD239" s="450" t="s">
        <v>316</v>
      </c>
      <c r="BE239" s="451">
        <f t="shared" si="21"/>
        <v>670.76779661016951</v>
      </c>
      <c r="BF239" s="450">
        <v>1800</v>
      </c>
      <c r="BG239" s="451">
        <f t="shared" si="22"/>
        <v>670.76779661016951</v>
      </c>
      <c r="BH239" s="450">
        <v>1800</v>
      </c>
      <c r="BI239" s="446" t="s">
        <v>300</v>
      </c>
      <c r="BJ239" s="446" t="s">
        <v>199</v>
      </c>
      <c r="BK239" s="452" t="s">
        <v>200</v>
      </c>
      <c r="BL239" s="453">
        <v>1.1499999999999999</v>
      </c>
      <c r="BM239" s="454">
        <v>40</v>
      </c>
      <c r="BN239" s="454" t="s">
        <v>195</v>
      </c>
      <c r="BO239" s="455" t="s">
        <v>195</v>
      </c>
      <c r="BP239" s="454" t="s">
        <v>195</v>
      </c>
      <c r="BQ239" s="454" t="s">
        <v>195</v>
      </c>
      <c r="BT239" s="485">
        <v>117.3894737</v>
      </c>
    </row>
    <row r="240" spans="1:72" ht="13.5" customHeight="1" outlineLevel="1">
      <c r="A240" s="431" t="s">
        <v>526</v>
      </c>
      <c r="B240" s="432" t="s">
        <v>527</v>
      </c>
      <c r="C240" s="432" t="s">
        <v>528</v>
      </c>
      <c r="D240" s="460" t="s">
        <v>529</v>
      </c>
      <c r="E240" s="432" t="s">
        <v>192</v>
      </c>
      <c r="F240" s="433" t="s">
        <v>530</v>
      </c>
      <c r="G240" s="456"/>
      <c r="H240" s="434"/>
      <c r="I240" s="435" t="s">
        <v>531</v>
      </c>
      <c r="J240" s="436" t="s">
        <v>532</v>
      </c>
      <c r="K240" s="437" t="s">
        <v>533</v>
      </c>
      <c r="L240" s="438" t="s">
        <v>195</v>
      </c>
      <c r="M240" s="439" t="s">
        <v>195</v>
      </c>
      <c r="N240" s="440" t="s">
        <v>195</v>
      </c>
      <c r="O240" s="438" t="s">
        <v>195</v>
      </c>
      <c r="P240" s="439" t="s">
        <v>195</v>
      </c>
      <c r="Q240" s="441" t="s">
        <v>195</v>
      </c>
      <c r="R240" s="442" t="s">
        <v>195</v>
      </c>
      <c r="S240" s="443" t="s">
        <v>534</v>
      </c>
      <c r="T240" s="437" t="s">
        <v>195</v>
      </c>
      <c r="U240" s="444" t="s">
        <v>195</v>
      </c>
      <c r="V240" s="432" t="s">
        <v>535</v>
      </c>
      <c r="W240" s="445" t="s">
        <v>195</v>
      </c>
      <c r="X240" s="445" t="s">
        <v>195</v>
      </c>
      <c r="Y240" s="436" t="s">
        <v>195</v>
      </c>
      <c r="Z240" s="436" t="s">
        <v>536</v>
      </c>
      <c r="AA240" s="461" t="s">
        <v>537</v>
      </c>
      <c r="AB240" s="436" t="s">
        <v>538</v>
      </c>
      <c r="AC240" s="436" t="e">
        <v>#N/A</v>
      </c>
      <c r="AD240" s="462" t="s">
        <v>539</v>
      </c>
      <c r="AE240" s="462" t="s">
        <v>540</v>
      </c>
      <c r="AF240" s="462" t="s">
        <v>541</v>
      </c>
      <c r="AG240" s="436" t="s">
        <v>542</v>
      </c>
      <c r="AH240" s="436" t="s">
        <v>543</v>
      </c>
      <c r="AI240" s="436" t="s">
        <v>544</v>
      </c>
      <c r="AJ240" s="436" t="e">
        <v>#VALUE!</v>
      </c>
      <c r="AK240" s="462" t="s">
        <v>545</v>
      </c>
      <c r="AL240" s="462" t="s">
        <v>546</v>
      </c>
      <c r="AM240" s="462"/>
      <c r="AN240" s="432">
        <v>30</v>
      </c>
      <c r="AO240" s="432">
        <v>40</v>
      </c>
      <c r="AP240" s="446">
        <v>0</v>
      </c>
      <c r="AQ240" s="447">
        <v>0</v>
      </c>
      <c r="AR240" s="448" t="s">
        <v>195</v>
      </c>
      <c r="AS240" s="449">
        <v>0</v>
      </c>
      <c r="AT240" s="432" t="s">
        <v>299</v>
      </c>
      <c r="AU240" s="432" t="s">
        <v>197</v>
      </c>
      <c r="AV240" s="450">
        <v>0</v>
      </c>
      <c r="AW240" s="450">
        <v>0</v>
      </c>
      <c r="AX240" s="450">
        <v>0</v>
      </c>
      <c r="AY240" s="450">
        <v>0</v>
      </c>
      <c r="AZ240" s="450">
        <v>0</v>
      </c>
      <c r="BA240" s="450">
        <v>0</v>
      </c>
      <c r="BB240" s="450">
        <v>0</v>
      </c>
      <c r="BC240" s="450">
        <v>0</v>
      </c>
      <c r="BD240" s="450">
        <v>0</v>
      </c>
      <c r="BE240" s="450" t="s">
        <v>239</v>
      </c>
      <c r="BF240" s="450" t="s">
        <v>239</v>
      </c>
      <c r="BG240" s="450" t="s">
        <v>239</v>
      </c>
      <c r="BH240" s="450" t="s">
        <v>239</v>
      </c>
      <c r="BI240" s="446" t="s">
        <v>198</v>
      </c>
      <c r="BJ240" s="446" t="s">
        <v>195</v>
      </c>
      <c r="BK240" s="452" t="s">
        <v>195</v>
      </c>
      <c r="BL240" s="453">
        <v>1.1499999999999999</v>
      </c>
      <c r="BM240" s="454">
        <v>40</v>
      </c>
      <c r="BN240" s="454" t="s">
        <v>195</v>
      </c>
      <c r="BO240" s="455" t="s">
        <v>195</v>
      </c>
      <c r="BP240" s="454" t="s">
        <v>195</v>
      </c>
      <c r="BQ240" s="454" t="s">
        <v>195</v>
      </c>
      <c r="BT240"/>
    </row>
    <row r="241" spans="1:69" customFormat="1" ht="13.5" customHeight="1" outlineLevel="1">
      <c r="A241" s="431" t="s">
        <v>547</v>
      </c>
      <c r="B241" s="432" t="s">
        <v>527</v>
      </c>
      <c r="C241" s="432" t="s">
        <v>548</v>
      </c>
      <c r="D241" s="432" t="s">
        <v>529</v>
      </c>
      <c r="E241" s="432" t="s">
        <v>204</v>
      </c>
      <c r="F241" s="433" t="s">
        <v>549</v>
      </c>
      <c r="G241" s="456"/>
      <c r="H241" s="434"/>
      <c r="I241" s="435" t="s">
        <v>550</v>
      </c>
      <c r="J241" s="436" t="s">
        <v>551</v>
      </c>
      <c r="K241" s="437" t="s">
        <v>552</v>
      </c>
      <c r="L241" s="438" t="s">
        <v>195</v>
      </c>
      <c r="M241" s="439" t="s">
        <v>195</v>
      </c>
      <c r="N241" s="440" t="s">
        <v>195</v>
      </c>
      <c r="O241" s="438" t="s">
        <v>195</v>
      </c>
      <c r="P241" s="439" t="s">
        <v>195</v>
      </c>
      <c r="Q241" s="441" t="s">
        <v>195</v>
      </c>
      <c r="R241" s="442" t="s">
        <v>195</v>
      </c>
      <c r="S241" s="443" t="s">
        <v>553</v>
      </c>
      <c r="T241" s="437" t="s">
        <v>195</v>
      </c>
      <c r="U241" s="444" t="s">
        <v>195</v>
      </c>
      <c r="V241" s="432" t="s">
        <v>554</v>
      </c>
      <c r="W241" s="445" t="s">
        <v>195</v>
      </c>
      <c r="X241" s="445" t="s">
        <v>195</v>
      </c>
      <c r="Y241" s="436" t="s">
        <v>195</v>
      </c>
      <c r="Z241" s="436" t="s">
        <v>555</v>
      </c>
      <c r="AA241" s="436" t="s">
        <v>556</v>
      </c>
      <c r="AB241" s="436" t="s">
        <v>557</v>
      </c>
      <c r="AC241" s="436" t="e">
        <v>#N/A</v>
      </c>
      <c r="AD241" s="436" t="s">
        <v>558</v>
      </c>
      <c r="AE241" s="436" t="s">
        <v>559</v>
      </c>
      <c r="AF241" s="436" t="s">
        <v>560</v>
      </c>
      <c r="AG241" s="436" t="s">
        <v>561</v>
      </c>
      <c r="AH241" s="436" t="s">
        <v>562</v>
      </c>
      <c r="AI241" s="436" t="s">
        <v>563</v>
      </c>
      <c r="AJ241" s="436" t="e">
        <v>#VALUE!</v>
      </c>
      <c r="AK241" s="462" t="s">
        <v>564</v>
      </c>
      <c r="AL241" s="462" t="s">
        <v>565</v>
      </c>
      <c r="AM241" s="462"/>
      <c r="AN241" s="432">
        <v>30</v>
      </c>
      <c r="AO241" s="432">
        <v>40</v>
      </c>
      <c r="AP241" s="446">
        <v>0</v>
      </c>
      <c r="AQ241" s="447">
        <v>0</v>
      </c>
      <c r="AR241" s="448" t="s">
        <v>195</v>
      </c>
      <c r="AS241" s="449">
        <v>0</v>
      </c>
      <c r="AT241" s="432" t="s">
        <v>299</v>
      </c>
      <c r="AU241" s="432" t="s">
        <v>197</v>
      </c>
      <c r="AV241" s="450">
        <v>0</v>
      </c>
      <c r="AW241" s="450">
        <v>0</v>
      </c>
      <c r="AX241" s="450">
        <v>0</v>
      </c>
      <c r="AY241" s="450">
        <v>0</v>
      </c>
      <c r="AZ241" s="450">
        <v>0</v>
      </c>
      <c r="BA241" s="450">
        <v>0</v>
      </c>
      <c r="BB241" s="450">
        <v>0</v>
      </c>
      <c r="BC241" s="450">
        <v>0</v>
      </c>
      <c r="BD241" s="450">
        <v>0</v>
      </c>
      <c r="BE241" s="450" t="s">
        <v>239</v>
      </c>
      <c r="BF241" s="450" t="s">
        <v>239</v>
      </c>
      <c r="BG241" s="450" t="s">
        <v>239</v>
      </c>
      <c r="BH241" s="450" t="s">
        <v>239</v>
      </c>
      <c r="BI241" s="446" t="s">
        <v>198</v>
      </c>
      <c r="BJ241" s="446" t="s">
        <v>195</v>
      </c>
      <c r="BK241" s="452" t="s">
        <v>195</v>
      </c>
      <c r="BL241" s="453">
        <v>1.1499999999999999</v>
      </c>
      <c r="BM241" s="454">
        <v>40</v>
      </c>
      <c r="BN241" s="454" t="s">
        <v>195</v>
      </c>
      <c r="BO241" s="455" t="s">
        <v>195</v>
      </c>
      <c r="BP241" s="454" t="s">
        <v>195</v>
      </c>
      <c r="BQ241" s="454" t="s">
        <v>195</v>
      </c>
    </row>
    <row r="242" spans="1:69" customFormat="1" ht="13.5" customHeight="1" outlineLevel="1">
      <c r="A242" s="431" t="s">
        <v>566</v>
      </c>
      <c r="B242" s="432" t="s">
        <v>527</v>
      </c>
      <c r="C242" s="432" t="s">
        <v>567</v>
      </c>
      <c r="D242" s="432" t="s">
        <v>568</v>
      </c>
      <c r="E242" s="432" t="s">
        <v>212</v>
      </c>
      <c r="F242" s="433" t="s">
        <v>569</v>
      </c>
      <c r="G242" s="456"/>
      <c r="H242" s="434"/>
      <c r="I242" s="435" t="s">
        <v>570</v>
      </c>
      <c r="J242" s="436" t="s">
        <v>571</v>
      </c>
      <c r="K242" s="437" t="s">
        <v>572</v>
      </c>
      <c r="L242" s="438" t="s">
        <v>195</v>
      </c>
      <c r="M242" s="439" t="s">
        <v>195</v>
      </c>
      <c r="N242" s="440" t="s">
        <v>195</v>
      </c>
      <c r="O242" s="438" t="s">
        <v>195</v>
      </c>
      <c r="P242" s="439" t="s">
        <v>195</v>
      </c>
      <c r="Q242" s="441" t="s">
        <v>195</v>
      </c>
      <c r="R242" s="442" t="s">
        <v>195</v>
      </c>
      <c r="S242" s="443" t="s">
        <v>573</v>
      </c>
      <c r="T242" s="437" t="s">
        <v>195</v>
      </c>
      <c r="U242" s="444" t="s">
        <v>195</v>
      </c>
      <c r="V242" s="432" t="s">
        <v>574</v>
      </c>
      <c r="W242" s="445" t="s">
        <v>195</v>
      </c>
      <c r="X242" s="445" t="s">
        <v>195</v>
      </c>
      <c r="Y242" s="436" t="s">
        <v>195</v>
      </c>
      <c r="Z242" s="436" t="s">
        <v>575</v>
      </c>
      <c r="AA242" s="436" t="s">
        <v>576</v>
      </c>
      <c r="AB242" s="436" t="s">
        <v>577</v>
      </c>
      <c r="AC242" s="436" t="e">
        <v>#N/A</v>
      </c>
      <c r="AD242" s="436" t="s">
        <v>578</v>
      </c>
      <c r="AE242" s="436" t="s">
        <v>579</v>
      </c>
      <c r="AF242" s="436" t="s">
        <v>580</v>
      </c>
      <c r="AG242" s="436" t="s">
        <v>581</v>
      </c>
      <c r="AH242" s="436" t="s">
        <v>195</v>
      </c>
      <c r="AI242" s="436" t="s">
        <v>195</v>
      </c>
      <c r="AJ242" s="436" t="e">
        <v>#VALUE!</v>
      </c>
      <c r="AK242" s="462" t="s">
        <v>582</v>
      </c>
      <c r="AL242" s="462" t="s">
        <v>583</v>
      </c>
      <c r="AM242" s="462"/>
      <c r="AN242" s="432">
        <v>30</v>
      </c>
      <c r="AO242" s="432">
        <v>40</v>
      </c>
      <c r="AP242" s="446">
        <v>108</v>
      </c>
      <c r="AQ242" s="447">
        <v>0</v>
      </c>
      <c r="AR242" s="448" t="s">
        <v>195</v>
      </c>
      <c r="AS242" s="449">
        <v>0</v>
      </c>
      <c r="AT242" s="432" t="s">
        <v>299</v>
      </c>
      <c r="AU242" s="432" t="s">
        <v>197</v>
      </c>
      <c r="AV242" s="450">
        <v>0</v>
      </c>
      <c r="AW242" s="450">
        <v>0</v>
      </c>
      <c r="AX242" s="450">
        <v>0</v>
      </c>
      <c r="AY242" s="450">
        <v>0</v>
      </c>
      <c r="AZ242" s="450">
        <v>0</v>
      </c>
      <c r="BA242" s="450">
        <v>0</v>
      </c>
      <c r="BB242" s="450">
        <v>0</v>
      </c>
      <c r="BC242" s="450">
        <v>0</v>
      </c>
      <c r="BD242" s="450">
        <v>0</v>
      </c>
      <c r="BE242" s="450" t="s">
        <v>239</v>
      </c>
      <c r="BF242" s="450" t="s">
        <v>239</v>
      </c>
      <c r="BG242" s="450" t="s">
        <v>195</v>
      </c>
      <c r="BH242" s="458" t="s">
        <v>195</v>
      </c>
      <c r="BI242" s="446" t="s">
        <v>198</v>
      </c>
      <c r="BJ242" s="446" t="s">
        <v>195</v>
      </c>
      <c r="BK242" s="452" t="s">
        <v>195</v>
      </c>
      <c r="BL242" s="453">
        <v>1.1499999999999999</v>
      </c>
      <c r="BM242" s="454">
        <v>40</v>
      </c>
      <c r="BN242" s="454" t="s">
        <v>195</v>
      </c>
      <c r="BO242" s="455" t="s">
        <v>195</v>
      </c>
      <c r="BP242" s="454" t="s">
        <v>195</v>
      </c>
      <c r="BQ242" s="454" t="s">
        <v>195</v>
      </c>
    </row>
    <row r="243" spans="1:69" customFormat="1" ht="13.5" customHeight="1" outlineLevel="1">
      <c r="A243" s="431" t="s">
        <v>584</v>
      </c>
      <c r="B243" s="432" t="s">
        <v>527</v>
      </c>
      <c r="C243" s="432" t="s">
        <v>585</v>
      </c>
      <c r="D243" s="432" t="s">
        <v>568</v>
      </c>
      <c r="E243" s="432" t="s">
        <v>215</v>
      </c>
      <c r="F243" s="433" t="s">
        <v>586</v>
      </c>
      <c r="G243" s="456"/>
      <c r="H243" s="434"/>
      <c r="I243" s="435" t="s">
        <v>587</v>
      </c>
      <c r="J243" s="436" t="s">
        <v>588</v>
      </c>
      <c r="K243" s="437" t="s">
        <v>589</v>
      </c>
      <c r="L243" s="438" t="s">
        <v>195</v>
      </c>
      <c r="M243" s="439" t="s">
        <v>195</v>
      </c>
      <c r="N243" s="440" t="s">
        <v>195</v>
      </c>
      <c r="O243" s="438" t="s">
        <v>195</v>
      </c>
      <c r="P243" s="439" t="s">
        <v>195</v>
      </c>
      <c r="Q243" s="441" t="s">
        <v>195</v>
      </c>
      <c r="R243" s="442" t="s">
        <v>195</v>
      </c>
      <c r="S243" s="443" t="s">
        <v>590</v>
      </c>
      <c r="T243" s="437" t="s">
        <v>195</v>
      </c>
      <c r="U243" s="444" t="s">
        <v>195</v>
      </c>
      <c r="V243" s="432" t="s">
        <v>591</v>
      </c>
      <c r="W243" s="445" t="s">
        <v>195</v>
      </c>
      <c r="X243" s="445" t="s">
        <v>195</v>
      </c>
      <c r="Y243" s="436" t="s">
        <v>195</v>
      </c>
      <c r="Z243" s="436" t="s">
        <v>592</v>
      </c>
      <c r="AA243" s="436" t="s">
        <v>593</v>
      </c>
      <c r="AB243" s="436" t="s">
        <v>594</v>
      </c>
      <c r="AC243" s="436" t="e">
        <v>#N/A</v>
      </c>
      <c r="AD243" s="436" t="s">
        <v>595</v>
      </c>
      <c r="AE243" s="436" t="s">
        <v>596</v>
      </c>
      <c r="AF243" s="436" t="s">
        <v>597</v>
      </c>
      <c r="AG243" s="436" t="s">
        <v>598</v>
      </c>
      <c r="AH243" s="436" t="s">
        <v>195</v>
      </c>
      <c r="AI243" s="436" t="s">
        <v>195</v>
      </c>
      <c r="AJ243" s="436" t="e">
        <v>#VALUE!</v>
      </c>
      <c r="AK243" s="462" t="s">
        <v>599</v>
      </c>
      <c r="AL243" s="462" t="s">
        <v>600</v>
      </c>
      <c r="AM243" s="462"/>
      <c r="AN243" s="432">
        <v>30</v>
      </c>
      <c r="AO243" s="432">
        <v>40</v>
      </c>
      <c r="AP243" s="446">
        <v>114</v>
      </c>
      <c r="AQ243" s="447">
        <v>0</v>
      </c>
      <c r="AR243" s="448" t="s">
        <v>195</v>
      </c>
      <c r="AS243" s="449">
        <v>0</v>
      </c>
      <c r="AT243" s="432" t="s">
        <v>299</v>
      </c>
      <c r="AU243" s="432" t="s">
        <v>197</v>
      </c>
      <c r="AV243" s="450">
        <v>0</v>
      </c>
      <c r="AW243" s="450">
        <v>0</v>
      </c>
      <c r="AX243" s="450">
        <v>0</v>
      </c>
      <c r="AY243" s="450">
        <v>0</v>
      </c>
      <c r="AZ243" s="450">
        <v>0</v>
      </c>
      <c r="BA243" s="450">
        <v>0</v>
      </c>
      <c r="BB243" s="450">
        <v>0</v>
      </c>
      <c r="BC243" s="450">
        <v>0</v>
      </c>
      <c r="BD243" s="450">
        <v>0</v>
      </c>
      <c r="BE243" s="450" t="s">
        <v>239</v>
      </c>
      <c r="BF243" s="450" t="s">
        <v>239</v>
      </c>
      <c r="BG243" s="450" t="s">
        <v>195</v>
      </c>
      <c r="BH243" s="458" t="s">
        <v>195</v>
      </c>
      <c r="BI243" s="446" t="s">
        <v>198</v>
      </c>
      <c r="BJ243" s="446" t="s">
        <v>195</v>
      </c>
      <c r="BK243" s="452" t="s">
        <v>195</v>
      </c>
      <c r="BL243" s="453">
        <v>1.1499999999999999</v>
      </c>
      <c r="BM243" s="454">
        <v>40</v>
      </c>
      <c r="BN243" s="454" t="s">
        <v>195</v>
      </c>
      <c r="BO243" s="455" t="s">
        <v>195</v>
      </c>
      <c r="BP243" s="454" t="s">
        <v>195</v>
      </c>
      <c r="BQ243" s="454" t="s">
        <v>195</v>
      </c>
    </row>
    <row r="244" spans="1:69" customFormat="1" ht="13.5" customHeight="1" outlineLevel="1">
      <c r="A244" s="431" t="s">
        <v>601</v>
      </c>
      <c r="B244" s="432" t="s">
        <v>527</v>
      </c>
      <c r="C244" s="432" t="s">
        <v>602</v>
      </c>
      <c r="D244" s="432" t="s">
        <v>568</v>
      </c>
      <c r="E244" s="432" t="s">
        <v>215</v>
      </c>
      <c r="F244" s="433" t="s">
        <v>603</v>
      </c>
      <c r="G244" s="456"/>
      <c r="H244" s="434"/>
      <c r="I244" s="435" t="s">
        <v>604</v>
      </c>
      <c r="J244" s="436" t="s">
        <v>605</v>
      </c>
      <c r="K244" s="437" t="s">
        <v>606</v>
      </c>
      <c r="L244" s="438" t="s">
        <v>195</v>
      </c>
      <c r="M244" s="439" t="s">
        <v>195</v>
      </c>
      <c r="N244" s="440" t="s">
        <v>195</v>
      </c>
      <c r="O244" s="438" t="s">
        <v>195</v>
      </c>
      <c r="P244" s="439" t="s">
        <v>195</v>
      </c>
      <c r="Q244" s="441" t="s">
        <v>195</v>
      </c>
      <c r="R244" s="442" t="s">
        <v>195</v>
      </c>
      <c r="S244" s="443" t="s">
        <v>607</v>
      </c>
      <c r="T244" s="437" t="s">
        <v>195</v>
      </c>
      <c r="U244" s="444" t="s">
        <v>195</v>
      </c>
      <c r="V244" s="432" t="s">
        <v>608</v>
      </c>
      <c r="W244" s="445" t="s">
        <v>195</v>
      </c>
      <c r="X244" s="445" t="s">
        <v>195</v>
      </c>
      <c r="Y244" s="436" t="s">
        <v>195</v>
      </c>
      <c r="Z244" s="436" t="s">
        <v>609</v>
      </c>
      <c r="AA244" s="436" t="s">
        <v>610</v>
      </c>
      <c r="AB244" s="436" t="s">
        <v>611</v>
      </c>
      <c r="AC244" s="436" t="e">
        <v>#N/A</v>
      </c>
      <c r="AD244" s="436">
        <v>1.6</v>
      </c>
      <c r="AE244" s="436" t="s">
        <v>612</v>
      </c>
      <c r="AF244" s="436" t="s">
        <v>613</v>
      </c>
      <c r="AG244" s="436" t="s">
        <v>614</v>
      </c>
      <c r="AH244" s="436" t="s">
        <v>615</v>
      </c>
      <c r="AI244" s="436" t="s">
        <v>616</v>
      </c>
      <c r="AJ244" s="436" t="e">
        <v>#VALUE!</v>
      </c>
      <c r="AK244" s="436" t="s">
        <v>617</v>
      </c>
      <c r="AL244" s="436" t="s">
        <v>618</v>
      </c>
      <c r="AM244" s="436"/>
      <c r="AN244" s="432">
        <v>0</v>
      </c>
      <c r="AO244" s="432">
        <v>0</v>
      </c>
      <c r="AP244" s="446">
        <v>0</v>
      </c>
      <c r="AQ244" s="447">
        <v>0</v>
      </c>
      <c r="AR244" s="448" t="s">
        <v>195</v>
      </c>
      <c r="AS244" s="449">
        <v>0</v>
      </c>
      <c r="AT244" s="432" t="s">
        <v>299</v>
      </c>
      <c r="AU244" s="432" t="s">
        <v>197</v>
      </c>
      <c r="AV244" s="450">
        <v>0</v>
      </c>
      <c r="AW244" s="450">
        <v>0</v>
      </c>
      <c r="AX244" s="450">
        <v>0</v>
      </c>
      <c r="AY244" s="450">
        <v>0</v>
      </c>
      <c r="AZ244" s="450">
        <v>0</v>
      </c>
      <c r="BA244" s="450">
        <v>0</v>
      </c>
      <c r="BB244" s="450">
        <v>0</v>
      </c>
      <c r="BC244" s="450">
        <v>0</v>
      </c>
      <c r="BD244" s="450">
        <v>0</v>
      </c>
      <c r="BE244" s="450" t="s">
        <v>239</v>
      </c>
      <c r="BF244" s="450" t="s">
        <v>239</v>
      </c>
      <c r="BG244" s="450" t="s">
        <v>239</v>
      </c>
      <c r="BH244" s="450" t="s">
        <v>239</v>
      </c>
      <c r="BI244" s="446" t="s">
        <v>198</v>
      </c>
      <c r="BJ244" s="446" t="s">
        <v>195</v>
      </c>
      <c r="BK244" s="452" t="s">
        <v>195</v>
      </c>
      <c r="BL244" s="453">
        <v>1.1499999999999999</v>
      </c>
      <c r="BM244" s="454">
        <v>40</v>
      </c>
      <c r="BN244" s="454" t="s">
        <v>195</v>
      </c>
      <c r="BO244" s="455" t="s">
        <v>195</v>
      </c>
      <c r="BP244" s="454" t="s">
        <v>195</v>
      </c>
      <c r="BQ244" s="454" t="s">
        <v>195</v>
      </c>
    </row>
    <row r="245" spans="1:69" customFormat="1" ht="13.5" customHeight="1" outlineLevel="1">
      <c r="A245" s="431" t="s">
        <v>619</v>
      </c>
      <c r="B245" s="432" t="s">
        <v>527</v>
      </c>
      <c r="C245" s="432" t="s">
        <v>602</v>
      </c>
      <c r="D245" s="432" t="s">
        <v>568</v>
      </c>
      <c r="E245" s="432" t="s">
        <v>221</v>
      </c>
      <c r="F245" s="433" t="s">
        <v>603</v>
      </c>
      <c r="G245" s="456"/>
      <c r="H245" s="434"/>
      <c r="I245" s="435" t="s">
        <v>604</v>
      </c>
      <c r="J245" s="436" t="s">
        <v>605</v>
      </c>
      <c r="K245" s="437" t="s">
        <v>606</v>
      </c>
      <c r="L245" s="438" t="s">
        <v>195</v>
      </c>
      <c r="M245" s="439" t="s">
        <v>195</v>
      </c>
      <c r="N245" s="440" t="s">
        <v>195</v>
      </c>
      <c r="O245" s="438" t="s">
        <v>195</v>
      </c>
      <c r="P245" s="439" t="s">
        <v>195</v>
      </c>
      <c r="Q245" s="441" t="s">
        <v>195</v>
      </c>
      <c r="R245" s="442" t="s">
        <v>195</v>
      </c>
      <c r="S245" s="443" t="s">
        <v>607</v>
      </c>
      <c r="T245" s="437" t="s">
        <v>195</v>
      </c>
      <c r="U245" s="444" t="s">
        <v>195</v>
      </c>
      <c r="V245" s="432" t="s">
        <v>608</v>
      </c>
      <c r="W245" s="445" t="s">
        <v>195</v>
      </c>
      <c r="X245" s="445" t="s">
        <v>195</v>
      </c>
      <c r="Y245" s="436" t="s">
        <v>195</v>
      </c>
      <c r="Z245" s="436" t="s">
        <v>609</v>
      </c>
      <c r="AA245" s="436" t="s">
        <v>610</v>
      </c>
      <c r="AB245" s="436" t="s">
        <v>611</v>
      </c>
      <c r="AC245" s="436" t="e">
        <v>#N/A</v>
      </c>
      <c r="AD245" s="436">
        <v>1.6</v>
      </c>
      <c r="AE245" s="436" t="s">
        <v>612</v>
      </c>
      <c r="AF245" s="436" t="s">
        <v>613</v>
      </c>
      <c r="AG245" s="436" t="s">
        <v>614</v>
      </c>
      <c r="AH245" s="436" t="s">
        <v>615</v>
      </c>
      <c r="AI245" s="436" t="s">
        <v>616</v>
      </c>
      <c r="AJ245" s="436" t="e">
        <v>#VALUE!</v>
      </c>
      <c r="AK245" s="436" t="s">
        <v>617</v>
      </c>
      <c r="AL245" s="436" t="s">
        <v>618</v>
      </c>
      <c r="AM245" s="436"/>
      <c r="AN245" s="432">
        <v>0</v>
      </c>
      <c r="AO245" s="432">
        <v>0</v>
      </c>
      <c r="AP245" s="446">
        <v>0</v>
      </c>
      <c r="AQ245" s="447">
        <v>0</v>
      </c>
      <c r="AR245" s="448" t="s">
        <v>195</v>
      </c>
      <c r="AS245" s="449">
        <v>0</v>
      </c>
      <c r="AT245" s="432" t="s">
        <v>299</v>
      </c>
      <c r="AU245" s="432" t="s">
        <v>197</v>
      </c>
      <c r="AV245" s="450">
        <v>0</v>
      </c>
      <c r="AW245" s="450">
        <v>0</v>
      </c>
      <c r="AX245" s="450">
        <v>0</v>
      </c>
      <c r="AY245" s="450">
        <v>0</v>
      </c>
      <c r="AZ245" s="450">
        <v>0</v>
      </c>
      <c r="BA245" s="450">
        <v>0</v>
      </c>
      <c r="BB245" s="450">
        <v>0</v>
      </c>
      <c r="BC245" s="450">
        <v>0</v>
      </c>
      <c r="BD245" s="450">
        <v>0</v>
      </c>
      <c r="BE245" s="450" t="s">
        <v>239</v>
      </c>
      <c r="BF245" s="450" t="s">
        <v>239</v>
      </c>
      <c r="BG245" s="450" t="s">
        <v>239</v>
      </c>
      <c r="BH245" s="450" t="s">
        <v>239</v>
      </c>
      <c r="BI245" s="446" t="s">
        <v>198</v>
      </c>
      <c r="BJ245" s="446" t="s">
        <v>195</v>
      </c>
      <c r="BK245" s="452" t="s">
        <v>195</v>
      </c>
      <c r="BL245" s="453">
        <v>1.1499999999999999</v>
      </c>
      <c r="BM245" s="454">
        <v>40</v>
      </c>
      <c r="BN245" s="454" t="s">
        <v>195</v>
      </c>
      <c r="BO245" s="455" t="s">
        <v>195</v>
      </c>
      <c r="BP245" s="454" t="s">
        <v>195</v>
      </c>
      <c r="BQ245" s="454" t="s">
        <v>195</v>
      </c>
    </row>
    <row r="246" spans="1:69" customFormat="1" ht="13.5" customHeight="1" outlineLevel="1">
      <c r="A246" s="431" t="s">
        <v>620</v>
      </c>
      <c r="B246" s="432" t="s">
        <v>527</v>
      </c>
      <c r="C246" s="432" t="s">
        <v>621</v>
      </c>
      <c r="D246" s="432" t="s">
        <v>529</v>
      </c>
      <c r="E246" s="432" t="s">
        <v>224</v>
      </c>
      <c r="F246" s="433" t="s">
        <v>622</v>
      </c>
      <c r="G246" s="456"/>
      <c r="H246" s="434"/>
      <c r="I246" s="435" t="s">
        <v>623</v>
      </c>
      <c r="J246" s="436" t="s">
        <v>624</v>
      </c>
      <c r="K246" s="437" t="s">
        <v>625</v>
      </c>
      <c r="L246" s="438" t="s">
        <v>195</v>
      </c>
      <c r="M246" s="439" t="s">
        <v>195</v>
      </c>
      <c r="N246" s="440" t="s">
        <v>195</v>
      </c>
      <c r="O246" s="438" t="s">
        <v>195</v>
      </c>
      <c r="P246" s="439" t="s">
        <v>195</v>
      </c>
      <c r="Q246" s="441" t="s">
        <v>195</v>
      </c>
      <c r="R246" s="442" t="s">
        <v>195</v>
      </c>
      <c r="S246" s="443" t="s">
        <v>626</v>
      </c>
      <c r="T246" s="437" t="s">
        <v>195</v>
      </c>
      <c r="U246" s="444" t="s">
        <v>195</v>
      </c>
      <c r="V246" s="432" t="s">
        <v>627</v>
      </c>
      <c r="W246" s="445" t="s">
        <v>195</v>
      </c>
      <c r="X246" s="445" t="s">
        <v>195</v>
      </c>
      <c r="Y246" s="436" t="s">
        <v>195</v>
      </c>
      <c r="Z246" s="436" t="s">
        <v>628</v>
      </c>
      <c r="AA246" s="436" t="s">
        <v>629</v>
      </c>
      <c r="AB246" s="436" t="s">
        <v>594</v>
      </c>
      <c r="AC246" s="436" t="e">
        <v>#N/A</v>
      </c>
      <c r="AD246" s="436">
        <v>1.7105263157894737</v>
      </c>
      <c r="AE246" s="436" t="s">
        <v>630</v>
      </c>
      <c r="AF246" s="436" t="s">
        <v>631</v>
      </c>
      <c r="AG246" s="436" t="s">
        <v>632</v>
      </c>
      <c r="AH246" s="436" t="s">
        <v>633</v>
      </c>
      <c r="AI246" s="436" t="s">
        <v>634</v>
      </c>
      <c r="AJ246" s="436" t="e">
        <v>#VALUE!</v>
      </c>
      <c r="AK246" s="436" t="s">
        <v>635</v>
      </c>
      <c r="AL246" s="462" t="s">
        <v>636</v>
      </c>
      <c r="AM246" s="462"/>
      <c r="AN246" s="432">
        <v>0</v>
      </c>
      <c r="AO246" s="432">
        <v>0</v>
      </c>
      <c r="AP246" s="446">
        <v>0</v>
      </c>
      <c r="AQ246" s="447">
        <v>0</v>
      </c>
      <c r="AR246" s="448" t="s">
        <v>195</v>
      </c>
      <c r="AS246" s="449">
        <v>0</v>
      </c>
      <c r="AT246" s="432" t="s">
        <v>299</v>
      </c>
      <c r="AU246" s="432" t="s">
        <v>197</v>
      </c>
      <c r="AV246" s="450">
        <v>0</v>
      </c>
      <c r="AW246" s="450">
        <v>0</v>
      </c>
      <c r="AX246" s="450">
        <v>0</v>
      </c>
      <c r="AY246" s="450">
        <v>0</v>
      </c>
      <c r="AZ246" s="450">
        <v>0</v>
      </c>
      <c r="BA246" s="450">
        <v>0</v>
      </c>
      <c r="BB246" s="450">
        <v>0</v>
      </c>
      <c r="BC246" s="450">
        <v>0</v>
      </c>
      <c r="BD246" s="450">
        <v>0</v>
      </c>
      <c r="BE246" s="450" t="s">
        <v>239</v>
      </c>
      <c r="BF246" s="450" t="s">
        <v>239</v>
      </c>
      <c r="BG246" s="450" t="s">
        <v>239</v>
      </c>
      <c r="BH246" s="450" t="s">
        <v>239</v>
      </c>
      <c r="BI246" s="446" t="s">
        <v>198</v>
      </c>
      <c r="BJ246" s="446" t="s">
        <v>195</v>
      </c>
      <c r="BK246" s="452" t="s">
        <v>195</v>
      </c>
      <c r="BL246" s="453">
        <v>1.1499999999999999</v>
      </c>
      <c r="BM246" s="454">
        <v>40</v>
      </c>
      <c r="BN246" s="454" t="s">
        <v>195</v>
      </c>
      <c r="BO246" s="455" t="s">
        <v>195</v>
      </c>
      <c r="BP246" s="454" t="s">
        <v>195</v>
      </c>
      <c r="BQ246" s="454" t="s">
        <v>195</v>
      </c>
    </row>
    <row r="247" spans="1:69" customFormat="1" ht="13.5" customHeight="1" outlineLevel="1">
      <c r="A247" s="431" t="s">
        <v>637</v>
      </c>
      <c r="B247" s="432" t="s">
        <v>527</v>
      </c>
      <c r="C247" s="432" t="s">
        <v>621</v>
      </c>
      <c r="D247" s="432" t="s">
        <v>529</v>
      </c>
      <c r="E247" s="432" t="s">
        <v>221</v>
      </c>
      <c r="F247" s="433" t="s">
        <v>622</v>
      </c>
      <c r="G247" s="456"/>
      <c r="H247" s="434"/>
      <c r="I247" s="435" t="s">
        <v>623</v>
      </c>
      <c r="J247" s="436" t="s">
        <v>624</v>
      </c>
      <c r="K247" s="437" t="s">
        <v>625</v>
      </c>
      <c r="L247" s="438" t="s">
        <v>195</v>
      </c>
      <c r="M247" s="439" t="s">
        <v>195</v>
      </c>
      <c r="N247" s="440" t="s">
        <v>195</v>
      </c>
      <c r="O247" s="438" t="s">
        <v>195</v>
      </c>
      <c r="P247" s="439" t="s">
        <v>195</v>
      </c>
      <c r="Q247" s="441" t="s">
        <v>195</v>
      </c>
      <c r="R247" s="442" t="s">
        <v>195</v>
      </c>
      <c r="S247" s="443" t="s">
        <v>626</v>
      </c>
      <c r="T247" s="437" t="s">
        <v>195</v>
      </c>
      <c r="U247" s="444" t="s">
        <v>195</v>
      </c>
      <c r="V247" s="432" t="s">
        <v>627</v>
      </c>
      <c r="W247" s="445" t="s">
        <v>195</v>
      </c>
      <c r="X247" s="445" t="s">
        <v>195</v>
      </c>
      <c r="Y247" s="436" t="s">
        <v>195</v>
      </c>
      <c r="Z247" s="436" t="s">
        <v>628</v>
      </c>
      <c r="AA247" s="436" t="s">
        <v>629</v>
      </c>
      <c r="AB247" s="436" t="s">
        <v>594</v>
      </c>
      <c r="AC247" s="436" t="e">
        <v>#N/A</v>
      </c>
      <c r="AD247" s="436">
        <v>1.7105263157894737</v>
      </c>
      <c r="AE247" s="436" t="s">
        <v>630</v>
      </c>
      <c r="AF247" s="436" t="s">
        <v>631</v>
      </c>
      <c r="AG247" s="436" t="s">
        <v>632</v>
      </c>
      <c r="AH247" s="436" t="s">
        <v>633</v>
      </c>
      <c r="AI247" s="436" t="s">
        <v>634</v>
      </c>
      <c r="AJ247" s="436" t="e">
        <v>#VALUE!</v>
      </c>
      <c r="AK247" s="436" t="s">
        <v>635</v>
      </c>
      <c r="AL247" s="462" t="s">
        <v>636</v>
      </c>
      <c r="AM247" s="462"/>
      <c r="AN247" s="432">
        <v>0</v>
      </c>
      <c r="AO247" s="432">
        <v>0</v>
      </c>
      <c r="AP247" s="446">
        <v>0</v>
      </c>
      <c r="AQ247" s="447">
        <v>0</v>
      </c>
      <c r="AR247" s="448" t="s">
        <v>195</v>
      </c>
      <c r="AS247" s="449">
        <v>0</v>
      </c>
      <c r="AT247" s="432" t="s">
        <v>299</v>
      </c>
      <c r="AU247" s="432" t="s">
        <v>197</v>
      </c>
      <c r="AV247" s="450">
        <v>0</v>
      </c>
      <c r="AW247" s="450">
        <v>0</v>
      </c>
      <c r="AX247" s="450">
        <v>0</v>
      </c>
      <c r="AY247" s="450">
        <v>0</v>
      </c>
      <c r="AZ247" s="450">
        <v>0</v>
      </c>
      <c r="BA247" s="450">
        <v>0</v>
      </c>
      <c r="BB247" s="450">
        <v>0</v>
      </c>
      <c r="BC247" s="450">
        <v>0</v>
      </c>
      <c r="BD247" s="450">
        <v>0</v>
      </c>
      <c r="BE247" s="450" t="s">
        <v>239</v>
      </c>
      <c r="BF247" s="450" t="s">
        <v>239</v>
      </c>
      <c r="BG247" s="450" t="s">
        <v>239</v>
      </c>
      <c r="BH247" s="450" t="s">
        <v>239</v>
      </c>
      <c r="BI247" s="446" t="s">
        <v>198</v>
      </c>
      <c r="BJ247" s="446" t="s">
        <v>195</v>
      </c>
      <c r="BK247" s="452" t="s">
        <v>195</v>
      </c>
      <c r="BL247" s="459" t="s">
        <v>195</v>
      </c>
      <c r="BM247" s="455" t="s">
        <v>195</v>
      </c>
      <c r="BN247" s="454" t="s">
        <v>195</v>
      </c>
      <c r="BO247" s="455" t="s">
        <v>195</v>
      </c>
      <c r="BP247" s="454" t="s">
        <v>195</v>
      </c>
      <c r="BQ247" s="454" t="s">
        <v>195</v>
      </c>
    </row>
    <row r="248" spans="1:69" customFormat="1" ht="13.5" customHeight="1" outlineLevel="1">
      <c r="A248" s="431" t="s">
        <v>638</v>
      </c>
      <c r="B248" s="432" t="s">
        <v>527</v>
      </c>
      <c r="C248" s="432" t="s">
        <v>639</v>
      </c>
      <c r="D248" s="432" t="s">
        <v>529</v>
      </c>
      <c r="E248" s="432" t="s">
        <v>224</v>
      </c>
      <c r="F248" s="433" t="s">
        <v>640</v>
      </c>
      <c r="G248" s="456"/>
      <c r="H248" s="434"/>
      <c r="I248" s="435" t="s">
        <v>641</v>
      </c>
      <c r="J248" s="436" t="s">
        <v>642</v>
      </c>
      <c r="K248" s="437" t="s">
        <v>643</v>
      </c>
      <c r="L248" s="438" t="s">
        <v>195</v>
      </c>
      <c r="M248" s="439" t="s">
        <v>195</v>
      </c>
      <c r="N248" s="440" t="s">
        <v>195</v>
      </c>
      <c r="O248" s="438" t="s">
        <v>195</v>
      </c>
      <c r="P248" s="439" t="s">
        <v>195</v>
      </c>
      <c r="Q248" s="441" t="s">
        <v>195</v>
      </c>
      <c r="R248" s="442" t="s">
        <v>195</v>
      </c>
      <c r="S248" s="443" t="s">
        <v>644</v>
      </c>
      <c r="T248" s="437" t="s">
        <v>195</v>
      </c>
      <c r="U248" s="444" t="s">
        <v>195</v>
      </c>
      <c r="V248" s="432" t="s">
        <v>645</v>
      </c>
      <c r="W248" s="445" t="s">
        <v>195</v>
      </c>
      <c r="X248" s="445" t="s">
        <v>195</v>
      </c>
      <c r="Y248" s="436" t="s">
        <v>195</v>
      </c>
      <c r="Z248" s="436" t="s">
        <v>646</v>
      </c>
      <c r="AA248" s="436" t="s">
        <v>647</v>
      </c>
      <c r="AB248" s="436" t="s">
        <v>594</v>
      </c>
      <c r="AC248" s="436" t="e">
        <v>#N/A</v>
      </c>
      <c r="AD248" s="436">
        <v>1.7250000000000001</v>
      </c>
      <c r="AE248" s="436" t="s">
        <v>648</v>
      </c>
      <c r="AF248" s="436" t="s">
        <v>594</v>
      </c>
      <c r="AG248" s="436" t="s">
        <v>649</v>
      </c>
      <c r="AH248" s="436" t="s">
        <v>650</v>
      </c>
      <c r="AI248" s="436" t="s">
        <v>651</v>
      </c>
      <c r="AJ248" s="436" t="e">
        <v>#VALUE!</v>
      </c>
      <c r="AK248" s="462" t="s">
        <v>652</v>
      </c>
      <c r="AL248" s="462" t="s">
        <v>653</v>
      </c>
      <c r="AM248" s="462"/>
      <c r="AN248" s="432">
        <v>0</v>
      </c>
      <c r="AO248" s="432">
        <v>0</v>
      </c>
      <c r="AP248" s="446">
        <v>0</v>
      </c>
      <c r="AQ248" s="447">
        <v>0</v>
      </c>
      <c r="AR248" s="448" t="s">
        <v>195</v>
      </c>
      <c r="AS248" s="449">
        <v>0</v>
      </c>
      <c r="AT248" s="432" t="s">
        <v>299</v>
      </c>
      <c r="AU248" s="432" t="s">
        <v>197</v>
      </c>
      <c r="AV248" s="450">
        <v>0</v>
      </c>
      <c r="AW248" s="450">
        <v>0</v>
      </c>
      <c r="AX248" s="450">
        <v>0</v>
      </c>
      <c r="AY248" s="450">
        <v>0</v>
      </c>
      <c r="AZ248" s="450">
        <v>0</v>
      </c>
      <c r="BA248" s="450">
        <v>0</v>
      </c>
      <c r="BB248" s="450">
        <v>0</v>
      </c>
      <c r="BC248" s="450">
        <v>0</v>
      </c>
      <c r="BD248" s="450">
        <v>0</v>
      </c>
      <c r="BE248" s="450" t="s">
        <v>239</v>
      </c>
      <c r="BF248" s="450" t="s">
        <v>239</v>
      </c>
      <c r="BG248" s="450" t="s">
        <v>239</v>
      </c>
      <c r="BH248" s="450" t="s">
        <v>239</v>
      </c>
      <c r="BI248" s="446" t="s">
        <v>198</v>
      </c>
      <c r="BJ248" s="446" t="s">
        <v>195</v>
      </c>
      <c r="BK248" s="452" t="s">
        <v>195</v>
      </c>
      <c r="BL248" s="459" t="s">
        <v>195</v>
      </c>
      <c r="BM248" s="455" t="s">
        <v>195</v>
      </c>
      <c r="BN248" s="454" t="s">
        <v>195</v>
      </c>
      <c r="BO248" s="455" t="s">
        <v>195</v>
      </c>
      <c r="BP248" s="454" t="s">
        <v>195</v>
      </c>
      <c r="BQ248" s="454" t="s">
        <v>195</v>
      </c>
    </row>
    <row r="249" spans="1:69" customFormat="1" ht="13.5" customHeight="1" outlineLevel="1">
      <c r="A249" s="431" t="s">
        <v>654</v>
      </c>
      <c r="B249" s="432" t="s">
        <v>527</v>
      </c>
      <c r="C249" s="432" t="s">
        <v>655</v>
      </c>
      <c r="D249" s="432" t="s">
        <v>529</v>
      </c>
      <c r="E249" s="432" t="s">
        <v>230</v>
      </c>
      <c r="F249" s="433" t="s">
        <v>656</v>
      </c>
      <c r="G249" s="456"/>
      <c r="H249" s="434"/>
      <c r="I249" s="435" t="s">
        <v>657</v>
      </c>
      <c r="J249" s="436" t="s">
        <v>658</v>
      </c>
      <c r="K249" s="437" t="s">
        <v>659</v>
      </c>
      <c r="L249" s="438" t="s">
        <v>195</v>
      </c>
      <c r="M249" s="439" t="s">
        <v>195</v>
      </c>
      <c r="N249" s="440" t="s">
        <v>195</v>
      </c>
      <c r="O249" s="438" t="s">
        <v>195</v>
      </c>
      <c r="P249" s="439" t="s">
        <v>195</v>
      </c>
      <c r="Q249" s="441" t="s">
        <v>195</v>
      </c>
      <c r="R249" s="442" t="s">
        <v>195</v>
      </c>
      <c r="S249" s="443" t="s">
        <v>660</v>
      </c>
      <c r="T249" s="437" t="s">
        <v>195</v>
      </c>
      <c r="U249" s="444" t="s">
        <v>195</v>
      </c>
      <c r="V249" s="432" t="s">
        <v>661</v>
      </c>
      <c r="W249" s="445" t="s">
        <v>195</v>
      </c>
      <c r="X249" s="445" t="s">
        <v>195</v>
      </c>
      <c r="Y249" s="436" t="s">
        <v>195</v>
      </c>
      <c r="Z249" s="436" t="s">
        <v>646</v>
      </c>
      <c r="AA249" s="436" t="s">
        <v>647</v>
      </c>
      <c r="AB249" s="436" t="s">
        <v>662</v>
      </c>
      <c r="AC249" s="436" t="e">
        <v>#N/A</v>
      </c>
      <c r="AD249" s="436">
        <v>1.7250000000000001</v>
      </c>
      <c r="AE249" s="436" t="s">
        <v>648</v>
      </c>
      <c r="AF249" s="436" t="s">
        <v>663</v>
      </c>
      <c r="AG249" s="436" t="s">
        <v>664</v>
      </c>
      <c r="AH249" s="436" t="s">
        <v>665</v>
      </c>
      <c r="AI249" s="436" t="s">
        <v>666</v>
      </c>
      <c r="AJ249" s="436" t="e">
        <v>#VALUE!</v>
      </c>
      <c r="AK249" s="462" t="s">
        <v>667</v>
      </c>
      <c r="AL249" s="462" t="s">
        <v>583</v>
      </c>
      <c r="AM249" s="462"/>
      <c r="AN249" s="432">
        <v>0</v>
      </c>
      <c r="AO249" s="432">
        <v>0</v>
      </c>
      <c r="AP249" s="446">
        <v>0</v>
      </c>
      <c r="AQ249" s="447">
        <v>0</v>
      </c>
      <c r="AR249" s="448" t="s">
        <v>195</v>
      </c>
      <c r="AS249" s="449">
        <v>0</v>
      </c>
      <c r="AT249" s="432" t="s">
        <v>299</v>
      </c>
      <c r="AU249" s="432" t="s">
        <v>197</v>
      </c>
      <c r="AV249" s="450">
        <v>0</v>
      </c>
      <c r="AW249" s="450">
        <v>0</v>
      </c>
      <c r="AX249" s="450">
        <v>0</v>
      </c>
      <c r="AY249" s="450">
        <v>0</v>
      </c>
      <c r="AZ249" s="450">
        <v>0</v>
      </c>
      <c r="BA249" s="450">
        <v>0</v>
      </c>
      <c r="BB249" s="450">
        <v>0</v>
      </c>
      <c r="BC249" s="450">
        <v>0</v>
      </c>
      <c r="BD249" s="450">
        <v>0</v>
      </c>
      <c r="BE249" s="450" t="s">
        <v>239</v>
      </c>
      <c r="BF249" s="450" t="s">
        <v>239</v>
      </c>
      <c r="BG249" s="450" t="s">
        <v>239</v>
      </c>
      <c r="BH249" s="450" t="s">
        <v>239</v>
      </c>
      <c r="BI249" s="446" t="s">
        <v>198</v>
      </c>
      <c r="BJ249" s="446" t="s">
        <v>195</v>
      </c>
      <c r="BK249" s="452" t="s">
        <v>195</v>
      </c>
      <c r="BL249" s="453">
        <v>1.1499999999999999</v>
      </c>
      <c r="BM249" s="454">
        <v>40</v>
      </c>
      <c r="BN249" s="454" t="s">
        <v>195</v>
      </c>
      <c r="BO249" s="455" t="s">
        <v>195</v>
      </c>
      <c r="BP249" s="454" t="s">
        <v>195</v>
      </c>
      <c r="BQ249" s="454" t="s">
        <v>195</v>
      </c>
    </row>
    <row r="250" spans="1:69" customFormat="1" ht="13.5" customHeight="1" outlineLevel="1">
      <c r="A250" s="431" t="s">
        <v>668</v>
      </c>
      <c r="B250" s="432" t="s">
        <v>527</v>
      </c>
      <c r="C250" s="432" t="s">
        <v>669</v>
      </c>
      <c r="D250" s="432" t="s">
        <v>568</v>
      </c>
      <c r="E250" s="432" t="s">
        <v>233</v>
      </c>
      <c r="F250" s="433" t="s">
        <v>656</v>
      </c>
      <c r="G250" s="456"/>
      <c r="H250" s="434"/>
      <c r="I250" s="435" t="s">
        <v>670</v>
      </c>
      <c r="J250" s="436" t="s">
        <v>671</v>
      </c>
      <c r="K250" s="437" t="s">
        <v>672</v>
      </c>
      <c r="L250" s="438" t="s">
        <v>195</v>
      </c>
      <c r="M250" s="439" t="s">
        <v>195</v>
      </c>
      <c r="N250" s="440" t="s">
        <v>195</v>
      </c>
      <c r="O250" s="438" t="s">
        <v>195</v>
      </c>
      <c r="P250" s="439" t="s">
        <v>195</v>
      </c>
      <c r="Q250" s="441" t="s">
        <v>195</v>
      </c>
      <c r="R250" s="442" t="s">
        <v>195</v>
      </c>
      <c r="S250" s="443" t="s">
        <v>673</v>
      </c>
      <c r="T250" s="437" t="s">
        <v>195</v>
      </c>
      <c r="U250" s="444" t="s">
        <v>195</v>
      </c>
      <c r="V250" s="432" t="s">
        <v>674</v>
      </c>
      <c r="W250" s="445" t="s">
        <v>195</v>
      </c>
      <c r="X250" s="445" t="s">
        <v>195</v>
      </c>
      <c r="Y250" s="436" t="s">
        <v>195</v>
      </c>
      <c r="Z250" s="436" t="s">
        <v>675</v>
      </c>
      <c r="AA250" s="436" t="s">
        <v>676</v>
      </c>
      <c r="AB250" s="436" t="s">
        <v>677</v>
      </c>
      <c r="AC250" s="436" t="e">
        <v>#N/A</v>
      </c>
      <c r="AD250" s="436" t="s">
        <v>678</v>
      </c>
      <c r="AE250" s="436" t="s">
        <v>679</v>
      </c>
      <c r="AF250" s="436" t="s">
        <v>631</v>
      </c>
      <c r="AG250" s="436" t="s">
        <v>680</v>
      </c>
      <c r="AH250" s="436" t="s">
        <v>195</v>
      </c>
      <c r="AI250" s="436" t="s">
        <v>195</v>
      </c>
      <c r="AJ250" s="436" t="e">
        <v>#VALUE!</v>
      </c>
      <c r="AK250" s="462" t="s">
        <v>681</v>
      </c>
      <c r="AL250" s="462" t="s">
        <v>682</v>
      </c>
      <c r="AM250" s="462"/>
      <c r="AN250" s="432">
        <v>30</v>
      </c>
      <c r="AO250" s="432">
        <v>60</v>
      </c>
      <c r="AP250" s="446">
        <v>256</v>
      </c>
      <c r="AQ250" s="447">
        <v>0</v>
      </c>
      <c r="AR250" s="448" t="s">
        <v>195</v>
      </c>
      <c r="AS250" s="449">
        <v>0</v>
      </c>
      <c r="AT250" s="432" t="s">
        <v>299</v>
      </c>
      <c r="AU250" s="432" t="s">
        <v>197</v>
      </c>
      <c r="AV250" s="450">
        <v>0</v>
      </c>
      <c r="AW250" s="450">
        <v>0</v>
      </c>
      <c r="AX250" s="450">
        <v>0</v>
      </c>
      <c r="AY250" s="450">
        <v>0</v>
      </c>
      <c r="AZ250" s="450">
        <v>0</v>
      </c>
      <c r="BA250" s="450">
        <v>0</v>
      </c>
      <c r="BB250" s="450">
        <v>0</v>
      </c>
      <c r="BC250" s="450">
        <v>0</v>
      </c>
      <c r="BD250" s="450">
        <v>0</v>
      </c>
      <c r="BE250" s="450" t="s">
        <v>239</v>
      </c>
      <c r="BF250" s="450" t="s">
        <v>239</v>
      </c>
      <c r="BG250" s="450" t="s">
        <v>195</v>
      </c>
      <c r="BH250" s="458" t="s">
        <v>195</v>
      </c>
      <c r="BI250" s="446" t="s">
        <v>198</v>
      </c>
      <c r="BJ250" s="446" t="s">
        <v>195</v>
      </c>
      <c r="BK250" s="452" t="s">
        <v>195</v>
      </c>
      <c r="BL250" s="453">
        <v>1.1499999999999999</v>
      </c>
      <c r="BM250" s="454">
        <v>40</v>
      </c>
      <c r="BN250" s="454" t="s">
        <v>195</v>
      </c>
      <c r="BO250" s="455" t="s">
        <v>195</v>
      </c>
      <c r="BP250" s="454" t="s">
        <v>195</v>
      </c>
      <c r="BQ250" s="454" t="s">
        <v>195</v>
      </c>
    </row>
    <row r="251" spans="1:69" customFormat="1" ht="13.5" customHeight="1" outlineLevel="1">
      <c r="A251" s="431" t="s">
        <v>683</v>
      </c>
      <c r="B251" s="432" t="s">
        <v>527</v>
      </c>
      <c r="C251" s="432" t="s">
        <v>669</v>
      </c>
      <c r="D251" s="432" t="s">
        <v>568</v>
      </c>
      <c r="E251" s="432" t="s">
        <v>230</v>
      </c>
      <c r="F251" s="433" t="s">
        <v>684</v>
      </c>
      <c r="G251" s="456"/>
      <c r="H251" s="434"/>
      <c r="I251" s="435" t="s">
        <v>685</v>
      </c>
      <c r="J251" s="436" t="s">
        <v>686</v>
      </c>
      <c r="K251" s="437" t="s">
        <v>687</v>
      </c>
      <c r="L251" s="438" t="s">
        <v>195</v>
      </c>
      <c r="M251" s="439" t="s">
        <v>195</v>
      </c>
      <c r="N251" s="440" t="s">
        <v>195</v>
      </c>
      <c r="O251" s="438" t="s">
        <v>195</v>
      </c>
      <c r="P251" s="439" t="s">
        <v>195</v>
      </c>
      <c r="Q251" s="441" t="s">
        <v>195</v>
      </c>
      <c r="R251" s="442" t="s">
        <v>195</v>
      </c>
      <c r="S251" s="443" t="s">
        <v>688</v>
      </c>
      <c r="T251" s="437" t="s">
        <v>195</v>
      </c>
      <c r="U251" s="444" t="s">
        <v>195</v>
      </c>
      <c r="V251" s="432" t="s">
        <v>674</v>
      </c>
      <c r="W251" s="445" t="s">
        <v>195</v>
      </c>
      <c r="X251" s="445" t="s">
        <v>195</v>
      </c>
      <c r="Y251" s="436" t="s">
        <v>195</v>
      </c>
      <c r="Z251" s="436" t="s">
        <v>675</v>
      </c>
      <c r="AA251" s="436" t="s">
        <v>676</v>
      </c>
      <c r="AB251" s="436" t="s">
        <v>677</v>
      </c>
      <c r="AC251" s="436" t="e">
        <v>#N/A</v>
      </c>
      <c r="AD251" s="436" t="s">
        <v>678</v>
      </c>
      <c r="AE251" s="436" t="s">
        <v>679</v>
      </c>
      <c r="AF251" s="436" t="s">
        <v>631</v>
      </c>
      <c r="AG251" s="436" t="s">
        <v>680</v>
      </c>
      <c r="AH251" s="436" t="s">
        <v>195</v>
      </c>
      <c r="AI251" s="436" t="s">
        <v>195</v>
      </c>
      <c r="AJ251" s="436" t="e">
        <v>#VALUE!</v>
      </c>
      <c r="AK251" s="462" t="s">
        <v>681</v>
      </c>
      <c r="AL251" s="462" t="s">
        <v>682</v>
      </c>
      <c r="AM251" s="462"/>
      <c r="AN251" s="432">
        <v>30</v>
      </c>
      <c r="AO251" s="432">
        <v>60</v>
      </c>
      <c r="AP251" s="446">
        <v>275</v>
      </c>
      <c r="AQ251" s="447">
        <v>0</v>
      </c>
      <c r="AR251" s="448" t="s">
        <v>195</v>
      </c>
      <c r="AS251" s="449">
        <v>0</v>
      </c>
      <c r="AT251" s="432" t="s">
        <v>299</v>
      </c>
      <c r="AU251" s="432" t="s">
        <v>197</v>
      </c>
      <c r="AV251" s="450">
        <v>0</v>
      </c>
      <c r="AW251" s="450">
        <v>0</v>
      </c>
      <c r="AX251" s="450">
        <v>0</v>
      </c>
      <c r="AY251" s="450">
        <v>0</v>
      </c>
      <c r="AZ251" s="450">
        <v>0</v>
      </c>
      <c r="BA251" s="450">
        <v>0</v>
      </c>
      <c r="BB251" s="450">
        <v>0</v>
      </c>
      <c r="BC251" s="450">
        <v>0</v>
      </c>
      <c r="BD251" s="450">
        <v>0</v>
      </c>
      <c r="BE251" s="450" t="s">
        <v>239</v>
      </c>
      <c r="BF251" s="450" t="s">
        <v>239</v>
      </c>
      <c r="BG251" s="450" t="s">
        <v>195</v>
      </c>
      <c r="BH251" s="458" t="s">
        <v>195</v>
      </c>
      <c r="BI251" s="446" t="s">
        <v>198</v>
      </c>
      <c r="BJ251" s="446" t="s">
        <v>195</v>
      </c>
      <c r="BK251" s="452" t="s">
        <v>195</v>
      </c>
      <c r="BL251" s="453">
        <v>1.1499999999999999</v>
      </c>
      <c r="BM251" s="454">
        <v>40</v>
      </c>
      <c r="BN251" s="454" t="s">
        <v>195</v>
      </c>
      <c r="BO251" s="455" t="s">
        <v>195</v>
      </c>
      <c r="BP251" s="454" t="s">
        <v>195</v>
      </c>
      <c r="BQ251" s="454" t="s">
        <v>195</v>
      </c>
    </row>
    <row r="252" spans="1:69" customFormat="1" ht="13.5" customHeight="1" outlineLevel="1">
      <c r="A252" s="431" t="s">
        <v>689</v>
      </c>
      <c r="B252" s="432" t="s">
        <v>527</v>
      </c>
      <c r="C252" s="432" t="s">
        <v>690</v>
      </c>
      <c r="D252" s="432" t="s">
        <v>529</v>
      </c>
      <c r="E252" s="432" t="s">
        <v>233</v>
      </c>
      <c r="F252" s="433" t="s">
        <v>656</v>
      </c>
      <c r="G252" s="456"/>
      <c r="H252" s="434"/>
      <c r="I252" s="435" t="s">
        <v>691</v>
      </c>
      <c r="J252" s="436" t="s">
        <v>692</v>
      </c>
      <c r="K252" s="437" t="s">
        <v>693</v>
      </c>
      <c r="L252" s="438" t="s">
        <v>195</v>
      </c>
      <c r="M252" s="439" t="s">
        <v>195</v>
      </c>
      <c r="N252" s="440" t="s">
        <v>195</v>
      </c>
      <c r="O252" s="438" t="s">
        <v>195</v>
      </c>
      <c r="P252" s="439" t="s">
        <v>195</v>
      </c>
      <c r="Q252" s="441" t="s">
        <v>195</v>
      </c>
      <c r="R252" s="442" t="s">
        <v>195</v>
      </c>
      <c r="S252" s="443" t="s">
        <v>694</v>
      </c>
      <c r="T252" s="437" t="s">
        <v>195</v>
      </c>
      <c r="U252" s="444" t="s">
        <v>195</v>
      </c>
      <c r="V252" s="432" t="s">
        <v>695</v>
      </c>
      <c r="W252" s="445" t="s">
        <v>195</v>
      </c>
      <c r="X252" s="445" t="s">
        <v>195</v>
      </c>
      <c r="Y252" s="436" t="s">
        <v>195</v>
      </c>
      <c r="Z252" s="436" t="s">
        <v>696</v>
      </c>
      <c r="AA252" s="436" t="s">
        <v>697</v>
      </c>
      <c r="AB252" s="436" t="s">
        <v>698</v>
      </c>
      <c r="AC252" s="436" t="e">
        <v>#N/A</v>
      </c>
      <c r="AD252" s="436" t="s">
        <v>699</v>
      </c>
      <c r="AE252" s="436" t="s">
        <v>700</v>
      </c>
      <c r="AF252" s="436" t="s">
        <v>701</v>
      </c>
      <c r="AG252" s="436" t="s">
        <v>702</v>
      </c>
      <c r="AH252" s="436" t="s">
        <v>703</v>
      </c>
      <c r="AI252" s="436" t="s">
        <v>704</v>
      </c>
      <c r="AJ252" s="436" t="e">
        <v>#VALUE!</v>
      </c>
      <c r="AK252" s="462" t="s">
        <v>582</v>
      </c>
      <c r="AL252" s="462" t="s">
        <v>600</v>
      </c>
      <c r="AM252" s="462"/>
      <c r="AN252" s="432">
        <v>0</v>
      </c>
      <c r="AO252" s="432">
        <v>0</v>
      </c>
      <c r="AP252" s="446">
        <v>0</v>
      </c>
      <c r="AQ252" s="447">
        <v>0</v>
      </c>
      <c r="AR252" s="448" t="s">
        <v>195</v>
      </c>
      <c r="AS252" s="449">
        <v>0</v>
      </c>
      <c r="AT252" s="432" t="s">
        <v>299</v>
      </c>
      <c r="AU252" s="432" t="s">
        <v>197</v>
      </c>
      <c r="AV252" s="450">
        <v>0</v>
      </c>
      <c r="AW252" s="450">
        <v>0</v>
      </c>
      <c r="AX252" s="450">
        <v>0</v>
      </c>
      <c r="AY252" s="450">
        <v>0</v>
      </c>
      <c r="AZ252" s="450">
        <v>0</v>
      </c>
      <c r="BA252" s="450">
        <v>0</v>
      </c>
      <c r="BB252" s="450">
        <v>0</v>
      </c>
      <c r="BC252" s="450">
        <v>0</v>
      </c>
      <c r="BD252" s="450">
        <v>0</v>
      </c>
      <c r="BE252" s="450" t="s">
        <v>239</v>
      </c>
      <c r="BF252" s="450" t="s">
        <v>239</v>
      </c>
      <c r="BG252" s="450" t="s">
        <v>239</v>
      </c>
      <c r="BH252" s="450" t="s">
        <v>239</v>
      </c>
      <c r="BI252" s="446" t="s">
        <v>198</v>
      </c>
      <c r="BJ252" s="446" t="s">
        <v>195</v>
      </c>
      <c r="BK252" s="452" t="s">
        <v>195</v>
      </c>
      <c r="BL252" s="453">
        <v>1.1499999999999999</v>
      </c>
      <c r="BM252" s="454">
        <v>40</v>
      </c>
      <c r="BN252" s="454" t="s">
        <v>195</v>
      </c>
      <c r="BO252" s="455" t="s">
        <v>195</v>
      </c>
      <c r="BP252" s="454" t="s">
        <v>195</v>
      </c>
      <c r="BQ252" s="454" t="s">
        <v>195</v>
      </c>
    </row>
    <row r="253" spans="1:69" customFormat="1" ht="13.5" customHeight="1" outlineLevel="1">
      <c r="A253" s="431" t="s">
        <v>705</v>
      </c>
      <c r="B253" s="432" t="s">
        <v>527</v>
      </c>
      <c r="C253" s="432" t="s">
        <v>690</v>
      </c>
      <c r="D253" s="432" t="s">
        <v>529</v>
      </c>
      <c r="E253" s="432" t="s">
        <v>298</v>
      </c>
      <c r="F253" s="433" t="s">
        <v>684</v>
      </c>
      <c r="G253" s="456"/>
      <c r="H253" s="434"/>
      <c r="I253" s="435" t="s">
        <v>706</v>
      </c>
      <c r="J253" s="436" t="s">
        <v>707</v>
      </c>
      <c r="K253" s="437" t="s">
        <v>708</v>
      </c>
      <c r="L253" s="438" t="s">
        <v>195</v>
      </c>
      <c r="M253" s="439" t="s">
        <v>195</v>
      </c>
      <c r="N253" s="440" t="s">
        <v>195</v>
      </c>
      <c r="O253" s="438" t="s">
        <v>195</v>
      </c>
      <c r="P253" s="439" t="s">
        <v>195</v>
      </c>
      <c r="Q253" s="441" t="s">
        <v>195</v>
      </c>
      <c r="R253" s="442" t="s">
        <v>195</v>
      </c>
      <c r="S253" s="443" t="s">
        <v>709</v>
      </c>
      <c r="T253" s="437" t="s">
        <v>195</v>
      </c>
      <c r="U253" s="444" t="s">
        <v>195</v>
      </c>
      <c r="V253" s="432" t="s">
        <v>710</v>
      </c>
      <c r="W253" s="445" t="s">
        <v>195</v>
      </c>
      <c r="X253" s="445" t="s">
        <v>195</v>
      </c>
      <c r="Y253" s="436" t="s">
        <v>195</v>
      </c>
      <c r="Z253" s="436" t="s">
        <v>696</v>
      </c>
      <c r="AA253" s="436" t="s">
        <v>697</v>
      </c>
      <c r="AB253" s="436" t="s">
        <v>711</v>
      </c>
      <c r="AC253" s="436" t="e">
        <v>#N/A</v>
      </c>
      <c r="AD253" s="436" t="s">
        <v>699</v>
      </c>
      <c r="AE253" s="436" t="s">
        <v>700</v>
      </c>
      <c r="AF253" s="436" t="s">
        <v>712</v>
      </c>
      <c r="AG253" s="436" t="s">
        <v>713</v>
      </c>
      <c r="AH253" s="436" t="s">
        <v>714</v>
      </c>
      <c r="AI253" s="436" t="s">
        <v>715</v>
      </c>
      <c r="AJ253" s="436" t="e">
        <v>#VALUE!</v>
      </c>
      <c r="AK253" s="436" t="s">
        <v>716</v>
      </c>
      <c r="AL253" s="436" t="s">
        <v>717</v>
      </c>
      <c r="AM253" s="436"/>
      <c r="AN253" s="432">
        <v>19</v>
      </c>
      <c r="AO253" s="432">
        <v>40</v>
      </c>
      <c r="AP253" s="446">
        <v>369.93599999999998</v>
      </c>
      <c r="AQ253" s="447">
        <v>10.3</v>
      </c>
      <c r="AR253" s="446">
        <v>122</v>
      </c>
      <c r="AS253" s="449">
        <v>0</v>
      </c>
      <c r="AT253" s="432" t="s">
        <v>299</v>
      </c>
      <c r="AU253" s="432" t="s">
        <v>197</v>
      </c>
      <c r="AV253" s="450">
        <v>0</v>
      </c>
      <c r="AW253" s="450">
        <v>0</v>
      </c>
      <c r="AX253" s="450">
        <v>0</v>
      </c>
      <c r="AY253" s="450">
        <v>0</v>
      </c>
      <c r="AZ253" s="450">
        <v>0</v>
      </c>
      <c r="BA253" s="450">
        <v>0</v>
      </c>
      <c r="BB253" s="450">
        <v>0</v>
      </c>
      <c r="BC253" s="450">
        <v>0</v>
      </c>
      <c r="BD253" s="450">
        <v>0</v>
      </c>
      <c r="BE253" s="450" t="s">
        <v>239</v>
      </c>
      <c r="BF253" s="450" t="s">
        <v>239</v>
      </c>
      <c r="BG253" s="450" t="s">
        <v>195</v>
      </c>
      <c r="BH253" s="458" t="s">
        <v>195</v>
      </c>
      <c r="BI253" s="446" t="s">
        <v>198</v>
      </c>
      <c r="BJ253" s="446" t="s">
        <v>195</v>
      </c>
      <c r="BK253" s="452" t="s">
        <v>195</v>
      </c>
      <c r="BL253" s="453">
        <v>1.1499999999999999</v>
      </c>
      <c r="BM253" s="454">
        <v>40</v>
      </c>
      <c r="BN253" s="454" t="s">
        <v>195</v>
      </c>
      <c r="BO253" s="455" t="s">
        <v>195</v>
      </c>
      <c r="BP253" s="454" t="s">
        <v>195</v>
      </c>
      <c r="BQ253" s="454" t="s">
        <v>195</v>
      </c>
    </row>
    <row r="254" spans="1:69" customFormat="1" ht="13.5" customHeight="1" outlineLevel="1">
      <c r="A254" s="431" t="s">
        <v>718</v>
      </c>
      <c r="B254" s="432" t="s">
        <v>527</v>
      </c>
      <c r="C254" s="432" t="s">
        <v>719</v>
      </c>
      <c r="D254" s="432" t="s">
        <v>529</v>
      </c>
      <c r="E254" s="432" t="s">
        <v>302</v>
      </c>
      <c r="F254" s="433" t="s">
        <v>656</v>
      </c>
      <c r="G254" s="456"/>
      <c r="H254" s="434"/>
      <c r="I254" s="435" t="s">
        <v>720</v>
      </c>
      <c r="J254" s="436" t="s">
        <v>721</v>
      </c>
      <c r="K254" s="437" t="s">
        <v>722</v>
      </c>
      <c r="L254" s="438" t="s">
        <v>195</v>
      </c>
      <c r="M254" s="439" t="s">
        <v>195</v>
      </c>
      <c r="N254" s="440" t="s">
        <v>195</v>
      </c>
      <c r="O254" s="438" t="s">
        <v>195</v>
      </c>
      <c r="P254" s="439" t="s">
        <v>195</v>
      </c>
      <c r="Q254" s="441" t="s">
        <v>195</v>
      </c>
      <c r="R254" s="442" t="s">
        <v>195</v>
      </c>
      <c r="S254" s="443" t="s">
        <v>723</v>
      </c>
      <c r="T254" s="437" t="s">
        <v>195</v>
      </c>
      <c r="U254" s="444" t="s">
        <v>195</v>
      </c>
      <c r="V254" s="432" t="s">
        <v>724</v>
      </c>
      <c r="W254" s="445" t="s">
        <v>195</v>
      </c>
      <c r="X254" s="445" t="s">
        <v>195</v>
      </c>
      <c r="Y254" s="436" t="s">
        <v>195</v>
      </c>
      <c r="Z254" s="436" t="s">
        <v>725</v>
      </c>
      <c r="AA254" s="436" t="s">
        <v>726</v>
      </c>
      <c r="AB254" s="436" t="s">
        <v>727</v>
      </c>
      <c r="AC254" s="436" t="e">
        <v>#N/A</v>
      </c>
      <c r="AD254" s="436" t="s">
        <v>728</v>
      </c>
      <c r="AE254" s="436" t="s">
        <v>729</v>
      </c>
      <c r="AF254" s="436" t="s">
        <v>730</v>
      </c>
      <c r="AG254" s="436" t="s">
        <v>731</v>
      </c>
      <c r="AH254" s="436" t="s">
        <v>732</v>
      </c>
      <c r="AI254" s="436" t="s">
        <v>733</v>
      </c>
      <c r="AJ254" s="436" t="e">
        <v>#VALUE!</v>
      </c>
      <c r="AK254" s="436" t="s">
        <v>734</v>
      </c>
      <c r="AL254" s="436" t="s">
        <v>735</v>
      </c>
      <c r="AM254" s="436"/>
      <c r="AN254" s="432">
        <v>19</v>
      </c>
      <c r="AO254" s="432">
        <v>40</v>
      </c>
      <c r="AP254" s="446">
        <v>430</v>
      </c>
      <c r="AQ254" s="447">
        <v>11.2</v>
      </c>
      <c r="AR254" s="446">
        <v>362</v>
      </c>
      <c r="AS254" s="449">
        <v>0</v>
      </c>
      <c r="AT254" s="432" t="s">
        <v>299</v>
      </c>
      <c r="AU254" s="432" t="s">
        <v>197</v>
      </c>
      <c r="AV254" s="450">
        <v>0</v>
      </c>
      <c r="AW254" s="450">
        <v>0</v>
      </c>
      <c r="AX254" s="450">
        <v>0</v>
      </c>
      <c r="AY254" s="450">
        <v>0</v>
      </c>
      <c r="AZ254" s="450">
        <v>0</v>
      </c>
      <c r="BA254" s="450">
        <v>0</v>
      </c>
      <c r="BB254" s="450">
        <v>0</v>
      </c>
      <c r="BC254" s="450">
        <v>0</v>
      </c>
      <c r="BD254" s="450">
        <v>0</v>
      </c>
      <c r="BE254" s="450" t="s">
        <v>239</v>
      </c>
      <c r="BF254" s="450" t="s">
        <v>239</v>
      </c>
      <c r="BG254" s="450" t="s">
        <v>195</v>
      </c>
      <c r="BH254" s="458" t="s">
        <v>195</v>
      </c>
      <c r="BI254" s="446" t="s">
        <v>198</v>
      </c>
      <c r="BJ254" s="446" t="s">
        <v>195</v>
      </c>
      <c r="BK254" s="452" t="s">
        <v>195</v>
      </c>
      <c r="BL254" s="453">
        <v>1.1499999999999999</v>
      </c>
      <c r="BM254" s="454">
        <v>40</v>
      </c>
      <c r="BN254" s="454" t="s">
        <v>195</v>
      </c>
      <c r="BO254" s="455" t="s">
        <v>195</v>
      </c>
      <c r="BP254" s="454" t="s">
        <v>195</v>
      </c>
      <c r="BQ254" s="454" t="s">
        <v>195</v>
      </c>
    </row>
    <row r="255" spans="1:69" customFormat="1" ht="13.5" customHeight="1" outlineLevel="1">
      <c r="A255" s="431" t="s">
        <v>736</v>
      </c>
      <c r="B255" s="432" t="s">
        <v>527</v>
      </c>
      <c r="C255" s="432" t="s">
        <v>719</v>
      </c>
      <c r="D255" s="432" t="s">
        <v>529</v>
      </c>
      <c r="E255" s="432" t="s">
        <v>298</v>
      </c>
      <c r="F255" s="433" t="s">
        <v>656</v>
      </c>
      <c r="G255" s="456"/>
      <c r="H255" s="434"/>
      <c r="I255" s="435" t="s">
        <v>720</v>
      </c>
      <c r="J255" s="436" t="s">
        <v>721</v>
      </c>
      <c r="K255" s="437" t="s">
        <v>722</v>
      </c>
      <c r="L255" s="438" t="s">
        <v>195</v>
      </c>
      <c r="M255" s="439" t="s">
        <v>195</v>
      </c>
      <c r="N255" s="440" t="s">
        <v>195</v>
      </c>
      <c r="O255" s="438" t="s">
        <v>195</v>
      </c>
      <c r="P255" s="439" t="s">
        <v>195</v>
      </c>
      <c r="Q255" s="441" t="s">
        <v>195</v>
      </c>
      <c r="R255" s="442" t="s">
        <v>195</v>
      </c>
      <c r="S255" s="443" t="s">
        <v>723</v>
      </c>
      <c r="T255" s="437" t="s">
        <v>195</v>
      </c>
      <c r="U255" s="444" t="s">
        <v>195</v>
      </c>
      <c r="V255" s="432" t="s">
        <v>724</v>
      </c>
      <c r="W255" s="445" t="s">
        <v>195</v>
      </c>
      <c r="X255" s="445" t="s">
        <v>195</v>
      </c>
      <c r="Y255" s="436" t="s">
        <v>195</v>
      </c>
      <c r="Z255" s="436" t="s">
        <v>725</v>
      </c>
      <c r="AA255" s="436" t="s">
        <v>726</v>
      </c>
      <c r="AB255" s="436" t="s">
        <v>727</v>
      </c>
      <c r="AC255" s="436" t="e">
        <v>#N/A</v>
      </c>
      <c r="AD255" s="436" t="s">
        <v>728</v>
      </c>
      <c r="AE255" s="436" t="s">
        <v>729</v>
      </c>
      <c r="AF255" s="436" t="s">
        <v>730</v>
      </c>
      <c r="AG255" s="436" t="s">
        <v>731</v>
      </c>
      <c r="AH255" s="436" t="s">
        <v>732</v>
      </c>
      <c r="AI255" s="436" t="s">
        <v>733</v>
      </c>
      <c r="AJ255" s="436" t="e">
        <v>#VALUE!</v>
      </c>
      <c r="AK255" s="436" t="s">
        <v>734</v>
      </c>
      <c r="AL255" s="436" t="s">
        <v>735</v>
      </c>
      <c r="AM255" s="436"/>
      <c r="AN255" s="432">
        <v>19</v>
      </c>
      <c r="AO255" s="432">
        <v>40</v>
      </c>
      <c r="AP255" s="446">
        <v>430</v>
      </c>
      <c r="AQ255" s="447">
        <v>10.3</v>
      </c>
      <c r="AR255" s="446">
        <v>362</v>
      </c>
      <c r="AS255" s="449">
        <v>0</v>
      </c>
      <c r="AT255" s="432" t="s">
        <v>299</v>
      </c>
      <c r="AU255" s="432" t="s">
        <v>197</v>
      </c>
      <c r="AV255" s="450">
        <v>0</v>
      </c>
      <c r="AW255" s="450">
        <v>0</v>
      </c>
      <c r="AX255" s="450">
        <v>0</v>
      </c>
      <c r="AY255" s="450">
        <v>0</v>
      </c>
      <c r="AZ255" s="450">
        <v>0</v>
      </c>
      <c r="BA255" s="450">
        <v>0</v>
      </c>
      <c r="BB255" s="450">
        <v>0</v>
      </c>
      <c r="BC255" s="450">
        <v>0</v>
      </c>
      <c r="BD255" s="450">
        <v>0</v>
      </c>
      <c r="BE255" s="450" t="s">
        <v>239</v>
      </c>
      <c r="BF255" s="450" t="s">
        <v>239</v>
      </c>
      <c r="BG255" s="450" t="s">
        <v>195</v>
      </c>
      <c r="BH255" s="458" t="s">
        <v>195</v>
      </c>
      <c r="BI255" s="446" t="s">
        <v>198</v>
      </c>
      <c r="BJ255" s="446" t="s">
        <v>195</v>
      </c>
      <c r="BK255" s="452" t="s">
        <v>195</v>
      </c>
      <c r="BL255" s="459" t="s">
        <v>195</v>
      </c>
      <c r="BM255" s="455" t="s">
        <v>195</v>
      </c>
      <c r="BN255" s="454" t="s">
        <v>195</v>
      </c>
      <c r="BO255" s="455" t="s">
        <v>195</v>
      </c>
      <c r="BP255" s="454" t="s">
        <v>195</v>
      </c>
      <c r="BQ255" s="454" t="s">
        <v>195</v>
      </c>
    </row>
    <row r="256" spans="1:69" customFormat="1" ht="13.5" customHeight="1" outlineLevel="1">
      <c r="A256" s="431" t="s">
        <v>737</v>
      </c>
      <c r="B256" s="432" t="s">
        <v>527</v>
      </c>
      <c r="C256" s="432" t="s">
        <v>738</v>
      </c>
      <c r="D256" s="432" t="s">
        <v>529</v>
      </c>
      <c r="E256" s="432" t="s">
        <v>302</v>
      </c>
      <c r="F256" s="433" t="s">
        <v>656</v>
      </c>
      <c r="G256" s="456"/>
      <c r="H256" s="434"/>
      <c r="I256" s="435" t="s">
        <v>739</v>
      </c>
      <c r="J256" s="436" t="s">
        <v>740</v>
      </c>
      <c r="K256" s="437" t="s">
        <v>741</v>
      </c>
      <c r="L256" s="438" t="s">
        <v>195</v>
      </c>
      <c r="M256" s="439" t="s">
        <v>195</v>
      </c>
      <c r="N256" s="440" t="s">
        <v>195</v>
      </c>
      <c r="O256" s="438" t="s">
        <v>195</v>
      </c>
      <c r="P256" s="439" t="s">
        <v>195</v>
      </c>
      <c r="Q256" s="441" t="s">
        <v>195</v>
      </c>
      <c r="R256" s="442" t="s">
        <v>195</v>
      </c>
      <c r="S256" s="443" t="s">
        <v>742</v>
      </c>
      <c r="T256" s="437" t="s">
        <v>195</v>
      </c>
      <c r="U256" s="444" t="s">
        <v>195</v>
      </c>
      <c r="V256" s="432" t="s">
        <v>743</v>
      </c>
      <c r="W256" s="445" t="s">
        <v>195</v>
      </c>
      <c r="X256" s="445" t="s">
        <v>195</v>
      </c>
      <c r="Y256" s="436" t="s">
        <v>195</v>
      </c>
      <c r="Z256" s="436" t="s">
        <v>744</v>
      </c>
      <c r="AA256" s="436" t="s">
        <v>745</v>
      </c>
      <c r="AB256" s="436" t="s">
        <v>746</v>
      </c>
      <c r="AC256" s="436" t="e">
        <v>#N/A</v>
      </c>
      <c r="AD256" s="436" t="s">
        <v>747</v>
      </c>
      <c r="AE256" s="436" t="s">
        <v>748</v>
      </c>
      <c r="AF256" s="436" t="s">
        <v>749</v>
      </c>
      <c r="AG256" s="436" t="s">
        <v>750</v>
      </c>
      <c r="AH256" s="436" t="s">
        <v>751</v>
      </c>
      <c r="AI256" s="436" t="s">
        <v>752</v>
      </c>
      <c r="AJ256" s="436" t="e">
        <v>#VALUE!</v>
      </c>
      <c r="AK256" s="436" t="s">
        <v>753</v>
      </c>
      <c r="AL256" s="436" t="s">
        <v>754</v>
      </c>
      <c r="AM256" s="436"/>
      <c r="AN256" s="432">
        <v>20</v>
      </c>
      <c r="AO256" s="432">
        <v>40</v>
      </c>
      <c r="AP256" s="446">
        <v>565</v>
      </c>
      <c r="AQ256" s="447">
        <v>11.2</v>
      </c>
      <c r="AR256" s="446">
        <v>262</v>
      </c>
      <c r="AS256" s="449">
        <v>0</v>
      </c>
      <c r="AT256" s="432" t="s">
        <v>299</v>
      </c>
      <c r="AU256" s="432" t="s">
        <v>197</v>
      </c>
      <c r="AV256" s="450">
        <v>0</v>
      </c>
      <c r="AW256" s="450">
        <v>0</v>
      </c>
      <c r="AX256" s="450">
        <v>0</v>
      </c>
      <c r="AY256" s="450">
        <v>0</v>
      </c>
      <c r="AZ256" s="450">
        <v>0</v>
      </c>
      <c r="BA256" s="450">
        <v>0</v>
      </c>
      <c r="BB256" s="450">
        <v>0</v>
      </c>
      <c r="BC256" s="450">
        <v>0</v>
      </c>
      <c r="BD256" s="450">
        <v>0</v>
      </c>
      <c r="BE256" s="450" t="s">
        <v>239</v>
      </c>
      <c r="BF256" s="450" t="s">
        <v>239</v>
      </c>
      <c r="BG256" s="450" t="s">
        <v>195</v>
      </c>
      <c r="BH256" s="458" t="s">
        <v>195</v>
      </c>
      <c r="BI256" s="446" t="s">
        <v>198</v>
      </c>
      <c r="BJ256" s="446" t="s">
        <v>195</v>
      </c>
      <c r="BK256" s="452" t="s">
        <v>195</v>
      </c>
      <c r="BL256" s="459">
        <v>1</v>
      </c>
      <c r="BM256" s="454">
        <v>40</v>
      </c>
      <c r="BN256" s="454" t="s">
        <v>195</v>
      </c>
      <c r="BO256" s="455" t="s">
        <v>195</v>
      </c>
      <c r="BP256" s="454" t="s">
        <v>195</v>
      </c>
      <c r="BQ256" s="454" t="s">
        <v>195</v>
      </c>
    </row>
    <row r="257" spans="1:72" ht="13.5" customHeight="1" outlineLevel="1">
      <c r="A257" s="431" t="s">
        <v>755</v>
      </c>
      <c r="B257" s="432" t="s">
        <v>527</v>
      </c>
      <c r="C257" s="432" t="s">
        <v>738</v>
      </c>
      <c r="D257" s="432" t="s">
        <v>529</v>
      </c>
      <c r="E257" s="432" t="s">
        <v>312</v>
      </c>
      <c r="F257" s="433" t="s">
        <v>756</v>
      </c>
      <c r="G257" s="456">
        <v>0</v>
      </c>
      <c r="H257" s="434">
        <v>0</v>
      </c>
      <c r="I257" s="435" t="s">
        <v>739</v>
      </c>
      <c r="J257" s="436" t="s">
        <v>740</v>
      </c>
      <c r="K257" s="437" t="s">
        <v>741</v>
      </c>
      <c r="L257" s="438" t="s">
        <v>195</v>
      </c>
      <c r="M257" s="439" t="s">
        <v>195</v>
      </c>
      <c r="N257" s="440" t="s">
        <v>195</v>
      </c>
      <c r="O257" s="438" t="s">
        <v>195</v>
      </c>
      <c r="P257" s="439" t="s">
        <v>195</v>
      </c>
      <c r="Q257" s="441" t="s">
        <v>195</v>
      </c>
      <c r="R257" s="442" t="s">
        <v>195</v>
      </c>
      <c r="S257" s="443" t="s">
        <v>742</v>
      </c>
      <c r="T257" s="437" t="s">
        <v>195</v>
      </c>
      <c r="U257" s="444" t="s">
        <v>195</v>
      </c>
      <c r="V257" s="432" t="s">
        <v>743</v>
      </c>
      <c r="W257" s="445" t="s">
        <v>195</v>
      </c>
      <c r="X257" s="445" t="s">
        <v>195</v>
      </c>
      <c r="Y257" s="436" t="s">
        <v>195</v>
      </c>
      <c r="Z257" s="436" t="s">
        <v>744</v>
      </c>
      <c r="AA257" s="436" t="s">
        <v>745</v>
      </c>
      <c r="AB257" s="436" t="s">
        <v>746</v>
      </c>
      <c r="AC257" s="436" t="e">
        <v>#N/A</v>
      </c>
      <c r="AD257" s="436" t="s">
        <v>747</v>
      </c>
      <c r="AE257" s="436" t="s">
        <v>748</v>
      </c>
      <c r="AF257" s="436" t="s">
        <v>749</v>
      </c>
      <c r="AG257" s="436" t="s">
        <v>750</v>
      </c>
      <c r="AH257" s="436" t="s">
        <v>751</v>
      </c>
      <c r="AI257" s="436" t="s">
        <v>752</v>
      </c>
      <c r="AJ257" s="436" t="e">
        <v>#VALUE!</v>
      </c>
      <c r="AK257" s="436" t="s">
        <v>753</v>
      </c>
      <c r="AL257" s="436" t="s">
        <v>754</v>
      </c>
      <c r="AM257" s="436">
        <v>0</v>
      </c>
      <c r="AN257" s="432">
        <v>20</v>
      </c>
      <c r="AO257" s="432">
        <v>40</v>
      </c>
      <c r="AP257" s="446">
        <v>565</v>
      </c>
      <c r="AQ257" s="447">
        <v>16.420000000000002</v>
      </c>
      <c r="AR257" s="446">
        <v>189</v>
      </c>
      <c r="AS257" s="449">
        <v>0</v>
      </c>
      <c r="AT257" s="432" t="s">
        <v>299</v>
      </c>
      <c r="AU257" s="432" t="s">
        <v>197</v>
      </c>
      <c r="AV257" s="450">
        <v>0</v>
      </c>
      <c r="AW257" s="450">
        <v>0</v>
      </c>
      <c r="AX257" s="450">
        <v>0</v>
      </c>
      <c r="AY257" s="450">
        <v>0</v>
      </c>
      <c r="AZ257" s="450">
        <v>0</v>
      </c>
      <c r="BA257" s="450">
        <v>0</v>
      </c>
      <c r="BB257" s="450">
        <v>0</v>
      </c>
      <c r="BC257" s="450">
        <v>0</v>
      </c>
      <c r="BD257" s="450">
        <v>0</v>
      </c>
      <c r="BE257" s="450" t="s">
        <v>239</v>
      </c>
      <c r="BF257" s="450" t="s">
        <v>239</v>
      </c>
      <c r="BG257" s="450" t="s">
        <v>195</v>
      </c>
      <c r="BH257" s="458" t="s">
        <v>195</v>
      </c>
      <c r="BI257" s="446" t="s">
        <v>198</v>
      </c>
      <c r="BJ257" s="446" t="s">
        <v>195</v>
      </c>
      <c r="BK257" s="452" t="s">
        <v>195</v>
      </c>
      <c r="BL257" s="453">
        <v>1.1499999999999999</v>
      </c>
      <c r="BM257" s="454">
        <v>40</v>
      </c>
      <c r="BN257" s="454" t="s">
        <v>195</v>
      </c>
      <c r="BO257" s="455" t="s">
        <v>195</v>
      </c>
      <c r="BP257" s="454" t="s">
        <v>195</v>
      </c>
      <c r="BQ257" s="454" t="s">
        <v>195</v>
      </c>
      <c r="BT257"/>
    </row>
    <row r="258" spans="1:72" ht="13.5" customHeight="1" outlineLevel="1">
      <c r="A258" s="431" t="s">
        <v>757</v>
      </c>
      <c r="B258" s="432" t="s">
        <v>527</v>
      </c>
      <c r="C258" s="432" t="s">
        <v>758</v>
      </c>
      <c r="D258" s="432" t="s">
        <v>529</v>
      </c>
      <c r="E258" s="432" t="s">
        <v>322</v>
      </c>
      <c r="F258" s="433" t="s">
        <v>756</v>
      </c>
      <c r="G258" s="456">
        <v>0</v>
      </c>
      <c r="H258" s="434">
        <v>0</v>
      </c>
      <c r="I258" s="435" t="s">
        <v>759</v>
      </c>
      <c r="J258" s="436" t="s">
        <v>760</v>
      </c>
      <c r="K258" s="437" t="s">
        <v>761</v>
      </c>
      <c r="L258" s="438" t="s">
        <v>195</v>
      </c>
      <c r="M258" s="439" t="s">
        <v>195</v>
      </c>
      <c r="N258" s="440" t="s">
        <v>195</v>
      </c>
      <c r="O258" s="438" t="s">
        <v>195</v>
      </c>
      <c r="P258" s="439" t="s">
        <v>195</v>
      </c>
      <c r="Q258" s="441" t="s">
        <v>195</v>
      </c>
      <c r="R258" s="442" t="s">
        <v>195</v>
      </c>
      <c r="S258" s="443" t="s">
        <v>762</v>
      </c>
      <c r="T258" s="437" t="s">
        <v>195</v>
      </c>
      <c r="U258" s="444" t="s">
        <v>195</v>
      </c>
      <c r="V258" s="432" t="s">
        <v>763</v>
      </c>
      <c r="W258" s="445" t="s">
        <v>195</v>
      </c>
      <c r="X258" s="445" t="s">
        <v>195</v>
      </c>
      <c r="Y258" s="436" t="s">
        <v>195</v>
      </c>
      <c r="Z258" s="436" t="s">
        <v>764</v>
      </c>
      <c r="AA258" s="436" t="s">
        <v>765</v>
      </c>
      <c r="AB258" s="436" t="s">
        <v>766</v>
      </c>
      <c r="AC258" s="436" t="e">
        <v>#N/A</v>
      </c>
      <c r="AD258" s="436" t="s">
        <v>767</v>
      </c>
      <c r="AE258" s="436" t="s">
        <v>768</v>
      </c>
      <c r="AF258" s="436" t="s">
        <v>749</v>
      </c>
      <c r="AG258" s="436" t="s">
        <v>769</v>
      </c>
      <c r="AH258" s="436" t="s">
        <v>770</v>
      </c>
      <c r="AI258" s="436" t="s">
        <v>771</v>
      </c>
      <c r="AJ258" s="436" t="e">
        <v>#VALUE!</v>
      </c>
      <c r="AK258" s="436" t="s">
        <v>772</v>
      </c>
      <c r="AL258" s="436" t="s">
        <v>773</v>
      </c>
      <c r="AM258" s="436">
        <v>0</v>
      </c>
      <c r="AN258" s="432">
        <v>20</v>
      </c>
      <c r="AO258" s="432">
        <v>40</v>
      </c>
      <c r="AP258" s="446">
        <v>600</v>
      </c>
      <c r="AQ258" s="447">
        <v>18.690000000000001</v>
      </c>
      <c r="AR258" s="446">
        <v>232</v>
      </c>
      <c r="AS258" s="449">
        <v>0</v>
      </c>
      <c r="AT258" s="432" t="s">
        <v>299</v>
      </c>
      <c r="AU258" s="432" t="s">
        <v>197</v>
      </c>
      <c r="AV258" s="450">
        <v>0</v>
      </c>
      <c r="AW258" s="450">
        <v>0</v>
      </c>
      <c r="AX258" s="450">
        <v>0</v>
      </c>
      <c r="AY258" s="450">
        <v>0</v>
      </c>
      <c r="AZ258" s="450">
        <v>0</v>
      </c>
      <c r="BA258" s="450">
        <v>0</v>
      </c>
      <c r="BB258" s="450">
        <v>0</v>
      </c>
      <c r="BC258" s="450">
        <v>0</v>
      </c>
      <c r="BD258" s="450">
        <v>0</v>
      </c>
      <c r="BE258" s="450" t="s">
        <v>239</v>
      </c>
      <c r="BF258" s="450" t="s">
        <v>239</v>
      </c>
      <c r="BG258" s="450" t="s">
        <v>195</v>
      </c>
      <c r="BH258" s="458" t="s">
        <v>195</v>
      </c>
      <c r="BI258" s="446" t="s">
        <v>198</v>
      </c>
      <c r="BJ258" s="446" t="s">
        <v>195</v>
      </c>
      <c r="BK258" s="452" t="s">
        <v>195</v>
      </c>
      <c r="BL258" s="453">
        <v>1.1499999999999999</v>
      </c>
      <c r="BM258" s="454">
        <v>40</v>
      </c>
      <c r="BN258" s="454" t="s">
        <v>195</v>
      </c>
      <c r="BO258" s="455" t="s">
        <v>195</v>
      </c>
      <c r="BP258" s="454" t="s">
        <v>195</v>
      </c>
      <c r="BQ258" s="454" t="s">
        <v>195</v>
      </c>
      <c r="BT258"/>
    </row>
    <row r="259" spans="1:72" ht="13.5" customHeight="1" outlineLevel="1">
      <c r="A259" s="431" t="s">
        <v>774</v>
      </c>
      <c r="B259" s="432" t="s">
        <v>527</v>
      </c>
      <c r="C259" s="432" t="s">
        <v>775</v>
      </c>
      <c r="D259" s="432" t="s">
        <v>529</v>
      </c>
      <c r="E259" s="432" t="s">
        <v>340</v>
      </c>
      <c r="F259" s="433" t="s">
        <v>776</v>
      </c>
      <c r="G259" s="456">
        <v>0</v>
      </c>
      <c r="H259" s="434">
        <v>0</v>
      </c>
      <c r="I259" s="435" t="s">
        <v>777</v>
      </c>
      <c r="J259" s="436" t="s">
        <v>778</v>
      </c>
      <c r="K259" s="437" t="s">
        <v>779</v>
      </c>
      <c r="L259" s="438" t="s">
        <v>195</v>
      </c>
      <c r="M259" s="439" t="s">
        <v>195</v>
      </c>
      <c r="N259" s="440" t="s">
        <v>195</v>
      </c>
      <c r="O259" s="438" t="s">
        <v>195</v>
      </c>
      <c r="P259" s="439" t="s">
        <v>195</v>
      </c>
      <c r="Q259" s="441" t="s">
        <v>195</v>
      </c>
      <c r="R259" s="442" t="s">
        <v>195</v>
      </c>
      <c r="S259" s="443" t="s">
        <v>780</v>
      </c>
      <c r="T259" s="437" t="s">
        <v>195</v>
      </c>
      <c r="U259" s="444" t="s">
        <v>195</v>
      </c>
      <c r="V259" s="432" t="s">
        <v>781</v>
      </c>
      <c r="W259" s="445" t="s">
        <v>195</v>
      </c>
      <c r="X259" s="445" t="s">
        <v>195</v>
      </c>
      <c r="Y259" s="436" t="s">
        <v>195</v>
      </c>
      <c r="Z259" s="436" t="s">
        <v>782</v>
      </c>
      <c r="AA259" s="436" t="s">
        <v>783</v>
      </c>
      <c r="AB259" s="436" t="s">
        <v>784</v>
      </c>
      <c r="AC259" s="436" t="e">
        <v>#N/A</v>
      </c>
      <c r="AD259" s="436" t="s">
        <v>785</v>
      </c>
      <c r="AE259" s="436" t="s">
        <v>786</v>
      </c>
      <c r="AF259" s="436" t="s">
        <v>787</v>
      </c>
      <c r="AG259" s="436" t="s">
        <v>788</v>
      </c>
      <c r="AH259" s="436" t="s">
        <v>789</v>
      </c>
      <c r="AI259" s="436" t="s">
        <v>790</v>
      </c>
      <c r="AJ259" s="436" t="e">
        <v>#VALUE!</v>
      </c>
      <c r="AK259" s="436" t="s">
        <v>791</v>
      </c>
      <c r="AL259" s="436" t="s">
        <v>735</v>
      </c>
      <c r="AM259" s="436">
        <v>0</v>
      </c>
      <c r="AN259" s="432">
        <v>22</v>
      </c>
      <c r="AO259" s="432">
        <v>42</v>
      </c>
      <c r="AP259" s="446">
        <v>831</v>
      </c>
      <c r="AQ259" s="447">
        <v>28.42</v>
      </c>
      <c r="AR259" s="446">
        <v>275</v>
      </c>
      <c r="AS259" s="449">
        <v>0</v>
      </c>
      <c r="AT259" s="432" t="s">
        <v>299</v>
      </c>
      <c r="AU259" s="432" t="s">
        <v>197</v>
      </c>
      <c r="AV259" s="450">
        <v>0</v>
      </c>
      <c r="AW259" s="450">
        <v>0</v>
      </c>
      <c r="AX259" s="450">
        <v>0</v>
      </c>
      <c r="AY259" s="450">
        <v>0</v>
      </c>
      <c r="AZ259" s="450">
        <v>0</v>
      </c>
      <c r="BA259" s="450">
        <v>0</v>
      </c>
      <c r="BB259" s="450">
        <v>0</v>
      </c>
      <c r="BC259" s="450">
        <v>0</v>
      </c>
      <c r="BD259" s="450">
        <v>0</v>
      </c>
      <c r="BE259" s="450" t="s">
        <v>239</v>
      </c>
      <c r="BF259" s="450" t="s">
        <v>239</v>
      </c>
      <c r="BG259" s="450" t="s">
        <v>195</v>
      </c>
      <c r="BH259" s="458" t="s">
        <v>195</v>
      </c>
      <c r="BI259" s="446" t="s">
        <v>198</v>
      </c>
      <c r="BJ259" s="446" t="s">
        <v>195</v>
      </c>
      <c r="BK259" s="452" t="s">
        <v>195</v>
      </c>
      <c r="BL259" s="453">
        <v>1.1499999999999999</v>
      </c>
      <c r="BM259" s="454">
        <v>40</v>
      </c>
      <c r="BN259" s="454" t="s">
        <v>195</v>
      </c>
      <c r="BO259" s="455" t="s">
        <v>195</v>
      </c>
      <c r="BP259" s="454" t="s">
        <v>195</v>
      </c>
      <c r="BQ259" s="454" t="s">
        <v>195</v>
      </c>
      <c r="BT259"/>
    </row>
    <row r="260" spans="1:72" ht="13.5" customHeight="1" outlineLevel="1">
      <c r="A260" s="431" t="s">
        <v>792</v>
      </c>
      <c r="B260" s="432" t="s">
        <v>527</v>
      </c>
      <c r="C260" s="432" t="s">
        <v>793</v>
      </c>
      <c r="D260" s="432" t="s">
        <v>529</v>
      </c>
      <c r="E260" s="432" t="s">
        <v>343</v>
      </c>
      <c r="F260" s="433" t="s">
        <v>794</v>
      </c>
      <c r="G260" s="456">
        <v>0</v>
      </c>
      <c r="H260" s="434">
        <v>0</v>
      </c>
      <c r="I260" s="435" t="s">
        <v>795</v>
      </c>
      <c r="J260" s="436" t="s">
        <v>796</v>
      </c>
      <c r="K260" s="437" t="s">
        <v>797</v>
      </c>
      <c r="L260" s="438" t="s">
        <v>195</v>
      </c>
      <c r="M260" s="439" t="s">
        <v>195</v>
      </c>
      <c r="N260" s="440" t="s">
        <v>195</v>
      </c>
      <c r="O260" s="438" t="s">
        <v>195</v>
      </c>
      <c r="P260" s="439" t="s">
        <v>195</v>
      </c>
      <c r="Q260" s="441" t="s">
        <v>195</v>
      </c>
      <c r="R260" s="442" t="s">
        <v>195</v>
      </c>
      <c r="S260" s="443" t="s">
        <v>798</v>
      </c>
      <c r="T260" s="437" t="s">
        <v>195</v>
      </c>
      <c r="U260" s="444" t="s">
        <v>195</v>
      </c>
      <c r="V260" s="432" t="s">
        <v>799</v>
      </c>
      <c r="W260" s="445" t="s">
        <v>195</v>
      </c>
      <c r="X260" s="445" t="s">
        <v>195</v>
      </c>
      <c r="Y260" s="436" t="s">
        <v>195</v>
      </c>
      <c r="Z260" s="436" t="s">
        <v>798</v>
      </c>
      <c r="AA260" s="436" t="s">
        <v>800</v>
      </c>
      <c r="AB260" s="436" t="s">
        <v>801</v>
      </c>
      <c r="AC260" s="436" t="e">
        <v>#N/A</v>
      </c>
      <c r="AD260" s="436" t="s">
        <v>802</v>
      </c>
      <c r="AE260" s="436" t="s">
        <v>803</v>
      </c>
      <c r="AF260" s="436" t="s">
        <v>712</v>
      </c>
      <c r="AG260" s="436" t="s">
        <v>804</v>
      </c>
      <c r="AH260" s="436" t="s">
        <v>805</v>
      </c>
      <c r="AI260" s="436" t="s">
        <v>806</v>
      </c>
      <c r="AJ260" s="436" t="e">
        <v>#VALUE!</v>
      </c>
      <c r="AK260" s="436" t="s">
        <v>807</v>
      </c>
      <c r="AL260" s="436" t="s">
        <v>735</v>
      </c>
      <c r="AM260" s="436">
        <v>0</v>
      </c>
      <c r="AN260" s="432">
        <v>22</v>
      </c>
      <c r="AO260" s="432">
        <v>45</v>
      </c>
      <c r="AP260" s="446">
        <v>875</v>
      </c>
      <c r="AQ260" s="447">
        <v>30.64</v>
      </c>
      <c r="AR260" s="446">
        <v>338</v>
      </c>
      <c r="AS260" s="449">
        <v>0</v>
      </c>
      <c r="AT260" s="432" t="s">
        <v>299</v>
      </c>
      <c r="AU260" s="432" t="s">
        <v>197</v>
      </c>
      <c r="AV260" s="450">
        <v>0</v>
      </c>
      <c r="AW260" s="450">
        <v>0</v>
      </c>
      <c r="AX260" s="450">
        <v>0</v>
      </c>
      <c r="AY260" s="450">
        <v>0</v>
      </c>
      <c r="AZ260" s="450">
        <v>0</v>
      </c>
      <c r="BA260" s="450">
        <v>0</v>
      </c>
      <c r="BB260" s="450">
        <v>0</v>
      </c>
      <c r="BC260" s="450">
        <v>0</v>
      </c>
      <c r="BD260" s="450">
        <v>0</v>
      </c>
      <c r="BE260" s="450" t="s">
        <v>239</v>
      </c>
      <c r="BF260" s="450" t="s">
        <v>239</v>
      </c>
      <c r="BG260" s="450" t="s">
        <v>195</v>
      </c>
      <c r="BH260" s="458" t="s">
        <v>195</v>
      </c>
      <c r="BI260" s="446" t="s">
        <v>198</v>
      </c>
      <c r="BJ260" s="446" t="s">
        <v>195</v>
      </c>
      <c r="BK260" s="452" t="s">
        <v>195</v>
      </c>
      <c r="BL260" s="453">
        <v>1.1499999999999999</v>
      </c>
      <c r="BM260" s="454">
        <v>40</v>
      </c>
      <c r="BN260" s="454" t="s">
        <v>195</v>
      </c>
      <c r="BO260" s="455" t="s">
        <v>195</v>
      </c>
      <c r="BP260" s="454" t="s">
        <v>195</v>
      </c>
      <c r="BQ260" s="454" t="s">
        <v>195</v>
      </c>
      <c r="BT260"/>
    </row>
    <row r="261" spans="1:72" ht="13.5" customHeight="1" outlineLevel="1">
      <c r="A261" s="431" t="s">
        <v>808</v>
      </c>
      <c r="B261" s="432" t="s">
        <v>527</v>
      </c>
      <c r="C261" s="432" t="s">
        <v>809</v>
      </c>
      <c r="D261" s="432" t="s">
        <v>529</v>
      </c>
      <c r="E261" s="432" t="s">
        <v>360</v>
      </c>
      <c r="F261" s="433" t="s">
        <v>810</v>
      </c>
      <c r="G261" s="456">
        <v>0</v>
      </c>
      <c r="H261" s="434">
        <v>0</v>
      </c>
      <c r="I261" s="435" t="s">
        <v>811</v>
      </c>
      <c r="J261" s="436" t="s">
        <v>812</v>
      </c>
      <c r="K261" s="437" t="s">
        <v>813</v>
      </c>
      <c r="L261" s="438" t="s">
        <v>195</v>
      </c>
      <c r="M261" s="439" t="s">
        <v>195</v>
      </c>
      <c r="N261" s="440" t="s">
        <v>195</v>
      </c>
      <c r="O261" s="438" t="s">
        <v>195</v>
      </c>
      <c r="P261" s="439" t="s">
        <v>195</v>
      </c>
      <c r="Q261" s="441" t="s">
        <v>195</v>
      </c>
      <c r="R261" s="442" t="s">
        <v>195</v>
      </c>
      <c r="S261" s="443" t="s">
        <v>814</v>
      </c>
      <c r="T261" s="437" t="s">
        <v>195</v>
      </c>
      <c r="U261" s="444" t="s">
        <v>195</v>
      </c>
      <c r="V261" s="432" t="s">
        <v>815</v>
      </c>
      <c r="W261" s="445" t="s">
        <v>195</v>
      </c>
      <c r="X261" s="445" t="s">
        <v>195</v>
      </c>
      <c r="Y261" s="436" t="s">
        <v>195</v>
      </c>
      <c r="Z261" s="436" t="s">
        <v>816</v>
      </c>
      <c r="AA261" s="436" t="s">
        <v>817</v>
      </c>
      <c r="AB261" s="436" t="s">
        <v>801</v>
      </c>
      <c r="AC261" s="436" t="e">
        <v>#N/A</v>
      </c>
      <c r="AD261" s="436" t="s">
        <v>818</v>
      </c>
      <c r="AE261" s="436" t="s">
        <v>663</v>
      </c>
      <c r="AF261" s="436" t="s">
        <v>819</v>
      </c>
      <c r="AG261" s="436" t="s">
        <v>820</v>
      </c>
      <c r="AH261" s="436" t="s">
        <v>821</v>
      </c>
      <c r="AI261" s="436" t="s">
        <v>822</v>
      </c>
      <c r="AJ261" s="436" t="e">
        <v>#VALUE!</v>
      </c>
      <c r="AK261" s="436" t="s">
        <v>823</v>
      </c>
      <c r="AL261" s="436" t="s">
        <v>824</v>
      </c>
      <c r="AM261" s="436">
        <v>0</v>
      </c>
      <c r="AN261" s="432">
        <v>23</v>
      </c>
      <c r="AO261" s="432">
        <v>42</v>
      </c>
      <c r="AP261" s="446">
        <v>1050.354</v>
      </c>
      <c r="AQ261" s="447">
        <v>38.4</v>
      </c>
      <c r="AR261" s="446">
        <v>441</v>
      </c>
      <c r="AS261" s="449">
        <v>0</v>
      </c>
      <c r="AT261" s="432" t="s">
        <v>299</v>
      </c>
      <c r="AU261" s="432" t="s">
        <v>197</v>
      </c>
      <c r="AV261" s="450">
        <v>0</v>
      </c>
      <c r="AW261" s="450">
        <v>0</v>
      </c>
      <c r="AX261" s="450">
        <v>0</v>
      </c>
      <c r="AY261" s="450">
        <v>0</v>
      </c>
      <c r="AZ261" s="450">
        <v>0</v>
      </c>
      <c r="BA261" s="450">
        <v>0</v>
      </c>
      <c r="BB261" s="450">
        <v>0</v>
      </c>
      <c r="BC261" s="450">
        <v>0</v>
      </c>
      <c r="BD261" s="450">
        <v>0</v>
      </c>
      <c r="BE261" s="450" t="s">
        <v>239</v>
      </c>
      <c r="BF261" s="450" t="s">
        <v>239</v>
      </c>
      <c r="BG261" s="450" t="s">
        <v>195</v>
      </c>
      <c r="BH261" s="458" t="s">
        <v>195</v>
      </c>
      <c r="BI261" s="446" t="s">
        <v>198</v>
      </c>
      <c r="BJ261" s="446" t="s">
        <v>195</v>
      </c>
      <c r="BK261" s="452" t="s">
        <v>195</v>
      </c>
      <c r="BL261" s="453">
        <v>1.1499999999999999</v>
      </c>
      <c r="BM261" s="454">
        <v>40</v>
      </c>
      <c r="BN261" s="454" t="s">
        <v>195</v>
      </c>
      <c r="BO261" s="455" t="s">
        <v>195</v>
      </c>
      <c r="BP261" s="454" t="s">
        <v>195</v>
      </c>
      <c r="BQ261" s="454" t="s">
        <v>195</v>
      </c>
      <c r="BT261"/>
    </row>
    <row r="262" spans="1:72" ht="13.5" customHeight="1" outlineLevel="1">
      <c r="A262" s="431" t="s">
        <v>825</v>
      </c>
      <c r="B262" s="432" t="s">
        <v>527</v>
      </c>
      <c r="C262" s="432" t="s">
        <v>826</v>
      </c>
      <c r="D262" s="432" t="s">
        <v>529</v>
      </c>
      <c r="E262" s="432" t="s">
        <v>409</v>
      </c>
      <c r="F262" s="433" t="s">
        <v>827</v>
      </c>
      <c r="G262" s="456">
        <v>0</v>
      </c>
      <c r="H262" s="434">
        <v>0</v>
      </c>
      <c r="I262" s="435" t="s">
        <v>828</v>
      </c>
      <c r="J262" s="436" t="s">
        <v>829</v>
      </c>
      <c r="K262" s="437" t="s">
        <v>830</v>
      </c>
      <c r="L262" s="438" t="s">
        <v>195</v>
      </c>
      <c r="M262" s="439" t="s">
        <v>195</v>
      </c>
      <c r="N262" s="440" t="s">
        <v>195</v>
      </c>
      <c r="O262" s="438" t="s">
        <v>195</v>
      </c>
      <c r="P262" s="439" t="s">
        <v>195</v>
      </c>
      <c r="Q262" s="441" t="s">
        <v>195</v>
      </c>
      <c r="R262" s="442" t="s">
        <v>195</v>
      </c>
      <c r="S262" s="443" t="s">
        <v>831</v>
      </c>
      <c r="T262" s="437" t="s">
        <v>195</v>
      </c>
      <c r="U262" s="444" t="s">
        <v>195</v>
      </c>
      <c r="V262" s="432" t="s">
        <v>832</v>
      </c>
      <c r="W262" s="445" t="s">
        <v>195</v>
      </c>
      <c r="X262" s="445" t="s">
        <v>195</v>
      </c>
      <c r="Y262" s="436" t="s">
        <v>195</v>
      </c>
      <c r="Z262" s="436" t="s">
        <v>833</v>
      </c>
      <c r="AA262" s="436" t="s">
        <v>834</v>
      </c>
      <c r="AB262" s="436" t="s">
        <v>835</v>
      </c>
      <c r="AC262" s="436" t="e">
        <v>#N/A</v>
      </c>
      <c r="AD262" s="436" t="s">
        <v>836</v>
      </c>
      <c r="AE262" s="436" t="s">
        <v>803</v>
      </c>
      <c r="AF262" s="436" t="s">
        <v>837</v>
      </c>
      <c r="AG262" s="436" t="s">
        <v>838</v>
      </c>
      <c r="AH262" s="436" t="s">
        <v>839</v>
      </c>
      <c r="AI262" s="436" t="s">
        <v>840</v>
      </c>
      <c r="AJ262" s="436" t="e">
        <v>#VALUE!</v>
      </c>
      <c r="AK262" s="436" t="s">
        <v>753</v>
      </c>
      <c r="AL262" s="436" t="s">
        <v>600</v>
      </c>
      <c r="AM262" s="436">
        <v>0</v>
      </c>
      <c r="AN262" s="432">
        <v>28</v>
      </c>
      <c r="AO262" s="432">
        <v>36</v>
      </c>
      <c r="AP262" s="446">
        <v>1625</v>
      </c>
      <c r="AQ262" s="447">
        <v>45.17</v>
      </c>
      <c r="AR262" s="446">
        <v>1810</v>
      </c>
      <c r="AS262" s="449">
        <v>0</v>
      </c>
      <c r="AT262" s="432" t="s">
        <v>299</v>
      </c>
      <c r="AU262" s="432" t="s">
        <v>197</v>
      </c>
      <c r="AV262" s="450">
        <v>0</v>
      </c>
      <c r="AW262" s="450">
        <v>0</v>
      </c>
      <c r="AX262" s="450">
        <v>0</v>
      </c>
      <c r="AY262" s="450">
        <v>0</v>
      </c>
      <c r="AZ262" s="450">
        <v>0</v>
      </c>
      <c r="BA262" s="450">
        <v>0</v>
      </c>
      <c r="BB262" s="450">
        <v>0</v>
      </c>
      <c r="BC262" s="450">
        <v>0</v>
      </c>
      <c r="BD262" s="450">
        <v>0</v>
      </c>
      <c r="BE262" s="450" t="s">
        <v>239</v>
      </c>
      <c r="BF262" s="450" t="s">
        <v>239</v>
      </c>
      <c r="BG262" s="450" t="s">
        <v>195</v>
      </c>
      <c r="BH262" s="458" t="s">
        <v>195</v>
      </c>
      <c r="BI262" s="446" t="s">
        <v>198</v>
      </c>
      <c r="BJ262" s="446" t="s">
        <v>195</v>
      </c>
      <c r="BK262" s="452" t="s">
        <v>195</v>
      </c>
      <c r="BL262" s="453">
        <v>1.1499999999999999</v>
      </c>
      <c r="BM262" s="454">
        <v>40</v>
      </c>
      <c r="BN262" s="454" t="s">
        <v>195</v>
      </c>
      <c r="BO262" s="455" t="s">
        <v>195</v>
      </c>
      <c r="BP262" s="454" t="s">
        <v>195</v>
      </c>
      <c r="BQ262" s="454" t="s">
        <v>195</v>
      </c>
      <c r="BT262"/>
    </row>
    <row r="263" spans="1:72" ht="13.5" customHeight="1" outlineLevel="1">
      <c r="A263" s="431" t="s">
        <v>841</v>
      </c>
      <c r="B263" s="432" t="s">
        <v>527</v>
      </c>
      <c r="C263" s="432" t="s">
        <v>842</v>
      </c>
      <c r="D263" s="432" t="s">
        <v>529</v>
      </c>
      <c r="E263" s="432" t="s">
        <v>411</v>
      </c>
      <c r="F263" s="433" t="s">
        <v>827</v>
      </c>
      <c r="G263" s="456">
        <v>0</v>
      </c>
      <c r="H263" s="434">
        <v>0</v>
      </c>
      <c r="I263" s="435" t="s">
        <v>843</v>
      </c>
      <c r="J263" s="436" t="s">
        <v>844</v>
      </c>
      <c r="K263" s="437" t="s">
        <v>845</v>
      </c>
      <c r="L263" s="438" t="s">
        <v>195</v>
      </c>
      <c r="M263" s="439" t="s">
        <v>195</v>
      </c>
      <c r="N263" s="440" t="s">
        <v>195</v>
      </c>
      <c r="O263" s="438" t="s">
        <v>195</v>
      </c>
      <c r="P263" s="439" t="s">
        <v>195</v>
      </c>
      <c r="Q263" s="441" t="s">
        <v>195</v>
      </c>
      <c r="R263" s="442" t="s">
        <v>195</v>
      </c>
      <c r="S263" s="443" t="s">
        <v>846</v>
      </c>
      <c r="T263" s="437" t="s">
        <v>195</v>
      </c>
      <c r="U263" s="444" t="s">
        <v>195</v>
      </c>
      <c r="V263" s="432" t="s">
        <v>847</v>
      </c>
      <c r="W263" s="445" t="s">
        <v>195</v>
      </c>
      <c r="X263" s="445" t="s">
        <v>195</v>
      </c>
      <c r="Y263" s="436" t="s">
        <v>195</v>
      </c>
      <c r="Z263" s="436" t="s">
        <v>848</v>
      </c>
      <c r="AA263" s="436" t="s">
        <v>849</v>
      </c>
      <c r="AB263" s="436" t="s">
        <v>850</v>
      </c>
      <c r="AC263" s="436" t="e">
        <v>#N/A</v>
      </c>
      <c r="AD263" s="436" t="s">
        <v>851</v>
      </c>
      <c r="AE263" s="436" t="s">
        <v>852</v>
      </c>
      <c r="AF263" s="436" t="s">
        <v>853</v>
      </c>
      <c r="AG263" s="436" t="s">
        <v>854</v>
      </c>
      <c r="AH263" s="436" t="s">
        <v>855</v>
      </c>
      <c r="AI263" s="436" t="s">
        <v>856</v>
      </c>
      <c r="AJ263" s="436" t="e">
        <v>#VALUE!</v>
      </c>
      <c r="AK263" s="436" t="s">
        <v>734</v>
      </c>
      <c r="AL263" s="436" t="s">
        <v>735</v>
      </c>
      <c r="AM263" s="436">
        <v>0</v>
      </c>
      <c r="AN263" s="432">
        <v>20</v>
      </c>
      <c r="AO263" s="432">
        <v>23</v>
      </c>
      <c r="AP263" s="446">
        <v>1900</v>
      </c>
      <c r="AQ263" s="447">
        <v>45.17</v>
      </c>
      <c r="AR263" s="446">
        <v>2370</v>
      </c>
      <c r="AS263" s="449">
        <v>0</v>
      </c>
      <c r="AT263" s="432" t="s">
        <v>299</v>
      </c>
      <c r="AU263" s="432" t="s">
        <v>197</v>
      </c>
      <c r="AV263" s="450">
        <v>0</v>
      </c>
      <c r="AW263" s="450">
        <v>0</v>
      </c>
      <c r="AX263" s="450">
        <v>0</v>
      </c>
      <c r="AY263" s="450">
        <v>0</v>
      </c>
      <c r="AZ263" s="450">
        <v>0</v>
      </c>
      <c r="BA263" s="450">
        <v>0</v>
      </c>
      <c r="BB263" s="450">
        <v>0</v>
      </c>
      <c r="BC263" s="450">
        <v>0</v>
      </c>
      <c r="BD263" s="450">
        <v>0</v>
      </c>
      <c r="BE263" s="450" t="s">
        <v>239</v>
      </c>
      <c r="BF263" s="450" t="s">
        <v>239</v>
      </c>
      <c r="BG263" s="450" t="s">
        <v>195</v>
      </c>
      <c r="BH263" s="458" t="s">
        <v>195</v>
      </c>
      <c r="BI263" s="446" t="s">
        <v>198</v>
      </c>
      <c r="BJ263" s="446" t="s">
        <v>195</v>
      </c>
      <c r="BK263" s="452" t="s">
        <v>195</v>
      </c>
      <c r="BL263" s="453">
        <v>1.1499999999999999</v>
      </c>
      <c r="BM263" s="454">
        <v>40</v>
      </c>
      <c r="BN263" s="454" t="s">
        <v>195</v>
      </c>
      <c r="BO263" s="455" t="s">
        <v>195</v>
      </c>
      <c r="BP263" s="454" t="s">
        <v>195</v>
      </c>
      <c r="BQ263" s="454" t="s">
        <v>195</v>
      </c>
      <c r="BT263"/>
    </row>
    <row r="264" spans="1:72" ht="13.5" customHeight="1" outlineLevel="1">
      <c r="A264" s="431" t="s">
        <v>857</v>
      </c>
      <c r="B264" s="432" t="s">
        <v>527</v>
      </c>
      <c r="C264" s="432" t="s">
        <v>858</v>
      </c>
      <c r="D264" s="432" t="s">
        <v>529</v>
      </c>
      <c r="E264" s="432" t="s">
        <v>413</v>
      </c>
      <c r="F264" s="433" t="s">
        <v>810</v>
      </c>
      <c r="G264" s="456">
        <v>0</v>
      </c>
      <c r="H264" s="434">
        <v>0</v>
      </c>
      <c r="I264" s="435" t="s">
        <v>859</v>
      </c>
      <c r="J264" s="436" t="s">
        <v>860</v>
      </c>
      <c r="K264" s="437" t="s">
        <v>861</v>
      </c>
      <c r="L264" s="438" t="s">
        <v>195</v>
      </c>
      <c r="M264" s="439" t="s">
        <v>195</v>
      </c>
      <c r="N264" s="440" t="s">
        <v>195</v>
      </c>
      <c r="O264" s="438" t="s">
        <v>195</v>
      </c>
      <c r="P264" s="439" t="s">
        <v>195</v>
      </c>
      <c r="Q264" s="441" t="s">
        <v>195</v>
      </c>
      <c r="R264" s="442" t="s">
        <v>195</v>
      </c>
      <c r="S264" s="443" t="s">
        <v>862</v>
      </c>
      <c r="T264" s="437" t="s">
        <v>195</v>
      </c>
      <c r="U264" s="444" t="s">
        <v>195</v>
      </c>
      <c r="V264" s="432" t="s">
        <v>863</v>
      </c>
      <c r="W264" s="445" t="s">
        <v>195</v>
      </c>
      <c r="X264" s="445" t="s">
        <v>195</v>
      </c>
      <c r="Y264" s="436" t="s">
        <v>195</v>
      </c>
      <c r="Z264" s="436" t="s">
        <v>864</v>
      </c>
      <c r="AA264" s="436" t="s">
        <v>865</v>
      </c>
      <c r="AB264" s="436" t="s">
        <v>866</v>
      </c>
      <c r="AC264" s="436" t="e">
        <v>#N/A</v>
      </c>
      <c r="AD264" s="436" t="s">
        <v>802</v>
      </c>
      <c r="AE264" s="436" t="s">
        <v>867</v>
      </c>
      <c r="AF264" s="436" t="s">
        <v>868</v>
      </c>
      <c r="AG264" s="436" t="s">
        <v>869</v>
      </c>
      <c r="AH264" s="436" t="s">
        <v>870</v>
      </c>
      <c r="AI264" s="436" t="s">
        <v>871</v>
      </c>
      <c r="AJ264" s="436" t="e">
        <v>#VALUE!</v>
      </c>
      <c r="AK264" s="436" t="s">
        <v>872</v>
      </c>
      <c r="AL264" s="436" t="s">
        <v>754</v>
      </c>
      <c r="AM264" s="436">
        <v>0</v>
      </c>
      <c r="AN264" s="432">
        <v>24</v>
      </c>
      <c r="AO264" s="432">
        <v>29</v>
      </c>
      <c r="AP264" s="446">
        <v>2280</v>
      </c>
      <c r="AQ264" s="447">
        <v>59.28</v>
      </c>
      <c r="AR264" s="446">
        <v>3460</v>
      </c>
      <c r="AS264" s="449">
        <v>0</v>
      </c>
      <c r="AT264" s="432" t="s">
        <v>299</v>
      </c>
      <c r="AU264" s="432" t="s">
        <v>197</v>
      </c>
      <c r="AV264" s="450">
        <v>0</v>
      </c>
      <c r="AW264" s="450">
        <v>0</v>
      </c>
      <c r="AX264" s="450">
        <v>0</v>
      </c>
      <c r="AY264" s="450">
        <v>0</v>
      </c>
      <c r="AZ264" s="450">
        <v>0</v>
      </c>
      <c r="BA264" s="450">
        <v>0</v>
      </c>
      <c r="BB264" s="450">
        <v>0</v>
      </c>
      <c r="BC264" s="450">
        <v>0</v>
      </c>
      <c r="BD264" s="450">
        <v>0</v>
      </c>
      <c r="BE264" s="450" t="s">
        <v>239</v>
      </c>
      <c r="BF264" s="450" t="s">
        <v>239</v>
      </c>
      <c r="BG264" s="450" t="s">
        <v>195</v>
      </c>
      <c r="BH264" s="458" t="s">
        <v>195</v>
      </c>
      <c r="BI264" s="446" t="s">
        <v>198</v>
      </c>
      <c r="BJ264" s="446" t="s">
        <v>195</v>
      </c>
      <c r="BK264" s="452" t="s">
        <v>195</v>
      </c>
      <c r="BL264" s="453">
        <v>1.1499999999999999</v>
      </c>
      <c r="BM264" s="454">
        <v>40</v>
      </c>
      <c r="BN264" s="454" t="s">
        <v>195</v>
      </c>
      <c r="BO264" s="455" t="s">
        <v>195</v>
      </c>
      <c r="BP264" s="454" t="s">
        <v>195</v>
      </c>
      <c r="BQ264" s="454" t="s">
        <v>195</v>
      </c>
      <c r="BT264"/>
    </row>
    <row r="265" spans="1:72" ht="13.5" customHeight="1" outlineLevel="1">
      <c r="A265" s="431" t="s">
        <v>873</v>
      </c>
      <c r="B265" s="432" t="s">
        <v>527</v>
      </c>
      <c r="C265" s="432" t="s">
        <v>874</v>
      </c>
      <c r="D265" s="432" t="s">
        <v>529</v>
      </c>
      <c r="E265" s="432" t="s">
        <v>421</v>
      </c>
      <c r="F265" s="433" t="s">
        <v>810</v>
      </c>
      <c r="G265" s="456">
        <v>0</v>
      </c>
      <c r="H265" s="434">
        <v>0</v>
      </c>
      <c r="I265" s="435" t="s">
        <v>875</v>
      </c>
      <c r="J265" s="436" t="s">
        <v>876</v>
      </c>
      <c r="K265" s="437" t="s">
        <v>877</v>
      </c>
      <c r="L265" s="438" t="s">
        <v>195</v>
      </c>
      <c r="M265" s="439" t="s">
        <v>195</v>
      </c>
      <c r="N265" s="440" t="s">
        <v>195</v>
      </c>
      <c r="O265" s="438" t="s">
        <v>195</v>
      </c>
      <c r="P265" s="439" t="s">
        <v>195</v>
      </c>
      <c r="Q265" s="441" t="s">
        <v>195</v>
      </c>
      <c r="R265" s="442" t="s">
        <v>195</v>
      </c>
      <c r="S265" s="443" t="s">
        <v>878</v>
      </c>
      <c r="T265" s="437" t="s">
        <v>195</v>
      </c>
      <c r="U265" s="444" t="s">
        <v>195</v>
      </c>
      <c r="V265" s="432" t="s">
        <v>879</v>
      </c>
      <c r="W265" s="445" t="s">
        <v>195</v>
      </c>
      <c r="X265" s="445" t="s">
        <v>195</v>
      </c>
      <c r="Y265" s="436" t="s">
        <v>195</v>
      </c>
      <c r="Z265" s="436" t="s">
        <v>880</v>
      </c>
      <c r="AA265" s="436" t="s">
        <v>881</v>
      </c>
      <c r="AB265" s="436" t="s">
        <v>882</v>
      </c>
      <c r="AC265" s="436" t="e">
        <v>#N/A</v>
      </c>
      <c r="AD265" s="436" t="s">
        <v>883</v>
      </c>
      <c r="AE265" s="436" t="s">
        <v>884</v>
      </c>
      <c r="AF265" s="436" t="s">
        <v>787</v>
      </c>
      <c r="AG265" s="436" t="s">
        <v>885</v>
      </c>
      <c r="AH265" s="436" t="s">
        <v>886</v>
      </c>
      <c r="AI265" s="436" t="s">
        <v>887</v>
      </c>
      <c r="AJ265" s="436" t="e">
        <v>#VALUE!</v>
      </c>
      <c r="AK265" s="436" t="s">
        <v>791</v>
      </c>
      <c r="AL265" s="436" t="s">
        <v>888</v>
      </c>
      <c r="AM265" s="436">
        <v>0</v>
      </c>
      <c r="AN265" s="432">
        <v>22</v>
      </c>
      <c r="AO265" s="432">
        <v>30</v>
      </c>
      <c r="AP265" s="446">
        <v>2600</v>
      </c>
      <c r="AQ265" s="447">
        <v>66.87</v>
      </c>
      <c r="AR265" s="446">
        <v>4510</v>
      </c>
      <c r="AS265" s="449">
        <v>0</v>
      </c>
      <c r="AT265" s="432" t="s">
        <v>299</v>
      </c>
      <c r="AU265" s="432" t="s">
        <v>197</v>
      </c>
      <c r="AV265" s="450">
        <v>0</v>
      </c>
      <c r="AW265" s="450">
        <v>0</v>
      </c>
      <c r="AX265" s="450">
        <v>0</v>
      </c>
      <c r="AY265" s="450">
        <v>0</v>
      </c>
      <c r="AZ265" s="450">
        <v>0</v>
      </c>
      <c r="BA265" s="450">
        <v>0</v>
      </c>
      <c r="BB265" s="450">
        <v>0</v>
      </c>
      <c r="BC265" s="450">
        <v>0</v>
      </c>
      <c r="BD265" s="450">
        <v>0</v>
      </c>
      <c r="BE265" s="450" t="s">
        <v>239</v>
      </c>
      <c r="BF265" s="450" t="s">
        <v>239</v>
      </c>
      <c r="BG265" s="450" t="s">
        <v>195</v>
      </c>
      <c r="BH265" s="458" t="s">
        <v>195</v>
      </c>
      <c r="BI265" s="446" t="s">
        <v>198</v>
      </c>
      <c r="BJ265" s="446" t="s">
        <v>195</v>
      </c>
      <c r="BK265" s="452" t="s">
        <v>195</v>
      </c>
      <c r="BL265" s="453">
        <v>1.1499999999999999</v>
      </c>
      <c r="BM265" s="454">
        <v>40</v>
      </c>
      <c r="BN265" s="454" t="s">
        <v>195</v>
      </c>
      <c r="BO265" s="455" t="s">
        <v>195</v>
      </c>
      <c r="BP265" s="454" t="s">
        <v>195</v>
      </c>
      <c r="BQ265" s="454" t="s">
        <v>195</v>
      </c>
      <c r="BT265"/>
    </row>
    <row r="266" spans="1:72" ht="13.5" customHeight="1" outlineLevel="1">
      <c r="A266" s="431" t="s">
        <v>889</v>
      </c>
      <c r="B266" s="432" t="s">
        <v>527</v>
      </c>
      <c r="C266" s="432" t="s">
        <v>890</v>
      </c>
      <c r="D266" s="432" t="s">
        <v>529</v>
      </c>
      <c r="E266" s="432" t="s">
        <v>421</v>
      </c>
      <c r="F266" s="433" t="s">
        <v>810</v>
      </c>
      <c r="G266" s="456">
        <v>0</v>
      </c>
      <c r="H266" s="434">
        <v>0</v>
      </c>
      <c r="I266" s="435" t="s">
        <v>891</v>
      </c>
      <c r="J266" s="436" t="s">
        <v>892</v>
      </c>
      <c r="K266" s="437" t="s">
        <v>893</v>
      </c>
      <c r="L266" s="438" t="s">
        <v>195</v>
      </c>
      <c r="M266" s="439" t="s">
        <v>195</v>
      </c>
      <c r="N266" s="440" t="s">
        <v>195</v>
      </c>
      <c r="O266" s="438" t="s">
        <v>195</v>
      </c>
      <c r="P266" s="439" t="s">
        <v>195</v>
      </c>
      <c r="Q266" s="441" t="s">
        <v>195</v>
      </c>
      <c r="R266" s="442" t="s">
        <v>195</v>
      </c>
      <c r="S266" s="443" t="s">
        <v>894</v>
      </c>
      <c r="T266" s="437" t="s">
        <v>195</v>
      </c>
      <c r="U266" s="444" t="s">
        <v>195</v>
      </c>
      <c r="V266" s="432" t="s">
        <v>895</v>
      </c>
      <c r="W266" s="445" t="s">
        <v>195</v>
      </c>
      <c r="X266" s="445" t="s">
        <v>195</v>
      </c>
      <c r="Y266" s="436" t="s">
        <v>195</v>
      </c>
      <c r="Z266" s="436" t="s">
        <v>896</v>
      </c>
      <c r="AA266" s="436" t="s">
        <v>897</v>
      </c>
      <c r="AB266" s="436" t="s">
        <v>835</v>
      </c>
      <c r="AC266" s="436" t="e">
        <v>#N/A</v>
      </c>
      <c r="AD266" s="436" t="s">
        <v>818</v>
      </c>
      <c r="AE266" s="436" t="s">
        <v>898</v>
      </c>
      <c r="AF266" s="436" t="s">
        <v>899</v>
      </c>
      <c r="AG266" s="436" t="s">
        <v>900</v>
      </c>
      <c r="AH266" s="436" t="s">
        <v>901</v>
      </c>
      <c r="AI266" s="436" t="s">
        <v>902</v>
      </c>
      <c r="AJ266" s="436" t="e">
        <v>#VALUE!</v>
      </c>
      <c r="AK266" s="436" t="s">
        <v>903</v>
      </c>
      <c r="AL266" s="436" t="s">
        <v>904</v>
      </c>
      <c r="AM266" s="436">
        <v>0</v>
      </c>
      <c r="AN266" s="432">
        <v>20</v>
      </c>
      <c r="AO266" s="432">
        <v>25</v>
      </c>
      <c r="AP266" s="446">
        <v>2600</v>
      </c>
      <c r="AQ266" s="447">
        <v>66.87</v>
      </c>
      <c r="AR266" s="446">
        <v>4510</v>
      </c>
      <c r="AS266" s="449">
        <v>0</v>
      </c>
      <c r="AT266" s="432" t="s">
        <v>299</v>
      </c>
      <c r="AU266" s="432" t="s">
        <v>197</v>
      </c>
      <c r="AV266" s="450">
        <v>0</v>
      </c>
      <c r="AW266" s="450">
        <v>0</v>
      </c>
      <c r="AX266" s="450">
        <v>0</v>
      </c>
      <c r="AY266" s="450">
        <v>0</v>
      </c>
      <c r="AZ266" s="450">
        <v>0</v>
      </c>
      <c r="BA266" s="450">
        <v>0</v>
      </c>
      <c r="BB266" s="450">
        <v>0</v>
      </c>
      <c r="BC266" s="450">
        <v>0</v>
      </c>
      <c r="BD266" s="450">
        <v>0</v>
      </c>
      <c r="BE266" s="450" t="s">
        <v>239</v>
      </c>
      <c r="BF266" s="450" t="s">
        <v>239</v>
      </c>
      <c r="BG266" s="450" t="s">
        <v>195</v>
      </c>
      <c r="BH266" s="458" t="s">
        <v>195</v>
      </c>
      <c r="BI266" s="446" t="s">
        <v>198</v>
      </c>
      <c r="BJ266" s="446" t="s">
        <v>195</v>
      </c>
      <c r="BK266" s="452" t="s">
        <v>195</v>
      </c>
      <c r="BL266" s="459" t="s">
        <v>195</v>
      </c>
      <c r="BM266" s="455" t="s">
        <v>195</v>
      </c>
      <c r="BN266" s="454" t="s">
        <v>195</v>
      </c>
      <c r="BO266" s="455" t="s">
        <v>195</v>
      </c>
      <c r="BP266" s="454" t="s">
        <v>195</v>
      </c>
      <c r="BQ266" s="454" t="s">
        <v>195</v>
      </c>
      <c r="BT266"/>
    </row>
    <row r="267" spans="1:72" ht="13.5" customHeight="1" outlineLevel="1">
      <c r="A267" s="431" t="s">
        <v>905</v>
      </c>
      <c r="B267" s="432" t="s">
        <v>527</v>
      </c>
      <c r="C267" s="432" t="s">
        <v>826</v>
      </c>
      <c r="D267" s="432" t="s">
        <v>529</v>
      </c>
      <c r="E267" s="432" t="s">
        <v>423</v>
      </c>
      <c r="F267" s="433" t="s">
        <v>827</v>
      </c>
      <c r="G267" s="456">
        <v>0</v>
      </c>
      <c r="H267" s="434">
        <v>0</v>
      </c>
      <c r="I267" s="435" t="s">
        <v>828</v>
      </c>
      <c r="J267" s="436" t="s">
        <v>829</v>
      </c>
      <c r="K267" s="437" t="s">
        <v>830</v>
      </c>
      <c r="L267" s="438" t="s">
        <v>195</v>
      </c>
      <c r="M267" s="439" t="s">
        <v>195</v>
      </c>
      <c r="N267" s="440" t="s">
        <v>195</v>
      </c>
      <c r="O267" s="438" t="s">
        <v>195</v>
      </c>
      <c r="P267" s="439" t="s">
        <v>195</v>
      </c>
      <c r="Q267" s="441" t="s">
        <v>195</v>
      </c>
      <c r="R267" s="442" t="s">
        <v>195</v>
      </c>
      <c r="S267" s="443" t="s">
        <v>831</v>
      </c>
      <c r="T267" s="437" t="s">
        <v>195</v>
      </c>
      <c r="U267" s="444" t="s">
        <v>195</v>
      </c>
      <c r="V267" s="432" t="s">
        <v>832</v>
      </c>
      <c r="W267" s="445" t="s">
        <v>195</v>
      </c>
      <c r="X267" s="445" t="s">
        <v>195</v>
      </c>
      <c r="Y267" s="436" t="s">
        <v>195</v>
      </c>
      <c r="Z267" s="436" t="s">
        <v>833</v>
      </c>
      <c r="AA267" s="436" t="s">
        <v>834</v>
      </c>
      <c r="AB267" s="436" t="s">
        <v>835</v>
      </c>
      <c r="AC267" s="436" t="e">
        <v>#N/A</v>
      </c>
      <c r="AD267" s="436" t="s">
        <v>836</v>
      </c>
      <c r="AE267" s="436" t="s">
        <v>803</v>
      </c>
      <c r="AF267" s="436" t="s">
        <v>837</v>
      </c>
      <c r="AG267" s="436" t="s">
        <v>838</v>
      </c>
      <c r="AH267" s="436" t="s">
        <v>839</v>
      </c>
      <c r="AI267" s="436" t="s">
        <v>840</v>
      </c>
      <c r="AJ267" s="436" t="e">
        <v>#VALUE!</v>
      </c>
      <c r="AK267" s="436" t="s">
        <v>753</v>
      </c>
      <c r="AL267" s="436" t="s">
        <v>600</v>
      </c>
      <c r="AM267" s="436">
        <v>0</v>
      </c>
      <c r="AN267" s="432">
        <v>28</v>
      </c>
      <c r="AO267" s="432">
        <v>36</v>
      </c>
      <c r="AP267" s="446">
        <v>1625</v>
      </c>
      <c r="AQ267" s="447">
        <v>45.17</v>
      </c>
      <c r="AR267" s="446">
        <v>1810</v>
      </c>
      <c r="AS267" s="449">
        <v>0</v>
      </c>
      <c r="AT267" s="432" t="s">
        <v>299</v>
      </c>
      <c r="AU267" s="432" t="s">
        <v>197</v>
      </c>
      <c r="AV267" s="450">
        <v>0</v>
      </c>
      <c r="AW267" s="450">
        <v>0</v>
      </c>
      <c r="AX267" s="450">
        <v>0</v>
      </c>
      <c r="AY267" s="450">
        <v>0</v>
      </c>
      <c r="AZ267" s="450">
        <v>0</v>
      </c>
      <c r="BA267" s="450">
        <v>0</v>
      </c>
      <c r="BB267" s="450">
        <v>0</v>
      </c>
      <c r="BC267" s="450">
        <v>0</v>
      </c>
      <c r="BD267" s="450">
        <v>0</v>
      </c>
      <c r="BE267" s="450" t="s">
        <v>239</v>
      </c>
      <c r="BF267" s="450" t="s">
        <v>239</v>
      </c>
      <c r="BG267" s="450" t="s">
        <v>239</v>
      </c>
      <c r="BH267" s="450" t="s">
        <v>239</v>
      </c>
      <c r="BI267" s="446" t="s">
        <v>198</v>
      </c>
      <c r="BJ267" s="446" t="s">
        <v>195</v>
      </c>
      <c r="BK267" s="452" t="s">
        <v>195</v>
      </c>
      <c r="BL267" s="453">
        <v>1.1499999999999999</v>
      </c>
      <c r="BM267" s="454">
        <v>40</v>
      </c>
      <c r="BN267" s="454" t="s">
        <v>195</v>
      </c>
      <c r="BO267" s="455" t="s">
        <v>195</v>
      </c>
      <c r="BP267" s="454" t="s">
        <v>195</v>
      </c>
      <c r="BQ267" s="454" t="s">
        <v>195</v>
      </c>
      <c r="BT267"/>
    </row>
    <row r="268" spans="1:72" ht="13.5" customHeight="1" outlineLevel="1">
      <c r="A268" s="431" t="s">
        <v>906</v>
      </c>
      <c r="B268" s="432" t="s">
        <v>527</v>
      </c>
      <c r="C268" s="432" t="s">
        <v>842</v>
      </c>
      <c r="D268" s="432" t="s">
        <v>529</v>
      </c>
      <c r="E268" s="432" t="s">
        <v>425</v>
      </c>
      <c r="F268" s="433" t="s">
        <v>827</v>
      </c>
      <c r="G268" s="456">
        <v>0</v>
      </c>
      <c r="H268" s="434">
        <v>0</v>
      </c>
      <c r="I268" s="435" t="s">
        <v>843</v>
      </c>
      <c r="J268" s="436" t="s">
        <v>844</v>
      </c>
      <c r="K268" s="437" t="s">
        <v>845</v>
      </c>
      <c r="L268" s="438" t="s">
        <v>195</v>
      </c>
      <c r="M268" s="439" t="s">
        <v>195</v>
      </c>
      <c r="N268" s="440" t="s">
        <v>195</v>
      </c>
      <c r="O268" s="438" t="s">
        <v>195</v>
      </c>
      <c r="P268" s="439" t="s">
        <v>195</v>
      </c>
      <c r="Q268" s="441" t="s">
        <v>195</v>
      </c>
      <c r="R268" s="442" t="s">
        <v>195</v>
      </c>
      <c r="S268" s="443" t="s">
        <v>846</v>
      </c>
      <c r="T268" s="437" t="s">
        <v>195</v>
      </c>
      <c r="U268" s="444" t="s">
        <v>195</v>
      </c>
      <c r="V268" s="432" t="s">
        <v>847</v>
      </c>
      <c r="W268" s="445" t="s">
        <v>195</v>
      </c>
      <c r="X268" s="445" t="s">
        <v>195</v>
      </c>
      <c r="Y268" s="436" t="s">
        <v>195</v>
      </c>
      <c r="Z268" s="436" t="s">
        <v>848</v>
      </c>
      <c r="AA268" s="436" t="s">
        <v>849</v>
      </c>
      <c r="AB268" s="436" t="s">
        <v>850</v>
      </c>
      <c r="AC268" s="436" t="e">
        <v>#N/A</v>
      </c>
      <c r="AD268" s="436" t="s">
        <v>851</v>
      </c>
      <c r="AE268" s="436" t="s">
        <v>852</v>
      </c>
      <c r="AF268" s="436" t="s">
        <v>853</v>
      </c>
      <c r="AG268" s="436" t="s">
        <v>854</v>
      </c>
      <c r="AH268" s="436" t="s">
        <v>855</v>
      </c>
      <c r="AI268" s="436" t="s">
        <v>856</v>
      </c>
      <c r="AJ268" s="436" t="e">
        <v>#VALUE!</v>
      </c>
      <c r="AK268" s="436" t="s">
        <v>734</v>
      </c>
      <c r="AL268" s="436" t="s">
        <v>735</v>
      </c>
      <c r="AM268" s="436">
        <v>0</v>
      </c>
      <c r="AN268" s="432">
        <v>20</v>
      </c>
      <c r="AO268" s="432">
        <v>23</v>
      </c>
      <c r="AP268" s="446">
        <v>1900</v>
      </c>
      <c r="AQ268" s="447">
        <v>45.17</v>
      </c>
      <c r="AR268" s="446">
        <v>2370</v>
      </c>
      <c r="AS268" s="449">
        <v>0</v>
      </c>
      <c r="AT268" s="432" t="s">
        <v>299</v>
      </c>
      <c r="AU268" s="432" t="s">
        <v>197</v>
      </c>
      <c r="AV268" s="450">
        <v>0</v>
      </c>
      <c r="AW268" s="450">
        <v>0</v>
      </c>
      <c r="AX268" s="450">
        <v>0</v>
      </c>
      <c r="AY268" s="450">
        <v>0</v>
      </c>
      <c r="AZ268" s="450">
        <v>0</v>
      </c>
      <c r="BA268" s="450">
        <v>0</v>
      </c>
      <c r="BB268" s="450">
        <v>0</v>
      </c>
      <c r="BC268" s="450">
        <v>0</v>
      </c>
      <c r="BD268" s="450">
        <v>0</v>
      </c>
      <c r="BE268" s="450" t="s">
        <v>239</v>
      </c>
      <c r="BF268" s="450" t="s">
        <v>239</v>
      </c>
      <c r="BG268" s="450" t="s">
        <v>239</v>
      </c>
      <c r="BH268" s="450" t="s">
        <v>239</v>
      </c>
      <c r="BI268" s="446" t="s">
        <v>198</v>
      </c>
      <c r="BJ268" s="446" t="s">
        <v>195</v>
      </c>
      <c r="BK268" s="452" t="s">
        <v>195</v>
      </c>
      <c r="BL268" s="453">
        <v>1.1499999999999999</v>
      </c>
      <c r="BM268" s="454">
        <v>40</v>
      </c>
      <c r="BN268" s="454" t="s">
        <v>195</v>
      </c>
      <c r="BO268" s="455" t="s">
        <v>195</v>
      </c>
      <c r="BP268" s="454" t="s">
        <v>195</v>
      </c>
      <c r="BQ268" s="454" t="s">
        <v>195</v>
      </c>
      <c r="BT268"/>
    </row>
    <row r="269" spans="1:72" ht="13.5" customHeight="1" outlineLevel="1">
      <c r="A269" s="431" t="s">
        <v>907</v>
      </c>
      <c r="B269" s="432" t="s">
        <v>527</v>
      </c>
      <c r="C269" s="432" t="s">
        <v>858</v>
      </c>
      <c r="D269" s="432" t="s">
        <v>529</v>
      </c>
      <c r="E269" s="432" t="s">
        <v>427</v>
      </c>
      <c r="F269" s="433" t="s">
        <v>810</v>
      </c>
      <c r="G269" s="456">
        <v>0</v>
      </c>
      <c r="H269" s="434">
        <v>0</v>
      </c>
      <c r="I269" s="435" t="s">
        <v>859</v>
      </c>
      <c r="J269" s="436" t="s">
        <v>860</v>
      </c>
      <c r="K269" s="437" t="s">
        <v>861</v>
      </c>
      <c r="L269" s="438" t="s">
        <v>195</v>
      </c>
      <c r="M269" s="439" t="s">
        <v>195</v>
      </c>
      <c r="N269" s="440" t="s">
        <v>195</v>
      </c>
      <c r="O269" s="438" t="s">
        <v>195</v>
      </c>
      <c r="P269" s="439" t="s">
        <v>195</v>
      </c>
      <c r="Q269" s="441" t="s">
        <v>195</v>
      </c>
      <c r="R269" s="442" t="s">
        <v>195</v>
      </c>
      <c r="S269" s="443" t="s">
        <v>862</v>
      </c>
      <c r="T269" s="437" t="s">
        <v>195</v>
      </c>
      <c r="U269" s="444" t="s">
        <v>195</v>
      </c>
      <c r="V269" s="432" t="s">
        <v>863</v>
      </c>
      <c r="W269" s="445" t="s">
        <v>195</v>
      </c>
      <c r="X269" s="445" t="s">
        <v>195</v>
      </c>
      <c r="Y269" s="436" t="s">
        <v>195</v>
      </c>
      <c r="Z269" s="436" t="s">
        <v>864</v>
      </c>
      <c r="AA269" s="436" t="s">
        <v>865</v>
      </c>
      <c r="AB269" s="436" t="s">
        <v>866</v>
      </c>
      <c r="AC269" s="436" t="e">
        <v>#N/A</v>
      </c>
      <c r="AD269" s="436" t="s">
        <v>802</v>
      </c>
      <c r="AE269" s="436" t="s">
        <v>867</v>
      </c>
      <c r="AF269" s="436" t="s">
        <v>868</v>
      </c>
      <c r="AG269" s="436" t="s">
        <v>869</v>
      </c>
      <c r="AH269" s="436" t="s">
        <v>870</v>
      </c>
      <c r="AI269" s="436" t="s">
        <v>871</v>
      </c>
      <c r="AJ269" s="436" t="e">
        <v>#VALUE!</v>
      </c>
      <c r="AK269" s="436" t="s">
        <v>872</v>
      </c>
      <c r="AL269" s="436" t="s">
        <v>754</v>
      </c>
      <c r="AM269" s="436">
        <v>0</v>
      </c>
      <c r="AN269" s="432">
        <v>24</v>
      </c>
      <c r="AO269" s="432">
        <v>29</v>
      </c>
      <c r="AP269" s="446">
        <v>2280</v>
      </c>
      <c r="AQ269" s="447">
        <v>59.28</v>
      </c>
      <c r="AR269" s="446">
        <v>3460</v>
      </c>
      <c r="AS269" s="449">
        <v>0</v>
      </c>
      <c r="AT269" s="432" t="s">
        <v>299</v>
      </c>
      <c r="AU269" s="432" t="s">
        <v>197</v>
      </c>
      <c r="AV269" s="450">
        <v>0</v>
      </c>
      <c r="AW269" s="450">
        <v>0</v>
      </c>
      <c r="AX269" s="450">
        <v>0</v>
      </c>
      <c r="AY269" s="450">
        <v>0</v>
      </c>
      <c r="AZ269" s="450">
        <v>0</v>
      </c>
      <c r="BA269" s="450">
        <v>0</v>
      </c>
      <c r="BB269" s="450">
        <v>0</v>
      </c>
      <c r="BC269" s="450">
        <v>0</v>
      </c>
      <c r="BD269" s="450">
        <v>0</v>
      </c>
      <c r="BE269" s="450" t="s">
        <v>239</v>
      </c>
      <c r="BF269" s="450" t="s">
        <v>239</v>
      </c>
      <c r="BG269" s="450" t="s">
        <v>239</v>
      </c>
      <c r="BH269" s="450" t="s">
        <v>239</v>
      </c>
      <c r="BI269" s="446" t="s">
        <v>198</v>
      </c>
      <c r="BJ269" s="446" t="s">
        <v>195</v>
      </c>
      <c r="BK269" s="452" t="s">
        <v>195</v>
      </c>
      <c r="BL269" s="453">
        <v>1.1499999999999999</v>
      </c>
      <c r="BM269" s="454">
        <v>40</v>
      </c>
      <c r="BN269" s="454" t="s">
        <v>195</v>
      </c>
      <c r="BO269" s="455" t="s">
        <v>195</v>
      </c>
      <c r="BP269" s="454" t="s">
        <v>195</v>
      </c>
      <c r="BQ269" s="454" t="s">
        <v>195</v>
      </c>
      <c r="BT269"/>
    </row>
    <row r="270" spans="1:72" ht="13.5" customHeight="1" outlineLevel="1">
      <c r="A270" s="431" t="s">
        <v>908</v>
      </c>
      <c r="B270" s="432" t="s">
        <v>527</v>
      </c>
      <c r="C270" s="432" t="s">
        <v>890</v>
      </c>
      <c r="D270" s="432" t="s">
        <v>529</v>
      </c>
      <c r="E270" s="432" t="s">
        <v>432</v>
      </c>
      <c r="F270" s="433" t="s">
        <v>810</v>
      </c>
      <c r="G270" s="456">
        <v>0</v>
      </c>
      <c r="H270" s="434">
        <v>0</v>
      </c>
      <c r="I270" s="435" t="s">
        <v>891</v>
      </c>
      <c r="J270" s="436" t="s">
        <v>892</v>
      </c>
      <c r="K270" s="437" t="s">
        <v>893</v>
      </c>
      <c r="L270" s="438" t="s">
        <v>195</v>
      </c>
      <c r="M270" s="439" t="s">
        <v>195</v>
      </c>
      <c r="N270" s="440" t="s">
        <v>195</v>
      </c>
      <c r="O270" s="438" t="s">
        <v>195</v>
      </c>
      <c r="P270" s="439" t="s">
        <v>195</v>
      </c>
      <c r="Q270" s="441" t="s">
        <v>195</v>
      </c>
      <c r="R270" s="442" t="s">
        <v>195</v>
      </c>
      <c r="S270" s="443" t="s">
        <v>894</v>
      </c>
      <c r="T270" s="437" t="s">
        <v>195</v>
      </c>
      <c r="U270" s="444" t="s">
        <v>195</v>
      </c>
      <c r="V270" s="432" t="s">
        <v>895</v>
      </c>
      <c r="W270" s="445" t="s">
        <v>195</v>
      </c>
      <c r="X270" s="445" t="s">
        <v>195</v>
      </c>
      <c r="Y270" s="436" t="s">
        <v>195</v>
      </c>
      <c r="Z270" s="436" t="s">
        <v>896</v>
      </c>
      <c r="AA270" s="436" t="s">
        <v>897</v>
      </c>
      <c r="AB270" s="436" t="s">
        <v>835</v>
      </c>
      <c r="AC270" s="436" t="e">
        <v>#N/A</v>
      </c>
      <c r="AD270" s="436" t="s">
        <v>818</v>
      </c>
      <c r="AE270" s="436" t="s">
        <v>898</v>
      </c>
      <c r="AF270" s="436" t="s">
        <v>899</v>
      </c>
      <c r="AG270" s="436" t="s">
        <v>900</v>
      </c>
      <c r="AH270" s="436" t="s">
        <v>901</v>
      </c>
      <c r="AI270" s="436" t="s">
        <v>902</v>
      </c>
      <c r="AJ270" s="436" t="e">
        <v>#VALUE!</v>
      </c>
      <c r="AK270" s="436" t="s">
        <v>903</v>
      </c>
      <c r="AL270" s="436" t="s">
        <v>904</v>
      </c>
      <c r="AM270" s="436">
        <v>0</v>
      </c>
      <c r="AN270" s="432">
        <v>20</v>
      </c>
      <c r="AO270" s="432">
        <v>25</v>
      </c>
      <c r="AP270" s="446">
        <v>2600</v>
      </c>
      <c r="AQ270" s="447">
        <v>66.87</v>
      </c>
      <c r="AR270" s="446">
        <v>4510</v>
      </c>
      <c r="AS270" s="449">
        <v>0</v>
      </c>
      <c r="AT270" s="432" t="s">
        <v>299</v>
      </c>
      <c r="AU270" s="432" t="s">
        <v>197</v>
      </c>
      <c r="AV270" s="450">
        <v>0</v>
      </c>
      <c r="AW270" s="450">
        <v>0</v>
      </c>
      <c r="AX270" s="450">
        <v>0</v>
      </c>
      <c r="AY270" s="450">
        <v>0</v>
      </c>
      <c r="AZ270" s="450">
        <v>0</v>
      </c>
      <c r="BA270" s="450">
        <v>0</v>
      </c>
      <c r="BB270" s="450">
        <v>0</v>
      </c>
      <c r="BC270" s="450">
        <v>0</v>
      </c>
      <c r="BD270" s="450">
        <v>0</v>
      </c>
      <c r="BE270" s="450" t="s">
        <v>239</v>
      </c>
      <c r="BF270" s="450" t="s">
        <v>239</v>
      </c>
      <c r="BG270" s="450" t="s">
        <v>239</v>
      </c>
      <c r="BH270" s="450" t="s">
        <v>239</v>
      </c>
      <c r="BI270" s="446" t="s">
        <v>198</v>
      </c>
      <c r="BJ270" s="446" t="s">
        <v>195</v>
      </c>
      <c r="BK270" s="452" t="s">
        <v>195</v>
      </c>
      <c r="BL270" s="453">
        <v>1.1499999999999999</v>
      </c>
      <c r="BM270" s="454">
        <v>40</v>
      </c>
      <c r="BN270" s="454" t="s">
        <v>195</v>
      </c>
      <c r="BO270" s="455" t="s">
        <v>195</v>
      </c>
      <c r="BP270" s="454" t="s">
        <v>195</v>
      </c>
      <c r="BQ270" s="454" t="s">
        <v>195</v>
      </c>
      <c r="BT270"/>
    </row>
    <row r="271" spans="1:72" ht="13.5" customHeight="1" outlineLevel="1">
      <c r="A271" s="431" t="s">
        <v>909</v>
      </c>
      <c r="B271" s="432" t="s">
        <v>910</v>
      </c>
      <c r="C271" s="432">
        <v>1</v>
      </c>
      <c r="D271" s="432">
        <v>2</v>
      </c>
      <c r="E271" s="432" t="s">
        <v>192</v>
      </c>
      <c r="F271" s="433">
        <v>3520</v>
      </c>
      <c r="G271" s="434">
        <v>3168</v>
      </c>
      <c r="H271" s="434">
        <v>1337.6</v>
      </c>
      <c r="I271" s="435">
        <v>1.4</v>
      </c>
      <c r="J271" s="436">
        <v>0.7</v>
      </c>
      <c r="K271" s="437">
        <v>0.55999999999999994</v>
      </c>
      <c r="L271" s="438">
        <v>1.8130680700745501</v>
      </c>
      <c r="M271" s="439">
        <v>0.90653403503727503</v>
      </c>
      <c r="N271" s="440">
        <v>0.72522722802982009</v>
      </c>
      <c r="O271" s="438">
        <v>2.2127993434907922</v>
      </c>
      <c r="P271" s="439">
        <v>1.1063996717453961</v>
      </c>
      <c r="Q271" s="441">
        <v>0.88511973739631689</v>
      </c>
      <c r="R271" s="442">
        <v>2.8</v>
      </c>
      <c r="S271" s="443">
        <v>1.4</v>
      </c>
      <c r="T271" s="437">
        <v>1.1199999999999999</v>
      </c>
      <c r="U271" s="444">
        <v>24</v>
      </c>
      <c r="V271" s="432">
        <v>12</v>
      </c>
      <c r="W271" s="445">
        <v>9.6000000000000014</v>
      </c>
      <c r="X271" s="443" t="s">
        <v>193</v>
      </c>
      <c r="Y271" s="436" t="s">
        <v>194</v>
      </c>
      <c r="Z271" s="436">
        <v>79.3</v>
      </c>
      <c r="AA271" s="436">
        <v>82.1</v>
      </c>
      <c r="AB271" s="436">
        <v>82.5</v>
      </c>
      <c r="AC271" s="436">
        <v>81.5</v>
      </c>
      <c r="AD271" s="436">
        <v>65.2</v>
      </c>
      <c r="AE271" s="436">
        <v>77.400000000000006</v>
      </c>
      <c r="AF271" s="436">
        <v>81.099999999999994</v>
      </c>
      <c r="AG271" s="436">
        <v>1.5</v>
      </c>
      <c r="AH271" s="436">
        <v>2.6</v>
      </c>
      <c r="AI271" s="436">
        <v>5.7</v>
      </c>
      <c r="AJ271" s="436">
        <v>2.4300000000000002</v>
      </c>
      <c r="AK271" s="436">
        <v>175</v>
      </c>
      <c r="AL271" s="436">
        <v>380</v>
      </c>
      <c r="AM271" s="436">
        <v>162</v>
      </c>
      <c r="AN271" s="432">
        <v>12</v>
      </c>
      <c r="AO271" s="432">
        <v>16</v>
      </c>
      <c r="AP271" s="446">
        <v>85</v>
      </c>
      <c r="AQ271" s="447">
        <v>7.4680761789002457</v>
      </c>
      <c r="AR271" s="448" t="s">
        <v>195</v>
      </c>
      <c r="AS271" s="449">
        <v>4.7899999999999998E-2</v>
      </c>
      <c r="AT271" s="432" t="s">
        <v>299</v>
      </c>
      <c r="AU271" s="432" t="s">
        <v>197</v>
      </c>
      <c r="AV271" s="450">
        <v>64</v>
      </c>
      <c r="AW271" s="450">
        <v>76</v>
      </c>
      <c r="AX271" s="450">
        <v>31</v>
      </c>
      <c r="AY271" s="450">
        <v>44</v>
      </c>
      <c r="AZ271" s="450">
        <v>52</v>
      </c>
      <c r="BA271" s="450">
        <v>62</v>
      </c>
      <c r="BB271" s="450">
        <v>59</v>
      </c>
      <c r="BC271" s="450">
        <v>54</v>
      </c>
      <c r="BD271" s="450">
        <v>46</v>
      </c>
      <c r="BE271" s="451">
        <f t="shared" ref="BE271:BE334" si="27">(((125*746)*(9.549))/BF271)/0.7375</f>
        <v>223.58926553672316</v>
      </c>
      <c r="BF271" s="450">
        <v>5400</v>
      </c>
      <c r="BG271" s="451">
        <f t="shared" ref="BG271:BG334" si="28">BE271</f>
        <v>223.58926553672316</v>
      </c>
      <c r="BH271" s="450">
        <v>5400</v>
      </c>
      <c r="BI271" s="446" t="s">
        <v>198</v>
      </c>
      <c r="BJ271" s="446" t="s">
        <v>199</v>
      </c>
      <c r="BK271" s="452" t="s">
        <v>200</v>
      </c>
      <c r="BL271" s="453">
        <v>1.1499999999999999</v>
      </c>
      <c r="BM271" s="454">
        <v>40</v>
      </c>
      <c r="BN271" s="454" t="s">
        <v>911</v>
      </c>
      <c r="BO271" s="454" t="s">
        <v>912</v>
      </c>
      <c r="BP271" s="454" t="s">
        <v>913</v>
      </c>
      <c r="BQ271" s="454" t="s">
        <v>195</v>
      </c>
      <c r="BT271" s="485">
        <v>211.43</v>
      </c>
    </row>
    <row r="272" spans="1:72" ht="13.5" customHeight="1" outlineLevel="1">
      <c r="A272" s="431" t="s">
        <v>914</v>
      </c>
      <c r="B272" s="432" t="s">
        <v>910</v>
      </c>
      <c r="C272" s="432">
        <v>1.5</v>
      </c>
      <c r="D272" s="432">
        <v>2</v>
      </c>
      <c r="E272" s="432" t="s">
        <v>192</v>
      </c>
      <c r="F272" s="433">
        <v>3525</v>
      </c>
      <c r="G272" s="456">
        <v>3172.5</v>
      </c>
      <c r="H272" s="434">
        <v>1480.5</v>
      </c>
      <c r="I272" s="435">
        <v>2.2000000000000002</v>
      </c>
      <c r="J272" s="436">
        <v>1.1000000000000001</v>
      </c>
      <c r="K272" s="437">
        <v>0.88000000000000012</v>
      </c>
      <c r="L272" s="438">
        <v>2.7377963279178306</v>
      </c>
      <c r="M272" s="439">
        <v>1.3688981639589153</v>
      </c>
      <c r="N272" s="440">
        <v>1.0951185311671323</v>
      </c>
      <c r="O272" s="438">
        <v>3.2923299997313564</v>
      </c>
      <c r="P272" s="439">
        <v>1.6461649998656782</v>
      </c>
      <c r="Q272" s="441">
        <v>1.3169319998925426</v>
      </c>
      <c r="R272" s="442">
        <v>4</v>
      </c>
      <c r="S272" s="443">
        <v>2</v>
      </c>
      <c r="T272" s="437">
        <v>1.6</v>
      </c>
      <c r="U272" s="444">
        <v>38</v>
      </c>
      <c r="V272" s="432">
        <v>19</v>
      </c>
      <c r="W272" s="445">
        <v>15.200000000000001</v>
      </c>
      <c r="X272" s="443" t="s">
        <v>202</v>
      </c>
      <c r="Y272" s="436" t="s">
        <v>194</v>
      </c>
      <c r="Z272" s="436">
        <v>80</v>
      </c>
      <c r="AA272" s="436">
        <v>83.2</v>
      </c>
      <c r="AB272" s="436">
        <v>84</v>
      </c>
      <c r="AC272" s="436">
        <v>82.5</v>
      </c>
      <c r="AD272" s="436">
        <v>64.2</v>
      </c>
      <c r="AE272" s="436">
        <v>77</v>
      </c>
      <c r="AF272" s="436">
        <v>83.6</v>
      </c>
      <c r="AG272" s="436">
        <v>2.2000000000000002</v>
      </c>
      <c r="AH272" s="436">
        <v>6</v>
      </c>
      <c r="AI272" s="436">
        <v>10</v>
      </c>
      <c r="AJ272" s="436">
        <v>5.5220000000000002</v>
      </c>
      <c r="AK272" s="436">
        <v>270</v>
      </c>
      <c r="AL272" s="436">
        <v>450</v>
      </c>
      <c r="AM272" s="436">
        <v>251</v>
      </c>
      <c r="AN272" s="432">
        <v>14</v>
      </c>
      <c r="AO272" s="432">
        <v>19</v>
      </c>
      <c r="AP272" s="446">
        <v>44.04</v>
      </c>
      <c r="AQ272" s="447">
        <v>8.1640296105580941</v>
      </c>
      <c r="AR272" s="457">
        <v>1.8</v>
      </c>
      <c r="AS272" s="449">
        <v>5.5199999999999999E-2</v>
      </c>
      <c r="AT272" s="432" t="s">
        <v>299</v>
      </c>
      <c r="AU272" s="432" t="s">
        <v>197</v>
      </c>
      <c r="AV272" s="450">
        <v>64</v>
      </c>
      <c r="AW272" s="450">
        <v>76</v>
      </c>
      <c r="AX272" s="450">
        <v>31</v>
      </c>
      <c r="AY272" s="450">
        <v>44</v>
      </c>
      <c r="AZ272" s="450">
        <v>52</v>
      </c>
      <c r="BA272" s="450">
        <v>62</v>
      </c>
      <c r="BB272" s="450">
        <v>59</v>
      </c>
      <c r="BC272" s="450">
        <v>54</v>
      </c>
      <c r="BD272" s="450">
        <v>46</v>
      </c>
      <c r="BE272" s="451">
        <f t="shared" si="27"/>
        <v>223.58926553672316</v>
      </c>
      <c r="BF272" s="450">
        <v>5400</v>
      </c>
      <c r="BG272" s="451">
        <f t="shared" si="28"/>
        <v>223.58926553672316</v>
      </c>
      <c r="BH272" s="450">
        <v>5400</v>
      </c>
      <c r="BI272" s="446" t="s">
        <v>198</v>
      </c>
      <c r="BJ272" s="446" t="s">
        <v>199</v>
      </c>
      <c r="BK272" s="452" t="s">
        <v>200</v>
      </c>
      <c r="BL272" s="453">
        <v>1.1499999999999999</v>
      </c>
      <c r="BM272" s="454">
        <v>40</v>
      </c>
      <c r="BN272" s="454" t="s">
        <v>911</v>
      </c>
      <c r="BO272" s="454" t="s">
        <v>912</v>
      </c>
      <c r="BP272" s="454" t="s">
        <v>913</v>
      </c>
      <c r="BQ272" s="454" t="s">
        <v>195</v>
      </c>
      <c r="BT272" s="485">
        <v>274.44</v>
      </c>
    </row>
    <row r="273" spans="1:72" ht="13.5" customHeight="1" outlineLevel="1">
      <c r="A273" s="431" t="s">
        <v>915</v>
      </c>
      <c r="B273" s="432" t="s">
        <v>910</v>
      </c>
      <c r="C273" s="432">
        <v>2</v>
      </c>
      <c r="D273" s="432">
        <v>2</v>
      </c>
      <c r="E273" s="432" t="s">
        <v>204</v>
      </c>
      <c r="F273" s="433">
        <v>3515</v>
      </c>
      <c r="G273" s="456">
        <v>3163.5</v>
      </c>
      <c r="H273" s="434">
        <v>1476.3</v>
      </c>
      <c r="I273" s="435">
        <v>2.4</v>
      </c>
      <c r="J273" s="436">
        <v>1.2</v>
      </c>
      <c r="K273" s="437">
        <v>0.96</v>
      </c>
      <c r="L273" s="438">
        <v>3.234718642784904</v>
      </c>
      <c r="M273" s="439">
        <v>1.617359321392452</v>
      </c>
      <c r="N273" s="440">
        <v>1.2938874571139616</v>
      </c>
      <c r="O273" s="438">
        <v>4.0363124719762373</v>
      </c>
      <c r="P273" s="439">
        <v>2.0181562359881187</v>
      </c>
      <c r="Q273" s="441">
        <v>1.6145249887904951</v>
      </c>
      <c r="R273" s="442">
        <v>5</v>
      </c>
      <c r="S273" s="443">
        <v>2.5</v>
      </c>
      <c r="T273" s="437">
        <v>2</v>
      </c>
      <c r="U273" s="444">
        <v>46</v>
      </c>
      <c r="V273" s="432">
        <v>23</v>
      </c>
      <c r="W273" s="445">
        <v>18.400000000000002</v>
      </c>
      <c r="X273" s="443" t="s">
        <v>193</v>
      </c>
      <c r="Y273" s="436" t="s">
        <v>194</v>
      </c>
      <c r="Z273" s="436">
        <v>84</v>
      </c>
      <c r="AA273" s="436">
        <v>85.7</v>
      </c>
      <c r="AB273" s="436">
        <v>85.5</v>
      </c>
      <c r="AC273" s="436">
        <v>84</v>
      </c>
      <c r="AD273" s="436">
        <v>69</v>
      </c>
      <c r="AE273" s="436">
        <v>81.3</v>
      </c>
      <c r="AF273" s="436">
        <v>87.6</v>
      </c>
      <c r="AG273" s="436">
        <v>2.9</v>
      </c>
      <c r="AH273" s="436">
        <v>7.4</v>
      </c>
      <c r="AI273" s="436">
        <v>12.5</v>
      </c>
      <c r="AJ273" s="436">
        <v>6.7569999999999997</v>
      </c>
      <c r="AK273" s="436">
        <v>250</v>
      </c>
      <c r="AL273" s="436">
        <v>420</v>
      </c>
      <c r="AM273" s="436">
        <v>233</v>
      </c>
      <c r="AN273" s="432">
        <v>13</v>
      </c>
      <c r="AO273" s="432">
        <v>18</v>
      </c>
      <c r="AP273" s="446">
        <v>68.922600000000003</v>
      </c>
      <c r="AQ273" s="447">
        <v>8.8599830422159407</v>
      </c>
      <c r="AR273" s="457">
        <v>2.4</v>
      </c>
      <c r="AS273" s="449">
        <v>6.2600000000000003E-2</v>
      </c>
      <c r="AT273" s="432" t="s">
        <v>299</v>
      </c>
      <c r="AU273" s="432" t="s">
        <v>197</v>
      </c>
      <c r="AV273" s="450">
        <v>64</v>
      </c>
      <c r="AW273" s="450">
        <v>76</v>
      </c>
      <c r="AX273" s="450">
        <v>31</v>
      </c>
      <c r="AY273" s="450">
        <v>44</v>
      </c>
      <c r="AZ273" s="450">
        <v>52</v>
      </c>
      <c r="BA273" s="450">
        <v>62</v>
      </c>
      <c r="BB273" s="450">
        <v>59</v>
      </c>
      <c r="BC273" s="450">
        <v>54</v>
      </c>
      <c r="BD273" s="450">
        <v>46</v>
      </c>
      <c r="BE273" s="451">
        <f t="shared" si="27"/>
        <v>223.58926553672316</v>
      </c>
      <c r="BF273" s="450">
        <v>5400</v>
      </c>
      <c r="BG273" s="451">
        <f t="shared" si="28"/>
        <v>223.58926553672316</v>
      </c>
      <c r="BH273" s="450">
        <v>5400</v>
      </c>
      <c r="BI273" s="446" t="s">
        <v>198</v>
      </c>
      <c r="BJ273" s="446" t="s">
        <v>199</v>
      </c>
      <c r="BK273" s="452" t="s">
        <v>200</v>
      </c>
      <c r="BL273" s="453">
        <v>1.1499999999999999</v>
      </c>
      <c r="BM273" s="454">
        <v>40</v>
      </c>
      <c r="BN273" s="454" t="s">
        <v>911</v>
      </c>
      <c r="BO273" s="454" t="s">
        <v>912</v>
      </c>
      <c r="BP273" s="454" t="s">
        <v>913</v>
      </c>
      <c r="BQ273" s="454" t="s">
        <v>195</v>
      </c>
      <c r="BT273" s="485">
        <v>239.7270063</v>
      </c>
    </row>
    <row r="274" spans="1:72" ht="13.5" customHeight="1" outlineLevel="1">
      <c r="A274" s="431" t="s">
        <v>916</v>
      </c>
      <c r="B274" s="432" t="s">
        <v>910</v>
      </c>
      <c r="C274" s="432">
        <v>1</v>
      </c>
      <c r="D274" s="432">
        <v>4</v>
      </c>
      <c r="E274" s="432" t="s">
        <v>192</v>
      </c>
      <c r="F274" s="433">
        <v>1755</v>
      </c>
      <c r="G274" s="456">
        <v>1561.95</v>
      </c>
      <c r="H274" s="434">
        <v>912.6</v>
      </c>
      <c r="I274" s="435">
        <v>1.6</v>
      </c>
      <c r="J274" s="436">
        <v>0.8</v>
      </c>
      <c r="K274" s="437">
        <v>0.64000000000000012</v>
      </c>
      <c r="L274" s="438">
        <v>1.9246687499570176</v>
      </c>
      <c r="M274" s="439">
        <v>0.96233437497850882</v>
      </c>
      <c r="N274" s="440">
        <v>0.76986749998280712</v>
      </c>
      <c r="O274" s="438">
        <v>2.3028319123804026</v>
      </c>
      <c r="P274" s="439">
        <v>1.1514159561902013</v>
      </c>
      <c r="Q274" s="441">
        <v>0.92113276495216112</v>
      </c>
      <c r="R274" s="442">
        <v>2.8</v>
      </c>
      <c r="S274" s="443">
        <v>1.4</v>
      </c>
      <c r="T274" s="437">
        <v>1.1199999999999999</v>
      </c>
      <c r="U274" s="444">
        <v>26</v>
      </c>
      <c r="V274" s="432">
        <v>13</v>
      </c>
      <c r="W274" s="445">
        <v>10.4</v>
      </c>
      <c r="X274" s="443" t="s">
        <v>202</v>
      </c>
      <c r="Y274" s="436" t="s">
        <v>194</v>
      </c>
      <c r="Z274" s="436">
        <v>83.4</v>
      </c>
      <c r="AA274" s="436">
        <v>85.4</v>
      </c>
      <c r="AB274" s="436">
        <v>85.5</v>
      </c>
      <c r="AC274" s="436">
        <v>84</v>
      </c>
      <c r="AD274" s="436">
        <v>58.4</v>
      </c>
      <c r="AE274" s="436">
        <v>71.5</v>
      </c>
      <c r="AF274" s="436">
        <v>78.2</v>
      </c>
      <c r="AG274" s="436">
        <v>3</v>
      </c>
      <c r="AH274" s="436">
        <v>9</v>
      </c>
      <c r="AI274" s="436">
        <v>11.5</v>
      </c>
      <c r="AJ274" s="436">
        <v>8.2799999999999994</v>
      </c>
      <c r="AK274" s="436">
        <v>295</v>
      </c>
      <c r="AL274" s="436">
        <v>380</v>
      </c>
      <c r="AM274" s="436">
        <v>276</v>
      </c>
      <c r="AN274" s="432">
        <v>18</v>
      </c>
      <c r="AO274" s="432">
        <v>26</v>
      </c>
      <c r="AP274" s="446">
        <v>72.005400000000009</v>
      </c>
      <c r="AQ274" s="447">
        <v>13.147997837277977</v>
      </c>
      <c r="AR274" s="457">
        <v>5.8</v>
      </c>
      <c r="AS274" s="449">
        <v>0.1535</v>
      </c>
      <c r="AT274" s="432" t="s">
        <v>299</v>
      </c>
      <c r="AU274" s="432" t="s">
        <v>197</v>
      </c>
      <c r="AV274" s="450">
        <v>50</v>
      </c>
      <c r="AW274" s="450">
        <v>62</v>
      </c>
      <c r="AX274" s="450" t="s">
        <v>206</v>
      </c>
      <c r="AY274" s="450">
        <v>37</v>
      </c>
      <c r="AZ274" s="450">
        <v>40</v>
      </c>
      <c r="BA274" s="450">
        <v>49</v>
      </c>
      <c r="BB274" s="450">
        <v>45</v>
      </c>
      <c r="BC274" s="450">
        <v>37</v>
      </c>
      <c r="BD274" s="450">
        <v>31</v>
      </c>
      <c r="BE274" s="451">
        <f t="shared" si="27"/>
        <v>335.38389830508476</v>
      </c>
      <c r="BF274" s="450">
        <v>3600</v>
      </c>
      <c r="BG274" s="451">
        <f t="shared" si="28"/>
        <v>335.38389830508476</v>
      </c>
      <c r="BH274" s="450">
        <v>3600</v>
      </c>
      <c r="BI274" s="446" t="s">
        <v>198</v>
      </c>
      <c r="BJ274" s="446" t="s">
        <v>199</v>
      </c>
      <c r="BK274" s="452" t="s">
        <v>199</v>
      </c>
      <c r="BL274" s="453">
        <v>1.1499999999999999</v>
      </c>
      <c r="BM274" s="454">
        <v>40</v>
      </c>
      <c r="BN274" s="454" t="s">
        <v>911</v>
      </c>
      <c r="BO274" s="454" t="s">
        <v>912</v>
      </c>
      <c r="BP274" s="454" t="s">
        <v>913</v>
      </c>
      <c r="BQ274" s="454" t="s">
        <v>195</v>
      </c>
      <c r="BT274" s="485">
        <v>259.62</v>
      </c>
    </row>
    <row r="275" spans="1:72" ht="13.5" customHeight="1" outlineLevel="1">
      <c r="A275" s="431" t="s">
        <v>917</v>
      </c>
      <c r="B275" s="432" t="s">
        <v>910</v>
      </c>
      <c r="C275" s="432">
        <v>1.5</v>
      </c>
      <c r="D275" s="432">
        <v>4</v>
      </c>
      <c r="E275" s="432" t="s">
        <v>204</v>
      </c>
      <c r="F275" s="433">
        <v>1740</v>
      </c>
      <c r="G275" s="456">
        <v>1548.6000000000001</v>
      </c>
      <c r="H275" s="434">
        <v>904.80000000000007</v>
      </c>
      <c r="I275" s="435">
        <v>2.2000000000000002</v>
      </c>
      <c r="J275" s="436">
        <v>1.1000000000000001</v>
      </c>
      <c r="K275" s="437">
        <v>0.88000000000000012</v>
      </c>
      <c r="L275" s="438">
        <v>2.8014507879955328</v>
      </c>
      <c r="M275" s="439">
        <v>1.4007253939977664</v>
      </c>
      <c r="N275" s="440">
        <v>1.1205803151982132</v>
      </c>
      <c r="O275" s="438">
        <v>3.3765541110810626</v>
      </c>
      <c r="P275" s="439">
        <v>1.6882770555405313</v>
      </c>
      <c r="Q275" s="441">
        <v>1.3506216444324251</v>
      </c>
      <c r="R275" s="442">
        <v>4.2</v>
      </c>
      <c r="S275" s="443">
        <v>2.1</v>
      </c>
      <c r="T275" s="437">
        <v>1.6800000000000002</v>
      </c>
      <c r="U275" s="444">
        <v>38</v>
      </c>
      <c r="V275" s="432">
        <v>19</v>
      </c>
      <c r="W275" s="445">
        <v>15.200000000000001</v>
      </c>
      <c r="X275" s="443" t="s">
        <v>202</v>
      </c>
      <c r="Y275" s="436" t="s">
        <v>194</v>
      </c>
      <c r="Z275" s="436">
        <v>85.8</v>
      </c>
      <c r="AA275" s="436">
        <v>87</v>
      </c>
      <c r="AB275" s="436">
        <v>86.5</v>
      </c>
      <c r="AC275" s="436">
        <v>85.5</v>
      </c>
      <c r="AD275" s="436">
        <v>58.5</v>
      </c>
      <c r="AE275" s="436">
        <v>71.8</v>
      </c>
      <c r="AF275" s="436">
        <v>77.3</v>
      </c>
      <c r="AG275" s="436">
        <v>4.5</v>
      </c>
      <c r="AH275" s="436">
        <v>15</v>
      </c>
      <c r="AI275" s="436">
        <v>19</v>
      </c>
      <c r="AJ275" s="436">
        <v>13.904999999999999</v>
      </c>
      <c r="AK275" s="436">
        <v>330</v>
      </c>
      <c r="AL275" s="436">
        <v>420</v>
      </c>
      <c r="AM275" s="436">
        <v>309</v>
      </c>
      <c r="AN275" s="432">
        <v>15</v>
      </c>
      <c r="AO275" s="432">
        <v>21</v>
      </c>
      <c r="AP275" s="446">
        <v>83</v>
      </c>
      <c r="AQ275" s="447">
        <v>14.78667118292943</v>
      </c>
      <c r="AR275" s="457">
        <v>8.6</v>
      </c>
      <c r="AS275" s="449">
        <v>0.17810000000000001</v>
      </c>
      <c r="AT275" s="432" t="s">
        <v>299</v>
      </c>
      <c r="AU275" s="432" t="s">
        <v>197</v>
      </c>
      <c r="AV275" s="450">
        <v>50</v>
      </c>
      <c r="AW275" s="450">
        <v>62</v>
      </c>
      <c r="AX275" s="450" t="s">
        <v>206</v>
      </c>
      <c r="AY275" s="450">
        <v>37</v>
      </c>
      <c r="AZ275" s="450">
        <v>40</v>
      </c>
      <c r="BA275" s="450">
        <v>49</v>
      </c>
      <c r="BB275" s="450">
        <v>45</v>
      </c>
      <c r="BC275" s="450">
        <v>37</v>
      </c>
      <c r="BD275" s="450">
        <v>31</v>
      </c>
      <c r="BE275" s="451">
        <f t="shared" si="27"/>
        <v>335.38389830508476</v>
      </c>
      <c r="BF275" s="450">
        <v>3600</v>
      </c>
      <c r="BG275" s="451">
        <f t="shared" si="28"/>
        <v>335.38389830508476</v>
      </c>
      <c r="BH275" s="450">
        <v>3600</v>
      </c>
      <c r="BI275" s="446" t="s">
        <v>198</v>
      </c>
      <c r="BJ275" s="446" t="s">
        <v>199</v>
      </c>
      <c r="BK275" s="452" t="s">
        <v>199</v>
      </c>
      <c r="BL275" s="453">
        <v>1.1499999999999999</v>
      </c>
      <c r="BM275" s="454">
        <v>40</v>
      </c>
      <c r="BN275" s="454" t="s">
        <v>911</v>
      </c>
      <c r="BO275" s="454" t="s">
        <v>912</v>
      </c>
      <c r="BP275" s="454" t="s">
        <v>913</v>
      </c>
      <c r="BQ275" s="454" t="s">
        <v>195</v>
      </c>
      <c r="BT275" s="485">
        <v>256.84722199999999</v>
      </c>
    </row>
    <row r="276" spans="1:72" ht="13.5" customHeight="1" outlineLevel="1">
      <c r="A276" s="431" t="s">
        <v>918</v>
      </c>
      <c r="B276" s="432" t="s">
        <v>910</v>
      </c>
      <c r="C276" s="432">
        <v>2</v>
      </c>
      <c r="D276" s="432">
        <v>4</v>
      </c>
      <c r="E276" s="432" t="s">
        <v>204</v>
      </c>
      <c r="F276" s="433">
        <v>1740</v>
      </c>
      <c r="G276" s="456">
        <v>1548.6000000000001</v>
      </c>
      <c r="H276" s="434">
        <v>904.80000000000007</v>
      </c>
      <c r="I276" s="435">
        <v>3</v>
      </c>
      <c r="J276" s="436">
        <v>1.5</v>
      </c>
      <c r="K276" s="437">
        <v>1.2000000000000002</v>
      </c>
      <c r="L276" s="438">
        <v>3.7717126526074884</v>
      </c>
      <c r="M276" s="439">
        <v>1.8858563263037442</v>
      </c>
      <c r="N276" s="440">
        <v>1.5086850610429954</v>
      </c>
      <c r="O276" s="438">
        <v>4.5551890388307861</v>
      </c>
      <c r="P276" s="439">
        <v>2.277594519415393</v>
      </c>
      <c r="Q276" s="441">
        <v>1.8220756155323146</v>
      </c>
      <c r="R276" s="442">
        <v>5.6</v>
      </c>
      <c r="S276" s="443">
        <v>2.8</v>
      </c>
      <c r="T276" s="437">
        <v>2.2399999999999998</v>
      </c>
      <c r="U276" s="444">
        <v>48</v>
      </c>
      <c r="V276" s="432">
        <v>24</v>
      </c>
      <c r="W276" s="445">
        <v>19.200000000000003</v>
      </c>
      <c r="X276" s="443" t="s">
        <v>193</v>
      </c>
      <c r="Y276" s="436" t="s">
        <v>194</v>
      </c>
      <c r="Z276" s="436">
        <v>86</v>
      </c>
      <c r="AA276" s="436">
        <v>87.2</v>
      </c>
      <c r="AB276" s="436">
        <v>86.5</v>
      </c>
      <c r="AC276" s="436">
        <v>85.5</v>
      </c>
      <c r="AD276" s="436">
        <v>57.8</v>
      </c>
      <c r="AE276" s="436">
        <v>70.8</v>
      </c>
      <c r="AF276" s="436">
        <v>77.3</v>
      </c>
      <c r="AG276" s="436">
        <v>6</v>
      </c>
      <c r="AH276" s="436">
        <v>19.3</v>
      </c>
      <c r="AI276" s="436">
        <v>23.6</v>
      </c>
      <c r="AJ276" s="436">
        <v>17.700000000000003</v>
      </c>
      <c r="AK276" s="436">
        <v>320</v>
      </c>
      <c r="AL276" s="436">
        <v>390</v>
      </c>
      <c r="AM276" s="436">
        <v>295</v>
      </c>
      <c r="AN276" s="432">
        <v>14</v>
      </c>
      <c r="AO276" s="432">
        <v>22</v>
      </c>
      <c r="AP276" s="446">
        <v>75.088200000000001</v>
      </c>
      <c r="AQ276" s="447">
        <v>14.78667118292943</v>
      </c>
      <c r="AR276" s="457">
        <v>11</v>
      </c>
      <c r="AS276" s="449">
        <v>0.17810000000000001</v>
      </c>
      <c r="AT276" s="432" t="s">
        <v>299</v>
      </c>
      <c r="AU276" s="432" t="s">
        <v>197</v>
      </c>
      <c r="AV276" s="450">
        <v>50</v>
      </c>
      <c r="AW276" s="450">
        <v>62</v>
      </c>
      <c r="AX276" s="450" t="s">
        <v>206</v>
      </c>
      <c r="AY276" s="450">
        <v>37</v>
      </c>
      <c r="AZ276" s="450">
        <v>40</v>
      </c>
      <c r="BA276" s="450">
        <v>49</v>
      </c>
      <c r="BB276" s="450">
        <v>45</v>
      </c>
      <c r="BC276" s="450">
        <v>37</v>
      </c>
      <c r="BD276" s="450">
        <v>31</v>
      </c>
      <c r="BE276" s="451">
        <f t="shared" si="27"/>
        <v>335.38389830508476</v>
      </c>
      <c r="BF276" s="450">
        <v>3600</v>
      </c>
      <c r="BG276" s="451">
        <f t="shared" si="28"/>
        <v>335.38389830508476</v>
      </c>
      <c r="BH276" s="450">
        <v>3600</v>
      </c>
      <c r="BI276" s="446" t="s">
        <v>198</v>
      </c>
      <c r="BJ276" s="446" t="s">
        <v>199</v>
      </c>
      <c r="BK276" s="452" t="s">
        <v>199</v>
      </c>
      <c r="BL276" s="453">
        <v>1.1499999999999999</v>
      </c>
      <c r="BM276" s="454">
        <v>40</v>
      </c>
      <c r="BN276" s="454" t="s">
        <v>911</v>
      </c>
      <c r="BO276" s="454" t="s">
        <v>912</v>
      </c>
      <c r="BP276" s="454" t="s">
        <v>913</v>
      </c>
      <c r="BQ276" s="454" t="s">
        <v>195</v>
      </c>
      <c r="BT276" s="485">
        <v>221.53888889999999</v>
      </c>
    </row>
    <row r="277" spans="1:72" ht="13.5" customHeight="1" outlineLevel="1">
      <c r="A277" s="431" t="s">
        <v>919</v>
      </c>
      <c r="B277" s="432" t="s">
        <v>910</v>
      </c>
      <c r="C277" s="432">
        <v>1</v>
      </c>
      <c r="D277" s="432">
        <v>6</v>
      </c>
      <c r="E277" s="432" t="s">
        <v>204</v>
      </c>
      <c r="F277" s="433">
        <v>1165</v>
      </c>
      <c r="G277" s="456">
        <v>1036.8499999999999</v>
      </c>
      <c r="H277" s="434">
        <v>547.54999999999995</v>
      </c>
      <c r="I277" s="435">
        <v>2</v>
      </c>
      <c r="J277" s="436">
        <v>1</v>
      </c>
      <c r="K277" s="437">
        <v>0.8</v>
      </c>
      <c r="L277" s="438">
        <v>2.3283958000394063</v>
      </c>
      <c r="M277" s="439">
        <v>1.1641979000197031</v>
      </c>
      <c r="N277" s="440">
        <v>0.93135832001576258</v>
      </c>
      <c r="O277" s="438">
        <v>2.6925792407843319</v>
      </c>
      <c r="P277" s="439">
        <v>1.3462896203921659</v>
      </c>
      <c r="Q277" s="441">
        <v>1.0770316963137327</v>
      </c>
      <c r="R277" s="442">
        <v>3.2</v>
      </c>
      <c r="S277" s="443">
        <v>1.6</v>
      </c>
      <c r="T277" s="437">
        <v>1.2800000000000002</v>
      </c>
      <c r="U277" s="444">
        <v>22</v>
      </c>
      <c r="V277" s="432">
        <v>11</v>
      </c>
      <c r="W277" s="445">
        <v>8.8000000000000007</v>
      </c>
      <c r="X277" s="443" t="s">
        <v>210</v>
      </c>
      <c r="Y277" s="436" t="s">
        <v>194</v>
      </c>
      <c r="Z277" s="436">
        <v>80.2</v>
      </c>
      <c r="AA277" s="436">
        <v>82.5</v>
      </c>
      <c r="AB277" s="436">
        <v>82.5</v>
      </c>
      <c r="AC277" s="436">
        <v>81.5</v>
      </c>
      <c r="AD277" s="436">
        <v>50.2</v>
      </c>
      <c r="AE277" s="436">
        <v>63.3</v>
      </c>
      <c r="AF277" s="436">
        <v>70.900000000000006</v>
      </c>
      <c r="AG277" s="436">
        <v>4.5</v>
      </c>
      <c r="AH277" s="436">
        <v>11.5</v>
      </c>
      <c r="AI277" s="436">
        <v>15.5</v>
      </c>
      <c r="AJ277" s="436">
        <v>10.98</v>
      </c>
      <c r="AK277" s="436">
        <v>260</v>
      </c>
      <c r="AL277" s="436">
        <v>350</v>
      </c>
      <c r="AM277" s="436">
        <v>244</v>
      </c>
      <c r="AN277" s="432">
        <v>18</v>
      </c>
      <c r="AO277" s="432">
        <v>31</v>
      </c>
      <c r="AP277" s="446">
        <v>70.463999999999999</v>
      </c>
      <c r="AQ277" s="447">
        <v>14.013834245401874</v>
      </c>
      <c r="AR277" s="457">
        <v>15</v>
      </c>
      <c r="AS277" s="449">
        <v>0.16689999999999999</v>
      </c>
      <c r="AT277" s="432" t="s">
        <v>299</v>
      </c>
      <c r="AU277" s="432" t="s">
        <v>197</v>
      </c>
      <c r="AV277" s="450">
        <v>50</v>
      </c>
      <c r="AW277" s="450">
        <v>58</v>
      </c>
      <c r="AX277" s="450">
        <v>26</v>
      </c>
      <c r="AY277" s="450">
        <v>31</v>
      </c>
      <c r="AZ277" s="450">
        <v>43</v>
      </c>
      <c r="BA277" s="450">
        <v>47</v>
      </c>
      <c r="BB277" s="450">
        <v>40</v>
      </c>
      <c r="BC277" s="450">
        <v>36</v>
      </c>
      <c r="BD277" s="450">
        <v>31</v>
      </c>
      <c r="BE277" s="451">
        <f t="shared" si="27"/>
        <v>503.07584745762711</v>
      </c>
      <c r="BF277" s="450">
        <v>2400</v>
      </c>
      <c r="BG277" s="451">
        <f t="shared" si="28"/>
        <v>503.07584745762711</v>
      </c>
      <c r="BH277" s="450">
        <v>2400</v>
      </c>
      <c r="BI277" s="446" t="s">
        <v>198</v>
      </c>
      <c r="BJ277" s="446" t="s">
        <v>199</v>
      </c>
      <c r="BK277" s="452" t="s">
        <v>200</v>
      </c>
      <c r="BL277" s="453">
        <v>1.1499999999999999</v>
      </c>
      <c r="BM277" s="454">
        <v>40</v>
      </c>
      <c r="BN277" s="454" t="s">
        <v>911</v>
      </c>
      <c r="BO277" s="454" t="s">
        <v>912</v>
      </c>
      <c r="BP277" s="454" t="s">
        <v>913</v>
      </c>
      <c r="BQ277" s="454" t="s">
        <v>195</v>
      </c>
      <c r="BT277" s="485">
        <v>234.45</v>
      </c>
    </row>
    <row r="278" spans="1:72" ht="13.5" customHeight="1" outlineLevel="1">
      <c r="A278" s="431" t="s">
        <v>920</v>
      </c>
      <c r="B278" s="432" t="s">
        <v>910</v>
      </c>
      <c r="C278" s="432">
        <v>3</v>
      </c>
      <c r="D278" s="432">
        <v>2</v>
      </c>
      <c r="E278" s="432" t="s">
        <v>212</v>
      </c>
      <c r="F278" s="433">
        <v>3520</v>
      </c>
      <c r="G278" s="456">
        <v>3168</v>
      </c>
      <c r="H278" s="434">
        <v>1408</v>
      </c>
      <c r="I278" s="435">
        <v>3.4</v>
      </c>
      <c r="J278" s="436">
        <v>1.7</v>
      </c>
      <c r="K278" s="437">
        <v>1.36</v>
      </c>
      <c r="L278" s="438">
        <v>4.8074415824042225</v>
      </c>
      <c r="M278" s="439">
        <v>2.4037207912021112</v>
      </c>
      <c r="N278" s="440">
        <v>1.9229766329616891</v>
      </c>
      <c r="O278" s="438">
        <v>6.1253896358157753</v>
      </c>
      <c r="P278" s="439">
        <v>3.0626948179078877</v>
      </c>
      <c r="Q278" s="441">
        <v>2.4501558543263102</v>
      </c>
      <c r="R278" s="442">
        <v>7.6</v>
      </c>
      <c r="S278" s="443">
        <v>3.8</v>
      </c>
      <c r="T278" s="437">
        <v>3.04</v>
      </c>
      <c r="U278" s="444">
        <v>60</v>
      </c>
      <c r="V278" s="432">
        <v>30</v>
      </c>
      <c r="W278" s="445">
        <v>24</v>
      </c>
      <c r="X278" s="443" t="s">
        <v>213</v>
      </c>
      <c r="Y278" s="436" t="s">
        <v>194</v>
      </c>
      <c r="Z278" s="436">
        <v>84.17</v>
      </c>
      <c r="AA278" s="436">
        <v>86.3</v>
      </c>
      <c r="AB278" s="436">
        <v>86.5</v>
      </c>
      <c r="AC278" s="436">
        <v>85.5</v>
      </c>
      <c r="AD278" s="436">
        <v>69.5</v>
      </c>
      <c r="AE278" s="436">
        <v>79.8</v>
      </c>
      <c r="AF278" s="436">
        <v>85.5</v>
      </c>
      <c r="AG278" s="436">
        <v>4.4000000000000004</v>
      </c>
      <c r="AH278" s="436">
        <v>8.1999999999999993</v>
      </c>
      <c r="AI278" s="436">
        <v>17</v>
      </c>
      <c r="AJ278" s="436">
        <v>7.6560000000000006</v>
      </c>
      <c r="AK278" s="436">
        <v>185</v>
      </c>
      <c r="AL278" s="436">
        <v>380</v>
      </c>
      <c r="AM278" s="436">
        <v>174</v>
      </c>
      <c r="AN278" s="432">
        <v>20</v>
      </c>
      <c r="AO278" s="432">
        <v>30</v>
      </c>
      <c r="AP278" s="446">
        <v>135</v>
      </c>
      <c r="AQ278" s="447">
        <v>13.805831406720991</v>
      </c>
      <c r="AR278" s="457">
        <v>3.5</v>
      </c>
      <c r="AS278" s="449">
        <v>0.13469999999999999</v>
      </c>
      <c r="AT278" s="432" t="s">
        <v>299</v>
      </c>
      <c r="AU278" s="432" t="s">
        <v>197</v>
      </c>
      <c r="AV278" s="450">
        <v>69</v>
      </c>
      <c r="AW278" s="450">
        <v>81</v>
      </c>
      <c r="AX278" s="450">
        <v>36</v>
      </c>
      <c r="AY278" s="450">
        <v>49</v>
      </c>
      <c r="AZ278" s="450">
        <v>61</v>
      </c>
      <c r="BA278" s="450">
        <v>66</v>
      </c>
      <c r="BB278" s="450">
        <v>64</v>
      </c>
      <c r="BC278" s="450">
        <v>60</v>
      </c>
      <c r="BD278" s="450">
        <v>50</v>
      </c>
      <c r="BE278" s="451">
        <f t="shared" si="27"/>
        <v>223.58926553672316</v>
      </c>
      <c r="BF278" s="450">
        <v>5400</v>
      </c>
      <c r="BG278" s="451">
        <f t="shared" si="28"/>
        <v>223.58926553672316</v>
      </c>
      <c r="BH278" s="450">
        <v>5400</v>
      </c>
      <c r="BI278" s="446" t="s">
        <v>198</v>
      </c>
      <c r="BJ278" s="446" t="s">
        <v>199</v>
      </c>
      <c r="BK278" s="452" t="s">
        <v>200</v>
      </c>
      <c r="BL278" s="453">
        <v>1.1499999999999999</v>
      </c>
      <c r="BM278" s="454">
        <v>40</v>
      </c>
      <c r="BN278" s="454" t="s">
        <v>911</v>
      </c>
      <c r="BO278" s="454" t="s">
        <v>912</v>
      </c>
      <c r="BP278" s="454" t="s">
        <v>913</v>
      </c>
      <c r="BQ278" s="454" t="s">
        <v>195</v>
      </c>
      <c r="BT278" s="485">
        <v>195.07895790000001</v>
      </c>
    </row>
    <row r="279" spans="1:72" ht="13.5" customHeight="1" outlineLevel="1">
      <c r="A279" s="431" t="s">
        <v>921</v>
      </c>
      <c r="B279" s="432" t="s">
        <v>910</v>
      </c>
      <c r="C279" s="432">
        <v>5</v>
      </c>
      <c r="D279" s="432">
        <v>2</v>
      </c>
      <c r="E279" s="432" t="s">
        <v>215</v>
      </c>
      <c r="F279" s="433">
        <v>3505</v>
      </c>
      <c r="G279" s="456">
        <v>3119.4500000000003</v>
      </c>
      <c r="H279" s="434">
        <v>1366.95</v>
      </c>
      <c r="I279" s="435">
        <v>4</v>
      </c>
      <c r="J279" s="436">
        <v>2</v>
      </c>
      <c r="K279" s="437">
        <v>1.6</v>
      </c>
      <c r="L279" s="438">
        <v>6.804328588261642</v>
      </c>
      <c r="M279" s="439">
        <v>3.402164294130821</v>
      </c>
      <c r="N279" s="440">
        <v>2.7217314353046569</v>
      </c>
      <c r="O279" s="438">
        <v>9.18597561449835</v>
      </c>
      <c r="P279" s="439">
        <v>4.592987807249175</v>
      </c>
      <c r="Q279" s="441">
        <v>3.6743902457993403</v>
      </c>
      <c r="R279" s="442">
        <v>12</v>
      </c>
      <c r="S279" s="443">
        <v>6</v>
      </c>
      <c r="T279" s="437">
        <v>4.8000000000000007</v>
      </c>
      <c r="U279" s="444">
        <v>92</v>
      </c>
      <c r="V279" s="432">
        <v>46</v>
      </c>
      <c r="W279" s="445">
        <v>36.800000000000004</v>
      </c>
      <c r="X279" s="443" t="s">
        <v>213</v>
      </c>
      <c r="Y279" s="436" t="s">
        <v>194</v>
      </c>
      <c r="Z279" s="436">
        <v>88.2</v>
      </c>
      <c r="AA279" s="436">
        <v>89.1</v>
      </c>
      <c r="AB279" s="436">
        <v>88.5</v>
      </c>
      <c r="AC279" s="436">
        <v>87.5</v>
      </c>
      <c r="AD279" s="436">
        <v>78.099999999999994</v>
      </c>
      <c r="AE279" s="436">
        <v>85.9</v>
      </c>
      <c r="AF279" s="436">
        <v>88.2</v>
      </c>
      <c r="AG279" s="436">
        <v>7.5</v>
      </c>
      <c r="AH279" s="436">
        <v>13</v>
      </c>
      <c r="AI279" s="436">
        <v>32</v>
      </c>
      <c r="AJ279" s="436">
        <v>12.45</v>
      </c>
      <c r="AK279" s="436">
        <v>170</v>
      </c>
      <c r="AL279" s="436">
        <v>420</v>
      </c>
      <c r="AM279" s="436">
        <v>166</v>
      </c>
      <c r="AN279" s="432">
        <v>15</v>
      </c>
      <c r="AO279" s="432">
        <v>29</v>
      </c>
      <c r="AP279" s="446">
        <v>129</v>
      </c>
      <c r="AQ279" s="447">
        <v>16.804163724181304</v>
      </c>
      <c r="AR279" s="457">
        <v>5.7</v>
      </c>
      <c r="AS279" s="449">
        <v>0.18</v>
      </c>
      <c r="AT279" s="432" t="s">
        <v>299</v>
      </c>
      <c r="AU279" s="432" t="s">
        <v>197</v>
      </c>
      <c r="AV279" s="450">
        <v>69</v>
      </c>
      <c r="AW279" s="450">
        <v>81</v>
      </c>
      <c r="AX279" s="450">
        <v>36</v>
      </c>
      <c r="AY279" s="450">
        <v>49</v>
      </c>
      <c r="AZ279" s="450">
        <v>61</v>
      </c>
      <c r="BA279" s="450">
        <v>66</v>
      </c>
      <c r="BB279" s="450">
        <v>64</v>
      </c>
      <c r="BC279" s="450">
        <v>60</v>
      </c>
      <c r="BD279" s="450">
        <v>50</v>
      </c>
      <c r="BE279" s="451">
        <f t="shared" si="27"/>
        <v>223.58926553672316</v>
      </c>
      <c r="BF279" s="450">
        <v>5400</v>
      </c>
      <c r="BG279" s="451">
        <f t="shared" si="28"/>
        <v>223.58926553672316</v>
      </c>
      <c r="BH279" s="450">
        <v>5400</v>
      </c>
      <c r="BI279" s="446" t="s">
        <v>198</v>
      </c>
      <c r="BJ279" s="446" t="s">
        <v>199</v>
      </c>
      <c r="BK279" s="452" t="s">
        <v>200</v>
      </c>
      <c r="BL279" s="453">
        <v>1.1499999999999999</v>
      </c>
      <c r="BM279" s="454">
        <v>40</v>
      </c>
      <c r="BN279" s="454" t="s">
        <v>911</v>
      </c>
      <c r="BO279" s="454" t="s">
        <v>912</v>
      </c>
      <c r="BP279" s="454" t="s">
        <v>913</v>
      </c>
      <c r="BQ279" s="454" t="s">
        <v>195</v>
      </c>
      <c r="BT279" s="485">
        <v>227.81</v>
      </c>
    </row>
    <row r="280" spans="1:72" ht="13.5" customHeight="1" outlineLevel="1">
      <c r="A280" s="431" t="s">
        <v>922</v>
      </c>
      <c r="B280" s="432" t="s">
        <v>910</v>
      </c>
      <c r="C280" s="432">
        <v>3</v>
      </c>
      <c r="D280" s="432">
        <v>4</v>
      </c>
      <c r="E280" s="432" t="s">
        <v>212</v>
      </c>
      <c r="F280" s="433">
        <v>1760</v>
      </c>
      <c r="G280" s="456">
        <v>1584</v>
      </c>
      <c r="H280" s="434">
        <v>651.20000000000005</v>
      </c>
      <c r="I280" s="435">
        <v>4.2</v>
      </c>
      <c r="J280" s="436">
        <v>2.1</v>
      </c>
      <c r="K280" s="437">
        <v>1.6800000000000002</v>
      </c>
      <c r="L280" s="438">
        <v>5.3832514462533174</v>
      </c>
      <c r="M280" s="439">
        <v>2.6916257231266587</v>
      </c>
      <c r="N280" s="440">
        <v>2.1533005785013271</v>
      </c>
      <c r="O280" s="438">
        <v>6.5809824399698469</v>
      </c>
      <c r="P280" s="439">
        <v>3.2904912199849234</v>
      </c>
      <c r="Q280" s="441">
        <v>2.6323929759879388</v>
      </c>
      <c r="R280" s="442">
        <v>8</v>
      </c>
      <c r="S280" s="443">
        <v>4</v>
      </c>
      <c r="T280" s="437">
        <v>3.2</v>
      </c>
      <c r="U280" s="444">
        <v>66</v>
      </c>
      <c r="V280" s="432">
        <v>33</v>
      </c>
      <c r="W280" s="445">
        <v>26.400000000000002</v>
      </c>
      <c r="X280" s="443" t="s">
        <v>210</v>
      </c>
      <c r="Y280" s="436" t="s">
        <v>194</v>
      </c>
      <c r="Z280" s="436">
        <v>87.8</v>
      </c>
      <c r="AA280" s="436">
        <v>89.4</v>
      </c>
      <c r="AB280" s="436">
        <v>89.5</v>
      </c>
      <c r="AC280" s="436">
        <v>88.5</v>
      </c>
      <c r="AD280" s="436">
        <v>59.5</v>
      </c>
      <c r="AE280" s="436">
        <v>71.7</v>
      </c>
      <c r="AF280" s="436">
        <v>78.5</v>
      </c>
      <c r="AG280" s="436">
        <v>9</v>
      </c>
      <c r="AH280" s="436">
        <v>21</v>
      </c>
      <c r="AI280" s="436">
        <v>32</v>
      </c>
      <c r="AJ280" s="436">
        <v>19.89</v>
      </c>
      <c r="AK280" s="436">
        <v>235</v>
      </c>
      <c r="AL280" s="436">
        <v>360</v>
      </c>
      <c r="AM280" s="436">
        <v>221</v>
      </c>
      <c r="AN280" s="432">
        <v>17</v>
      </c>
      <c r="AO280" s="432">
        <v>29</v>
      </c>
      <c r="AP280" s="446">
        <v>132</v>
      </c>
      <c r="AQ280" s="447">
        <v>21.676498240842399</v>
      </c>
      <c r="AR280" s="457">
        <v>17</v>
      </c>
      <c r="AS280" s="449">
        <v>0.29549999999999998</v>
      </c>
      <c r="AT280" s="432" t="s">
        <v>299</v>
      </c>
      <c r="AU280" s="432" t="s">
        <v>197</v>
      </c>
      <c r="AV280" s="450">
        <v>57</v>
      </c>
      <c r="AW280" s="450">
        <v>67</v>
      </c>
      <c r="AX280" s="450" t="s">
        <v>206</v>
      </c>
      <c r="AY280" s="450">
        <v>42</v>
      </c>
      <c r="AZ280" s="450">
        <v>46</v>
      </c>
      <c r="BA280" s="450">
        <v>54</v>
      </c>
      <c r="BB280" s="450">
        <v>49</v>
      </c>
      <c r="BC280" s="450">
        <v>43</v>
      </c>
      <c r="BD280" s="450">
        <v>32</v>
      </c>
      <c r="BE280" s="451">
        <f t="shared" si="27"/>
        <v>335.38389830508476</v>
      </c>
      <c r="BF280" s="450">
        <v>3600</v>
      </c>
      <c r="BG280" s="451">
        <f t="shared" si="28"/>
        <v>335.38389830508476</v>
      </c>
      <c r="BH280" s="450">
        <v>3600</v>
      </c>
      <c r="BI280" s="446" t="s">
        <v>198</v>
      </c>
      <c r="BJ280" s="446" t="s">
        <v>199</v>
      </c>
      <c r="BK280" s="452" t="s">
        <v>199</v>
      </c>
      <c r="BL280" s="453">
        <v>1.1499999999999999</v>
      </c>
      <c r="BM280" s="454">
        <v>40</v>
      </c>
      <c r="BN280" s="454" t="s">
        <v>911</v>
      </c>
      <c r="BO280" s="454" t="s">
        <v>912</v>
      </c>
      <c r="BP280" s="454" t="s">
        <v>913</v>
      </c>
      <c r="BQ280" s="454" t="s">
        <v>195</v>
      </c>
      <c r="BT280" s="485">
        <v>215.4769914</v>
      </c>
    </row>
    <row r="281" spans="1:72" ht="13.5" customHeight="1" outlineLevel="1">
      <c r="A281" s="431" t="s">
        <v>923</v>
      </c>
      <c r="B281" s="432" t="s">
        <v>910</v>
      </c>
      <c r="C281" s="432">
        <v>5</v>
      </c>
      <c r="D281" s="432">
        <v>4</v>
      </c>
      <c r="E281" s="432" t="s">
        <v>215</v>
      </c>
      <c r="F281" s="433">
        <v>1755</v>
      </c>
      <c r="G281" s="456">
        <v>1579.5</v>
      </c>
      <c r="H281" s="434">
        <v>719.55</v>
      </c>
      <c r="I281" s="435">
        <v>6</v>
      </c>
      <c r="J281" s="436">
        <v>3</v>
      </c>
      <c r="K281" s="437">
        <v>2.4000000000000004</v>
      </c>
      <c r="L281" s="438">
        <v>8.2619569362102787</v>
      </c>
      <c r="M281" s="439">
        <v>4.1309784681051394</v>
      </c>
      <c r="N281" s="440">
        <v>3.3047827744841118</v>
      </c>
      <c r="O281" s="438">
        <v>10.401924796705119</v>
      </c>
      <c r="P281" s="439">
        <v>5.2009623983525595</v>
      </c>
      <c r="Q281" s="441">
        <v>4.1607699186820479</v>
      </c>
      <c r="R281" s="442">
        <v>13</v>
      </c>
      <c r="S281" s="443">
        <v>6.5</v>
      </c>
      <c r="T281" s="437">
        <v>5.2</v>
      </c>
      <c r="U281" s="444">
        <v>92</v>
      </c>
      <c r="V281" s="432">
        <v>46</v>
      </c>
      <c r="W281" s="445">
        <v>36.800000000000004</v>
      </c>
      <c r="X281" s="443" t="s">
        <v>213</v>
      </c>
      <c r="Y281" s="436" t="s">
        <v>194</v>
      </c>
      <c r="Z281" s="436">
        <v>89.2</v>
      </c>
      <c r="AA281" s="436">
        <v>90</v>
      </c>
      <c r="AB281" s="436">
        <v>89.5</v>
      </c>
      <c r="AC281" s="436">
        <v>88.5</v>
      </c>
      <c r="AD281" s="436">
        <v>63.6</v>
      </c>
      <c r="AE281" s="436">
        <v>75.099999999999994</v>
      </c>
      <c r="AF281" s="436">
        <v>80.5</v>
      </c>
      <c r="AG281" s="436">
        <v>15</v>
      </c>
      <c r="AH281" s="436">
        <v>33</v>
      </c>
      <c r="AI281" s="436">
        <v>53</v>
      </c>
      <c r="AJ281" s="436">
        <v>30.749999999999996</v>
      </c>
      <c r="AK281" s="436">
        <v>220</v>
      </c>
      <c r="AL281" s="436">
        <v>350</v>
      </c>
      <c r="AM281" s="436">
        <v>205</v>
      </c>
      <c r="AN281" s="432">
        <v>14</v>
      </c>
      <c r="AO281" s="432">
        <v>29</v>
      </c>
      <c r="AP281" s="446">
        <v>135</v>
      </c>
      <c r="AQ281" s="447">
        <v>19.27068837623499</v>
      </c>
      <c r="AR281" s="457">
        <v>27</v>
      </c>
      <c r="AS281" s="449">
        <v>0.25290000000000001</v>
      </c>
      <c r="AT281" s="432" t="s">
        <v>299</v>
      </c>
      <c r="AU281" s="432" t="s">
        <v>197</v>
      </c>
      <c r="AV281" s="450">
        <v>57</v>
      </c>
      <c r="AW281" s="450">
        <v>67</v>
      </c>
      <c r="AX281" s="450" t="s">
        <v>206</v>
      </c>
      <c r="AY281" s="450">
        <v>42</v>
      </c>
      <c r="AZ281" s="450">
        <v>46</v>
      </c>
      <c r="BA281" s="450">
        <v>54</v>
      </c>
      <c r="BB281" s="450">
        <v>49</v>
      </c>
      <c r="BC281" s="450">
        <v>43</v>
      </c>
      <c r="BD281" s="450">
        <v>32</v>
      </c>
      <c r="BE281" s="451">
        <f t="shared" si="27"/>
        <v>335.38389830508476</v>
      </c>
      <c r="BF281" s="450">
        <v>3600</v>
      </c>
      <c r="BG281" s="451">
        <f t="shared" si="28"/>
        <v>335.38389830508476</v>
      </c>
      <c r="BH281" s="450">
        <v>3600</v>
      </c>
      <c r="BI281" s="446" t="s">
        <v>198</v>
      </c>
      <c r="BJ281" s="446" t="s">
        <v>199</v>
      </c>
      <c r="BK281" s="452" t="s">
        <v>199</v>
      </c>
      <c r="BL281" s="453">
        <v>1.1499999999999999</v>
      </c>
      <c r="BM281" s="454">
        <v>40</v>
      </c>
      <c r="BN281" s="454" t="s">
        <v>911</v>
      </c>
      <c r="BO281" s="454" t="s">
        <v>912</v>
      </c>
      <c r="BP281" s="454" t="s">
        <v>913</v>
      </c>
      <c r="BQ281" s="454" t="s">
        <v>195</v>
      </c>
      <c r="BT281" s="485">
        <v>204.5092842</v>
      </c>
    </row>
    <row r="282" spans="1:72" ht="13.5" customHeight="1" outlineLevel="1">
      <c r="A282" s="431" t="s">
        <v>924</v>
      </c>
      <c r="B282" s="432" t="s">
        <v>910</v>
      </c>
      <c r="C282" s="432">
        <v>1.5</v>
      </c>
      <c r="D282" s="432">
        <v>6</v>
      </c>
      <c r="E282" s="432" t="s">
        <v>212</v>
      </c>
      <c r="F282" s="433">
        <v>1160</v>
      </c>
      <c r="G282" s="456">
        <v>1044</v>
      </c>
      <c r="H282" s="434">
        <v>464</v>
      </c>
      <c r="I282" s="435">
        <v>2.8</v>
      </c>
      <c r="J282" s="436">
        <v>1.4</v>
      </c>
      <c r="K282" s="437">
        <v>1.1199999999999999</v>
      </c>
      <c r="L282" s="438">
        <v>3.4058989517274902</v>
      </c>
      <c r="M282" s="439">
        <v>1.7029494758637451</v>
      </c>
      <c r="N282" s="440">
        <v>1.3623595806909963</v>
      </c>
      <c r="O282" s="438">
        <v>4.1228777503360092</v>
      </c>
      <c r="P282" s="439">
        <v>2.0614388751680046</v>
      </c>
      <c r="Q282" s="441">
        <v>1.6491511001344037</v>
      </c>
      <c r="R282" s="442">
        <v>4.8</v>
      </c>
      <c r="S282" s="443">
        <v>2.4</v>
      </c>
      <c r="T282" s="437">
        <v>1.92</v>
      </c>
      <c r="U282" s="444">
        <v>30</v>
      </c>
      <c r="V282" s="432">
        <v>15</v>
      </c>
      <c r="W282" s="445">
        <v>12</v>
      </c>
      <c r="X282" s="443" t="s">
        <v>213</v>
      </c>
      <c r="Y282" s="436" t="s">
        <v>194</v>
      </c>
      <c r="Z282" s="436">
        <v>85.3</v>
      </c>
      <c r="AA282" s="436">
        <v>87.6</v>
      </c>
      <c r="AB282" s="436">
        <v>87.5</v>
      </c>
      <c r="AC282" s="436">
        <v>86.5</v>
      </c>
      <c r="AD282" s="436">
        <v>48.4</v>
      </c>
      <c r="AE282" s="436">
        <v>58.4</v>
      </c>
      <c r="AF282" s="436">
        <v>66.900000000000006</v>
      </c>
      <c r="AG282" s="436">
        <v>6.8</v>
      </c>
      <c r="AH282" s="436">
        <v>14</v>
      </c>
      <c r="AI282" s="436">
        <v>22.5</v>
      </c>
      <c r="AJ282" s="436">
        <v>13.055999999999999</v>
      </c>
      <c r="AK282" s="436">
        <v>205</v>
      </c>
      <c r="AL282" s="436">
        <v>330</v>
      </c>
      <c r="AM282" s="436">
        <v>192</v>
      </c>
      <c r="AN282" s="432">
        <v>34</v>
      </c>
      <c r="AO282" s="432">
        <v>46</v>
      </c>
      <c r="AP282" s="446">
        <v>121</v>
      </c>
      <c r="AQ282" s="447">
        <v>18.790809649215415</v>
      </c>
      <c r="AR282" s="457">
        <v>23</v>
      </c>
      <c r="AS282" s="449">
        <v>0.24579999999999999</v>
      </c>
      <c r="AT282" s="432" t="s">
        <v>299</v>
      </c>
      <c r="AU282" s="432" t="s">
        <v>197</v>
      </c>
      <c r="AV282" s="450">
        <v>54</v>
      </c>
      <c r="AW282" s="450">
        <v>63</v>
      </c>
      <c r="AX282" s="450">
        <v>35</v>
      </c>
      <c r="AY282" s="450">
        <v>36</v>
      </c>
      <c r="AZ282" s="450">
        <v>46</v>
      </c>
      <c r="BA282" s="450">
        <v>52</v>
      </c>
      <c r="BB282" s="450">
        <v>47</v>
      </c>
      <c r="BC282" s="450">
        <v>41</v>
      </c>
      <c r="BD282" s="450">
        <v>31</v>
      </c>
      <c r="BE282" s="451">
        <f t="shared" si="27"/>
        <v>503.07584745762711</v>
      </c>
      <c r="BF282" s="450">
        <v>2400</v>
      </c>
      <c r="BG282" s="451">
        <f t="shared" si="28"/>
        <v>503.07584745762711</v>
      </c>
      <c r="BH282" s="450">
        <v>2400</v>
      </c>
      <c r="BI282" s="446" t="s">
        <v>198</v>
      </c>
      <c r="BJ282" s="446" t="s">
        <v>199</v>
      </c>
      <c r="BK282" s="452" t="s">
        <v>200</v>
      </c>
      <c r="BL282" s="453">
        <v>1.1499999999999999</v>
      </c>
      <c r="BM282" s="454">
        <v>40</v>
      </c>
      <c r="BN282" s="454" t="s">
        <v>911</v>
      </c>
      <c r="BO282" s="454" t="s">
        <v>912</v>
      </c>
      <c r="BP282" s="454" t="s">
        <v>913</v>
      </c>
      <c r="BQ282" s="454" t="s">
        <v>195</v>
      </c>
      <c r="BT282" s="485">
        <v>232.92866699999999</v>
      </c>
    </row>
    <row r="283" spans="1:72" ht="13.5" customHeight="1" outlineLevel="1">
      <c r="A283" s="431" t="s">
        <v>925</v>
      </c>
      <c r="B283" s="432" t="s">
        <v>910</v>
      </c>
      <c r="C283" s="432">
        <v>2</v>
      </c>
      <c r="D283" s="432">
        <v>6</v>
      </c>
      <c r="E283" s="432" t="s">
        <v>215</v>
      </c>
      <c r="F283" s="433">
        <v>1160</v>
      </c>
      <c r="G283" s="456">
        <v>1032.4000000000001</v>
      </c>
      <c r="H283" s="434">
        <v>603.20000000000005</v>
      </c>
      <c r="I283" s="435">
        <v>3.8</v>
      </c>
      <c r="J283" s="436">
        <v>1.9</v>
      </c>
      <c r="K283" s="437">
        <v>1.52</v>
      </c>
      <c r="L283" s="438">
        <v>4.6079088795284306</v>
      </c>
      <c r="M283" s="439">
        <v>2.3039544397642153</v>
      </c>
      <c r="N283" s="440">
        <v>1.8431635518113723</v>
      </c>
      <c r="O283" s="438">
        <v>5.3920660255796031</v>
      </c>
      <c r="P283" s="439">
        <v>2.6960330127898016</v>
      </c>
      <c r="Q283" s="441">
        <v>2.1568264102318415</v>
      </c>
      <c r="R283" s="442">
        <v>6.4</v>
      </c>
      <c r="S283" s="443">
        <v>3.2</v>
      </c>
      <c r="T283" s="437">
        <v>2.5600000000000005</v>
      </c>
      <c r="U283" s="444">
        <v>40</v>
      </c>
      <c r="V283" s="432">
        <v>20</v>
      </c>
      <c r="W283" s="445">
        <v>16</v>
      </c>
      <c r="X283" s="443" t="s">
        <v>213</v>
      </c>
      <c r="Y283" s="436" t="s">
        <v>194</v>
      </c>
      <c r="Z283" s="436">
        <v>87.5</v>
      </c>
      <c r="AA283" s="436">
        <v>88.7</v>
      </c>
      <c r="AB283" s="436">
        <v>88.5</v>
      </c>
      <c r="AC283" s="436">
        <v>87.5</v>
      </c>
      <c r="AD283" s="436">
        <v>46.5</v>
      </c>
      <c r="AE283" s="436">
        <v>58.8</v>
      </c>
      <c r="AF283" s="436">
        <v>66.099999999999994</v>
      </c>
      <c r="AG283" s="436">
        <v>9.1</v>
      </c>
      <c r="AH283" s="436">
        <v>22</v>
      </c>
      <c r="AI283" s="436">
        <v>28</v>
      </c>
      <c r="AJ283" s="436">
        <v>20.384</v>
      </c>
      <c r="AK283" s="436">
        <v>240</v>
      </c>
      <c r="AL283" s="436">
        <v>310</v>
      </c>
      <c r="AM283" s="436">
        <v>224</v>
      </c>
      <c r="AN283" s="432">
        <v>23</v>
      </c>
      <c r="AO283" s="432">
        <v>32</v>
      </c>
      <c r="AP283" s="446">
        <v>133</v>
      </c>
      <c r="AQ283" s="447">
        <v>21.828465414757744</v>
      </c>
      <c r="AR283" s="457">
        <v>30</v>
      </c>
      <c r="AS283" s="449">
        <v>0.2999</v>
      </c>
      <c r="AT283" s="432" t="s">
        <v>299</v>
      </c>
      <c r="AU283" s="432" t="s">
        <v>197</v>
      </c>
      <c r="AV283" s="450">
        <v>54</v>
      </c>
      <c r="AW283" s="450">
        <v>63</v>
      </c>
      <c r="AX283" s="450">
        <v>35</v>
      </c>
      <c r="AY283" s="450">
        <v>36</v>
      </c>
      <c r="AZ283" s="450">
        <v>46</v>
      </c>
      <c r="BA283" s="450">
        <v>52</v>
      </c>
      <c r="BB283" s="450">
        <v>47</v>
      </c>
      <c r="BC283" s="450">
        <v>41</v>
      </c>
      <c r="BD283" s="450">
        <v>31</v>
      </c>
      <c r="BE283" s="451">
        <f t="shared" si="27"/>
        <v>503.07584745762711</v>
      </c>
      <c r="BF283" s="450">
        <v>2400</v>
      </c>
      <c r="BG283" s="451">
        <f t="shared" si="28"/>
        <v>503.07584745762711</v>
      </c>
      <c r="BH283" s="450">
        <v>2400</v>
      </c>
      <c r="BI283" s="446" t="s">
        <v>198</v>
      </c>
      <c r="BJ283" s="446" t="s">
        <v>199</v>
      </c>
      <c r="BK283" s="452" t="s">
        <v>200</v>
      </c>
      <c r="BL283" s="453">
        <v>1.1499999999999999</v>
      </c>
      <c r="BM283" s="454">
        <v>40</v>
      </c>
      <c r="BN283" s="454" t="s">
        <v>911</v>
      </c>
      <c r="BO283" s="454" t="s">
        <v>912</v>
      </c>
      <c r="BP283" s="454" t="s">
        <v>913</v>
      </c>
      <c r="BQ283" s="454" t="s">
        <v>195</v>
      </c>
      <c r="BT283" s="485">
        <v>221.9</v>
      </c>
    </row>
    <row r="284" spans="1:72" ht="13.5" customHeight="1" outlineLevel="1">
      <c r="A284" s="431" t="s">
        <v>926</v>
      </c>
      <c r="B284" s="432" t="s">
        <v>910</v>
      </c>
      <c r="C284" s="432">
        <v>1</v>
      </c>
      <c r="D284" s="432">
        <v>8</v>
      </c>
      <c r="E284" s="432" t="s">
        <v>212</v>
      </c>
      <c r="F284" s="433">
        <v>870</v>
      </c>
      <c r="G284" s="456">
        <v>783</v>
      </c>
      <c r="H284" s="434">
        <v>348</v>
      </c>
      <c r="I284" s="435">
        <v>3</v>
      </c>
      <c r="J284" s="436">
        <v>1.5</v>
      </c>
      <c r="K284" s="437">
        <v>1.2000000000000002</v>
      </c>
      <c r="L284" s="438">
        <v>3.3817513083660353</v>
      </c>
      <c r="M284" s="439">
        <v>1.6908756541830177</v>
      </c>
      <c r="N284" s="440">
        <v>1.3527005233464142</v>
      </c>
      <c r="O284" s="438">
        <v>3.7397132819643555</v>
      </c>
      <c r="P284" s="439">
        <v>1.8698566409821777</v>
      </c>
      <c r="Q284" s="441">
        <v>1.4958853127857423</v>
      </c>
      <c r="R284" s="442">
        <v>4.2</v>
      </c>
      <c r="S284" s="443">
        <v>2.1</v>
      </c>
      <c r="T284" s="437">
        <v>1.6800000000000002</v>
      </c>
      <c r="U284" s="444">
        <v>18</v>
      </c>
      <c r="V284" s="432">
        <v>9</v>
      </c>
      <c r="W284" s="445">
        <v>7.2</v>
      </c>
      <c r="X284" s="443" t="s">
        <v>213</v>
      </c>
      <c r="Y284" s="436" t="s">
        <v>194</v>
      </c>
      <c r="Z284" s="436">
        <v>77</v>
      </c>
      <c r="AA284" s="436">
        <v>80</v>
      </c>
      <c r="AB284" s="436">
        <v>81.5</v>
      </c>
      <c r="AC284" s="436">
        <v>80</v>
      </c>
      <c r="AD284" s="436">
        <v>36</v>
      </c>
      <c r="AE284" s="436">
        <v>47</v>
      </c>
      <c r="AF284" s="436">
        <v>56</v>
      </c>
      <c r="AG284" s="436">
        <v>6</v>
      </c>
      <c r="AH284" s="436">
        <v>9.5</v>
      </c>
      <c r="AI284" s="436">
        <v>17</v>
      </c>
      <c r="AJ284" s="436">
        <v>8.94</v>
      </c>
      <c r="AK284" s="436">
        <v>160</v>
      </c>
      <c r="AL284" s="436">
        <v>280</v>
      </c>
      <c r="AM284" s="436">
        <v>149</v>
      </c>
      <c r="AN284" s="432">
        <v>50</v>
      </c>
      <c r="AO284" s="432">
        <v>68</v>
      </c>
      <c r="AP284" s="446">
        <v>106</v>
      </c>
      <c r="AQ284" s="447">
        <v>17.68</v>
      </c>
      <c r="AR284" s="457">
        <v>31</v>
      </c>
      <c r="AS284" s="449">
        <v>0.22</v>
      </c>
      <c r="AT284" s="432" t="s">
        <v>299</v>
      </c>
      <c r="AU284" s="432" t="s">
        <v>197</v>
      </c>
      <c r="AV284" s="450">
        <v>54</v>
      </c>
      <c r="AW284" s="450">
        <v>63</v>
      </c>
      <c r="AX284" s="450">
        <v>35</v>
      </c>
      <c r="AY284" s="450">
        <v>36</v>
      </c>
      <c r="AZ284" s="450">
        <v>46</v>
      </c>
      <c r="BA284" s="450">
        <v>52</v>
      </c>
      <c r="BB284" s="450">
        <v>47</v>
      </c>
      <c r="BC284" s="450">
        <v>41</v>
      </c>
      <c r="BD284" s="450">
        <v>31</v>
      </c>
      <c r="BE284" s="451">
        <f t="shared" si="27"/>
        <v>670.76779661016951</v>
      </c>
      <c r="BF284" s="450">
        <v>1800</v>
      </c>
      <c r="BG284" s="451">
        <f t="shared" si="28"/>
        <v>670.76779661016951</v>
      </c>
      <c r="BH284" s="458">
        <f t="shared" ref="BH284:BH285" si="29">BF284</f>
        <v>1800</v>
      </c>
      <c r="BI284" s="446" t="s">
        <v>198</v>
      </c>
      <c r="BJ284" s="446" t="s">
        <v>199</v>
      </c>
      <c r="BK284" s="452" t="s">
        <v>200</v>
      </c>
      <c r="BL284" s="453">
        <v>1.1499999999999999</v>
      </c>
      <c r="BM284" s="454">
        <v>40</v>
      </c>
      <c r="BN284" s="454" t="s">
        <v>911</v>
      </c>
      <c r="BO284" s="454" t="s">
        <v>912</v>
      </c>
      <c r="BP284" s="454" t="s">
        <v>913</v>
      </c>
      <c r="BQ284" s="454" t="s">
        <v>195</v>
      </c>
      <c r="BT284" s="485">
        <v>140.99287899999999</v>
      </c>
    </row>
    <row r="285" spans="1:72" ht="13.5" customHeight="1" outlineLevel="1">
      <c r="A285" s="431" t="s">
        <v>927</v>
      </c>
      <c r="B285" s="432" t="s">
        <v>910</v>
      </c>
      <c r="C285" s="432">
        <v>1.5</v>
      </c>
      <c r="D285" s="432">
        <v>8</v>
      </c>
      <c r="E285" s="432" t="s">
        <v>215</v>
      </c>
      <c r="F285" s="433">
        <v>865</v>
      </c>
      <c r="G285" s="456">
        <v>778.5</v>
      </c>
      <c r="H285" s="434">
        <v>346</v>
      </c>
      <c r="I285" s="435">
        <v>4.5999999999999996</v>
      </c>
      <c r="J285" s="436">
        <v>2.2999999999999998</v>
      </c>
      <c r="K285" s="437">
        <v>1.8399999999999999</v>
      </c>
      <c r="L285" s="438">
        <v>5.1178605787756055</v>
      </c>
      <c r="M285" s="439">
        <v>2.5589302893878028</v>
      </c>
      <c r="N285" s="440">
        <v>2.0471442315102424</v>
      </c>
      <c r="O285" s="438">
        <v>5.4727511443380807</v>
      </c>
      <c r="P285" s="439">
        <v>2.7363755721690404</v>
      </c>
      <c r="Q285" s="441">
        <v>2.1891004577352322</v>
      </c>
      <c r="R285" s="442">
        <v>6</v>
      </c>
      <c r="S285" s="443">
        <v>3</v>
      </c>
      <c r="T285" s="437">
        <v>2.4000000000000004</v>
      </c>
      <c r="U285" s="444">
        <v>34</v>
      </c>
      <c r="V285" s="432">
        <v>17</v>
      </c>
      <c r="W285" s="445">
        <v>13.600000000000001</v>
      </c>
      <c r="X285" s="443" t="s">
        <v>193</v>
      </c>
      <c r="Y285" s="436" t="s">
        <v>194</v>
      </c>
      <c r="Z285" s="436">
        <v>78.5</v>
      </c>
      <c r="AA285" s="436">
        <v>82</v>
      </c>
      <c r="AB285" s="436">
        <v>82.5</v>
      </c>
      <c r="AC285" s="436">
        <v>81.5</v>
      </c>
      <c r="AD285" s="436">
        <v>35</v>
      </c>
      <c r="AE285" s="436">
        <v>47</v>
      </c>
      <c r="AF285" s="436">
        <v>56</v>
      </c>
      <c r="AG285" s="436">
        <v>9</v>
      </c>
      <c r="AH285" s="436">
        <v>14</v>
      </c>
      <c r="AI285" s="436">
        <v>25</v>
      </c>
      <c r="AJ285" s="436">
        <v>13.41</v>
      </c>
      <c r="AK285" s="436">
        <v>160</v>
      </c>
      <c r="AL285" s="436">
        <v>280</v>
      </c>
      <c r="AM285" s="436">
        <v>149</v>
      </c>
      <c r="AN285" s="432">
        <v>43</v>
      </c>
      <c r="AO285" s="432">
        <v>63</v>
      </c>
      <c r="AP285" s="446">
        <v>119</v>
      </c>
      <c r="AQ285" s="447">
        <v>21.96</v>
      </c>
      <c r="AR285" s="457">
        <v>45</v>
      </c>
      <c r="AS285" s="449">
        <v>0.3</v>
      </c>
      <c r="AT285" s="432" t="s">
        <v>299</v>
      </c>
      <c r="AU285" s="432" t="s">
        <v>197</v>
      </c>
      <c r="AV285" s="450">
        <v>54</v>
      </c>
      <c r="AW285" s="450">
        <v>63</v>
      </c>
      <c r="AX285" s="450">
        <v>35</v>
      </c>
      <c r="AY285" s="450">
        <v>36</v>
      </c>
      <c r="AZ285" s="450">
        <v>46</v>
      </c>
      <c r="BA285" s="450">
        <v>52</v>
      </c>
      <c r="BB285" s="450">
        <v>47</v>
      </c>
      <c r="BC285" s="450">
        <v>41</v>
      </c>
      <c r="BD285" s="450">
        <v>31</v>
      </c>
      <c r="BE285" s="451">
        <f t="shared" si="27"/>
        <v>670.76779661016951</v>
      </c>
      <c r="BF285" s="450">
        <v>1800</v>
      </c>
      <c r="BG285" s="451">
        <f t="shared" si="28"/>
        <v>670.76779661016951</v>
      </c>
      <c r="BH285" s="458">
        <f t="shared" si="29"/>
        <v>1800</v>
      </c>
      <c r="BI285" s="446" t="s">
        <v>198</v>
      </c>
      <c r="BJ285" s="446" t="s">
        <v>199</v>
      </c>
      <c r="BK285" s="452" t="s">
        <v>200</v>
      </c>
      <c r="BL285" s="453">
        <v>1.1499999999999999</v>
      </c>
      <c r="BM285" s="454">
        <v>40</v>
      </c>
      <c r="BN285" s="454" t="s">
        <v>911</v>
      </c>
      <c r="BO285" s="454" t="s">
        <v>912</v>
      </c>
      <c r="BP285" s="454" t="s">
        <v>913</v>
      </c>
      <c r="BQ285" s="454" t="s">
        <v>195</v>
      </c>
      <c r="BT285" s="485">
        <v>156.78221110000001</v>
      </c>
    </row>
    <row r="286" spans="1:72" ht="13.5" customHeight="1" outlineLevel="1">
      <c r="A286" s="431" t="s">
        <v>928</v>
      </c>
      <c r="B286" s="432" t="s">
        <v>910</v>
      </c>
      <c r="C286" s="432">
        <v>7.5</v>
      </c>
      <c r="D286" s="432">
        <v>2</v>
      </c>
      <c r="E286" s="432" t="s">
        <v>221</v>
      </c>
      <c r="F286" s="433">
        <v>3520</v>
      </c>
      <c r="G286" s="456">
        <v>3168</v>
      </c>
      <c r="H286" s="434">
        <v>1126.4000000000001</v>
      </c>
      <c r="I286" s="435">
        <v>6</v>
      </c>
      <c r="J286" s="436">
        <v>3</v>
      </c>
      <c r="K286" s="437">
        <v>2.4000000000000004</v>
      </c>
      <c r="L286" s="438">
        <v>9.9958214429211054</v>
      </c>
      <c r="M286" s="439">
        <v>4.9979107214605527</v>
      </c>
      <c r="N286" s="440">
        <v>3.9983285771684423</v>
      </c>
      <c r="O286" s="438">
        <v>13.484749989949064</v>
      </c>
      <c r="P286" s="439">
        <v>6.742374994974532</v>
      </c>
      <c r="Q286" s="441">
        <v>5.3938999959796261</v>
      </c>
      <c r="R286" s="442">
        <v>17.600000000000001</v>
      </c>
      <c r="S286" s="443">
        <v>8.8000000000000007</v>
      </c>
      <c r="T286" s="437">
        <v>7.0400000000000009</v>
      </c>
      <c r="U286" s="444">
        <v>126</v>
      </c>
      <c r="V286" s="432">
        <v>63</v>
      </c>
      <c r="W286" s="445">
        <v>50.400000000000006</v>
      </c>
      <c r="X286" s="443" t="s">
        <v>222</v>
      </c>
      <c r="Y286" s="436" t="s">
        <v>194</v>
      </c>
      <c r="Z286" s="436">
        <v>89.6</v>
      </c>
      <c r="AA286" s="436">
        <v>90.1</v>
      </c>
      <c r="AB286" s="436">
        <v>89.5</v>
      </c>
      <c r="AC286" s="436">
        <v>88.5</v>
      </c>
      <c r="AD286" s="436">
        <v>78.5</v>
      </c>
      <c r="AE286" s="436">
        <v>86.8</v>
      </c>
      <c r="AF286" s="436">
        <v>89.2</v>
      </c>
      <c r="AG286" s="436">
        <v>11</v>
      </c>
      <c r="AH286" s="436">
        <v>20</v>
      </c>
      <c r="AI286" s="436">
        <v>55</v>
      </c>
      <c r="AJ286" s="436">
        <v>19.03</v>
      </c>
      <c r="AK286" s="436">
        <v>180</v>
      </c>
      <c r="AL286" s="436">
        <v>490</v>
      </c>
      <c r="AM286" s="436">
        <v>173</v>
      </c>
      <c r="AN286" s="432">
        <v>17</v>
      </c>
      <c r="AO286" s="432">
        <v>30</v>
      </c>
      <c r="AP286" s="446">
        <v>160.74600000000001</v>
      </c>
      <c r="AQ286" s="447">
        <v>29.492774003077741</v>
      </c>
      <c r="AR286" s="457">
        <v>8.3000000000000007</v>
      </c>
      <c r="AS286" s="449">
        <v>0.42799999999999999</v>
      </c>
      <c r="AT286" s="432" t="s">
        <v>299</v>
      </c>
      <c r="AU286" s="432" t="s">
        <v>197</v>
      </c>
      <c r="AV286" s="450">
        <v>66</v>
      </c>
      <c r="AW286" s="450">
        <v>78</v>
      </c>
      <c r="AX286" s="450">
        <v>36</v>
      </c>
      <c r="AY286" s="450">
        <v>53</v>
      </c>
      <c r="AZ286" s="450">
        <v>55</v>
      </c>
      <c r="BA286" s="450">
        <v>63</v>
      </c>
      <c r="BB286" s="450">
        <v>62</v>
      </c>
      <c r="BC286" s="450">
        <v>58</v>
      </c>
      <c r="BD286" s="450">
        <v>47</v>
      </c>
      <c r="BE286" s="451">
        <f t="shared" si="27"/>
        <v>223.58926553672316</v>
      </c>
      <c r="BF286" s="450">
        <v>5400</v>
      </c>
      <c r="BG286" s="451">
        <f t="shared" si="28"/>
        <v>223.58926553672316</v>
      </c>
      <c r="BH286" s="450">
        <v>5400</v>
      </c>
      <c r="BI286" s="446" t="s">
        <v>198</v>
      </c>
      <c r="BJ286" s="446" t="s">
        <v>199</v>
      </c>
      <c r="BK286" s="452" t="s">
        <v>200</v>
      </c>
      <c r="BL286" s="453">
        <v>1.1499999999999999</v>
      </c>
      <c r="BM286" s="454">
        <v>40</v>
      </c>
      <c r="BN286" s="454" t="s">
        <v>911</v>
      </c>
      <c r="BO286" s="454" t="s">
        <v>912</v>
      </c>
      <c r="BP286" s="454" t="s">
        <v>913</v>
      </c>
      <c r="BQ286" s="454" t="s">
        <v>195</v>
      </c>
      <c r="BT286" s="485">
        <v>242.82336839999999</v>
      </c>
    </row>
    <row r="287" spans="1:72" ht="13.5" customHeight="1" outlineLevel="1">
      <c r="A287" s="431" t="s">
        <v>929</v>
      </c>
      <c r="B287" s="432" t="s">
        <v>910</v>
      </c>
      <c r="C287" s="432">
        <v>10</v>
      </c>
      <c r="D287" s="432">
        <v>2</v>
      </c>
      <c r="E287" s="432" t="s">
        <v>224</v>
      </c>
      <c r="F287" s="433">
        <v>3515</v>
      </c>
      <c r="G287" s="456">
        <v>3128.35</v>
      </c>
      <c r="H287" s="434">
        <v>1370.8500000000001</v>
      </c>
      <c r="I287" s="435">
        <v>7</v>
      </c>
      <c r="J287" s="436">
        <v>3.5</v>
      </c>
      <c r="K287" s="437">
        <v>2.8000000000000003</v>
      </c>
      <c r="L287" s="438">
        <v>12.639674545662578</v>
      </c>
      <c r="M287" s="439">
        <v>6.3198372728312888</v>
      </c>
      <c r="N287" s="440">
        <v>5.0558698182650312</v>
      </c>
      <c r="O287" s="438">
        <v>17.381802420103117</v>
      </c>
      <c r="P287" s="439">
        <v>8.6909012100515586</v>
      </c>
      <c r="Q287" s="441">
        <v>6.9527209680412474</v>
      </c>
      <c r="R287" s="442">
        <v>23</v>
      </c>
      <c r="S287" s="443">
        <v>11.5</v>
      </c>
      <c r="T287" s="437">
        <v>9.2000000000000011</v>
      </c>
      <c r="U287" s="444">
        <v>162</v>
      </c>
      <c r="V287" s="432">
        <v>81</v>
      </c>
      <c r="W287" s="445">
        <v>64.8</v>
      </c>
      <c r="X287" s="443" t="s">
        <v>222</v>
      </c>
      <c r="Y287" s="436" t="s">
        <v>194</v>
      </c>
      <c r="Z287" s="436">
        <v>91</v>
      </c>
      <c r="AA287" s="436">
        <v>91.1</v>
      </c>
      <c r="AB287" s="436">
        <v>90.2</v>
      </c>
      <c r="AC287" s="436">
        <v>89.5</v>
      </c>
      <c r="AD287" s="436">
        <v>81.5</v>
      </c>
      <c r="AE287" s="436">
        <v>88.8</v>
      </c>
      <c r="AF287" s="436">
        <v>90.3</v>
      </c>
      <c r="AG287" s="436">
        <v>15</v>
      </c>
      <c r="AH287" s="436">
        <v>27</v>
      </c>
      <c r="AI287" s="436">
        <v>66</v>
      </c>
      <c r="AJ287" s="436">
        <v>24.9</v>
      </c>
      <c r="AK287" s="436">
        <v>180</v>
      </c>
      <c r="AL287" s="436">
        <v>440</v>
      </c>
      <c r="AM287" s="436">
        <v>166</v>
      </c>
      <c r="AN287" s="432">
        <v>14</v>
      </c>
      <c r="AO287" s="432">
        <v>28</v>
      </c>
      <c r="AP287" s="446">
        <v>218</v>
      </c>
      <c r="AQ287" s="447">
        <v>33.155900134134839</v>
      </c>
      <c r="AR287" s="457">
        <v>11</v>
      </c>
      <c r="AS287" s="449">
        <v>0.51280000000000003</v>
      </c>
      <c r="AT287" s="432" t="s">
        <v>299</v>
      </c>
      <c r="AU287" s="432" t="s">
        <v>197</v>
      </c>
      <c r="AV287" s="450">
        <v>66</v>
      </c>
      <c r="AW287" s="450">
        <v>78</v>
      </c>
      <c r="AX287" s="450">
        <v>36</v>
      </c>
      <c r="AY287" s="450">
        <v>53</v>
      </c>
      <c r="AZ287" s="450">
        <v>55</v>
      </c>
      <c r="BA287" s="450">
        <v>63</v>
      </c>
      <c r="BB287" s="450">
        <v>62</v>
      </c>
      <c r="BC287" s="450">
        <v>58</v>
      </c>
      <c r="BD287" s="450">
        <v>47</v>
      </c>
      <c r="BE287" s="451">
        <f t="shared" si="27"/>
        <v>223.58926553672316</v>
      </c>
      <c r="BF287" s="450">
        <v>5400</v>
      </c>
      <c r="BG287" s="451">
        <f t="shared" si="28"/>
        <v>223.58926553672316</v>
      </c>
      <c r="BH287" s="450">
        <v>5400</v>
      </c>
      <c r="BI287" s="446" t="s">
        <v>198</v>
      </c>
      <c r="BJ287" s="446" t="s">
        <v>199</v>
      </c>
      <c r="BK287" s="452" t="s">
        <v>200</v>
      </c>
      <c r="BL287" s="453">
        <v>1.1499999999999999</v>
      </c>
      <c r="BM287" s="454">
        <v>40</v>
      </c>
      <c r="BN287" s="454" t="s">
        <v>911</v>
      </c>
      <c r="BO287" s="454" t="s">
        <v>912</v>
      </c>
      <c r="BP287" s="454" t="s">
        <v>913</v>
      </c>
      <c r="BQ287" s="454" t="s">
        <v>195</v>
      </c>
      <c r="BT287" s="485">
        <v>227.57</v>
      </c>
    </row>
    <row r="288" spans="1:72" ht="13.5" customHeight="1" outlineLevel="1">
      <c r="A288" s="431" t="s">
        <v>930</v>
      </c>
      <c r="B288" s="432" t="s">
        <v>910</v>
      </c>
      <c r="C288" s="432">
        <v>7.5</v>
      </c>
      <c r="D288" s="432">
        <v>4</v>
      </c>
      <c r="E288" s="432" t="s">
        <v>221</v>
      </c>
      <c r="F288" s="433">
        <v>1765</v>
      </c>
      <c r="G288" s="456">
        <v>1570.8500000000001</v>
      </c>
      <c r="H288" s="434">
        <v>741.3</v>
      </c>
      <c r="I288" s="435">
        <v>10</v>
      </c>
      <c r="J288" s="436">
        <v>5</v>
      </c>
      <c r="K288" s="437">
        <v>4</v>
      </c>
      <c r="L288" s="438">
        <v>12.808252202462466</v>
      </c>
      <c r="M288" s="439">
        <v>6.4041261012312329</v>
      </c>
      <c r="N288" s="440">
        <v>5.1233008809849867</v>
      </c>
      <c r="O288" s="438">
        <v>15.906688710916864</v>
      </c>
      <c r="P288" s="439">
        <v>7.953344355458432</v>
      </c>
      <c r="Q288" s="441">
        <v>6.3626754843667461</v>
      </c>
      <c r="R288" s="442">
        <v>19.399999999999999</v>
      </c>
      <c r="S288" s="443">
        <v>9.6999999999999993</v>
      </c>
      <c r="T288" s="437">
        <v>7.76</v>
      </c>
      <c r="U288" s="444">
        <v>126</v>
      </c>
      <c r="V288" s="432">
        <v>63</v>
      </c>
      <c r="W288" s="445">
        <v>50.400000000000006</v>
      </c>
      <c r="X288" s="443" t="s">
        <v>222</v>
      </c>
      <c r="Y288" s="436" t="s">
        <v>194</v>
      </c>
      <c r="Z288" s="436">
        <v>90.73</v>
      </c>
      <c r="AA288" s="436">
        <v>91.7</v>
      </c>
      <c r="AB288" s="436">
        <v>91.7</v>
      </c>
      <c r="AC288" s="436">
        <v>91</v>
      </c>
      <c r="AD288" s="436">
        <v>60.5</v>
      </c>
      <c r="AE288" s="436">
        <v>72.3</v>
      </c>
      <c r="AF288" s="436">
        <v>78.900000000000006</v>
      </c>
      <c r="AG288" s="436">
        <v>22</v>
      </c>
      <c r="AH288" s="436">
        <v>60</v>
      </c>
      <c r="AI288" s="436">
        <v>100</v>
      </c>
      <c r="AJ288" s="436">
        <v>55.22</v>
      </c>
      <c r="AK288" s="436">
        <v>270</v>
      </c>
      <c r="AL288" s="436">
        <v>450</v>
      </c>
      <c r="AM288" s="436">
        <v>251</v>
      </c>
      <c r="AN288" s="432">
        <v>25</v>
      </c>
      <c r="AO288" s="432">
        <v>42</v>
      </c>
      <c r="AP288" s="446">
        <v>175.059</v>
      </c>
      <c r="AQ288" s="447">
        <v>42.129100095228338</v>
      </c>
      <c r="AR288" s="457">
        <v>39</v>
      </c>
      <c r="AS288" s="449">
        <v>0.80300000000000005</v>
      </c>
      <c r="AT288" s="432" t="s">
        <v>299</v>
      </c>
      <c r="AU288" s="432" t="s">
        <v>197</v>
      </c>
      <c r="AV288" s="450">
        <v>57</v>
      </c>
      <c r="AW288" s="450">
        <v>69</v>
      </c>
      <c r="AX288" s="450" t="s">
        <v>206</v>
      </c>
      <c r="AY288" s="450">
        <v>37</v>
      </c>
      <c r="AZ288" s="450">
        <v>44</v>
      </c>
      <c r="BA288" s="450">
        <v>54</v>
      </c>
      <c r="BB288" s="450">
        <v>53</v>
      </c>
      <c r="BC288" s="450">
        <v>44</v>
      </c>
      <c r="BD288" s="450">
        <v>35</v>
      </c>
      <c r="BE288" s="451">
        <f t="shared" si="27"/>
        <v>335.38389830508476</v>
      </c>
      <c r="BF288" s="450">
        <v>3600</v>
      </c>
      <c r="BG288" s="451">
        <f t="shared" si="28"/>
        <v>335.38389830508476</v>
      </c>
      <c r="BH288" s="450">
        <v>3600</v>
      </c>
      <c r="BI288" s="446" t="s">
        <v>198</v>
      </c>
      <c r="BJ288" s="446" t="s">
        <v>199</v>
      </c>
      <c r="BK288" s="452" t="s">
        <v>199</v>
      </c>
      <c r="BL288" s="453">
        <v>1.1499999999999999</v>
      </c>
      <c r="BM288" s="454">
        <v>40</v>
      </c>
      <c r="BN288" s="454" t="s">
        <v>911</v>
      </c>
      <c r="BO288" s="454" t="s">
        <v>912</v>
      </c>
      <c r="BP288" s="454" t="s">
        <v>913</v>
      </c>
      <c r="BQ288" s="454" t="s">
        <v>195</v>
      </c>
      <c r="BT288" s="485">
        <v>283.74284210000002</v>
      </c>
    </row>
    <row r="289" spans="1:72" ht="13.5" customHeight="1" outlineLevel="1">
      <c r="A289" s="431" t="s">
        <v>931</v>
      </c>
      <c r="B289" s="432" t="s">
        <v>910</v>
      </c>
      <c r="C289" s="432">
        <v>10</v>
      </c>
      <c r="D289" s="432">
        <v>4</v>
      </c>
      <c r="E289" s="432" t="s">
        <v>224</v>
      </c>
      <c r="F289" s="433">
        <v>1755</v>
      </c>
      <c r="G289" s="456">
        <v>1561.95</v>
      </c>
      <c r="H289" s="434">
        <v>684.45</v>
      </c>
      <c r="I289" s="435">
        <v>12.2</v>
      </c>
      <c r="J289" s="436">
        <v>6.1</v>
      </c>
      <c r="K289" s="437">
        <v>4.88</v>
      </c>
      <c r="L289" s="438">
        <v>16.023038576095981</v>
      </c>
      <c r="M289" s="439">
        <v>8.0115192880479906</v>
      </c>
      <c r="N289" s="440">
        <v>6.409215430438393</v>
      </c>
      <c r="O289" s="438">
        <v>20.014293274614094</v>
      </c>
      <c r="P289" s="439">
        <v>10.007146637307047</v>
      </c>
      <c r="Q289" s="441">
        <v>8.0057173098456378</v>
      </c>
      <c r="R289" s="442">
        <v>25</v>
      </c>
      <c r="S289" s="443">
        <v>12.5</v>
      </c>
      <c r="T289" s="437">
        <v>10</v>
      </c>
      <c r="U289" s="444">
        <v>162</v>
      </c>
      <c r="V289" s="432">
        <v>81</v>
      </c>
      <c r="W289" s="445">
        <v>64.8</v>
      </c>
      <c r="X289" s="443" t="s">
        <v>222</v>
      </c>
      <c r="Y289" s="436" t="s">
        <v>194</v>
      </c>
      <c r="Z289" s="436">
        <v>91.7</v>
      </c>
      <c r="AA289" s="436">
        <v>92.2</v>
      </c>
      <c r="AB289" s="436">
        <v>91.7</v>
      </c>
      <c r="AC289" s="436">
        <v>91</v>
      </c>
      <c r="AD289" s="436">
        <v>63.8</v>
      </c>
      <c r="AE289" s="436">
        <v>76.2</v>
      </c>
      <c r="AF289" s="436">
        <v>81.7</v>
      </c>
      <c r="AG289" s="436">
        <v>30</v>
      </c>
      <c r="AH289" s="436">
        <v>81</v>
      </c>
      <c r="AI289" s="436">
        <v>123</v>
      </c>
      <c r="AJ289" s="436">
        <v>75.899999999999991</v>
      </c>
      <c r="AK289" s="436">
        <v>270</v>
      </c>
      <c r="AL289" s="436">
        <v>410</v>
      </c>
      <c r="AM289" s="436">
        <v>253</v>
      </c>
      <c r="AN289" s="432">
        <v>20</v>
      </c>
      <c r="AO289" s="432">
        <v>36</v>
      </c>
      <c r="AP289" s="446">
        <v>179.9034</v>
      </c>
      <c r="AQ289" s="447">
        <v>44.632767991048432</v>
      </c>
      <c r="AR289" s="457">
        <v>51</v>
      </c>
      <c r="AS289" s="449">
        <v>0.8679</v>
      </c>
      <c r="AT289" s="432" t="s">
        <v>299</v>
      </c>
      <c r="AU289" s="432" t="s">
        <v>197</v>
      </c>
      <c r="AV289" s="450">
        <v>57</v>
      </c>
      <c r="AW289" s="450">
        <v>69</v>
      </c>
      <c r="AX289" s="450" t="s">
        <v>206</v>
      </c>
      <c r="AY289" s="450">
        <v>37</v>
      </c>
      <c r="AZ289" s="450">
        <v>44</v>
      </c>
      <c r="BA289" s="450">
        <v>54</v>
      </c>
      <c r="BB289" s="450">
        <v>53</v>
      </c>
      <c r="BC289" s="450">
        <v>44</v>
      </c>
      <c r="BD289" s="450">
        <v>35</v>
      </c>
      <c r="BE289" s="451">
        <f t="shared" si="27"/>
        <v>335.38389830508476</v>
      </c>
      <c r="BF289" s="450">
        <v>3600</v>
      </c>
      <c r="BG289" s="451">
        <f t="shared" si="28"/>
        <v>335.38389830508476</v>
      </c>
      <c r="BH289" s="450">
        <v>3600</v>
      </c>
      <c r="BI289" s="446" t="s">
        <v>198</v>
      </c>
      <c r="BJ289" s="446" t="s">
        <v>199</v>
      </c>
      <c r="BK289" s="452" t="s">
        <v>199</v>
      </c>
      <c r="BL289" s="453">
        <v>1.1499999999999999</v>
      </c>
      <c r="BM289" s="454">
        <v>40</v>
      </c>
      <c r="BN289" s="454" t="s">
        <v>911</v>
      </c>
      <c r="BO289" s="454" t="s">
        <v>912</v>
      </c>
      <c r="BP289" s="454" t="s">
        <v>913</v>
      </c>
      <c r="BQ289" s="454" t="s">
        <v>195</v>
      </c>
      <c r="BT289" s="485">
        <v>253.72216839999999</v>
      </c>
    </row>
    <row r="290" spans="1:72" ht="13.5" customHeight="1" outlineLevel="1">
      <c r="A290" s="431" t="s">
        <v>932</v>
      </c>
      <c r="B290" s="432" t="s">
        <v>910</v>
      </c>
      <c r="C290" s="432">
        <v>3</v>
      </c>
      <c r="D290" s="432">
        <v>6</v>
      </c>
      <c r="E290" s="432" t="s">
        <v>221</v>
      </c>
      <c r="F290" s="433">
        <v>1175</v>
      </c>
      <c r="G290" s="456">
        <v>1045.75</v>
      </c>
      <c r="H290" s="434">
        <v>481.74999999999994</v>
      </c>
      <c r="I290" s="435">
        <v>5</v>
      </c>
      <c r="J290" s="436">
        <v>2.5</v>
      </c>
      <c r="K290" s="437">
        <v>2</v>
      </c>
      <c r="L290" s="438">
        <v>6.1478591372758604</v>
      </c>
      <c r="M290" s="439">
        <v>3.0739295686379302</v>
      </c>
      <c r="N290" s="440">
        <v>2.4591436549103443</v>
      </c>
      <c r="O290" s="438">
        <v>7.2230097189074947</v>
      </c>
      <c r="P290" s="439">
        <v>3.6115048594537473</v>
      </c>
      <c r="Q290" s="441">
        <v>2.889203887562998</v>
      </c>
      <c r="R290" s="442">
        <v>8.6</v>
      </c>
      <c r="S290" s="443">
        <v>4.3</v>
      </c>
      <c r="T290" s="437">
        <v>3.44</v>
      </c>
      <c r="U290" s="444">
        <v>64</v>
      </c>
      <c r="V290" s="432">
        <v>32</v>
      </c>
      <c r="W290" s="445">
        <v>25.6</v>
      </c>
      <c r="X290" s="443" t="s">
        <v>210</v>
      </c>
      <c r="Y290" s="436" t="s">
        <v>194</v>
      </c>
      <c r="Z290" s="436">
        <v>87.8</v>
      </c>
      <c r="AA290" s="436">
        <v>89.3</v>
      </c>
      <c r="AB290" s="436">
        <v>89.5</v>
      </c>
      <c r="AC290" s="436">
        <v>88.5</v>
      </c>
      <c r="AD290" s="436">
        <v>52.1</v>
      </c>
      <c r="AE290" s="436">
        <v>65.400000000000006</v>
      </c>
      <c r="AF290" s="436">
        <v>73</v>
      </c>
      <c r="AG290" s="436">
        <v>13.4</v>
      </c>
      <c r="AH290" s="436">
        <v>35.5</v>
      </c>
      <c r="AI290" s="436">
        <v>63</v>
      </c>
      <c r="AJ290" s="436">
        <v>33.098000000000006</v>
      </c>
      <c r="AK290" s="436">
        <v>265</v>
      </c>
      <c r="AL290" s="436">
        <v>470</v>
      </c>
      <c r="AM290" s="436">
        <v>247</v>
      </c>
      <c r="AN290" s="432">
        <v>23</v>
      </c>
      <c r="AO290" s="432">
        <v>35</v>
      </c>
      <c r="AP290" s="446">
        <v>176</v>
      </c>
      <c r="AQ290" s="447">
        <v>34.143311743958506</v>
      </c>
      <c r="AR290" s="457">
        <v>44</v>
      </c>
      <c r="AS290" s="449">
        <v>0.60399999999999998</v>
      </c>
      <c r="AT290" s="432" t="s">
        <v>299</v>
      </c>
      <c r="AU290" s="432" t="s">
        <v>197</v>
      </c>
      <c r="AV290" s="450">
        <v>64</v>
      </c>
      <c r="AW290" s="450">
        <v>71</v>
      </c>
      <c r="AX290" s="450">
        <v>41</v>
      </c>
      <c r="AY290" s="450">
        <v>42</v>
      </c>
      <c r="AZ290" s="450">
        <v>52</v>
      </c>
      <c r="BA290" s="450">
        <v>64</v>
      </c>
      <c r="BB290" s="450">
        <v>54</v>
      </c>
      <c r="BC290" s="450">
        <v>47</v>
      </c>
      <c r="BD290" s="450">
        <v>34</v>
      </c>
      <c r="BE290" s="451">
        <f t="shared" si="27"/>
        <v>503.07584745762711</v>
      </c>
      <c r="BF290" s="450">
        <v>2400</v>
      </c>
      <c r="BG290" s="451">
        <f t="shared" si="28"/>
        <v>503.07584745762711</v>
      </c>
      <c r="BH290" s="450">
        <v>2400</v>
      </c>
      <c r="BI290" s="446" t="s">
        <v>198</v>
      </c>
      <c r="BJ290" s="446" t="s">
        <v>199</v>
      </c>
      <c r="BK290" s="452" t="s">
        <v>200</v>
      </c>
      <c r="BL290" s="453">
        <v>1.1499999999999999</v>
      </c>
      <c r="BM290" s="454">
        <v>40</v>
      </c>
      <c r="BN290" s="454" t="s">
        <v>911</v>
      </c>
      <c r="BO290" s="454" t="s">
        <v>912</v>
      </c>
      <c r="BP290" s="454" t="s">
        <v>913</v>
      </c>
      <c r="BQ290" s="454" t="s">
        <v>195</v>
      </c>
      <c r="BT290" s="485">
        <v>270.79894739999997</v>
      </c>
    </row>
    <row r="291" spans="1:72" ht="13.5" customHeight="1" outlineLevel="1">
      <c r="A291" s="431" t="s">
        <v>933</v>
      </c>
      <c r="B291" s="432" t="s">
        <v>910</v>
      </c>
      <c r="C291" s="432">
        <v>5</v>
      </c>
      <c r="D291" s="432">
        <v>6</v>
      </c>
      <c r="E291" s="432" t="s">
        <v>224</v>
      </c>
      <c r="F291" s="433">
        <v>1165</v>
      </c>
      <c r="G291" s="456">
        <v>1036.8499999999999</v>
      </c>
      <c r="H291" s="434">
        <v>466</v>
      </c>
      <c r="I291" s="435">
        <v>7</v>
      </c>
      <c r="J291" s="436">
        <v>3.5</v>
      </c>
      <c r="K291" s="437">
        <v>3.6</v>
      </c>
      <c r="L291" s="438">
        <v>8.8164838579375235</v>
      </c>
      <c r="M291" s="439">
        <v>4.4082419289687618</v>
      </c>
      <c r="N291" s="440">
        <v>3.5265935431750095</v>
      </c>
      <c r="O291" s="438">
        <v>10.928816985318193</v>
      </c>
      <c r="P291" s="439">
        <v>5.4644084926590963</v>
      </c>
      <c r="Q291" s="441">
        <v>4.3715267941272771</v>
      </c>
      <c r="R291" s="442">
        <v>13.4</v>
      </c>
      <c r="S291" s="443">
        <v>6.7</v>
      </c>
      <c r="T291" s="437">
        <v>5.36</v>
      </c>
      <c r="U291" s="444">
        <v>92</v>
      </c>
      <c r="V291" s="432">
        <v>46</v>
      </c>
      <c r="W291" s="445">
        <v>36.800000000000004</v>
      </c>
      <c r="X291" s="443" t="s">
        <v>213</v>
      </c>
      <c r="Y291" s="436" t="s">
        <v>194</v>
      </c>
      <c r="Z291" s="436">
        <v>89.5</v>
      </c>
      <c r="AA291" s="436">
        <v>90.1</v>
      </c>
      <c r="AB291" s="436">
        <v>89.5</v>
      </c>
      <c r="AC291" s="436">
        <v>88.5</v>
      </c>
      <c r="AD291" s="436">
        <v>59.4</v>
      </c>
      <c r="AE291" s="436">
        <v>71.400000000000006</v>
      </c>
      <c r="AF291" s="436">
        <v>78.099999999999994</v>
      </c>
      <c r="AG291" s="436">
        <v>26.5</v>
      </c>
      <c r="AH291" s="436">
        <v>50</v>
      </c>
      <c r="AI291" s="436">
        <v>86</v>
      </c>
      <c r="AJ291" s="436">
        <v>54.324999999999996</v>
      </c>
      <c r="AK291" s="436">
        <v>220</v>
      </c>
      <c r="AL291" s="436">
        <v>380</v>
      </c>
      <c r="AM291" s="436">
        <v>205</v>
      </c>
      <c r="AN291" s="432">
        <v>14</v>
      </c>
      <c r="AO291" s="432">
        <v>21</v>
      </c>
      <c r="AP291" s="446">
        <v>191</v>
      </c>
      <c r="AQ291" s="447">
        <v>38.217178098698355</v>
      </c>
      <c r="AR291" s="457">
        <v>71</v>
      </c>
      <c r="AS291" s="449">
        <v>0.71120000000000005</v>
      </c>
      <c r="AT291" s="432" t="s">
        <v>299</v>
      </c>
      <c r="AU291" s="432" t="s">
        <v>197</v>
      </c>
      <c r="AV291" s="450">
        <v>64</v>
      </c>
      <c r="AW291" s="450">
        <v>71</v>
      </c>
      <c r="AX291" s="450">
        <v>41</v>
      </c>
      <c r="AY291" s="450">
        <v>42</v>
      </c>
      <c r="AZ291" s="450">
        <v>52</v>
      </c>
      <c r="BA291" s="450">
        <v>64</v>
      </c>
      <c r="BB291" s="450">
        <v>54</v>
      </c>
      <c r="BC291" s="450">
        <v>47</v>
      </c>
      <c r="BD291" s="450">
        <v>34</v>
      </c>
      <c r="BE291" s="451">
        <f t="shared" si="27"/>
        <v>503.07584745762711</v>
      </c>
      <c r="BF291" s="450">
        <v>2400</v>
      </c>
      <c r="BG291" s="451">
        <f t="shared" si="28"/>
        <v>503.07584745762711</v>
      </c>
      <c r="BH291" s="450">
        <v>2400</v>
      </c>
      <c r="BI291" s="446" t="s">
        <v>198</v>
      </c>
      <c r="BJ291" s="446" t="s">
        <v>199</v>
      </c>
      <c r="BK291" s="452" t="s">
        <v>200</v>
      </c>
      <c r="BL291" s="453">
        <v>1.1499999999999999</v>
      </c>
      <c r="BM291" s="454">
        <v>40</v>
      </c>
      <c r="BN291" s="454" t="s">
        <v>911</v>
      </c>
      <c r="BO291" s="454" t="s">
        <v>912</v>
      </c>
      <c r="BP291" s="454" t="s">
        <v>913</v>
      </c>
      <c r="BQ291" s="454" t="s">
        <v>195</v>
      </c>
      <c r="BT291" s="485">
        <v>225.76473680000001</v>
      </c>
    </row>
    <row r="292" spans="1:72" ht="13.5" customHeight="1" outlineLevel="1">
      <c r="A292" s="431" t="s">
        <v>934</v>
      </c>
      <c r="B292" s="432" t="s">
        <v>910</v>
      </c>
      <c r="C292" s="432">
        <v>2</v>
      </c>
      <c r="D292" s="432">
        <v>8</v>
      </c>
      <c r="E292" s="432" t="s">
        <v>221</v>
      </c>
      <c r="F292" s="433">
        <v>870</v>
      </c>
      <c r="G292" s="456">
        <v>774.30000000000007</v>
      </c>
      <c r="H292" s="434">
        <v>348</v>
      </c>
      <c r="I292" s="435">
        <v>4</v>
      </c>
      <c r="J292" s="436">
        <v>2</v>
      </c>
      <c r="K292" s="437">
        <v>1.6</v>
      </c>
      <c r="L292" s="438">
        <v>4.3763840461207524</v>
      </c>
      <c r="M292" s="439">
        <v>2.1881920230603762</v>
      </c>
      <c r="N292" s="440">
        <v>1.750553618448301</v>
      </c>
      <c r="O292" s="438">
        <v>5.282735771648718</v>
      </c>
      <c r="P292" s="439">
        <v>2.641367885824359</v>
      </c>
      <c r="Q292" s="441">
        <v>2.1130943086594871</v>
      </c>
      <c r="R292" s="442">
        <v>6.6</v>
      </c>
      <c r="S292" s="443">
        <v>3.3</v>
      </c>
      <c r="T292" s="437">
        <v>2.64</v>
      </c>
      <c r="U292" s="444">
        <v>32</v>
      </c>
      <c r="V292" s="432">
        <v>16</v>
      </c>
      <c r="W292" s="445">
        <v>12.8</v>
      </c>
      <c r="X292" s="443" t="s">
        <v>222</v>
      </c>
      <c r="Y292" s="436" t="s">
        <v>194</v>
      </c>
      <c r="Z292" s="436">
        <v>84</v>
      </c>
      <c r="AA292" s="436">
        <v>84.5</v>
      </c>
      <c r="AB292" s="436">
        <v>84</v>
      </c>
      <c r="AC292" s="436">
        <v>82.5</v>
      </c>
      <c r="AD292" s="436">
        <v>51</v>
      </c>
      <c r="AE292" s="436">
        <v>63</v>
      </c>
      <c r="AF292" s="436">
        <v>67</v>
      </c>
      <c r="AG292" s="436">
        <v>12</v>
      </c>
      <c r="AH292" s="436">
        <v>20</v>
      </c>
      <c r="AI292" s="436">
        <v>35</v>
      </c>
      <c r="AJ292" s="436">
        <v>18.96</v>
      </c>
      <c r="AK292" s="436">
        <v>170</v>
      </c>
      <c r="AL292" s="436">
        <v>290</v>
      </c>
      <c r="AM292" s="436">
        <v>158</v>
      </c>
      <c r="AN292" s="432">
        <v>22</v>
      </c>
      <c r="AO292" s="432">
        <v>38</v>
      </c>
      <c r="AP292" s="446">
        <v>145</v>
      </c>
      <c r="AQ292" s="447">
        <v>3.53</v>
      </c>
      <c r="AR292" s="457">
        <v>60</v>
      </c>
      <c r="AS292" s="449">
        <v>0.48</v>
      </c>
      <c r="AT292" s="432" t="s">
        <v>299</v>
      </c>
      <c r="AU292" s="432" t="s">
        <v>197</v>
      </c>
      <c r="AV292" s="450">
        <v>64</v>
      </c>
      <c r="AW292" s="450">
        <v>73</v>
      </c>
      <c r="AX292" s="450">
        <v>41</v>
      </c>
      <c r="AY292" s="450">
        <v>42</v>
      </c>
      <c r="AZ292" s="450">
        <v>52</v>
      </c>
      <c r="BA292" s="450">
        <v>64</v>
      </c>
      <c r="BB292" s="450">
        <v>54</v>
      </c>
      <c r="BC292" s="450">
        <v>47</v>
      </c>
      <c r="BD292" s="450">
        <v>34</v>
      </c>
      <c r="BE292" s="451">
        <f t="shared" si="27"/>
        <v>670.76779661016951</v>
      </c>
      <c r="BF292" s="450">
        <v>1800</v>
      </c>
      <c r="BG292" s="451">
        <f t="shared" si="28"/>
        <v>670.76779661016951</v>
      </c>
      <c r="BH292" s="458">
        <f t="shared" ref="BH292:BH293" si="30">BF292</f>
        <v>1800</v>
      </c>
      <c r="BI292" s="446" t="s">
        <v>198</v>
      </c>
      <c r="BJ292" s="446" t="s">
        <v>199</v>
      </c>
      <c r="BK292" s="452" t="s">
        <v>200</v>
      </c>
      <c r="BL292" s="453">
        <v>1.1499999999999999</v>
      </c>
      <c r="BM292" s="454">
        <v>40</v>
      </c>
      <c r="BN292" s="454" t="s">
        <v>911</v>
      </c>
      <c r="BO292" s="454" t="s">
        <v>912</v>
      </c>
      <c r="BP292" s="454" t="s">
        <v>913</v>
      </c>
      <c r="BQ292" s="454" t="s">
        <v>195</v>
      </c>
      <c r="BT292" s="485">
        <v>155.45683159999999</v>
      </c>
    </row>
    <row r="293" spans="1:72" ht="13.5" customHeight="1" outlineLevel="1">
      <c r="A293" s="431" t="s">
        <v>935</v>
      </c>
      <c r="B293" s="432" t="s">
        <v>910</v>
      </c>
      <c r="C293" s="432">
        <v>3</v>
      </c>
      <c r="D293" s="432">
        <v>8</v>
      </c>
      <c r="E293" s="432" t="s">
        <v>224</v>
      </c>
      <c r="F293" s="433">
        <v>870</v>
      </c>
      <c r="G293" s="456">
        <v>783</v>
      </c>
      <c r="H293" s="434">
        <v>365.4</v>
      </c>
      <c r="I293" s="435">
        <v>6</v>
      </c>
      <c r="J293" s="436">
        <v>3</v>
      </c>
      <c r="K293" s="437">
        <v>2.4000000000000004</v>
      </c>
      <c r="L293" s="438">
        <v>7.3093291436964147</v>
      </c>
      <c r="M293" s="439">
        <v>3.6546645718482074</v>
      </c>
      <c r="N293" s="440">
        <v>2.9237316574785659</v>
      </c>
      <c r="O293" s="438">
        <v>8.265693312541968</v>
      </c>
      <c r="P293" s="439">
        <v>4.132846656270984</v>
      </c>
      <c r="Q293" s="441">
        <v>3.3062773250167874</v>
      </c>
      <c r="R293" s="442">
        <v>9.6</v>
      </c>
      <c r="S293" s="443">
        <v>4.8</v>
      </c>
      <c r="T293" s="437">
        <v>3.84</v>
      </c>
      <c r="U293" s="444">
        <v>50</v>
      </c>
      <c r="V293" s="432">
        <v>25</v>
      </c>
      <c r="W293" s="445">
        <v>20</v>
      </c>
      <c r="X293" s="443" t="s">
        <v>222</v>
      </c>
      <c r="Y293" s="436" t="s">
        <v>194</v>
      </c>
      <c r="Z293" s="436">
        <v>85.5</v>
      </c>
      <c r="AA293" s="436">
        <v>86.5</v>
      </c>
      <c r="AB293" s="436">
        <v>85.5</v>
      </c>
      <c r="AC293" s="436">
        <v>84</v>
      </c>
      <c r="AD293" s="436">
        <v>45</v>
      </c>
      <c r="AE293" s="436">
        <v>59</v>
      </c>
      <c r="AF293" s="436">
        <v>68</v>
      </c>
      <c r="AG293" s="436">
        <v>18</v>
      </c>
      <c r="AH293" s="436">
        <v>31</v>
      </c>
      <c r="AI293" s="436">
        <v>52</v>
      </c>
      <c r="AJ293" s="436">
        <v>29.339999999999996</v>
      </c>
      <c r="AK293" s="436">
        <v>175</v>
      </c>
      <c r="AL293" s="436">
        <v>290</v>
      </c>
      <c r="AM293" s="436">
        <v>163</v>
      </c>
      <c r="AN293" s="432">
        <v>19</v>
      </c>
      <c r="AO293" s="432">
        <v>31</v>
      </c>
      <c r="AP293" s="446">
        <v>160</v>
      </c>
      <c r="AQ293" s="447">
        <v>41</v>
      </c>
      <c r="AR293" s="457">
        <v>87</v>
      </c>
      <c r="AS293" s="449">
        <v>0.6</v>
      </c>
      <c r="AT293" s="432" t="s">
        <v>299</v>
      </c>
      <c r="AU293" s="432" t="s">
        <v>197</v>
      </c>
      <c r="AV293" s="450">
        <v>64</v>
      </c>
      <c r="AW293" s="450">
        <v>73</v>
      </c>
      <c r="AX293" s="450">
        <v>41</v>
      </c>
      <c r="AY293" s="450">
        <v>42</v>
      </c>
      <c r="AZ293" s="450">
        <v>52</v>
      </c>
      <c r="BA293" s="450">
        <v>64</v>
      </c>
      <c r="BB293" s="450">
        <v>54</v>
      </c>
      <c r="BC293" s="450">
        <v>47</v>
      </c>
      <c r="BD293" s="450">
        <v>34</v>
      </c>
      <c r="BE293" s="451">
        <f t="shared" si="27"/>
        <v>670.76779661016951</v>
      </c>
      <c r="BF293" s="450">
        <v>1800</v>
      </c>
      <c r="BG293" s="451">
        <f t="shared" si="28"/>
        <v>670.76779661016951</v>
      </c>
      <c r="BH293" s="458">
        <f t="shared" si="30"/>
        <v>1800</v>
      </c>
      <c r="BI293" s="446" t="s">
        <v>198</v>
      </c>
      <c r="BJ293" s="446" t="s">
        <v>199</v>
      </c>
      <c r="BK293" s="452" t="s">
        <v>200</v>
      </c>
      <c r="BL293" s="453">
        <v>1.1499999999999999</v>
      </c>
      <c r="BM293" s="454">
        <v>40</v>
      </c>
      <c r="BN293" s="454" t="s">
        <v>911</v>
      </c>
      <c r="BO293" s="454" t="s">
        <v>912</v>
      </c>
      <c r="BP293" s="454" t="s">
        <v>913</v>
      </c>
      <c r="BQ293" s="454" t="s">
        <v>195</v>
      </c>
      <c r="BT293" s="485">
        <v>137.81054420000001</v>
      </c>
    </row>
    <row r="294" spans="1:72" ht="13.5" customHeight="1" outlineLevel="1">
      <c r="A294" s="431" t="s">
        <v>936</v>
      </c>
      <c r="B294" s="432" t="s">
        <v>910</v>
      </c>
      <c r="C294" s="432">
        <v>15</v>
      </c>
      <c r="D294" s="432">
        <v>2</v>
      </c>
      <c r="E294" s="432" t="s">
        <v>230</v>
      </c>
      <c r="F294" s="433">
        <v>3530</v>
      </c>
      <c r="G294" s="456">
        <v>3141.7000000000003</v>
      </c>
      <c r="H294" s="434">
        <v>1835.6000000000001</v>
      </c>
      <c r="I294" s="435">
        <v>10.199999999999999</v>
      </c>
      <c r="J294" s="436">
        <v>5.0999999999999996</v>
      </c>
      <c r="K294" s="437">
        <v>4.08</v>
      </c>
      <c r="L294" s="438">
        <v>19.234629392272918</v>
      </c>
      <c r="M294" s="439">
        <v>9.6173146961364591</v>
      </c>
      <c r="N294" s="440">
        <v>7.6938517569091678</v>
      </c>
      <c r="O294" s="438">
        <v>26.432314960209837</v>
      </c>
      <c r="P294" s="439">
        <v>13.216157480104918</v>
      </c>
      <c r="Q294" s="441">
        <v>10.572925984083936</v>
      </c>
      <c r="R294" s="442">
        <v>35</v>
      </c>
      <c r="S294" s="443">
        <v>17.5</v>
      </c>
      <c r="T294" s="437">
        <v>14</v>
      </c>
      <c r="U294" s="444">
        <v>232</v>
      </c>
      <c r="V294" s="432">
        <v>116</v>
      </c>
      <c r="W294" s="445">
        <v>92.800000000000011</v>
      </c>
      <c r="X294" s="443" t="s">
        <v>231</v>
      </c>
      <c r="Y294" s="436" t="s">
        <v>194</v>
      </c>
      <c r="Z294" s="436">
        <v>90.7</v>
      </c>
      <c r="AA294" s="436">
        <v>91.3</v>
      </c>
      <c r="AB294" s="436">
        <v>91</v>
      </c>
      <c r="AC294" s="436">
        <v>90.2</v>
      </c>
      <c r="AD294" s="436">
        <v>80.599999999999994</v>
      </c>
      <c r="AE294" s="436">
        <v>87.4</v>
      </c>
      <c r="AF294" s="436">
        <v>88.2</v>
      </c>
      <c r="AG294" s="436">
        <v>22</v>
      </c>
      <c r="AH294" s="436">
        <v>46</v>
      </c>
      <c r="AI294" s="436">
        <v>57</v>
      </c>
      <c r="AJ294" s="436">
        <v>43.12</v>
      </c>
      <c r="AK294" s="436">
        <v>210</v>
      </c>
      <c r="AL294" s="436">
        <v>260</v>
      </c>
      <c r="AM294" s="436">
        <v>196</v>
      </c>
      <c r="AN294" s="432">
        <v>24</v>
      </c>
      <c r="AO294" s="432">
        <v>48</v>
      </c>
      <c r="AP294" s="446">
        <v>331</v>
      </c>
      <c r="AQ294" s="447">
        <v>53.817530425997234</v>
      </c>
      <c r="AR294" s="457">
        <v>16</v>
      </c>
      <c r="AS294" s="449">
        <v>1.1315</v>
      </c>
      <c r="AT294" s="432" t="s">
        <v>299</v>
      </c>
      <c r="AU294" s="432" t="s">
        <v>197</v>
      </c>
      <c r="AV294" s="450">
        <v>70</v>
      </c>
      <c r="AW294" s="450">
        <v>79</v>
      </c>
      <c r="AX294" s="450">
        <v>49</v>
      </c>
      <c r="AY294" s="450">
        <v>60</v>
      </c>
      <c r="AZ294" s="450">
        <v>73</v>
      </c>
      <c r="BA294" s="450">
        <v>72</v>
      </c>
      <c r="BB294" s="450">
        <v>75</v>
      </c>
      <c r="BC294" s="450">
        <v>69</v>
      </c>
      <c r="BD294" s="450">
        <v>56</v>
      </c>
      <c r="BE294" s="451">
        <f t="shared" si="27"/>
        <v>223.58926553672316</v>
      </c>
      <c r="BF294" s="450">
        <v>5400</v>
      </c>
      <c r="BG294" s="451">
        <f t="shared" si="28"/>
        <v>223.58926553672316</v>
      </c>
      <c r="BH294" s="450">
        <v>5400</v>
      </c>
      <c r="BI294" s="446" t="s">
        <v>198</v>
      </c>
      <c r="BJ294" s="446" t="s">
        <v>199</v>
      </c>
      <c r="BK294" s="452" t="s">
        <v>200</v>
      </c>
      <c r="BL294" s="453">
        <v>1.1499999999999999</v>
      </c>
      <c r="BM294" s="454">
        <v>40</v>
      </c>
      <c r="BN294" s="454" t="s">
        <v>911</v>
      </c>
      <c r="BO294" s="454" t="s">
        <v>912</v>
      </c>
      <c r="BP294" s="454" t="s">
        <v>913</v>
      </c>
      <c r="BQ294" s="454" t="s">
        <v>195</v>
      </c>
      <c r="BT294" s="485">
        <v>184.96333680000001</v>
      </c>
    </row>
    <row r="295" spans="1:72" ht="13.5" customHeight="1" outlineLevel="1">
      <c r="A295" s="431" t="s">
        <v>937</v>
      </c>
      <c r="B295" s="432" t="s">
        <v>910</v>
      </c>
      <c r="C295" s="432">
        <v>20</v>
      </c>
      <c r="D295" s="432">
        <v>2</v>
      </c>
      <c r="E295" s="432" t="s">
        <v>233</v>
      </c>
      <c r="F295" s="433">
        <v>3515</v>
      </c>
      <c r="G295" s="456">
        <v>3128.35</v>
      </c>
      <c r="H295" s="434">
        <v>1827.8</v>
      </c>
      <c r="I295" s="435">
        <v>10.4</v>
      </c>
      <c r="J295" s="436">
        <v>5.2</v>
      </c>
      <c r="K295" s="437">
        <v>4.16</v>
      </c>
      <c r="L295" s="438">
        <v>23.615546066871357</v>
      </c>
      <c r="M295" s="439">
        <v>11.807773033435678</v>
      </c>
      <c r="N295" s="440">
        <v>9.4462184267485423</v>
      </c>
      <c r="O295" s="438">
        <v>33.627137227399423</v>
      </c>
      <c r="P295" s="439">
        <v>16.813568613699712</v>
      </c>
      <c r="Q295" s="441">
        <v>13.45085489095977</v>
      </c>
      <c r="R295" s="442">
        <v>45</v>
      </c>
      <c r="S295" s="443">
        <v>22.5</v>
      </c>
      <c r="T295" s="437">
        <v>18</v>
      </c>
      <c r="U295" s="444">
        <v>290</v>
      </c>
      <c r="V295" s="432">
        <v>145</v>
      </c>
      <c r="W295" s="445">
        <v>116</v>
      </c>
      <c r="X295" s="443" t="s">
        <v>231</v>
      </c>
      <c r="Y295" s="436" t="s">
        <v>194</v>
      </c>
      <c r="Z295" s="436">
        <v>92.1</v>
      </c>
      <c r="AA295" s="436">
        <v>91.6</v>
      </c>
      <c r="AB295" s="436">
        <v>91</v>
      </c>
      <c r="AC295" s="436">
        <v>90.2</v>
      </c>
      <c r="AD295" s="436">
        <v>86.2</v>
      </c>
      <c r="AE295" s="436">
        <v>91.3</v>
      </c>
      <c r="AF295" s="436">
        <v>91.5</v>
      </c>
      <c r="AG295" s="436">
        <v>30</v>
      </c>
      <c r="AH295" s="436">
        <v>55</v>
      </c>
      <c r="AI295" s="436">
        <v>69</v>
      </c>
      <c r="AJ295" s="436">
        <v>51.9</v>
      </c>
      <c r="AK295" s="436">
        <v>185</v>
      </c>
      <c r="AL295" s="436">
        <v>230</v>
      </c>
      <c r="AM295" s="436">
        <v>173</v>
      </c>
      <c r="AN295" s="432">
        <v>20</v>
      </c>
      <c r="AO295" s="432">
        <v>45</v>
      </c>
      <c r="AP295" s="446">
        <v>343</v>
      </c>
      <c r="AQ295" s="447">
        <v>57.3604372972028</v>
      </c>
      <c r="AR295" s="457">
        <v>21</v>
      </c>
      <c r="AS295" s="449">
        <v>1.3546</v>
      </c>
      <c r="AT295" s="432" t="s">
        <v>299</v>
      </c>
      <c r="AU295" s="432" t="s">
        <v>197</v>
      </c>
      <c r="AV295" s="450">
        <v>67</v>
      </c>
      <c r="AW295" s="450">
        <v>79</v>
      </c>
      <c r="AX295" s="450">
        <v>40</v>
      </c>
      <c r="AY295" s="450">
        <v>54</v>
      </c>
      <c r="AZ295" s="450">
        <v>56</v>
      </c>
      <c r="BA295" s="450">
        <v>63</v>
      </c>
      <c r="BB295" s="450">
        <v>62</v>
      </c>
      <c r="BC295" s="450">
        <v>60</v>
      </c>
      <c r="BD295" s="450">
        <v>48</v>
      </c>
      <c r="BE295" s="451">
        <f t="shared" si="27"/>
        <v>223.58926553672316</v>
      </c>
      <c r="BF295" s="450">
        <v>5400</v>
      </c>
      <c r="BG295" s="451">
        <f t="shared" si="28"/>
        <v>223.58926553672316</v>
      </c>
      <c r="BH295" s="450">
        <v>5400</v>
      </c>
      <c r="BI295" s="446" t="s">
        <v>198</v>
      </c>
      <c r="BJ295" s="446" t="s">
        <v>199</v>
      </c>
      <c r="BK295" s="452" t="s">
        <v>200</v>
      </c>
      <c r="BL295" s="453">
        <v>1.1499999999999999</v>
      </c>
      <c r="BM295" s="454">
        <v>40</v>
      </c>
      <c r="BN295" s="454" t="s">
        <v>911</v>
      </c>
      <c r="BO295" s="454" t="s">
        <v>912</v>
      </c>
      <c r="BP295" s="454" t="s">
        <v>913</v>
      </c>
      <c r="BQ295" s="454" t="s">
        <v>195</v>
      </c>
      <c r="BT295" s="485">
        <v>167.48906840000001</v>
      </c>
    </row>
    <row r="296" spans="1:72" ht="13.5" customHeight="1" outlineLevel="1">
      <c r="A296" s="431" t="s">
        <v>938</v>
      </c>
      <c r="B296" s="432" t="s">
        <v>910</v>
      </c>
      <c r="C296" s="432">
        <v>15</v>
      </c>
      <c r="D296" s="432">
        <v>4</v>
      </c>
      <c r="E296" s="432" t="s">
        <v>230</v>
      </c>
      <c r="F296" s="433">
        <v>1770</v>
      </c>
      <c r="G296" s="456">
        <v>1575.3</v>
      </c>
      <c r="H296" s="434">
        <v>708</v>
      </c>
      <c r="I296" s="435">
        <v>17</v>
      </c>
      <c r="J296" s="436">
        <v>8.5</v>
      </c>
      <c r="K296" s="437">
        <v>6.8000000000000007</v>
      </c>
      <c r="L296" s="438">
        <v>23.619175657715367</v>
      </c>
      <c r="M296" s="439">
        <v>11.809587828857683</v>
      </c>
      <c r="N296" s="440">
        <v>9.4476702630861471</v>
      </c>
      <c r="O296" s="438">
        <v>30.426278259992507</v>
      </c>
      <c r="P296" s="439">
        <v>15.213139129996254</v>
      </c>
      <c r="Q296" s="441">
        <v>12.170511303997003</v>
      </c>
      <c r="R296" s="442">
        <v>38</v>
      </c>
      <c r="S296" s="443">
        <v>19</v>
      </c>
      <c r="T296" s="437">
        <v>15.200000000000001</v>
      </c>
      <c r="U296" s="444">
        <v>232</v>
      </c>
      <c r="V296" s="432">
        <v>116</v>
      </c>
      <c r="W296" s="445">
        <v>92.800000000000011</v>
      </c>
      <c r="X296" s="443" t="s">
        <v>231</v>
      </c>
      <c r="Y296" s="436" t="s">
        <v>194</v>
      </c>
      <c r="Z296" s="436">
        <v>92.3</v>
      </c>
      <c r="AA296" s="436">
        <v>92.8</v>
      </c>
      <c r="AB296" s="436">
        <v>92.4</v>
      </c>
      <c r="AC296" s="436">
        <v>91.7</v>
      </c>
      <c r="AD296" s="436">
        <v>64.5</v>
      </c>
      <c r="AE296" s="436">
        <v>74.7</v>
      </c>
      <c r="AF296" s="436">
        <v>80</v>
      </c>
      <c r="AG296" s="436">
        <v>44</v>
      </c>
      <c r="AH296" s="436">
        <v>81</v>
      </c>
      <c r="AI296" s="436">
        <v>103</v>
      </c>
      <c r="AJ296" s="436">
        <v>61.599999999999994</v>
      </c>
      <c r="AK296" s="436">
        <v>185</v>
      </c>
      <c r="AL296" s="436">
        <v>235</v>
      </c>
      <c r="AM296" s="436">
        <v>140</v>
      </c>
      <c r="AN296" s="432">
        <v>21</v>
      </c>
      <c r="AO296" s="432">
        <v>33</v>
      </c>
      <c r="AP296" s="446">
        <v>286.26</v>
      </c>
      <c r="AQ296" s="447">
        <v>63.96583293670092</v>
      </c>
      <c r="AR296" s="457">
        <v>75</v>
      </c>
      <c r="AS296" s="449">
        <v>1.6809000000000001</v>
      </c>
      <c r="AT296" s="432" t="s">
        <v>299</v>
      </c>
      <c r="AU296" s="432" t="s">
        <v>197</v>
      </c>
      <c r="AV296" s="450">
        <v>61</v>
      </c>
      <c r="AW296" s="450">
        <v>73</v>
      </c>
      <c r="AX296" s="450">
        <v>40</v>
      </c>
      <c r="AY296" s="450">
        <v>47</v>
      </c>
      <c r="AZ296" s="450">
        <v>53</v>
      </c>
      <c r="BA296" s="450">
        <v>59</v>
      </c>
      <c r="BB296" s="450">
        <v>56</v>
      </c>
      <c r="BC296" s="450">
        <v>47</v>
      </c>
      <c r="BD296" s="450">
        <v>38</v>
      </c>
      <c r="BE296" s="451">
        <f t="shared" si="27"/>
        <v>335.38389830508476</v>
      </c>
      <c r="BF296" s="450">
        <v>3600</v>
      </c>
      <c r="BG296" s="451">
        <f t="shared" si="28"/>
        <v>335.38389830508476</v>
      </c>
      <c r="BH296" s="450">
        <v>3600</v>
      </c>
      <c r="BI296" s="446" t="s">
        <v>198</v>
      </c>
      <c r="BJ296" s="446" t="s">
        <v>199</v>
      </c>
      <c r="BK296" s="452" t="s">
        <v>199</v>
      </c>
      <c r="BL296" s="453">
        <v>1.1499999999999999</v>
      </c>
      <c r="BM296" s="454">
        <v>40</v>
      </c>
      <c r="BN296" s="454" t="s">
        <v>911</v>
      </c>
      <c r="BO296" s="454" t="s">
        <v>912</v>
      </c>
      <c r="BP296" s="454" t="s">
        <v>913</v>
      </c>
      <c r="BQ296" s="454" t="s">
        <v>195</v>
      </c>
      <c r="BT296" s="485">
        <v>159.80076320000001</v>
      </c>
    </row>
    <row r="297" spans="1:72" ht="13.5" customHeight="1" outlineLevel="1">
      <c r="A297" s="431" t="s">
        <v>939</v>
      </c>
      <c r="B297" s="432" t="s">
        <v>910</v>
      </c>
      <c r="C297" s="432">
        <v>20</v>
      </c>
      <c r="D297" s="432">
        <v>4</v>
      </c>
      <c r="E297" s="432" t="s">
        <v>233</v>
      </c>
      <c r="F297" s="433">
        <v>1770</v>
      </c>
      <c r="G297" s="456">
        <v>1575.3</v>
      </c>
      <c r="H297" s="434">
        <v>920.4</v>
      </c>
      <c r="I297" s="435">
        <v>20.96</v>
      </c>
      <c r="J297" s="436">
        <v>10.48</v>
      </c>
      <c r="K297" s="437">
        <v>8.3840000000000003</v>
      </c>
      <c r="L297" s="438">
        <v>30.839123492796698</v>
      </c>
      <c r="M297" s="439">
        <v>15.419561746398349</v>
      </c>
      <c r="N297" s="440">
        <v>12.335649397118679</v>
      </c>
      <c r="O297" s="438">
        <v>39.670483647157667</v>
      </c>
      <c r="P297" s="439">
        <v>19.835241823578833</v>
      </c>
      <c r="Q297" s="441">
        <v>15.868193458863068</v>
      </c>
      <c r="R297" s="442">
        <v>50</v>
      </c>
      <c r="S297" s="443">
        <v>25</v>
      </c>
      <c r="T297" s="437">
        <v>20</v>
      </c>
      <c r="U297" s="444">
        <v>290</v>
      </c>
      <c r="V297" s="432">
        <v>145</v>
      </c>
      <c r="W297" s="445">
        <v>116</v>
      </c>
      <c r="X297" s="443" t="s">
        <v>231</v>
      </c>
      <c r="Y297" s="436" t="s">
        <v>194</v>
      </c>
      <c r="Z297" s="436">
        <v>93.1</v>
      </c>
      <c r="AA297" s="436">
        <v>93.4</v>
      </c>
      <c r="AB297" s="436">
        <v>93</v>
      </c>
      <c r="AC297" s="436">
        <v>92.4</v>
      </c>
      <c r="AD297" s="436">
        <v>65.3</v>
      </c>
      <c r="AE297" s="436">
        <v>75.900000000000006</v>
      </c>
      <c r="AF297" s="436">
        <v>80.5</v>
      </c>
      <c r="AG297" s="436">
        <v>60</v>
      </c>
      <c r="AH297" s="436">
        <v>110</v>
      </c>
      <c r="AI297" s="436">
        <v>144</v>
      </c>
      <c r="AJ297" s="436">
        <v>103.8</v>
      </c>
      <c r="AK297" s="436">
        <v>185</v>
      </c>
      <c r="AL297" s="436">
        <v>240</v>
      </c>
      <c r="AM297" s="436">
        <v>173</v>
      </c>
      <c r="AN297" s="432">
        <v>15</v>
      </c>
      <c r="AO297" s="432">
        <v>33</v>
      </c>
      <c r="AP297" s="446">
        <v>319.29000000000002</v>
      </c>
      <c r="AQ297" s="447">
        <v>81.361093262629623</v>
      </c>
      <c r="AR297" s="446">
        <v>99</v>
      </c>
      <c r="AS297" s="449">
        <v>2.0642999999999998</v>
      </c>
      <c r="AT297" s="432" t="s">
        <v>299</v>
      </c>
      <c r="AU297" s="432" t="s">
        <v>197</v>
      </c>
      <c r="AV297" s="450">
        <v>61</v>
      </c>
      <c r="AW297" s="450">
        <v>73</v>
      </c>
      <c r="AX297" s="450">
        <v>40</v>
      </c>
      <c r="AY297" s="450">
        <v>47</v>
      </c>
      <c r="AZ297" s="450">
        <v>53</v>
      </c>
      <c r="BA297" s="450">
        <v>59</v>
      </c>
      <c r="BB297" s="450">
        <v>56</v>
      </c>
      <c r="BC297" s="450">
        <v>47</v>
      </c>
      <c r="BD297" s="450">
        <v>38</v>
      </c>
      <c r="BE297" s="451">
        <f t="shared" si="27"/>
        <v>335.38389830508476</v>
      </c>
      <c r="BF297" s="450">
        <v>3600</v>
      </c>
      <c r="BG297" s="451">
        <f t="shared" si="28"/>
        <v>335.38389830508476</v>
      </c>
      <c r="BH297" s="450">
        <v>3600</v>
      </c>
      <c r="BI297" s="446" t="s">
        <v>198</v>
      </c>
      <c r="BJ297" s="446" t="s">
        <v>199</v>
      </c>
      <c r="BK297" s="452" t="s">
        <v>199</v>
      </c>
      <c r="BL297" s="453">
        <v>1.1499999999999999</v>
      </c>
      <c r="BM297" s="454">
        <v>40</v>
      </c>
      <c r="BN297" s="454" t="s">
        <v>911</v>
      </c>
      <c r="BO297" s="454" t="s">
        <v>912</v>
      </c>
      <c r="BP297" s="454" t="s">
        <v>913</v>
      </c>
      <c r="BQ297" s="454" t="s">
        <v>195</v>
      </c>
      <c r="BT297" s="485">
        <v>163.16</v>
      </c>
    </row>
    <row r="298" spans="1:72" ht="13.5" customHeight="1" outlineLevel="1">
      <c r="A298" s="431" t="s">
        <v>940</v>
      </c>
      <c r="B298" s="432" t="s">
        <v>910</v>
      </c>
      <c r="C298" s="432">
        <v>7.5</v>
      </c>
      <c r="D298" s="432">
        <v>6</v>
      </c>
      <c r="E298" s="432" t="s">
        <v>230</v>
      </c>
      <c r="F298" s="433">
        <v>1175</v>
      </c>
      <c r="G298" s="456">
        <v>1045.75</v>
      </c>
      <c r="H298" s="434">
        <v>481.74999999999994</v>
      </c>
      <c r="I298" s="435">
        <v>10</v>
      </c>
      <c r="J298" s="436">
        <v>5</v>
      </c>
      <c r="K298" s="437">
        <v>4</v>
      </c>
      <c r="L298" s="438">
        <v>13.214931976927712</v>
      </c>
      <c r="M298" s="439">
        <v>6.607465988463856</v>
      </c>
      <c r="N298" s="440">
        <v>5.2859727907710852</v>
      </c>
      <c r="O298" s="438">
        <v>16.41833863456398</v>
      </c>
      <c r="P298" s="439">
        <v>8.2091693172819902</v>
      </c>
      <c r="Q298" s="441">
        <v>6.5673354538255921</v>
      </c>
      <c r="R298" s="442">
        <v>20</v>
      </c>
      <c r="S298" s="443">
        <v>10</v>
      </c>
      <c r="T298" s="437">
        <v>8</v>
      </c>
      <c r="U298" s="444">
        <v>126</v>
      </c>
      <c r="V298" s="432">
        <v>63</v>
      </c>
      <c r="W298" s="445">
        <v>50.400000000000006</v>
      </c>
      <c r="X298" s="443" t="s">
        <v>222</v>
      </c>
      <c r="Y298" s="436" t="s">
        <v>194</v>
      </c>
      <c r="Z298" s="436">
        <v>91.1</v>
      </c>
      <c r="AA298" s="436">
        <v>91.5</v>
      </c>
      <c r="AB298" s="436">
        <v>91</v>
      </c>
      <c r="AC298" s="436">
        <v>90.2</v>
      </c>
      <c r="AD298" s="436">
        <v>58.4</v>
      </c>
      <c r="AE298" s="436">
        <v>70.2</v>
      </c>
      <c r="AF298" s="436">
        <v>77.2</v>
      </c>
      <c r="AG298" s="436">
        <v>33</v>
      </c>
      <c r="AH298" s="436">
        <v>55</v>
      </c>
      <c r="AI298" s="436">
        <v>86</v>
      </c>
      <c r="AJ298" s="436">
        <v>50.82</v>
      </c>
      <c r="AK298" s="436">
        <v>165</v>
      </c>
      <c r="AL298" s="436">
        <v>260</v>
      </c>
      <c r="AM298" s="436">
        <v>154</v>
      </c>
      <c r="AN298" s="432">
        <v>26</v>
      </c>
      <c r="AO298" s="432">
        <v>45</v>
      </c>
      <c r="AP298" s="446">
        <v>278.36362800000018</v>
      </c>
      <c r="AQ298" s="447">
        <v>58.599684513420499</v>
      </c>
      <c r="AR298" s="457">
        <v>104</v>
      </c>
      <c r="AS298" s="449">
        <v>1.4974000000000001</v>
      </c>
      <c r="AT298" s="432" t="s">
        <v>299</v>
      </c>
      <c r="AU298" s="432" t="s">
        <v>197</v>
      </c>
      <c r="AV298" s="450">
        <v>55</v>
      </c>
      <c r="AW298" s="450">
        <v>67</v>
      </c>
      <c r="AX298" s="450">
        <v>21</v>
      </c>
      <c r="AY298" s="450">
        <v>40</v>
      </c>
      <c r="AZ298" s="450">
        <v>42</v>
      </c>
      <c r="BA298" s="450">
        <v>51</v>
      </c>
      <c r="BB298" s="450">
        <v>46</v>
      </c>
      <c r="BC298" s="450">
        <v>51</v>
      </c>
      <c r="BD298" s="450">
        <v>28</v>
      </c>
      <c r="BE298" s="451">
        <f t="shared" si="27"/>
        <v>503.07584745762711</v>
      </c>
      <c r="BF298" s="450">
        <v>2400</v>
      </c>
      <c r="BG298" s="451">
        <f t="shared" si="28"/>
        <v>503.07584745762711</v>
      </c>
      <c r="BH298" s="450">
        <v>2400</v>
      </c>
      <c r="BI298" s="446" t="s">
        <v>198</v>
      </c>
      <c r="BJ298" s="446" t="s">
        <v>199</v>
      </c>
      <c r="BK298" s="452" t="s">
        <v>200</v>
      </c>
      <c r="BL298" s="453">
        <v>1.1499999999999999</v>
      </c>
      <c r="BM298" s="454">
        <v>40</v>
      </c>
      <c r="BN298" s="454" t="s">
        <v>911</v>
      </c>
      <c r="BO298" s="454" t="s">
        <v>912</v>
      </c>
      <c r="BP298" s="454" t="s">
        <v>913</v>
      </c>
      <c r="BQ298" s="454" t="s">
        <v>195</v>
      </c>
      <c r="BT298" s="485">
        <v>174.2105263</v>
      </c>
    </row>
    <row r="299" spans="1:72" ht="13.5" customHeight="1" outlineLevel="1">
      <c r="A299" s="431" t="s">
        <v>941</v>
      </c>
      <c r="B299" s="432" t="s">
        <v>910</v>
      </c>
      <c r="C299" s="432">
        <v>10</v>
      </c>
      <c r="D299" s="432">
        <v>6</v>
      </c>
      <c r="E299" s="432" t="s">
        <v>233</v>
      </c>
      <c r="F299" s="433">
        <v>1175</v>
      </c>
      <c r="G299" s="456">
        <v>1045.75</v>
      </c>
      <c r="H299" s="434">
        <v>434.75</v>
      </c>
      <c r="I299" s="435">
        <v>12.6</v>
      </c>
      <c r="J299" s="436">
        <v>6.3</v>
      </c>
      <c r="K299" s="437">
        <v>5.04</v>
      </c>
      <c r="L299" s="438">
        <v>16.813528404761367</v>
      </c>
      <c r="M299" s="439">
        <v>8.4067642023806837</v>
      </c>
      <c r="N299" s="440">
        <v>6.7254113619045475</v>
      </c>
      <c r="O299" s="438">
        <v>21.439648246239994</v>
      </c>
      <c r="P299" s="439">
        <v>10.719824123119997</v>
      </c>
      <c r="Q299" s="441">
        <v>8.5758592984959972</v>
      </c>
      <c r="R299" s="442">
        <v>27</v>
      </c>
      <c r="S299" s="443">
        <v>13.5</v>
      </c>
      <c r="T299" s="437">
        <v>10.8</v>
      </c>
      <c r="U299" s="444">
        <v>162</v>
      </c>
      <c r="V299" s="432">
        <v>81</v>
      </c>
      <c r="W299" s="445">
        <v>64.8</v>
      </c>
      <c r="X299" s="443" t="s">
        <v>222</v>
      </c>
      <c r="Y299" s="436" t="s">
        <v>194</v>
      </c>
      <c r="Z299" s="436">
        <v>91.4</v>
      </c>
      <c r="AA299" s="436">
        <v>91.6</v>
      </c>
      <c r="AB299" s="436">
        <v>91</v>
      </c>
      <c r="AC299" s="436">
        <v>90.2</v>
      </c>
      <c r="AD299" s="436">
        <v>61</v>
      </c>
      <c r="AE299" s="436">
        <v>71.599999999999994</v>
      </c>
      <c r="AF299" s="436">
        <v>76.2</v>
      </c>
      <c r="AG299" s="436">
        <v>45</v>
      </c>
      <c r="AH299" s="436">
        <v>74</v>
      </c>
      <c r="AI299" s="436">
        <v>112</v>
      </c>
      <c r="AJ299" s="436">
        <v>69.75</v>
      </c>
      <c r="AK299" s="436">
        <v>165</v>
      </c>
      <c r="AL299" s="436">
        <v>250</v>
      </c>
      <c r="AM299" s="436">
        <v>155</v>
      </c>
      <c r="AN299" s="432">
        <v>18</v>
      </c>
      <c r="AO299" s="432">
        <v>38</v>
      </c>
      <c r="AP299" s="446">
        <v>385</v>
      </c>
      <c r="AQ299" s="447">
        <v>88</v>
      </c>
      <c r="AR299" s="457">
        <v>137</v>
      </c>
      <c r="AS299" s="449">
        <v>1.7082999999999999</v>
      </c>
      <c r="AT299" s="432" t="s">
        <v>299</v>
      </c>
      <c r="AU299" s="432" t="s">
        <v>197</v>
      </c>
      <c r="AV299" s="450">
        <v>55</v>
      </c>
      <c r="AW299" s="450">
        <v>67</v>
      </c>
      <c r="AX299" s="450">
        <v>21</v>
      </c>
      <c r="AY299" s="450">
        <v>40</v>
      </c>
      <c r="AZ299" s="450">
        <v>42</v>
      </c>
      <c r="BA299" s="450">
        <v>51</v>
      </c>
      <c r="BB299" s="450">
        <v>46</v>
      </c>
      <c r="BC299" s="450">
        <v>51</v>
      </c>
      <c r="BD299" s="450">
        <v>28</v>
      </c>
      <c r="BE299" s="451">
        <f t="shared" si="27"/>
        <v>503.07584745762711</v>
      </c>
      <c r="BF299" s="450">
        <v>2400</v>
      </c>
      <c r="BG299" s="451">
        <f t="shared" si="28"/>
        <v>503.07584745762711</v>
      </c>
      <c r="BH299" s="450">
        <v>2400</v>
      </c>
      <c r="BI299" s="446" t="s">
        <v>198</v>
      </c>
      <c r="BJ299" s="446" t="s">
        <v>199</v>
      </c>
      <c r="BK299" s="452" t="s">
        <v>200</v>
      </c>
      <c r="BL299" s="453">
        <v>1.1499999999999999</v>
      </c>
      <c r="BM299" s="454">
        <v>40</v>
      </c>
      <c r="BN299" s="454" t="s">
        <v>911</v>
      </c>
      <c r="BO299" s="454" t="s">
        <v>912</v>
      </c>
      <c r="BP299" s="454" t="s">
        <v>913</v>
      </c>
      <c r="BQ299" s="454" t="s">
        <v>195</v>
      </c>
      <c r="BT299" s="485">
        <v>169.7738105</v>
      </c>
    </row>
    <row r="300" spans="1:72" ht="13.5" customHeight="1" outlineLevel="1">
      <c r="A300" s="431" t="s">
        <v>942</v>
      </c>
      <c r="B300" s="432" t="s">
        <v>910</v>
      </c>
      <c r="C300" s="432">
        <v>5</v>
      </c>
      <c r="D300" s="432">
        <v>8</v>
      </c>
      <c r="E300" s="432" t="s">
        <v>230</v>
      </c>
      <c r="F300" s="433">
        <v>880</v>
      </c>
      <c r="G300" s="456">
        <v>783.2</v>
      </c>
      <c r="H300" s="434">
        <v>413.59999999999997</v>
      </c>
      <c r="I300" s="435">
        <v>11</v>
      </c>
      <c r="J300" s="436">
        <v>5.5</v>
      </c>
      <c r="K300" s="437">
        <v>4.4000000000000004</v>
      </c>
      <c r="L300" s="438">
        <v>12.748829901796073</v>
      </c>
      <c r="M300" s="439">
        <v>6.3744149508980366</v>
      </c>
      <c r="N300" s="440">
        <v>5.09953196071843</v>
      </c>
      <c r="O300" s="438">
        <v>14.965221307137053</v>
      </c>
      <c r="P300" s="439">
        <v>7.4826106535685266</v>
      </c>
      <c r="Q300" s="441">
        <v>5.9860885228548213</v>
      </c>
      <c r="R300" s="442">
        <v>17</v>
      </c>
      <c r="S300" s="443">
        <v>8.5</v>
      </c>
      <c r="T300" s="437">
        <v>6.8000000000000007</v>
      </c>
      <c r="U300" s="444">
        <v>66</v>
      </c>
      <c r="V300" s="432">
        <v>33</v>
      </c>
      <c r="W300" s="445">
        <v>26.400000000000002</v>
      </c>
      <c r="X300" s="443" t="s">
        <v>231</v>
      </c>
      <c r="Y300" s="436" t="s">
        <v>194</v>
      </c>
      <c r="Z300" s="436">
        <v>85.5</v>
      </c>
      <c r="AA300" s="436">
        <v>87</v>
      </c>
      <c r="AB300" s="436">
        <v>86.5</v>
      </c>
      <c r="AC300" s="436">
        <v>85.5</v>
      </c>
      <c r="AD300" s="436">
        <v>43</v>
      </c>
      <c r="AE300" s="436">
        <v>54</v>
      </c>
      <c r="AF300" s="436">
        <v>61</v>
      </c>
      <c r="AG300" s="436">
        <v>30</v>
      </c>
      <c r="AH300" s="436">
        <v>46</v>
      </c>
      <c r="AI300" s="436">
        <v>63</v>
      </c>
      <c r="AJ300" s="436">
        <v>43.199999999999996</v>
      </c>
      <c r="AK300" s="436">
        <v>155</v>
      </c>
      <c r="AL300" s="436">
        <v>210</v>
      </c>
      <c r="AM300" s="436">
        <v>144</v>
      </c>
      <c r="AN300" s="432">
        <v>65</v>
      </c>
      <c r="AO300" s="432">
        <v>115</v>
      </c>
      <c r="AP300" s="446">
        <v>247</v>
      </c>
      <c r="AQ300" s="447">
        <v>55.619125393209373</v>
      </c>
      <c r="AR300" s="457">
        <v>142</v>
      </c>
      <c r="AS300" s="449">
        <v>1.36</v>
      </c>
      <c r="AT300" s="432" t="s">
        <v>299</v>
      </c>
      <c r="AU300" s="432" t="s">
        <v>197</v>
      </c>
      <c r="AV300" s="450">
        <v>67</v>
      </c>
      <c r="AW300" s="450">
        <v>77</v>
      </c>
      <c r="AX300" s="450">
        <v>46</v>
      </c>
      <c r="AY300" s="450">
        <v>50</v>
      </c>
      <c r="AZ300" s="450">
        <v>64</v>
      </c>
      <c r="BA300" s="450">
        <v>61</v>
      </c>
      <c r="BB300" s="450">
        <v>57</v>
      </c>
      <c r="BC300" s="450">
        <v>46</v>
      </c>
      <c r="BD300" s="450">
        <v>39</v>
      </c>
      <c r="BE300" s="451">
        <f t="shared" si="27"/>
        <v>670.76779661016951</v>
      </c>
      <c r="BF300" s="450">
        <v>1800</v>
      </c>
      <c r="BG300" s="451">
        <f t="shared" si="28"/>
        <v>670.76779661016951</v>
      </c>
      <c r="BH300" s="458">
        <f t="shared" ref="BH300:BH363" si="31">BF300</f>
        <v>1800</v>
      </c>
      <c r="BI300" s="446" t="s">
        <v>198</v>
      </c>
      <c r="BJ300" s="446" t="s">
        <v>199</v>
      </c>
      <c r="BK300" s="452" t="s">
        <v>200</v>
      </c>
      <c r="BL300" s="453">
        <v>1.1499999999999999</v>
      </c>
      <c r="BM300" s="454">
        <v>40</v>
      </c>
      <c r="BN300" s="454" t="s">
        <v>911</v>
      </c>
      <c r="BO300" s="454" t="s">
        <v>912</v>
      </c>
      <c r="BP300" s="454" t="s">
        <v>913</v>
      </c>
      <c r="BQ300" s="454" t="s">
        <v>195</v>
      </c>
      <c r="BT300" s="485">
        <v>137.81054420000001</v>
      </c>
    </row>
    <row r="301" spans="1:72" ht="13.5" customHeight="1" outlineLevel="1">
      <c r="A301" s="431" t="s">
        <v>943</v>
      </c>
      <c r="B301" s="432" t="s">
        <v>910</v>
      </c>
      <c r="C301" s="432">
        <v>7.5</v>
      </c>
      <c r="D301" s="432">
        <v>8</v>
      </c>
      <c r="E301" s="432" t="s">
        <v>233</v>
      </c>
      <c r="F301" s="433">
        <v>875</v>
      </c>
      <c r="G301" s="456">
        <v>778.75</v>
      </c>
      <c r="H301" s="434">
        <v>455</v>
      </c>
      <c r="I301" s="435">
        <v>15.8</v>
      </c>
      <c r="J301" s="436">
        <v>7.9</v>
      </c>
      <c r="K301" s="437">
        <v>6.32</v>
      </c>
      <c r="L301" s="438">
        <v>18.366407967850023</v>
      </c>
      <c r="M301" s="439">
        <v>9.1832039839250115</v>
      </c>
      <c r="N301" s="440">
        <v>7.3465631871400099</v>
      </c>
      <c r="O301" s="438">
        <v>21.789238543676614</v>
      </c>
      <c r="P301" s="439">
        <v>10.894619271838307</v>
      </c>
      <c r="Q301" s="441">
        <v>8.7156954174706467</v>
      </c>
      <c r="R301" s="442">
        <v>26</v>
      </c>
      <c r="S301" s="443">
        <v>13</v>
      </c>
      <c r="T301" s="437">
        <v>10.4</v>
      </c>
      <c r="U301" s="444">
        <v>100</v>
      </c>
      <c r="V301" s="432">
        <v>50</v>
      </c>
      <c r="W301" s="445">
        <v>40</v>
      </c>
      <c r="X301" s="443" t="s">
        <v>231</v>
      </c>
      <c r="Y301" s="436" t="s">
        <v>194</v>
      </c>
      <c r="Z301" s="436">
        <v>87</v>
      </c>
      <c r="AA301" s="436">
        <v>88</v>
      </c>
      <c r="AB301" s="436">
        <v>87.5</v>
      </c>
      <c r="AC301" s="436">
        <v>86.5</v>
      </c>
      <c r="AD301" s="436">
        <v>44</v>
      </c>
      <c r="AE301" s="436">
        <v>55</v>
      </c>
      <c r="AF301" s="436">
        <v>62</v>
      </c>
      <c r="AG301" s="436">
        <v>45</v>
      </c>
      <c r="AH301" s="436">
        <v>74</v>
      </c>
      <c r="AI301" s="436">
        <v>90</v>
      </c>
      <c r="AJ301" s="436">
        <v>69.3</v>
      </c>
      <c r="AK301" s="436">
        <v>165</v>
      </c>
      <c r="AL301" s="436">
        <v>200</v>
      </c>
      <c r="AM301" s="436">
        <v>154</v>
      </c>
      <c r="AN301" s="432">
        <v>50</v>
      </c>
      <c r="AO301" s="432">
        <v>100</v>
      </c>
      <c r="AP301" s="446">
        <v>279</v>
      </c>
      <c r="AQ301" s="447">
        <v>72</v>
      </c>
      <c r="AR301" s="457">
        <v>208</v>
      </c>
      <c r="AS301" s="449">
        <v>1.75</v>
      </c>
      <c r="AT301" s="432" t="s">
        <v>299</v>
      </c>
      <c r="AU301" s="432" t="s">
        <v>197</v>
      </c>
      <c r="AV301" s="450">
        <v>67</v>
      </c>
      <c r="AW301" s="450">
        <v>77</v>
      </c>
      <c r="AX301" s="450">
        <v>46</v>
      </c>
      <c r="AY301" s="450">
        <v>50</v>
      </c>
      <c r="AZ301" s="450">
        <v>64</v>
      </c>
      <c r="BA301" s="450">
        <v>61</v>
      </c>
      <c r="BB301" s="450">
        <v>57</v>
      </c>
      <c r="BC301" s="450">
        <v>46</v>
      </c>
      <c r="BD301" s="450">
        <v>39</v>
      </c>
      <c r="BE301" s="451">
        <f t="shared" si="27"/>
        <v>670.76779661016951</v>
      </c>
      <c r="BF301" s="450">
        <v>1800</v>
      </c>
      <c r="BG301" s="451">
        <f t="shared" si="28"/>
        <v>670.76779661016951</v>
      </c>
      <c r="BH301" s="458">
        <f t="shared" si="31"/>
        <v>1800</v>
      </c>
      <c r="BI301" s="446" t="s">
        <v>198</v>
      </c>
      <c r="BJ301" s="446" t="s">
        <v>199</v>
      </c>
      <c r="BK301" s="452" t="s">
        <v>200</v>
      </c>
      <c r="BL301" s="453">
        <v>1.1499999999999999</v>
      </c>
      <c r="BM301" s="454">
        <v>40</v>
      </c>
      <c r="BN301" s="454" t="s">
        <v>911</v>
      </c>
      <c r="BO301" s="454" t="s">
        <v>912</v>
      </c>
      <c r="BP301" s="454" t="s">
        <v>913</v>
      </c>
      <c r="BQ301" s="454" t="s">
        <v>195</v>
      </c>
      <c r="BT301" s="485">
        <v>130.8811441</v>
      </c>
    </row>
    <row r="302" spans="1:72" ht="13.5" customHeight="1" outlineLevel="1">
      <c r="A302" s="431" t="s">
        <v>944</v>
      </c>
      <c r="B302" s="432" t="s">
        <v>910</v>
      </c>
      <c r="C302" s="432">
        <v>25</v>
      </c>
      <c r="D302" s="432">
        <v>4</v>
      </c>
      <c r="E302" s="432" t="s">
        <v>298</v>
      </c>
      <c r="F302" s="433">
        <v>1775</v>
      </c>
      <c r="G302" s="456">
        <v>1579.75</v>
      </c>
      <c r="H302" s="434">
        <v>834.25</v>
      </c>
      <c r="I302" s="435">
        <v>22</v>
      </c>
      <c r="J302" s="436">
        <v>11</v>
      </c>
      <c r="K302" s="437">
        <v>8.8000000000000007</v>
      </c>
      <c r="L302" s="438">
        <v>35.302457734392753</v>
      </c>
      <c r="M302" s="439">
        <v>17.651228867196377</v>
      </c>
      <c r="N302" s="440">
        <v>14.120983093757102</v>
      </c>
      <c r="O302" s="438">
        <v>46.746416024554449</v>
      </c>
      <c r="P302" s="439">
        <v>23.373208012277225</v>
      </c>
      <c r="Q302" s="441">
        <v>18.69856640982178</v>
      </c>
      <c r="R302" s="442">
        <v>60</v>
      </c>
      <c r="S302" s="443">
        <v>30</v>
      </c>
      <c r="T302" s="437">
        <v>24</v>
      </c>
      <c r="U302" s="444">
        <v>366</v>
      </c>
      <c r="V302" s="432">
        <v>183</v>
      </c>
      <c r="W302" s="445">
        <v>146.4</v>
      </c>
      <c r="X302" s="443" t="s">
        <v>231</v>
      </c>
      <c r="Y302" s="436" t="s">
        <v>194</v>
      </c>
      <c r="Z302" s="436">
        <v>93.5</v>
      </c>
      <c r="AA302" s="436">
        <v>94</v>
      </c>
      <c r="AB302" s="436">
        <v>93.6</v>
      </c>
      <c r="AC302" s="436">
        <v>93</v>
      </c>
      <c r="AD302" s="436">
        <v>71</v>
      </c>
      <c r="AE302" s="436">
        <v>80</v>
      </c>
      <c r="AF302" s="436">
        <v>84</v>
      </c>
      <c r="AG302" s="436">
        <v>74</v>
      </c>
      <c r="AH302" s="436">
        <v>133</v>
      </c>
      <c r="AI302" s="436">
        <v>185</v>
      </c>
      <c r="AJ302" s="436">
        <v>124.32</v>
      </c>
      <c r="AK302" s="436">
        <v>180</v>
      </c>
      <c r="AL302" s="436">
        <v>250</v>
      </c>
      <c r="AM302" s="436">
        <v>168</v>
      </c>
      <c r="AN302" s="432">
        <v>24</v>
      </c>
      <c r="AO302" s="432">
        <v>44</v>
      </c>
      <c r="AP302" s="446">
        <v>445</v>
      </c>
      <c r="AQ302" s="447">
        <v>102.79844853391695</v>
      </c>
      <c r="AR302" s="446">
        <v>122</v>
      </c>
      <c r="AS302" s="449">
        <v>4.3600000000000003</v>
      </c>
      <c r="AT302" s="432" t="s">
        <v>299</v>
      </c>
      <c r="AU302" s="432" t="s">
        <v>197</v>
      </c>
      <c r="AV302" s="450">
        <v>65</v>
      </c>
      <c r="AW302" s="450">
        <v>76</v>
      </c>
      <c r="AX302" s="450">
        <v>43</v>
      </c>
      <c r="AY302" s="450">
        <v>51</v>
      </c>
      <c r="AZ302" s="450">
        <v>55</v>
      </c>
      <c r="BA302" s="450">
        <v>55</v>
      </c>
      <c r="BB302" s="450">
        <v>62</v>
      </c>
      <c r="BC302" s="450">
        <v>59</v>
      </c>
      <c r="BD302" s="450">
        <v>51</v>
      </c>
      <c r="BE302" s="451">
        <f t="shared" si="27"/>
        <v>335.38389830508476</v>
      </c>
      <c r="BF302" s="450">
        <v>3600</v>
      </c>
      <c r="BG302" s="451">
        <f t="shared" si="28"/>
        <v>335.38389830508476</v>
      </c>
      <c r="BH302" s="458">
        <f t="shared" si="31"/>
        <v>3600</v>
      </c>
      <c r="BI302" s="446" t="s">
        <v>198</v>
      </c>
      <c r="BJ302" s="446" t="s">
        <v>199</v>
      </c>
      <c r="BK302" s="452" t="s">
        <v>199</v>
      </c>
      <c r="BL302" s="453">
        <v>1.1499999999999999</v>
      </c>
      <c r="BM302" s="454">
        <v>40</v>
      </c>
      <c r="BN302" s="454" t="s">
        <v>911</v>
      </c>
      <c r="BO302" s="454" t="s">
        <v>912</v>
      </c>
      <c r="BP302" s="454" t="s">
        <v>913</v>
      </c>
      <c r="BQ302" s="454" t="s">
        <v>945</v>
      </c>
      <c r="BT302" s="485">
        <v>171.57684209999999</v>
      </c>
    </row>
    <row r="303" spans="1:72" ht="13.5" customHeight="1" outlineLevel="1">
      <c r="A303" s="431" t="s">
        <v>946</v>
      </c>
      <c r="B303" s="432" t="s">
        <v>910</v>
      </c>
      <c r="C303" s="432">
        <v>30</v>
      </c>
      <c r="D303" s="432">
        <v>4</v>
      </c>
      <c r="E303" s="432" t="s">
        <v>302</v>
      </c>
      <c r="F303" s="433">
        <v>1775</v>
      </c>
      <c r="G303" s="456">
        <v>1579.75</v>
      </c>
      <c r="H303" s="434">
        <v>834.25</v>
      </c>
      <c r="I303" s="435">
        <v>24</v>
      </c>
      <c r="J303" s="436">
        <v>12</v>
      </c>
      <c r="K303" s="437">
        <v>9.6000000000000014</v>
      </c>
      <c r="L303" s="438">
        <v>41.026804791416041</v>
      </c>
      <c r="M303" s="439">
        <v>20.51340239570802</v>
      </c>
      <c r="N303" s="440">
        <v>16.410721916566416</v>
      </c>
      <c r="O303" s="438">
        <v>54.669352557681158</v>
      </c>
      <c r="P303" s="439">
        <v>27.334676278840579</v>
      </c>
      <c r="Q303" s="441">
        <v>21.867741023072465</v>
      </c>
      <c r="R303" s="442">
        <v>70</v>
      </c>
      <c r="S303" s="443">
        <v>35</v>
      </c>
      <c r="T303" s="437">
        <v>28</v>
      </c>
      <c r="U303" s="444">
        <v>436</v>
      </c>
      <c r="V303" s="432">
        <v>218</v>
      </c>
      <c r="W303" s="445">
        <v>174.4</v>
      </c>
      <c r="X303" s="443" t="s">
        <v>231</v>
      </c>
      <c r="Y303" s="436" t="s">
        <v>194</v>
      </c>
      <c r="Z303" s="436">
        <v>93.9</v>
      </c>
      <c r="AA303" s="436">
        <v>94.1</v>
      </c>
      <c r="AB303" s="436">
        <v>93.6</v>
      </c>
      <c r="AC303" s="436">
        <v>93</v>
      </c>
      <c r="AD303" s="436">
        <v>73</v>
      </c>
      <c r="AE303" s="436">
        <v>82</v>
      </c>
      <c r="AF303" s="436">
        <v>85</v>
      </c>
      <c r="AG303" s="436">
        <v>89</v>
      </c>
      <c r="AH303" s="436">
        <v>160</v>
      </c>
      <c r="AI303" s="436">
        <v>223</v>
      </c>
      <c r="AJ303" s="436">
        <v>149.51999999999998</v>
      </c>
      <c r="AK303" s="436">
        <v>180</v>
      </c>
      <c r="AL303" s="436">
        <v>250</v>
      </c>
      <c r="AM303" s="436">
        <v>168</v>
      </c>
      <c r="AN303" s="432">
        <v>24</v>
      </c>
      <c r="AO303" s="432">
        <v>44</v>
      </c>
      <c r="AP303" s="446">
        <v>477.834</v>
      </c>
      <c r="AQ303" s="447">
        <v>112.20679433034883</v>
      </c>
      <c r="AR303" s="446">
        <v>144</v>
      </c>
      <c r="AS303" s="449">
        <v>4.8</v>
      </c>
      <c r="AT303" s="432" t="s">
        <v>299</v>
      </c>
      <c r="AU303" s="432" t="s">
        <v>197</v>
      </c>
      <c r="AV303" s="450">
        <v>65</v>
      </c>
      <c r="AW303" s="450">
        <v>76</v>
      </c>
      <c r="AX303" s="450">
        <v>43</v>
      </c>
      <c r="AY303" s="450">
        <v>51</v>
      </c>
      <c r="AZ303" s="450">
        <v>55</v>
      </c>
      <c r="BA303" s="450">
        <v>55</v>
      </c>
      <c r="BB303" s="450">
        <v>62</v>
      </c>
      <c r="BC303" s="450">
        <v>59</v>
      </c>
      <c r="BD303" s="450">
        <v>51</v>
      </c>
      <c r="BE303" s="451">
        <f t="shared" si="27"/>
        <v>335.38389830508476</v>
      </c>
      <c r="BF303" s="450">
        <v>3600</v>
      </c>
      <c r="BG303" s="451">
        <f t="shared" si="28"/>
        <v>335.38389830508476</v>
      </c>
      <c r="BH303" s="458">
        <f t="shared" si="31"/>
        <v>3600</v>
      </c>
      <c r="BI303" s="446" t="s">
        <v>198</v>
      </c>
      <c r="BJ303" s="446" t="s">
        <v>199</v>
      </c>
      <c r="BK303" s="452" t="s">
        <v>199</v>
      </c>
      <c r="BL303" s="453">
        <v>1.1499999999999999</v>
      </c>
      <c r="BM303" s="454">
        <v>40</v>
      </c>
      <c r="BN303" s="454" t="s">
        <v>911</v>
      </c>
      <c r="BO303" s="454" t="s">
        <v>912</v>
      </c>
      <c r="BP303" s="454" t="s">
        <v>913</v>
      </c>
      <c r="BQ303" s="454" t="s">
        <v>945</v>
      </c>
      <c r="BT303" s="485">
        <v>166.53449470000001</v>
      </c>
    </row>
    <row r="304" spans="1:72" ht="13.5" customHeight="1" outlineLevel="1">
      <c r="A304" s="431" t="s">
        <v>947</v>
      </c>
      <c r="B304" s="432" t="s">
        <v>910</v>
      </c>
      <c r="C304" s="432">
        <v>15</v>
      </c>
      <c r="D304" s="432">
        <v>6</v>
      </c>
      <c r="E304" s="432" t="s">
        <v>298</v>
      </c>
      <c r="F304" s="433">
        <v>1180</v>
      </c>
      <c r="G304" s="456">
        <v>1062</v>
      </c>
      <c r="H304" s="434">
        <v>472</v>
      </c>
      <c r="I304" s="435">
        <v>22</v>
      </c>
      <c r="J304" s="436">
        <v>11</v>
      </c>
      <c r="K304" s="437">
        <v>8.8000000000000007</v>
      </c>
      <c r="L304" s="438">
        <v>29.186794404354728</v>
      </c>
      <c r="M304" s="439">
        <v>14.593397202177364</v>
      </c>
      <c r="N304" s="440">
        <v>11.674717761741892</v>
      </c>
      <c r="O304" s="438">
        <v>34.812145821415079</v>
      </c>
      <c r="P304" s="439">
        <v>17.40607291070754</v>
      </c>
      <c r="Q304" s="441">
        <v>13.924858328566032</v>
      </c>
      <c r="R304" s="442">
        <v>42</v>
      </c>
      <c r="S304" s="443">
        <v>21</v>
      </c>
      <c r="T304" s="437">
        <v>16.8</v>
      </c>
      <c r="U304" s="444">
        <v>232</v>
      </c>
      <c r="V304" s="432">
        <v>116</v>
      </c>
      <c r="W304" s="445">
        <v>92.800000000000011</v>
      </c>
      <c r="X304" s="443" t="s">
        <v>231</v>
      </c>
      <c r="Y304" s="436" t="s">
        <v>194</v>
      </c>
      <c r="Z304" s="436">
        <v>90.9</v>
      </c>
      <c r="AA304" s="436">
        <v>91.8</v>
      </c>
      <c r="AB304" s="436">
        <v>91.7</v>
      </c>
      <c r="AC304" s="436">
        <v>91</v>
      </c>
      <c r="AD304" s="436">
        <v>53</v>
      </c>
      <c r="AE304" s="436">
        <v>66</v>
      </c>
      <c r="AF304" s="436">
        <v>73</v>
      </c>
      <c r="AG304" s="436">
        <v>67</v>
      </c>
      <c r="AH304" s="436">
        <v>100</v>
      </c>
      <c r="AI304" s="436">
        <v>161</v>
      </c>
      <c r="AJ304" s="436">
        <v>93.8</v>
      </c>
      <c r="AK304" s="436">
        <v>150</v>
      </c>
      <c r="AL304" s="436">
        <v>240</v>
      </c>
      <c r="AM304" s="436">
        <v>140</v>
      </c>
      <c r="AN304" s="432">
        <v>22</v>
      </c>
      <c r="AO304" s="432">
        <v>48</v>
      </c>
      <c r="AP304" s="446">
        <v>440.4</v>
      </c>
      <c r="AQ304" s="447">
        <v>95.30317890967649</v>
      </c>
      <c r="AR304" s="446">
        <v>200</v>
      </c>
      <c r="AS304" s="449">
        <v>3.93</v>
      </c>
      <c r="AT304" s="432" t="s">
        <v>299</v>
      </c>
      <c r="AU304" s="432" t="s">
        <v>197</v>
      </c>
      <c r="AV304" s="450">
        <v>61</v>
      </c>
      <c r="AW304" s="450">
        <v>72</v>
      </c>
      <c r="AX304" s="450">
        <v>42</v>
      </c>
      <c r="AY304" s="450">
        <v>49</v>
      </c>
      <c r="AZ304" s="450">
        <v>55</v>
      </c>
      <c r="BA304" s="450">
        <v>52</v>
      </c>
      <c r="BB304" s="450">
        <v>54</v>
      </c>
      <c r="BC304" s="450">
        <v>56</v>
      </c>
      <c r="BD304" s="450">
        <v>50</v>
      </c>
      <c r="BE304" s="451">
        <f t="shared" si="27"/>
        <v>580.47213168187739</v>
      </c>
      <c r="BF304" s="450">
        <v>2080</v>
      </c>
      <c r="BG304" s="451">
        <f t="shared" si="28"/>
        <v>580.47213168187739</v>
      </c>
      <c r="BH304" s="458">
        <f t="shared" si="31"/>
        <v>2080</v>
      </c>
      <c r="BI304" s="446" t="s">
        <v>198</v>
      </c>
      <c r="BJ304" s="446" t="s">
        <v>199</v>
      </c>
      <c r="BK304" s="452" t="s">
        <v>200</v>
      </c>
      <c r="BL304" s="453">
        <v>1.1499999999999999</v>
      </c>
      <c r="BM304" s="454">
        <v>40</v>
      </c>
      <c r="BN304" s="454" t="s">
        <v>911</v>
      </c>
      <c r="BO304" s="454" t="s">
        <v>912</v>
      </c>
      <c r="BP304" s="454" t="s">
        <v>913</v>
      </c>
      <c r="BQ304" s="454" t="s">
        <v>945</v>
      </c>
      <c r="BT304" s="485">
        <v>165.2105263</v>
      </c>
    </row>
    <row r="305" spans="1:72" ht="13.5" customHeight="1" outlineLevel="1">
      <c r="A305" s="431" t="s">
        <v>948</v>
      </c>
      <c r="B305" s="432" t="s">
        <v>910</v>
      </c>
      <c r="C305" s="432">
        <v>20</v>
      </c>
      <c r="D305" s="432">
        <v>6</v>
      </c>
      <c r="E305" s="432" t="s">
        <v>302</v>
      </c>
      <c r="F305" s="433">
        <v>1180</v>
      </c>
      <c r="G305" s="456">
        <v>1062</v>
      </c>
      <c r="H305" s="434">
        <v>472</v>
      </c>
      <c r="I305" s="435">
        <v>26</v>
      </c>
      <c r="J305" s="436">
        <v>13</v>
      </c>
      <c r="K305" s="437">
        <v>10.4</v>
      </c>
      <c r="L305" s="438">
        <v>36.065768801133622</v>
      </c>
      <c r="M305" s="439">
        <v>18.032884400566811</v>
      </c>
      <c r="N305" s="440">
        <v>14.426307520453449</v>
      </c>
      <c r="O305" s="438">
        <v>44.301581412054119</v>
      </c>
      <c r="P305" s="439">
        <v>22.15079070602706</v>
      </c>
      <c r="Q305" s="441">
        <v>17.720632564821649</v>
      </c>
      <c r="R305" s="442">
        <v>54</v>
      </c>
      <c r="S305" s="443">
        <v>27</v>
      </c>
      <c r="T305" s="437">
        <v>21.6</v>
      </c>
      <c r="U305" s="444">
        <v>290</v>
      </c>
      <c r="V305" s="432">
        <v>145</v>
      </c>
      <c r="W305" s="445">
        <v>116</v>
      </c>
      <c r="X305" s="443" t="s">
        <v>231</v>
      </c>
      <c r="Y305" s="436" t="s">
        <v>194</v>
      </c>
      <c r="Z305" s="436">
        <v>91.2</v>
      </c>
      <c r="AA305" s="436">
        <v>92</v>
      </c>
      <c r="AB305" s="436">
        <v>91.7</v>
      </c>
      <c r="AC305" s="436">
        <v>91</v>
      </c>
      <c r="AD305" s="436">
        <v>57</v>
      </c>
      <c r="AE305" s="436">
        <v>69</v>
      </c>
      <c r="AF305" s="436">
        <v>76</v>
      </c>
      <c r="AG305" s="436">
        <v>89</v>
      </c>
      <c r="AH305" s="436">
        <v>133</v>
      </c>
      <c r="AI305" s="436">
        <v>214</v>
      </c>
      <c r="AJ305" s="436">
        <v>124.6</v>
      </c>
      <c r="AK305" s="436">
        <v>150</v>
      </c>
      <c r="AL305" s="436">
        <v>240</v>
      </c>
      <c r="AM305" s="436">
        <v>140</v>
      </c>
      <c r="AN305" s="432">
        <v>20</v>
      </c>
      <c r="AO305" s="432">
        <v>45</v>
      </c>
      <c r="AP305" s="446">
        <v>462.42</v>
      </c>
      <c r="AQ305" s="447">
        <v>104.98741932725046</v>
      </c>
      <c r="AR305" s="446">
        <v>262</v>
      </c>
      <c r="AS305" s="449">
        <v>4.5</v>
      </c>
      <c r="AT305" s="432" t="s">
        <v>299</v>
      </c>
      <c r="AU305" s="432" t="s">
        <v>197</v>
      </c>
      <c r="AV305" s="450">
        <v>61</v>
      </c>
      <c r="AW305" s="450">
        <v>72</v>
      </c>
      <c r="AX305" s="450">
        <v>42</v>
      </c>
      <c r="AY305" s="450">
        <v>49</v>
      </c>
      <c r="AZ305" s="450">
        <v>55</v>
      </c>
      <c r="BA305" s="450">
        <v>52</v>
      </c>
      <c r="BB305" s="450">
        <v>54</v>
      </c>
      <c r="BC305" s="450">
        <v>56</v>
      </c>
      <c r="BD305" s="450">
        <v>50</v>
      </c>
      <c r="BE305" s="451">
        <f t="shared" si="27"/>
        <v>580.47213168187739</v>
      </c>
      <c r="BF305" s="450">
        <v>2080</v>
      </c>
      <c r="BG305" s="451">
        <f t="shared" si="28"/>
        <v>580.47213168187739</v>
      </c>
      <c r="BH305" s="458">
        <f t="shared" si="31"/>
        <v>2080</v>
      </c>
      <c r="BI305" s="446" t="s">
        <v>198</v>
      </c>
      <c r="BJ305" s="446" t="s">
        <v>199</v>
      </c>
      <c r="BK305" s="452" t="s">
        <v>200</v>
      </c>
      <c r="BL305" s="453">
        <v>1.1499999999999999</v>
      </c>
      <c r="BM305" s="454">
        <v>40</v>
      </c>
      <c r="BN305" s="454" t="s">
        <v>911</v>
      </c>
      <c r="BO305" s="454" t="s">
        <v>912</v>
      </c>
      <c r="BP305" s="454" t="s">
        <v>913</v>
      </c>
      <c r="BQ305" s="454" t="s">
        <v>945</v>
      </c>
      <c r="BT305" s="485">
        <v>163.3578947</v>
      </c>
    </row>
    <row r="306" spans="1:72" ht="13.5" customHeight="1" outlineLevel="1">
      <c r="A306" s="431" t="s">
        <v>949</v>
      </c>
      <c r="B306" s="432" t="s">
        <v>910</v>
      </c>
      <c r="C306" s="432">
        <v>10</v>
      </c>
      <c r="D306" s="432">
        <v>8</v>
      </c>
      <c r="E306" s="432" t="s">
        <v>298</v>
      </c>
      <c r="F306" s="433">
        <v>885</v>
      </c>
      <c r="G306" s="456">
        <v>787.65</v>
      </c>
      <c r="H306" s="434">
        <v>398.25</v>
      </c>
      <c r="I306" s="435">
        <v>22</v>
      </c>
      <c r="J306" s="436">
        <v>11</v>
      </c>
      <c r="K306" s="437">
        <v>8.8000000000000007</v>
      </c>
      <c r="L306" s="438">
        <v>25</v>
      </c>
      <c r="M306" s="439">
        <v>12.5</v>
      </c>
      <c r="N306" s="440">
        <v>10</v>
      </c>
      <c r="O306" s="438">
        <v>29.6</v>
      </c>
      <c r="P306" s="439">
        <v>14.8</v>
      </c>
      <c r="Q306" s="441">
        <v>11.817726553923585</v>
      </c>
      <c r="R306" s="442">
        <v>34</v>
      </c>
      <c r="S306" s="443">
        <v>17</v>
      </c>
      <c r="T306" s="437">
        <v>13.600000000000001</v>
      </c>
      <c r="U306" s="444">
        <v>162</v>
      </c>
      <c r="V306" s="432">
        <v>81</v>
      </c>
      <c r="W306" s="445">
        <v>64.8</v>
      </c>
      <c r="X306" s="443" t="s">
        <v>222</v>
      </c>
      <c r="Y306" s="436" t="s">
        <v>194</v>
      </c>
      <c r="Z306" s="436">
        <v>88.2</v>
      </c>
      <c r="AA306" s="436">
        <v>89.8</v>
      </c>
      <c r="AB306" s="436">
        <v>90.2</v>
      </c>
      <c r="AC306" s="436">
        <v>89.5</v>
      </c>
      <c r="AD306" s="436">
        <v>42</v>
      </c>
      <c r="AE306" s="436">
        <v>53</v>
      </c>
      <c r="AF306" s="436">
        <v>61</v>
      </c>
      <c r="AG306" s="436">
        <v>59</v>
      </c>
      <c r="AH306" s="436">
        <v>95</v>
      </c>
      <c r="AI306" s="436">
        <v>132</v>
      </c>
      <c r="AJ306" s="436">
        <v>82.6</v>
      </c>
      <c r="AK306" s="436">
        <v>160</v>
      </c>
      <c r="AL306" s="436">
        <v>240</v>
      </c>
      <c r="AM306" s="436">
        <v>140</v>
      </c>
      <c r="AN306" s="432">
        <v>15</v>
      </c>
      <c r="AO306" s="432">
        <v>30</v>
      </c>
      <c r="AP306" s="446">
        <v>361.12799999999999</v>
      </c>
      <c r="AQ306" s="447">
        <v>109</v>
      </c>
      <c r="AR306" s="446">
        <v>273</v>
      </c>
      <c r="AS306" s="449">
        <v>2.8</v>
      </c>
      <c r="AT306" s="432" t="s">
        <v>299</v>
      </c>
      <c r="AU306" s="432" t="s">
        <v>197</v>
      </c>
      <c r="AV306" s="450" t="s">
        <v>366</v>
      </c>
      <c r="AW306" s="450" t="s">
        <v>950</v>
      </c>
      <c r="AX306" s="450" t="s">
        <v>341</v>
      </c>
      <c r="AY306" s="450" t="s">
        <v>386</v>
      </c>
      <c r="AZ306" s="450" t="s">
        <v>394</v>
      </c>
      <c r="BA306" s="450" t="s">
        <v>316</v>
      </c>
      <c r="BB306" s="450" t="s">
        <v>349</v>
      </c>
      <c r="BC306" s="450" t="s">
        <v>330</v>
      </c>
      <c r="BD306" s="450" t="s">
        <v>320</v>
      </c>
      <c r="BE306" s="451">
        <f t="shared" si="27"/>
        <v>670.76779661016951</v>
      </c>
      <c r="BF306" s="450">
        <v>1800</v>
      </c>
      <c r="BG306" s="451">
        <f t="shared" si="28"/>
        <v>670.76779661016951</v>
      </c>
      <c r="BH306" s="458">
        <f t="shared" si="31"/>
        <v>1800</v>
      </c>
      <c r="BI306" s="446" t="s">
        <v>198</v>
      </c>
      <c r="BJ306" s="446" t="s">
        <v>199</v>
      </c>
      <c r="BK306" s="452" t="s">
        <v>200</v>
      </c>
      <c r="BL306" s="453">
        <v>1.1499999999999999</v>
      </c>
      <c r="BM306" s="454">
        <v>40</v>
      </c>
      <c r="BN306" s="454" t="s">
        <v>911</v>
      </c>
      <c r="BO306" s="454" t="s">
        <v>912</v>
      </c>
      <c r="BP306" s="454" t="s">
        <v>913</v>
      </c>
      <c r="BQ306" s="454" t="s">
        <v>945</v>
      </c>
      <c r="BT306" s="485">
        <v>153.82421005</v>
      </c>
    </row>
    <row r="307" spans="1:72" ht="13.5" customHeight="1" outlineLevel="1">
      <c r="A307" s="431" t="s">
        <v>951</v>
      </c>
      <c r="B307" s="432" t="s">
        <v>910</v>
      </c>
      <c r="C307" s="432">
        <v>15</v>
      </c>
      <c r="D307" s="432">
        <v>8</v>
      </c>
      <c r="E307" s="432" t="s">
        <v>302</v>
      </c>
      <c r="F307" s="433">
        <v>885</v>
      </c>
      <c r="G307" s="456">
        <v>787.65</v>
      </c>
      <c r="H307" s="434">
        <v>398.25</v>
      </c>
      <c r="I307" s="435">
        <v>38</v>
      </c>
      <c r="J307" s="436">
        <v>19</v>
      </c>
      <c r="K307" s="437">
        <v>15</v>
      </c>
      <c r="L307" s="438">
        <v>31.212701310068759</v>
      </c>
      <c r="M307" s="439">
        <v>15.60635065503438</v>
      </c>
      <c r="N307" s="440">
        <v>16.8</v>
      </c>
      <c r="O307" s="438">
        <v>46</v>
      </c>
      <c r="P307" s="439">
        <v>23</v>
      </c>
      <c r="Q307" s="441">
        <v>18.399999999999999</v>
      </c>
      <c r="R307" s="442">
        <v>52</v>
      </c>
      <c r="S307" s="443">
        <v>26</v>
      </c>
      <c r="T307" s="437">
        <v>21</v>
      </c>
      <c r="U307" s="444">
        <v>232</v>
      </c>
      <c r="V307" s="432">
        <v>116</v>
      </c>
      <c r="W307" s="445">
        <v>92.800000000000011</v>
      </c>
      <c r="X307" s="443" t="s">
        <v>231</v>
      </c>
      <c r="Y307" s="436" t="s">
        <v>194</v>
      </c>
      <c r="Z307" s="436">
        <v>88.6</v>
      </c>
      <c r="AA307" s="436">
        <v>89.8</v>
      </c>
      <c r="AB307" s="436">
        <v>90.2</v>
      </c>
      <c r="AC307" s="436">
        <v>90.2</v>
      </c>
      <c r="AD307" s="436">
        <v>40</v>
      </c>
      <c r="AE307" s="436">
        <v>50</v>
      </c>
      <c r="AF307" s="436">
        <v>60</v>
      </c>
      <c r="AG307" s="436">
        <v>89</v>
      </c>
      <c r="AH307" s="436">
        <v>142</v>
      </c>
      <c r="AI307" s="436">
        <v>214</v>
      </c>
      <c r="AJ307" s="436">
        <v>124.6</v>
      </c>
      <c r="AK307" s="436">
        <v>160</v>
      </c>
      <c r="AL307" s="436">
        <v>240</v>
      </c>
      <c r="AM307" s="436">
        <v>140</v>
      </c>
      <c r="AN307" s="432">
        <v>18</v>
      </c>
      <c r="AO307" s="432">
        <v>35</v>
      </c>
      <c r="AP307" s="446">
        <v>430</v>
      </c>
      <c r="AQ307" s="447">
        <v>104.72187714681911</v>
      </c>
      <c r="AR307" s="446">
        <v>400</v>
      </c>
      <c r="AS307" s="449">
        <v>3.8</v>
      </c>
      <c r="AT307" s="432" t="s">
        <v>299</v>
      </c>
      <c r="AU307" s="432" t="s">
        <v>197</v>
      </c>
      <c r="AV307" s="450" t="s">
        <v>366</v>
      </c>
      <c r="AW307" s="450" t="s">
        <v>950</v>
      </c>
      <c r="AX307" s="450" t="s">
        <v>341</v>
      </c>
      <c r="AY307" s="450" t="s">
        <v>386</v>
      </c>
      <c r="AZ307" s="450" t="s">
        <v>394</v>
      </c>
      <c r="BA307" s="450" t="s">
        <v>316</v>
      </c>
      <c r="BB307" s="450" t="s">
        <v>349</v>
      </c>
      <c r="BC307" s="450" t="s">
        <v>330</v>
      </c>
      <c r="BD307" s="450" t="s">
        <v>320</v>
      </c>
      <c r="BE307" s="451">
        <f t="shared" si="27"/>
        <v>670.76779661016951</v>
      </c>
      <c r="BF307" s="450">
        <v>1800</v>
      </c>
      <c r="BG307" s="451">
        <f t="shared" si="28"/>
        <v>670.76779661016951</v>
      </c>
      <c r="BH307" s="458">
        <f t="shared" si="31"/>
        <v>1800</v>
      </c>
      <c r="BI307" s="446" t="s">
        <v>198</v>
      </c>
      <c r="BJ307" s="446" t="s">
        <v>199</v>
      </c>
      <c r="BK307" s="452" t="s">
        <v>200</v>
      </c>
      <c r="BL307" s="453">
        <v>1.1499999999999999</v>
      </c>
      <c r="BM307" s="454">
        <v>40</v>
      </c>
      <c r="BN307" s="454" t="s">
        <v>911</v>
      </c>
      <c r="BO307" s="454" t="s">
        <v>912</v>
      </c>
      <c r="BP307" s="454" t="s">
        <v>913</v>
      </c>
      <c r="BQ307" s="454" t="s">
        <v>945</v>
      </c>
      <c r="BT307" s="485">
        <v>153.82422105000001</v>
      </c>
    </row>
    <row r="308" spans="1:72" ht="13.5" customHeight="1" outlineLevel="1">
      <c r="A308" s="431" t="s">
        <v>952</v>
      </c>
      <c r="B308" s="432" t="s">
        <v>910</v>
      </c>
      <c r="C308" s="432">
        <v>25</v>
      </c>
      <c r="D308" s="432">
        <v>2</v>
      </c>
      <c r="E308" s="432" t="s">
        <v>308</v>
      </c>
      <c r="F308" s="433">
        <v>3525</v>
      </c>
      <c r="G308" s="456">
        <v>3137.25</v>
      </c>
      <c r="H308" s="434">
        <v>1304.25</v>
      </c>
      <c r="I308" s="435">
        <v>16</v>
      </c>
      <c r="J308" s="436">
        <v>8</v>
      </c>
      <c r="K308" s="437">
        <v>6.4</v>
      </c>
      <c r="L308" s="438">
        <v>31.841761639913894</v>
      </c>
      <c r="M308" s="439">
        <v>15.920880819956947</v>
      </c>
      <c r="N308" s="440">
        <v>12.736704655965559</v>
      </c>
      <c r="O308" s="438">
        <v>44.85556316251747</v>
      </c>
      <c r="P308" s="439">
        <v>22.427781581258735</v>
      </c>
      <c r="Q308" s="441">
        <v>17.942225265006989</v>
      </c>
      <c r="R308" s="442">
        <v>58</v>
      </c>
      <c r="S308" s="443">
        <v>29</v>
      </c>
      <c r="T308" s="437">
        <v>23.200000000000003</v>
      </c>
      <c r="U308" s="444">
        <v>366</v>
      </c>
      <c r="V308" s="432">
        <v>183</v>
      </c>
      <c r="W308" s="445">
        <v>146.4</v>
      </c>
      <c r="X308" s="443" t="s">
        <v>231</v>
      </c>
      <c r="Y308" s="436" t="s">
        <v>194</v>
      </c>
      <c r="Z308" s="436">
        <v>92</v>
      </c>
      <c r="AA308" s="436">
        <v>92.2</v>
      </c>
      <c r="AB308" s="436">
        <v>91.7</v>
      </c>
      <c r="AC308" s="436">
        <v>91</v>
      </c>
      <c r="AD308" s="436">
        <v>80</v>
      </c>
      <c r="AE308" s="436">
        <v>85</v>
      </c>
      <c r="AF308" s="436">
        <v>88</v>
      </c>
      <c r="AG308" s="436">
        <v>37</v>
      </c>
      <c r="AH308" s="436">
        <v>59</v>
      </c>
      <c r="AI308" s="436">
        <v>93</v>
      </c>
      <c r="AJ308" s="436">
        <v>55.5</v>
      </c>
      <c r="AK308" s="436">
        <v>160</v>
      </c>
      <c r="AL308" s="436">
        <v>250</v>
      </c>
      <c r="AM308" s="436">
        <v>150</v>
      </c>
      <c r="AN308" s="432">
        <v>16</v>
      </c>
      <c r="AO308" s="432">
        <v>30</v>
      </c>
      <c r="AP308" s="446">
        <v>396.36</v>
      </c>
      <c r="AQ308" s="447">
        <v>61.168296702692793</v>
      </c>
      <c r="AR308" s="446">
        <v>26</v>
      </c>
      <c r="AS308" s="449">
        <v>1.45</v>
      </c>
      <c r="AT308" s="432" t="s">
        <v>299</v>
      </c>
      <c r="AU308" s="432" t="s">
        <v>197</v>
      </c>
      <c r="AV308" s="450">
        <v>72</v>
      </c>
      <c r="AW308" s="450">
        <v>83</v>
      </c>
      <c r="AX308" s="450">
        <v>46</v>
      </c>
      <c r="AY308" s="450">
        <v>57</v>
      </c>
      <c r="AZ308" s="450">
        <v>65</v>
      </c>
      <c r="BA308" s="450">
        <v>64</v>
      </c>
      <c r="BB308" s="450">
        <v>69</v>
      </c>
      <c r="BC308" s="450">
        <v>65</v>
      </c>
      <c r="BD308" s="450">
        <v>54</v>
      </c>
      <c r="BE308" s="451">
        <f t="shared" si="27"/>
        <v>268.30711864406777</v>
      </c>
      <c r="BF308" s="450">
        <v>4500</v>
      </c>
      <c r="BG308" s="451">
        <f t="shared" si="28"/>
        <v>268.30711864406777</v>
      </c>
      <c r="BH308" s="458">
        <f t="shared" si="31"/>
        <v>4500</v>
      </c>
      <c r="BI308" s="446" t="s">
        <v>198</v>
      </c>
      <c r="BJ308" s="446" t="s">
        <v>199</v>
      </c>
      <c r="BK308" s="452" t="s">
        <v>200</v>
      </c>
      <c r="BL308" s="453">
        <v>1.1499999999999999</v>
      </c>
      <c r="BM308" s="454">
        <v>40</v>
      </c>
      <c r="BN308" s="454" t="s">
        <v>911</v>
      </c>
      <c r="BO308" s="454" t="s">
        <v>912</v>
      </c>
      <c r="BP308" s="454" t="s">
        <v>913</v>
      </c>
      <c r="BQ308" s="454" t="s">
        <v>945</v>
      </c>
      <c r="BT308" s="485">
        <v>165.8894737</v>
      </c>
    </row>
    <row r="309" spans="1:72" ht="13.5" customHeight="1" outlineLevel="1">
      <c r="A309" s="431" t="s">
        <v>953</v>
      </c>
      <c r="B309" s="432" t="s">
        <v>910</v>
      </c>
      <c r="C309" s="432">
        <v>30</v>
      </c>
      <c r="D309" s="432">
        <v>2</v>
      </c>
      <c r="E309" s="432" t="s">
        <v>310</v>
      </c>
      <c r="F309" s="433">
        <v>3525</v>
      </c>
      <c r="G309" s="456">
        <v>3137.25</v>
      </c>
      <c r="H309" s="434">
        <v>1304.25</v>
      </c>
      <c r="I309" s="435">
        <v>19</v>
      </c>
      <c r="J309" s="436">
        <v>9.5</v>
      </c>
      <c r="K309" s="437">
        <v>7.6000000000000005</v>
      </c>
      <c r="L309" s="438">
        <v>36.390584731330165</v>
      </c>
      <c r="M309" s="439">
        <v>18.195292365665082</v>
      </c>
      <c r="N309" s="440">
        <v>14.556233892532067</v>
      </c>
      <c r="O309" s="438">
        <v>51.407499354795291</v>
      </c>
      <c r="P309" s="439">
        <v>25.703749677397646</v>
      </c>
      <c r="Q309" s="441">
        <v>20.562999741918119</v>
      </c>
      <c r="R309" s="442">
        <v>68</v>
      </c>
      <c r="S309" s="443">
        <v>34</v>
      </c>
      <c r="T309" s="437">
        <v>27.200000000000003</v>
      </c>
      <c r="U309" s="444">
        <v>436</v>
      </c>
      <c r="V309" s="432">
        <v>218</v>
      </c>
      <c r="W309" s="445">
        <v>174.4</v>
      </c>
      <c r="X309" s="443" t="s">
        <v>231</v>
      </c>
      <c r="Y309" s="436" t="s">
        <v>194</v>
      </c>
      <c r="Z309" s="436">
        <v>92</v>
      </c>
      <c r="AA309" s="436">
        <v>92.2</v>
      </c>
      <c r="AB309" s="436">
        <v>91.7</v>
      </c>
      <c r="AC309" s="436">
        <v>91</v>
      </c>
      <c r="AD309" s="436">
        <v>84</v>
      </c>
      <c r="AE309" s="436">
        <v>89</v>
      </c>
      <c r="AF309" s="436">
        <v>90</v>
      </c>
      <c r="AG309" s="436">
        <v>45</v>
      </c>
      <c r="AH309" s="436">
        <v>72</v>
      </c>
      <c r="AI309" s="436">
        <v>112.5</v>
      </c>
      <c r="AJ309" s="436">
        <v>67.5</v>
      </c>
      <c r="AK309" s="436">
        <v>160</v>
      </c>
      <c r="AL309" s="436">
        <v>250</v>
      </c>
      <c r="AM309" s="436">
        <v>150</v>
      </c>
      <c r="AN309" s="432">
        <v>16</v>
      </c>
      <c r="AO309" s="432">
        <v>30</v>
      </c>
      <c r="AP309" s="446">
        <v>430</v>
      </c>
      <c r="AQ309" s="447">
        <v>70.487292348469822</v>
      </c>
      <c r="AR309" s="446">
        <v>30</v>
      </c>
      <c r="AS309" s="449">
        <v>1.74</v>
      </c>
      <c r="AT309" s="432" t="s">
        <v>299</v>
      </c>
      <c r="AU309" s="432" t="s">
        <v>197</v>
      </c>
      <c r="AV309" s="450">
        <v>72</v>
      </c>
      <c r="AW309" s="450">
        <v>83</v>
      </c>
      <c r="AX309" s="450">
        <v>46</v>
      </c>
      <c r="AY309" s="450">
        <v>57</v>
      </c>
      <c r="AZ309" s="450">
        <v>65</v>
      </c>
      <c r="BA309" s="450">
        <v>64</v>
      </c>
      <c r="BB309" s="450">
        <v>69</v>
      </c>
      <c r="BC309" s="450">
        <v>65</v>
      </c>
      <c r="BD309" s="450">
        <v>54</v>
      </c>
      <c r="BE309" s="451">
        <f t="shared" si="27"/>
        <v>268.30711864406777</v>
      </c>
      <c r="BF309" s="450">
        <v>4500</v>
      </c>
      <c r="BG309" s="451">
        <f t="shared" si="28"/>
        <v>268.30711864406777</v>
      </c>
      <c r="BH309" s="458">
        <f t="shared" si="31"/>
        <v>4500</v>
      </c>
      <c r="BI309" s="446" t="s">
        <v>198</v>
      </c>
      <c r="BJ309" s="446" t="s">
        <v>199</v>
      </c>
      <c r="BK309" s="452" t="s">
        <v>200</v>
      </c>
      <c r="BL309" s="453">
        <v>1.1499999999999999</v>
      </c>
      <c r="BM309" s="454">
        <v>40</v>
      </c>
      <c r="BN309" s="454" t="s">
        <v>911</v>
      </c>
      <c r="BO309" s="454" t="s">
        <v>912</v>
      </c>
      <c r="BP309" s="454" t="s">
        <v>913</v>
      </c>
      <c r="BQ309" s="454" t="s">
        <v>945</v>
      </c>
      <c r="BT309" s="485">
        <v>156.22105260000001</v>
      </c>
    </row>
    <row r="310" spans="1:72" ht="13.5" customHeight="1" outlineLevel="1">
      <c r="A310" s="431" t="s">
        <v>954</v>
      </c>
      <c r="B310" s="432" t="s">
        <v>910</v>
      </c>
      <c r="C310" s="432">
        <v>25</v>
      </c>
      <c r="D310" s="432">
        <v>4</v>
      </c>
      <c r="E310" s="432" t="s">
        <v>308</v>
      </c>
      <c r="F310" s="433">
        <v>1775</v>
      </c>
      <c r="G310" s="456">
        <v>1579.75</v>
      </c>
      <c r="H310" s="434">
        <v>834.25</v>
      </c>
      <c r="I310" s="435">
        <v>22</v>
      </c>
      <c r="J310" s="436">
        <v>11</v>
      </c>
      <c r="K310" s="437">
        <v>8.8000000000000007</v>
      </c>
      <c r="L310" s="438">
        <v>35.302457734392753</v>
      </c>
      <c r="M310" s="439">
        <v>17.651228867196377</v>
      </c>
      <c r="N310" s="440">
        <v>14.120983093757102</v>
      </c>
      <c r="O310" s="438">
        <v>46.746416024554449</v>
      </c>
      <c r="P310" s="439">
        <v>23.373208012277225</v>
      </c>
      <c r="Q310" s="441">
        <v>18.69856640982178</v>
      </c>
      <c r="R310" s="442">
        <v>60</v>
      </c>
      <c r="S310" s="443">
        <v>30</v>
      </c>
      <c r="T310" s="437">
        <v>24</v>
      </c>
      <c r="U310" s="444">
        <v>366</v>
      </c>
      <c r="V310" s="432">
        <v>183</v>
      </c>
      <c r="W310" s="445">
        <v>146.4</v>
      </c>
      <c r="X310" s="443" t="s">
        <v>231</v>
      </c>
      <c r="Y310" s="436" t="s">
        <v>194</v>
      </c>
      <c r="Z310" s="436">
        <v>93.5</v>
      </c>
      <c r="AA310" s="436">
        <v>94</v>
      </c>
      <c r="AB310" s="436">
        <v>93.6</v>
      </c>
      <c r="AC310" s="436">
        <v>93</v>
      </c>
      <c r="AD310" s="436">
        <v>71</v>
      </c>
      <c r="AE310" s="436">
        <v>80</v>
      </c>
      <c r="AF310" s="436">
        <v>84</v>
      </c>
      <c r="AG310" s="436">
        <v>74</v>
      </c>
      <c r="AH310" s="436">
        <v>133</v>
      </c>
      <c r="AI310" s="436">
        <v>185</v>
      </c>
      <c r="AJ310" s="436">
        <v>124.32</v>
      </c>
      <c r="AK310" s="436">
        <v>180</v>
      </c>
      <c r="AL310" s="436">
        <v>250</v>
      </c>
      <c r="AM310" s="436">
        <v>168</v>
      </c>
      <c r="AN310" s="432">
        <v>24</v>
      </c>
      <c r="AO310" s="432">
        <v>44</v>
      </c>
      <c r="AP310" s="446">
        <v>445</v>
      </c>
      <c r="AQ310" s="447">
        <v>102.79844853391695</v>
      </c>
      <c r="AR310" s="446">
        <v>122</v>
      </c>
      <c r="AS310" s="449">
        <v>4.3600000000000003</v>
      </c>
      <c r="AT310" s="432" t="s">
        <v>299</v>
      </c>
      <c r="AU310" s="432" t="s">
        <v>197</v>
      </c>
      <c r="AV310" s="450">
        <v>65</v>
      </c>
      <c r="AW310" s="450">
        <v>76</v>
      </c>
      <c r="AX310" s="450">
        <v>43</v>
      </c>
      <c r="AY310" s="450">
        <v>51</v>
      </c>
      <c r="AZ310" s="450">
        <v>55</v>
      </c>
      <c r="BA310" s="450">
        <v>55</v>
      </c>
      <c r="BB310" s="450">
        <v>62</v>
      </c>
      <c r="BC310" s="450">
        <v>59</v>
      </c>
      <c r="BD310" s="450">
        <v>51</v>
      </c>
      <c r="BE310" s="451">
        <f t="shared" si="27"/>
        <v>335.38389830508476</v>
      </c>
      <c r="BF310" s="450">
        <v>3600</v>
      </c>
      <c r="BG310" s="451">
        <f t="shared" si="28"/>
        <v>335.38389830508476</v>
      </c>
      <c r="BH310" s="458">
        <f t="shared" si="31"/>
        <v>3600</v>
      </c>
      <c r="BI310" s="446" t="s">
        <v>198</v>
      </c>
      <c r="BJ310" s="446" t="s">
        <v>199</v>
      </c>
      <c r="BK310" s="452" t="s">
        <v>199</v>
      </c>
      <c r="BL310" s="453">
        <v>1.1499999999999999</v>
      </c>
      <c r="BM310" s="454">
        <v>40</v>
      </c>
      <c r="BN310" s="454" t="s">
        <v>911</v>
      </c>
      <c r="BO310" s="454" t="s">
        <v>912</v>
      </c>
      <c r="BP310" s="454" t="s">
        <v>913</v>
      </c>
      <c r="BQ310" s="454" t="s">
        <v>945</v>
      </c>
      <c r="BT310" s="485">
        <v>171.57684209999999</v>
      </c>
    </row>
    <row r="311" spans="1:72" ht="13.5" customHeight="1" outlineLevel="1">
      <c r="A311" s="431" t="s">
        <v>955</v>
      </c>
      <c r="B311" s="432" t="s">
        <v>910</v>
      </c>
      <c r="C311" s="432">
        <v>30</v>
      </c>
      <c r="D311" s="432">
        <v>4</v>
      </c>
      <c r="E311" s="432" t="s">
        <v>310</v>
      </c>
      <c r="F311" s="433">
        <v>1775</v>
      </c>
      <c r="G311" s="456">
        <v>1579.75</v>
      </c>
      <c r="H311" s="434">
        <v>834.25</v>
      </c>
      <c r="I311" s="435">
        <v>24</v>
      </c>
      <c r="J311" s="436">
        <v>12</v>
      </c>
      <c r="K311" s="437">
        <v>9.6000000000000014</v>
      </c>
      <c r="L311" s="438">
        <v>41.026804791416041</v>
      </c>
      <c r="M311" s="439">
        <v>20.51340239570802</v>
      </c>
      <c r="N311" s="440">
        <v>16.410721916566416</v>
      </c>
      <c r="O311" s="438">
        <v>54.669352557681158</v>
      </c>
      <c r="P311" s="439">
        <v>27.334676278840579</v>
      </c>
      <c r="Q311" s="441">
        <v>21.867741023072465</v>
      </c>
      <c r="R311" s="442">
        <v>70</v>
      </c>
      <c r="S311" s="443">
        <v>35</v>
      </c>
      <c r="T311" s="437">
        <v>28</v>
      </c>
      <c r="U311" s="444">
        <v>436</v>
      </c>
      <c r="V311" s="432">
        <v>218</v>
      </c>
      <c r="W311" s="445">
        <v>174.4</v>
      </c>
      <c r="X311" s="443" t="s">
        <v>231</v>
      </c>
      <c r="Y311" s="436" t="s">
        <v>194</v>
      </c>
      <c r="Z311" s="436">
        <v>93.9</v>
      </c>
      <c r="AA311" s="436">
        <v>94.1</v>
      </c>
      <c r="AB311" s="436">
        <v>93.6</v>
      </c>
      <c r="AC311" s="436">
        <v>93</v>
      </c>
      <c r="AD311" s="436">
        <v>73</v>
      </c>
      <c r="AE311" s="436">
        <v>82</v>
      </c>
      <c r="AF311" s="436">
        <v>85</v>
      </c>
      <c r="AG311" s="436">
        <v>89</v>
      </c>
      <c r="AH311" s="436">
        <v>160</v>
      </c>
      <c r="AI311" s="436">
        <v>223</v>
      </c>
      <c r="AJ311" s="436">
        <v>149.51999999999998</v>
      </c>
      <c r="AK311" s="436">
        <v>180</v>
      </c>
      <c r="AL311" s="436">
        <v>250</v>
      </c>
      <c r="AM311" s="436">
        <v>168</v>
      </c>
      <c r="AN311" s="432">
        <v>24</v>
      </c>
      <c r="AO311" s="432">
        <v>44</v>
      </c>
      <c r="AP311" s="446">
        <v>477.834</v>
      </c>
      <c r="AQ311" s="447">
        <v>112.20679433034883</v>
      </c>
      <c r="AR311" s="446">
        <v>144</v>
      </c>
      <c r="AS311" s="449">
        <v>4.8</v>
      </c>
      <c r="AT311" s="432" t="s">
        <v>299</v>
      </c>
      <c r="AU311" s="432" t="s">
        <v>197</v>
      </c>
      <c r="AV311" s="450">
        <v>65</v>
      </c>
      <c r="AW311" s="450">
        <v>76</v>
      </c>
      <c r="AX311" s="450">
        <v>43</v>
      </c>
      <c r="AY311" s="450">
        <v>51</v>
      </c>
      <c r="AZ311" s="450">
        <v>55</v>
      </c>
      <c r="BA311" s="450">
        <v>55</v>
      </c>
      <c r="BB311" s="450">
        <v>62</v>
      </c>
      <c r="BC311" s="450">
        <v>59</v>
      </c>
      <c r="BD311" s="450">
        <v>51</v>
      </c>
      <c r="BE311" s="451">
        <f t="shared" si="27"/>
        <v>335.38389830508476</v>
      </c>
      <c r="BF311" s="450">
        <v>3600</v>
      </c>
      <c r="BG311" s="451">
        <f t="shared" si="28"/>
        <v>335.38389830508476</v>
      </c>
      <c r="BH311" s="458">
        <f t="shared" si="31"/>
        <v>3600</v>
      </c>
      <c r="BI311" s="446" t="s">
        <v>198</v>
      </c>
      <c r="BJ311" s="446" t="s">
        <v>199</v>
      </c>
      <c r="BK311" s="452" t="s">
        <v>199</v>
      </c>
      <c r="BL311" s="453">
        <v>1.1499999999999999</v>
      </c>
      <c r="BM311" s="454">
        <v>40</v>
      </c>
      <c r="BN311" s="454" t="s">
        <v>911</v>
      </c>
      <c r="BO311" s="454" t="s">
        <v>912</v>
      </c>
      <c r="BP311" s="454" t="s">
        <v>913</v>
      </c>
      <c r="BQ311" s="454" t="s">
        <v>945</v>
      </c>
      <c r="BT311" s="485">
        <v>166.53449470000001</v>
      </c>
    </row>
    <row r="312" spans="1:72" ht="13.5" customHeight="1" outlineLevel="1">
      <c r="A312" s="431" t="s">
        <v>956</v>
      </c>
      <c r="B312" s="432" t="s">
        <v>910</v>
      </c>
      <c r="C312" s="432">
        <v>40</v>
      </c>
      <c r="D312" s="432">
        <v>4</v>
      </c>
      <c r="E312" s="432" t="s">
        <v>312</v>
      </c>
      <c r="F312" s="433">
        <v>1780</v>
      </c>
      <c r="G312" s="456">
        <v>1584</v>
      </c>
      <c r="H312" s="434">
        <v>872</v>
      </c>
      <c r="I312" s="435">
        <v>30</v>
      </c>
      <c r="J312" s="436">
        <v>15</v>
      </c>
      <c r="K312" s="437">
        <v>12</v>
      </c>
      <c r="L312" s="438">
        <v>53.017827511011113</v>
      </c>
      <c r="M312" s="439">
        <v>26.508913755505557</v>
      </c>
      <c r="N312" s="440">
        <v>21.207131004404445</v>
      </c>
      <c r="O312" s="438">
        <v>72.014247545861124</v>
      </c>
      <c r="P312" s="439">
        <v>36.007123772930562</v>
      </c>
      <c r="Q312" s="441">
        <v>28.805699018344452</v>
      </c>
      <c r="R312" s="442">
        <v>92</v>
      </c>
      <c r="S312" s="443">
        <v>46</v>
      </c>
      <c r="T312" s="437">
        <v>36.800000000000004</v>
      </c>
      <c r="U312" s="444">
        <v>580</v>
      </c>
      <c r="V312" s="432">
        <v>290</v>
      </c>
      <c r="W312" s="445">
        <v>232</v>
      </c>
      <c r="X312" s="443" t="s">
        <v>231</v>
      </c>
      <c r="Y312" s="436" t="s">
        <v>194</v>
      </c>
      <c r="Z312" s="436">
        <v>94.3</v>
      </c>
      <c r="AA312" s="436">
        <v>94.1</v>
      </c>
      <c r="AB312" s="436">
        <v>94.1</v>
      </c>
      <c r="AC312" s="436">
        <v>93.6</v>
      </c>
      <c r="AD312" s="436">
        <v>75</v>
      </c>
      <c r="AE312" s="436">
        <v>83</v>
      </c>
      <c r="AF312" s="436">
        <v>86</v>
      </c>
      <c r="AG312" s="436">
        <v>118</v>
      </c>
      <c r="AH312" s="436">
        <v>212</v>
      </c>
      <c r="AI312" s="436">
        <v>272</v>
      </c>
      <c r="AJ312" s="436">
        <v>198.23999999999998</v>
      </c>
      <c r="AK312" s="436">
        <v>180</v>
      </c>
      <c r="AL312" s="436">
        <v>230</v>
      </c>
      <c r="AM312" s="436">
        <v>168</v>
      </c>
      <c r="AN312" s="432">
        <v>22</v>
      </c>
      <c r="AO312" s="432">
        <v>45</v>
      </c>
      <c r="AP312" s="446">
        <v>631.97399999999993</v>
      </c>
      <c r="AQ312" s="447">
        <v>160.68975572135696</v>
      </c>
      <c r="AR312" s="446">
        <v>189</v>
      </c>
      <c r="AS312" s="449">
        <v>9.3800000000000008</v>
      </c>
      <c r="AT312" s="432" t="s">
        <v>299</v>
      </c>
      <c r="AU312" s="432" t="s">
        <v>197</v>
      </c>
      <c r="AV312" s="450">
        <v>64</v>
      </c>
      <c r="AW312" s="450">
        <v>75</v>
      </c>
      <c r="AX312" s="450">
        <v>45</v>
      </c>
      <c r="AY312" s="450">
        <v>52</v>
      </c>
      <c r="AZ312" s="450">
        <v>59</v>
      </c>
      <c r="BA312" s="450">
        <v>59</v>
      </c>
      <c r="BB312" s="450">
        <v>57</v>
      </c>
      <c r="BC312" s="450">
        <v>53</v>
      </c>
      <c r="BD312" s="450">
        <v>50</v>
      </c>
      <c r="BE312" s="451">
        <f t="shared" si="27"/>
        <v>447.17853107344632</v>
      </c>
      <c r="BF312" s="450">
        <v>2700</v>
      </c>
      <c r="BG312" s="451">
        <f t="shared" si="28"/>
        <v>447.17853107344632</v>
      </c>
      <c r="BH312" s="458">
        <f t="shared" si="31"/>
        <v>2700</v>
      </c>
      <c r="BI312" s="446" t="s">
        <v>198</v>
      </c>
      <c r="BJ312" s="446" t="s">
        <v>199</v>
      </c>
      <c r="BK312" s="452" t="s">
        <v>199</v>
      </c>
      <c r="BL312" s="453">
        <v>1.1499999999999999</v>
      </c>
      <c r="BM312" s="454">
        <v>40</v>
      </c>
      <c r="BN312" s="454" t="s">
        <v>911</v>
      </c>
      <c r="BO312" s="454" t="s">
        <v>912</v>
      </c>
      <c r="BP312" s="454" t="s">
        <v>913</v>
      </c>
      <c r="BQ312" s="454" t="s">
        <v>945</v>
      </c>
      <c r="BT312" s="485">
        <v>155.26842110000001</v>
      </c>
    </row>
    <row r="313" spans="1:72" ht="13.5" customHeight="1" outlineLevel="1">
      <c r="A313" s="431" t="s">
        <v>957</v>
      </c>
      <c r="B313" s="432" t="s">
        <v>910</v>
      </c>
      <c r="C313" s="432">
        <v>50</v>
      </c>
      <c r="D313" s="432">
        <v>4</v>
      </c>
      <c r="E313" s="432" t="s">
        <v>322</v>
      </c>
      <c r="F313" s="433">
        <v>1780</v>
      </c>
      <c r="G313" s="456">
        <v>1584</v>
      </c>
      <c r="H313" s="434">
        <v>872</v>
      </c>
      <c r="I313" s="435">
        <v>38</v>
      </c>
      <c r="J313" s="436">
        <v>19</v>
      </c>
      <c r="K313" s="437">
        <v>15.200000000000001</v>
      </c>
      <c r="L313" s="438">
        <v>66.813594956598905</v>
      </c>
      <c r="M313" s="439">
        <v>33.406797478299453</v>
      </c>
      <c r="N313" s="440">
        <v>26.725437982639562</v>
      </c>
      <c r="O313" s="438">
        <v>90.252387292592928</v>
      </c>
      <c r="P313" s="439">
        <v>45.126193646296464</v>
      </c>
      <c r="Q313" s="441">
        <v>36.100954917037171</v>
      </c>
      <c r="R313" s="442">
        <v>116</v>
      </c>
      <c r="S313" s="443">
        <v>58</v>
      </c>
      <c r="T313" s="437">
        <v>46.400000000000006</v>
      </c>
      <c r="U313" s="444">
        <v>726</v>
      </c>
      <c r="V313" s="432">
        <v>363</v>
      </c>
      <c r="W313" s="445">
        <v>290.40000000000003</v>
      </c>
      <c r="X313" s="443" t="s">
        <v>231</v>
      </c>
      <c r="Y313" s="436" t="s">
        <v>194</v>
      </c>
      <c r="Z313" s="436">
        <v>94.8</v>
      </c>
      <c r="AA313" s="436">
        <v>95</v>
      </c>
      <c r="AB313" s="436">
        <v>94.5</v>
      </c>
      <c r="AC313" s="436">
        <v>94.1</v>
      </c>
      <c r="AD313" s="436">
        <v>74</v>
      </c>
      <c r="AE313" s="436">
        <v>82</v>
      </c>
      <c r="AF313" s="436">
        <v>85</v>
      </c>
      <c r="AG313" s="436">
        <v>148</v>
      </c>
      <c r="AH313" s="436">
        <v>252</v>
      </c>
      <c r="AI313" s="436">
        <v>340</v>
      </c>
      <c r="AJ313" s="436">
        <v>248.64</v>
      </c>
      <c r="AK313" s="436">
        <v>170</v>
      </c>
      <c r="AL313" s="436">
        <v>230</v>
      </c>
      <c r="AM313" s="436">
        <v>168</v>
      </c>
      <c r="AN313" s="432">
        <v>22</v>
      </c>
      <c r="AO313" s="432">
        <v>45</v>
      </c>
      <c r="AP313" s="446">
        <v>700</v>
      </c>
      <c r="AQ313" s="447">
        <v>175.90432823285579</v>
      </c>
      <c r="AR313" s="446">
        <v>232</v>
      </c>
      <c r="AS313" s="449">
        <v>10.65</v>
      </c>
      <c r="AT313" s="432" t="s">
        <v>299</v>
      </c>
      <c r="AU313" s="432" t="s">
        <v>197</v>
      </c>
      <c r="AV313" s="450">
        <v>64</v>
      </c>
      <c r="AW313" s="450">
        <v>75</v>
      </c>
      <c r="AX313" s="450">
        <v>45</v>
      </c>
      <c r="AY313" s="450">
        <v>52</v>
      </c>
      <c r="AZ313" s="450">
        <v>59</v>
      </c>
      <c r="BA313" s="450">
        <v>59</v>
      </c>
      <c r="BB313" s="450">
        <v>57</v>
      </c>
      <c r="BC313" s="450">
        <v>53</v>
      </c>
      <c r="BD313" s="450">
        <v>50</v>
      </c>
      <c r="BE313" s="451">
        <f t="shared" si="27"/>
        <v>447.17853107344632</v>
      </c>
      <c r="BF313" s="450">
        <v>2700</v>
      </c>
      <c r="BG313" s="451">
        <f t="shared" si="28"/>
        <v>447.17853107344632</v>
      </c>
      <c r="BH313" s="458">
        <f t="shared" si="31"/>
        <v>2700</v>
      </c>
      <c r="BI313" s="446" t="s">
        <v>198</v>
      </c>
      <c r="BJ313" s="446" t="s">
        <v>199</v>
      </c>
      <c r="BK313" s="452" t="s">
        <v>199</v>
      </c>
      <c r="BL313" s="453">
        <v>1.1499999999999999</v>
      </c>
      <c r="BM313" s="454">
        <v>40</v>
      </c>
      <c r="BN313" s="454" t="s">
        <v>911</v>
      </c>
      <c r="BO313" s="454" t="s">
        <v>912</v>
      </c>
      <c r="BP313" s="454" t="s">
        <v>913</v>
      </c>
      <c r="BQ313" s="454" t="s">
        <v>945</v>
      </c>
      <c r="BT313" s="485">
        <v>165.65789470000001</v>
      </c>
    </row>
    <row r="314" spans="1:72" ht="13.5" customHeight="1" outlineLevel="1">
      <c r="A314" s="431" t="s">
        <v>958</v>
      </c>
      <c r="B314" s="432" t="s">
        <v>910</v>
      </c>
      <c r="C314" s="432">
        <v>25</v>
      </c>
      <c r="D314" s="432">
        <v>6</v>
      </c>
      <c r="E314" s="432" t="s">
        <v>312</v>
      </c>
      <c r="F314" s="433">
        <v>1185</v>
      </c>
      <c r="G314" s="456">
        <v>1054</v>
      </c>
      <c r="H314" s="434">
        <v>545</v>
      </c>
      <c r="I314" s="435">
        <v>28</v>
      </c>
      <c r="J314" s="436">
        <v>14</v>
      </c>
      <c r="K314" s="437">
        <v>11.200000000000001</v>
      </c>
      <c r="L314" s="438">
        <v>40.775892694047094</v>
      </c>
      <c r="M314" s="439">
        <v>20.387946347023547</v>
      </c>
      <c r="N314" s="440">
        <v>16.310357077618839</v>
      </c>
      <c r="O314" s="438">
        <v>52.386303127183091</v>
      </c>
      <c r="P314" s="439">
        <v>26.193151563591545</v>
      </c>
      <c r="Q314" s="441">
        <v>20.954521250873238</v>
      </c>
      <c r="R314" s="442">
        <v>66</v>
      </c>
      <c r="S314" s="443">
        <v>33</v>
      </c>
      <c r="T314" s="437">
        <v>26.400000000000002</v>
      </c>
      <c r="U314" s="444">
        <v>366</v>
      </c>
      <c r="V314" s="432">
        <v>183</v>
      </c>
      <c r="W314" s="445">
        <v>146.4</v>
      </c>
      <c r="X314" s="443" t="s">
        <v>231</v>
      </c>
      <c r="Y314" s="436" t="s">
        <v>194</v>
      </c>
      <c r="Z314" s="436">
        <v>92.7</v>
      </c>
      <c r="AA314" s="436">
        <v>93.2</v>
      </c>
      <c r="AB314" s="436">
        <v>93</v>
      </c>
      <c r="AC314" s="436">
        <v>92.4</v>
      </c>
      <c r="AD314" s="436">
        <v>62</v>
      </c>
      <c r="AE314" s="436">
        <v>72</v>
      </c>
      <c r="AF314" s="436">
        <v>76</v>
      </c>
      <c r="AG314" s="436">
        <v>111</v>
      </c>
      <c r="AH314" s="436">
        <v>189</v>
      </c>
      <c r="AI314" s="436">
        <v>267</v>
      </c>
      <c r="AJ314" s="436">
        <v>175.38</v>
      </c>
      <c r="AK314" s="436">
        <v>170</v>
      </c>
      <c r="AL314" s="436">
        <v>240</v>
      </c>
      <c r="AM314" s="436">
        <v>158</v>
      </c>
      <c r="AN314" s="432">
        <v>28</v>
      </c>
      <c r="AO314" s="432">
        <v>54</v>
      </c>
      <c r="AP314" s="446">
        <v>623.16599999999994</v>
      </c>
      <c r="AQ314" s="447">
        <v>159.03215330448526</v>
      </c>
      <c r="AR314" s="446">
        <v>324</v>
      </c>
      <c r="AS314" s="449">
        <v>9.35</v>
      </c>
      <c r="AT314" s="432" t="s">
        <v>299</v>
      </c>
      <c r="AU314" s="432" t="s">
        <v>197</v>
      </c>
      <c r="AV314" s="450">
        <v>63</v>
      </c>
      <c r="AW314" s="450">
        <v>73</v>
      </c>
      <c r="AX314" s="450">
        <v>43</v>
      </c>
      <c r="AY314" s="450">
        <v>51</v>
      </c>
      <c r="AZ314" s="450">
        <v>57</v>
      </c>
      <c r="BA314" s="450">
        <v>58</v>
      </c>
      <c r="BB314" s="450">
        <v>56</v>
      </c>
      <c r="BC314" s="450">
        <v>51</v>
      </c>
      <c r="BD314" s="450">
        <v>50</v>
      </c>
      <c r="BE314" s="451">
        <f t="shared" si="27"/>
        <v>670.76779661016951</v>
      </c>
      <c r="BF314" s="450">
        <v>1800</v>
      </c>
      <c r="BG314" s="451">
        <f t="shared" si="28"/>
        <v>670.76779661016951</v>
      </c>
      <c r="BH314" s="458">
        <f t="shared" si="31"/>
        <v>1800</v>
      </c>
      <c r="BI314" s="446" t="s">
        <v>198</v>
      </c>
      <c r="BJ314" s="446" t="s">
        <v>199</v>
      </c>
      <c r="BK314" s="452" t="s">
        <v>200</v>
      </c>
      <c r="BL314" s="453">
        <v>1.1499999999999999</v>
      </c>
      <c r="BM314" s="454">
        <v>40</v>
      </c>
      <c r="BN314" s="454" t="s">
        <v>911</v>
      </c>
      <c r="BO314" s="454" t="s">
        <v>912</v>
      </c>
      <c r="BP314" s="454" t="s">
        <v>913</v>
      </c>
      <c r="BQ314" s="454" t="s">
        <v>945</v>
      </c>
      <c r="BT314" s="485">
        <v>174.26315790000001</v>
      </c>
    </row>
    <row r="315" spans="1:72" ht="13.5" customHeight="1" outlineLevel="1">
      <c r="A315" s="431" t="s">
        <v>959</v>
      </c>
      <c r="B315" s="432" t="s">
        <v>910</v>
      </c>
      <c r="C315" s="432">
        <v>30</v>
      </c>
      <c r="D315" s="432">
        <v>6</v>
      </c>
      <c r="E315" s="432" t="s">
        <v>322</v>
      </c>
      <c r="F315" s="433">
        <v>1185</v>
      </c>
      <c r="G315" s="456">
        <v>1054</v>
      </c>
      <c r="H315" s="434">
        <v>545</v>
      </c>
      <c r="I315" s="435">
        <v>30</v>
      </c>
      <c r="J315" s="436">
        <v>15</v>
      </c>
      <c r="K315" s="437">
        <v>12</v>
      </c>
      <c r="L315" s="438">
        <v>47.198314783116189</v>
      </c>
      <c r="M315" s="439">
        <v>23.599157391558094</v>
      </c>
      <c r="N315" s="440">
        <v>18.879325913246475</v>
      </c>
      <c r="O315" s="438">
        <v>61.803480800758805</v>
      </c>
      <c r="P315" s="439">
        <v>30.901740400379403</v>
      </c>
      <c r="Q315" s="441">
        <v>24.721392320303522</v>
      </c>
      <c r="R315" s="442">
        <v>78</v>
      </c>
      <c r="S315" s="443">
        <v>39</v>
      </c>
      <c r="T315" s="437">
        <v>31.200000000000003</v>
      </c>
      <c r="U315" s="444">
        <v>436</v>
      </c>
      <c r="V315" s="432">
        <v>218</v>
      </c>
      <c r="W315" s="445">
        <v>174.4</v>
      </c>
      <c r="X315" s="443" t="s">
        <v>231</v>
      </c>
      <c r="Y315" s="436" t="s">
        <v>194</v>
      </c>
      <c r="Z315" s="436">
        <v>93.1</v>
      </c>
      <c r="AA315" s="436">
        <v>93.5</v>
      </c>
      <c r="AB315" s="436">
        <v>93</v>
      </c>
      <c r="AC315" s="436">
        <v>92.4</v>
      </c>
      <c r="AD315" s="436">
        <v>64</v>
      </c>
      <c r="AE315" s="436">
        <v>73</v>
      </c>
      <c r="AF315" s="436">
        <v>77</v>
      </c>
      <c r="AG315" s="436">
        <v>133</v>
      </c>
      <c r="AH315" s="436">
        <v>226</v>
      </c>
      <c r="AI315" s="436">
        <v>293</v>
      </c>
      <c r="AJ315" s="436">
        <v>212.8</v>
      </c>
      <c r="AK315" s="436">
        <v>170</v>
      </c>
      <c r="AL315" s="436">
        <v>220</v>
      </c>
      <c r="AM315" s="436">
        <v>160</v>
      </c>
      <c r="AN315" s="432">
        <v>26</v>
      </c>
      <c r="AO315" s="432">
        <v>52</v>
      </c>
      <c r="AP315" s="446">
        <v>653.99400000000003</v>
      </c>
      <c r="AQ315" s="447">
        <v>169.00071718055059</v>
      </c>
      <c r="AR315" s="446">
        <v>384</v>
      </c>
      <c r="AS315" s="449">
        <v>10.19</v>
      </c>
      <c r="AT315" s="432" t="s">
        <v>299</v>
      </c>
      <c r="AU315" s="432" t="s">
        <v>197</v>
      </c>
      <c r="AV315" s="450">
        <v>63</v>
      </c>
      <c r="AW315" s="450">
        <v>73</v>
      </c>
      <c r="AX315" s="450">
        <v>43</v>
      </c>
      <c r="AY315" s="450">
        <v>51</v>
      </c>
      <c r="AZ315" s="450">
        <v>57</v>
      </c>
      <c r="BA315" s="450">
        <v>58</v>
      </c>
      <c r="BB315" s="450">
        <v>56</v>
      </c>
      <c r="BC315" s="450">
        <v>51</v>
      </c>
      <c r="BD315" s="450">
        <v>50</v>
      </c>
      <c r="BE315" s="451">
        <f t="shared" si="27"/>
        <v>670.76779661016951</v>
      </c>
      <c r="BF315" s="450">
        <v>1800</v>
      </c>
      <c r="BG315" s="451">
        <f t="shared" si="28"/>
        <v>670.76779661016951</v>
      </c>
      <c r="BH315" s="458">
        <f t="shared" si="31"/>
        <v>1800</v>
      </c>
      <c r="BI315" s="446" t="s">
        <v>198</v>
      </c>
      <c r="BJ315" s="446" t="s">
        <v>199</v>
      </c>
      <c r="BK315" s="452" t="s">
        <v>200</v>
      </c>
      <c r="BL315" s="453">
        <v>1.1499999999999999</v>
      </c>
      <c r="BM315" s="454">
        <v>40</v>
      </c>
      <c r="BN315" s="454" t="s">
        <v>911</v>
      </c>
      <c r="BO315" s="454" t="s">
        <v>912</v>
      </c>
      <c r="BP315" s="454" t="s">
        <v>913</v>
      </c>
      <c r="BQ315" s="454" t="s">
        <v>945</v>
      </c>
      <c r="BT315" s="485">
        <v>161.7105263</v>
      </c>
    </row>
    <row r="316" spans="1:72" ht="13.5" customHeight="1" outlineLevel="1">
      <c r="A316" s="431" t="s">
        <v>960</v>
      </c>
      <c r="B316" s="432" t="s">
        <v>910</v>
      </c>
      <c r="C316" s="432">
        <v>20</v>
      </c>
      <c r="D316" s="432">
        <v>8</v>
      </c>
      <c r="E316" s="432" t="s">
        <v>312</v>
      </c>
      <c r="F316" s="433">
        <v>885</v>
      </c>
      <c r="G316" s="456">
        <v>787</v>
      </c>
      <c r="H316" s="434">
        <v>345</v>
      </c>
      <c r="I316" s="435">
        <v>34</v>
      </c>
      <c r="J316" s="436">
        <v>17</v>
      </c>
      <c r="K316" s="437">
        <v>13.5</v>
      </c>
      <c r="L316" s="438">
        <v>44</v>
      </c>
      <c r="M316" s="439">
        <v>22</v>
      </c>
      <c r="N316" s="440">
        <v>17.5</v>
      </c>
      <c r="O316" s="438">
        <v>52</v>
      </c>
      <c r="P316" s="439">
        <v>26</v>
      </c>
      <c r="Q316" s="441">
        <v>21</v>
      </c>
      <c r="R316" s="442">
        <v>62</v>
      </c>
      <c r="S316" s="443">
        <v>31</v>
      </c>
      <c r="T316" s="437">
        <v>25</v>
      </c>
      <c r="U316" s="444">
        <v>290</v>
      </c>
      <c r="V316" s="432">
        <v>145</v>
      </c>
      <c r="W316" s="445">
        <v>116</v>
      </c>
      <c r="X316" s="443" t="s">
        <v>231</v>
      </c>
      <c r="Y316" s="436" t="s">
        <v>194</v>
      </c>
      <c r="Z316" s="436">
        <v>90</v>
      </c>
      <c r="AA316" s="436">
        <v>90.8</v>
      </c>
      <c r="AB316" s="436">
        <v>91</v>
      </c>
      <c r="AC316" s="436">
        <v>90.2</v>
      </c>
      <c r="AD316" s="436">
        <v>47</v>
      </c>
      <c r="AE316" s="436">
        <v>59</v>
      </c>
      <c r="AF316" s="436">
        <v>66</v>
      </c>
      <c r="AG316" s="436">
        <v>119</v>
      </c>
      <c r="AH316" s="436">
        <v>166</v>
      </c>
      <c r="AI316" s="436">
        <v>238</v>
      </c>
      <c r="AJ316" s="436">
        <v>155.89000000000001</v>
      </c>
      <c r="AK316" s="436">
        <v>140</v>
      </c>
      <c r="AL316" s="436">
        <v>200</v>
      </c>
      <c r="AM316" s="436">
        <v>131</v>
      </c>
      <c r="AN316" s="432">
        <v>15</v>
      </c>
      <c r="AO316" s="432">
        <v>35</v>
      </c>
      <c r="AP316" s="446">
        <v>567</v>
      </c>
      <c r="AQ316" s="447">
        <v>133.50639348865303</v>
      </c>
      <c r="AR316" s="446">
        <v>525</v>
      </c>
      <c r="AS316" s="449">
        <v>5.5</v>
      </c>
      <c r="AT316" s="432" t="s">
        <v>299</v>
      </c>
      <c r="AU316" s="432" t="s">
        <v>197</v>
      </c>
      <c r="AV316" s="450" t="s">
        <v>325</v>
      </c>
      <c r="AW316" s="450" t="s">
        <v>326</v>
      </c>
      <c r="AX316" s="450" t="s">
        <v>327</v>
      </c>
      <c r="AY316" s="450" t="s">
        <v>328</v>
      </c>
      <c r="AZ316" s="450" t="s">
        <v>318</v>
      </c>
      <c r="BA316" s="450" t="s">
        <v>329</v>
      </c>
      <c r="BB316" s="450" t="s">
        <v>330</v>
      </c>
      <c r="BC316" s="450" t="s">
        <v>328</v>
      </c>
      <c r="BD316" s="450" t="s">
        <v>320</v>
      </c>
      <c r="BE316" s="451">
        <f t="shared" si="27"/>
        <v>894.35706214689264</v>
      </c>
      <c r="BF316" s="450">
        <v>1350</v>
      </c>
      <c r="BG316" s="451">
        <f t="shared" si="28"/>
        <v>894.35706214689264</v>
      </c>
      <c r="BH316" s="458">
        <f t="shared" si="31"/>
        <v>1350</v>
      </c>
      <c r="BI316" s="446" t="s">
        <v>198</v>
      </c>
      <c r="BJ316" s="446" t="s">
        <v>199</v>
      </c>
      <c r="BK316" s="452" t="s">
        <v>200</v>
      </c>
      <c r="BL316" s="453">
        <v>1.1499999999999999</v>
      </c>
      <c r="BM316" s="454">
        <v>40</v>
      </c>
      <c r="BN316" s="454" t="s">
        <v>911</v>
      </c>
      <c r="BO316" s="454" t="s">
        <v>912</v>
      </c>
      <c r="BP316" s="454" t="s">
        <v>913</v>
      </c>
      <c r="BQ316" s="454" t="s">
        <v>945</v>
      </c>
      <c r="BT316" s="485">
        <v>143.08283159999999</v>
      </c>
    </row>
    <row r="317" spans="1:72" ht="13.5" customHeight="1" outlineLevel="1">
      <c r="A317" s="431" t="s">
        <v>961</v>
      </c>
      <c r="B317" s="432" t="s">
        <v>910</v>
      </c>
      <c r="C317" s="432">
        <v>25</v>
      </c>
      <c r="D317" s="432">
        <v>8</v>
      </c>
      <c r="E317" s="432" t="s">
        <v>322</v>
      </c>
      <c r="F317" s="433">
        <v>885</v>
      </c>
      <c r="G317" s="456">
        <v>787</v>
      </c>
      <c r="H317" s="434">
        <v>345</v>
      </c>
      <c r="I317" s="435">
        <v>44</v>
      </c>
      <c r="J317" s="436">
        <v>22</v>
      </c>
      <c r="K317" s="437">
        <v>17.600000000000001</v>
      </c>
      <c r="L317" s="438">
        <v>56</v>
      </c>
      <c r="M317" s="439">
        <v>28</v>
      </c>
      <c r="N317" s="440">
        <v>22.4</v>
      </c>
      <c r="O317" s="438">
        <v>68</v>
      </c>
      <c r="P317" s="439">
        <v>34</v>
      </c>
      <c r="Q317" s="441">
        <v>27</v>
      </c>
      <c r="R317" s="442">
        <v>80</v>
      </c>
      <c r="S317" s="443">
        <v>40</v>
      </c>
      <c r="T317" s="437">
        <v>32</v>
      </c>
      <c r="U317" s="444">
        <v>366</v>
      </c>
      <c r="V317" s="432">
        <v>183</v>
      </c>
      <c r="W317" s="445">
        <v>146.4</v>
      </c>
      <c r="X317" s="443" t="s">
        <v>231</v>
      </c>
      <c r="Y317" s="436" t="s">
        <v>194</v>
      </c>
      <c r="Z317" s="436">
        <v>89.2</v>
      </c>
      <c r="AA317" s="436">
        <v>90.5</v>
      </c>
      <c r="AB317" s="436">
        <v>90.2</v>
      </c>
      <c r="AC317" s="436">
        <v>89.5</v>
      </c>
      <c r="AD317" s="436">
        <v>48</v>
      </c>
      <c r="AE317" s="436">
        <v>59</v>
      </c>
      <c r="AF317" s="436">
        <v>65</v>
      </c>
      <c r="AG317" s="436">
        <v>149</v>
      </c>
      <c r="AH317" s="436">
        <v>223</v>
      </c>
      <c r="AI317" s="436">
        <v>298</v>
      </c>
      <c r="AJ317" s="436">
        <v>195.19</v>
      </c>
      <c r="AK317" s="436">
        <v>150</v>
      </c>
      <c r="AL317" s="436">
        <v>200</v>
      </c>
      <c r="AM317" s="436">
        <v>131</v>
      </c>
      <c r="AN317" s="432">
        <v>22</v>
      </c>
      <c r="AO317" s="432">
        <v>40</v>
      </c>
      <c r="AP317" s="446">
        <v>600</v>
      </c>
      <c r="AQ317" s="447">
        <v>148.46258730177141</v>
      </c>
      <c r="AR317" s="446">
        <v>647</v>
      </c>
      <c r="AS317" s="449">
        <v>6.5</v>
      </c>
      <c r="AT317" s="432" t="s">
        <v>299</v>
      </c>
      <c r="AU317" s="432" t="s">
        <v>197</v>
      </c>
      <c r="AV317" s="450" t="s">
        <v>325</v>
      </c>
      <c r="AW317" s="450" t="s">
        <v>326</v>
      </c>
      <c r="AX317" s="450" t="s">
        <v>327</v>
      </c>
      <c r="AY317" s="450" t="s">
        <v>328</v>
      </c>
      <c r="AZ317" s="450" t="s">
        <v>318</v>
      </c>
      <c r="BA317" s="450" t="s">
        <v>329</v>
      </c>
      <c r="BB317" s="450" t="s">
        <v>330</v>
      </c>
      <c r="BC317" s="450" t="s">
        <v>328</v>
      </c>
      <c r="BD317" s="450" t="s">
        <v>320</v>
      </c>
      <c r="BE317" s="451">
        <f t="shared" si="27"/>
        <v>894.35706214689264</v>
      </c>
      <c r="BF317" s="450">
        <v>1350</v>
      </c>
      <c r="BG317" s="451">
        <f t="shared" si="28"/>
        <v>894.35706214689264</v>
      </c>
      <c r="BH317" s="458">
        <f t="shared" si="31"/>
        <v>1350</v>
      </c>
      <c r="BI317" s="446" t="s">
        <v>198</v>
      </c>
      <c r="BJ317" s="446" t="s">
        <v>199</v>
      </c>
      <c r="BK317" s="452" t="s">
        <v>200</v>
      </c>
      <c r="BL317" s="453">
        <v>1.1499999999999999</v>
      </c>
      <c r="BM317" s="454">
        <v>40</v>
      </c>
      <c r="BN317" s="454" t="s">
        <v>911</v>
      </c>
      <c r="BO317" s="454" t="s">
        <v>912</v>
      </c>
      <c r="BP317" s="454" t="s">
        <v>913</v>
      </c>
      <c r="BQ317" s="454" t="s">
        <v>945</v>
      </c>
      <c r="BT317" s="485">
        <v>132.35078949999999</v>
      </c>
    </row>
    <row r="318" spans="1:72" ht="13.5" customHeight="1" outlineLevel="1">
      <c r="A318" s="431" t="s">
        <v>962</v>
      </c>
      <c r="B318" s="432" t="s">
        <v>910</v>
      </c>
      <c r="C318" s="432">
        <v>40</v>
      </c>
      <c r="D318" s="432">
        <v>2</v>
      </c>
      <c r="E318" s="432" t="s">
        <v>334</v>
      </c>
      <c r="F318" s="433">
        <v>3535</v>
      </c>
      <c r="G318" s="456">
        <v>3146</v>
      </c>
      <c r="H318" s="434">
        <v>1414</v>
      </c>
      <c r="I318" s="435">
        <v>24</v>
      </c>
      <c r="J318" s="436">
        <v>12</v>
      </c>
      <c r="K318" s="437">
        <v>9.6000000000000014</v>
      </c>
      <c r="L318" s="438">
        <v>49.86284375952475</v>
      </c>
      <c r="M318" s="439">
        <v>24.931421879762375</v>
      </c>
      <c r="N318" s="440">
        <v>19.945137503809903</v>
      </c>
      <c r="O318" s="438">
        <v>68.703247658695091</v>
      </c>
      <c r="P318" s="439">
        <v>34.351623829347545</v>
      </c>
      <c r="Q318" s="441">
        <v>27.481299063478037</v>
      </c>
      <c r="R318" s="442">
        <v>90</v>
      </c>
      <c r="S318" s="443">
        <v>45</v>
      </c>
      <c r="T318" s="437">
        <v>36</v>
      </c>
      <c r="U318" s="444">
        <v>580</v>
      </c>
      <c r="V318" s="432">
        <v>290</v>
      </c>
      <c r="W318" s="445">
        <v>232</v>
      </c>
      <c r="X318" s="443" t="s">
        <v>231</v>
      </c>
      <c r="Y318" s="436" t="s">
        <v>194</v>
      </c>
      <c r="Z318" s="436">
        <v>94</v>
      </c>
      <c r="AA318" s="436">
        <v>94.1</v>
      </c>
      <c r="AB318" s="436">
        <v>93.6</v>
      </c>
      <c r="AC318" s="436">
        <v>93</v>
      </c>
      <c r="AD318" s="436">
        <v>80</v>
      </c>
      <c r="AE318" s="436">
        <v>87</v>
      </c>
      <c r="AF318" s="436">
        <v>89</v>
      </c>
      <c r="AG318" s="436">
        <v>60</v>
      </c>
      <c r="AH318" s="436">
        <v>90</v>
      </c>
      <c r="AI318" s="436">
        <v>150</v>
      </c>
      <c r="AJ318" s="436">
        <v>83.399999999999991</v>
      </c>
      <c r="AK318" s="436">
        <v>150</v>
      </c>
      <c r="AL318" s="436">
        <v>250</v>
      </c>
      <c r="AM318" s="436">
        <v>139</v>
      </c>
      <c r="AN318" s="432">
        <v>22</v>
      </c>
      <c r="AO318" s="432">
        <v>45</v>
      </c>
      <c r="AP318" s="446">
        <v>539.49</v>
      </c>
      <c r="AQ318" s="447">
        <v>98.147886161331357</v>
      </c>
      <c r="AR318" s="446">
        <v>40</v>
      </c>
      <c r="AS318" s="449">
        <v>2.99</v>
      </c>
      <c r="AT318" s="432" t="s">
        <v>299</v>
      </c>
      <c r="AU318" s="432" t="s">
        <v>197</v>
      </c>
      <c r="AV318" s="450">
        <v>77</v>
      </c>
      <c r="AW318" s="450">
        <v>87</v>
      </c>
      <c r="AX318" s="450">
        <v>43</v>
      </c>
      <c r="AY318" s="450">
        <v>56</v>
      </c>
      <c r="AZ318" s="450">
        <v>68</v>
      </c>
      <c r="BA318" s="450">
        <v>68</v>
      </c>
      <c r="BB318" s="450">
        <v>70</v>
      </c>
      <c r="BC318" s="450">
        <v>74</v>
      </c>
      <c r="BD318" s="450">
        <v>54</v>
      </c>
      <c r="BE318" s="451">
        <f t="shared" si="27"/>
        <v>268.30711864406777</v>
      </c>
      <c r="BF318" s="450">
        <v>4500</v>
      </c>
      <c r="BG318" s="451">
        <f t="shared" si="28"/>
        <v>268.30711864406777</v>
      </c>
      <c r="BH318" s="458">
        <f t="shared" si="31"/>
        <v>4500</v>
      </c>
      <c r="BI318" s="446" t="s">
        <v>198</v>
      </c>
      <c r="BJ318" s="446" t="s">
        <v>199</v>
      </c>
      <c r="BK318" s="452" t="s">
        <v>200</v>
      </c>
      <c r="BL318" s="453">
        <v>1.1499999999999999</v>
      </c>
      <c r="BM318" s="454">
        <v>40</v>
      </c>
      <c r="BN318" s="454" t="s">
        <v>911</v>
      </c>
      <c r="BO318" s="454" t="s">
        <v>912</v>
      </c>
      <c r="BP318" s="454" t="s">
        <v>913</v>
      </c>
      <c r="BQ318" s="454" t="s">
        <v>945</v>
      </c>
      <c r="BT318" s="485">
        <v>151.12105260000001</v>
      </c>
    </row>
    <row r="319" spans="1:72" ht="13.5" customHeight="1" outlineLevel="1">
      <c r="A319" s="431" t="s">
        <v>963</v>
      </c>
      <c r="B319" s="432" t="s">
        <v>910</v>
      </c>
      <c r="C319" s="432">
        <v>50</v>
      </c>
      <c r="D319" s="432">
        <v>2</v>
      </c>
      <c r="E319" s="432" t="s">
        <v>336</v>
      </c>
      <c r="F319" s="433">
        <v>3535</v>
      </c>
      <c r="G319" s="456">
        <v>3146</v>
      </c>
      <c r="H319" s="434">
        <v>1414</v>
      </c>
      <c r="I319" s="435">
        <v>30</v>
      </c>
      <c r="J319" s="436">
        <v>15</v>
      </c>
      <c r="K319" s="437">
        <v>12</v>
      </c>
      <c r="L319" s="438">
        <v>60.938001370265305</v>
      </c>
      <c r="M319" s="439">
        <v>30.469000685132652</v>
      </c>
      <c r="N319" s="440">
        <v>24.375200548106122</v>
      </c>
      <c r="O319" s="438">
        <v>83.94919306610214</v>
      </c>
      <c r="P319" s="439">
        <v>41.97459653305107</v>
      </c>
      <c r="Q319" s="441">
        <v>33.579677226440857</v>
      </c>
      <c r="R319" s="442">
        <v>110</v>
      </c>
      <c r="S319" s="443">
        <v>55</v>
      </c>
      <c r="T319" s="437">
        <v>44</v>
      </c>
      <c r="U319" s="444">
        <v>726</v>
      </c>
      <c r="V319" s="432">
        <v>363</v>
      </c>
      <c r="W319" s="445">
        <v>290.40000000000003</v>
      </c>
      <c r="X319" s="443" t="s">
        <v>231</v>
      </c>
      <c r="Y319" s="436" t="s">
        <v>194</v>
      </c>
      <c r="Z319" s="436">
        <v>93.8</v>
      </c>
      <c r="AA319" s="436">
        <v>94.1</v>
      </c>
      <c r="AB319" s="436">
        <v>93.6</v>
      </c>
      <c r="AC319" s="436">
        <v>93</v>
      </c>
      <c r="AD319" s="436">
        <v>82</v>
      </c>
      <c r="AE319" s="436">
        <v>89</v>
      </c>
      <c r="AF319" s="436">
        <v>91</v>
      </c>
      <c r="AG319" s="436">
        <v>74</v>
      </c>
      <c r="AH319" s="436">
        <v>111</v>
      </c>
      <c r="AI319" s="436">
        <v>185</v>
      </c>
      <c r="AJ319" s="436">
        <v>102.86</v>
      </c>
      <c r="AK319" s="436">
        <v>150</v>
      </c>
      <c r="AL319" s="436">
        <v>250</v>
      </c>
      <c r="AM319" s="436">
        <v>139</v>
      </c>
      <c r="AN319" s="432">
        <v>18</v>
      </c>
      <c r="AO319" s="432">
        <v>37</v>
      </c>
      <c r="AP319" s="446">
        <v>572.52</v>
      </c>
      <c r="AQ319" s="447">
        <v>110.18385754465643</v>
      </c>
      <c r="AR319" s="446">
        <v>49</v>
      </c>
      <c r="AS319" s="449">
        <v>3.6</v>
      </c>
      <c r="AT319" s="432" t="s">
        <v>299</v>
      </c>
      <c r="AU319" s="432" t="s">
        <v>197</v>
      </c>
      <c r="AV319" s="450">
        <v>77</v>
      </c>
      <c r="AW319" s="450">
        <v>87</v>
      </c>
      <c r="AX319" s="450">
        <v>43</v>
      </c>
      <c r="AY319" s="450">
        <v>56</v>
      </c>
      <c r="AZ319" s="450">
        <v>68</v>
      </c>
      <c r="BA319" s="450">
        <v>68</v>
      </c>
      <c r="BB319" s="450">
        <v>70</v>
      </c>
      <c r="BC319" s="450">
        <v>74</v>
      </c>
      <c r="BD319" s="450">
        <v>54</v>
      </c>
      <c r="BE319" s="451">
        <f t="shared" si="27"/>
        <v>268.30711864406777</v>
      </c>
      <c r="BF319" s="450">
        <v>4500</v>
      </c>
      <c r="BG319" s="451">
        <f t="shared" si="28"/>
        <v>268.30711864406777</v>
      </c>
      <c r="BH319" s="458">
        <f t="shared" si="31"/>
        <v>4500</v>
      </c>
      <c r="BI319" s="446" t="s">
        <v>198</v>
      </c>
      <c r="BJ319" s="446" t="s">
        <v>199</v>
      </c>
      <c r="BK319" s="452" t="s">
        <v>200</v>
      </c>
      <c r="BL319" s="453">
        <v>1.1499999999999999</v>
      </c>
      <c r="BM319" s="454">
        <v>40</v>
      </c>
      <c r="BN319" s="454" t="s">
        <v>911</v>
      </c>
      <c r="BO319" s="454" t="s">
        <v>912</v>
      </c>
      <c r="BP319" s="454" t="s">
        <v>913</v>
      </c>
      <c r="BQ319" s="454" t="s">
        <v>945</v>
      </c>
      <c r="BT319" s="485">
        <v>151.0505263</v>
      </c>
    </row>
    <row r="320" spans="1:72" ht="13.5" customHeight="1" outlineLevel="1">
      <c r="A320" s="431" t="s">
        <v>964</v>
      </c>
      <c r="B320" s="432" t="s">
        <v>910</v>
      </c>
      <c r="C320" s="432">
        <v>40</v>
      </c>
      <c r="D320" s="432">
        <v>4</v>
      </c>
      <c r="E320" s="432" t="s">
        <v>334</v>
      </c>
      <c r="F320" s="433">
        <v>1780</v>
      </c>
      <c r="G320" s="456">
        <v>1584</v>
      </c>
      <c r="H320" s="434">
        <v>872</v>
      </c>
      <c r="I320" s="435">
        <v>30</v>
      </c>
      <c r="J320" s="436">
        <v>15</v>
      </c>
      <c r="K320" s="437">
        <v>12</v>
      </c>
      <c r="L320" s="438">
        <v>53.017827511011113</v>
      </c>
      <c r="M320" s="439">
        <v>26.508913755505557</v>
      </c>
      <c r="N320" s="440">
        <v>21.207131004404445</v>
      </c>
      <c r="O320" s="438">
        <v>72.014247545861124</v>
      </c>
      <c r="P320" s="439">
        <v>36.007123772930562</v>
      </c>
      <c r="Q320" s="441">
        <v>28.805699018344452</v>
      </c>
      <c r="R320" s="442">
        <v>92</v>
      </c>
      <c r="S320" s="443">
        <v>46</v>
      </c>
      <c r="T320" s="437">
        <v>36.800000000000004</v>
      </c>
      <c r="U320" s="444">
        <v>580</v>
      </c>
      <c r="V320" s="432">
        <v>290</v>
      </c>
      <c r="W320" s="445">
        <v>232</v>
      </c>
      <c r="X320" s="443" t="s">
        <v>231</v>
      </c>
      <c r="Y320" s="436" t="s">
        <v>194</v>
      </c>
      <c r="Z320" s="436">
        <v>94.3</v>
      </c>
      <c r="AA320" s="436">
        <v>94.1</v>
      </c>
      <c r="AB320" s="436">
        <v>94.1</v>
      </c>
      <c r="AC320" s="436">
        <v>93.6</v>
      </c>
      <c r="AD320" s="436">
        <v>75</v>
      </c>
      <c r="AE320" s="436">
        <v>83</v>
      </c>
      <c r="AF320" s="436">
        <v>86</v>
      </c>
      <c r="AG320" s="436">
        <v>118</v>
      </c>
      <c r="AH320" s="436">
        <v>212</v>
      </c>
      <c r="AI320" s="436">
        <v>272</v>
      </c>
      <c r="AJ320" s="436">
        <v>198.23999999999998</v>
      </c>
      <c r="AK320" s="436">
        <v>180</v>
      </c>
      <c r="AL320" s="436">
        <v>230</v>
      </c>
      <c r="AM320" s="436">
        <v>168</v>
      </c>
      <c r="AN320" s="432">
        <v>22</v>
      </c>
      <c r="AO320" s="432">
        <v>45</v>
      </c>
      <c r="AP320" s="446">
        <v>631.97399999999993</v>
      </c>
      <c r="AQ320" s="447">
        <v>160.68975572135696</v>
      </c>
      <c r="AR320" s="446">
        <v>189</v>
      </c>
      <c r="AS320" s="449">
        <v>9.3800000000000008</v>
      </c>
      <c r="AT320" s="432" t="s">
        <v>299</v>
      </c>
      <c r="AU320" s="432" t="s">
        <v>197</v>
      </c>
      <c r="AV320" s="450">
        <v>64</v>
      </c>
      <c r="AW320" s="450">
        <v>75</v>
      </c>
      <c r="AX320" s="450">
        <v>45</v>
      </c>
      <c r="AY320" s="450">
        <v>52</v>
      </c>
      <c r="AZ320" s="450">
        <v>59</v>
      </c>
      <c r="BA320" s="450">
        <v>59</v>
      </c>
      <c r="BB320" s="450">
        <v>57</v>
      </c>
      <c r="BC320" s="450">
        <v>53</v>
      </c>
      <c r="BD320" s="450">
        <v>50</v>
      </c>
      <c r="BE320" s="451">
        <f t="shared" si="27"/>
        <v>447.17853107344632</v>
      </c>
      <c r="BF320" s="450">
        <v>2700</v>
      </c>
      <c r="BG320" s="451">
        <f t="shared" si="28"/>
        <v>447.17853107344632</v>
      </c>
      <c r="BH320" s="458">
        <f t="shared" si="31"/>
        <v>2700</v>
      </c>
      <c r="BI320" s="446" t="s">
        <v>198</v>
      </c>
      <c r="BJ320" s="446" t="s">
        <v>199</v>
      </c>
      <c r="BK320" s="452" t="s">
        <v>199</v>
      </c>
      <c r="BL320" s="453">
        <v>1.1499999999999999</v>
      </c>
      <c r="BM320" s="454">
        <v>40</v>
      </c>
      <c r="BN320" s="454" t="s">
        <v>911</v>
      </c>
      <c r="BO320" s="454" t="s">
        <v>912</v>
      </c>
      <c r="BP320" s="454" t="s">
        <v>913</v>
      </c>
      <c r="BQ320" s="454" t="s">
        <v>945</v>
      </c>
      <c r="BT320" s="485">
        <v>155.26842110000001</v>
      </c>
    </row>
    <row r="321" spans="1:72" ht="13.5" customHeight="1" outlineLevel="1">
      <c r="A321" s="431" t="s">
        <v>965</v>
      </c>
      <c r="B321" s="432" t="s">
        <v>910</v>
      </c>
      <c r="C321" s="432">
        <v>50</v>
      </c>
      <c r="D321" s="432">
        <v>4</v>
      </c>
      <c r="E321" s="432" t="s">
        <v>336</v>
      </c>
      <c r="F321" s="433">
        <v>1780</v>
      </c>
      <c r="G321" s="456">
        <v>1584</v>
      </c>
      <c r="H321" s="434">
        <v>872</v>
      </c>
      <c r="I321" s="435">
        <v>38</v>
      </c>
      <c r="J321" s="436">
        <v>19</v>
      </c>
      <c r="K321" s="437">
        <v>15.200000000000001</v>
      </c>
      <c r="L321" s="438">
        <v>66.813594956598905</v>
      </c>
      <c r="M321" s="439">
        <v>33.406797478299453</v>
      </c>
      <c r="N321" s="440">
        <v>26.725437982639562</v>
      </c>
      <c r="O321" s="438">
        <v>90.252387292592928</v>
      </c>
      <c r="P321" s="439">
        <v>45.126193646296464</v>
      </c>
      <c r="Q321" s="441">
        <v>36.100954917037171</v>
      </c>
      <c r="R321" s="442">
        <v>116</v>
      </c>
      <c r="S321" s="443">
        <v>58</v>
      </c>
      <c r="T321" s="437">
        <v>46.400000000000006</v>
      </c>
      <c r="U321" s="444">
        <v>726</v>
      </c>
      <c r="V321" s="432">
        <v>363</v>
      </c>
      <c r="W321" s="445">
        <v>290.40000000000003</v>
      </c>
      <c r="X321" s="443" t="s">
        <v>231</v>
      </c>
      <c r="Y321" s="436" t="s">
        <v>194</v>
      </c>
      <c r="Z321" s="436">
        <v>94.8</v>
      </c>
      <c r="AA321" s="436">
        <v>95</v>
      </c>
      <c r="AB321" s="436">
        <v>94.5</v>
      </c>
      <c r="AC321" s="436">
        <v>94.1</v>
      </c>
      <c r="AD321" s="436">
        <v>74</v>
      </c>
      <c r="AE321" s="436">
        <v>82</v>
      </c>
      <c r="AF321" s="436">
        <v>85</v>
      </c>
      <c r="AG321" s="436">
        <v>148</v>
      </c>
      <c r="AH321" s="436">
        <v>252</v>
      </c>
      <c r="AI321" s="436">
        <v>340</v>
      </c>
      <c r="AJ321" s="436">
        <v>248.64</v>
      </c>
      <c r="AK321" s="436">
        <v>170</v>
      </c>
      <c r="AL321" s="436">
        <v>230</v>
      </c>
      <c r="AM321" s="436">
        <v>168</v>
      </c>
      <c r="AN321" s="432">
        <v>22</v>
      </c>
      <c r="AO321" s="432">
        <v>45</v>
      </c>
      <c r="AP321" s="446">
        <v>700</v>
      </c>
      <c r="AQ321" s="447">
        <v>175.90432823285579</v>
      </c>
      <c r="AR321" s="446">
        <v>232</v>
      </c>
      <c r="AS321" s="449">
        <v>10.65</v>
      </c>
      <c r="AT321" s="432" t="s">
        <v>299</v>
      </c>
      <c r="AU321" s="432" t="s">
        <v>197</v>
      </c>
      <c r="AV321" s="450">
        <v>64</v>
      </c>
      <c r="AW321" s="450">
        <v>75</v>
      </c>
      <c r="AX321" s="450">
        <v>45</v>
      </c>
      <c r="AY321" s="450">
        <v>52</v>
      </c>
      <c r="AZ321" s="450">
        <v>59</v>
      </c>
      <c r="BA321" s="450">
        <v>59</v>
      </c>
      <c r="BB321" s="450">
        <v>57</v>
      </c>
      <c r="BC321" s="450">
        <v>53</v>
      </c>
      <c r="BD321" s="450">
        <v>50</v>
      </c>
      <c r="BE321" s="451">
        <f t="shared" si="27"/>
        <v>447.17853107344632</v>
      </c>
      <c r="BF321" s="450">
        <v>2700</v>
      </c>
      <c r="BG321" s="451">
        <f t="shared" si="28"/>
        <v>447.17853107344632</v>
      </c>
      <c r="BH321" s="458">
        <f t="shared" si="31"/>
        <v>2700</v>
      </c>
      <c r="BI321" s="446" t="s">
        <v>198</v>
      </c>
      <c r="BJ321" s="446" t="s">
        <v>199</v>
      </c>
      <c r="BK321" s="452" t="s">
        <v>199</v>
      </c>
      <c r="BL321" s="453">
        <v>1.1499999999999999</v>
      </c>
      <c r="BM321" s="454">
        <v>40</v>
      </c>
      <c r="BN321" s="454" t="s">
        <v>911</v>
      </c>
      <c r="BO321" s="454" t="s">
        <v>912</v>
      </c>
      <c r="BP321" s="454" t="s">
        <v>913</v>
      </c>
      <c r="BQ321" s="454" t="s">
        <v>945</v>
      </c>
      <c r="BT321" s="485">
        <v>165.65789470000001</v>
      </c>
    </row>
    <row r="322" spans="1:72" ht="13.5" customHeight="1" outlineLevel="1">
      <c r="A322" s="431" t="s">
        <v>966</v>
      </c>
      <c r="B322" s="432" t="s">
        <v>910</v>
      </c>
      <c r="C322" s="432">
        <v>60</v>
      </c>
      <c r="D322" s="432">
        <v>4</v>
      </c>
      <c r="E322" s="432" t="s">
        <v>340</v>
      </c>
      <c r="F322" s="433">
        <v>1780</v>
      </c>
      <c r="G322" s="456">
        <v>1582</v>
      </c>
      <c r="H322" s="434">
        <v>765</v>
      </c>
      <c r="I322" s="435">
        <v>38</v>
      </c>
      <c r="J322" s="436">
        <v>19</v>
      </c>
      <c r="K322" s="437">
        <v>15.200000000000001</v>
      </c>
      <c r="L322" s="438">
        <v>76.728811198220981</v>
      </c>
      <c r="M322" s="439">
        <v>38.364405599110491</v>
      </c>
      <c r="N322" s="440">
        <v>30.691524479288393</v>
      </c>
      <c r="O322" s="438">
        <v>104.0423377002292</v>
      </c>
      <c r="P322" s="439">
        <v>52.021168850114599</v>
      </c>
      <c r="Q322" s="441">
        <v>41.616935080091679</v>
      </c>
      <c r="R322" s="442">
        <v>136</v>
      </c>
      <c r="S322" s="443">
        <v>68</v>
      </c>
      <c r="T322" s="437">
        <v>54.400000000000006</v>
      </c>
      <c r="U322" s="444">
        <v>870</v>
      </c>
      <c r="V322" s="432">
        <v>435</v>
      </c>
      <c r="W322" s="445">
        <v>348</v>
      </c>
      <c r="X322" s="443" t="s">
        <v>231</v>
      </c>
      <c r="Y322" s="436" t="s">
        <v>194</v>
      </c>
      <c r="Z322" s="436">
        <v>95.2</v>
      </c>
      <c r="AA322" s="436">
        <v>95.4</v>
      </c>
      <c r="AB322" s="436">
        <v>95</v>
      </c>
      <c r="AC322" s="436">
        <v>94.5</v>
      </c>
      <c r="AD322" s="436">
        <v>77</v>
      </c>
      <c r="AE322" s="436">
        <v>85</v>
      </c>
      <c r="AF322" s="436">
        <v>87</v>
      </c>
      <c r="AG322" s="436">
        <v>177</v>
      </c>
      <c r="AH322" s="436">
        <v>319</v>
      </c>
      <c r="AI322" s="436">
        <v>425</v>
      </c>
      <c r="AJ322" s="436">
        <v>297.36</v>
      </c>
      <c r="AK322" s="436">
        <v>180</v>
      </c>
      <c r="AL322" s="436">
        <v>240</v>
      </c>
      <c r="AM322" s="436">
        <v>168</v>
      </c>
      <c r="AN322" s="432">
        <v>26</v>
      </c>
      <c r="AO322" s="432">
        <v>38</v>
      </c>
      <c r="AP322" s="446">
        <v>936.14846666666676</v>
      </c>
      <c r="AQ322" s="447">
        <v>223.2509495584639</v>
      </c>
      <c r="AR322" s="446">
        <v>275</v>
      </c>
      <c r="AS322" s="449">
        <v>16.89</v>
      </c>
      <c r="AT322" s="432" t="s">
        <v>299</v>
      </c>
      <c r="AU322" s="432" t="s">
        <v>197</v>
      </c>
      <c r="AV322" s="450">
        <v>64</v>
      </c>
      <c r="AW322" s="450">
        <v>75</v>
      </c>
      <c r="AX322" s="450">
        <v>42</v>
      </c>
      <c r="AY322" s="450">
        <v>52</v>
      </c>
      <c r="AZ322" s="450">
        <v>56</v>
      </c>
      <c r="BA322" s="450">
        <v>58</v>
      </c>
      <c r="BB322" s="450">
        <v>58</v>
      </c>
      <c r="BC322" s="450">
        <v>57</v>
      </c>
      <c r="BD322" s="450">
        <v>52</v>
      </c>
      <c r="BE322" s="451">
        <f t="shared" si="27"/>
        <v>447.17853107344632</v>
      </c>
      <c r="BF322" s="450">
        <v>2700</v>
      </c>
      <c r="BG322" s="451">
        <f t="shared" si="28"/>
        <v>447.17853107344632</v>
      </c>
      <c r="BH322" s="458">
        <f t="shared" si="31"/>
        <v>2700</v>
      </c>
      <c r="BI322" s="446" t="s">
        <v>198</v>
      </c>
      <c r="BJ322" s="446" t="s">
        <v>199</v>
      </c>
      <c r="BK322" s="452" t="s">
        <v>199</v>
      </c>
      <c r="BL322" s="453">
        <v>1.1499999999999999</v>
      </c>
      <c r="BM322" s="454">
        <v>40</v>
      </c>
      <c r="BN322" s="454" t="s">
        <v>911</v>
      </c>
      <c r="BO322" s="454" t="s">
        <v>912</v>
      </c>
      <c r="BP322" s="454" t="s">
        <v>913</v>
      </c>
      <c r="BQ322" s="454" t="s">
        <v>945</v>
      </c>
      <c r="BT322" s="485">
        <v>163.93157890000001</v>
      </c>
    </row>
    <row r="323" spans="1:72" ht="13.5" customHeight="1" outlineLevel="1">
      <c r="A323" s="431" t="s">
        <v>967</v>
      </c>
      <c r="B323" s="432" t="s">
        <v>910</v>
      </c>
      <c r="C323" s="432">
        <v>75</v>
      </c>
      <c r="D323" s="432">
        <v>4</v>
      </c>
      <c r="E323" s="432" t="s">
        <v>343</v>
      </c>
      <c r="F323" s="433">
        <v>1780</v>
      </c>
      <c r="G323" s="456">
        <v>1582</v>
      </c>
      <c r="H323" s="434">
        <v>765</v>
      </c>
      <c r="I323" s="435">
        <v>50</v>
      </c>
      <c r="J323" s="436">
        <v>25</v>
      </c>
      <c r="K323" s="437">
        <v>20</v>
      </c>
      <c r="L323" s="438">
        <v>94.285229188029575</v>
      </c>
      <c r="M323" s="439">
        <v>47.142614594014788</v>
      </c>
      <c r="N323" s="440">
        <v>37.714091675211833</v>
      </c>
      <c r="O323" s="438">
        <v>129.50990366129784</v>
      </c>
      <c r="P323" s="439">
        <v>64.75495183064892</v>
      </c>
      <c r="Q323" s="441">
        <v>51.803961464519141</v>
      </c>
      <c r="R323" s="442">
        <v>170</v>
      </c>
      <c r="S323" s="443">
        <v>85</v>
      </c>
      <c r="T323" s="437">
        <v>68</v>
      </c>
      <c r="U323" s="444">
        <v>1086</v>
      </c>
      <c r="V323" s="432">
        <v>543</v>
      </c>
      <c r="W323" s="445">
        <v>434.40000000000003</v>
      </c>
      <c r="X323" s="443" t="s">
        <v>231</v>
      </c>
      <c r="Y323" s="436" t="s">
        <v>194</v>
      </c>
      <c r="Z323" s="436">
        <v>95.6</v>
      </c>
      <c r="AA323" s="436">
        <v>95.8</v>
      </c>
      <c r="AB323" s="436">
        <v>95.4</v>
      </c>
      <c r="AC323" s="436">
        <v>95</v>
      </c>
      <c r="AD323" s="436">
        <v>78</v>
      </c>
      <c r="AE323" s="436">
        <v>85</v>
      </c>
      <c r="AF323" s="436">
        <v>87</v>
      </c>
      <c r="AG323" s="436">
        <v>221</v>
      </c>
      <c r="AH323" s="436">
        <v>398</v>
      </c>
      <c r="AI323" s="436">
        <v>530</v>
      </c>
      <c r="AJ323" s="436">
        <v>371.28</v>
      </c>
      <c r="AK323" s="436">
        <v>180</v>
      </c>
      <c r="AL323" s="436">
        <v>240</v>
      </c>
      <c r="AM323" s="436">
        <v>168</v>
      </c>
      <c r="AN323" s="432">
        <v>25</v>
      </c>
      <c r="AO323" s="432">
        <v>35</v>
      </c>
      <c r="AP323" s="446">
        <v>1000</v>
      </c>
      <c r="AQ323" s="447">
        <v>250.23812711602554</v>
      </c>
      <c r="AR323" s="446">
        <v>338</v>
      </c>
      <c r="AS323" s="449">
        <v>19.7</v>
      </c>
      <c r="AT323" s="432" t="s">
        <v>299</v>
      </c>
      <c r="AU323" s="432" t="s">
        <v>197</v>
      </c>
      <c r="AV323" s="450">
        <v>64</v>
      </c>
      <c r="AW323" s="450">
        <v>75</v>
      </c>
      <c r="AX323" s="450">
        <v>42</v>
      </c>
      <c r="AY323" s="450">
        <v>52</v>
      </c>
      <c r="AZ323" s="450">
        <v>56</v>
      </c>
      <c r="BA323" s="450">
        <v>58</v>
      </c>
      <c r="BB323" s="450">
        <v>58</v>
      </c>
      <c r="BC323" s="450">
        <v>57</v>
      </c>
      <c r="BD323" s="450">
        <v>52</v>
      </c>
      <c r="BE323" s="451">
        <f t="shared" si="27"/>
        <v>447.17853107344632</v>
      </c>
      <c r="BF323" s="450">
        <v>2700</v>
      </c>
      <c r="BG323" s="451">
        <f t="shared" si="28"/>
        <v>447.17853107344632</v>
      </c>
      <c r="BH323" s="458">
        <f t="shared" si="31"/>
        <v>2700</v>
      </c>
      <c r="BI323" s="446" t="s">
        <v>198</v>
      </c>
      <c r="BJ323" s="446" t="s">
        <v>199</v>
      </c>
      <c r="BK323" s="452" t="s">
        <v>199</v>
      </c>
      <c r="BL323" s="453">
        <v>1.1499999999999999</v>
      </c>
      <c r="BM323" s="454">
        <v>40</v>
      </c>
      <c r="BN323" s="454" t="s">
        <v>911</v>
      </c>
      <c r="BO323" s="454" t="s">
        <v>912</v>
      </c>
      <c r="BP323" s="454" t="s">
        <v>913</v>
      </c>
      <c r="BQ323" s="454" t="s">
        <v>945</v>
      </c>
      <c r="BT323" s="485">
        <v>163.4</v>
      </c>
    </row>
    <row r="324" spans="1:72" ht="13.5" customHeight="1" outlineLevel="1">
      <c r="A324" s="431" t="s">
        <v>968</v>
      </c>
      <c r="B324" s="432" t="s">
        <v>910</v>
      </c>
      <c r="C324" s="432">
        <v>40</v>
      </c>
      <c r="D324" s="432">
        <v>6</v>
      </c>
      <c r="E324" s="432" t="s">
        <v>340</v>
      </c>
      <c r="F324" s="433">
        <v>1185</v>
      </c>
      <c r="G324" s="456">
        <v>1054</v>
      </c>
      <c r="H324" s="434">
        <v>533</v>
      </c>
      <c r="I324" s="435">
        <v>36</v>
      </c>
      <c r="J324" s="436">
        <v>18</v>
      </c>
      <c r="K324" s="437">
        <v>14.4</v>
      </c>
      <c r="L324" s="438">
        <v>56.744640598006363</v>
      </c>
      <c r="M324" s="439">
        <v>28.372320299003182</v>
      </c>
      <c r="N324" s="440">
        <v>22.697856239202547</v>
      </c>
      <c r="O324" s="438">
        <v>75.660538560841417</v>
      </c>
      <c r="P324" s="439">
        <v>37.830269280420708</v>
      </c>
      <c r="Q324" s="441">
        <v>30.26421542433657</v>
      </c>
      <c r="R324" s="442">
        <v>98</v>
      </c>
      <c r="S324" s="443">
        <v>49</v>
      </c>
      <c r="T324" s="437">
        <v>39.200000000000003</v>
      </c>
      <c r="U324" s="444">
        <v>580</v>
      </c>
      <c r="V324" s="432">
        <v>290</v>
      </c>
      <c r="W324" s="445">
        <v>232</v>
      </c>
      <c r="X324" s="443" t="s">
        <v>231</v>
      </c>
      <c r="Y324" s="436" t="s">
        <v>194</v>
      </c>
      <c r="Z324" s="436">
        <v>94.4</v>
      </c>
      <c r="AA324" s="436">
        <v>94.1</v>
      </c>
      <c r="AB324" s="436">
        <v>94.1</v>
      </c>
      <c r="AC324" s="436">
        <v>93.6</v>
      </c>
      <c r="AD324" s="436">
        <v>70</v>
      </c>
      <c r="AE324" s="436">
        <v>79</v>
      </c>
      <c r="AF324" s="436">
        <v>81</v>
      </c>
      <c r="AG324" s="436">
        <v>177</v>
      </c>
      <c r="AH324" s="436">
        <v>336</v>
      </c>
      <c r="AI324" s="436">
        <v>389</v>
      </c>
      <c r="AJ324" s="436">
        <v>315.06</v>
      </c>
      <c r="AK324" s="436">
        <v>190</v>
      </c>
      <c r="AL324" s="436">
        <v>220</v>
      </c>
      <c r="AM324" s="436">
        <v>178</v>
      </c>
      <c r="AN324" s="432">
        <v>29</v>
      </c>
      <c r="AO324" s="432">
        <v>55</v>
      </c>
      <c r="AP324" s="446">
        <v>838.96199999999999</v>
      </c>
      <c r="AQ324" s="447">
        <v>202.6993117393867</v>
      </c>
      <c r="AR324" s="446">
        <v>503</v>
      </c>
      <c r="AS324" s="449">
        <v>14.82</v>
      </c>
      <c r="AT324" s="432" t="s">
        <v>299</v>
      </c>
      <c r="AU324" s="432" t="s">
        <v>197</v>
      </c>
      <c r="AV324" s="450">
        <v>60</v>
      </c>
      <c r="AW324" s="450">
        <v>71</v>
      </c>
      <c r="AX324" s="450">
        <v>40</v>
      </c>
      <c r="AY324" s="450">
        <v>48</v>
      </c>
      <c r="AZ324" s="450">
        <v>53</v>
      </c>
      <c r="BA324" s="450">
        <v>54</v>
      </c>
      <c r="BB324" s="450">
        <v>53</v>
      </c>
      <c r="BC324" s="450">
        <v>52</v>
      </c>
      <c r="BD324" s="450">
        <v>50</v>
      </c>
      <c r="BE324" s="451">
        <f t="shared" si="27"/>
        <v>670.76779661016951</v>
      </c>
      <c r="BF324" s="450">
        <v>1800</v>
      </c>
      <c r="BG324" s="451">
        <f t="shared" si="28"/>
        <v>670.76779661016951</v>
      </c>
      <c r="BH324" s="458">
        <f t="shared" si="31"/>
        <v>1800</v>
      </c>
      <c r="BI324" s="446" t="s">
        <v>198</v>
      </c>
      <c r="BJ324" s="446" t="s">
        <v>199</v>
      </c>
      <c r="BK324" s="452" t="s">
        <v>200</v>
      </c>
      <c r="BL324" s="453">
        <v>1.1499999999999999</v>
      </c>
      <c r="BM324" s="454">
        <v>40</v>
      </c>
      <c r="BN324" s="454" t="s">
        <v>911</v>
      </c>
      <c r="BO324" s="454" t="s">
        <v>912</v>
      </c>
      <c r="BP324" s="454" t="s">
        <v>913</v>
      </c>
      <c r="BQ324" s="454" t="s">
        <v>945</v>
      </c>
      <c r="BT324" s="485">
        <v>165.43157890000001</v>
      </c>
    </row>
    <row r="325" spans="1:72" ht="13.5" customHeight="1" outlineLevel="1">
      <c r="A325" s="431" t="s">
        <v>969</v>
      </c>
      <c r="B325" s="432" t="s">
        <v>910</v>
      </c>
      <c r="C325" s="432">
        <v>50</v>
      </c>
      <c r="D325" s="432">
        <v>6</v>
      </c>
      <c r="E325" s="432" t="s">
        <v>343</v>
      </c>
      <c r="F325" s="433">
        <v>1185</v>
      </c>
      <c r="G325" s="456">
        <v>1054</v>
      </c>
      <c r="H325" s="434">
        <v>533</v>
      </c>
      <c r="I325" s="435">
        <v>48</v>
      </c>
      <c r="J325" s="436">
        <v>24</v>
      </c>
      <c r="K325" s="437">
        <v>19.200000000000003</v>
      </c>
      <c r="L325" s="438">
        <v>74.422154864962295</v>
      </c>
      <c r="M325" s="439">
        <v>37.211077432481147</v>
      </c>
      <c r="N325" s="440">
        <v>29.76886194598492</v>
      </c>
      <c r="O325" s="438">
        <v>98.100420970209697</v>
      </c>
      <c r="P325" s="439">
        <v>49.050210485104849</v>
      </c>
      <c r="Q325" s="441">
        <v>39.24016838808388</v>
      </c>
      <c r="R325" s="442">
        <v>124</v>
      </c>
      <c r="S325" s="443">
        <v>62</v>
      </c>
      <c r="T325" s="437">
        <v>49.6</v>
      </c>
      <c r="U325" s="444">
        <v>726</v>
      </c>
      <c r="V325" s="432">
        <v>363</v>
      </c>
      <c r="W325" s="445">
        <v>290.40000000000003</v>
      </c>
      <c r="X325" s="443" t="s">
        <v>231</v>
      </c>
      <c r="Y325" s="436" t="s">
        <v>194</v>
      </c>
      <c r="Z325" s="436">
        <v>94</v>
      </c>
      <c r="AA325" s="436">
        <v>94.3</v>
      </c>
      <c r="AB325" s="436">
        <v>94.1</v>
      </c>
      <c r="AC325" s="436">
        <v>93.6</v>
      </c>
      <c r="AD325" s="436">
        <v>67</v>
      </c>
      <c r="AE325" s="436">
        <v>76</v>
      </c>
      <c r="AF325" s="436">
        <v>80</v>
      </c>
      <c r="AG325" s="436">
        <v>222</v>
      </c>
      <c r="AH325" s="436">
        <v>422</v>
      </c>
      <c r="AI325" s="436">
        <v>488</v>
      </c>
      <c r="AJ325" s="436">
        <v>395.16</v>
      </c>
      <c r="AK325" s="436">
        <v>190</v>
      </c>
      <c r="AL325" s="436">
        <v>220</v>
      </c>
      <c r="AM325" s="436">
        <v>178</v>
      </c>
      <c r="AN325" s="432">
        <v>29</v>
      </c>
      <c r="AO325" s="432">
        <v>55</v>
      </c>
      <c r="AP325" s="446">
        <v>883.00199999999995</v>
      </c>
      <c r="AQ325" s="447">
        <v>216.1583166680669</v>
      </c>
      <c r="AR325" s="446">
        <v>620</v>
      </c>
      <c r="AS325" s="449">
        <v>16.25</v>
      </c>
      <c r="AT325" s="432" t="s">
        <v>299</v>
      </c>
      <c r="AU325" s="432" t="s">
        <v>197</v>
      </c>
      <c r="AV325" s="450">
        <v>60</v>
      </c>
      <c r="AW325" s="450">
        <v>71</v>
      </c>
      <c r="AX325" s="450">
        <v>40</v>
      </c>
      <c r="AY325" s="450">
        <v>48</v>
      </c>
      <c r="AZ325" s="450">
        <v>53</v>
      </c>
      <c r="BA325" s="450">
        <v>54</v>
      </c>
      <c r="BB325" s="450">
        <v>53</v>
      </c>
      <c r="BC325" s="450">
        <v>52</v>
      </c>
      <c r="BD325" s="450">
        <v>50</v>
      </c>
      <c r="BE325" s="451">
        <f t="shared" si="27"/>
        <v>670.76779661016951</v>
      </c>
      <c r="BF325" s="450">
        <v>1800</v>
      </c>
      <c r="BG325" s="451">
        <f t="shared" si="28"/>
        <v>670.76779661016951</v>
      </c>
      <c r="BH325" s="458">
        <f t="shared" si="31"/>
        <v>1800</v>
      </c>
      <c r="BI325" s="446" t="s">
        <v>198</v>
      </c>
      <c r="BJ325" s="446" t="s">
        <v>199</v>
      </c>
      <c r="BK325" s="452" t="s">
        <v>200</v>
      </c>
      <c r="BL325" s="453">
        <v>1.1499999999999999</v>
      </c>
      <c r="BM325" s="454">
        <v>40</v>
      </c>
      <c r="BN325" s="454" t="s">
        <v>911</v>
      </c>
      <c r="BO325" s="454" t="s">
        <v>912</v>
      </c>
      <c r="BP325" s="454" t="s">
        <v>913</v>
      </c>
      <c r="BQ325" s="454" t="s">
        <v>945</v>
      </c>
      <c r="BT325" s="485">
        <v>164.76315790000001</v>
      </c>
    </row>
    <row r="326" spans="1:72" ht="13.5" customHeight="1" outlineLevel="1">
      <c r="A326" s="431" t="s">
        <v>970</v>
      </c>
      <c r="B326" s="432" t="s">
        <v>910</v>
      </c>
      <c r="C326" s="432">
        <v>30</v>
      </c>
      <c r="D326" s="432">
        <v>8</v>
      </c>
      <c r="E326" s="432" t="s">
        <v>340</v>
      </c>
      <c r="F326" s="433">
        <v>885</v>
      </c>
      <c r="G326" s="456">
        <v>787</v>
      </c>
      <c r="H326" s="434">
        <v>371</v>
      </c>
      <c r="I326" s="435">
        <v>40</v>
      </c>
      <c r="J326" s="436">
        <v>20</v>
      </c>
      <c r="K326" s="437">
        <v>16</v>
      </c>
      <c r="L326" s="438">
        <v>56</v>
      </c>
      <c r="M326" s="439">
        <v>28</v>
      </c>
      <c r="N326" s="440">
        <v>22.5</v>
      </c>
      <c r="O326" s="438">
        <v>64</v>
      </c>
      <c r="P326" s="439">
        <v>32</v>
      </c>
      <c r="Q326" s="441">
        <v>27</v>
      </c>
      <c r="R326" s="442">
        <v>82</v>
      </c>
      <c r="S326" s="443">
        <v>41</v>
      </c>
      <c r="T326" s="437">
        <v>33</v>
      </c>
      <c r="U326" s="444">
        <v>436</v>
      </c>
      <c r="V326" s="432">
        <v>218</v>
      </c>
      <c r="W326" s="445">
        <v>174.4</v>
      </c>
      <c r="X326" s="443" t="s">
        <v>231</v>
      </c>
      <c r="Y326" s="436" t="s">
        <v>194</v>
      </c>
      <c r="Z326" s="436">
        <v>90.6</v>
      </c>
      <c r="AA326" s="436">
        <v>92</v>
      </c>
      <c r="AB326" s="436">
        <v>91.7</v>
      </c>
      <c r="AC326" s="436">
        <v>91</v>
      </c>
      <c r="AD326" s="436">
        <v>55</v>
      </c>
      <c r="AE326" s="436">
        <v>71</v>
      </c>
      <c r="AF326" s="436">
        <v>74</v>
      </c>
      <c r="AG326" s="436">
        <v>178</v>
      </c>
      <c r="AH326" s="436">
        <v>267</v>
      </c>
      <c r="AI326" s="436">
        <v>356</v>
      </c>
      <c r="AJ326" s="436">
        <v>249.2</v>
      </c>
      <c r="AK326" s="436">
        <v>150</v>
      </c>
      <c r="AL326" s="436">
        <v>200</v>
      </c>
      <c r="AM326" s="436">
        <v>140</v>
      </c>
      <c r="AN326" s="432">
        <v>22</v>
      </c>
      <c r="AO326" s="432">
        <v>40</v>
      </c>
      <c r="AP326" s="446">
        <v>800</v>
      </c>
      <c r="AQ326" s="447">
        <v>188.59505783392567</v>
      </c>
      <c r="AR326" s="446">
        <v>769</v>
      </c>
      <c r="AS326" s="449">
        <v>11</v>
      </c>
      <c r="AT326" s="432" t="s">
        <v>299</v>
      </c>
      <c r="AU326" s="432" t="s">
        <v>197</v>
      </c>
      <c r="AV326" s="450" t="s">
        <v>345</v>
      </c>
      <c r="AW326" s="450" t="s">
        <v>346</v>
      </c>
      <c r="AX326" s="450" t="s">
        <v>347</v>
      </c>
      <c r="AY326" s="450" t="s">
        <v>348</v>
      </c>
      <c r="AZ326" s="450" t="s">
        <v>319</v>
      </c>
      <c r="BA326" s="450" t="s">
        <v>349</v>
      </c>
      <c r="BB326" s="450" t="s">
        <v>319</v>
      </c>
      <c r="BC326" s="450" t="s">
        <v>316</v>
      </c>
      <c r="BD326" s="450" t="s">
        <v>320</v>
      </c>
      <c r="BE326" s="451">
        <f t="shared" si="27"/>
        <v>894.35706214689264</v>
      </c>
      <c r="BF326" s="450">
        <v>1350</v>
      </c>
      <c r="BG326" s="451">
        <f t="shared" si="28"/>
        <v>894.35706214689264</v>
      </c>
      <c r="BH326" s="458">
        <f t="shared" si="31"/>
        <v>1350</v>
      </c>
      <c r="BI326" s="446" t="s">
        <v>198</v>
      </c>
      <c r="BJ326" s="446" t="s">
        <v>199</v>
      </c>
      <c r="BK326" s="452" t="s">
        <v>200</v>
      </c>
      <c r="BL326" s="453">
        <v>1.1499999999999999</v>
      </c>
      <c r="BM326" s="454">
        <v>40</v>
      </c>
      <c r="BN326" s="454" t="s">
        <v>911</v>
      </c>
      <c r="BO326" s="454" t="s">
        <v>912</v>
      </c>
      <c r="BP326" s="454" t="s">
        <v>913</v>
      </c>
      <c r="BQ326" s="454" t="s">
        <v>945</v>
      </c>
      <c r="BT326" s="485">
        <v>132.35078949999999</v>
      </c>
    </row>
    <row r="327" spans="1:72" ht="13.5" customHeight="1" outlineLevel="1">
      <c r="A327" s="431" t="s">
        <v>971</v>
      </c>
      <c r="B327" s="432" t="s">
        <v>910</v>
      </c>
      <c r="C327" s="432">
        <v>40</v>
      </c>
      <c r="D327" s="432">
        <v>8</v>
      </c>
      <c r="E327" s="432" t="s">
        <v>343</v>
      </c>
      <c r="F327" s="433">
        <v>885</v>
      </c>
      <c r="G327" s="456">
        <v>787</v>
      </c>
      <c r="H327" s="434">
        <v>371</v>
      </c>
      <c r="I327" s="435">
        <v>50</v>
      </c>
      <c r="J327" s="436">
        <v>25</v>
      </c>
      <c r="K327" s="437">
        <v>20</v>
      </c>
      <c r="L327" s="438">
        <v>68</v>
      </c>
      <c r="M327" s="439">
        <v>34</v>
      </c>
      <c r="N327" s="440">
        <v>27</v>
      </c>
      <c r="O327" s="438">
        <v>86</v>
      </c>
      <c r="P327" s="439">
        <v>43</v>
      </c>
      <c r="Q327" s="441">
        <v>35</v>
      </c>
      <c r="R327" s="442">
        <v>110</v>
      </c>
      <c r="S327" s="443">
        <v>55</v>
      </c>
      <c r="T327" s="437">
        <v>44</v>
      </c>
      <c r="U327" s="444">
        <v>580</v>
      </c>
      <c r="V327" s="432">
        <v>290</v>
      </c>
      <c r="W327" s="445">
        <v>232</v>
      </c>
      <c r="X327" s="443" t="s">
        <v>231</v>
      </c>
      <c r="Y327" s="436" t="s">
        <v>194</v>
      </c>
      <c r="Z327" s="436">
        <v>90.7</v>
      </c>
      <c r="AA327" s="436">
        <v>92</v>
      </c>
      <c r="AB327" s="436">
        <v>91.7</v>
      </c>
      <c r="AC327" s="436">
        <v>91</v>
      </c>
      <c r="AD327" s="436">
        <v>60</v>
      </c>
      <c r="AE327" s="436">
        <v>71</v>
      </c>
      <c r="AF327" s="436">
        <v>74</v>
      </c>
      <c r="AG327" s="436">
        <v>237</v>
      </c>
      <c r="AH327" s="436">
        <v>355.5</v>
      </c>
      <c r="AI327" s="436">
        <v>474</v>
      </c>
      <c r="AJ327" s="436">
        <v>331.79999999999995</v>
      </c>
      <c r="AK327" s="436">
        <v>150</v>
      </c>
      <c r="AL327" s="436">
        <v>200</v>
      </c>
      <c r="AM327" s="436">
        <v>140</v>
      </c>
      <c r="AN327" s="432">
        <v>25</v>
      </c>
      <c r="AO327" s="432">
        <v>40</v>
      </c>
      <c r="AP327" s="446">
        <v>920.43600000000004</v>
      </c>
      <c r="AQ327" s="447">
        <v>223.06645297035314</v>
      </c>
      <c r="AR327" s="446">
        <v>1010</v>
      </c>
      <c r="AS327" s="449">
        <v>14</v>
      </c>
      <c r="AT327" s="432" t="s">
        <v>299</v>
      </c>
      <c r="AU327" s="432" t="s">
        <v>197</v>
      </c>
      <c r="AV327" s="450" t="s">
        <v>345</v>
      </c>
      <c r="AW327" s="450" t="s">
        <v>346</v>
      </c>
      <c r="AX327" s="450" t="s">
        <v>347</v>
      </c>
      <c r="AY327" s="450" t="s">
        <v>348</v>
      </c>
      <c r="AZ327" s="450" t="s">
        <v>319</v>
      </c>
      <c r="BA327" s="450" t="s">
        <v>349</v>
      </c>
      <c r="BB327" s="450" t="s">
        <v>319</v>
      </c>
      <c r="BC327" s="450" t="s">
        <v>316</v>
      </c>
      <c r="BD327" s="450" t="s">
        <v>320</v>
      </c>
      <c r="BE327" s="451">
        <f t="shared" si="27"/>
        <v>894.35706214689264</v>
      </c>
      <c r="BF327" s="450">
        <v>1350</v>
      </c>
      <c r="BG327" s="451">
        <f t="shared" si="28"/>
        <v>894.35706214689264</v>
      </c>
      <c r="BH327" s="458">
        <f t="shared" si="31"/>
        <v>1350</v>
      </c>
      <c r="BI327" s="446" t="s">
        <v>198</v>
      </c>
      <c r="BJ327" s="446" t="s">
        <v>199</v>
      </c>
      <c r="BK327" s="452" t="s">
        <v>200</v>
      </c>
      <c r="BL327" s="453">
        <v>1.1499999999999999</v>
      </c>
      <c r="BM327" s="454">
        <v>40</v>
      </c>
      <c r="BN327" s="454" t="s">
        <v>911</v>
      </c>
      <c r="BO327" s="454" t="s">
        <v>912</v>
      </c>
      <c r="BP327" s="454" t="s">
        <v>913</v>
      </c>
      <c r="BQ327" s="454" t="s">
        <v>945</v>
      </c>
      <c r="BT327" s="485">
        <v>132.35078949999999</v>
      </c>
    </row>
    <row r="328" spans="1:72" ht="13.5" customHeight="1" outlineLevel="1">
      <c r="A328" s="431" t="s">
        <v>972</v>
      </c>
      <c r="B328" s="432" t="s">
        <v>910</v>
      </c>
      <c r="C328" s="432">
        <v>60</v>
      </c>
      <c r="D328" s="432">
        <v>2</v>
      </c>
      <c r="E328" s="432" t="s">
        <v>354</v>
      </c>
      <c r="F328" s="433">
        <v>3565</v>
      </c>
      <c r="G328" s="456">
        <v>3172</v>
      </c>
      <c r="H328" s="434">
        <v>1069</v>
      </c>
      <c r="I328" s="435">
        <v>38</v>
      </c>
      <c r="J328" s="436">
        <v>19</v>
      </c>
      <c r="K328" s="437">
        <v>15.200000000000001</v>
      </c>
      <c r="L328" s="438">
        <v>74.953741685426309</v>
      </c>
      <c r="M328" s="439">
        <v>37.476870842713154</v>
      </c>
      <c r="N328" s="440">
        <v>29.981496674170526</v>
      </c>
      <c r="O328" s="438">
        <v>104.25318394720594</v>
      </c>
      <c r="P328" s="439">
        <v>52.12659197360297</v>
      </c>
      <c r="Q328" s="441">
        <v>41.701273578882379</v>
      </c>
      <c r="R328" s="442">
        <v>136</v>
      </c>
      <c r="S328" s="443">
        <v>68</v>
      </c>
      <c r="T328" s="437">
        <v>54.400000000000006</v>
      </c>
      <c r="U328" s="444">
        <v>870</v>
      </c>
      <c r="V328" s="432">
        <v>435</v>
      </c>
      <c r="W328" s="445">
        <v>348</v>
      </c>
      <c r="X328" s="443" t="s">
        <v>231</v>
      </c>
      <c r="Y328" s="436" t="s">
        <v>194</v>
      </c>
      <c r="Z328" s="436">
        <v>93.8</v>
      </c>
      <c r="AA328" s="436">
        <v>94.1</v>
      </c>
      <c r="AB328" s="436">
        <v>93.6</v>
      </c>
      <c r="AC328" s="436">
        <v>93</v>
      </c>
      <c r="AD328" s="436">
        <v>80</v>
      </c>
      <c r="AE328" s="436">
        <v>86</v>
      </c>
      <c r="AF328" s="436">
        <v>88</v>
      </c>
      <c r="AG328" s="436">
        <v>89</v>
      </c>
      <c r="AH328" s="436">
        <v>142.4</v>
      </c>
      <c r="AI328" s="436">
        <v>222</v>
      </c>
      <c r="AJ328" s="436">
        <v>133.5</v>
      </c>
      <c r="AK328" s="436">
        <v>160</v>
      </c>
      <c r="AL328" s="436">
        <v>250</v>
      </c>
      <c r="AM328" s="436">
        <v>150</v>
      </c>
      <c r="AN328" s="432">
        <v>16</v>
      </c>
      <c r="AO328" s="432">
        <v>28</v>
      </c>
      <c r="AP328" s="446">
        <v>740.09220000000005</v>
      </c>
      <c r="AQ328" s="447">
        <v>127.96597582253031</v>
      </c>
      <c r="AR328" s="446">
        <v>58</v>
      </c>
      <c r="AS328" s="449">
        <v>4.74</v>
      </c>
      <c r="AT328" s="432" t="s">
        <v>299</v>
      </c>
      <c r="AU328" s="432" t="s">
        <v>197</v>
      </c>
      <c r="AV328" s="450">
        <v>87</v>
      </c>
      <c r="AW328" s="450">
        <v>98</v>
      </c>
      <c r="AX328" s="450">
        <v>59</v>
      </c>
      <c r="AY328" s="450">
        <v>74</v>
      </c>
      <c r="AZ328" s="450">
        <v>77</v>
      </c>
      <c r="BA328" s="450">
        <v>82</v>
      </c>
      <c r="BB328" s="450">
        <v>83</v>
      </c>
      <c r="BC328" s="450">
        <v>77</v>
      </c>
      <c r="BD328" s="450">
        <v>67</v>
      </c>
      <c r="BE328" s="451">
        <f t="shared" si="27"/>
        <v>335.38389830508476</v>
      </c>
      <c r="BF328" s="450">
        <v>3600</v>
      </c>
      <c r="BG328" s="451">
        <f t="shared" si="28"/>
        <v>335.38389830508476</v>
      </c>
      <c r="BH328" s="458">
        <f t="shared" si="31"/>
        <v>3600</v>
      </c>
      <c r="BI328" s="446" t="s">
        <v>198</v>
      </c>
      <c r="BJ328" s="446" t="s">
        <v>199</v>
      </c>
      <c r="BK328" s="452" t="s">
        <v>200</v>
      </c>
      <c r="BL328" s="453">
        <v>1.1499999999999999</v>
      </c>
      <c r="BM328" s="454">
        <v>40</v>
      </c>
      <c r="BN328" s="454" t="s">
        <v>911</v>
      </c>
      <c r="BO328" s="454" t="s">
        <v>912</v>
      </c>
      <c r="BP328" s="454" t="s">
        <v>913</v>
      </c>
      <c r="BQ328" s="454" t="s">
        <v>945</v>
      </c>
      <c r="BT328" s="485">
        <v>162.30000000000001</v>
      </c>
    </row>
    <row r="329" spans="1:72" ht="13.5" customHeight="1" outlineLevel="1">
      <c r="A329" s="431" t="s">
        <v>973</v>
      </c>
      <c r="B329" s="432" t="s">
        <v>910</v>
      </c>
      <c r="C329" s="432">
        <v>75</v>
      </c>
      <c r="D329" s="432">
        <v>2</v>
      </c>
      <c r="E329" s="432" t="s">
        <v>356</v>
      </c>
      <c r="F329" s="433">
        <v>3565</v>
      </c>
      <c r="G329" s="456">
        <v>3172</v>
      </c>
      <c r="H329" s="434">
        <v>0.36</v>
      </c>
      <c r="I329" s="435">
        <v>44</v>
      </c>
      <c r="J329" s="436">
        <v>22</v>
      </c>
      <c r="K329" s="437">
        <v>17.600000000000001</v>
      </c>
      <c r="L329" s="438">
        <v>92.634240748553808</v>
      </c>
      <c r="M329" s="439">
        <v>46.317120374276904</v>
      </c>
      <c r="N329" s="440">
        <v>37.053696299421524</v>
      </c>
      <c r="O329" s="438">
        <v>130.0400929139989</v>
      </c>
      <c r="P329" s="439">
        <v>65.020046456999452</v>
      </c>
      <c r="Q329" s="441">
        <v>52.016037165599563</v>
      </c>
      <c r="R329" s="442">
        <v>172</v>
      </c>
      <c r="S329" s="443">
        <v>86</v>
      </c>
      <c r="T329" s="437">
        <v>68.8</v>
      </c>
      <c r="U329" s="444">
        <v>1086</v>
      </c>
      <c r="V329" s="432">
        <v>543</v>
      </c>
      <c r="W329" s="445">
        <v>434.40000000000003</v>
      </c>
      <c r="X329" s="443" t="s">
        <v>231</v>
      </c>
      <c r="Y329" s="436" t="s">
        <v>194</v>
      </c>
      <c r="Z329" s="436">
        <v>93.7</v>
      </c>
      <c r="AA329" s="436">
        <v>94.3</v>
      </c>
      <c r="AB329" s="436">
        <v>94.1</v>
      </c>
      <c r="AC329" s="436">
        <v>93.6</v>
      </c>
      <c r="AD329" s="436">
        <v>81</v>
      </c>
      <c r="AE329" s="436">
        <v>86</v>
      </c>
      <c r="AF329" s="436">
        <v>88</v>
      </c>
      <c r="AG329" s="436">
        <v>111</v>
      </c>
      <c r="AH329" s="436">
        <v>178</v>
      </c>
      <c r="AI329" s="436">
        <v>289</v>
      </c>
      <c r="AJ329" s="436">
        <v>165.39</v>
      </c>
      <c r="AK329" s="436">
        <v>160</v>
      </c>
      <c r="AL329" s="436">
        <v>260</v>
      </c>
      <c r="AM329" s="436">
        <v>149</v>
      </c>
      <c r="AN329" s="432">
        <v>16</v>
      </c>
      <c r="AO329" s="432">
        <v>27</v>
      </c>
      <c r="AP329" s="446">
        <v>816.94200000000001</v>
      </c>
      <c r="AQ329" s="447">
        <v>144.96863307007726</v>
      </c>
      <c r="AR329" s="446">
        <v>71</v>
      </c>
      <c r="AS329" s="449">
        <v>5.8</v>
      </c>
      <c r="AT329" s="432" t="s">
        <v>299</v>
      </c>
      <c r="AU329" s="432" t="s">
        <v>197</v>
      </c>
      <c r="AV329" s="450">
        <v>87</v>
      </c>
      <c r="AW329" s="450">
        <v>98</v>
      </c>
      <c r="AX329" s="450">
        <v>59</v>
      </c>
      <c r="AY329" s="450">
        <v>74</v>
      </c>
      <c r="AZ329" s="450">
        <v>77</v>
      </c>
      <c r="BA329" s="450">
        <v>82</v>
      </c>
      <c r="BB329" s="450">
        <v>83</v>
      </c>
      <c r="BC329" s="450">
        <v>77</v>
      </c>
      <c r="BD329" s="450">
        <v>67</v>
      </c>
      <c r="BE329" s="451">
        <f t="shared" si="27"/>
        <v>335.38389830508476</v>
      </c>
      <c r="BF329" s="450">
        <v>3600</v>
      </c>
      <c r="BG329" s="451">
        <f t="shared" si="28"/>
        <v>335.38389830508476</v>
      </c>
      <c r="BH329" s="458">
        <f t="shared" si="31"/>
        <v>3600</v>
      </c>
      <c r="BI329" s="446" t="s">
        <v>198</v>
      </c>
      <c r="BJ329" s="446" t="s">
        <v>199</v>
      </c>
      <c r="BK329" s="452" t="s">
        <v>200</v>
      </c>
      <c r="BL329" s="453">
        <v>1.1499999999999999</v>
      </c>
      <c r="BM329" s="454">
        <v>40</v>
      </c>
      <c r="BN329" s="454" t="s">
        <v>911</v>
      </c>
      <c r="BO329" s="454" t="s">
        <v>912</v>
      </c>
      <c r="BP329" s="454" t="s">
        <v>913</v>
      </c>
      <c r="BQ329" s="454" t="s">
        <v>945</v>
      </c>
      <c r="BT329" s="485">
        <v>152.96947370000001</v>
      </c>
    </row>
    <row r="330" spans="1:72" ht="13.5" customHeight="1" outlineLevel="1">
      <c r="A330" s="431" t="s">
        <v>974</v>
      </c>
      <c r="B330" s="432" t="s">
        <v>910</v>
      </c>
      <c r="C330" s="432">
        <v>60</v>
      </c>
      <c r="D330" s="432">
        <v>4</v>
      </c>
      <c r="E330" s="432" t="s">
        <v>354</v>
      </c>
      <c r="F330" s="433">
        <v>1780</v>
      </c>
      <c r="G330" s="456">
        <v>1582</v>
      </c>
      <c r="H330" s="434">
        <v>765</v>
      </c>
      <c r="I330" s="435">
        <v>38</v>
      </c>
      <c r="J330" s="436">
        <v>19</v>
      </c>
      <c r="K330" s="437">
        <v>15.200000000000001</v>
      </c>
      <c r="L330" s="438">
        <v>76.728811198220981</v>
      </c>
      <c r="M330" s="439">
        <v>38.364405599110491</v>
      </c>
      <c r="N330" s="440">
        <v>30.691524479288393</v>
      </c>
      <c r="O330" s="438">
        <v>104.0423377002292</v>
      </c>
      <c r="P330" s="439">
        <v>52.021168850114599</v>
      </c>
      <c r="Q330" s="441">
        <v>41.616935080091679</v>
      </c>
      <c r="R330" s="442">
        <v>136</v>
      </c>
      <c r="S330" s="443">
        <v>68</v>
      </c>
      <c r="T330" s="437">
        <v>54.400000000000006</v>
      </c>
      <c r="U330" s="444">
        <v>870</v>
      </c>
      <c r="V330" s="432">
        <v>435</v>
      </c>
      <c r="W330" s="445">
        <v>348</v>
      </c>
      <c r="X330" s="443" t="s">
        <v>231</v>
      </c>
      <c r="Y330" s="436" t="s">
        <v>194</v>
      </c>
      <c r="Z330" s="436">
        <v>95.2</v>
      </c>
      <c r="AA330" s="436">
        <v>95.4</v>
      </c>
      <c r="AB330" s="436">
        <v>95</v>
      </c>
      <c r="AC330" s="436">
        <v>94.5</v>
      </c>
      <c r="AD330" s="436">
        <v>77</v>
      </c>
      <c r="AE330" s="436">
        <v>85</v>
      </c>
      <c r="AF330" s="436">
        <v>87</v>
      </c>
      <c r="AG330" s="436">
        <v>177</v>
      </c>
      <c r="AH330" s="436">
        <v>319</v>
      </c>
      <c r="AI330" s="436">
        <v>425</v>
      </c>
      <c r="AJ330" s="436">
        <v>297.36</v>
      </c>
      <c r="AK330" s="436">
        <v>180</v>
      </c>
      <c r="AL330" s="436">
        <v>240</v>
      </c>
      <c r="AM330" s="436">
        <v>168</v>
      </c>
      <c r="AN330" s="432">
        <v>26</v>
      </c>
      <c r="AO330" s="432">
        <v>38</v>
      </c>
      <c r="AP330" s="446">
        <v>936.14846666666676</v>
      </c>
      <c r="AQ330" s="447">
        <v>223.2509495584639</v>
      </c>
      <c r="AR330" s="446">
        <v>275</v>
      </c>
      <c r="AS330" s="449">
        <v>16.89</v>
      </c>
      <c r="AT330" s="432" t="s">
        <v>299</v>
      </c>
      <c r="AU330" s="432" t="s">
        <v>197</v>
      </c>
      <c r="AV330" s="450">
        <v>64</v>
      </c>
      <c r="AW330" s="450">
        <v>75</v>
      </c>
      <c r="AX330" s="450">
        <v>42</v>
      </c>
      <c r="AY330" s="450">
        <v>52</v>
      </c>
      <c r="AZ330" s="450">
        <v>56</v>
      </c>
      <c r="BA330" s="450">
        <v>58</v>
      </c>
      <c r="BB330" s="450">
        <v>58</v>
      </c>
      <c r="BC330" s="450">
        <v>57</v>
      </c>
      <c r="BD330" s="450">
        <v>52</v>
      </c>
      <c r="BE330" s="451">
        <f t="shared" si="27"/>
        <v>447.17853107344632</v>
      </c>
      <c r="BF330" s="450">
        <v>2700</v>
      </c>
      <c r="BG330" s="451">
        <f t="shared" si="28"/>
        <v>447.17853107344632</v>
      </c>
      <c r="BH330" s="458">
        <f t="shared" si="31"/>
        <v>2700</v>
      </c>
      <c r="BI330" s="446" t="s">
        <v>198</v>
      </c>
      <c r="BJ330" s="446" t="s">
        <v>199</v>
      </c>
      <c r="BK330" s="452" t="s">
        <v>199</v>
      </c>
      <c r="BL330" s="453">
        <v>1.1499999999999999</v>
      </c>
      <c r="BM330" s="454">
        <v>40</v>
      </c>
      <c r="BN330" s="454" t="s">
        <v>911</v>
      </c>
      <c r="BO330" s="454" t="s">
        <v>912</v>
      </c>
      <c r="BP330" s="454" t="s">
        <v>913</v>
      </c>
      <c r="BQ330" s="454" t="s">
        <v>945</v>
      </c>
      <c r="BT330" s="485">
        <v>163.93157890000001</v>
      </c>
    </row>
    <row r="331" spans="1:72" ht="13.5" customHeight="1" outlineLevel="1">
      <c r="A331" s="431" t="s">
        <v>975</v>
      </c>
      <c r="B331" s="432" t="s">
        <v>910</v>
      </c>
      <c r="C331" s="432">
        <v>75</v>
      </c>
      <c r="D331" s="432">
        <v>4</v>
      </c>
      <c r="E331" s="432" t="s">
        <v>356</v>
      </c>
      <c r="F331" s="433">
        <v>1780</v>
      </c>
      <c r="G331" s="456">
        <v>1582</v>
      </c>
      <c r="H331" s="434">
        <v>765</v>
      </c>
      <c r="I331" s="435">
        <v>50</v>
      </c>
      <c r="J331" s="436">
        <v>25</v>
      </c>
      <c r="K331" s="437">
        <v>20</v>
      </c>
      <c r="L331" s="438">
        <v>94.285229188029575</v>
      </c>
      <c r="M331" s="439">
        <v>47.142614594014788</v>
      </c>
      <c r="N331" s="440">
        <v>37.714091675211833</v>
      </c>
      <c r="O331" s="438">
        <v>129.50990366129784</v>
      </c>
      <c r="P331" s="439">
        <v>64.75495183064892</v>
      </c>
      <c r="Q331" s="441">
        <v>51.803961464519141</v>
      </c>
      <c r="R331" s="442">
        <v>170</v>
      </c>
      <c r="S331" s="443">
        <v>85</v>
      </c>
      <c r="T331" s="437">
        <v>68</v>
      </c>
      <c r="U331" s="444">
        <v>1086</v>
      </c>
      <c r="V331" s="432">
        <v>543</v>
      </c>
      <c r="W331" s="445">
        <v>434.40000000000003</v>
      </c>
      <c r="X331" s="443" t="s">
        <v>231</v>
      </c>
      <c r="Y331" s="436" t="s">
        <v>194</v>
      </c>
      <c r="Z331" s="436">
        <v>95.6</v>
      </c>
      <c r="AA331" s="436">
        <v>95.8</v>
      </c>
      <c r="AB331" s="436">
        <v>95.4</v>
      </c>
      <c r="AC331" s="436">
        <v>95</v>
      </c>
      <c r="AD331" s="436">
        <v>78</v>
      </c>
      <c r="AE331" s="436">
        <v>85</v>
      </c>
      <c r="AF331" s="436">
        <v>87</v>
      </c>
      <c r="AG331" s="436">
        <v>221</v>
      </c>
      <c r="AH331" s="436">
        <v>398</v>
      </c>
      <c r="AI331" s="436">
        <v>530</v>
      </c>
      <c r="AJ331" s="436">
        <v>371.28</v>
      </c>
      <c r="AK331" s="436">
        <v>180</v>
      </c>
      <c r="AL331" s="436">
        <v>240</v>
      </c>
      <c r="AM331" s="436">
        <v>168</v>
      </c>
      <c r="AN331" s="432">
        <v>25</v>
      </c>
      <c r="AO331" s="432">
        <v>35</v>
      </c>
      <c r="AP331" s="446">
        <v>1000</v>
      </c>
      <c r="AQ331" s="447">
        <v>250.23812711602554</v>
      </c>
      <c r="AR331" s="446">
        <v>338</v>
      </c>
      <c r="AS331" s="449">
        <v>19.7</v>
      </c>
      <c r="AT331" s="432" t="s">
        <v>299</v>
      </c>
      <c r="AU331" s="432" t="s">
        <v>197</v>
      </c>
      <c r="AV331" s="450">
        <v>64</v>
      </c>
      <c r="AW331" s="450">
        <v>75</v>
      </c>
      <c r="AX331" s="450">
        <v>42</v>
      </c>
      <c r="AY331" s="450">
        <v>52</v>
      </c>
      <c r="AZ331" s="450">
        <v>56</v>
      </c>
      <c r="BA331" s="450">
        <v>58</v>
      </c>
      <c r="BB331" s="450">
        <v>58</v>
      </c>
      <c r="BC331" s="450">
        <v>57</v>
      </c>
      <c r="BD331" s="450">
        <v>52</v>
      </c>
      <c r="BE331" s="451">
        <f t="shared" si="27"/>
        <v>447.17853107344632</v>
      </c>
      <c r="BF331" s="450">
        <v>2700</v>
      </c>
      <c r="BG331" s="451">
        <f t="shared" si="28"/>
        <v>447.17853107344632</v>
      </c>
      <c r="BH331" s="458">
        <f t="shared" si="31"/>
        <v>2700</v>
      </c>
      <c r="BI331" s="446" t="s">
        <v>198</v>
      </c>
      <c r="BJ331" s="446" t="s">
        <v>199</v>
      </c>
      <c r="BK331" s="452" t="s">
        <v>199</v>
      </c>
      <c r="BL331" s="453">
        <v>1.1499999999999999</v>
      </c>
      <c r="BM331" s="454">
        <v>40</v>
      </c>
      <c r="BN331" s="454" t="s">
        <v>911</v>
      </c>
      <c r="BO331" s="454" t="s">
        <v>912</v>
      </c>
      <c r="BP331" s="454" t="s">
        <v>913</v>
      </c>
      <c r="BQ331" s="454" t="s">
        <v>945</v>
      </c>
      <c r="BT331" s="485">
        <v>163.4</v>
      </c>
    </row>
    <row r="332" spans="1:72" ht="13.5" customHeight="1" outlineLevel="1">
      <c r="A332" s="431" t="s">
        <v>976</v>
      </c>
      <c r="B332" s="432" t="s">
        <v>910</v>
      </c>
      <c r="C332" s="432">
        <v>40</v>
      </c>
      <c r="D332" s="432">
        <v>6</v>
      </c>
      <c r="E332" s="432" t="s">
        <v>354</v>
      </c>
      <c r="F332" s="433">
        <v>1185</v>
      </c>
      <c r="G332" s="456">
        <v>1054</v>
      </c>
      <c r="H332" s="434">
        <v>533</v>
      </c>
      <c r="I332" s="435">
        <v>36</v>
      </c>
      <c r="J332" s="436">
        <v>18</v>
      </c>
      <c r="K332" s="437">
        <v>14.4</v>
      </c>
      <c r="L332" s="438">
        <v>56.744640598006363</v>
      </c>
      <c r="M332" s="439">
        <v>28.372320299003182</v>
      </c>
      <c r="N332" s="440">
        <v>22.697856239202547</v>
      </c>
      <c r="O332" s="438">
        <v>75.660538560841417</v>
      </c>
      <c r="P332" s="439">
        <v>37.830269280420708</v>
      </c>
      <c r="Q332" s="441">
        <v>30.26421542433657</v>
      </c>
      <c r="R332" s="442">
        <v>98</v>
      </c>
      <c r="S332" s="443">
        <v>49</v>
      </c>
      <c r="T332" s="437">
        <v>39.200000000000003</v>
      </c>
      <c r="U332" s="444">
        <v>580</v>
      </c>
      <c r="V332" s="432">
        <v>290</v>
      </c>
      <c r="W332" s="445">
        <v>232</v>
      </c>
      <c r="X332" s="443" t="s">
        <v>231</v>
      </c>
      <c r="Y332" s="436" t="s">
        <v>194</v>
      </c>
      <c r="Z332" s="436">
        <v>94.4</v>
      </c>
      <c r="AA332" s="436">
        <v>94.1</v>
      </c>
      <c r="AB332" s="436">
        <v>94.1</v>
      </c>
      <c r="AC332" s="436">
        <v>93.6</v>
      </c>
      <c r="AD332" s="436">
        <v>70</v>
      </c>
      <c r="AE332" s="436">
        <v>79</v>
      </c>
      <c r="AF332" s="436">
        <v>81</v>
      </c>
      <c r="AG332" s="436">
        <v>177</v>
      </c>
      <c r="AH332" s="436">
        <v>336</v>
      </c>
      <c r="AI332" s="436">
        <v>389</v>
      </c>
      <c r="AJ332" s="436">
        <v>315.06</v>
      </c>
      <c r="AK332" s="436">
        <v>190</v>
      </c>
      <c r="AL332" s="436">
        <v>220</v>
      </c>
      <c r="AM332" s="436">
        <v>178</v>
      </c>
      <c r="AN332" s="432">
        <v>29</v>
      </c>
      <c r="AO332" s="432">
        <v>55</v>
      </c>
      <c r="AP332" s="446">
        <v>838.96199999999999</v>
      </c>
      <c r="AQ332" s="447">
        <v>202.6993117393867</v>
      </c>
      <c r="AR332" s="446">
        <v>503</v>
      </c>
      <c r="AS332" s="449">
        <v>14.82</v>
      </c>
      <c r="AT332" s="432" t="s">
        <v>299</v>
      </c>
      <c r="AU332" s="432" t="s">
        <v>197</v>
      </c>
      <c r="AV332" s="450">
        <v>60</v>
      </c>
      <c r="AW332" s="450">
        <v>71</v>
      </c>
      <c r="AX332" s="450">
        <v>40</v>
      </c>
      <c r="AY332" s="450">
        <v>48</v>
      </c>
      <c r="AZ332" s="450">
        <v>53</v>
      </c>
      <c r="BA332" s="450">
        <v>54</v>
      </c>
      <c r="BB332" s="450">
        <v>53</v>
      </c>
      <c r="BC332" s="450">
        <v>52</v>
      </c>
      <c r="BD332" s="450">
        <v>50</v>
      </c>
      <c r="BE332" s="451">
        <f t="shared" si="27"/>
        <v>670.76779661016951</v>
      </c>
      <c r="BF332" s="450">
        <v>1800</v>
      </c>
      <c r="BG332" s="451">
        <f t="shared" si="28"/>
        <v>670.76779661016951</v>
      </c>
      <c r="BH332" s="458">
        <f t="shared" si="31"/>
        <v>1800</v>
      </c>
      <c r="BI332" s="446" t="s">
        <v>198</v>
      </c>
      <c r="BJ332" s="446" t="s">
        <v>199</v>
      </c>
      <c r="BK332" s="452" t="s">
        <v>200</v>
      </c>
      <c r="BL332" s="453">
        <v>1.1499999999999999</v>
      </c>
      <c r="BM332" s="454">
        <v>40</v>
      </c>
      <c r="BN332" s="454" t="s">
        <v>911</v>
      </c>
      <c r="BO332" s="454" t="s">
        <v>912</v>
      </c>
      <c r="BP332" s="454" t="s">
        <v>913</v>
      </c>
      <c r="BQ332" s="454" t="s">
        <v>945</v>
      </c>
      <c r="BT332" s="485">
        <v>165.43157890000001</v>
      </c>
    </row>
    <row r="333" spans="1:72" ht="13.5" customHeight="1" outlineLevel="1">
      <c r="A333" s="431" t="s">
        <v>977</v>
      </c>
      <c r="B333" s="432" t="s">
        <v>910</v>
      </c>
      <c r="C333" s="432">
        <v>100</v>
      </c>
      <c r="D333" s="432">
        <v>4</v>
      </c>
      <c r="E333" s="432" t="s">
        <v>360</v>
      </c>
      <c r="F333" s="433">
        <v>1780</v>
      </c>
      <c r="G333" s="456">
        <v>1584</v>
      </c>
      <c r="H333" s="434">
        <v>1174</v>
      </c>
      <c r="I333" s="435">
        <v>60</v>
      </c>
      <c r="J333" s="436">
        <v>30</v>
      </c>
      <c r="K333" s="437">
        <v>24</v>
      </c>
      <c r="L333" s="438">
        <v>122.31490901344795</v>
      </c>
      <c r="M333" s="439">
        <v>61.157454506723973</v>
      </c>
      <c r="N333" s="440">
        <v>48.925963605379181</v>
      </c>
      <c r="O333" s="438">
        <v>170.31639946930693</v>
      </c>
      <c r="P333" s="439">
        <v>85.158199734653465</v>
      </c>
      <c r="Q333" s="441">
        <v>68.126559787722769</v>
      </c>
      <c r="R333" s="442">
        <v>226</v>
      </c>
      <c r="S333" s="443">
        <v>113</v>
      </c>
      <c r="T333" s="437">
        <v>90.4</v>
      </c>
      <c r="U333" s="444">
        <v>1450</v>
      </c>
      <c r="V333" s="432">
        <v>725</v>
      </c>
      <c r="W333" s="445">
        <v>580</v>
      </c>
      <c r="X333" s="443" t="s">
        <v>231</v>
      </c>
      <c r="Y333" s="436" t="s">
        <v>194</v>
      </c>
      <c r="Z333" s="436">
        <v>95.8</v>
      </c>
      <c r="AA333" s="436">
        <v>96</v>
      </c>
      <c r="AB333" s="436">
        <v>95.4</v>
      </c>
      <c r="AC333" s="436">
        <v>95</v>
      </c>
      <c r="AD333" s="436">
        <v>80</v>
      </c>
      <c r="AE333" s="436">
        <v>86</v>
      </c>
      <c r="AF333" s="436">
        <v>87</v>
      </c>
      <c r="AG333" s="436">
        <v>295</v>
      </c>
      <c r="AH333" s="436">
        <v>531</v>
      </c>
      <c r="AI333" s="436">
        <v>590</v>
      </c>
      <c r="AJ333" s="436">
        <v>457.25</v>
      </c>
      <c r="AK333" s="436">
        <v>180</v>
      </c>
      <c r="AL333" s="436">
        <v>200</v>
      </c>
      <c r="AM333" s="436">
        <v>155</v>
      </c>
      <c r="AN333" s="432">
        <v>25</v>
      </c>
      <c r="AO333" s="432">
        <v>35</v>
      </c>
      <c r="AP333" s="446">
        <v>1101</v>
      </c>
      <c r="AQ333" s="447">
        <v>301.2910009361301</v>
      </c>
      <c r="AR333" s="446">
        <v>441</v>
      </c>
      <c r="AS333" s="449">
        <v>23.4</v>
      </c>
      <c r="AT333" s="432" t="s">
        <v>299</v>
      </c>
      <c r="AU333" s="432" t="s">
        <v>197</v>
      </c>
      <c r="AV333" s="450" t="s">
        <v>361</v>
      </c>
      <c r="AW333" s="450">
        <v>79</v>
      </c>
      <c r="AX333" s="450">
        <v>53</v>
      </c>
      <c r="AY333" s="450">
        <v>66</v>
      </c>
      <c r="AZ333" s="450">
        <v>76</v>
      </c>
      <c r="BA333" s="450">
        <v>73</v>
      </c>
      <c r="BB333" s="450">
        <v>70</v>
      </c>
      <c r="BC333" s="450">
        <v>65</v>
      </c>
      <c r="BD333" s="450">
        <v>51</v>
      </c>
      <c r="BE333" s="451">
        <f t="shared" si="27"/>
        <v>447.17853107344632</v>
      </c>
      <c r="BF333" s="450">
        <v>2700</v>
      </c>
      <c r="BG333" s="451">
        <f t="shared" si="28"/>
        <v>447.17853107344632</v>
      </c>
      <c r="BH333" s="458">
        <f t="shared" si="31"/>
        <v>2700</v>
      </c>
      <c r="BI333" s="446" t="s">
        <v>198</v>
      </c>
      <c r="BJ333" s="446" t="s">
        <v>199</v>
      </c>
      <c r="BK333" s="463" t="s">
        <v>200</v>
      </c>
      <c r="BL333" s="453">
        <v>1.1499999999999999</v>
      </c>
      <c r="BM333" s="454">
        <v>40</v>
      </c>
      <c r="BN333" s="454" t="s">
        <v>911</v>
      </c>
      <c r="BO333" s="454" t="s">
        <v>912</v>
      </c>
      <c r="BP333" s="454" t="s">
        <v>913</v>
      </c>
      <c r="BQ333" s="454" t="s">
        <v>945</v>
      </c>
      <c r="BT333" s="485">
        <v>150.26315790000001</v>
      </c>
    </row>
    <row r="334" spans="1:72" ht="13.5" customHeight="1" outlineLevel="1">
      <c r="A334" s="431" t="s">
        <v>978</v>
      </c>
      <c r="B334" s="432" t="s">
        <v>910</v>
      </c>
      <c r="C334" s="432">
        <v>60</v>
      </c>
      <c r="D334" s="432">
        <v>6</v>
      </c>
      <c r="E334" s="432" t="s">
        <v>363</v>
      </c>
      <c r="F334" s="433">
        <v>1185</v>
      </c>
      <c r="G334" s="456">
        <v>1054</v>
      </c>
      <c r="H334" s="434">
        <v>580</v>
      </c>
      <c r="I334" s="435">
        <v>56</v>
      </c>
      <c r="J334" s="436">
        <v>28</v>
      </c>
      <c r="K334" s="437">
        <v>22.400000000000002</v>
      </c>
      <c r="L334" s="438">
        <v>91.859036029305742</v>
      </c>
      <c r="M334" s="439">
        <v>45.929518014652871</v>
      </c>
      <c r="N334" s="440">
        <v>36.743614411722298</v>
      </c>
      <c r="O334" s="438">
        <v>117.22326966197389</v>
      </c>
      <c r="P334" s="439">
        <v>58.611634830986944</v>
      </c>
      <c r="Q334" s="441">
        <v>46.889307864789558</v>
      </c>
      <c r="R334" s="442">
        <v>148</v>
      </c>
      <c r="S334" s="443">
        <v>74</v>
      </c>
      <c r="T334" s="437">
        <v>59.2</v>
      </c>
      <c r="U334" s="444">
        <v>870</v>
      </c>
      <c r="V334" s="432">
        <v>435</v>
      </c>
      <c r="W334" s="445">
        <v>348</v>
      </c>
      <c r="X334" s="443" t="s">
        <v>231</v>
      </c>
      <c r="Y334" s="436" t="s">
        <v>194</v>
      </c>
      <c r="Z334" s="436">
        <v>94.2</v>
      </c>
      <c r="AA334" s="436">
        <v>94.7</v>
      </c>
      <c r="AB334" s="436">
        <v>94.5</v>
      </c>
      <c r="AC334" s="436">
        <v>94.1</v>
      </c>
      <c r="AD334" s="436">
        <v>65</v>
      </c>
      <c r="AE334" s="436">
        <v>76</v>
      </c>
      <c r="AF334" s="436">
        <v>80</v>
      </c>
      <c r="AG334" s="436">
        <v>266</v>
      </c>
      <c r="AH334" s="436">
        <v>479</v>
      </c>
      <c r="AI334" s="436">
        <v>585</v>
      </c>
      <c r="AJ334" s="436">
        <v>446.88</v>
      </c>
      <c r="AK334" s="436">
        <v>180</v>
      </c>
      <c r="AL334" s="436">
        <v>220</v>
      </c>
      <c r="AM334" s="436">
        <v>168</v>
      </c>
      <c r="AN334" s="432">
        <v>25</v>
      </c>
      <c r="AO334" s="432">
        <v>50</v>
      </c>
      <c r="AP334" s="446">
        <v>1100</v>
      </c>
      <c r="AQ334" s="447">
        <v>280.68453388879516</v>
      </c>
      <c r="AR334" s="446">
        <v>735</v>
      </c>
      <c r="AS334" s="449">
        <v>21.3</v>
      </c>
      <c r="AT334" s="432" t="s">
        <v>299</v>
      </c>
      <c r="AU334" s="432" t="s">
        <v>197</v>
      </c>
      <c r="AV334" s="450">
        <v>66</v>
      </c>
      <c r="AW334" s="450">
        <v>77</v>
      </c>
      <c r="AX334" s="450">
        <v>48</v>
      </c>
      <c r="AY334" s="450">
        <v>58</v>
      </c>
      <c r="AZ334" s="450">
        <v>61</v>
      </c>
      <c r="BA334" s="450">
        <v>62</v>
      </c>
      <c r="BB334" s="450">
        <v>57</v>
      </c>
      <c r="BC334" s="450">
        <v>48</v>
      </c>
      <c r="BD334" s="450">
        <v>39</v>
      </c>
      <c r="BE334" s="451">
        <f t="shared" si="27"/>
        <v>670.76779661016951</v>
      </c>
      <c r="BF334" s="450">
        <v>1800</v>
      </c>
      <c r="BG334" s="451">
        <f t="shared" si="28"/>
        <v>670.76779661016951</v>
      </c>
      <c r="BH334" s="458">
        <f t="shared" si="31"/>
        <v>1800</v>
      </c>
      <c r="BI334" s="446" t="s">
        <v>198</v>
      </c>
      <c r="BJ334" s="446" t="s">
        <v>199</v>
      </c>
      <c r="BK334" s="452" t="s">
        <v>200</v>
      </c>
      <c r="BL334" s="453">
        <v>1.1499999999999999</v>
      </c>
      <c r="BM334" s="454">
        <v>40</v>
      </c>
      <c r="BN334" s="454" t="s">
        <v>911</v>
      </c>
      <c r="BO334" s="454" t="s">
        <v>912</v>
      </c>
      <c r="BP334" s="454" t="s">
        <v>913</v>
      </c>
      <c r="BQ334" s="454" t="s">
        <v>945</v>
      </c>
      <c r="BT334" s="485">
        <v>154.27894739999999</v>
      </c>
    </row>
    <row r="335" spans="1:72" ht="13.5" customHeight="1" outlineLevel="1">
      <c r="A335" s="431" t="s">
        <v>979</v>
      </c>
      <c r="B335" s="432" t="s">
        <v>910</v>
      </c>
      <c r="C335" s="432">
        <v>75</v>
      </c>
      <c r="D335" s="432">
        <v>6</v>
      </c>
      <c r="E335" s="432" t="s">
        <v>360</v>
      </c>
      <c r="F335" s="433">
        <v>1185</v>
      </c>
      <c r="G335" s="456">
        <v>1054</v>
      </c>
      <c r="H335" s="434">
        <v>580</v>
      </c>
      <c r="I335" s="435">
        <v>68</v>
      </c>
      <c r="J335" s="436">
        <v>34</v>
      </c>
      <c r="K335" s="437">
        <v>27.200000000000003</v>
      </c>
      <c r="L335" s="438">
        <v>109.17853546948548</v>
      </c>
      <c r="M335" s="439">
        <v>54.589267734742741</v>
      </c>
      <c r="N335" s="440">
        <v>43.671414187794198</v>
      </c>
      <c r="O335" s="438">
        <v>144.321315056717</v>
      </c>
      <c r="P335" s="439">
        <v>72.160657528358499</v>
      </c>
      <c r="Q335" s="441">
        <v>57.7285260226868</v>
      </c>
      <c r="R335" s="442">
        <v>186</v>
      </c>
      <c r="S335" s="443">
        <v>93</v>
      </c>
      <c r="T335" s="437">
        <v>74.400000000000006</v>
      </c>
      <c r="U335" s="444">
        <v>1086</v>
      </c>
      <c r="V335" s="432">
        <v>543</v>
      </c>
      <c r="W335" s="445">
        <v>434.40000000000003</v>
      </c>
      <c r="X335" s="443" t="s">
        <v>231</v>
      </c>
      <c r="Y335" s="436" t="s">
        <v>194</v>
      </c>
      <c r="Z335" s="436">
        <v>94.7</v>
      </c>
      <c r="AA335" s="436">
        <v>94.9</v>
      </c>
      <c r="AB335" s="436">
        <v>94.5</v>
      </c>
      <c r="AC335" s="436">
        <v>94.1</v>
      </c>
      <c r="AD335" s="436">
        <v>68</v>
      </c>
      <c r="AE335" s="436">
        <v>77</v>
      </c>
      <c r="AF335" s="436">
        <v>80</v>
      </c>
      <c r="AG335" s="436">
        <v>332</v>
      </c>
      <c r="AH335" s="436">
        <v>598</v>
      </c>
      <c r="AI335" s="436">
        <v>730</v>
      </c>
      <c r="AJ335" s="436">
        <v>557.76</v>
      </c>
      <c r="AK335" s="436">
        <v>180</v>
      </c>
      <c r="AL335" s="436">
        <v>220</v>
      </c>
      <c r="AM335" s="436">
        <v>168</v>
      </c>
      <c r="AN335" s="432">
        <v>33</v>
      </c>
      <c r="AO335" s="432">
        <v>45</v>
      </c>
      <c r="AP335" s="446">
        <v>1256.9015999999999</v>
      </c>
      <c r="AQ335" s="447">
        <v>303.57518674028131</v>
      </c>
      <c r="AR335" s="446">
        <v>904</v>
      </c>
      <c r="AS335" s="449">
        <v>23.7</v>
      </c>
      <c r="AT335" s="432" t="s">
        <v>299</v>
      </c>
      <c r="AU335" s="432" t="s">
        <v>197</v>
      </c>
      <c r="AV335" s="450">
        <v>66</v>
      </c>
      <c r="AW335" s="450">
        <v>77</v>
      </c>
      <c r="AX335" s="450">
        <v>48</v>
      </c>
      <c r="AY335" s="450">
        <v>58</v>
      </c>
      <c r="AZ335" s="450">
        <v>61</v>
      </c>
      <c r="BA335" s="450">
        <v>62</v>
      </c>
      <c r="BB335" s="450">
        <v>57</v>
      </c>
      <c r="BC335" s="450">
        <v>48</v>
      </c>
      <c r="BD335" s="450">
        <v>39</v>
      </c>
      <c r="BE335" s="451">
        <f t="shared" ref="BE335:BE398" si="32">(((125*746)*(9.549))/BF335)/0.7375</f>
        <v>670.76779661016951</v>
      </c>
      <c r="BF335" s="450">
        <v>1800</v>
      </c>
      <c r="BG335" s="451">
        <f t="shared" ref="BG335:BG398" si="33">BE335</f>
        <v>670.76779661016951</v>
      </c>
      <c r="BH335" s="458">
        <f t="shared" si="31"/>
        <v>1800</v>
      </c>
      <c r="BI335" s="446" t="s">
        <v>198</v>
      </c>
      <c r="BJ335" s="446" t="s">
        <v>199</v>
      </c>
      <c r="BK335" s="452" t="s">
        <v>200</v>
      </c>
      <c r="BL335" s="453">
        <v>1.1499999999999999</v>
      </c>
      <c r="BM335" s="454">
        <v>40</v>
      </c>
      <c r="BN335" s="454" t="s">
        <v>911</v>
      </c>
      <c r="BO335" s="454" t="s">
        <v>912</v>
      </c>
      <c r="BP335" s="454" t="s">
        <v>913</v>
      </c>
      <c r="BQ335" s="454" t="s">
        <v>945</v>
      </c>
      <c r="BT335" s="485">
        <v>153.3947368</v>
      </c>
    </row>
    <row r="336" spans="1:72" ht="13.5" customHeight="1" outlineLevel="1">
      <c r="A336" s="431" t="s">
        <v>980</v>
      </c>
      <c r="B336" s="432" t="s">
        <v>910</v>
      </c>
      <c r="C336" s="432">
        <v>50</v>
      </c>
      <c r="D336" s="432">
        <v>8</v>
      </c>
      <c r="E336" s="432" t="s">
        <v>363</v>
      </c>
      <c r="F336" s="433">
        <v>885</v>
      </c>
      <c r="G336" s="456">
        <v>787</v>
      </c>
      <c r="H336" s="434">
        <v>345</v>
      </c>
      <c r="I336" s="435">
        <v>56</v>
      </c>
      <c r="J336" s="436">
        <v>28</v>
      </c>
      <c r="K336" s="437">
        <v>22.400000000000002</v>
      </c>
      <c r="L336" s="438">
        <v>78.748442765378442</v>
      </c>
      <c r="M336" s="439">
        <v>39.374221382689221</v>
      </c>
      <c r="N336" s="440">
        <v>31.499377106151378</v>
      </c>
      <c r="O336" s="438">
        <v>103.44836116847385</v>
      </c>
      <c r="P336" s="439">
        <v>51.724180584236926</v>
      </c>
      <c r="Q336" s="441">
        <v>41.379344467389544</v>
      </c>
      <c r="R336" s="442">
        <v>134</v>
      </c>
      <c r="S336" s="443">
        <v>67</v>
      </c>
      <c r="T336" s="437">
        <v>53.6</v>
      </c>
      <c r="U336" s="444">
        <v>726</v>
      </c>
      <c r="V336" s="432">
        <v>363</v>
      </c>
      <c r="W336" s="445">
        <v>290.40000000000003</v>
      </c>
      <c r="X336" s="443" t="s">
        <v>231</v>
      </c>
      <c r="Y336" s="436" t="s">
        <v>194</v>
      </c>
      <c r="Z336" s="436">
        <v>93</v>
      </c>
      <c r="AA336" s="436">
        <v>93.1</v>
      </c>
      <c r="AB336" s="436">
        <v>92.4</v>
      </c>
      <c r="AC336" s="436">
        <v>91.7</v>
      </c>
      <c r="AD336" s="436">
        <v>64</v>
      </c>
      <c r="AE336" s="436">
        <v>73</v>
      </c>
      <c r="AF336" s="436">
        <v>76</v>
      </c>
      <c r="AG336" s="436">
        <v>297</v>
      </c>
      <c r="AH336" s="436">
        <v>416</v>
      </c>
      <c r="AI336" s="436">
        <v>594</v>
      </c>
      <c r="AJ336" s="436">
        <v>389.07</v>
      </c>
      <c r="AK336" s="436">
        <v>140</v>
      </c>
      <c r="AL336" s="436">
        <v>200</v>
      </c>
      <c r="AM336" s="436">
        <v>131</v>
      </c>
      <c r="AN336" s="432">
        <v>25</v>
      </c>
      <c r="AO336" s="432">
        <v>40</v>
      </c>
      <c r="AP336" s="446">
        <v>1116</v>
      </c>
      <c r="AQ336" s="447">
        <v>323.31637546875658</v>
      </c>
      <c r="AR336" s="446" t="s">
        <v>371</v>
      </c>
      <c r="AS336" s="449">
        <v>0</v>
      </c>
      <c r="AT336" s="432" t="s">
        <v>299</v>
      </c>
      <c r="AU336" s="432" t="s">
        <v>197</v>
      </c>
      <c r="AV336" s="450" t="s">
        <v>364</v>
      </c>
      <c r="AW336" s="450" t="s">
        <v>365</v>
      </c>
      <c r="AX336" s="450" t="s">
        <v>348</v>
      </c>
      <c r="AY336" s="450" t="s">
        <v>329</v>
      </c>
      <c r="AZ336" s="450" t="s">
        <v>366</v>
      </c>
      <c r="BA336" s="450" t="s">
        <v>367</v>
      </c>
      <c r="BB336" s="450" t="s">
        <v>318</v>
      </c>
      <c r="BC336" s="450" t="s">
        <v>348</v>
      </c>
      <c r="BD336" s="450" t="s">
        <v>368</v>
      </c>
      <c r="BE336" s="451">
        <f t="shared" si="32"/>
        <v>894.35706214689264</v>
      </c>
      <c r="BF336" s="450">
        <v>1350</v>
      </c>
      <c r="BG336" s="451">
        <f t="shared" si="33"/>
        <v>894.35706214689264</v>
      </c>
      <c r="BH336" s="458">
        <f t="shared" si="31"/>
        <v>1350</v>
      </c>
      <c r="BI336" s="446" t="s">
        <v>198</v>
      </c>
      <c r="BJ336" s="446" t="s">
        <v>199</v>
      </c>
      <c r="BK336" s="452" t="s">
        <v>200</v>
      </c>
      <c r="BL336" s="453">
        <v>1.1499999999999999</v>
      </c>
      <c r="BM336" s="454">
        <v>40</v>
      </c>
      <c r="BN336" s="454" t="s">
        <v>911</v>
      </c>
      <c r="BO336" s="454" t="s">
        <v>912</v>
      </c>
      <c r="BP336" s="454" t="s">
        <v>913</v>
      </c>
      <c r="BQ336" s="454" t="s">
        <v>945</v>
      </c>
      <c r="BT336" s="485">
        <v>131.8244737</v>
      </c>
    </row>
    <row r="337" spans="1:72" ht="13.5" customHeight="1" outlineLevel="1">
      <c r="A337" s="431" t="s">
        <v>981</v>
      </c>
      <c r="B337" s="432" t="s">
        <v>910</v>
      </c>
      <c r="C337" s="432">
        <v>60</v>
      </c>
      <c r="D337" s="432">
        <v>8</v>
      </c>
      <c r="E337" s="432" t="s">
        <v>360</v>
      </c>
      <c r="F337" s="433">
        <v>885</v>
      </c>
      <c r="G337" s="456">
        <v>787</v>
      </c>
      <c r="H337" s="434">
        <v>345</v>
      </c>
      <c r="I337" s="435">
        <v>60</v>
      </c>
      <c r="J337" s="436">
        <v>30</v>
      </c>
      <c r="K337" s="437">
        <v>24</v>
      </c>
      <c r="L337" s="438">
        <v>91.634551581531284</v>
      </c>
      <c r="M337" s="439">
        <v>45.817275790765642</v>
      </c>
      <c r="N337" s="440">
        <v>36.653820632612515</v>
      </c>
      <c r="O337" s="438">
        <v>120.82768584477746</v>
      </c>
      <c r="P337" s="439">
        <v>60.413842922388731</v>
      </c>
      <c r="Q337" s="441">
        <v>48.331074337910991</v>
      </c>
      <c r="R337" s="442">
        <v>156</v>
      </c>
      <c r="S337" s="443">
        <v>78</v>
      </c>
      <c r="T337" s="437">
        <v>62.400000000000006</v>
      </c>
      <c r="U337" s="444">
        <v>870</v>
      </c>
      <c r="V337" s="432">
        <v>435</v>
      </c>
      <c r="W337" s="445">
        <v>348</v>
      </c>
      <c r="X337" s="443" t="s">
        <v>231</v>
      </c>
      <c r="Y337" s="436" t="s">
        <v>194</v>
      </c>
      <c r="Z337" s="436">
        <v>93</v>
      </c>
      <c r="AA337" s="436">
        <v>93.1</v>
      </c>
      <c r="AB337" s="436">
        <v>92.4</v>
      </c>
      <c r="AC337" s="436">
        <v>91.7</v>
      </c>
      <c r="AD337" s="436">
        <v>66</v>
      </c>
      <c r="AE337" s="436">
        <v>75</v>
      </c>
      <c r="AF337" s="436">
        <v>78</v>
      </c>
      <c r="AG337" s="436">
        <v>356</v>
      </c>
      <c r="AH337" s="436">
        <v>499</v>
      </c>
      <c r="AI337" s="436">
        <v>712</v>
      </c>
      <c r="AJ337" s="436">
        <v>466.36</v>
      </c>
      <c r="AK337" s="436">
        <v>140</v>
      </c>
      <c r="AL337" s="436">
        <v>200</v>
      </c>
      <c r="AM337" s="436">
        <v>131</v>
      </c>
      <c r="AN337" s="432">
        <v>30</v>
      </c>
      <c r="AO337" s="432">
        <v>35</v>
      </c>
      <c r="AP337" s="446">
        <v>1182</v>
      </c>
      <c r="AQ337" s="447">
        <v>360.38475905695663</v>
      </c>
      <c r="AR337" s="446" t="s">
        <v>373</v>
      </c>
      <c r="AS337" s="449">
        <v>0</v>
      </c>
      <c r="AT337" s="432" t="s">
        <v>299</v>
      </c>
      <c r="AU337" s="432" t="s">
        <v>197</v>
      </c>
      <c r="AV337" s="450" t="s">
        <v>364</v>
      </c>
      <c r="AW337" s="450" t="s">
        <v>365</v>
      </c>
      <c r="AX337" s="450" t="s">
        <v>348</v>
      </c>
      <c r="AY337" s="450" t="s">
        <v>329</v>
      </c>
      <c r="AZ337" s="450" t="s">
        <v>366</v>
      </c>
      <c r="BA337" s="450" t="s">
        <v>367</v>
      </c>
      <c r="BB337" s="450" t="s">
        <v>318</v>
      </c>
      <c r="BC337" s="450" t="s">
        <v>348</v>
      </c>
      <c r="BD337" s="450" t="s">
        <v>368</v>
      </c>
      <c r="BE337" s="451">
        <f t="shared" si="32"/>
        <v>894.35706214689264</v>
      </c>
      <c r="BF337" s="450">
        <v>1350</v>
      </c>
      <c r="BG337" s="451">
        <f t="shared" si="33"/>
        <v>894.35706214689264</v>
      </c>
      <c r="BH337" s="458">
        <f t="shared" si="31"/>
        <v>1350</v>
      </c>
      <c r="BI337" s="446" t="s">
        <v>198</v>
      </c>
      <c r="BJ337" s="446" t="s">
        <v>199</v>
      </c>
      <c r="BK337" s="452" t="s">
        <v>200</v>
      </c>
      <c r="BL337" s="453">
        <v>1.1499999999999999</v>
      </c>
      <c r="BM337" s="454">
        <v>40</v>
      </c>
      <c r="BN337" s="454" t="s">
        <v>911</v>
      </c>
      <c r="BO337" s="454" t="s">
        <v>912</v>
      </c>
      <c r="BP337" s="454" t="s">
        <v>913</v>
      </c>
      <c r="BQ337" s="454" t="s">
        <v>945</v>
      </c>
      <c r="BT337" s="485">
        <v>131.8244737</v>
      </c>
    </row>
    <row r="338" spans="1:72" ht="13.5" customHeight="1" outlineLevel="1">
      <c r="A338" s="431" t="s">
        <v>982</v>
      </c>
      <c r="B338" s="432" t="s">
        <v>910</v>
      </c>
      <c r="C338" s="432">
        <v>100</v>
      </c>
      <c r="D338" s="432">
        <v>2</v>
      </c>
      <c r="E338" s="432" t="s">
        <v>375</v>
      </c>
      <c r="F338" s="433">
        <v>3570</v>
      </c>
      <c r="G338" s="456">
        <v>3570</v>
      </c>
      <c r="H338" s="434">
        <v>1142</v>
      </c>
      <c r="I338" s="435">
        <v>38</v>
      </c>
      <c r="J338" s="436">
        <v>19</v>
      </c>
      <c r="K338" s="437">
        <v>15.200000000000001</v>
      </c>
      <c r="L338" s="438">
        <v>110.10353097005697</v>
      </c>
      <c r="M338" s="439">
        <v>55.051765485028483</v>
      </c>
      <c r="N338" s="440">
        <v>44.041412388022792</v>
      </c>
      <c r="O338" s="438">
        <v>161.39435678097854</v>
      </c>
      <c r="P338" s="439">
        <v>80.69717839048927</v>
      </c>
      <c r="Q338" s="441">
        <v>64.557742712391416</v>
      </c>
      <c r="R338" s="442">
        <v>216</v>
      </c>
      <c r="S338" s="443">
        <v>108</v>
      </c>
      <c r="T338" s="437">
        <v>86.4</v>
      </c>
      <c r="U338" s="444">
        <v>1450</v>
      </c>
      <c r="V338" s="432">
        <v>725</v>
      </c>
      <c r="W338" s="445">
        <v>580</v>
      </c>
      <c r="X338" s="443" t="s">
        <v>231</v>
      </c>
      <c r="Y338" s="436" t="s">
        <v>194</v>
      </c>
      <c r="Z338" s="436">
        <v>94.6</v>
      </c>
      <c r="AA338" s="436">
        <v>94.7</v>
      </c>
      <c r="AB338" s="436">
        <v>94.1</v>
      </c>
      <c r="AC338" s="436">
        <v>93.6</v>
      </c>
      <c r="AD338" s="436">
        <v>90</v>
      </c>
      <c r="AE338" s="436">
        <v>92</v>
      </c>
      <c r="AF338" s="436">
        <v>92</v>
      </c>
      <c r="AG338" s="436">
        <v>147</v>
      </c>
      <c r="AH338" s="436">
        <v>323</v>
      </c>
      <c r="AI338" s="436">
        <v>294</v>
      </c>
      <c r="AJ338" s="436">
        <v>164.64000000000001</v>
      </c>
      <c r="AK338" s="436">
        <v>120</v>
      </c>
      <c r="AL338" s="436">
        <v>200</v>
      </c>
      <c r="AM338" s="436">
        <v>112</v>
      </c>
      <c r="AN338" s="432">
        <v>25</v>
      </c>
      <c r="AO338" s="432">
        <v>45</v>
      </c>
      <c r="AP338" s="446">
        <v>1096.596</v>
      </c>
      <c r="AQ338" s="447">
        <v>203.84617361670732</v>
      </c>
      <c r="AR338" s="446">
        <v>92</v>
      </c>
      <c r="AS338" s="449">
        <v>12.66</v>
      </c>
      <c r="AT338" s="432" t="s">
        <v>299</v>
      </c>
      <c r="AU338" s="432" t="s">
        <v>197</v>
      </c>
      <c r="AV338" s="450">
        <v>80</v>
      </c>
      <c r="AW338" s="450">
        <v>91</v>
      </c>
      <c r="AX338" s="450">
        <v>51</v>
      </c>
      <c r="AY338" s="450">
        <v>67</v>
      </c>
      <c r="AZ338" s="450">
        <v>72</v>
      </c>
      <c r="BA338" s="450">
        <v>74</v>
      </c>
      <c r="BB338" s="450">
        <v>74</v>
      </c>
      <c r="BC338" s="450">
        <v>72</v>
      </c>
      <c r="BD338" s="450">
        <v>61</v>
      </c>
      <c r="BE338" s="451">
        <f t="shared" si="32"/>
        <v>335.38389830508476</v>
      </c>
      <c r="BF338" s="450">
        <v>3600</v>
      </c>
      <c r="BG338" s="451">
        <f t="shared" si="33"/>
        <v>335.38389830508476</v>
      </c>
      <c r="BH338" s="458">
        <f t="shared" si="31"/>
        <v>3600</v>
      </c>
      <c r="BI338" s="446" t="s">
        <v>198</v>
      </c>
      <c r="BJ338" s="446" t="s">
        <v>199</v>
      </c>
      <c r="BK338" s="452" t="s">
        <v>200</v>
      </c>
      <c r="BL338" s="453">
        <v>1.1499999999999999</v>
      </c>
      <c r="BM338" s="454">
        <v>40</v>
      </c>
      <c r="BN338" s="454" t="s">
        <v>911</v>
      </c>
      <c r="BO338" s="454" t="s">
        <v>912</v>
      </c>
      <c r="BP338" s="454" t="s">
        <v>913</v>
      </c>
      <c r="BQ338" s="454" t="s">
        <v>945</v>
      </c>
      <c r="BT338" s="485">
        <v>117.6473684</v>
      </c>
    </row>
    <row r="339" spans="1:72" ht="13.5" customHeight="1" outlineLevel="1">
      <c r="A339" s="431" t="s">
        <v>983</v>
      </c>
      <c r="B339" s="432" t="s">
        <v>910</v>
      </c>
      <c r="C339" s="432">
        <v>100</v>
      </c>
      <c r="D339" s="432">
        <v>4</v>
      </c>
      <c r="E339" s="432" t="s">
        <v>375</v>
      </c>
      <c r="F339" s="433">
        <v>1780</v>
      </c>
      <c r="G339" s="456">
        <v>1584</v>
      </c>
      <c r="H339" s="434">
        <v>1174</v>
      </c>
      <c r="I339" s="435">
        <v>60</v>
      </c>
      <c r="J339" s="436">
        <v>30</v>
      </c>
      <c r="K339" s="437">
        <v>24</v>
      </c>
      <c r="L339" s="438">
        <v>122.31490901344795</v>
      </c>
      <c r="M339" s="439">
        <v>61.157454506723973</v>
      </c>
      <c r="N339" s="440">
        <v>48.925963605379181</v>
      </c>
      <c r="O339" s="438">
        <v>170.31639946930693</v>
      </c>
      <c r="P339" s="439">
        <v>85.158199734653465</v>
      </c>
      <c r="Q339" s="441">
        <v>68.126559787722769</v>
      </c>
      <c r="R339" s="442">
        <v>226</v>
      </c>
      <c r="S339" s="443">
        <v>113</v>
      </c>
      <c r="T339" s="437">
        <v>90.4</v>
      </c>
      <c r="U339" s="444">
        <v>1450</v>
      </c>
      <c r="V339" s="432">
        <v>725</v>
      </c>
      <c r="W339" s="445">
        <v>580</v>
      </c>
      <c r="X339" s="443" t="s">
        <v>231</v>
      </c>
      <c r="Y339" s="436" t="s">
        <v>194</v>
      </c>
      <c r="Z339" s="436">
        <v>95.8</v>
      </c>
      <c r="AA339" s="436">
        <v>96</v>
      </c>
      <c r="AB339" s="436">
        <v>95.4</v>
      </c>
      <c r="AC339" s="436">
        <v>95</v>
      </c>
      <c r="AD339" s="436">
        <v>80</v>
      </c>
      <c r="AE339" s="436">
        <v>86</v>
      </c>
      <c r="AF339" s="436">
        <v>87</v>
      </c>
      <c r="AG339" s="436">
        <v>295</v>
      </c>
      <c r="AH339" s="436">
        <v>531</v>
      </c>
      <c r="AI339" s="436">
        <v>590</v>
      </c>
      <c r="AJ339" s="436">
        <v>457.25</v>
      </c>
      <c r="AK339" s="436">
        <v>180</v>
      </c>
      <c r="AL339" s="436">
        <v>200</v>
      </c>
      <c r="AM339" s="436">
        <v>155</v>
      </c>
      <c r="AN339" s="432">
        <v>25</v>
      </c>
      <c r="AO339" s="432">
        <v>35</v>
      </c>
      <c r="AP339" s="446">
        <v>1101</v>
      </c>
      <c r="AQ339" s="447">
        <v>301.2910009361301</v>
      </c>
      <c r="AR339" s="446">
        <v>441</v>
      </c>
      <c r="AS339" s="449">
        <v>23.4</v>
      </c>
      <c r="AT339" s="432" t="s">
        <v>299</v>
      </c>
      <c r="AU339" s="432" t="s">
        <v>197</v>
      </c>
      <c r="AV339" s="450" t="s">
        <v>361</v>
      </c>
      <c r="AW339" s="450">
        <v>79</v>
      </c>
      <c r="AX339" s="450">
        <v>53</v>
      </c>
      <c r="AY339" s="450">
        <v>66</v>
      </c>
      <c r="AZ339" s="450">
        <v>76</v>
      </c>
      <c r="BA339" s="450">
        <v>73</v>
      </c>
      <c r="BB339" s="450">
        <v>70</v>
      </c>
      <c r="BC339" s="450">
        <v>65</v>
      </c>
      <c r="BD339" s="450">
        <v>51</v>
      </c>
      <c r="BE339" s="451">
        <f t="shared" si="32"/>
        <v>447.17853107344632</v>
      </c>
      <c r="BF339" s="450">
        <v>2700</v>
      </c>
      <c r="BG339" s="451">
        <f t="shared" si="33"/>
        <v>447.17853107344632</v>
      </c>
      <c r="BH339" s="458">
        <f t="shared" si="31"/>
        <v>2700</v>
      </c>
      <c r="BI339" s="446" t="s">
        <v>198</v>
      </c>
      <c r="BJ339" s="446" t="s">
        <v>199</v>
      </c>
      <c r="BK339" s="463" t="s">
        <v>200</v>
      </c>
      <c r="BL339" s="453">
        <v>1.1499999999999999</v>
      </c>
      <c r="BM339" s="454">
        <v>40</v>
      </c>
      <c r="BN339" s="454" t="s">
        <v>911</v>
      </c>
      <c r="BO339" s="454" t="s">
        <v>912</v>
      </c>
      <c r="BP339" s="454" t="s">
        <v>913</v>
      </c>
      <c r="BQ339" s="454" t="s">
        <v>945</v>
      </c>
      <c r="BT339" s="485">
        <v>150.26315790000001</v>
      </c>
    </row>
    <row r="340" spans="1:72" ht="13.5" customHeight="1" outlineLevel="1">
      <c r="A340" s="431" t="s">
        <v>984</v>
      </c>
      <c r="B340" s="432" t="s">
        <v>910</v>
      </c>
      <c r="C340" s="432">
        <v>60</v>
      </c>
      <c r="D340" s="432">
        <v>8</v>
      </c>
      <c r="E340" s="432" t="s">
        <v>375</v>
      </c>
      <c r="F340" s="433">
        <v>885</v>
      </c>
      <c r="G340" s="456">
        <v>787</v>
      </c>
      <c r="H340" s="434">
        <v>345</v>
      </c>
      <c r="I340" s="435">
        <v>60</v>
      </c>
      <c r="J340" s="436">
        <v>30</v>
      </c>
      <c r="K340" s="437">
        <v>24</v>
      </c>
      <c r="L340" s="438">
        <v>91.634551581531284</v>
      </c>
      <c r="M340" s="439">
        <v>45.817275790765642</v>
      </c>
      <c r="N340" s="440">
        <v>36.653820632612515</v>
      </c>
      <c r="O340" s="438">
        <v>120.82768584477746</v>
      </c>
      <c r="P340" s="439">
        <v>60.413842922388731</v>
      </c>
      <c r="Q340" s="441">
        <v>48.331074337910991</v>
      </c>
      <c r="R340" s="442">
        <v>156</v>
      </c>
      <c r="S340" s="443">
        <v>78</v>
      </c>
      <c r="T340" s="437">
        <v>62.400000000000006</v>
      </c>
      <c r="U340" s="444">
        <v>870</v>
      </c>
      <c r="V340" s="432">
        <v>435</v>
      </c>
      <c r="W340" s="445">
        <v>348</v>
      </c>
      <c r="X340" s="443" t="s">
        <v>231</v>
      </c>
      <c r="Y340" s="436" t="s">
        <v>194</v>
      </c>
      <c r="Z340" s="436">
        <v>93</v>
      </c>
      <c r="AA340" s="436">
        <v>93.1</v>
      </c>
      <c r="AB340" s="436">
        <v>92.4</v>
      </c>
      <c r="AC340" s="436">
        <v>91.7</v>
      </c>
      <c r="AD340" s="436">
        <v>66</v>
      </c>
      <c r="AE340" s="436">
        <v>75</v>
      </c>
      <c r="AF340" s="436">
        <v>78</v>
      </c>
      <c r="AG340" s="436">
        <v>356</v>
      </c>
      <c r="AH340" s="436">
        <v>499</v>
      </c>
      <c r="AI340" s="436">
        <v>712</v>
      </c>
      <c r="AJ340" s="436">
        <v>466.36</v>
      </c>
      <c r="AK340" s="436">
        <v>140</v>
      </c>
      <c r="AL340" s="436">
        <v>200</v>
      </c>
      <c r="AM340" s="436">
        <v>131</v>
      </c>
      <c r="AN340" s="432">
        <v>30</v>
      </c>
      <c r="AO340" s="432">
        <v>35</v>
      </c>
      <c r="AP340" s="446">
        <v>1182</v>
      </c>
      <c r="AQ340" s="447">
        <v>360.38475905695663</v>
      </c>
      <c r="AR340" s="446" t="s">
        <v>373</v>
      </c>
      <c r="AS340" s="449">
        <v>0</v>
      </c>
      <c r="AT340" s="432" t="s">
        <v>299</v>
      </c>
      <c r="AU340" s="432" t="s">
        <v>197</v>
      </c>
      <c r="AV340" s="450" t="s">
        <v>364</v>
      </c>
      <c r="AW340" s="450" t="s">
        <v>365</v>
      </c>
      <c r="AX340" s="450" t="s">
        <v>348</v>
      </c>
      <c r="AY340" s="450" t="s">
        <v>329</v>
      </c>
      <c r="AZ340" s="450" t="s">
        <v>366</v>
      </c>
      <c r="BA340" s="450" t="s">
        <v>367</v>
      </c>
      <c r="BB340" s="450" t="s">
        <v>318</v>
      </c>
      <c r="BC340" s="450" t="s">
        <v>348</v>
      </c>
      <c r="BD340" s="450" t="s">
        <v>368</v>
      </c>
      <c r="BE340" s="451">
        <f t="shared" si="32"/>
        <v>894.35706214689264</v>
      </c>
      <c r="BF340" s="450">
        <v>1350</v>
      </c>
      <c r="BG340" s="451">
        <f t="shared" si="33"/>
        <v>894.35706214689264</v>
      </c>
      <c r="BH340" s="458">
        <f t="shared" si="31"/>
        <v>1350</v>
      </c>
      <c r="BI340" s="446" t="s">
        <v>198</v>
      </c>
      <c r="BJ340" s="446" t="s">
        <v>199</v>
      </c>
      <c r="BK340" s="452" t="s">
        <v>200</v>
      </c>
      <c r="BL340" s="459" t="s">
        <v>195</v>
      </c>
      <c r="BM340" s="455" t="s">
        <v>195</v>
      </c>
      <c r="BN340" s="454" t="s">
        <v>911</v>
      </c>
      <c r="BO340" s="455" t="s">
        <v>912</v>
      </c>
      <c r="BP340" s="454" t="s">
        <v>913</v>
      </c>
      <c r="BQ340" s="454" t="s">
        <v>945</v>
      </c>
      <c r="BT340" s="485">
        <v>131.8244737</v>
      </c>
    </row>
    <row r="341" spans="1:72" ht="13.5" customHeight="1" outlineLevel="1">
      <c r="A341" s="431" t="s">
        <v>985</v>
      </c>
      <c r="B341" s="432" t="s">
        <v>910</v>
      </c>
      <c r="C341" s="432">
        <v>125</v>
      </c>
      <c r="D341" s="432">
        <v>4</v>
      </c>
      <c r="E341" s="432" t="s">
        <v>378</v>
      </c>
      <c r="F341" s="433">
        <v>1785</v>
      </c>
      <c r="G341" s="456">
        <v>1588</v>
      </c>
      <c r="H341" s="434">
        <v>785</v>
      </c>
      <c r="I341" s="435">
        <v>90</v>
      </c>
      <c r="J341" s="436">
        <v>45</v>
      </c>
      <c r="K341" s="437">
        <v>36</v>
      </c>
      <c r="L341" s="438">
        <v>157.47148690383693</v>
      </c>
      <c r="M341" s="439">
        <v>78.735743451918466</v>
      </c>
      <c r="N341" s="440">
        <v>62.988594761534777</v>
      </c>
      <c r="O341" s="438">
        <v>218.87642490078292</v>
      </c>
      <c r="P341" s="439">
        <v>109.43821245039146</v>
      </c>
      <c r="Q341" s="441">
        <v>87.550569960313169</v>
      </c>
      <c r="R341" s="442">
        <v>286</v>
      </c>
      <c r="S341" s="443">
        <v>143</v>
      </c>
      <c r="T341" s="437">
        <v>114.4</v>
      </c>
      <c r="U341" s="444">
        <v>1816</v>
      </c>
      <c r="V341" s="432">
        <v>908</v>
      </c>
      <c r="W341" s="445">
        <v>726.40000000000009</v>
      </c>
      <c r="X341" s="443" t="s">
        <v>231</v>
      </c>
      <c r="Y341" s="436" t="s">
        <v>194</v>
      </c>
      <c r="Z341" s="436">
        <v>95.4</v>
      </c>
      <c r="AA341" s="436">
        <v>95.6</v>
      </c>
      <c r="AB341" s="436">
        <v>95.4</v>
      </c>
      <c r="AC341" s="436">
        <v>95</v>
      </c>
      <c r="AD341" s="436">
        <v>78</v>
      </c>
      <c r="AE341" s="436">
        <v>84</v>
      </c>
      <c r="AF341" s="436">
        <v>86</v>
      </c>
      <c r="AG341" s="436">
        <v>368</v>
      </c>
      <c r="AH341" s="436">
        <v>589</v>
      </c>
      <c r="AI341" s="436">
        <v>736</v>
      </c>
      <c r="AJ341" s="436">
        <v>552</v>
      </c>
      <c r="AK341" s="436">
        <v>160</v>
      </c>
      <c r="AL341" s="436">
        <v>200</v>
      </c>
      <c r="AM341" s="436">
        <v>150</v>
      </c>
      <c r="AN341" s="432">
        <v>20</v>
      </c>
      <c r="AO341" s="432">
        <v>25</v>
      </c>
      <c r="AP341" s="446">
        <v>1600.854</v>
      </c>
      <c r="AQ341" s="447">
        <v>489.71695476853301</v>
      </c>
      <c r="AR341" s="446">
        <v>542</v>
      </c>
      <c r="AS341" s="449">
        <v>39.200000000000003</v>
      </c>
      <c r="AT341" s="432" t="s">
        <v>299</v>
      </c>
      <c r="AU341" s="432" t="s">
        <v>197</v>
      </c>
      <c r="AV341" s="450">
        <v>75</v>
      </c>
      <c r="AW341" s="450">
        <v>86</v>
      </c>
      <c r="AX341" s="450">
        <v>53</v>
      </c>
      <c r="AY341" s="450">
        <v>64</v>
      </c>
      <c r="AZ341" s="450">
        <v>73</v>
      </c>
      <c r="BA341" s="450">
        <v>68</v>
      </c>
      <c r="BB341" s="450">
        <v>66</v>
      </c>
      <c r="BC341" s="450">
        <v>61</v>
      </c>
      <c r="BD341" s="450">
        <v>51</v>
      </c>
      <c r="BE341" s="451">
        <f t="shared" si="32"/>
        <v>536.61423728813554</v>
      </c>
      <c r="BF341" s="450">
        <v>2250</v>
      </c>
      <c r="BG341" s="451">
        <f t="shared" si="33"/>
        <v>536.61423728813554</v>
      </c>
      <c r="BH341" s="458">
        <f t="shared" si="31"/>
        <v>2250</v>
      </c>
      <c r="BI341" s="446" t="s">
        <v>198</v>
      </c>
      <c r="BJ341" s="446" t="s">
        <v>199</v>
      </c>
      <c r="BK341" s="463" t="s">
        <v>200</v>
      </c>
      <c r="BL341" s="453">
        <v>1.1499999999999999</v>
      </c>
      <c r="BM341" s="454">
        <v>40</v>
      </c>
      <c r="BN341" s="454" t="s">
        <v>911</v>
      </c>
      <c r="BO341" s="454" t="s">
        <v>912</v>
      </c>
      <c r="BP341" s="454" t="s">
        <v>913</v>
      </c>
      <c r="BQ341" s="454" t="s">
        <v>945</v>
      </c>
      <c r="BT341" s="485">
        <v>135.5736842</v>
      </c>
    </row>
    <row r="342" spans="1:72" ht="13.5" customHeight="1" outlineLevel="1">
      <c r="A342" s="431" t="s">
        <v>986</v>
      </c>
      <c r="B342" s="432" t="s">
        <v>910</v>
      </c>
      <c r="C342" s="432">
        <v>150</v>
      </c>
      <c r="D342" s="432">
        <v>4</v>
      </c>
      <c r="E342" s="432" t="s">
        <v>383</v>
      </c>
      <c r="F342" s="433">
        <v>1785</v>
      </c>
      <c r="G342" s="456">
        <v>1588</v>
      </c>
      <c r="H342" s="434">
        <v>785</v>
      </c>
      <c r="I342" s="435">
        <v>104</v>
      </c>
      <c r="J342" s="436">
        <v>52</v>
      </c>
      <c r="K342" s="437">
        <v>41.6</v>
      </c>
      <c r="L342" s="438">
        <v>188.37341505487197</v>
      </c>
      <c r="M342" s="439">
        <v>94.186707527435985</v>
      </c>
      <c r="N342" s="440">
        <v>75.349366021948796</v>
      </c>
      <c r="O342" s="438">
        <v>261.5573277564356</v>
      </c>
      <c r="P342" s="439">
        <v>130.7786638782178</v>
      </c>
      <c r="Q342" s="441">
        <v>104.62293110257424</v>
      </c>
      <c r="R342" s="442">
        <v>340</v>
      </c>
      <c r="S342" s="443">
        <v>170</v>
      </c>
      <c r="T342" s="437">
        <v>136</v>
      </c>
      <c r="U342" s="444">
        <v>2170</v>
      </c>
      <c r="V342" s="432">
        <v>1085</v>
      </c>
      <c r="W342" s="445">
        <v>868</v>
      </c>
      <c r="X342" s="443" t="s">
        <v>231</v>
      </c>
      <c r="Y342" s="436" t="s">
        <v>194</v>
      </c>
      <c r="Z342" s="436">
        <v>95.7</v>
      </c>
      <c r="AA342" s="436">
        <v>96</v>
      </c>
      <c r="AB342" s="436">
        <v>95.8</v>
      </c>
      <c r="AC342" s="436">
        <v>95.4</v>
      </c>
      <c r="AD342" s="436">
        <v>78</v>
      </c>
      <c r="AE342" s="436">
        <v>84</v>
      </c>
      <c r="AF342" s="436">
        <v>86</v>
      </c>
      <c r="AG342" s="436">
        <v>441</v>
      </c>
      <c r="AH342" s="436">
        <v>662</v>
      </c>
      <c r="AI342" s="436">
        <v>882</v>
      </c>
      <c r="AJ342" s="436">
        <v>661.5</v>
      </c>
      <c r="AK342" s="436">
        <v>150</v>
      </c>
      <c r="AL342" s="436">
        <v>200</v>
      </c>
      <c r="AM342" s="436">
        <v>150</v>
      </c>
      <c r="AN342" s="432">
        <v>20</v>
      </c>
      <c r="AO342" s="432">
        <v>30</v>
      </c>
      <c r="AP342" s="446">
        <v>1752.7919999999999</v>
      </c>
      <c r="AQ342" s="447">
        <v>468.49049765304642</v>
      </c>
      <c r="AR342" s="446">
        <v>640</v>
      </c>
      <c r="AS342" s="449">
        <v>44.9</v>
      </c>
      <c r="AT342" s="432" t="s">
        <v>299</v>
      </c>
      <c r="AU342" s="432" t="s">
        <v>197</v>
      </c>
      <c r="AV342" s="450">
        <v>73</v>
      </c>
      <c r="AW342" s="450">
        <v>84</v>
      </c>
      <c r="AX342" s="450">
        <v>54</v>
      </c>
      <c r="AY342" s="450">
        <v>64</v>
      </c>
      <c r="AZ342" s="450">
        <v>70</v>
      </c>
      <c r="BA342" s="450">
        <v>67</v>
      </c>
      <c r="BB342" s="450">
        <v>66</v>
      </c>
      <c r="BC342" s="450">
        <v>59</v>
      </c>
      <c r="BD342" s="450">
        <v>49</v>
      </c>
      <c r="BE342" s="451">
        <f t="shared" si="32"/>
        <v>536.61423728813554</v>
      </c>
      <c r="BF342" s="450">
        <v>2250</v>
      </c>
      <c r="BG342" s="451">
        <f t="shared" si="33"/>
        <v>536.61423728813554</v>
      </c>
      <c r="BH342" s="458">
        <f t="shared" si="31"/>
        <v>2250</v>
      </c>
      <c r="BI342" s="446" t="s">
        <v>198</v>
      </c>
      <c r="BJ342" s="446" t="s">
        <v>199</v>
      </c>
      <c r="BK342" s="463" t="s">
        <v>200</v>
      </c>
      <c r="BL342" s="453">
        <v>1.1499999999999999</v>
      </c>
      <c r="BM342" s="454">
        <v>40</v>
      </c>
      <c r="BN342" s="454" t="s">
        <v>911</v>
      </c>
      <c r="BO342" s="454" t="s">
        <v>912</v>
      </c>
      <c r="BP342" s="454" t="s">
        <v>913</v>
      </c>
      <c r="BQ342" s="454" t="s">
        <v>945</v>
      </c>
      <c r="BT342" s="485">
        <v>132.04736840000001</v>
      </c>
    </row>
    <row r="343" spans="1:72" ht="13.5" customHeight="1" outlineLevel="1">
      <c r="A343" s="431" t="s">
        <v>987</v>
      </c>
      <c r="B343" s="432" t="s">
        <v>910</v>
      </c>
      <c r="C343" s="432">
        <v>200</v>
      </c>
      <c r="D343" s="432">
        <v>4</v>
      </c>
      <c r="E343" s="432" t="s">
        <v>388</v>
      </c>
      <c r="F343" s="433">
        <v>1785</v>
      </c>
      <c r="G343" s="456">
        <v>1588</v>
      </c>
      <c r="H343" s="434">
        <v>785</v>
      </c>
      <c r="I343" s="435">
        <v>140</v>
      </c>
      <c r="J343" s="436">
        <v>70</v>
      </c>
      <c r="K343" s="437">
        <v>56</v>
      </c>
      <c r="L343" s="438">
        <v>256.43436444880865</v>
      </c>
      <c r="M343" s="439">
        <v>128.21718222440433</v>
      </c>
      <c r="N343" s="440">
        <v>102.57374577952346</v>
      </c>
      <c r="O343" s="438">
        <v>346.93614458884718</v>
      </c>
      <c r="P343" s="439">
        <v>173.46807229442359</v>
      </c>
      <c r="Q343" s="441">
        <v>138.77445783553887</v>
      </c>
      <c r="R343" s="442">
        <v>452</v>
      </c>
      <c r="S343" s="443">
        <v>226</v>
      </c>
      <c r="T343" s="437">
        <v>180.8</v>
      </c>
      <c r="U343" s="444">
        <v>2900</v>
      </c>
      <c r="V343" s="432">
        <v>1450</v>
      </c>
      <c r="W343" s="445">
        <v>1160</v>
      </c>
      <c r="X343" s="443" t="s">
        <v>231</v>
      </c>
      <c r="Y343" s="436" t="s">
        <v>194</v>
      </c>
      <c r="Z343" s="436">
        <v>96.2</v>
      </c>
      <c r="AA343" s="436">
        <v>96.5</v>
      </c>
      <c r="AB343" s="436">
        <v>96.2</v>
      </c>
      <c r="AC343" s="436">
        <v>95.8</v>
      </c>
      <c r="AD343" s="436">
        <v>76</v>
      </c>
      <c r="AE343" s="436">
        <v>84</v>
      </c>
      <c r="AF343" s="436">
        <v>86</v>
      </c>
      <c r="AG343" s="436">
        <v>588</v>
      </c>
      <c r="AH343" s="436">
        <v>941</v>
      </c>
      <c r="AI343" s="436">
        <v>1176</v>
      </c>
      <c r="AJ343" s="436">
        <v>882</v>
      </c>
      <c r="AK343" s="436">
        <v>160</v>
      </c>
      <c r="AL343" s="436">
        <v>200</v>
      </c>
      <c r="AM343" s="436">
        <v>150</v>
      </c>
      <c r="AN343" s="432">
        <v>18</v>
      </c>
      <c r="AO343" s="432">
        <v>25</v>
      </c>
      <c r="AP343" s="446">
        <v>2083.0920000000001</v>
      </c>
      <c r="AQ343" s="447">
        <v>574.20023190906397</v>
      </c>
      <c r="AR343" s="446">
        <v>831</v>
      </c>
      <c r="AS343" s="449">
        <v>56.59</v>
      </c>
      <c r="AT343" s="432" t="s">
        <v>299</v>
      </c>
      <c r="AU343" s="432" t="s">
        <v>197</v>
      </c>
      <c r="AV343" s="450">
        <v>74</v>
      </c>
      <c r="AW343" s="450">
        <v>85</v>
      </c>
      <c r="AX343" s="450">
        <v>51</v>
      </c>
      <c r="AY343" s="450">
        <v>63</v>
      </c>
      <c r="AZ343" s="450">
        <v>70</v>
      </c>
      <c r="BA343" s="450">
        <v>67</v>
      </c>
      <c r="BB343" s="450">
        <v>68</v>
      </c>
      <c r="BC343" s="450">
        <v>60</v>
      </c>
      <c r="BD343" s="450">
        <v>50</v>
      </c>
      <c r="BE343" s="451">
        <f t="shared" si="32"/>
        <v>536.61423728813554</v>
      </c>
      <c r="BF343" s="450">
        <v>2250</v>
      </c>
      <c r="BG343" s="451">
        <f t="shared" si="33"/>
        <v>536.61423728813554</v>
      </c>
      <c r="BH343" s="458">
        <f t="shared" si="31"/>
        <v>2250</v>
      </c>
      <c r="BI343" s="446" t="s">
        <v>198</v>
      </c>
      <c r="BJ343" s="446" t="s">
        <v>199</v>
      </c>
      <c r="BK343" s="463" t="s">
        <v>200</v>
      </c>
      <c r="BL343" s="453">
        <v>1.1499999999999999</v>
      </c>
      <c r="BM343" s="454">
        <v>40</v>
      </c>
      <c r="BN343" s="454" t="s">
        <v>911</v>
      </c>
      <c r="BO343" s="454" t="s">
        <v>912</v>
      </c>
      <c r="BP343" s="454" t="s">
        <v>913</v>
      </c>
      <c r="BQ343" s="454" t="s">
        <v>945</v>
      </c>
      <c r="BT343" s="485">
        <v>139.24</v>
      </c>
    </row>
    <row r="344" spans="1:72" ht="13.5" customHeight="1" outlineLevel="1">
      <c r="A344" s="431" t="s">
        <v>988</v>
      </c>
      <c r="B344" s="432" t="s">
        <v>910</v>
      </c>
      <c r="C344" s="432">
        <v>250</v>
      </c>
      <c r="D344" s="432">
        <v>4</v>
      </c>
      <c r="E344" s="432" t="s">
        <v>400</v>
      </c>
      <c r="F344" s="433">
        <v>1785</v>
      </c>
      <c r="G344" s="456">
        <v>1588</v>
      </c>
      <c r="H344" s="434">
        <v>785</v>
      </c>
      <c r="I344" s="435">
        <v>180</v>
      </c>
      <c r="J344" s="436">
        <v>90</v>
      </c>
      <c r="K344" s="437">
        <v>72</v>
      </c>
      <c r="L344" s="438">
        <v>312.64890427941816</v>
      </c>
      <c r="M344" s="439">
        <v>156.32445213970908</v>
      </c>
      <c r="N344" s="440">
        <v>125.05956171176727</v>
      </c>
      <c r="O344" s="438">
        <v>429.45824751652236</v>
      </c>
      <c r="P344" s="439">
        <v>214.72912375826118</v>
      </c>
      <c r="Q344" s="441">
        <v>171.78329900660896</v>
      </c>
      <c r="R344" s="442">
        <v>556</v>
      </c>
      <c r="S344" s="443">
        <v>278</v>
      </c>
      <c r="T344" s="437">
        <v>222.4</v>
      </c>
      <c r="U344" s="444">
        <v>4200</v>
      </c>
      <c r="V344" s="432">
        <v>2100</v>
      </c>
      <c r="W344" s="445">
        <v>1680</v>
      </c>
      <c r="X344" s="443" t="s">
        <v>222</v>
      </c>
      <c r="Y344" s="436" t="s">
        <v>989</v>
      </c>
      <c r="Z344" s="436">
        <v>96.1</v>
      </c>
      <c r="AA344" s="436">
        <v>96.3</v>
      </c>
      <c r="AB344" s="436">
        <v>96.2</v>
      </c>
      <c r="AC344" s="436">
        <v>95.8</v>
      </c>
      <c r="AD344" s="436">
        <v>78</v>
      </c>
      <c r="AE344" s="436">
        <v>85</v>
      </c>
      <c r="AF344" s="436">
        <v>87</v>
      </c>
      <c r="AG344" s="436">
        <v>735</v>
      </c>
      <c r="AH344" s="436">
        <v>1029</v>
      </c>
      <c r="AI344" s="436">
        <v>1470</v>
      </c>
      <c r="AJ344" s="436">
        <v>1102.5</v>
      </c>
      <c r="AK344" s="436">
        <v>140</v>
      </c>
      <c r="AL344" s="436">
        <v>200</v>
      </c>
      <c r="AM344" s="436">
        <v>150</v>
      </c>
      <c r="AN344" s="432">
        <v>18</v>
      </c>
      <c r="AO344" s="432">
        <v>25</v>
      </c>
      <c r="AP344" s="446">
        <v>2435.4119999999998</v>
      </c>
      <c r="AQ344" s="447">
        <v>680.13790464515364</v>
      </c>
      <c r="AR344" s="446">
        <v>1020</v>
      </c>
      <c r="AS344" s="449">
        <v>69.62</v>
      </c>
      <c r="AT344" s="432" t="s">
        <v>299</v>
      </c>
      <c r="AU344" s="432" t="s">
        <v>197</v>
      </c>
      <c r="AV344" s="450">
        <v>75</v>
      </c>
      <c r="AW344" s="450">
        <v>86</v>
      </c>
      <c r="AX344" s="450">
        <v>57</v>
      </c>
      <c r="AY344" s="450">
        <v>61</v>
      </c>
      <c r="AZ344" s="450">
        <v>71</v>
      </c>
      <c r="BA344" s="450">
        <v>69</v>
      </c>
      <c r="BB344" s="450">
        <v>67</v>
      </c>
      <c r="BC344" s="450">
        <v>59</v>
      </c>
      <c r="BD344" s="450">
        <v>50</v>
      </c>
      <c r="BE344" s="451">
        <f t="shared" si="32"/>
        <v>536.61423728813554</v>
      </c>
      <c r="BF344" s="450">
        <v>2250</v>
      </c>
      <c r="BG344" s="451">
        <f t="shared" si="33"/>
        <v>536.61423728813554</v>
      </c>
      <c r="BH344" s="458">
        <f t="shared" si="31"/>
        <v>2250</v>
      </c>
      <c r="BI344" s="446" t="s">
        <v>198</v>
      </c>
      <c r="BJ344" s="446" t="s">
        <v>199</v>
      </c>
      <c r="BK344" s="463" t="s">
        <v>200</v>
      </c>
      <c r="BL344" s="453">
        <v>1.1499999999999999</v>
      </c>
      <c r="BM344" s="454">
        <v>40</v>
      </c>
      <c r="BN344" s="454" t="s">
        <v>911</v>
      </c>
      <c r="BO344" s="454" t="s">
        <v>990</v>
      </c>
      <c r="BP344" s="454" t="s">
        <v>913</v>
      </c>
      <c r="BQ344" s="454" t="s">
        <v>945</v>
      </c>
      <c r="BT344" s="485">
        <v>129.29578950000001</v>
      </c>
    </row>
    <row r="345" spans="1:72" ht="13.5" customHeight="1" outlineLevel="1">
      <c r="A345" s="431" t="s">
        <v>991</v>
      </c>
      <c r="B345" s="432" t="s">
        <v>910</v>
      </c>
      <c r="C345" s="432">
        <v>300</v>
      </c>
      <c r="D345" s="432">
        <v>4</v>
      </c>
      <c r="E345" s="432" t="s">
        <v>400</v>
      </c>
      <c r="F345" s="433">
        <v>1785</v>
      </c>
      <c r="G345" s="456">
        <v>1588</v>
      </c>
      <c r="H345" s="434">
        <v>785</v>
      </c>
      <c r="I345" s="435">
        <v>228</v>
      </c>
      <c r="J345" s="436">
        <v>114</v>
      </c>
      <c r="K345" s="437">
        <v>91.2</v>
      </c>
      <c r="L345" s="438">
        <v>390.18583254071388</v>
      </c>
      <c r="M345" s="439">
        <v>195.09291627035694</v>
      </c>
      <c r="N345" s="440">
        <v>156.07433301628555</v>
      </c>
      <c r="O345" s="438">
        <v>527.76796682753354</v>
      </c>
      <c r="P345" s="439">
        <v>263.88398341376677</v>
      </c>
      <c r="Q345" s="441">
        <v>211.10718673101343</v>
      </c>
      <c r="R345" s="442">
        <v>676</v>
      </c>
      <c r="S345" s="443">
        <v>338</v>
      </c>
      <c r="T345" s="437">
        <v>270.40000000000003</v>
      </c>
      <c r="U345" s="444">
        <v>4800</v>
      </c>
      <c r="V345" s="432">
        <v>2400</v>
      </c>
      <c r="W345" s="445">
        <v>1920</v>
      </c>
      <c r="X345" s="443" t="s">
        <v>222</v>
      </c>
      <c r="Y345" s="436" t="s">
        <v>989</v>
      </c>
      <c r="Z345" s="436">
        <v>96.1</v>
      </c>
      <c r="AA345" s="436">
        <v>96.3</v>
      </c>
      <c r="AB345" s="436">
        <v>96.2</v>
      </c>
      <c r="AC345" s="436">
        <v>95.8</v>
      </c>
      <c r="AD345" s="436">
        <v>75</v>
      </c>
      <c r="AE345" s="436">
        <v>83</v>
      </c>
      <c r="AF345" s="436">
        <v>86</v>
      </c>
      <c r="AG345" s="436">
        <v>882</v>
      </c>
      <c r="AH345" s="436">
        <v>1235</v>
      </c>
      <c r="AI345" s="436">
        <v>1764</v>
      </c>
      <c r="AJ345" s="436">
        <v>1323</v>
      </c>
      <c r="AK345" s="436">
        <v>140</v>
      </c>
      <c r="AL345" s="436">
        <v>200</v>
      </c>
      <c r="AM345" s="436">
        <v>150</v>
      </c>
      <c r="AN345" s="432">
        <v>22</v>
      </c>
      <c r="AO345" s="432">
        <v>30</v>
      </c>
      <c r="AP345" s="446">
        <v>2455.23</v>
      </c>
      <c r="AQ345" s="447">
        <v>679.3422432694922</v>
      </c>
      <c r="AR345" s="446">
        <v>1200</v>
      </c>
      <c r="AS345" s="449">
        <v>69.5</v>
      </c>
      <c r="AT345" s="432" t="s">
        <v>299</v>
      </c>
      <c r="AU345" s="432" t="s">
        <v>197</v>
      </c>
      <c r="AV345" s="450">
        <v>84</v>
      </c>
      <c r="AW345" s="450">
        <v>95</v>
      </c>
      <c r="AX345" s="450">
        <v>67</v>
      </c>
      <c r="AY345" s="450">
        <v>73</v>
      </c>
      <c r="AZ345" s="450">
        <v>79</v>
      </c>
      <c r="BA345" s="450">
        <v>79</v>
      </c>
      <c r="BB345" s="450">
        <v>75</v>
      </c>
      <c r="BC345" s="450">
        <v>67</v>
      </c>
      <c r="BD345" s="450">
        <v>58</v>
      </c>
      <c r="BE345" s="451">
        <f t="shared" si="32"/>
        <v>536.61423728813554</v>
      </c>
      <c r="BF345" s="450">
        <v>2250</v>
      </c>
      <c r="BG345" s="451">
        <f t="shared" si="33"/>
        <v>536.61423728813554</v>
      </c>
      <c r="BH345" s="458">
        <f t="shared" si="31"/>
        <v>2250</v>
      </c>
      <c r="BI345" s="446" t="s">
        <v>198</v>
      </c>
      <c r="BJ345" s="446" t="s">
        <v>199</v>
      </c>
      <c r="BK345" s="463" t="s">
        <v>200</v>
      </c>
      <c r="BL345" s="453">
        <v>1.1499999999999999</v>
      </c>
      <c r="BM345" s="454">
        <v>40</v>
      </c>
      <c r="BN345" s="454" t="s">
        <v>911</v>
      </c>
      <c r="BO345" s="454" t="s">
        <v>990</v>
      </c>
      <c r="BP345" s="454" t="s">
        <v>913</v>
      </c>
      <c r="BQ345" s="454" t="s">
        <v>945</v>
      </c>
      <c r="BT345" s="485">
        <v>129.29578950000001</v>
      </c>
    </row>
    <row r="346" spans="1:72" ht="13.5" customHeight="1" outlineLevel="1">
      <c r="A346" s="431" t="s">
        <v>992</v>
      </c>
      <c r="B346" s="432" t="s">
        <v>910</v>
      </c>
      <c r="C346" s="432">
        <v>100</v>
      </c>
      <c r="D346" s="432">
        <v>6</v>
      </c>
      <c r="E346" s="432" t="s">
        <v>378</v>
      </c>
      <c r="F346" s="433">
        <v>1185</v>
      </c>
      <c r="G346" s="456">
        <v>1054</v>
      </c>
      <c r="H346" s="434">
        <v>521</v>
      </c>
      <c r="I346" s="435">
        <v>78</v>
      </c>
      <c r="J346" s="436">
        <v>39</v>
      </c>
      <c r="K346" s="437">
        <v>31.200000000000003</v>
      </c>
      <c r="L346" s="438">
        <v>135.03038800960275</v>
      </c>
      <c r="M346" s="439">
        <v>67.515194004801373</v>
      </c>
      <c r="N346" s="440">
        <v>54.012155203841104</v>
      </c>
      <c r="O346" s="438">
        <v>182.15799282559266</v>
      </c>
      <c r="P346" s="439">
        <v>91.078996412796329</v>
      </c>
      <c r="Q346" s="441">
        <v>72.863197130237069</v>
      </c>
      <c r="R346" s="442">
        <v>234</v>
      </c>
      <c r="S346" s="443">
        <v>117</v>
      </c>
      <c r="T346" s="437">
        <v>93.600000000000009</v>
      </c>
      <c r="U346" s="444">
        <v>1450</v>
      </c>
      <c r="V346" s="432">
        <v>725</v>
      </c>
      <c r="W346" s="445">
        <v>580</v>
      </c>
      <c r="X346" s="443" t="s">
        <v>231</v>
      </c>
      <c r="Y346" s="436" t="s">
        <v>194</v>
      </c>
      <c r="Z346" s="436">
        <v>95.1</v>
      </c>
      <c r="AA346" s="436">
        <v>95.3</v>
      </c>
      <c r="AB346" s="436">
        <v>95</v>
      </c>
      <c r="AC346" s="436">
        <v>94.5</v>
      </c>
      <c r="AD346" s="436">
        <v>73</v>
      </c>
      <c r="AE346" s="436">
        <v>81</v>
      </c>
      <c r="AF346" s="436">
        <v>84</v>
      </c>
      <c r="AG346" s="436">
        <v>443</v>
      </c>
      <c r="AH346" s="436">
        <v>709</v>
      </c>
      <c r="AI346" s="436">
        <v>886</v>
      </c>
      <c r="AJ346" s="436">
        <v>664.5</v>
      </c>
      <c r="AK346" s="436">
        <v>160</v>
      </c>
      <c r="AL346" s="436">
        <v>200</v>
      </c>
      <c r="AM346" s="436">
        <v>150</v>
      </c>
      <c r="AN346" s="432">
        <v>30</v>
      </c>
      <c r="AO346" s="432">
        <v>35</v>
      </c>
      <c r="AP346" s="446">
        <v>1550.2080000000001</v>
      </c>
      <c r="AQ346" s="447">
        <v>435.70327933192561</v>
      </c>
      <c r="AR346" s="446">
        <v>1180</v>
      </c>
      <c r="AS346" s="449">
        <v>45.9</v>
      </c>
      <c r="AT346" s="432" t="s">
        <v>299</v>
      </c>
      <c r="AU346" s="432" t="s">
        <v>197</v>
      </c>
      <c r="AV346" s="450">
        <v>65</v>
      </c>
      <c r="AW346" s="450">
        <v>76</v>
      </c>
      <c r="AX346" s="450">
        <v>48</v>
      </c>
      <c r="AY346" s="450">
        <v>58</v>
      </c>
      <c r="AZ346" s="450">
        <v>59</v>
      </c>
      <c r="BA346" s="450">
        <v>60</v>
      </c>
      <c r="BB346" s="450">
        <v>58</v>
      </c>
      <c r="BC346" s="450">
        <v>55</v>
      </c>
      <c r="BD346" s="450">
        <v>42</v>
      </c>
      <c r="BE346" s="451">
        <f t="shared" si="32"/>
        <v>670.76779661016951</v>
      </c>
      <c r="BF346" s="450">
        <v>1800</v>
      </c>
      <c r="BG346" s="451">
        <f t="shared" si="33"/>
        <v>670.76779661016951</v>
      </c>
      <c r="BH346" s="458">
        <f t="shared" si="31"/>
        <v>1800</v>
      </c>
      <c r="BI346" s="446" t="s">
        <v>198</v>
      </c>
      <c r="BJ346" s="446" t="s">
        <v>199</v>
      </c>
      <c r="BK346" s="452" t="s">
        <v>200</v>
      </c>
      <c r="BL346" s="453">
        <v>1.1499999999999999</v>
      </c>
      <c r="BM346" s="454">
        <v>40</v>
      </c>
      <c r="BN346" s="454" t="s">
        <v>911</v>
      </c>
      <c r="BO346" s="454" t="s">
        <v>912</v>
      </c>
      <c r="BP346" s="454" t="s">
        <v>913</v>
      </c>
      <c r="BQ346" s="454" t="s">
        <v>945</v>
      </c>
      <c r="BT346" s="485">
        <v>137.2894737</v>
      </c>
    </row>
    <row r="347" spans="1:72" ht="13.5" customHeight="1" outlineLevel="1">
      <c r="A347" s="431" t="s">
        <v>993</v>
      </c>
      <c r="B347" s="432" t="s">
        <v>910</v>
      </c>
      <c r="C347" s="432">
        <v>125</v>
      </c>
      <c r="D347" s="432">
        <v>6</v>
      </c>
      <c r="E347" s="432" t="s">
        <v>383</v>
      </c>
      <c r="F347" s="433">
        <v>1185</v>
      </c>
      <c r="G347" s="456">
        <v>1054</v>
      </c>
      <c r="H347" s="434">
        <v>521</v>
      </c>
      <c r="I347" s="435">
        <v>96</v>
      </c>
      <c r="J347" s="436">
        <v>48</v>
      </c>
      <c r="K347" s="437">
        <v>38.400000000000006</v>
      </c>
      <c r="L347" s="438">
        <v>166.50706629562501</v>
      </c>
      <c r="M347" s="439">
        <v>83.253533147812504</v>
      </c>
      <c r="N347" s="440">
        <v>66.602826518250012</v>
      </c>
      <c r="O347" s="438">
        <v>224.68492643596241</v>
      </c>
      <c r="P347" s="439">
        <v>112.34246321798121</v>
      </c>
      <c r="Q347" s="441">
        <v>89.87397057438497</v>
      </c>
      <c r="R347" s="442">
        <v>288</v>
      </c>
      <c r="S347" s="443">
        <v>144</v>
      </c>
      <c r="T347" s="437">
        <v>115.2</v>
      </c>
      <c r="U347" s="444">
        <v>1816</v>
      </c>
      <c r="V347" s="432">
        <v>908</v>
      </c>
      <c r="W347" s="445">
        <v>726.40000000000009</v>
      </c>
      <c r="X347" s="443" t="s">
        <v>231</v>
      </c>
      <c r="Y347" s="436" t="s">
        <v>194</v>
      </c>
      <c r="Z347" s="436">
        <v>95.1</v>
      </c>
      <c r="AA347" s="436">
        <v>95.4</v>
      </c>
      <c r="AB347" s="436">
        <v>95</v>
      </c>
      <c r="AC347" s="436">
        <v>94.5</v>
      </c>
      <c r="AD347" s="436">
        <v>74</v>
      </c>
      <c r="AE347" s="436">
        <v>82</v>
      </c>
      <c r="AF347" s="436">
        <v>85</v>
      </c>
      <c r="AG347" s="436">
        <v>554</v>
      </c>
      <c r="AH347" s="436">
        <v>886</v>
      </c>
      <c r="AI347" s="436">
        <v>1108</v>
      </c>
      <c r="AJ347" s="436">
        <v>831</v>
      </c>
      <c r="AK347" s="436">
        <v>160</v>
      </c>
      <c r="AL347" s="436">
        <v>200</v>
      </c>
      <c r="AM347" s="436">
        <v>150</v>
      </c>
      <c r="AN347" s="432">
        <v>25</v>
      </c>
      <c r="AO347" s="432">
        <v>35</v>
      </c>
      <c r="AP347" s="446">
        <v>1766.0039999999999</v>
      </c>
      <c r="AQ347" s="447">
        <v>520.68760882395441</v>
      </c>
      <c r="AR347" s="446">
        <v>1450</v>
      </c>
      <c r="AS347" s="449">
        <v>58.4</v>
      </c>
      <c r="AT347" s="432" t="s">
        <v>299</v>
      </c>
      <c r="AU347" s="432" t="s">
        <v>197</v>
      </c>
      <c r="AV347" s="450">
        <v>66</v>
      </c>
      <c r="AW347" s="450">
        <v>77</v>
      </c>
      <c r="AX347" s="450">
        <v>46</v>
      </c>
      <c r="AY347" s="450">
        <v>58</v>
      </c>
      <c r="AZ347" s="450">
        <v>61</v>
      </c>
      <c r="BA347" s="450">
        <v>61</v>
      </c>
      <c r="BB347" s="450">
        <v>59</v>
      </c>
      <c r="BC347" s="450">
        <v>56</v>
      </c>
      <c r="BD347" s="450">
        <v>41</v>
      </c>
      <c r="BE347" s="451">
        <f t="shared" si="32"/>
        <v>670.76779661016951</v>
      </c>
      <c r="BF347" s="450">
        <v>1800</v>
      </c>
      <c r="BG347" s="451">
        <f t="shared" si="33"/>
        <v>670.76779661016951</v>
      </c>
      <c r="BH347" s="458">
        <f t="shared" si="31"/>
        <v>1800</v>
      </c>
      <c r="BI347" s="446" t="s">
        <v>198</v>
      </c>
      <c r="BJ347" s="446" t="s">
        <v>199</v>
      </c>
      <c r="BK347" s="452" t="s">
        <v>200</v>
      </c>
      <c r="BL347" s="453">
        <v>1.1499999999999999</v>
      </c>
      <c r="BM347" s="454">
        <v>40</v>
      </c>
      <c r="BN347" s="454" t="s">
        <v>911</v>
      </c>
      <c r="BO347" s="454" t="s">
        <v>912</v>
      </c>
      <c r="BP347" s="454" t="s">
        <v>913</v>
      </c>
      <c r="BQ347" s="454" t="s">
        <v>945</v>
      </c>
      <c r="BT347" s="485">
        <v>138.09473679999999</v>
      </c>
    </row>
    <row r="348" spans="1:72" ht="13.5" customHeight="1" outlineLevel="1">
      <c r="A348" s="431" t="s">
        <v>994</v>
      </c>
      <c r="B348" s="432" t="s">
        <v>910</v>
      </c>
      <c r="C348" s="432">
        <v>150</v>
      </c>
      <c r="D348" s="432">
        <v>6</v>
      </c>
      <c r="E348" s="432" t="s">
        <v>388</v>
      </c>
      <c r="F348" s="433">
        <v>1190</v>
      </c>
      <c r="G348" s="456">
        <v>1059</v>
      </c>
      <c r="H348" s="434">
        <v>464</v>
      </c>
      <c r="I348" s="435">
        <v>118</v>
      </c>
      <c r="J348" s="436">
        <v>59</v>
      </c>
      <c r="K348" s="437">
        <v>47.2</v>
      </c>
      <c r="L348" s="438">
        <v>201.48624319633717</v>
      </c>
      <c r="M348" s="439">
        <v>100.74312159816859</v>
      </c>
      <c r="N348" s="440">
        <v>80.594497278534874</v>
      </c>
      <c r="O348" s="438">
        <v>267.93677477488524</v>
      </c>
      <c r="P348" s="439">
        <v>133.96838738744262</v>
      </c>
      <c r="Q348" s="441">
        <v>107.1747099099541</v>
      </c>
      <c r="R348" s="442">
        <v>344</v>
      </c>
      <c r="S348" s="443">
        <v>172</v>
      </c>
      <c r="T348" s="437">
        <v>137.6</v>
      </c>
      <c r="U348" s="444">
        <v>2170</v>
      </c>
      <c r="V348" s="432">
        <v>1085</v>
      </c>
      <c r="W348" s="445">
        <v>868</v>
      </c>
      <c r="X348" s="443" t="s">
        <v>231</v>
      </c>
      <c r="Y348" s="436" t="s">
        <v>194</v>
      </c>
      <c r="Z348" s="436">
        <v>95.6</v>
      </c>
      <c r="AA348" s="436">
        <v>96</v>
      </c>
      <c r="AB348" s="436">
        <v>95.8</v>
      </c>
      <c r="AC348" s="436">
        <v>95.4</v>
      </c>
      <c r="AD348" s="436">
        <v>73</v>
      </c>
      <c r="AE348" s="436">
        <v>82</v>
      </c>
      <c r="AF348" s="436">
        <v>85</v>
      </c>
      <c r="AG348" s="436">
        <v>662</v>
      </c>
      <c r="AH348" s="436">
        <v>926</v>
      </c>
      <c r="AI348" s="436">
        <v>1324</v>
      </c>
      <c r="AJ348" s="436">
        <v>867.22</v>
      </c>
      <c r="AK348" s="436">
        <v>140</v>
      </c>
      <c r="AL348" s="436">
        <v>200</v>
      </c>
      <c r="AM348" s="436">
        <v>131</v>
      </c>
      <c r="AN348" s="432">
        <v>28</v>
      </c>
      <c r="AO348" s="432">
        <v>43</v>
      </c>
      <c r="AP348" s="446">
        <v>2006.0219999999999</v>
      </c>
      <c r="AQ348" s="447">
        <v>606.36953923476699</v>
      </c>
      <c r="AR348" s="446">
        <v>1720</v>
      </c>
      <c r="AS348" s="449">
        <v>68.5</v>
      </c>
      <c r="AT348" s="432" t="s">
        <v>299</v>
      </c>
      <c r="AU348" s="432" t="s">
        <v>197</v>
      </c>
      <c r="AV348" s="450">
        <v>64</v>
      </c>
      <c r="AW348" s="450">
        <v>75</v>
      </c>
      <c r="AX348" s="450">
        <v>45</v>
      </c>
      <c r="AY348" s="450">
        <v>55</v>
      </c>
      <c r="AZ348" s="450">
        <v>59</v>
      </c>
      <c r="BA348" s="450">
        <v>60</v>
      </c>
      <c r="BB348" s="450">
        <v>57</v>
      </c>
      <c r="BC348" s="450">
        <v>50</v>
      </c>
      <c r="BD348" s="450">
        <v>42</v>
      </c>
      <c r="BE348" s="451">
        <f t="shared" si="32"/>
        <v>670.76779661016951</v>
      </c>
      <c r="BF348" s="450">
        <v>1800</v>
      </c>
      <c r="BG348" s="451">
        <f t="shared" si="33"/>
        <v>670.76779661016951</v>
      </c>
      <c r="BH348" s="458">
        <f t="shared" si="31"/>
        <v>1800</v>
      </c>
      <c r="BI348" s="446" t="s">
        <v>198</v>
      </c>
      <c r="BJ348" s="446" t="s">
        <v>199</v>
      </c>
      <c r="BK348" s="452" t="s">
        <v>200</v>
      </c>
      <c r="BL348" s="453">
        <v>1.1499999999999999</v>
      </c>
      <c r="BM348" s="454">
        <v>40</v>
      </c>
      <c r="BN348" s="454" t="s">
        <v>911</v>
      </c>
      <c r="BO348" s="454" t="s">
        <v>912</v>
      </c>
      <c r="BP348" s="454" t="s">
        <v>913</v>
      </c>
      <c r="BQ348" s="454" t="s">
        <v>945</v>
      </c>
      <c r="BT348" s="485">
        <v>126.7368421</v>
      </c>
    </row>
    <row r="349" spans="1:72" ht="13.5" customHeight="1" outlineLevel="1">
      <c r="A349" s="431" t="s">
        <v>995</v>
      </c>
      <c r="B349" s="432" t="s">
        <v>910</v>
      </c>
      <c r="C349" s="432">
        <v>200</v>
      </c>
      <c r="D349" s="432">
        <v>6</v>
      </c>
      <c r="E349" s="432" t="s">
        <v>400</v>
      </c>
      <c r="F349" s="433">
        <v>1190</v>
      </c>
      <c r="G349" s="456">
        <v>1059</v>
      </c>
      <c r="H349" s="434">
        <v>464</v>
      </c>
      <c r="I349" s="435">
        <v>146</v>
      </c>
      <c r="J349" s="436">
        <v>73</v>
      </c>
      <c r="K349" s="437">
        <v>58.400000000000006</v>
      </c>
      <c r="L349" s="438">
        <v>261.48436894813534</v>
      </c>
      <c r="M349" s="439">
        <v>130.74218447406767</v>
      </c>
      <c r="N349" s="440">
        <v>104.59374757925414</v>
      </c>
      <c r="O349" s="438">
        <v>352.21105478511078</v>
      </c>
      <c r="P349" s="439">
        <v>176.10552739255539</v>
      </c>
      <c r="Q349" s="441">
        <v>140.88442191404431</v>
      </c>
      <c r="R349" s="442">
        <v>454</v>
      </c>
      <c r="S349" s="443">
        <v>227</v>
      </c>
      <c r="T349" s="437">
        <v>181.60000000000002</v>
      </c>
      <c r="U349" s="444">
        <v>2900</v>
      </c>
      <c r="V349" s="432">
        <v>1450</v>
      </c>
      <c r="W349" s="445">
        <v>1160</v>
      </c>
      <c r="X349" s="443" t="s">
        <v>231</v>
      </c>
      <c r="Y349" s="436" t="s">
        <v>194</v>
      </c>
      <c r="Z349" s="436">
        <v>95.6</v>
      </c>
      <c r="AA349" s="436">
        <v>96.2</v>
      </c>
      <c r="AB349" s="436">
        <v>95.8</v>
      </c>
      <c r="AC349" s="436">
        <v>95.4</v>
      </c>
      <c r="AD349" s="436">
        <v>75</v>
      </c>
      <c r="AE349" s="436">
        <v>83</v>
      </c>
      <c r="AF349" s="436">
        <v>86</v>
      </c>
      <c r="AG349" s="436">
        <v>883</v>
      </c>
      <c r="AH349" s="436">
        <v>1103</v>
      </c>
      <c r="AI349" s="436">
        <v>1776</v>
      </c>
      <c r="AJ349" s="436">
        <v>1156.73</v>
      </c>
      <c r="AK349" s="436">
        <v>125</v>
      </c>
      <c r="AL349" s="436">
        <v>200</v>
      </c>
      <c r="AM349" s="436">
        <v>131</v>
      </c>
      <c r="AN349" s="432">
        <v>25</v>
      </c>
      <c r="AO349" s="432">
        <v>32</v>
      </c>
      <c r="AP349" s="446">
        <v>2450.826</v>
      </c>
      <c r="AQ349" s="447">
        <v>769.20198265359249</v>
      </c>
      <c r="AR349" s="446">
        <v>2240</v>
      </c>
      <c r="AS349" s="449">
        <v>89.69</v>
      </c>
      <c r="AT349" s="432" t="s">
        <v>299</v>
      </c>
      <c r="AU349" s="432" t="s">
        <v>197</v>
      </c>
      <c r="AV349" s="450">
        <v>74</v>
      </c>
      <c r="AW349" s="450">
        <v>86</v>
      </c>
      <c r="AX349" s="450">
        <v>57</v>
      </c>
      <c r="AY349" s="450">
        <v>65</v>
      </c>
      <c r="AZ349" s="450">
        <v>69</v>
      </c>
      <c r="BA349" s="450">
        <v>70</v>
      </c>
      <c r="BB349" s="450">
        <v>65</v>
      </c>
      <c r="BC349" s="450">
        <v>61</v>
      </c>
      <c r="BD349" s="450">
        <v>52</v>
      </c>
      <c r="BE349" s="451">
        <f t="shared" si="32"/>
        <v>670.76779661016951</v>
      </c>
      <c r="BF349" s="450">
        <v>1800</v>
      </c>
      <c r="BG349" s="451">
        <f t="shared" si="33"/>
        <v>670.76779661016951</v>
      </c>
      <c r="BH349" s="458">
        <f t="shared" si="31"/>
        <v>1800</v>
      </c>
      <c r="BI349" s="446" t="s">
        <v>198</v>
      </c>
      <c r="BJ349" s="446" t="s">
        <v>199</v>
      </c>
      <c r="BK349" s="452" t="s">
        <v>200</v>
      </c>
      <c r="BL349" s="453">
        <v>1.1499999999999999</v>
      </c>
      <c r="BM349" s="454">
        <v>40</v>
      </c>
      <c r="BN349" s="454" t="s">
        <v>911</v>
      </c>
      <c r="BO349" s="454" t="s">
        <v>990</v>
      </c>
      <c r="BP349" s="454" t="s">
        <v>913</v>
      </c>
      <c r="BQ349" s="454" t="s">
        <v>945</v>
      </c>
      <c r="BT349" s="485">
        <v>117.3894737</v>
      </c>
    </row>
    <row r="350" spans="1:72" ht="13.5" customHeight="1" outlineLevel="1">
      <c r="A350" s="431" t="s">
        <v>996</v>
      </c>
      <c r="B350" s="432" t="s">
        <v>910</v>
      </c>
      <c r="C350" s="432">
        <v>250</v>
      </c>
      <c r="D350" s="432">
        <v>6</v>
      </c>
      <c r="E350" s="432" t="s">
        <v>400</v>
      </c>
      <c r="F350" s="433">
        <v>1190</v>
      </c>
      <c r="G350" s="456">
        <v>1059</v>
      </c>
      <c r="H350" s="434">
        <v>464</v>
      </c>
      <c r="I350" s="435">
        <v>172</v>
      </c>
      <c r="J350" s="436">
        <v>86</v>
      </c>
      <c r="K350" s="437">
        <v>68.8</v>
      </c>
      <c r="L350" s="438">
        <v>302.32770317448592</v>
      </c>
      <c r="M350" s="439">
        <v>151.16385158724296</v>
      </c>
      <c r="N350" s="440">
        <v>120.93108126979438</v>
      </c>
      <c r="O350" s="438">
        <v>425.79099867326727</v>
      </c>
      <c r="P350" s="439">
        <v>212.89549933663363</v>
      </c>
      <c r="Q350" s="441">
        <v>170.31639946930693</v>
      </c>
      <c r="R350" s="442">
        <v>562</v>
      </c>
      <c r="S350" s="443">
        <v>281</v>
      </c>
      <c r="T350" s="437">
        <v>224.8</v>
      </c>
      <c r="U350" s="444">
        <v>4100</v>
      </c>
      <c r="V350" s="432">
        <v>2050</v>
      </c>
      <c r="W350" s="445">
        <v>1640</v>
      </c>
      <c r="X350" s="443" t="s">
        <v>222</v>
      </c>
      <c r="Y350" s="436" t="s">
        <v>989</v>
      </c>
      <c r="Z350" s="436">
        <v>95.7</v>
      </c>
      <c r="AA350" s="436">
        <v>96</v>
      </c>
      <c r="AB350" s="436">
        <v>95.8</v>
      </c>
      <c r="AC350" s="436">
        <v>95.4</v>
      </c>
      <c r="AD350" s="436">
        <v>81</v>
      </c>
      <c r="AE350" s="436">
        <v>86</v>
      </c>
      <c r="AF350" s="436">
        <v>87</v>
      </c>
      <c r="AG350" s="436">
        <v>1104</v>
      </c>
      <c r="AH350" s="436">
        <v>1325</v>
      </c>
      <c r="AI350" s="436">
        <v>2648</v>
      </c>
      <c r="AJ350" s="436">
        <v>1446.24</v>
      </c>
      <c r="AK350" s="436">
        <v>120</v>
      </c>
      <c r="AL350" s="436">
        <v>200</v>
      </c>
      <c r="AM350" s="436">
        <v>131</v>
      </c>
      <c r="AN350" s="432">
        <v>20</v>
      </c>
      <c r="AO350" s="432">
        <v>25</v>
      </c>
      <c r="AP350" s="446">
        <v>2437.614</v>
      </c>
      <c r="AQ350" s="447">
        <v>755.1515309539102</v>
      </c>
      <c r="AR350" s="446">
        <v>2740</v>
      </c>
      <c r="AS350" s="449">
        <v>87.87</v>
      </c>
      <c r="AT350" s="432" t="s">
        <v>299</v>
      </c>
      <c r="AU350" s="432" t="s">
        <v>197</v>
      </c>
      <c r="AV350" s="450">
        <v>74</v>
      </c>
      <c r="AW350" s="450">
        <v>86</v>
      </c>
      <c r="AX350" s="450">
        <v>57</v>
      </c>
      <c r="AY350" s="450">
        <v>65</v>
      </c>
      <c r="AZ350" s="450">
        <v>69</v>
      </c>
      <c r="BA350" s="450">
        <v>70</v>
      </c>
      <c r="BB350" s="450">
        <v>65</v>
      </c>
      <c r="BC350" s="450">
        <v>61</v>
      </c>
      <c r="BD350" s="450">
        <v>52</v>
      </c>
      <c r="BE350" s="451">
        <f t="shared" si="32"/>
        <v>670.76779661016951</v>
      </c>
      <c r="BF350" s="450">
        <v>1800</v>
      </c>
      <c r="BG350" s="451">
        <f t="shared" si="33"/>
        <v>670.76779661016951</v>
      </c>
      <c r="BH350" s="458">
        <f t="shared" si="31"/>
        <v>1800</v>
      </c>
      <c r="BI350" s="446" t="s">
        <v>198</v>
      </c>
      <c r="BJ350" s="446" t="s">
        <v>199</v>
      </c>
      <c r="BK350" s="452" t="s">
        <v>200</v>
      </c>
      <c r="BL350" s="453">
        <v>1.1499999999999999</v>
      </c>
      <c r="BM350" s="454">
        <v>40</v>
      </c>
      <c r="BN350" s="454" t="s">
        <v>911</v>
      </c>
      <c r="BO350" s="454" t="s">
        <v>990</v>
      </c>
      <c r="BP350" s="454" t="s">
        <v>913</v>
      </c>
      <c r="BQ350" s="454" t="s">
        <v>945</v>
      </c>
      <c r="BT350" s="485">
        <v>135.51052630000001</v>
      </c>
    </row>
    <row r="351" spans="1:72" ht="13.5" customHeight="1" outlineLevel="1">
      <c r="A351" s="431" t="s">
        <v>997</v>
      </c>
      <c r="B351" s="432" t="s">
        <v>910</v>
      </c>
      <c r="C351" s="432">
        <v>75</v>
      </c>
      <c r="D351" s="432">
        <v>8</v>
      </c>
      <c r="E351" s="432" t="s">
        <v>378</v>
      </c>
      <c r="F351" s="433">
        <v>885</v>
      </c>
      <c r="G351" s="456">
        <v>787</v>
      </c>
      <c r="H351" s="434">
        <v>345</v>
      </c>
      <c r="I351" s="435">
        <v>74</v>
      </c>
      <c r="J351" s="436">
        <v>37</v>
      </c>
      <c r="K351" s="437">
        <v>29.6</v>
      </c>
      <c r="L351" s="438">
        <v>112.23020145411422</v>
      </c>
      <c r="M351" s="439">
        <v>56.115100727057111</v>
      </c>
      <c r="N351" s="440">
        <v>44.892080581645693</v>
      </c>
      <c r="O351" s="438">
        <v>147.77747120592289</v>
      </c>
      <c r="P351" s="439">
        <v>73.888735602961447</v>
      </c>
      <c r="Q351" s="441">
        <v>59.110988482369159</v>
      </c>
      <c r="R351" s="442">
        <v>188</v>
      </c>
      <c r="S351" s="443">
        <v>94</v>
      </c>
      <c r="T351" s="437">
        <v>75.2</v>
      </c>
      <c r="U351" s="444">
        <v>1086</v>
      </c>
      <c r="V351" s="432">
        <v>543</v>
      </c>
      <c r="W351" s="445">
        <v>434.40000000000003</v>
      </c>
      <c r="X351" s="443" t="s">
        <v>231</v>
      </c>
      <c r="Y351" s="436" t="s">
        <v>194</v>
      </c>
      <c r="Z351" s="436">
        <v>93.5</v>
      </c>
      <c r="AA351" s="436">
        <v>93.9</v>
      </c>
      <c r="AB351" s="436">
        <v>93.6</v>
      </c>
      <c r="AC351" s="436">
        <v>93</v>
      </c>
      <c r="AD351" s="436">
        <v>67</v>
      </c>
      <c r="AE351" s="436">
        <v>76</v>
      </c>
      <c r="AF351" s="436">
        <v>80</v>
      </c>
      <c r="AG351" s="436">
        <v>445</v>
      </c>
      <c r="AH351" s="436">
        <v>601</v>
      </c>
      <c r="AI351" s="436">
        <v>890</v>
      </c>
      <c r="AJ351" s="436">
        <v>560.70000000000005</v>
      </c>
      <c r="AK351" s="436">
        <v>135</v>
      </c>
      <c r="AL351" s="436">
        <v>200</v>
      </c>
      <c r="AM351" s="436">
        <v>126</v>
      </c>
      <c r="AN351" s="432">
        <v>25</v>
      </c>
      <c r="AO351" s="432">
        <v>32</v>
      </c>
      <c r="AP351" s="446">
        <v>1556.8140000000001</v>
      </c>
      <c r="AQ351" s="447">
        <v>435.48864063108454</v>
      </c>
      <c r="AR351" s="446" t="s">
        <v>403</v>
      </c>
      <c r="AS351" s="449">
        <v>0</v>
      </c>
      <c r="AT351" s="432" t="s">
        <v>299</v>
      </c>
      <c r="AU351" s="432" t="s">
        <v>197</v>
      </c>
      <c r="AV351" s="450" t="s">
        <v>392</v>
      </c>
      <c r="AW351" s="450" t="s">
        <v>393</v>
      </c>
      <c r="AX351" s="450" t="s">
        <v>348</v>
      </c>
      <c r="AY351" s="450" t="s">
        <v>329</v>
      </c>
      <c r="AZ351" s="450" t="s">
        <v>317</v>
      </c>
      <c r="BA351" s="450" t="s">
        <v>345</v>
      </c>
      <c r="BB351" s="450" t="s">
        <v>329</v>
      </c>
      <c r="BC351" s="450" t="s">
        <v>394</v>
      </c>
      <c r="BD351" s="450" t="s">
        <v>341</v>
      </c>
      <c r="BE351" s="451">
        <f t="shared" si="32"/>
        <v>894.35706214689264</v>
      </c>
      <c r="BF351" s="450">
        <v>1350</v>
      </c>
      <c r="BG351" s="451">
        <f t="shared" si="33"/>
        <v>894.35706214689264</v>
      </c>
      <c r="BH351" s="458">
        <f t="shared" si="31"/>
        <v>1350</v>
      </c>
      <c r="BI351" s="446" t="s">
        <v>198</v>
      </c>
      <c r="BJ351" s="446" t="s">
        <v>199</v>
      </c>
      <c r="BK351" s="452" t="s">
        <v>200</v>
      </c>
      <c r="BL351" s="453">
        <v>1.1499999999999999</v>
      </c>
      <c r="BM351" s="454">
        <v>40</v>
      </c>
      <c r="BN351" s="454" t="s">
        <v>911</v>
      </c>
      <c r="BO351" s="454" t="s">
        <v>912</v>
      </c>
      <c r="BP351" s="454" t="s">
        <v>913</v>
      </c>
      <c r="BQ351" s="454" t="s">
        <v>945</v>
      </c>
      <c r="BT351" s="485">
        <v>129.29250529999999</v>
      </c>
    </row>
    <row r="352" spans="1:72" ht="13.5" customHeight="1" outlineLevel="1">
      <c r="A352" s="431" t="s">
        <v>998</v>
      </c>
      <c r="B352" s="432" t="s">
        <v>910</v>
      </c>
      <c r="C352" s="432">
        <v>100</v>
      </c>
      <c r="D352" s="432">
        <v>8</v>
      </c>
      <c r="E352" s="432" t="s">
        <v>383</v>
      </c>
      <c r="F352" s="433">
        <v>885</v>
      </c>
      <c r="G352" s="456">
        <v>787</v>
      </c>
      <c r="H352" s="434">
        <v>345</v>
      </c>
      <c r="I352" s="435">
        <v>96</v>
      </c>
      <c r="J352" s="436">
        <v>48</v>
      </c>
      <c r="K352" s="437">
        <v>38.400000000000006</v>
      </c>
      <c r="L352" s="438">
        <v>142.16279385487792</v>
      </c>
      <c r="M352" s="439">
        <v>71.081396927438959</v>
      </c>
      <c r="N352" s="440">
        <v>56.865117541951172</v>
      </c>
      <c r="O352" s="438">
        <v>190.76545842064817</v>
      </c>
      <c r="P352" s="439">
        <v>95.382729210324086</v>
      </c>
      <c r="Q352" s="441">
        <v>76.306183368259269</v>
      </c>
      <c r="R352" s="442">
        <v>246</v>
      </c>
      <c r="S352" s="443">
        <v>123</v>
      </c>
      <c r="T352" s="437">
        <v>98.4</v>
      </c>
      <c r="U352" s="444">
        <v>1450</v>
      </c>
      <c r="V352" s="432">
        <v>725</v>
      </c>
      <c r="W352" s="445">
        <v>580</v>
      </c>
      <c r="X352" s="443" t="s">
        <v>231</v>
      </c>
      <c r="Y352" s="436" t="s">
        <v>194</v>
      </c>
      <c r="Z352" s="436">
        <v>94.2</v>
      </c>
      <c r="AA352" s="436">
        <v>94.5</v>
      </c>
      <c r="AB352" s="436">
        <v>94.1</v>
      </c>
      <c r="AC352" s="436">
        <v>93.6</v>
      </c>
      <c r="AD352" s="436">
        <v>70</v>
      </c>
      <c r="AE352" s="436">
        <v>78</v>
      </c>
      <c r="AF352" s="436">
        <v>81</v>
      </c>
      <c r="AG352" s="436">
        <v>593</v>
      </c>
      <c r="AH352" s="436">
        <v>771</v>
      </c>
      <c r="AI352" s="436">
        <v>1186</v>
      </c>
      <c r="AJ352" s="436">
        <v>747.18</v>
      </c>
      <c r="AK352" s="436">
        <v>130</v>
      </c>
      <c r="AL352" s="436">
        <v>200</v>
      </c>
      <c r="AM352" s="436">
        <v>126</v>
      </c>
      <c r="AN352" s="432">
        <v>22</v>
      </c>
      <c r="AO352" s="432">
        <v>30</v>
      </c>
      <c r="AP352" s="446">
        <v>1697</v>
      </c>
      <c r="AQ352" s="447">
        <v>537.6579280506113</v>
      </c>
      <c r="AR352" s="446" t="s">
        <v>405</v>
      </c>
      <c r="AS352" s="449">
        <v>0</v>
      </c>
      <c r="AT352" s="432" t="s">
        <v>299</v>
      </c>
      <c r="AU352" s="432" t="s">
        <v>197</v>
      </c>
      <c r="AV352" s="450" t="s">
        <v>364</v>
      </c>
      <c r="AW352" s="450" t="s">
        <v>365</v>
      </c>
      <c r="AX352" s="450" t="s">
        <v>396</v>
      </c>
      <c r="AY352" s="450" t="s">
        <v>329</v>
      </c>
      <c r="AZ352" s="450" t="s">
        <v>366</v>
      </c>
      <c r="BA352" s="450" t="s">
        <v>366</v>
      </c>
      <c r="BB352" s="450" t="s">
        <v>317</v>
      </c>
      <c r="BC352" s="450" t="s">
        <v>330</v>
      </c>
      <c r="BD352" s="450" t="s">
        <v>397</v>
      </c>
      <c r="BE352" s="451">
        <f t="shared" si="32"/>
        <v>894.35706214689264</v>
      </c>
      <c r="BF352" s="450">
        <v>1350</v>
      </c>
      <c r="BG352" s="451">
        <f t="shared" si="33"/>
        <v>894.35706214689264</v>
      </c>
      <c r="BH352" s="458">
        <f t="shared" si="31"/>
        <v>1350</v>
      </c>
      <c r="BI352" s="446" t="s">
        <v>198</v>
      </c>
      <c r="BJ352" s="446" t="s">
        <v>199</v>
      </c>
      <c r="BK352" s="452" t="s">
        <v>200</v>
      </c>
      <c r="BL352" s="453">
        <v>1.1499999999999999</v>
      </c>
      <c r="BM352" s="454">
        <v>40</v>
      </c>
      <c r="BN352" s="454" t="s">
        <v>911</v>
      </c>
      <c r="BO352" s="454" t="s">
        <v>912</v>
      </c>
      <c r="BP352" s="454" t="s">
        <v>913</v>
      </c>
      <c r="BQ352" s="454" t="s">
        <v>945</v>
      </c>
      <c r="BT352" s="485">
        <v>124.5262632</v>
      </c>
    </row>
    <row r="353" spans="1:72" ht="13.5" customHeight="1" outlineLevel="1">
      <c r="A353" s="431" t="s">
        <v>999</v>
      </c>
      <c r="B353" s="432" t="s">
        <v>910</v>
      </c>
      <c r="C353" s="432">
        <v>125</v>
      </c>
      <c r="D353" s="432">
        <v>8</v>
      </c>
      <c r="E353" s="432" t="s">
        <v>388</v>
      </c>
      <c r="F353" s="433">
        <v>885</v>
      </c>
      <c r="G353" s="456">
        <v>787</v>
      </c>
      <c r="H353" s="434">
        <v>345</v>
      </c>
      <c r="I353" s="435">
        <v>108</v>
      </c>
      <c r="J353" s="436">
        <v>54</v>
      </c>
      <c r="K353" s="437">
        <v>43.2</v>
      </c>
      <c r="L353" s="438">
        <v>176.95210334473444</v>
      </c>
      <c r="M353" s="439">
        <v>88.47605167236722</v>
      </c>
      <c r="N353" s="440">
        <v>70.780841337893776</v>
      </c>
      <c r="O353" s="438">
        <v>234.941152276108</v>
      </c>
      <c r="P353" s="439">
        <v>117.470576138054</v>
      </c>
      <c r="Q353" s="441">
        <v>93.976460910443208</v>
      </c>
      <c r="R353" s="442">
        <v>304</v>
      </c>
      <c r="S353" s="443">
        <v>152</v>
      </c>
      <c r="T353" s="437">
        <v>121.60000000000001</v>
      </c>
      <c r="U353" s="444">
        <v>1816</v>
      </c>
      <c r="V353" s="432">
        <v>908</v>
      </c>
      <c r="W353" s="445">
        <v>726.40000000000009</v>
      </c>
      <c r="X353" s="443" t="s">
        <v>231</v>
      </c>
      <c r="Y353" s="436" t="s">
        <v>194</v>
      </c>
      <c r="Z353" s="436">
        <v>94.6</v>
      </c>
      <c r="AA353" s="436">
        <v>94.7</v>
      </c>
      <c r="AB353" s="436">
        <v>94.1</v>
      </c>
      <c r="AC353" s="436">
        <v>93.6</v>
      </c>
      <c r="AD353" s="436">
        <v>70</v>
      </c>
      <c r="AE353" s="436">
        <v>79</v>
      </c>
      <c r="AF353" s="436">
        <v>82</v>
      </c>
      <c r="AG353" s="436">
        <v>742</v>
      </c>
      <c r="AH353" s="436">
        <v>965</v>
      </c>
      <c r="AI353" s="436">
        <v>1484</v>
      </c>
      <c r="AJ353" s="436">
        <v>934.92</v>
      </c>
      <c r="AK353" s="436">
        <v>130</v>
      </c>
      <c r="AL353" s="436">
        <v>200</v>
      </c>
      <c r="AM353" s="436">
        <v>126</v>
      </c>
      <c r="AN353" s="432">
        <v>20</v>
      </c>
      <c r="AO353" s="432">
        <v>30</v>
      </c>
      <c r="AP353" s="446">
        <v>2018</v>
      </c>
      <c r="AQ353" s="447">
        <v>625.03486802145312</v>
      </c>
      <c r="AR353" s="446" t="s">
        <v>407</v>
      </c>
      <c r="AS353" s="449">
        <v>0</v>
      </c>
      <c r="AT353" s="432" t="s">
        <v>299</v>
      </c>
      <c r="AU353" s="432" t="s">
        <v>197</v>
      </c>
      <c r="AV353" s="450" t="s">
        <v>313</v>
      </c>
      <c r="AW353" s="450" t="s">
        <v>314</v>
      </c>
      <c r="AX353" s="450" t="s">
        <v>315</v>
      </c>
      <c r="AY353" s="450" t="s">
        <v>394</v>
      </c>
      <c r="AZ353" s="450" t="s">
        <v>317</v>
      </c>
      <c r="BA353" s="450" t="s">
        <v>345</v>
      </c>
      <c r="BB353" s="450" t="s">
        <v>318</v>
      </c>
      <c r="BC353" s="450" t="s">
        <v>320</v>
      </c>
      <c r="BD353" s="450" t="s">
        <v>341</v>
      </c>
      <c r="BE353" s="451">
        <f t="shared" si="32"/>
        <v>894.35706214689264</v>
      </c>
      <c r="BF353" s="450">
        <v>1350</v>
      </c>
      <c r="BG353" s="451">
        <f t="shared" si="33"/>
        <v>894.35706214689264</v>
      </c>
      <c r="BH353" s="458">
        <f t="shared" si="31"/>
        <v>1350</v>
      </c>
      <c r="BI353" s="446" t="s">
        <v>198</v>
      </c>
      <c r="BJ353" s="446" t="s">
        <v>199</v>
      </c>
      <c r="BK353" s="452" t="s">
        <v>200</v>
      </c>
      <c r="BL353" s="453">
        <v>1.1499999999999999</v>
      </c>
      <c r="BM353" s="454">
        <v>40</v>
      </c>
      <c r="BN353" s="454" t="s">
        <v>911</v>
      </c>
      <c r="BO353" s="454" t="s">
        <v>912</v>
      </c>
      <c r="BP353" s="454" t="s">
        <v>913</v>
      </c>
      <c r="BQ353" s="454" t="s">
        <v>945</v>
      </c>
      <c r="BT353" s="485">
        <v>124.5262632</v>
      </c>
    </row>
    <row r="354" spans="1:72" ht="13.5" customHeight="1" outlineLevel="1">
      <c r="A354" s="431" t="s">
        <v>1000</v>
      </c>
      <c r="B354" s="432" t="s">
        <v>910</v>
      </c>
      <c r="C354" s="432">
        <v>150</v>
      </c>
      <c r="D354" s="432">
        <v>8</v>
      </c>
      <c r="E354" s="432" t="s">
        <v>388</v>
      </c>
      <c r="F354" s="433" t="s">
        <v>1001</v>
      </c>
      <c r="G354" s="456">
        <v>787</v>
      </c>
      <c r="H354" s="434">
        <v>345</v>
      </c>
      <c r="I354" s="435">
        <v>144</v>
      </c>
      <c r="J354" s="436">
        <v>72</v>
      </c>
      <c r="K354" s="437">
        <v>57.6</v>
      </c>
      <c r="L354" s="438">
        <v>223</v>
      </c>
      <c r="M354" s="439">
        <v>115.1</v>
      </c>
      <c r="N354" s="440">
        <v>89.2</v>
      </c>
      <c r="O354" s="438">
        <v>293.60000000000002</v>
      </c>
      <c r="P354" s="439">
        <v>146.80000000000001</v>
      </c>
      <c r="Q354" s="441">
        <v>117.4</v>
      </c>
      <c r="R354" s="442">
        <v>372</v>
      </c>
      <c r="S354" s="443">
        <v>186</v>
      </c>
      <c r="T354" s="437">
        <v>148.80000000000001</v>
      </c>
      <c r="U354" s="444">
        <v>2170</v>
      </c>
      <c r="V354" s="432">
        <v>1085</v>
      </c>
      <c r="W354" s="445">
        <v>868</v>
      </c>
      <c r="X354" s="443" t="s">
        <v>231</v>
      </c>
      <c r="Y354" s="436" t="s">
        <v>194</v>
      </c>
      <c r="Z354" s="436">
        <v>0.94099999999999995</v>
      </c>
      <c r="AA354" s="436">
        <v>0.94499999999999995</v>
      </c>
      <c r="AB354" s="436">
        <v>94.1</v>
      </c>
      <c r="AC354" s="436">
        <v>93.6</v>
      </c>
      <c r="AD354" s="436">
        <v>0.67</v>
      </c>
      <c r="AE354" s="436">
        <v>0.76</v>
      </c>
      <c r="AF354" s="436">
        <v>0.8</v>
      </c>
      <c r="AG354" s="436">
        <v>890</v>
      </c>
      <c r="AH354" s="436">
        <v>1150</v>
      </c>
      <c r="AI354" s="436">
        <v>1780</v>
      </c>
      <c r="AJ354" s="436">
        <v>1121.4000000000001</v>
      </c>
      <c r="AK354" s="436">
        <v>130</v>
      </c>
      <c r="AL354" s="436">
        <v>200</v>
      </c>
      <c r="AM354" s="436">
        <v>126</v>
      </c>
      <c r="AN354" s="432">
        <v>20</v>
      </c>
      <c r="AO354" s="432">
        <v>30</v>
      </c>
      <c r="AP354" s="446">
        <v>2018</v>
      </c>
      <c r="AQ354" s="447">
        <v>625.03486802145312</v>
      </c>
      <c r="AR354" s="446" t="s">
        <v>1002</v>
      </c>
      <c r="AS354" s="449">
        <v>0</v>
      </c>
      <c r="AT354" s="432" t="s">
        <v>299</v>
      </c>
      <c r="AU354" s="432" t="s">
        <v>197</v>
      </c>
      <c r="AV354" s="450" t="s">
        <v>389</v>
      </c>
      <c r="AW354" s="450" t="s">
        <v>380</v>
      </c>
      <c r="AX354" s="450" t="s">
        <v>318</v>
      </c>
      <c r="AY354" s="450" t="s">
        <v>392</v>
      </c>
      <c r="AZ354" s="450" t="s">
        <v>401</v>
      </c>
      <c r="BA354" s="450" t="s">
        <v>385</v>
      </c>
      <c r="BB354" s="450" t="s">
        <v>392</v>
      </c>
      <c r="BC354" s="450" t="s">
        <v>366</v>
      </c>
      <c r="BD354" s="450" t="s">
        <v>316</v>
      </c>
      <c r="BE354" s="451">
        <f t="shared" si="32"/>
        <v>894.35706214689264</v>
      </c>
      <c r="BF354" s="450">
        <v>1350</v>
      </c>
      <c r="BG354" s="451">
        <f t="shared" si="33"/>
        <v>894.35706214689264</v>
      </c>
      <c r="BH354" s="458">
        <f t="shared" si="31"/>
        <v>1350</v>
      </c>
      <c r="BI354" s="446" t="s">
        <v>198</v>
      </c>
      <c r="BJ354" s="446" t="s">
        <v>199</v>
      </c>
      <c r="BK354" s="452" t="s">
        <v>200</v>
      </c>
      <c r="BL354" s="453">
        <v>1.1499999999999999</v>
      </c>
      <c r="BM354" s="454">
        <v>40</v>
      </c>
      <c r="BN354" s="454" t="s">
        <v>911</v>
      </c>
      <c r="BO354" s="454" t="s">
        <v>912</v>
      </c>
      <c r="BP354" s="454" t="s">
        <v>913</v>
      </c>
      <c r="BQ354" s="454" t="s">
        <v>945</v>
      </c>
      <c r="BT354" s="485">
        <v>123.7464138</v>
      </c>
    </row>
    <row r="355" spans="1:72" ht="13.5" customHeight="1" outlineLevel="1">
      <c r="A355" s="431" t="s">
        <v>1003</v>
      </c>
      <c r="B355" s="432" t="s">
        <v>910</v>
      </c>
      <c r="C355" s="432">
        <v>125</v>
      </c>
      <c r="D355" s="432">
        <v>2</v>
      </c>
      <c r="E355" s="432" t="s">
        <v>409</v>
      </c>
      <c r="F355" s="433">
        <v>3575</v>
      </c>
      <c r="G355" s="456">
        <v>3181</v>
      </c>
      <c r="H355" s="434">
        <v>1322</v>
      </c>
      <c r="I355" s="435">
        <v>64</v>
      </c>
      <c r="J355" s="436">
        <v>32</v>
      </c>
      <c r="K355" s="437">
        <v>25.6</v>
      </c>
      <c r="L355" s="438">
        <v>147.6161285397873</v>
      </c>
      <c r="M355" s="439">
        <v>73.808064269893649</v>
      </c>
      <c r="N355" s="440">
        <v>59.046451415914923</v>
      </c>
      <c r="O355" s="438">
        <v>210.02595862289067</v>
      </c>
      <c r="P355" s="439">
        <v>105.01297931144533</v>
      </c>
      <c r="Q355" s="441">
        <v>84.010383449156279</v>
      </c>
      <c r="R355" s="442">
        <v>276</v>
      </c>
      <c r="S355" s="443">
        <v>138</v>
      </c>
      <c r="T355" s="437">
        <v>110.4</v>
      </c>
      <c r="U355" s="444">
        <v>1816</v>
      </c>
      <c r="V355" s="432">
        <v>908</v>
      </c>
      <c r="W355" s="445">
        <v>726.40000000000009</v>
      </c>
      <c r="X355" s="443" t="s">
        <v>231</v>
      </c>
      <c r="Y355" s="436" t="s">
        <v>194</v>
      </c>
      <c r="Z355" s="436">
        <v>94.5</v>
      </c>
      <c r="AA355" s="436">
        <v>95.1</v>
      </c>
      <c r="AB355" s="436">
        <v>95</v>
      </c>
      <c r="AC355" s="436">
        <v>94.5</v>
      </c>
      <c r="AD355" s="436">
        <v>84</v>
      </c>
      <c r="AE355" s="436">
        <v>88</v>
      </c>
      <c r="AF355" s="436">
        <v>89</v>
      </c>
      <c r="AG355" s="436">
        <v>184</v>
      </c>
      <c r="AH355" s="436">
        <v>221</v>
      </c>
      <c r="AI355" s="436">
        <v>368</v>
      </c>
      <c r="AJ355" s="436">
        <v>187.68</v>
      </c>
      <c r="AK355" s="436">
        <v>120</v>
      </c>
      <c r="AL355" s="436">
        <v>200</v>
      </c>
      <c r="AM355" s="436">
        <v>102</v>
      </c>
      <c r="AN355" s="432">
        <v>18</v>
      </c>
      <c r="AO355" s="432">
        <v>23</v>
      </c>
      <c r="AP355" s="446">
        <v>1454</v>
      </c>
      <c r="AQ355" s="447">
        <v>291.09090935218853</v>
      </c>
      <c r="AR355" s="446">
        <v>113</v>
      </c>
      <c r="AS355" s="449">
        <v>23.4</v>
      </c>
      <c r="AT355" s="432" t="s">
        <v>299</v>
      </c>
      <c r="AU355" s="432" t="s">
        <v>197</v>
      </c>
      <c r="AV355" s="450">
        <v>79</v>
      </c>
      <c r="AW355" s="450">
        <v>90</v>
      </c>
      <c r="AX355" s="450">
        <v>52</v>
      </c>
      <c r="AY355" s="450">
        <v>68</v>
      </c>
      <c r="AZ355" s="450">
        <v>72</v>
      </c>
      <c r="BA355" s="450">
        <v>74</v>
      </c>
      <c r="BB355" s="450">
        <v>74</v>
      </c>
      <c r="BC355" s="450">
        <v>70</v>
      </c>
      <c r="BD355" s="450">
        <v>60</v>
      </c>
      <c r="BE355" s="451">
        <f t="shared" si="32"/>
        <v>335.38389830508476</v>
      </c>
      <c r="BF355" s="450">
        <v>3600</v>
      </c>
      <c r="BG355" s="451">
        <f t="shared" si="33"/>
        <v>335.38389830508476</v>
      </c>
      <c r="BH355" s="458">
        <f t="shared" si="31"/>
        <v>3600</v>
      </c>
      <c r="BI355" s="446" t="s">
        <v>198</v>
      </c>
      <c r="BJ355" s="446" t="s">
        <v>199</v>
      </c>
      <c r="BK355" s="452" t="s">
        <v>200</v>
      </c>
      <c r="BL355" s="453">
        <v>1.1499999999999999</v>
      </c>
      <c r="BM355" s="454">
        <v>40</v>
      </c>
      <c r="BN355" s="454" t="s">
        <v>911</v>
      </c>
      <c r="BO355" s="454" t="s">
        <v>912</v>
      </c>
      <c r="BP355" s="454" t="s">
        <v>913</v>
      </c>
      <c r="BQ355" s="454" t="s">
        <v>945</v>
      </c>
      <c r="BT355" s="485">
        <v>115.0511321</v>
      </c>
    </row>
    <row r="356" spans="1:72" ht="13.5" customHeight="1" outlineLevel="1">
      <c r="A356" s="431" t="s">
        <v>1004</v>
      </c>
      <c r="B356" s="432" t="s">
        <v>910</v>
      </c>
      <c r="C356" s="432">
        <v>150</v>
      </c>
      <c r="D356" s="432">
        <v>2</v>
      </c>
      <c r="E356" s="432" t="s">
        <v>411</v>
      </c>
      <c r="F356" s="433">
        <v>3575</v>
      </c>
      <c r="G356" s="456">
        <v>3181</v>
      </c>
      <c r="H356" s="434">
        <v>1322</v>
      </c>
      <c r="I356" s="435">
        <v>74</v>
      </c>
      <c r="J356" s="436">
        <v>37</v>
      </c>
      <c r="K356" s="437">
        <v>29.6</v>
      </c>
      <c r="L356" s="438">
        <v>176.57878667101139</v>
      </c>
      <c r="M356" s="439">
        <v>88.289393335505693</v>
      </c>
      <c r="N356" s="440">
        <v>70.631514668404563</v>
      </c>
      <c r="O356" s="438">
        <v>248.93757565714947</v>
      </c>
      <c r="P356" s="439">
        <v>124.46878782857473</v>
      </c>
      <c r="Q356" s="441">
        <v>99.575030262859798</v>
      </c>
      <c r="R356" s="442">
        <v>328</v>
      </c>
      <c r="S356" s="443">
        <v>164</v>
      </c>
      <c r="T356" s="437">
        <v>131.20000000000002</v>
      </c>
      <c r="U356" s="444">
        <v>2170</v>
      </c>
      <c r="V356" s="432">
        <v>1085</v>
      </c>
      <c r="W356" s="445">
        <v>868</v>
      </c>
      <c r="X356" s="443" t="s">
        <v>231</v>
      </c>
      <c r="Y356" s="436" t="s">
        <v>194</v>
      </c>
      <c r="Z356" s="436">
        <v>94.8</v>
      </c>
      <c r="AA356" s="436">
        <v>95.2</v>
      </c>
      <c r="AB356" s="436">
        <v>95</v>
      </c>
      <c r="AC356" s="436">
        <v>94.5</v>
      </c>
      <c r="AD356" s="436">
        <v>84</v>
      </c>
      <c r="AE356" s="436">
        <v>89</v>
      </c>
      <c r="AF356" s="436">
        <v>90</v>
      </c>
      <c r="AG356" s="436">
        <v>220</v>
      </c>
      <c r="AH356" s="436">
        <v>264</v>
      </c>
      <c r="AI356" s="436">
        <v>440</v>
      </c>
      <c r="AJ356" s="436">
        <v>224.4</v>
      </c>
      <c r="AK356" s="436">
        <v>120</v>
      </c>
      <c r="AL356" s="436">
        <v>200</v>
      </c>
      <c r="AM356" s="436">
        <v>102</v>
      </c>
      <c r="AN356" s="432">
        <v>15</v>
      </c>
      <c r="AO356" s="432">
        <v>18</v>
      </c>
      <c r="AP356" s="446">
        <v>1600.854</v>
      </c>
      <c r="AQ356" s="447">
        <v>330.30305464225262</v>
      </c>
      <c r="AR356" s="446">
        <v>133</v>
      </c>
      <c r="AS356" s="449">
        <v>25</v>
      </c>
      <c r="AT356" s="432" t="s">
        <v>299</v>
      </c>
      <c r="AU356" s="432" t="s">
        <v>197</v>
      </c>
      <c r="AV356" s="450">
        <v>79</v>
      </c>
      <c r="AW356" s="450">
        <v>90</v>
      </c>
      <c r="AX356" s="450">
        <v>50</v>
      </c>
      <c r="AY356" s="450">
        <v>67</v>
      </c>
      <c r="AZ356" s="450">
        <v>71</v>
      </c>
      <c r="BA356" s="450">
        <v>74</v>
      </c>
      <c r="BB356" s="450">
        <v>74</v>
      </c>
      <c r="BC356" s="450">
        <v>70</v>
      </c>
      <c r="BD356" s="450">
        <v>59</v>
      </c>
      <c r="BE356" s="451">
        <f t="shared" si="32"/>
        <v>335.38389830508476</v>
      </c>
      <c r="BF356" s="450">
        <v>3600</v>
      </c>
      <c r="BG356" s="451">
        <f t="shared" si="33"/>
        <v>335.38389830508476</v>
      </c>
      <c r="BH356" s="458">
        <f t="shared" si="31"/>
        <v>3600</v>
      </c>
      <c r="BI356" s="446" t="s">
        <v>198</v>
      </c>
      <c r="BJ356" s="446" t="s">
        <v>199</v>
      </c>
      <c r="BK356" s="452" t="s">
        <v>200</v>
      </c>
      <c r="BL356" s="453">
        <v>1.1499999999999999</v>
      </c>
      <c r="BM356" s="454">
        <v>40</v>
      </c>
      <c r="BN356" s="454" t="s">
        <v>911</v>
      </c>
      <c r="BO356" s="454" t="s">
        <v>912</v>
      </c>
      <c r="BP356" s="454" t="s">
        <v>913</v>
      </c>
      <c r="BQ356" s="454" t="s">
        <v>945</v>
      </c>
      <c r="BT356" s="485">
        <v>98.456400000000002</v>
      </c>
    </row>
    <row r="357" spans="1:72" ht="13.5" customHeight="1" outlineLevel="1">
      <c r="A357" s="431" t="s">
        <v>1005</v>
      </c>
      <c r="B357" s="432" t="s">
        <v>910</v>
      </c>
      <c r="C357" s="432">
        <v>200</v>
      </c>
      <c r="D357" s="432">
        <v>2</v>
      </c>
      <c r="E357" s="432" t="s">
        <v>413</v>
      </c>
      <c r="F357" s="433">
        <v>3575</v>
      </c>
      <c r="G357" s="456">
        <v>3181</v>
      </c>
      <c r="H357" s="434">
        <v>1322</v>
      </c>
      <c r="I357" s="435">
        <v>88</v>
      </c>
      <c r="J357" s="436">
        <v>44</v>
      </c>
      <c r="K357" s="437">
        <v>35.200000000000003</v>
      </c>
      <c r="L357" s="438">
        <v>223.55753664959101</v>
      </c>
      <c r="M357" s="439">
        <v>111.77876832479551</v>
      </c>
      <c r="N357" s="440">
        <v>89.423014659836412</v>
      </c>
      <c r="O357" s="438">
        <v>326.85546118516913</v>
      </c>
      <c r="P357" s="439">
        <v>163.42773059258457</v>
      </c>
      <c r="Q357" s="441">
        <v>130.74218447406767</v>
      </c>
      <c r="R357" s="442">
        <v>432</v>
      </c>
      <c r="S357" s="443">
        <v>216</v>
      </c>
      <c r="T357" s="437">
        <v>172.8</v>
      </c>
      <c r="U357" s="444">
        <v>2900</v>
      </c>
      <c r="V357" s="432">
        <v>1450</v>
      </c>
      <c r="W357" s="445">
        <v>1160</v>
      </c>
      <c r="X357" s="443" t="s">
        <v>231</v>
      </c>
      <c r="Y357" s="436" t="s">
        <v>194</v>
      </c>
      <c r="Z357" s="436">
        <v>95.3</v>
      </c>
      <c r="AA357" s="436">
        <v>95.6</v>
      </c>
      <c r="AB357" s="436">
        <v>95.4</v>
      </c>
      <c r="AC357" s="436">
        <v>95</v>
      </c>
      <c r="AD357" s="436">
        <v>88</v>
      </c>
      <c r="AE357" s="436">
        <v>90</v>
      </c>
      <c r="AF357" s="436">
        <v>91</v>
      </c>
      <c r="AG357" s="436">
        <v>294</v>
      </c>
      <c r="AH357" s="436">
        <v>353</v>
      </c>
      <c r="AI357" s="436">
        <v>588</v>
      </c>
      <c r="AJ357" s="436">
        <v>299.88</v>
      </c>
      <c r="AK357" s="436">
        <v>120</v>
      </c>
      <c r="AL357" s="436">
        <v>200</v>
      </c>
      <c r="AM357" s="436">
        <v>102</v>
      </c>
      <c r="AN357" s="432">
        <v>16</v>
      </c>
      <c r="AO357" s="432">
        <v>20</v>
      </c>
      <c r="AP357" s="446">
        <v>1915.74</v>
      </c>
      <c r="AQ357" s="447">
        <v>399.07788265643342</v>
      </c>
      <c r="AR357" s="446">
        <v>172</v>
      </c>
      <c r="AS357" s="449">
        <v>31.29</v>
      </c>
      <c r="AT357" s="432" t="s">
        <v>299</v>
      </c>
      <c r="AU357" s="432" t="s">
        <v>197</v>
      </c>
      <c r="AV357" s="450">
        <v>83</v>
      </c>
      <c r="AW357" s="450">
        <v>94</v>
      </c>
      <c r="AX357" s="450">
        <v>55</v>
      </c>
      <c r="AY357" s="450">
        <v>69</v>
      </c>
      <c r="AZ357" s="450">
        <v>74</v>
      </c>
      <c r="BA357" s="450">
        <v>78</v>
      </c>
      <c r="BB357" s="450">
        <v>79</v>
      </c>
      <c r="BC357" s="450">
        <v>72</v>
      </c>
      <c r="BD357" s="450">
        <v>63</v>
      </c>
      <c r="BE357" s="451">
        <f t="shared" si="32"/>
        <v>335.38389830508476</v>
      </c>
      <c r="BF357" s="450">
        <v>3600</v>
      </c>
      <c r="BG357" s="451">
        <f t="shared" si="33"/>
        <v>335.38389830508476</v>
      </c>
      <c r="BH357" s="458">
        <f t="shared" si="31"/>
        <v>3600</v>
      </c>
      <c r="BI357" s="446" t="s">
        <v>198</v>
      </c>
      <c r="BJ357" s="446" t="s">
        <v>199</v>
      </c>
      <c r="BK357" s="452" t="s">
        <v>200</v>
      </c>
      <c r="BL357" s="453">
        <v>1.1499999999999999</v>
      </c>
      <c r="BM357" s="454">
        <v>40</v>
      </c>
      <c r="BN357" s="454" t="s">
        <v>911</v>
      </c>
      <c r="BO357" s="454" t="s">
        <v>912</v>
      </c>
      <c r="BP357" s="454" t="s">
        <v>913</v>
      </c>
      <c r="BQ357" s="454" t="s">
        <v>945</v>
      </c>
      <c r="BT357" s="485">
        <v>117.8052632</v>
      </c>
    </row>
    <row r="358" spans="1:72" ht="13.5" customHeight="1" outlineLevel="1">
      <c r="A358" s="431" t="s">
        <v>1006</v>
      </c>
      <c r="B358" s="432" t="s">
        <v>910</v>
      </c>
      <c r="C358" s="432">
        <v>250</v>
      </c>
      <c r="D358" s="432">
        <v>2</v>
      </c>
      <c r="E358" s="432" t="s">
        <v>421</v>
      </c>
      <c r="F358" s="433">
        <v>3575</v>
      </c>
      <c r="G358" s="456">
        <v>3181</v>
      </c>
      <c r="H358" s="434">
        <v>1322</v>
      </c>
      <c r="I358" s="435">
        <v>90</v>
      </c>
      <c r="J358" s="436">
        <v>45</v>
      </c>
      <c r="K358" s="437">
        <v>36</v>
      </c>
      <c r="L358" s="438">
        <v>275.15217929363325</v>
      </c>
      <c r="M358" s="439">
        <v>137.57608964681663</v>
      </c>
      <c r="N358" s="440">
        <v>110.06087171745331</v>
      </c>
      <c r="O358" s="438">
        <v>402.39588885605474</v>
      </c>
      <c r="P358" s="439">
        <v>201.19794442802737</v>
      </c>
      <c r="Q358" s="441">
        <v>160.95835554242191</v>
      </c>
      <c r="R358" s="442">
        <v>530</v>
      </c>
      <c r="S358" s="443">
        <v>265</v>
      </c>
      <c r="T358" s="437">
        <v>212</v>
      </c>
      <c r="U358" s="444">
        <v>3650</v>
      </c>
      <c r="V358" s="432">
        <v>1825</v>
      </c>
      <c r="W358" s="445">
        <v>1460</v>
      </c>
      <c r="X358" s="443" t="s">
        <v>231</v>
      </c>
      <c r="Y358" s="436" t="s">
        <v>194</v>
      </c>
      <c r="Z358" s="436">
        <v>95.7</v>
      </c>
      <c r="AA358" s="436">
        <v>96</v>
      </c>
      <c r="AB358" s="436">
        <v>95.8</v>
      </c>
      <c r="AC358" s="436">
        <v>95.4</v>
      </c>
      <c r="AD358" s="436">
        <v>89</v>
      </c>
      <c r="AE358" s="436">
        <v>91</v>
      </c>
      <c r="AF358" s="436">
        <v>91</v>
      </c>
      <c r="AG358" s="436">
        <v>368</v>
      </c>
      <c r="AH358" s="436">
        <v>442</v>
      </c>
      <c r="AI358" s="436">
        <v>736</v>
      </c>
      <c r="AJ358" s="436">
        <v>375.36</v>
      </c>
      <c r="AK358" s="436">
        <v>120</v>
      </c>
      <c r="AL358" s="436">
        <v>200</v>
      </c>
      <c r="AM358" s="436">
        <v>102</v>
      </c>
      <c r="AN358" s="432">
        <v>12</v>
      </c>
      <c r="AO358" s="432">
        <v>18</v>
      </c>
      <c r="AP358" s="446">
        <v>2272</v>
      </c>
      <c r="AQ358" s="447">
        <v>489.71695476853301</v>
      </c>
      <c r="AR358" s="446">
        <v>210</v>
      </c>
      <c r="AS358" s="449">
        <v>39.25</v>
      </c>
      <c r="AT358" s="432" t="s">
        <v>299</v>
      </c>
      <c r="AU358" s="432" t="s">
        <v>197</v>
      </c>
      <c r="AV358" s="450">
        <v>82</v>
      </c>
      <c r="AW358" s="450">
        <v>94</v>
      </c>
      <c r="AX358" s="450">
        <v>54</v>
      </c>
      <c r="AY358" s="450">
        <v>69</v>
      </c>
      <c r="AZ358" s="450">
        <v>73</v>
      </c>
      <c r="BA358" s="450">
        <v>78</v>
      </c>
      <c r="BB358" s="450">
        <v>78</v>
      </c>
      <c r="BC358" s="450">
        <v>72</v>
      </c>
      <c r="BD358" s="450">
        <v>63</v>
      </c>
      <c r="BE358" s="451">
        <f t="shared" si="32"/>
        <v>335.38389830508476</v>
      </c>
      <c r="BF358" s="450">
        <v>3600</v>
      </c>
      <c r="BG358" s="451">
        <f t="shared" si="33"/>
        <v>335.38389830508476</v>
      </c>
      <c r="BH358" s="458">
        <f t="shared" si="31"/>
        <v>3600</v>
      </c>
      <c r="BI358" s="446" t="s">
        <v>198</v>
      </c>
      <c r="BJ358" s="446" t="s">
        <v>199</v>
      </c>
      <c r="BK358" s="452" t="s">
        <v>200</v>
      </c>
      <c r="BL358" s="453">
        <v>1.1499999999999999</v>
      </c>
      <c r="BM358" s="454">
        <v>40</v>
      </c>
      <c r="BN358" s="454" t="s">
        <v>911</v>
      </c>
      <c r="BO358" s="454" t="s">
        <v>990</v>
      </c>
      <c r="BP358" s="454" t="s">
        <v>913</v>
      </c>
      <c r="BQ358" s="454" t="s">
        <v>945</v>
      </c>
      <c r="BT358" s="485">
        <v>107.56473680000001</v>
      </c>
    </row>
    <row r="359" spans="1:72" ht="13.5" customHeight="1" outlineLevel="1">
      <c r="A359" s="431" t="s">
        <v>1007</v>
      </c>
      <c r="B359" s="432" t="s">
        <v>910</v>
      </c>
      <c r="C359" s="432">
        <v>300</v>
      </c>
      <c r="D359" s="432">
        <v>2</v>
      </c>
      <c r="E359" s="432" t="s">
        <v>421</v>
      </c>
      <c r="F359" s="433">
        <v>3570</v>
      </c>
      <c r="G359" s="456">
        <v>3177</v>
      </c>
      <c r="H359" s="434">
        <v>963</v>
      </c>
      <c r="I359" s="435">
        <v>136</v>
      </c>
      <c r="J359" s="436">
        <v>68</v>
      </c>
      <c r="K359" s="437">
        <v>54.400000000000006</v>
      </c>
      <c r="L359" s="438">
        <v>343.49525943389625</v>
      </c>
      <c r="M359" s="439">
        <v>171.74762971694813</v>
      </c>
      <c r="N359" s="440">
        <v>137.39810377355852</v>
      </c>
      <c r="O359" s="438">
        <v>489.25963605379184</v>
      </c>
      <c r="P359" s="439">
        <v>244.62981802689592</v>
      </c>
      <c r="Q359" s="441">
        <v>195.70385442151675</v>
      </c>
      <c r="R359" s="442">
        <v>650</v>
      </c>
      <c r="S359" s="443">
        <v>325</v>
      </c>
      <c r="T359" s="437">
        <v>260</v>
      </c>
      <c r="U359" s="444">
        <v>4400</v>
      </c>
      <c r="V359" s="432">
        <v>2200</v>
      </c>
      <c r="W359" s="445">
        <v>1760</v>
      </c>
      <c r="X359" s="443" t="s">
        <v>231</v>
      </c>
      <c r="Y359" s="436" t="s">
        <v>194</v>
      </c>
      <c r="Z359" s="436">
        <v>95.2</v>
      </c>
      <c r="AA359" s="436">
        <v>95.8</v>
      </c>
      <c r="AB359" s="436">
        <v>95.8</v>
      </c>
      <c r="AC359" s="436">
        <v>95.4</v>
      </c>
      <c r="AD359" s="436">
        <v>86</v>
      </c>
      <c r="AE359" s="436">
        <v>90</v>
      </c>
      <c r="AF359" s="436">
        <v>91</v>
      </c>
      <c r="AG359" s="436">
        <v>441</v>
      </c>
      <c r="AH359" s="436">
        <v>441</v>
      </c>
      <c r="AI359" s="436">
        <v>882</v>
      </c>
      <c r="AJ359" s="436">
        <v>330.75</v>
      </c>
      <c r="AK359" s="436">
        <v>100</v>
      </c>
      <c r="AL359" s="436">
        <v>200</v>
      </c>
      <c r="AM359" s="436">
        <v>75</v>
      </c>
      <c r="AN359" s="432">
        <v>12</v>
      </c>
      <c r="AO359" s="432">
        <v>13</v>
      </c>
      <c r="AP359" s="446">
        <v>2200</v>
      </c>
      <c r="AQ359" s="447">
        <v>488.72246414998313</v>
      </c>
      <c r="AR359" s="446">
        <v>246</v>
      </c>
      <c r="AS359" s="449">
        <v>39.090000000000003</v>
      </c>
      <c r="AT359" s="432" t="s">
        <v>299</v>
      </c>
      <c r="AU359" s="432" t="s">
        <v>197</v>
      </c>
      <c r="AV359" s="450">
        <v>91</v>
      </c>
      <c r="AW359" s="450">
        <v>103</v>
      </c>
      <c r="AX359" s="450">
        <v>63</v>
      </c>
      <c r="AY359" s="450">
        <v>77</v>
      </c>
      <c r="AZ359" s="450">
        <v>81</v>
      </c>
      <c r="BA359" s="450">
        <v>88</v>
      </c>
      <c r="BB359" s="450">
        <v>86</v>
      </c>
      <c r="BC359" s="450">
        <v>80</v>
      </c>
      <c r="BD359" s="450">
        <v>71</v>
      </c>
      <c r="BE359" s="451">
        <f t="shared" si="32"/>
        <v>335.38389830508476</v>
      </c>
      <c r="BF359" s="450">
        <v>3600</v>
      </c>
      <c r="BG359" s="451">
        <f t="shared" si="33"/>
        <v>335.38389830508476</v>
      </c>
      <c r="BH359" s="458">
        <f t="shared" si="31"/>
        <v>3600</v>
      </c>
      <c r="BI359" s="446" t="s">
        <v>198</v>
      </c>
      <c r="BJ359" s="446" t="s">
        <v>199</v>
      </c>
      <c r="BK359" s="452" t="s">
        <v>200</v>
      </c>
      <c r="BL359" s="453">
        <v>1.1499999999999999</v>
      </c>
      <c r="BM359" s="454">
        <v>40</v>
      </c>
      <c r="BN359" s="454" t="s">
        <v>911</v>
      </c>
      <c r="BO359" s="454" t="s">
        <v>990</v>
      </c>
      <c r="BP359" s="454" t="s">
        <v>913</v>
      </c>
      <c r="BQ359" s="454" t="s">
        <v>945</v>
      </c>
      <c r="BT359" s="485">
        <v>108.7</v>
      </c>
    </row>
    <row r="360" spans="1:72" ht="13.5" customHeight="1" outlineLevel="1">
      <c r="A360" s="431" t="s">
        <v>1008</v>
      </c>
      <c r="B360" s="432" t="s">
        <v>910</v>
      </c>
      <c r="C360" s="432">
        <v>125</v>
      </c>
      <c r="D360" s="432">
        <v>4</v>
      </c>
      <c r="E360" s="432" t="s">
        <v>409</v>
      </c>
      <c r="F360" s="433">
        <v>1785</v>
      </c>
      <c r="G360" s="456">
        <v>1588</v>
      </c>
      <c r="H360" s="434">
        <v>785</v>
      </c>
      <c r="I360" s="435">
        <v>90</v>
      </c>
      <c r="J360" s="436">
        <v>45</v>
      </c>
      <c r="K360" s="437">
        <v>36</v>
      </c>
      <c r="L360" s="438">
        <v>157.47148690383693</v>
      </c>
      <c r="M360" s="439">
        <v>78.735743451918466</v>
      </c>
      <c r="N360" s="440">
        <v>62.988594761534777</v>
      </c>
      <c r="O360" s="438">
        <v>218.87642490078292</v>
      </c>
      <c r="P360" s="439">
        <v>109.43821245039146</v>
      </c>
      <c r="Q360" s="441">
        <v>87.550569960313169</v>
      </c>
      <c r="R360" s="442">
        <v>286</v>
      </c>
      <c r="S360" s="443">
        <v>143</v>
      </c>
      <c r="T360" s="437">
        <v>114.4</v>
      </c>
      <c r="U360" s="444">
        <v>1816</v>
      </c>
      <c r="V360" s="432">
        <v>908</v>
      </c>
      <c r="W360" s="445">
        <v>726.40000000000009</v>
      </c>
      <c r="X360" s="443" t="s">
        <v>231</v>
      </c>
      <c r="Y360" s="436" t="s">
        <v>194</v>
      </c>
      <c r="Z360" s="436">
        <v>95.4</v>
      </c>
      <c r="AA360" s="436">
        <v>95.6</v>
      </c>
      <c r="AB360" s="436">
        <v>95.4</v>
      </c>
      <c r="AC360" s="436">
        <v>95</v>
      </c>
      <c r="AD360" s="436">
        <v>78</v>
      </c>
      <c r="AE360" s="436">
        <v>84</v>
      </c>
      <c r="AF360" s="436">
        <v>86</v>
      </c>
      <c r="AG360" s="436">
        <v>368</v>
      </c>
      <c r="AH360" s="436">
        <v>589</v>
      </c>
      <c r="AI360" s="436">
        <v>736</v>
      </c>
      <c r="AJ360" s="436">
        <v>552</v>
      </c>
      <c r="AK360" s="436">
        <v>160</v>
      </c>
      <c r="AL360" s="436">
        <v>200</v>
      </c>
      <c r="AM360" s="436">
        <v>150</v>
      </c>
      <c r="AN360" s="432">
        <v>20</v>
      </c>
      <c r="AO360" s="432">
        <v>25</v>
      </c>
      <c r="AP360" s="446">
        <v>1600.854</v>
      </c>
      <c r="AQ360" s="447">
        <v>489.71695476853301</v>
      </c>
      <c r="AR360" s="446">
        <v>542</v>
      </c>
      <c r="AS360" s="449">
        <v>39.200000000000003</v>
      </c>
      <c r="AT360" s="432" t="s">
        <v>299</v>
      </c>
      <c r="AU360" s="432" t="s">
        <v>197</v>
      </c>
      <c r="AV360" s="450">
        <v>75</v>
      </c>
      <c r="AW360" s="450">
        <v>86</v>
      </c>
      <c r="AX360" s="450">
        <v>53</v>
      </c>
      <c r="AY360" s="450">
        <v>64</v>
      </c>
      <c r="AZ360" s="450">
        <v>73</v>
      </c>
      <c r="BA360" s="450">
        <v>68</v>
      </c>
      <c r="BB360" s="450">
        <v>66</v>
      </c>
      <c r="BC360" s="450">
        <v>61</v>
      </c>
      <c r="BD360" s="450">
        <v>51</v>
      </c>
      <c r="BE360" s="451">
        <f t="shared" si="32"/>
        <v>536.61423728813554</v>
      </c>
      <c r="BF360" s="450">
        <v>2250</v>
      </c>
      <c r="BG360" s="451">
        <f t="shared" si="33"/>
        <v>536.61423728813554</v>
      </c>
      <c r="BH360" s="458">
        <f t="shared" si="31"/>
        <v>2250</v>
      </c>
      <c r="BI360" s="446" t="s">
        <v>198</v>
      </c>
      <c r="BJ360" s="446" t="s">
        <v>199</v>
      </c>
      <c r="BK360" s="463" t="s">
        <v>200</v>
      </c>
      <c r="BL360" s="453">
        <v>1.1499999999999999</v>
      </c>
      <c r="BM360" s="454">
        <v>40</v>
      </c>
      <c r="BN360" s="454" t="s">
        <v>911</v>
      </c>
      <c r="BO360" s="454" t="s">
        <v>912</v>
      </c>
      <c r="BP360" s="454" t="s">
        <v>913</v>
      </c>
      <c r="BQ360" s="454" t="s">
        <v>945</v>
      </c>
      <c r="BT360" s="485">
        <v>135.5736842</v>
      </c>
    </row>
    <row r="361" spans="1:72" ht="13.5" customHeight="1" outlineLevel="1">
      <c r="A361" s="431" t="s">
        <v>1009</v>
      </c>
      <c r="B361" s="432" t="s">
        <v>910</v>
      </c>
      <c r="C361" s="432">
        <v>150</v>
      </c>
      <c r="D361" s="432">
        <v>4</v>
      </c>
      <c r="E361" s="432" t="s">
        <v>411</v>
      </c>
      <c r="F361" s="433">
        <v>1785</v>
      </c>
      <c r="G361" s="456">
        <v>1588</v>
      </c>
      <c r="H361" s="434">
        <v>785</v>
      </c>
      <c r="I361" s="435">
        <v>104</v>
      </c>
      <c r="J361" s="436">
        <v>52</v>
      </c>
      <c r="K361" s="437">
        <v>41.6</v>
      </c>
      <c r="L361" s="438">
        <v>188.37341505487197</v>
      </c>
      <c r="M361" s="439">
        <v>94.186707527435985</v>
      </c>
      <c r="N361" s="440">
        <v>75.349366021948796</v>
      </c>
      <c r="O361" s="438">
        <v>261.5573277564356</v>
      </c>
      <c r="P361" s="439">
        <v>130.7786638782178</v>
      </c>
      <c r="Q361" s="441">
        <v>104.62293110257424</v>
      </c>
      <c r="R361" s="442">
        <v>340</v>
      </c>
      <c r="S361" s="443">
        <v>170</v>
      </c>
      <c r="T361" s="437">
        <v>136</v>
      </c>
      <c r="U361" s="444">
        <v>2170</v>
      </c>
      <c r="V361" s="432">
        <v>1085</v>
      </c>
      <c r="W361" s="445">
        <v>868</v>
      </c>
      <c r="X361" s="443" t="s">
        <v>231</v>
      </c>
      <c r="Y361" s="436" t="s">
        <v>194</v>
      </c>
      <c r="Z361" s="436">
        <v>95.7</v>
      </c>
      <c r="AA361" s="436">
        <v>96</v>
      </c>
      <c r="AB361" s="436">
        <v>95.8</v>
      </c>
      <c r="AC361" s="436">
        <v>95.4</v>
      </c>
      <c r="AD361" s="436">
        <v>78</v>
      </c>
      <c r="AE361" s="436">
        <v>84</v>
      </c>
      <c r="AF361" s="436">
        <v>86</v>
      </c>
      <c r="AG361" s="436">
        <v>441</v>
      </c>
      <c r="AH361" s="436">
        <v>662</v>
      </c>
      <c r="AI361" s="436">
        <v>882</v>
      </c>
      <c r="AJ361" s="436">
        <v>661.5</v>
      </c>
      <c r="AK361" s="436">
        <v>150</v>
      </c>
      <c r="AL361" s="436">
        <v>200</v>
      </c>
      <c r="AM361" s="436">
        <v>150</v>
      </c>
      <c r="AN361" s="432">
        <v>20</v>
      </c>
      <c r="AO361" s="432">
        <v>30</v>
      </c>
      <c r="AP361" s="446">
        <v>1752.7919999999999</v>
      </c>
      <c r="AQ361" s="447">
        <v>468.49049765304642</v>
      </c>
      <c r="AR361" s="446">
        <v>640</v>
      </c>
      <c r="AS361" s="449">
        <v>44.9</v>
      </c>
      <c r="AT361" s="432" t="s">
        <v>299</v>
      </c>
      <c r="AU361" s="432" t="s">
        <v>197</v>
      </c>
      <c r="AV361" s="450">
        <v>73</v>
      </c>
      <c r="AW361" s="450">
        <v>84</v>
      </c>
      <c r="AX361" s="450">
        <v>54</v>
      </c>
      <c r="AY361" s="450">
        <v>64</v>
      </c>
      <c r="AZ361" s="450">
        <v>70</v>
      </c>
      <c r="BA361" s="450">
        <v>67</v>
      </c>
      <c r="BB361" s="450">
        <v>66</v>
      </c>
      <c r="BC361" s="450">
        <v>59</v>
      </c>
      <c r="BD361" s="450">
        <v>49</v>
      </c>
      <c r="BE361" s="451">
        <f t="shared" si="32"/>
        <v>536.61423728813554</v>
      </c>
      <c r="BF361" s="450">
        <v>2250</v>
      </c>
      <c r="BG361" s="451">
        <f t="shared" si="33"/>
        <v>536.61423728813554</v>
      </c>
      <c r="BH361" s="458">
        <f t="shared" si="31"/>
        <v>2250</v>
      </c>
      <c r="BI361" s="446" t="s">
        <v>198</v>
      </c>
      <c r="BJ361" s="446" t="s">
        <v>199</v>
      </c>
      <c r="BK361" s="463" t="s">
        <v>200</v>
      </c>
      <c r="BL361" s="453">
        <v>1.1499999999999999</v>
      </c>
      <c r="BM361" s="454">
        <v>40</v>
      </c>
      <c r="BN361" s="454" t="s">
        <v>911</v>
      </c>
      <c r="BO361" s="454" t="s">
        <v>912</v>
      </c>
      <c r="BP361" s="454" t="s">
        <v>913</v>
      </c>
      <c r="BQ361" s="454" t="s">
        <v>945</v>
      </c>
      <c r="BT361" s="485">
        <v>132.04736840000001</v>
      </c>
    </row>
    <row r="362" spans="1:72" ht="13.5" customHeight="1" outlineLevel="1">
      <c r="A362" s="431" t="s">
        <v>1010</v>
      </c>
      <c r="B362" s="432" t="s">
        <v>910</v>
      </c>
      <c r="C362" s="432">
        <v>200</v>
      </c>
      <c r="D362" s="432">
        <v>4</v>
      </c>
      <c r="E362" s="432" t="s">
        <v>413</v>
      </c>
      <c r="F362" s="433">
        <v>1785</v>
      </c>
      <c r="G362" s="456">
        <v>1588</v>
      </c>
      <c r="H362" s="434">
        <v>785</v>
      </c>
      <c r="I362" s="435">
        <v>140</v>
      </c>
      <c r="J362" s="436">
        <v>70</v>
      </c>
      <c r="K362" s="437">
        <v>56</v>
      </c>
      <c r="L362" s="438">
        <v>256.43436444880865</v>
      </c>
      <c r="M362" s="439">
        <v>128.21718222440433</v>
      </c>
      <c r="N362" s="440">
        <v>102.57374577952346</v>
      </c>
      <c r="O362" s="438">
        <v>346.93614458884718</v>
      </c>
      <c r="P362" s="439">
        <v>173.46807229442359</v>
      </c>
      <c r="Q362" s="441">
        <v>138.77445783553887</v>
      </c>
      <c r="R362" s="442">
        <v>452</v>
      </c>
      <c r="S362" s="443">
        <v>226</v>
      </c>
      <c r="T362" s="437">
        <v>180.8</v>
      </c>
      <c r="U362" s="444">
        <v>2900</v>
      </c>
      <c r="V362" s="432">
        <v>1450</v>
      </c>
      <c r="W362" s="445">
        <v>1160</v>
      </c>
      <c r="X362" s="443" t="s">
        <v>231</v>
      </c>
      <c r="Y362" s="436" t="s">
        <v>194</v>
      </c>
      <c r="Z362" s="436">
        <v>96.2</v>
      </c>
      <c r="AA362" s="436">
        <v>96.5</v>
      </c>
      <c r="AB362" s="436">
        <v>96.2</v>
      </c>
      <c r="AC362" s="436">
        <v>95.8</v>
      </c>
      <c r="AD362" s="436">
        <v>76</v>
      </c>
      <c r="AE362" s="436">
        <v>84</v>
      </c>
      <c r="AF362" s="436">
        <v>86</v>
      </c>
      <c r="AG362" s="436">
        <v>588</v>
      </c>
      <c r="AH362" s="436">
        <v>941</v>
      </c>
      <c r="AI362" s="436">
        <v>1176</v>
      </c>
      <c r="AJ362" s="436">
        <v>882</v>
      </c>
      <c r="AK362" s="436">
        <v>160</v>
      </c>
      <c r="AL362" s="436">
        <v>200</v>
      </c>
      <c r="AM362" s="436">
        <v>150</v>
      </c>
      <c r="AN362" s="432">
        <v>18</v>
      </c>
      <c r="AO362" s="432">
        <v>25</v>
      </c>
      <c r="AP362" s="446">
        <v>2083.0920000000001</v>
      </c>
      <c r="AQ362" s="447">
        <v>574.20023190906397</v>
      </c>
      <c r="AR362" s="446">
        <v>831</v>
      </c>
      <c r="AS362" s="449">
        <v>56.59</v>
      </c>
      <c r="AT362" s="432" t="s">
        <v>299</v>
      </c>
      <c r="AU362" s="432" t="s">
        <v>197</v>
      </c>
      <c r="AV362" s="450">
        <v>74</v>
      </c>
      <c r="AW362" s="450">
        <v>85</v>
      </c>
      <c r="AX362" s="450">
        <v>51</v>
      </c>
      <c r="AY362" s="450">
        <v>63</v>
      </c>
      <c r="AZ362" s="450">
        <v>70</v>
      </c>
      <c r="BA362" s="450">
        <v>67</v>
      </c>
      <c r="BB362" s="450">
        <v>68</v>
      </c>
      <c r="BC362" s="450">
        <v>60</v>
      </c>
      <c r="BD362" s="450">
        <v>50</v>
      </c>
      <c r="BE362" s="451">
        <f t="shared" si="32"/>
        <v>536.61423728813554</v>
      </c>
      <c r="BF362" s="450">
        <v>2250</v>
      </c>
      <c r="BG362" s="451">
        <f t="shared" si="33"/>
        <v>536.61423728813554</v>
      </c>
      <c r="BH362" s="458">
        <f t="shared" si="31"/>
        <v>2250</v>
      </c>
      <c r="BI362" s="446" t="s">
        <v>198</v>
      </c>
      <c r="BJ362" s="446" t="s">
        <v>199</v>
      </c>
      <c r="BK362" s="463" t="s">
        <v>200</v>
      </c>
      <c r="BL362" s="453">
        <v>1.1499999999999999</v>
      </c>
      <c r="BM362" s="454">
        <v>40</v>
      </c>
      <c r="BN362" s="454" t="s">
        <v>911</v>
      </c>
      <c r="BO362" s="454" t="s">
        <v>912</v>
      </c>
      <c r="BP362" s="454" t="s">
        <v>913</v>
      </c>
      <c r="BQ362" s="454" t="s">
        <v>945</v>
      </c>
      <c r="BT362" s="485">
        <v>139.24</v>
      </c>
    </row>
    <row r="363" spans="1:72" ht="13.5" customHeight="1" outlineLevel="1">
      <c r="A363" s="431" t="s">
        <v>1011</v>
      </c>
      <c r="B363" s="432" t="s">
        <v>910</v>
      </c>
      <c r="C363" s="432">
        <v>250</v>
      </c>
      <c r="D363" s="432">
        <v>4</v>
      </c>
      <c r="E363" s="432" t="s">
        <v>421</v>
      </c>
      <c r="F363" s="433">
        <v>1785</v>
      </c>
      <c r="G363" s="456">
        <v>1588</v>
      </c>
      <c r="H363" s="434">
        <v>785</v>
      </c>
      <c r="I363" s="435">
        <v>180</v>
      </c>
      <c r="J363" s="436">
        <v>90</v>
      </c>
      <c r="K363" s="437">
        <v>72</v>
      </c>
      <c r="L363" s="438">
        <v>312.64890427941816</v>
      </c>
      <c r="M363" s="439">
        <v>156.32445213970908</v>
      </c>
      <c r="N363" s="440">
        <v>125.05956171176727</v>
      </c>
      <c r="O363" s="438">
        <v>429.45824751652236</v>
      </c>
      <c r="P363" s="439">
        <v>214.72912375826118</v>
      </c>
      <c r="Q363" s="441">
        <v>171.78329900660896</v>
      </c>
      <c r="R363" s="442">
        <v>556</v>
      </c>
      <c r="S363" s="443">
        <v>278</v>
      </c>
      <c r="T363" s="437">
        <v>222.4</v>
      </c>
      <c r="U363" s="444">
        <v>4200</v>
      </c>
      <c r="V363" s="432">
        <v>2100</v>
      </c>
      <c r="W363" s="445">
        <v>1680</v>
      </c>
      <c r="X363" s="443" t="s">
        <v>222</v>
      </c>
      <c r="Y363" s="436" t="s">
        <v>989</v>
      </c>
      <c r="Z363" s="436">
        <v>96.1</v>
      </c>
      <c r="AA363" s="436">
        <v>96.3</v>
      </c>
      <c r="AB363" s="436">
        <v>96.2</v>
      </c>
      <c r="AC363" s="436">
        <v>95.8</v>
      </c>
      <c r="AD363" s="436">
        <v>78</v>
      </c>
      <c r="AE363" s="436">
        <v>85</v>
      </c>
      <c r="AF363" s="436">
        <v>87</v>
      </c>
      <c r="AG363" s="436">
        <v>735</v>
      </c>
      <c r="AH363" s="436">
        <v>1029</v>
      </c>
      <c r="AI363" s="436">
        <v>1470</v>
      </c>
      <c r="AJ363" s="436">
        <v>1102.5</v>
      </c>
      <c r="AK363" s="436">
        <v>140</v>
      </c>
      <c r="AL363" s="436">
        <v>200</v>
      </c>
      <c r="AM363" s="436">
        <v>150</v>
      </c>
      <c r="AN363" s="432">
        <v>18</v>
      </c>
      <c r="AO363" s="432">
        <v>25</v>
      </c>
      <c r="AP363" s="446">
        <v>2435.4119999999998</v>
      </c>
      <c r="AQ363" s="447">
        <v>680.13790464515364</v>
      </c>
      <c r="AR363" s="446">
        <v>1020</v>
      </c>
      <c r="AS363" s="449">
        <v>69.62</v>
      </c>
      <c r="AT363" s="432" t="s">
        <v>299</v>
      </c>
      <c r="AU363" s="432" t="s">
        <v>197</v>
      </c>
      <c r="AV363" s="450">
        <v>75</v>
      </c>
      <c r="AW363" s="450">
        <v>86</v>
      </c>
      <c r="AX363" s="450">
        <v>57</v>
      </c>
      <c r="AY363" s="450">
        <v>61</v>
      </c>
      <c r="AZ363" s="450">
        <v>71</v>
      </c>
      <c r="BA363" s="450">
        <v>69</v>
      </c>
      <c r="BB363" s="450">
        <v>67</v>
      </c>
      <c r="BC363" s="450">
        <v>59</v>
      </c>
      <c r="BD363" s="450">
        <v>50</v>
      </c>
      <c r="BE363" s="451">
        <f t="shared" si="32"/>
        <v>536.61423728813554</v>
      </c>
      <c r="BF363" s="450">
        <v>2250</v>
      </c>
      <c r="BG363" s="451">
        <f t="shared" si="33"/>
        <v>536.61423728813554</v>
      </c>
      <c r="BH363" s="458">
        <f t="shared" si="31"/>
        <v>2250</v>
      </c>
      <c r="BI363" s="446" t="s">
        <v>198</v>
      </c>
      <c r="BJ363" s="446" t="s">
        <v>199</v>
      </c>
      <c r="BK363" s="463" t="s">
        <v>200</v>
      </c>
      <c r="BL363" s="453">
        <v>1.1499999999999999</v>
      </c>
      <c r="BM363" s="454">
        <v>40</v>
      </c>
      <c r="BN363" s="454" t="s">
        <v>911</v>
      </c>
      <c r="BO363" s="454" t="s">
        <v>990</v>
      </c>
      <c r="BP363" s="454" t="s">
        <v>913</v>
      </c>
      <c r="BQ363" s="454" t="s">
        <v>945</v>
      </c>
      <c r="BT363" s="485">
        <v>129.29578950000001</v>
      </c>
    </row>
    <row r="364" spans="1:72" ht="13.5" customHeight="1" outlineLevel="1">
      <c r="A364" s="431" t="s">
        <v>1012</v>
      </c>
      <c r="B364" s="432" t="s">
        <v>910</v>
      </c>
      <c r="C364" s="432">
        <v>300</v>
      </c>
      <c r="D364" s="432">
        <v>4</v>
      </c>
      <c r="E364" s="432" t="s">
        <v>421</v>
      </c>
      <c r="F364" s="433">
        <v>1785</v>
      </c>
      <c r="G364" s="456">
        <v>1588</v>
      </c>
      <c r="H364" s="434">
        <v>785</v>
      </c>
      <c r="I364" s="435">
        <v>228</v>
      </c>
      <c r="J364" s="436">
        <v>114</v>
      </c>
      <c r="K364" s="437">
        <v>91.2</v>
      </c>
      <c r="L364" s="438">
        <v>390.18583254071388</v>
      </c>
      <c r="M364" s="439">
        <v>195.09291627035694</v>
      </c>
      <c r="N364" s="440">
        <v>156.07433301628555</v>
      </c>
      <c r="O364" s="438">
        <v>527.76796682753354</v>
      </c>
      <c r="P364" s="439">
        <v>263.88398341376677</v>
      </c>
      <c r="Q364" s="441">
        <v>211.10718673101343</v>
      </c>
      <c r="R364" s="442">
        <v>676</v>
      </c>
      <c r="S364" s="443">
        <v>338</v>
      </c>
      <c r="T364" s="437">
        <v>270.40000000000003</v>
      </c>
      <c r="U364" s="444">
        <v>4800</v>
      </c>
      <c r="V364" s="432">
        <v>2400</v>
      </c>
      <c r="W364" s="445">
        <v>1920</v>
      </c>
      <c r="X364" s="443" t="s">
        <v>222</v>
      </c>
      <c r="Y364" s="436" t="s">
        <v>989</v>
      </c>
      <c r="Z364" s="436">
        <v>96.1</v>
      </c>
      <c r="AA364" s="436">
        <v>96.3</v>
      </c>
      <c r="AB364" s="436">
        <v>96.2</v>
      </c>
      <c r="AC364" s="436">
        <v>95.8</v>
      </c>
      <c r="AD364" s="436">
        <v>75</v>
      </c>
      <c r="AE364" s="436">
        <v>83</v>
      </c>
      <c r="AF364" s="436">
        <v>86</v>
      </c>
      <c r="AG364" s="436">
        <v>882</v>
      </c>
      <c r="AH364" s="436">
        <v>1235</v>
      </c>
      <c r="AI364" s="436">
        <v>1764</v>
      </c>
      <c r="AJ364" s="436">
        <v>1323</v>
      </c>
      <c r="AK364" s="436">
        <v>140</v>
      </c>
      <c r="AL364" s="436">
        <v>200</v>
      </c>
      <c r="AM364" s="436">
        <v>150</v>
      </c>
      <c r="AN364" s="432">
        <v>22</v>
      </c>
      <c r="AO364" s="432">
        <v>30</v>
      </c>
      <c r="AP364" s="446">
        <v>2455.23</v>
      </c>
      <c r="AQ364" s="447">
        <v>679.3422432694922</v>
      </c>
      <c r="AR364" s="446">
        <v>1200</v>
      </c>
      <c r="AS364" s="449">
        <v>69.5</v>
      </c>
      <c r="AT364" s="432" t="s">
        <v>299</v>
      </c>
      <c r="AU364" s="432" t="s">
        <v>197</v>
      </c>
      <c r="AV364" s="450">
        <v>84</v>
      </c>
      <c r="AW364" s="450">
        <v>95</v>
      </c>
      <c r="AX364" s="450">
        <v>67</v>
      </c>
      <c r="AY364" s="450">
        <v>73</v>
      </c>
      <c r="AZ364" s="450">
        <v>79</v>
      </c>
      <c r="BA364" s="450">
        <v>79</v>
      </c>
      <c r="BB364" s="450">
        <v>75</v>
      </c>
      <c r="BC364" s="450">
        <v>67</v>
      </c>
      <c r="BD364" s="450">
        <v>58</v>
      </c>
      <c r="BE364" s="451">
        <f t="shared" si="32"/>
        <v>536.61423728813554</v>
      </c>
      <c r="BF364" s="450">
        <v>2250</v>
      </c>
      <c r="BG364" s="451">
        <f t="shared" si="33"/>
        <v>536.61423728813554</v>
      </c>
      <c r="BH364" s="458">
        <f t="shared" ref="BH364:BH397" si="34">BF364</f>
        <v>2250</v>
      </c>
      <c r="BI364" s="446" t="s">
        <v>198</v>
      </c>
      <c r="BJ364" s="446" t="s">
        <v>199</v>
      </c>
      <c r="BK364" s="463" t="s">
        <v>200</v>
      </c>
      <c r="BL364" s="453">
        <v>1.1499999999999999</v>
      </c>
      <c r="BM364" s="454">
        <v>40</v>
      </c>
      <c r="BN364" s="454" t="s">
        <v>911</v>
      </c>
      <c r="BO364" s="454" t="s">
        <v>990</v>
      </c>
      <c r="BP364" s="454" t="s">
        <v>913</v>
      </c>
      <c r="BQ364" s="454" t="s">
        <v>945</v>
      </c>
      <c r="BT364" s="485">
        <v>129.29578950000001</v>
      </c>
    </row>
    <row r="365" spans="1:72" ht="13.5" customHeight="1" outlineLevel="1">
      <c r="A365" s="431" t="s">
        <v>1013</v>
      </c>
      <c r="B365" s="432" t="s">
        <v>910</v>
      </c>
      <c r="C365" s="432">
        <v>100</v>
      </c>
      <c r="D365" s="432">
        <v>6</v>
      </c>
      <c r="E365" s="432" t="s">
        <v>409</v>
      </c>
      <c r="F365" s="433">
        <v>1185</v>
      </c>
      <c r="G365" s="456">
        <v>1054</v>
      </c>
      <c r="H365" s="434">
        <v>521</v>
      </c>
      <c r="I365" s="435">
        <v>78</v>
      </c>
      <c r="J365" s="436">
        <v>39</v>
      </c>
      <c r="K365" s="437">
        <v>31.200000000000003</v>
      </c>
      <c r="L365" s="438">
        <v>135.03038800960275</v>
      </c>
      <c r="M365" s="439">
        <v>67.515194004801373</v>
      </c>
      <c r="N365" s="440">
        <v>54.012155203841104</v>
      </c>
      <c r="O365" s="438">
        <v>182.15799282559266</v>
      </c>
      <c r="P365" s="439">
        <v>91.078996412796329</v>
      </c>
      <c r="Q365" s="441">
        <v>72.863197130237069</v>
      </c>
      <c r="R365" s="442">
        <v>234</v>
      </c>
      <c r="S365" s="443">
        <v>117</v>
      </c>
      <c r="T365" s="437">
        <v>93.600000000000009</v>
      </c>
      <c r="U365" s="444">
        <v>1450</v>
      </c>
      <c r="V365" s="432">
        <v>725</v>
      </c>
      <c r="W365" s="445">
        <v>580</v>
      </c>
      <c r="X365" s="443" t="s">
        <v>231</v>
      </c>
      <c r="Y365" s="436" t="s">
        <v>194</v>
      </c>
      <c r="Z365" s="436">
        <v>95.1</v>
      </c>
      <c r="AA365" s="436">
        <v>95.3</v>
      </c>
      <c r="AB365" s="436">
        <v>95</v>
      </c>
      <c r="AC365" s="436">
        <v>94.5</v>
      </c>
      <c r="AD365" s="436">
        <v>73</v>
      </c>
      <c r="AE365" s="436">
        <v>81</v>
      </c>
      <c r="AF365" s="436">
        <v>84</v>
      </c>
      <c r="AG365" s="436">
        <v>443</v>
      </c>
      <c r="AH365" s="436">
        <v>709</v>
      </c>
      <c r="AI365" s="436">
        <v>886</v>
      </c>
      <c r="AJ365" s="436">
        <v>664.5</v>
      </c>
      <c r="AK365" s="436">
        <v>160</v>
      </c>
      <c r="AL365" s="436">
        <v>200</v>
      </c>
      <c r="AM365" s="436">
        <v>150</v>
      </c>
      <c r="AN365" s="432">
        <v>30</v>
      </c>
      <c r="AO365" s="432">
        <v>35</v>
      </c>
      <c r="AP365" s="446">
        <v>1550.2080000000001</v>
      </c>
      <c r="AQ365" s="447">
        <v>435.70327933192561</v>
      </c>
      <c r="AR365" s="446">
        <v>1180</v>
      </c>
      <c r="AS365" s="449">
        <v>45.9</v>
      </c>
      <c r="AT365" s="432" t="s">
        <v>299</v>
      </c>
      <c r="AU365" s="432" t="s">
        <v>197</v>
      </c>
      <c r="AV365" s="450">
        <v>65</v>
      </c>
      <c r="AW365" s="450">
        <v>76</v>
      </c>
      <c r="AX365" s="450">
        <v>48</v>
      </c>
      <c r="AY365" s="450">
        <v>58</v>
      </c>
      <c r="AZ365" s="450">
        <v>59</v>
      </c>
      <c r="BA365" s="450">
        <v>60</v>
      </c>
      <c r="BB365" s="450">
        <v>58</v>
      </c>
      <c r="BC365" s="450">
        <v>55</v>
      </c>
      <c r="BD365" s="450">
        <v>42</v>
      </c>
      <c r="BE365" s="451">
        <f t="shared" si="32"/>
        <v>670.76779661016951</v>
      </c>
      <c r="BF365" s="450">
        <v>1800</v>
      </c>
      <c r="BG365" s="451">
        <f t="shared" si="33"/>
        <v>670.76779661016951</v>
      </c>
      <c r="BH365" s="458">
        <f t="shared" si="34"/>
        <v>1800</v>
      </c>
      <c r="BI365" s="446" t="s">
        <v>198</v>
      </c>
      <c r="BJ365" s="446" t="s">
        <v>199</v>
      </c>
      <c r="BK365" s="452" t="s">
        <v>200</v>
      </c>
      <c r="BL365" s="453">
        <v>1.1499999999999999</v>
      </c>
      <c r="BM365" s="454">
        <v>40</v>
      </c>
      <c r="BN365" s="454" t="s">
        <v>911</v>
      </c>
      <c r="BO365" s="454" t="s">
        <v>912</v>
      </c>
      <c r="BP365" s="454" t="s">
        <v>913</v>
      </c>
      <c r="BQ365" s="454" t="s">
        <v>945</v>
      </c>
      <c r="BT365" s="485">
        <v>137.2894737</v>
      </c>
    </row>
    <row r="366" spans="1:72" ht="13.5" customHeight="1" outlineLevel="1">
      <c r="A366" s="431" t="s">
        <v>1014</v>
      </c>
      <c r="B366" s="432" t="s">
        <v>910</v>
      </c>
      <c r="C366" s="432">
        <v>125</v>
      </c>
      <c r="D366" s="432">
        <v>6</v>
      </c>
      <c r="E366" s="432" t="s">
        <v>411</v>
      </c>
      <c r="F366" s="433">
        <v>1185</v>
      </c>
      <c r="G366" s="456">
        <v>1054</v>
      </c>
      <c r="H366" s="434">
        <v>521</v>
      </c>
      <c r="I366" s="435">
        <v>96</v>
      </c>
      <c r="J366" s="436">
        <v>48</v>
      </c>
      <c r="K366" s="437">
        <v>38.400000000000006</v>
      </c>
      <c r="L366" s="438">
        <v>166.50706629562501</v>
      </c>
      <c r="M366" s="439">
        <v>83.253533147812504</v>
      </c>
      <c r="N366" s="440">
        <v>66.602826518250012</v>
      </c>
      <c r="O366" s="438">
        <v>224.68492643596241</v>
      </c>
      <c r="P366" s="439">
        <v>112.34246321798121</v>
      </c>
      <c r="Q366" s="441">
        <v>89.87397057438497</v>
      </c>
      <c r="R366" s="442">
        <v>288</v>
      </c>
      <c r="S366" s="443">
        <v>144</v>
      </c>
      <c r="T366" s="437">
        <v>115.2</v>
      </c>
      <c r="U366" s="444">
        <v>1816</v>
      </c>
      <c r="V366" s="432">
        <v>908</v>
      </c>
      <c r="W366" s="445">
        <v>726.40000000000009</v>
      </c>
      <c r="X366" s="443" t="s">
        <v>231</v>
      </c>
      <c r="Y366" s="436" t="s">
        <v>194</v>
      </c>
      <c r="Z366" s="436">
        <v>95.1</v>
      </c>
      <c r="AA366" s="436">
        <v>95.4</v>
      </c>
      <c r="AB366" s="436">
        <v>95</v>
      </c>
      <c r="AC366" s="436">
        <v>94.5</v>
      </c>
      <c r="AD366" s="436">
        <v>74</v>
      </c>
      <c r="AE366" s="436">
        <v>82</v>
      </c>
      <c r="AF366" s="436">
        <v>85</v>
      </c>
      <c r="AG366" s="436">
        <v>554</v>
      </c>
      <c r="AH366" s="436">
        <v>886</v>
      </c>
      <c r="AI366" s="436">
        <v>1108</v>
      </c>
      <c r="AJ366" s="436">
        <v>831</v>
      </c>
      <c r="AK366" s="436">
        <v>160</v>
      </c>
      <c r="AL366" s="436">
        <v>200</v>
      </c>
      <c r="AM366" s="436">
        <v>150</v>
      </c>
      <c r="AN366" s="432">
        <v>25</v>
      </c>
      <c r="AO366" s="432">
        <v>35</v>
      </c>
      <c r="AP366" s="446">
        <v>1766.0039999999999</v>
      </c>
      <c r="AQ366" s="447">
        <v>520.68760882395441</v>
      </c>
      <c r="AR366" s="446">
        <v>1450</v>
      </c>
      <c r="AS366" s="449">
        <v>58.4</v>
      </c>
      <c r="AT366" s="432" t="s">
        <v>299</v>
      </c>
      <c r="AU366" s="432" t="s">
        <v>197</v>
      </c>
      <c r="AV366" s="450">
        <v>66</v>
      </c>
      <c r="AW366" s="450">
        <v>77</v>
      </c>
      <c r="AX366" s="450">
        <v>46</v>
      </c>
      <c r="AY366" s="450">
        <v>58</v>
      </c>
      <c r="AZ366" s="450">
        <v>61</v>
      </c>
      <c r="BA366" s="450">
        <v>61</v>
      </c>
      <c r="BB366" s="450">
        <v>59</v>
      </c>
      <c r="BC366" s="450">
        <v>56</v>
      </c>
      <c r="BD366" s="450">
        <v>41</v>
      </c>
      <c r="BE366" s="451">
        <f t="shared" si="32"/>
        <v>670.76779661016951</v>
      </c>
      <c r="BF366" s="450">
        <v>1800</v>
      </c>
      <c r="BG366" s="451">
        <f t="shared" si="33"/>
        <v>670.76779661016951</v>
      </c>
      <c r="BH366" s="458">
        <f t="shared" si="34"/>
        <v>1800</v>
      </c>
      <c r="BI366" s="446" t="s">
        <v>198</v>
      </c>
      <c r="BJ366" s="446" t="s">
        <v>199</v>
      </c>
      <c r="BK366" s="452" t="s">
        <v>200</v>
      </c>
      <c r="BL366" s="453">
        <v>1.1499999999999999</v>
      </c>
      <c r="BM366" s="454">
        <v>40</v>
      </c>
      <c r="BN366" s="454" t="s">
        <v>911</v>
      </c>
      <c r="BO366" s="454" t="s">
        <v>912</v>
      </c>
      <c r="BP366" s="454" t="s">
        <v>913</v>
      </c>
      <c r="BQ366" s="454" t="s">
        <v>945</v>
      </c>
      <c r="BT366" s="485">
        <v>138.09473679999999</v>
      </c>
    </row>
    <row r="367" spans="1:72" ht="13.5" customHeight="1" outlineLevel="1">
      <c r="A367" s="431" t="s">
        <v>1015</v>
      </c>
      <c r="B367" s="432" t="s">
        <v>910</v>
      </c>
      <c r="C367" s="432">
        <v>150</v>
      </c>
      <c r="D367" s="432">
        <v>6</v>
      </c>
      <c r="E367" s="432" t="s">
        <v>413</v>
      </c>
      <c r="F367" s="433">
        <v>1190</v>
      </c>
      <c r="G367" s="456">
        <v>1059</v>
      </c>
      <c r="H367" s="434">
        <v>464</v>
      </c>
      <c r="I367" s="435">
        <v>118</v>
      </c>
      <c r="J367" s="436">
        <v>59</v>
      </c>
      <c r="K367" s="437">
        <v>47.2</v>
      </c>
      <c r="L367" s="438">
        <v>201.48624319633717</v>
      </c>
      <c r="M367" s="439">
        <v>100.74312159816859</v>
      </c>
      <c r="N367" s="440">
        <v>80.594497278534874</v>
      </c>
      <c r="O367" s="438">
        <v>267.93677477488524</v>
      </c>
      <c r="P367" s="439">
        <v>133.96838738744262</v>
      </c>
      <c r="Q367" s="441">
        <v>107.1747099099541</v>
      </c>
      <c r="R367" s="442">
        <v>344</v>
      </c>
      <c r="S367" s="443">
        <v>172</v>
      </c>
      <c r="T367" s="437">
        <v>137.6</v>
      </c>
      <c r="U367" s="444">
        <v>2170</v>
      </c>
      <c r="V367" s="432">
        <v>1085</v>
      </c>
      <c r="W367" s="445">
        <v>868</v>
      </c>
      <c r="X367" s="443" t="s">
        <v>231</v>
      </c>
      <c r="Y367" s="436" t="s">
        <v>194</v>
      </c>
      <c r="Z367" s="436">
        <v>95.6</v>
      </c>
      <c r="AA367" s="436">
        <v>96</v>
      </c>
      <c r="AB367" s="436">
        <v>95.8</v>
      </c>
      <c r="AC367" s="436">
        <v>95.4</v>
      </c>
      <c r="AD367" s="436">
        <v>73</v>
      </c>
      <c r="AE367" s="436">
        <v>82</v>
      </c>
      <c r="AF367" s="436">
        <v>85</v>
      </c>
      <c r="AG367" s="436">
        <v>662</v>
      </c>
      <c r="AH367" s="436">
        <v>926</v>
      </c>
      <c r="AI367" s="436">
        <v>1324</v>
      </c>
      <c r="AJ367" s="436">
        <v>867.22</v>
      </c>
      <c r="AK367" s="436">
        <v>140</v>
      </c>
      <c r="AL367" s="436">
        <v>200</v>
      </c>
      <c r="AM367" s="436">
        <v>131</v>
      </c>
      <c r="AN367" s="432">
        <v>28</v>
      </c>
      <c r="AO367" s="432">
        <v>43</v>
      </c>
      <c r="AP367" s="446">
        <v>2006.0219999999999</v>
      </c>
      <c r="AQ367" s="447">
        <v>606.36953923476699</v>
      </c>
      <c r="AR367" s="446">
        <v>1720</v>
      </c>
      <c r="AS367" s="449">
        <v>68.5</v>
      </c>
      <c r="AT367" s="432" t="s">
        <v>299</v>
      </c>
      <c r="AU367" s="432" t="s">
        <v>197</v>
      </c>
      <c r="AV367" s="450">
        <v>64</v>
      </c>
      <c r="AW367" s="450">
        <v>75</v>
      </c>
      <c r="AX367" s="450">
        <v>45</v>
      </c>
      <c r="AY367" s="450">
        <v>55</v>
      </c>
      <c r="AZ367" s="450">
        <v>59</v>
      </c>
      <c r="BA367" s="450">
        <v>60</v>
      </c>
      <c r="BB367" s="450">
        <v>57</v>
      </c>
      <c r="BC367" s="450">
        <v>50</v>
      </c>
      <c r="BD367" s="450">
        <v>42</v>
      </c>
      <c r="BE367" s="451">
        <f t="shared" si="32"/>
        <v>670.76779661016951</v>
      </c>
      <c r="BF367" s="450">
        <v>1800</v>
      </c>
      <c r="BG367" s="451">
        <f t="shared" si="33"/>
        <v>670.76779661016951</v>
      </c>
      <c r="BH367" s="458">
        <f t="shared" si="34"/>
        <v>1800</v>
      </c>
      <c r="BI367" s="446" t="s">
        <v>198</v>
      </c>
      <c r="BJ367" s="446" t="s">
        <v>199</v>
      </c>
      <c r="BK367" s="452" t="s">
        <v>200</v>
      </c>
      <c r="BL367" s="453">
        <v>1.1499999999999999</v>
      </c>
      <c r="BM367" s="454">
        <v>40</v>
      </c>
      <c r="BN367" s="454" t="s">
        <v>911</v>
      </c>
      <c r="BO367" s="454" t="s">
        <v>912</v>
      </c>
      <c r="BP367" s="454" t="s">
        <v>913</v>
      </c>
      <c r="BQ367" s="454" t="s">
        <v>945</v>
      </c>
      <c r="BT367" s="485">
        <v>126.7368421</v>
      </c>
    </row>
    <row r="368" spans="1:72" ht="13.5" customHeight="1" outlineLevel="1">
      <c r="A368" s="431" t="s">
        <v>1016</v>
      </c>
      <c r="B368" s="432" t="s">
        <v>910</v>
      </c>
      <c r="C368" s="432">
        <v>200</v>
      </c>
      <c r="D368" s="432">
        <v>6</v>
      </c>
      <c r="E368" s="432" t="s">
        <v>421</v>
      </c>
      <c r="F368" s="433">
        <v>1190</v>
      </c>
      <c r="G368" s="456">
        <v>1059</v>
      </c>
      <c r="H368" s="434">
        <v>464</v>
      </c>
      <c r="I368" s="435">
        <v>146</v>
      </c>
      <c r="J368" s="436">
        <v>73</v>
      </c>
      <c r="K368" s="437">
        <v>58.400000000000006</v>
      </c>
      <c r="L368" s="438">
        <v>261.48436894813534</v>
      </c>
      <c r="M368" s="439">
        <v>130.74218447406767</v>
      </c>
      <c r="N368" s="440">
        <v>104.59374757925414</v>
      </c>
      <c r="O368" s="438">
        <v>352.21105478511078</v>
      </c>
      <c r="P368" s="439">
        <v>176.10552739255539</v>
      </c>
      <c r="Q368" s="441">
        <v>140.88442191404431</v>
      </c>
      <c r="R368" s="442">
        <v>454</v>
      </c>
      <c r="S368" s="443">
        <v>227</v>
      </c>
      <c r="T368" s="437">
        <v>181.60000000000002</v>
      </c>
      <c r="U368" s="444">
        <v>2900</v>
      </c>
      <c r="V368" s="432">
        <v>1450</v>
      </c>
      <c r="W368" s="445">
        <v>1160</v>
      </c>
      <c r="X368" s="443" t="s">
        <v>231</v>
      </c>
      <c r="Y368" s="436" t="s">
        <v>194</v>
      </c>
      <c r="Z368" s="436">
        <v>95.6</v>
      </c>
      <c r="AA368" s="436">
        <v>96.2</v>
      </c>
      <c r="AB368" s="436">
        <v>95.8</v>
      </c>
      <c r="AC368" s="436">
        <v>95.4</v>
      </c>
      <c r="AD368" s="436">
        <v>75</v>
      </c>
      <c r="AE368" s="436">
        <v>83</v>
      </c>
      <c r="AF368" s="436">
        <v>86</v>
      </c>
      <c r="AG368" s="436">
        <v>883</v>
      </c>
      <c r="AH368" s="436">
        <v>1103</v>
      </c>
      <c r="AI368" s="436">
        <v>1776</v>
      </c>
      <c r="AJ368" s="436">
        <v>1156.73</v>
      </c>
      <c r="AK368" s="436">
        <v>125</v>
      </c>
      <c r="AL368" s="436">
        <v>200</v>
      </c>
      <c r="AM368" s="436">
        <v>131</v>
      </c>
      <c r="AN368" s="432">
        <v>25</v>
      </c>
      <c r="AO368" s="432">
        <v>32</v>
      </c>
      <c r="AP368" s="446">
        <v>2450.826</v>
      </c>
      <c r="AQ368" s="447">
        <v>769.20198265359249</v>
      </c>
      <c r="AR368" s="446">
        <v>2240</v>
      </c>
      <c r="AS368" s="449">
        <v>89.69</v>
      </c>
      <c r="AT368" s="432" t="s">
        <v>299</v>
      </c>
      <c r="AU368" s="432" t="s">
        <v>197</v>
      </c>
      <c r="AV368" s="450">
        <v>74</v>
      </c>
      <c r="AW368" s="450">
        <v>86</v>
      </c>
      <c r="AX368" s="450">
        <v>57</v>
      </c>
      <c r="AY368" s="450">
        <v>65</v>
      </c>
      <c r="AZ368" s="450">
        <v>69</v>
      </c>
      <c r="BA368" s="450">
        <v>70</v>
      </c>
      <c r="BB368" s="450">
        <v>65</v>
      </c>
      <c r="BC368" s="450">
        <v>61</v>
      </c>
      <c r="BD368" s="450">
        <v>52</v>
      </c>
      <c r="BE368" s="451">
        <f t="shared" si="32"/>
        <v>670.76779661016951</v>
      </c>
      <c r="BF368" s="450">
        <v>1800</v>
      </c>
      <c r="BG368" s="451">
        <f t="shared" si="33"/>
        <v>670.76779661016951</v>
      </c>
      <c r="BH368" s="458">
        <f t="shared" si="34"/>
        <v>1800</v>
      </c>
      <c r="BI368" s="446" t="s">
        <v>198</v>
      </c>
      <c r="BJ368" s="446" t="s">
        <v>199</v>
      </c>
      <c r="BK368" s="452" t="s">
        <v>200</v>
      </c>
      <c r="BL368" s="453">
        <v>1.1499999999999999</v>
      </c>
      <c r="BM368" s="454">
        <v>40</v>
      </c>
      <c r="BN368" s="454" t="s">
        <v>911</v>
      </c>
      <c r="BO368" s="454" t="s">
        <v>990</v>
      </c>
      <c r="BP368" s="454" t="s">
        <v>913</v>
      </c>
      <c r="BQ368" s="454" t="s">
        <v>945</v>
      </c>
      <c r="BT368" s="485">
        <v>117.3894737</v>
      </c>
    </row>
    <row r="369" spans="1:72" ht="13.5" customHeight="1" outlineLevel="1">
      <c r="A369" s="431" t="s">
        <v>1017</v>
      </c>
      <c r="B369" s="432" t="s">
        <v>910</v>
      </c>
      <c r="C369" s="432">
        <v>250</v>
      </c>
      <c r="D369" s="432">
        <v>6</v>
      </c>
      <c r="E369" s="432" t="s">
        <v>421</v>
      </c>
      <c r="F369" s="433">
        <v>1190</v>
      </c>
      <c r="G369" s="456">
        <v>1059</v>
      </c>
      <c r="H369" s="434">
        <v>464</v>
      </c>
      <c r="I369" s="435">
        <v>172</v>
      </c>
      <c r="J369" s="436">
        <v>86</v>
      </c>
      <c r="K369" s="437">
        <v>68.8</v>
      </c>
      <c r="L369" s="438">
        <v>302.32770317448592</v>
      </c>
      <c r="M369" s="439">
        <v>151.16385158724296</v>
      </c>
      <c r="N369" s="440">
        <v>120.93108126979438</v>
      </c>
      <c r="O369" s="438">
        <v>425.79099867326727</v>
      </c>
      <c r="P369" s="439">
        <v>212.89549933663363</v>
      </c>
      <c r="Q369" s="441">
        <v>170.31639946930693</v>
      </c>
      <c r="R369" s="442">
        <v>562</v>
      </c>
      <c r="S369" s="443">
        <v>281</v>
      </c>
      <c r="T369" s="437">
        <v>224.8</v>
      </c>
      <c r="U369" s="444">
        <v>4100</v>
      </c>
      <c r="V369" s="432">
        <v>2050</v>
      </c>
      <c r="W369" s="445">
        <v>1640</v>
      </c>
      <c r="X369" s="443" t="s">
        <v>222</v>
      </c>
      <c r="Y369" s="436" t="s">
        <v>989</v>
      </c>
      <c r="Z369" s="436">
        <v>95.7</v>
      </c>
      <c r="AA369" s="436">
        <v>96</v>
      </c>
      <c r="AB369" s="436">
        <v>95.8</v>
      </c>
      <c r="AC369" s="436">
        <v>95.4</v>
      </c>
      <c r="AD369" s="436">
        <v>81</v>
      </c>
      <c r="AE369" s="436">
        <v>86</v>
      </c>
      <c r="AF369" s="436">
        <v>87</v>
      </c>
      <c r="AG369" s="436">
        <v>1104</v>
      </c>
      <c r="AH369" s="436">
        <v>1325</v>
      </c>
      <c r="AI369" s="436">
        <v>2648</v>
      </c>
      <c r="AJ369" s="436">
        <v>1446.24</v>
      </c>
      <c r="AK369" s="436">
        <v>120</v>
      </c>
      <c r="AL369" s="436">
        <v>200</v>
      </c>
      <c r="AM369" s="436">
        <v>131</v>
      </c>
      <c r="AN369" s="432">
        <v>20</v>
      </c>
      <c r="AO369" s="432">
        <v>25</v>
      </c>
      <c r="AP369" s="446">
        <v>2437.614</v>
      </c>
      <c r="AQ369" s="447">
        <v>755.1515309539102</v>
      </c>
      <c r="AR369" s="446">
        <v>2740</v>
      </c>
      <c r="AS369" s="449">
        <v>87.87</v>
      </c>
      <c r="AT369" s="432" t="s">
        <v>299</v>
      </c>
      <c r="AU369" s="432" t="s">
        <v>197</v>
      </c>
      <c r="AV369" s="450">
        <v>74</v>
      </c>
      <c r="AW369" s="450">
        <v>86</v>
      </c>
      <c r="AX369" s="450">
        <v>57</v>
      </c>
      <c r="AY369" s="450">
        <v>65</v>
      </c>
      <c r="AZ369" s="450">
        <v>69</v>
      </c>
      <c r="BA369" s="450">
        <v>70</v>
      </c>
      <c r="BB369" s="450">
        <v>65</v>
      </c>
      <c r="BC369" s="450">
        <v>61</v>
      </c>
      <c r="BD369" s="450">
        <v>52</v>
      </c>
      <c r="BE369" s="451">
        <f t="shared" si="32"/>
        <v>670.76779661016951</v>
      </c>
      <c r="BF369" s="450">
        <v>1800</v>
      </c>
      <c r="BG369" s="451">
        <f t="shared" si="33"/>
        <v>670.76779661016951</v>
      </c>
      <c r="BH369" s="458">
        <f t="shared" si="34"/>
        <v>1800</v>
      </c>
      <c r="BI369" s="446" t="s">
        <v>198</v>
      </c>
      <c r="BJ369" s="446" t="s">
        <v>199</v>
      </c>
      <c r="BK369" s="452" t="s">
        <v>200</v>
      </c>
      <c r="BL369" s="453">
        <v>1.1499999999999999</v>
      </c>
      <c r="BM369" s="454">
        <v>40</v>
      </c>
      <c r="BN369" s="454" t="s">
        <v>911</v>
      </c>
      <c r="BO369" s="454" t="s">
        <v>990</v>
      </c>
      <c r="BP369" s="454" t="s">
        <v>913</v>
      </c>
      <c r="BQ369" s="454" t="s">
        <v>945</v>
      </c>
      <c r="BT369" s="485">
        <v>135.51052630000001</v>
      </c>
    </row>
    <row r="370" spans="1:72" ht="13.5" customHeight="1" outlineLevel="1">
      <c r="A370" s="431" t="s">
        <v>1018</v>
      </c>
      <c r="B370" s="432" t="s">
        <v>910</v>
      </c>
      <c r="C370" s="432">
        <v>75</v>
      </c>
      <c r="D370" s="432">
        <v>8</v>
      </c>
      <c r="E370" s="432" t="s">
        <v>409</v>
      </c>
      <c r="F370" s="433">
        <v>885</v>
      </c>
      <c r="G370" s="456">
        <v>787</v>
      </c>
      <c r="H370" s="434">
        <v>345</v>
      </c>
      <c r="I370" s="435">
        <v>74</v>
      </c>
      <c r="J370" s="436">
        <v>37</v>
      </c>
      <c r="K370" s="437">
        <v>29.6</v>
      </c>
      <c r="L370" s="438">
        <v>112.23020145411422</v>
      </c>
      <c r="M370" s="439">
        <v>56.115100727057111</v>
      </c>
      <c r="N370" s="440">
        <v>44.892080581645693</v>
      </c>
      <c r="O370" s="438">
        <v>147.77747120592289</v>
      </c>
      <c r="P370" s="439">
        <v>73.888735602961447</v>
      </c>
      <c r="Q370" s="441">
        <v>59.110988482369159</v>
      </c>
      <c r="R370" s="442">
        <v>188</v>
      </c>
      <c r="S370" s="443">
        <v>94</v>
      </c>
      <c r="T370" s="437">
        <v>75.2</v>
      </c>
      <c r="U370" s="444">
        <v>1086</v>
      </c>
      <c r="V370" s="432">
        <v>543</v>
      </c>
      <c r="W370" s="445">
        <v>434.40000000000003</v>
      </c>
      <c r="X370" s="443" t="s">
        <v>231</v>
      </c>
      <c r="Y370" s="436" t="s">
        <v>194</v>
      </c>
      <c r="Z370" s="436">
        <v>93.5</v>
      </c>
      <c r="AA370" s="436">
        <v>93.9</v>
      </c>
      <c r="AB370" s="436">
        <v>93.6</v>
      </c>
      <c r="AC370" s="436">
        <v>93</v>
      </c>
      <c r="AD370" s="436">
        <v>67</v>
      </c>
      <c r="AE370" s="436">
        <v>76</v>
      </c>
      <c r="AF370" s="436">
        <v>80</v>
      </c>
      <c r="AG370" s="436">
        <v>445</v>
      </c>
      <c r="AH370" s="436">
        <v>601</v>
      </c>
      <c r="AI370" s="436">
        <v>890</v>
      </c>
      <c r="AJ370" s="436">
        <v>560.70000000000005</v>
      </c>
      <c r="AK370" s="436">
        <v>135</v>
      </c>
      <c r="AL370" s="436">
        <v>200</v>
      </c>
      <c r="AM370" s="436">
        <v>126</v>
      </c>
      <c r="AN370" s="432">
        <v>25</v>
      </c>
      <c r="AO370" s="432">
        <v>32</v>
      </c>
      <c r="AP370" s="446">
        <v>1556.8140000000001</v>
      </c>
      <c r="AQ370" s="447">
        <v>435.48864063108454</v>
      </c>
      <c r="AR370" s="446" t="s">
        <v>403</v>
      </c>
      <c r="AS370" s="449">
        <v>0</v>
      </c>
      <c r="AT370" s="432" t="s">
        <v>299</v>
      </c>
      <c r="AU370" s="432" t="s">
        <v>197</v>
      </c>
      <c r="AV370" s="450" t="s">
        <v>392</v>
      </c>
      <c r="AW370" s="450" t="s">
        <v>393</v>
      </c>
      <c r="AX370" s="450" t="s">
        <v>348</v>
      </c>
      <c r="AY370" s="450" t="s">
        <v>329</v>
      </c>
      <c r="AZ370" s="450" t="s">
        <v>317</v>
      </c>
      <c r="BA370" s="450" t="s">
        <v>345</v>
      </c>
      <c r="BB370" s="450" t="s">
        <v>329</v>
      </c>
      <c r="BC370" s="450" t="s">
        <v>394</v>
      </c>
      <c r="BD370" s="450" t="s">
        <v>341</v>
      </c>
      <c r="BE370" s="451">
        <f t="shared" si="32"/>
        <v>894.35706214689264</v>
      </c>
      <c r="BF370" s="450">
        <v>1350</v>
      </c>
      <c r="BG370" s="451">
        <f t="shared" si="33"/>
        <v>894.35706214689264</v>
      </c>
      <c r="BH370" s="458">
        <f t="shared" si="34"/>
        <v>1350</v>
      </c>
      <c r="BI370" s="446" t="s">
        <v>198</v>
      </c>
      <c r="BJ370" s="446" t="s">
        <v>199</v>
      </c>
      <c r="BK370" s="452" t="s">
        <v>200</v>
      </c>
      <c r="BL370" s="453">
        <v>1.1499999999999999</v>
      </c>
      <c r="BM370" s="454">
        <v>40</v>
      </c>
      <c r="BN370" s="454" t="s">
        <v>911</v>
      </c>
      <c r="BO370" s="454" t="s">
        <v>912</v>
      </c>
      <c r="BP370" s="454" t="s">
        <v>913</v>
      </c>
      <c r="BQ370" s="454" t="s">
        <v>945</v>
      </c>
      <c r="BT370" s="485">
        <v>129.29250529999999</v>
      </c>
    </row>
    <row r="371" spans="1:72" ht="13.5" customHeight="1" outlineLevel="1">
      <c r="A371" s="431" t="s">
        <v>1019</v>
      </c>
      <c r="B371" s="432" t="s">
        <v>910</v>
      </c>
      <c r="C371" s="432">
        <v>100</v>
      </c>
      <c r="D371" s="432">
        <v>8</v>
      </c>
      <c r="E371" s="432" t="s">
        <v>411</v>
      </c>
      <c r="F371" s="433">
        <v>885</v>
      </c>
      <c r="G371" s="456">
        <v>787</v>
      </c>
      <c r="H371" s="434">
        <v>345</v>
      </c>
      <c r="I371" s="435">
        <v>96</v>
      </c>
      <c r="J371" s="436">
        <v>48</v>
      </c>
      <c r="K371" s="437">
        <v>38.400000000000006</v>
      </c>
      <c r="L371" s="438">
        <v>142.16279385487792</v>
      </c>
      <c r="M371" s="439">
        <v>71.081396927438959</v>
      </c>
      <c r="N371" s="440">
        <v>56.865117541951172</v>
      </c>
      <c r="O371" s="438">
        <v>190.76545842064817</v>
      </c>
      <c r="P371" s="439">
        <v>95.382729210324086</v>
      </c>
      <c r="Q371" s="441">
        <v>76.306183368259269</v>
      </c>
      <c r="R371" s="442">
        <v>246</v>
      </c>
      <c r="S371" s="443">
        <v>123</v>
      </c>
      <c r="T371" s="437">
        <v>98.4</v>
      </c>
      <c r="U371" s="444">
        <v>1450</v>
      </c>
      <c r="V371" s="432">
        <v>725</v>
      </c>
      <c r="W371" s="445">
        <v>580</v>
      </c>
      <c r="X371" s="443" t="s">
        <v>231</v>
      </c>
      <c r="Y371" s="436" t="s">
        <v>194</v>
      </c>
      <c r="Z371" s="436">
        <v>94.2</v>
      </c>
      <c r="AA371" s="436">
        <v>94.5</v>
      </c>
      <c r="AB371" s="436">
        <v>94.1</v>
      </c>
      <c r="AC371" s="436">
        <v>93.6</v>
      </c>
      <c r="AD371" s="436">
        <v>70</v>
      </c>
      <c r="AE371" s="436">
        <v>78</v>
      </c>
      <c r="AF371" s="436">
        <v>81</v>
      </c>
      <c r="AG371" s="436">
        <v>593</v>
      </c>
      <c r="AH371" s="436">
        <v>771</v>
      </c>
      <c r="AI371" s="436">
        <v>1186</v>
      </c>
      <c r="AJ371" s="436">
        <v>747.18</v>
      </c>
      <c r="AK371" s="436">
        <v>130</v>
      </c>
      <c r="AL371" s="436">
        <v>200</v>
      </c>
      <c r="AM371" s="436">
        <v>126</v>
      </c>
      <c r="AN371" s="432">
        <v>22</v>
      </c>
      <c r="AO371" s="432">
        <v>30</v>
      </c>
      <c r="AP371" s="446">
        <v>1697</v>
      </c>
      <c r="AQ371" s="447">
        <v>537.6579280506113</v>
      </c>
      <c r="AR371" s="446" t="s">
        <v>405</v>
      </c>
      <c r="AS371" s="449">
        <v>0</v>
      </c>
      <c r="AT371" s="432" t="s">
        <v>299</v>
      </c>
      <c r="AU371" s="432" t="s">
        <v>197</v>
      </c>
      <c r="AV371" s="450" t="s">
        <v>364</v>
      </c>
      <c r="AW371" s="450" t="s">
        <v>365</v>
      </c>
      <c r="AX371" s="450" t="s">
        <v>396</v>
      </c>
      <c r="AY371" s="450" t="s">
        <v>329</v>
      </c>
      <c r="AZ371" s="450" t="s">
        <v>366</v>
      </c>
      <c r="BA371" s="450" t="s">
        <v>366</v>
      </c>
      <c r="BB371" s="450" t="s">
        <v>317</v>
      </c>
      <c r="BC371" s="450" t="s">
        <v>330</v>
      </c>
      <c r="BD371" s="450" t="s">
        <v>397</v>
      </c>
      <c r="BE371" s="451">
        <f t="shared" si="32"/>
        <v>894.35706214689264</v>
      </c>
      <c r="BF371" s="450">
        <v>1350</v>
      </c>
      <c r="BG371" s="451">
        <f t="shared" si="33"/>
        <v>894.35706214689264</v>
      </c>
      <c r="BH371" s="458">
        <f t="shared" si="34"/>
        <v>1350</v>
      </c>
      <c r="BI371" s="446" t="s">
        <v>198</v>
      </c>
      <c r="BJ371" s="446" t="s">
        <v>199</v>
      </c>
      <c r="BK371" s="452" t="s">
        <v>200</v>
      </c>
      <c r="BL371" s="453">
        <v>1.1499999999999999</v>
      </c>
      <c r="BM371" s="454">
        <v>40</v>
      </c>
      <c r="BN371" s="454" t="s">
        <v>911</v>
      </c>
      <c r="BO371" s="454" t="s">
        <v>912</v>
      </c>
      <c r="BP371" s="454" t="s">
        <v>913</v>
      </c>
      <c r="BQ371" s="454" t="s">
        <v>945</v>
      </c>
      <c r="BT371" s="485">
        <v>124.5262632</v>
      </c>
    </row>
    <row r="372" spans="1:72" ht="13.5" customHeight="1" outlineLevel="1">
      <c r="A372" s="431" t="s">
        <v>1020</v>
      </c>
      <c r="B372" s="432" t="s">
        <v>910</v>
      </c>
      <c r="C372" s="432">
        <v>125</v>
      </c>
      <c r="D372" s="432">
        <v>8</v>
      </c>
      <c r="E372" s="432" t="s">
        <v>413</v>
      </c>
      <c r="F372" s="433">
        <v>885</v>
      </c>
      <c r="G372" s="456">
        <v>787</v>
      </c>
      <c r="H372" s="434">
        <v>345</v>
      </c>
      <c r="I372" s="435">
        <v>108</v>
      </c>
      <c r="J372" s="436">
        <v>54</v>
      </c>
      <c r="K372" s="437">
        <v>43.2</v>
      </c>
      <c r="L372" s="438">
        <v>176.95210334473444</v>
      </c>
      <c r="M372" s="439">
        <v>88.47605167236722</v>
      </c>
      <c r="N372" s="440">
        <v>70.780841337893776</v>
      </c>
      <c r="O372" s="438">
        <v>234.941152276108</v>
      </c>
      <c r="P372" s="439">
        <v>117.470576138054</v>
      </c>
      <c r="Q372" s="441">
        <v>93.976460910443208</v>
      </c>
      <c r="R372" s="442">
        <v>304</v>
      </c>
      <c r="S372" s="443">
        <v>152</v>
      </c>
      <c r="T372" s="437">
        <v>121.60000000000001</v>
      </c>
      <c r="U372" s="444">
        <v>1816</v>
      </c>
      <c r="V372" s="432">
        <v>908</v>
      </c>
      <c r="W372" s="445">
        <v>726.40000000000009</v>
      </c>
      <c r="X372" s="443" t="s">
        <v>231</v>
      </c>
      <c r="Y372" s="436" t="s">
        <v>194</v>
      </c>
      <c r="Z372" s="436">
        <v>94.6</v>
      </c>
      <c r="AA372" s="436">
        <v>94.7</v>
      </c>
      <c r="AB372" s="436">
        <v>94.1</v>
      </c>
      <c r="AC372" s="436">
        <v>93.6</v>
      </c>
      <c r="AD372" s="436">
        <v>70</v>
      </c>
      <c r="AE372" s="436">
        <v>79</v>
      </c>
      <c r="AF372" s="436">
        <v>82</v>
      </c>
      <c r="AG372" s="436">
        <v>742</v>
      </c>
      <c r="AH372" s="436">
        <v>965</v>
      </c>
      <c r="AI372" s="436">
        <v>1484</v>
      </c>
      <c r="AJ372" s="436">
        <v>934.92</v>
      </c>
      <c r="AK372" s="436">
        <v>130</v>
      </c>
      <c r="AL372" s="436">
        <v>200</v>
      </c>
      <c r="AM372" s="436">
        <v>126</v>
      </c>
      <c r="AN372" s="432">
        <v>20</v>
      </c>
      <c r="AO372" s="432">
        <v>30</v>
      </c>
      <c r="AP372" s="446">
        <v>2018</v>
      </c>
      <c r="AQ372" s="447">
        <v>625.03486802145312</v>
      </c>
      <c r="AR372" s="446" t="s">
        <v>407</v>
      </c>
      <c r="AS372" s="449">
        <v>0</v>
      </c>
      <c r="AT372" s="432" t="s">
        <v>299</v>
      </c>
      <c r="AU372" s="432" t="s">
        <v>197</v>
      </c>
      <c r="AV372" s="450" t="s">
        <v>313</v>
      </c>
      <c r="AW372" s="450" t="s">
        <v>314</v>
      </c>
      <c r="AX372" s="450" t="s">
        <v>315</v>
      </c>
      <c r="AY372" s="450" t="s">
        <v>394</v>
      </c>
      <c r="AZ372" s="450" t="s">
        <v>317</v>
      </c>
      <c r="BA372" s="450" t="s">
        <v>345</v>
      </c>
      <c r="BB372" s="450" t="s">
        <v>318</v>
      </c>
      <c r="BC372" s="450" t="s">
        <v>320</v>
      </c>
      <c r="BD372" s="450" t="s">
        <v>341</v>
      </c>
      <c r="BE372" s="451">
        <f t="shared" si="32"/>
        <v>894.35706214689264</v>
      </c>
      <c r="BF372" s="450">
        <v>1350</v>
      </c>
      <c r="BG372" s="451">
        <f t="shared" si="33"/>
        <v>894.35706214689264</v>
      </c>
      <c r="BH372" s="458">
        <f t="shared" si="34"/>
        <v>1350</v>
      </c>
      <c r="BI372" s="446" t="s">
        <v>198</v>
      </c>
      <c r="BJ372" s="446" t="s">
        <v>199</v>
      </c>
      <c r="BK372" s="452" t="s">
        <v>200</v>
      </c>
      <c r="BL372" s="459" t="s">
        <v>195</v>
      </c>
      <c r="BM372" s="455" t="s">
        <v>195</v>
      </c>
      <c r="BN372" s="454" t="s">
        <v>911</v>
      </c>
      <c r="BO372" s="455" t="s">
        <v>912</v>
      </c>
      <c r="BP372" s="454" t="s">
        <v>913</v>
      </c>
      <c r="BQ372" s="454" t="s">
        <v>945</v>
      </c>
      <c r="BT372" s="485">
        <v>124.5262632</v>
      </c>
    </row>
    <row r="373" spans="1:72" ht="13.5" customHeight="1" outlineLevel="1">
      <c r="A373" s="431" t="s">
        <v>1021</v>
      </c>
      <c r="B373" s="432" t="s">
        <v>910</v>
      </c>
      <c r="C373" s="432">
        <v>150</v>
      </c>
      <c r="D373" s="432">
        <v>8</v>
      </c>
      <c r="E373" s="432" t="s">
        <v>413</v>
      </c>
      <c r="F373" s="433" t="s">
        <v>1001</v>
      </c>
      <c r="G373" s="456">
        <v>787</v>
      </c>
      <c r="H373" s="434">
        <v>345</v>
      </c>
      <c r="I373" s="435">
        <v>144</v>
      </c>
      <c r="J373" s="436">
        <v>72</v>
      </c>
      <c r="K373" s="437">
        <v>57.6</v>
      </c>
      <c r="L373" s="464">
        <v>223</v>
      </c>
      <c r="M373" s="465">
        <v>115.1</v>
      </c>
      <c r="N373" s="466">
        <v>89.2</v>
      </c>
      <c r="O373" s="464">
        <v>293.60000000000002</v>
      </c>
      <c r="P373" s="465">
        <v>146.80000000000001</v>
      </c>
      <c r="Q373" s="466">
        <v>117.4</v>
      </c>
      <c r="R373" s="442">
        <v>372</v>
      </c>
      <c r="S373" s="443">
        <v>186</v>
      </c>
      <c r="T373" s="437">
        <v>148.80000000000001</v>
      </c>
      <c r="U373" s="444">
        <v>2170</v>
      </c>
      <c r="V373" s="432">
        <v>1085</v>
      </c>
      <c r="W373" s="445">
        <v>868</v>
      </c>
      <c r="X373" s="443" t="s">
        <v>231</v>
      </c>
      <c r="Y373" s="436" t="s">
        <v>194</v>
      </c>
      <c r="Z373" s="436">
        <v>0.94099999999999995</v>
      </c>
      <c r="AA373" s="436">
        <v>0.94499999999999995</v>
      </c>
      <c r="AB373" s="436">
        <v>94.1</v>
      </c>
      <c r="AC373" s="436">
        <v>93.6</v>
      </c>
      <c r="AD373" s="436">
        <v>0.67</v>
      </c>
      <c r="AE373" s="436">
        <v>0.76</v>
      </c>
      <c r="AF373" s="436">
        <v>0.8</v>
      </c>
      <c r="AG373" s="436">
        <v>890</v>
      </c>
      <c r="AH373" s="436">
        <v>1150</v>
      </c>
      <c r="AI373" s="436">
        <v>1780</v>
      </c>
      <c r="AJ373" s="436">
        <v>1121.4000000000001</v>
      </c>
      <c r="AK373" s="436">
        <v>130</v>
      </c>
      <c r="AL373" s="436">
        <v>200</v>
      </c>
      <c r="AM373" s="436">
        <v>126</v>
      </c>
      <c r="AN373" s="432">
        <v>20</v>
      </c>
      <c r="AO373" s="432">
        <v>30</v>
      </c>
      <c r="AP373" s="446">
        <v>2018</v>
      </c>
      <c r="AQ373" s="447">
        <v>625.03486802145312</v>
      </c>
      <c r="AR373" s="446" t="s">
        <v>1002</v>
      </c>
      <c r="AS373" s="449">
        <v>0</v>
      </c>
      <c r="AT373" s="432" t="s">
        <v>299</v>
      </c>
      <c r="AU373" s="432" t="s">
        <v>197</v>
      </c>
      <c r="AV373" s="450" t="s">
        <v>389</v>
      </c>
      <c r="AW373" s="450" t="s">
        <v>380</v>
      </c>
      <c r="AX373" s="450" t="s">
        <v>318</v>
      </c>
      <c r="AY373" s="450" t="s">
        <v>392</v>
      </c>
      <c r="AZ373" s="450" t="s">
        <v>401</v>
      </c>
      <c r="BA373" s="450" t="s">
        <v>385</v>
      </c>
      <c r="BB373" s="450" t="s">
        <v>392</v>
      </c>
      <c r="BC373" s="450" t="s">
        <v>366</v>
      </c>
      <c r="BD373" s="450" t="s">
        <v>316</v>
      </c>
      <c r="BE373" s="451">
        <f t="shared" si="32"/>
        <v>894.35706214689264</v>
      </c>
      <c r="BF373" s="450">
        <v>1350</v>
      </c>
      <c r="BG373" s="451">
        <f t="shared" si="33"/>
        <v>894.35706214689264</v>
      </c>
      <c r="BH373" s="458">
        <f t="shared" si="34"/>
        <v>1350</v>
      </c>
      <c r="BI373" s="446" t="s">
        <v>198</v>
      </c>
      <c r="BJ373" s="446" t="s">
        <v>199</v>
      </c>
      <c r="BK373" s="452" t="s">
        <v>200</v>
      </c>
      <c r="BL373" s="459" t="s">
        <v>195</v>
      </c>
      <c r="BM373" s="455" t="s">
        <v>195</v>
      </c>
      <c r="BN373" s="454" t="s">
        <v>911</v>
      </c>
      <c r="BO373" s="455" t="s">
        <v>912</v>
      </c>
      <c r="BP373" s="454" t="s">
        <v>913</v>
      </c>
      <c r="BQ373" s="454" t="s">
        <v>945</v>
      </c>
      <c r="BT373" s="485">
        <v>123.7464138</v>
      </c>
    </row>
    <row r="374" spans="1:72" ht="13.5" customHeight="1" outlineLevel="1">
      <c r="A374" s="431" t="s">
        <v>1022</v>
      </c>
      <c r="B374" s="432" t="s">
        <v>910</v>
      </c>
      <c r="C374" s="432">
        <v>125</v>
      </c>
      <c r="D374" s="432">
        <v>4</v>
      </c>
      <c r="E374" s="432" t="s">
        <v>423</v>
      </c>
      <c r="F374" s="433">
        <v>1785</v>
      </c>
      <c r="G374" s="456">
        <v>1588</v>
      </c>
      <c r="H374" s="434">
        <v>785</v>
      </c>
      <c r="I374" s="435">
        <v>90</v>
      </c>
      <c r="J374" s="436">
        <v>45</v>
      </c>
      <c r="K374" s="437">
        <v>36</v>
      </c>
      <c r="L374" s="438">
        <v>157.47148690383693</v>
      </c>
      <c r="M374" s="439">
        <v>78.735743451918466</v>
      </c>
      <c r="N374" s="440">
        <v>62.988594761534777</v>
      </c>
      <c r="O374" s="438">
        <v>218.87642490078292</v>
      </c>
      <c r="P374" s="439">
        <v>109.43821245039146</v>
      </c>
      <c r="Q374" s="441">
        <v>87.550569960313169</v>
      </c>
      <c r="R374" s="442">
        <v>286</v>
      </c>
      <c r="S374" s="443">
        <v>143</v>
      </c>
      <c r="T374" s="437">
        <v>114.4</v>
      </c>
      <c r="U374" s="444">
        <v>1816</v>
      </c>
      <c r="V374" s="432">
        <v>908</v>
      </c>
      <c r="W374" s="445">
        <v>726.40000000000009</v>
      </c>
      <c r="X374" s="443" t="s">
        <v>231</v>
      </c>
      <c r="Y374" s="436" t="s">
        <v>194</v>
      </c>
      <c r="Z374" s="436">
        <v>95.4</v>
      </c>
      <c r="AA374" s="436">
        <v>95.6</v>
      </c>
      <c r="AB374" s="436">
        <v>95.4</v>
      </c>
      <c r="AC374" s="436">
        <v>95</v>
      </c>
      <c r="AD374" s="436">
        <v>78</v>
      </c>
      <c r="AE374" s="436">
        <v>84</v>
      </c>
      <c r="AF374" s="436">
        <v>86</v>
      </c>
      <c r="AG374" s="436">
        <v>368</v>
      </c>
      <c r="AH374" s="436">
        <v>589</v>
      </c>
      <c r="AI374" s="436">
        <v>736</v>
      </c>
      <c r="AJ374" s="436">
        <v>552</v>
      </c>
      <c r="AK374" s="436">
        <v>160</v>
      </c>
      <c r="AL374" s="436">
        <v>200</v>
      </c>
      <c r="AM374" s="436">
        <v>150</v>
      </c>
      <c r="AN374" s="432">
        <v>20</v>
      </c>
      <c r="AO374" s="432">
        <v>25</v>
      </c>
      <c r="AP374" s="446">
        <v>1600.854</v>
      </c>
      <c r="AQ374" s="447">
        <v>489.71695476853301</v>
      </c>
      <c r="AR374" s="446">
        <v>542</v>
      </c>
      <c r="AS374" s="449">
        <v>39.200000000000003</v>
      </c>
      <c r="AT374" s="432" t="s">
        <v>299</v>
      </c>
      <c r="AU374" s="432" t="s">
        <v>197</v>
      </c>
      <c r="AV374" s="450">
        <v>75</v>
      </c>
      <c r="AW374" s="450">
        <v>86</v>
      </c>
      <c r="AX374" s="450">
        <v>53</v>
      </c>
      <c r="AY374" s="450">
        <v>64</v>
      </c>
      <c r="AZ374" s="450">
        <v>73</v>
      </c>
      <c r="BA374" s="450">
        <v>68</v>
      </c>
      <c r="BB374" s="450">
        <v>66</v>
      </c>
      <c r="BC374" s="450">
        <v>61</v>
      </c>
      <c r="BD374" s="450">
        <v>51</v>
      </c>
      <c r="BE374" s="451">
        <f t="shared" si="32"/>
        <v>536.61423728813554</v>
      </c>
      <c r="BF374" s="450">
        <v>2250</v>
      </c>
      <c r="BG374" s="451">
        <f t="shared" si="33"/>
        <v>536.61423728813554</v>
      </c>
      <c r="BH374" s="458">
        <f t="shared" si="34"/>
        <v>2250</v>
      </c>
      <c r="BI374" s="446" t="s">
        <v>198</v>
      </c>
      <c r="BJ374" s="446" t="s">
        <v>199</v>
      </c>
      <c r="BK374" s="463" t="s">
        <v>200</v>
      </c>
      <c r="BL374" s="453">
        <v>1.1499999999999999</v>
      </c>
      <c r="BM374" s="454">
        <v>40</v>
      </c>
      <c r="BN374" s="454" t="s">
        <v>911</v>
      </c>
      <c r="BO374" s="454" t="s">
        <v>912</v>
      </c>
      <c r="BP374" s="454" t="s">
        <v>913</v>
      </c>
      <c r="BQ374" s="454" t="s">
        <v>945</v>
      </c>
      <c r="BT374" s="485">
        <v>135.5736842</v>
      </c>
    </row>
    <row r="375" spans="1:72" ht="13.5" customHeight="1" outlineLevel="1">
      <c r="A375" s="431" t="s">
        <v>1023</v>
      </c>
      <c r="B375" s="432" t="s">
        <v>910</v>
      </c>
      <c r="C375" s="432">
        <v>150</v>
      </c>
      <c r="D375" s="432">
        <v>4</v>
      </c>
      <c r="E375" s="432" t="s">
        <v>425</v>
      </c>
      <c r="F375" s="433">
        <v>1785</v>
      </c>
      <c r="G375" s="456">
        <v>1588</v>
      </c>
      <c r="H375" s="434">
        <v>785</v>
      </c>
      <c r="I375" s="435">
        <v>104</v>
      </c>
      <c r="J375" s="436">
        <v>52</v>
      </c>
      <c r="K375" s="437">
        <v>41.6</v>
      </c>
      <c r="L375" s="438">
        <v>188.37341505487197</v>
      </c>
      <c r="M375" s="439">
        <v>94.186707527435985</v>
      </c>
      <c r="N375" s="440">
        <v>75.349366021948796</v>
      </c>
      <c r="O375" s="438">
        <v>261.5573277564356</v>
      </c>
      <c r="P375" s="439">
        <v>130.7786638782178</v>
      </c>
      <c r="Q375" s="441">
        <v>104.62293110257424</v>
      </c>
      <c r="R375" s="442">
        <v>340</v>
      </c>
      <c r="S375" s="443">
        <v>170</v>
      </c>
      <c r="T375" s="437">
        <v>136</v>
      </c>
      <c r="U375" s="444">
        <v>2170</v>
      </c>
      <c r="V375" s="432">
        <v>1085</v>
      </c>
      <c r="W375" s="445">
        <v>868</v>
      </c>
      <c r="X375" s="443" t="s">
        <v>231</v>
      </c>
      <c r="Y375" s="436" t="s">
        <v>194</v>
      </c>
      <c r="Z375" s="436">
        <v>95.7</v>
      </c>
      <c r="AA375" s="436">
        <v>96</v>
      </c>
      <c r="AB375" s="436">
        <v>95.8</v>
      </c>
      <c r="AC375" s="436">
        <v>95.4</v>
      </c>
      <c r="AD375" s="436">
        <v>78</v>
      </c>
      <c r="AE375" s="436">
        <v>84</v>
      </c>
      <c r="AF375" s="436">
        <v>86</v>
      </c>
      <c r="AG375" s="436">
        <v>441</v>
      </c>
      <c r="AH375" s="436">
        <v>662</v>
      </c>
      <c r="AI375" s="436">
        <v>882</v>
      </c>
      <c r="AJ375" s="436">
        <v>661.5</v>
      </c>
      <c r="AK375" s="436">
        <v>150</v>
      </c>
      <c r="AL375" s="436">
        <v>200</v>
      </c>
      <c r="AM375" s="436">
        <v>150</v>
      </c>
      <c r="AN375" s="432">
        <v>20</v>
      </c>
      <c r="AO375" s="432">
        <v>30</v>
      </c>
      <c r="AP375" s="446">
        <v>1752.7919999999999</v>
      </c>
      <c r="AQ375" s="447">
        <v>468.49049765304642</v>
      </c>
      <c r="AR375" s="446">
        <v>640</v>
      </c>
      <c r="AS375" s="449">
        <v>44.9</v>
      </c>
      <c r="AT375" s="432" t="s">
        <v>299</v>
      </c>
      <c r="AU375" s="432" t="s">
        <v>197</v>
      </c>
      <c r="AV375" s="450">
        <v>73</v>
      </c>
      <c r="AW375" s="450">
        <v>84</v>
      </c>
      <c r="AX375" s="450">
        <v>54</v>
      </c>
      <c r="AY375" s="450">
        <v>64</v>
      </c>
      <c r="AZ375" s="450">
        <v>70</v>
      </c>
      <c r="BA375" s="450">
        <v>67</v>
      </c>
      <c r="BB375" s="450">
        <v>66</v>
      </c>
      <c r="BC375" s="450">
        <v>59</v>
      </c>
      <c r="BD375" s="450">
        <v>49</v>
      </c>
      <c r="BE375" s="451">
        <f t="shared" si="32"/>
        <v>536.61423728813554</v>
      </c>
      <c r="BF375" s="450">
        <v>2250</v>
      </c>
      <c r="BG375" s="451">
        <f t="shared" si="33"/>
        <v>536.61423728813554</v>
      </c>
      <c r="BH375" s="458">
        <f t="shared" si="34"/>
        <v>2250</v>
      </c>
      <c r="BI375" s="446" t="s">
        <v>198</v>
      </c>
      <c r="BJ375" s="446" t="s">
        <v>199</v>
      </c>
      <c r="BK375" s="463" t="s">
        <v>200</v>
      </c>
      <c r="BL375" s="453">
        <v>1.1499999999999999</v>
      </c>
      <c r="BM375" s="454">
        <v>40</v>
      </c>
      <c r="BN375" s="454" t="s">
        <v>911</v>
      </c>
      <c r="BO375" s="454" t="s">
        <v>912</v>
      </c>
      <c r="BP375" s="454" t="s">
        <v>913</v>
      </c>
      <c r="BQ375" s="454" t="s">
        <v>945</v>
      </c>
      <c r="BT375" s="485">
        <v>132.04736840000001</v>
      </c>
    </row>
    <row r="376" spans="1:72" ht="13.5" customHeight="1" outlineLevel="1">
      <c r="A376" s="431" t="s">
        <v>1024</v>
      </c>
      <c r="B376" s="432" t="s">
        <v>910</v>
      </c>
      <c r="C376" s="432">
        <v>200</v>
      </c>
      <c r="D376" s="432">
        <v>4</v>
      </c>
      <c r="E376" s="432" t="s">
        <v>427</v>
      </c>
      <c r="F376" s="433">
        <v>1785</v>
      </c>
      <c r="G376" s="456">
        <v>1588</v>
      </c>
      <c r="H376" s="434">
        <v>785</v>
      </c>
      <c r="I376" s="435">
        <v>140</v>
      </c>
      <c r="J376" s="436">
        <v>70</v>
      </c>
      <c r="K376" s="437">
        <v>56</v>
      </c>
      <c r="L376" s="438">
        <v>256.43436444880865</v>
      </c>
      <c r="M376" s="439">
        <v>128.21718222440433</v>
      </c>
      <c r="N376" s="440">
        <v>102.57374577952346</v>
      </c>
      <c r="O376" s="438">
        <v>346.93614458884718</v>
      </c>
      <c r="P376" s="439">
        <v>173.46807229442359</v>
      </c>
      <c r="Q376" s="441">
        <v>138.77445783553887</v>
      </c>
      <c r="R376" s="442">
        <v>452</v>
      </c>
      <c r="S376" s="443">
        <v>226</v>
      </c>
      <c r="T376" s="437">
        <v>180.8</v>
      </c>
      <c r="U376" s="444">
        <v>2900</v>
      </c>
      <c r="V376" s="432">
        <v>1450</v>
      </c>
      <c r="W376" s="445">
        <v>1160</v>
      </c>
      <c r="X376" s="443" t="s">
        <v>231</v>
      </c>
      <c r="Y376" s="436" t="s">
        <v>194</v>
      </c>
      <c r="Z376" s="436">
        <v>96.2</v>
      </c>
      <c r="AA376" s="436">
        <v>96.5</v>
      </c>
      <c r="AB376" s="436">
        <v>96.2</v>
      </c>
      <c r="AC376" s="436">
        <v>95.8</v>
      </c>
      <c r="AD376" s="436">
        <v>76</v>
      </c>
      <c r="AE376" s="436">
        <v>84</v>
      </c>
      <c r="AF376" s="436">
        <v>86</v>
      </c>
      <c r="AG376" s="436">
        <v>588</v>
      </c>
      <c r="AH376" s="436">
        <v>941</v>
      </c>
      <c r="AI376" s="436">
        <v>1176</v>
      </c>
      <c r="AJ376" s="436">
        <v>882</v>
      </c>
      <c r="AK376" s="436">
        <v>160</v>
      </c>
      <c r="AL376" s="436">
        <v>200</v>
      </c>
      <c r="AM376" s="436">
        <v>150</v>
      </c>
      <c r="AN376" s="432">
        <v>18</v>
      </c>
      <c r="AO376" s="432">
        <v>25</v>
      </c>
      <c r="AP376" s="446">
        <v>2083.0920000000001</v>
      </c>
      <c r="AQ376" s="447">
        <v>574.20023190906397</v>
      </c>
      <c r="AR376" s="446">
        <v>831</v>
      </c>
      <c r="AS376" s="449">
        <v>56.59</v>
      </c>
      <c r="AT376" s="432" t="s">
        <v>299</v>
      </c>
      <c r="AU376" s="432" t="s">
        <v>197</v>
      </c>
      <c r="AV376" s="450">
        <v>74</v>
      </c>
      <c r="AW376" s="450">
        <v>85</v>
      </c>
      <c r="AX376" s="450">
        <v>51</v>
      </c>
      <c r="AY376" s="450">
        <v>63</v>
      </c>
      <c r="AZ376" s="450">
        <v>70</v>
      </c>
      <c r="BA376" s="450">
        <v>67</v>
      </c>
      <c r="BB376" s="450">
        <v>68</v>
      </c>
      <c r="BC376" s="450">
        <v>60</v>
      </c>
      <c r="BD376" s="450">
        <v>50</v>
      </c>
      <c r="BE376" s="451">
        <f t="shared" si="32"/>
        <v>536.61423728813554</v>
      </c>
      <c r="BF376" s="450">
        <v>2250</v>
      </c>
      <c r="BG376" s="451">
        <f t="shared" si="33"/>
        <v>536.61423728813554</v>
      </c>
      <c r="BH376" s="458">
        <f t="shared" si="34"/>
        <v>2250</v>
      </c>
      <c r="BI376" s="446" t="s">
        <v>198</v>
      </c>
      <c r="BJ376" s="446" t="s">
        <v>199</v>
      </c>
      <c r="BK376" s="463" t="s">
        <v>200</v>
      </c>
      <c r="BL376" s="453">
        <v>1.1499999999999999</v>
      </c>
      <c r="BM376" s="454">
        <v>40</v>
      </c>
      <c r="BN376" s="454" t="s">
        <v>911</v>
      </c>
      <c r="BO376" s="454" t="s">
        <v>912</v>
      </c>
      <c r="BP376" s="454" t="s">
        <v>913</v>
      </c>
      <c r="BQ376" s="454" t="s">
        <v>945</v>
      </c>
      <c r="BT376" s="485">
        <v>139.24</v>
      </c>
    </row>
    <row r="377" spans="1:72" ht="13.5" customHeight="1" outlineLevel="1">
      <c r="A377" s="431" t="s">
        <v>1025</v>
      </c>
      <c r="B377" s="432" t="s">
        <v>910</v>
      </c>
      <c r="C377" s="432">
        <v>250</v>
      </c>
      <c r="D377" s="432">
        <v>4</v>
      </c>
      <c r="E377" s="432" t="s">
        <v>432</v>
      </c>
      <c r="F377" s="433">
        <v>1785</v>
      </c>
      <c r="G377" s="456">
        <v>1588</v>
      </c>
      <c r="H377" s="434">
        <v>785</v>
      </c>
      <c r="I377" s="435">
        <v>180</v>
      </c>
      <c r="J377" s="436">
        <v>90</v>
      </c>
      <c r="K377" s="437">
        <v>72</v>
      </c>
      <c r="L377" s="438">
        <v>312.64890427941816</v>
      </c>
      <c r="M377" s="439">
        <v>156.32445213970908</v>
      </c>
      <c r="N377" s="440">
        <v>125.05956171176727</v>
      </c>
      <c r="O377" s="438">
        <v>429.45824751652236</v>
      </c>
      <c r="P377" s="439">
        <v>214.72912375826118</v>
      </c>
      <c r="Q377" s="441">
        <v>171.78329900660896</v>
      </c>
      <c r="R377" s="442">
        <v>556</v>
      </c>
      <c r="S377" s="443">
        <v>278</v>
      </c>
      <c r="T377" s="437">
        <v>222.4</v>
      </c>
      <c r="U377" s="444">
        <v>4200</v>
      </c>
      <c r="V377" s="432">
        <v>2100</v>
      </c>
      <c r="W377" s="445">
        <v>1680</v>
      </c>
      <c r="X377" s="443" t="s">
        <v>222</v>
      </c>
      <c r="Y377" s="436" t="s">
        <v>989</v>
      </c>
      <c r="Z377" s="436">
        <v>96.1</v>
      </c>
      <c r="AA377" s="436">
        <v>96.3</v>
      </c>
      <c r="AB377" s="436">
        <v>96.2</v>
      </c>
      <c r="AC377" s="436">
        <v>95.8</v>
      </c>
      <c r="AD377" s="436">
        <v>78</v>
      </c>
      <c r="AE377" s="436">
        <v>85</v>
      </c>
      <c r="AF377" s="436">
        <v>87</v>
      </c>
      <c r="AG377" s="436">
        <v>735</v>
      </c>
      <c r="AH377" s="436">
        <v>1029</v>
      </c>
      <c r="AI377" s="436">
        <v>1470</v>
      </c>
      <c r="AJ377" s="436">
        <v>1102.5</v>
      </c>
      <c r="AK377" s="436">
        <v>140</v>
      </c>
      <c r="AL377" s="436">
        <v>200</v>
      </c>
      <c r="AM377" s="436">
        <v>150</v>
      </c>
      <c r="AN377" s="432">
        <v>18</v>
      </c>
      <c r="AO377" s="432">
        <v>25</v>
      </c>
      <c r="AP377" s="446">
        <v>2435.4119999999998</v>
      </c>
      <c r="AQ377" s="447">
        <v>680.13790464515364</v>
      </c>
      <c r="AR377" s="446">
        <v>1020</v>
      </c>
      <c r="AS377" s="449">
        <v>69.62</v>
      </c>
      <c r="AT377" s="432" t="s">
        <v>299</v>
      </c>
      <c r="AU377" s="432" t="s">
        <v>197</v>
      </c>
      <c r="AV377" s="450">
        <v>75</v>
      </c>
      <c r="AW377" s="450">
        <v>86</v>
      </c>
      <c r="AX377" s="450">
        <v>57</v>
      </c>
      <c r="AY377" s="450">
        <v>61</v>
      </c>
      <c r="AZ377" s="450">
        <v>71</v>
      </c>
      <c r="BA377" s="450">
        <v>69</v>
      </c>
      <c r="BB377" s="450">
        <v>67</v>
      </c>
      <c r="BC377" s="450">
        <v>59</v>
      </c>
      <c r="BD377" s="450">
        <v>50</v>
      </c>
      <c r="BE377" s="451">
        <f t="shared" si="32"/>
        <v>536.61423728813554</v>
      </c>
      <c r="BF377" s="450">
        <v>2250</v>
      </c>
      <c r="BG377" s="451">
        <f t="shared" si="33"/>
        <v>536.61423728813554</v>
      </c>
      <c r="BH377" s="458">
        <f t="shared" si="34"/>
        <v>2250</v>
      </c>
      <c r="BI377" s="446" t="s">
        <v>198</v>
      </c>
      <c r="BJ377" s="446" t="s">
        <v>199</v>
      </c>
      <c r="BK377" s="463" t="s">
        <v>200</v>
      </c>
      <c r="BL377" s="453">
        <v>1.1499999999999999</v>
      </c>
      <c r="BM377" s="454">
        <v>40</v>
      </c>
      <c r="BN377" s="454" t="s">
        <v>911</v>
      </c>
      <c r="BO377" s="454" t="s">
        <v>990</v>
      </c>
      <c r="BP377" s="454" t="s">
        <v>913</v>
      </c>
      <c r="BQ377" s="454" t="s">
        <v>945</v>
      </c>
      <c r="BT377" s="485">
        <v>129.29578950000001</v>
      </c>
    </row>
    <row r="378" spans="1:72" ht="13.5" customHeight="1" outlineLevel="1">
      <c r="A378" s="431" t="s">
        <v>1026</v>
      </c>
      <c r="B378" s="432" t="s">
        <v>910</v>
      </c>
      <c r="C378" s="432">
        <v>300</v>
      </c>
      <c r="D378" s="432">
        <v>4</v>
      </c>
      <c r="E378" s="432" t="s">
        <v>432</v>
      </c>
      <c r="F378" s="433">
        <v>1785</v>
      </c>
      <c r="G378" s="456">
        <v>1588</v>
      </c>
      <c r="H378" s="434">
        <v>785</v>
      </c>
      <c r="I378" s="435">
        <v>228</v>
      </c>
      <c r="J378" s="436">
        <v>114</v>
      </c>
      <c r="K378" s="437">
        <v>91.2</v>
      </c>
      <c r="L378" s="438">
        <v>390.18583254071388</v>
      </c>
      <c r="M378" s="439">
        <v>195.09291627035694</v>
      </c>
      <c r="N378" s="440">
        <v>156.07433301628555</v>
      </c>
      <c r="O378" s="438">
        <v>527.76796682753354</v>
      </c>
      <c r="P378" s="439">
        <v>263.88398341376677</v>
      </c>
      <c r="Q378" s="441">
        <v>211.10718673101343</v>
      </c>
      <c r="R378" s="442">
        <v>676</v>
      </c>
      <c r="S378" s="443">
        <v>338</v>
      </c>
      <c r="T378" s="437">
        <v>270.40000000000003</v>
      </c>
      <c r="U378" s="444">
        <v>4800</v>
      </c>
      <c r="V378" s="432">
        <v>2400</v>
      </c>
      <c r="W378" s="445">
        <v>1920</v>
      </c>
      <c r="X378" s="443" t="s">
        <v>222</v>
      </c>
      <c r="Y378" s="436" t="s">
        <v>989</v>
      </c>
      <c r="Z378" s="436">
        <v>96.1</v>
      </c>
      <c r="AA378" s="436">
        <v>96.3</v>
      </c>
      <c r="AB378" s="436">
        <v>96.2</v>
      </c>
      <c r="AC378" s="436">
        <v>95.8</v>
      </c>
      <c r="AD378" s="436">
        <v>75</v>
      </c>
      <c r="AE378" s="436">
        <v>83</v>
      </c>
      <c r="AF378" s="436">
        <v>86</v>
      </c>
      <c r="AG378" s="436">
        <v>882</v>
      </c>
      <c r="AH378" s="436">
        <v>1235</v>
      </c>
      <c r="AI378" s="436">
        <v>1764</v>
      </c>
      <c r="AJ378" s="436">
        <v>1323</v>
      </c>
      <c r="AK378" s="436">
        <v>140</v>
      </c>
      <c r="AL378" s="436">
        <v>200</v>
      </c>
      <c r="AM378" s="436">
        <v>150</v>
      </c>
      <c r="AN378" s="432">
        <v>22</v>
      </c>
      <c r="AO378" s="432">
        <v>30</v>
      </c>
      <c r="AP378" s="446">
        <v>2455.23</v>
      </c>
      <c r="AQ378" s="447">
        <v>679.3422432694922</v>
      </c>
      <c r="AR378" s="446">
        <v>1200</v>
      </c>
      <c r="AS378" s="449">
        <v>69.5</v>
      </c>
      <c r="AT378" s="432" t="s">
        <v>299</v>
      </c>
      <c r="AU378" s="432" t="s">
        <v>197</v>
      </c>
      <c r="AV378" s="450">
        <v>84</v>
      </c>
      <c r="AW378" s="450">
        <v>95</v>
      </c>
      <c r="AX378" s="450">
        <v>67</v>
      </c>
      <c r="AY378" s="450">
        <v>73</v>
      </c>
      <c r="AZ378" s="450">
        <v>79</v>
      </c>
      <c r="BA378" s="450">
        <v>79</v>
      </c>
      <c r="BB378" s="450">
        <v>75</v>
      </c>
      <c r="BC378" s="450">
        <v>67</v>
      </c>
      <c r="BD378" s="450">
        <v>58</v>
      </c>
      <c r="BE378" s="451">
        <f t="shared" si="32"/>
        <v>536.61423728813554</v>
      </c>
      <c r="BF378" s="450">
        <v>2250</v>
      </c>
      <c r="BG378" s="451">
        <f t="shared" si="33"/>
        <v>536.61423728813554</v>
      </c>
      <c r="BH378" s="458">
        <f t="shared" si="34"/>
        <v>2250</v>
      </c>
      <c r="BI378" s="446" t="s">
        <v>198</v>
      </c>
      <c r="BJ378" s="446" t="s">
        <v>199</v>
      </c>
      <c r="BK378" s="463" t="s">
        <v>200</v>
      </c>
      <c r="BL378" s="453">
        <v>1.1499999999999999</v>
      </c>
      <c r="BM378" s="454">
        <v>40</v>
      </c>
      <c r="BN378" s="454" t="s">
        <v>911</v>
      </c>
      <c r="BO378" s="454" t="s">
        <v>990</v>
      </c>
      <c r="BP378" s="454" t="s">
        <v>913</v>
      </c>
      <c r="BQ378" s="454" t="s">
        <v>945</v>
      </c>
      <c r="BT378" s="485">
        <v>129.29578950000001</v>
      </c>
    </row>
    <row r="379" spans="1:72" ht="13.5" customHeight="1" outlineLevel="1">
      <c r="A379" s="431" t="s">
        <v>1027</v>
      </c>
      <c r="B379" s="432" t="s">
        <v>910</v>
      </c>
      <c r="C379" s="432">
        <v>100</v>
      </c>
      <c r="D379" s="432">
        <v>6</v>
      </c>
      <c r="E379" s="432" t="s">
        <v>423</v>
      </c>
      <c r="F379" s="433">
        <v>1185</v>
      </c>
      <c r="G379" s="456">
        <v>1054</v>
      </c>
      <c r="H379" s="434">
        <v>521</v>
      </c>
      <c r="I379" s="435">
        <v>78</v>
      </c>
      <c r="J379" s="436">
        <v>39</v>
      </c>
      <c r="K379" s="437">
        <v>31.200000000000003</v>
      </c>
      <c r="L379" s="438">
        <v>135.03038800960275</v>
      </c>
      <c r="M379" s="439">
        <v>67.515194004801373</v>
      </c>
      <c r="N379" s="440">
        <v>54.012155203841104</v>
      </c>
      <c r="O379" s="438">
        <v>182.15799282559266</v>
      </c>
      <c r="P379" s="439">
        <v>91.078996412796329</v>
      </c>
      <c r="Q379" s="441">
        <v>72.863197130237069</v>
      </c>
      <c r="R379" s="442">
        <v>234</v>
      </c>
      <c r="S379" s="443">
        <v>117</v>
      </c>
      <c r="T379" s="437">
        <v>93.600000000000009</v>
      </c>
      <c r="U379" s="444">
        <v>1450</v>
      </c>
      <c r="V379" s="432">
        <v>725</v>
      </c>
      <c r="W379" s="445">
        <v>580</v>
      </c>
      <c r="X379" s="443" t="s">
        <v>231</v>
      </c>
      <c r="Y379" s="436" t="s">
        <v>194</v>
      </c>
      <c r="Z379" s="436">
        <v>95.1</v>
      </c>
      <c r="AA379" s="436">
        <v>95.3</v>
      </c>
      <c r="AB379" s="436">
        <v>95</v>
      </c>
      <c r="AC379" s="436">
        <v>94.5</v>
      </c>
      <c r="AD379" s="436">
        <v>73</v>
      </c>
      <c r="AE379" s="436">
        <v>81</v>
      </c>
      <c r="AF379" s="436">
        <v>84</v>
      </c>
      <c r="AG379" s="436">
        <v>443</v>
      </c>
      <c r="AH379" s="436">
        <v>709</v>
      </c>
      <c r="AI379" s="436">
        <v>886</v>
      </c>
      <c r="AJ379" s="436">
        <v>664.5</v>
      </c>
      <c r="AK379" s="436">
        <v>160</v>
      </c>
      <c r="AL379" s="436">
        <v>200</v>
      </c>
      <c r="AM379" s="436">
        <v>150</v>
      </c>
      <c r="AN379" s="432">
        <v>30</v>
      </c>
      <c r="AO379" s="432">
        <v>35</v>
      </c>
      <c r="AP379" s="446">
        <v>1550.2080000000001</v>
      </c>
      <c r="AQ379" s="447">
        <v>435.70327933192561</v>
      </c>
      <c r="AR379" s="446">
        <v>1180</v>
      </c>
      <c r="AS379" s="449">
        <v>45.9</v>
      </c>
      <c r="AT379" s="432" t="s">
        <v>299</v>
      </c>
      <c r="AU379" s="432" t="s">
        <v>197</v>
      </c>
      <c r="AV379" s="450">
        <v>65</v>
      </c>
      <c r="AW379" s="450">
        <v>76</v>
      </c>
      <c r="AX379" s="450">
        <v>48</v>
      </c>
      <c r="AY379" s="450">
        <v>58</v>
      </c>
      <c r="AZ379" s="450">
        <v>59</v>
      </c>
      <c r="BA379" s="450">
        <v>60</v>
      </c>
      <c r="BB379" s="450">
        <v>58</v>
      </c>
      <c r="BC379" s="450">
        <v>55</v>
      </c>
      <c r="BD379" s="450">
        <v>42</v>
      </c>
      <c r="BE379" s="451">
        <f t="shared" si="32"/>
        <v>670.76779661016951</v>
      </c>
      <c r="BF379" s="450">
        <v>1800</v>
      </c>
      <c r="BG379" s="451">
        <f t="shared" si="33"/>
        <v>670.76779661016951</v>
      </c>
      <c r="BH379" s="458">
        <f t="shared" si="34"/>
        <v>1800</v>
      </c>
      <c r="BI379" s="446" t="s">
        <v>198</v>
      </c>
      <c r="BJ379" s="446" t="s">
        <v>199</v>
      </c>
      <c r="BK379" s="452" t="s">
        <v>200</v>
      </c>
      <c r="BL379" s="453">
        <v>1.1499999999999999</v>
      </c>
      <c r="BM379" s="454">
        <v>40</v>
      </c>
      <c r="BN379" s="454" t="s">
        <v>911</v>
      </c>
      <c r="BO379" s="454" t="s">
        <v>912</v>
      </c>
      <c r="BP379" s="454" t="s">
        <v>913</v>
      </c>
      <c r="BQ379" s="454" t="s">
        <v>945</v>
      </c>
      <c r="BT379" s="485">
        <v>137.2894737</v>
      </c>
    </row>
    <row r="380" spans="1:72" ht="13.5" customHeight="1" outlineLevel="1">
      <c r="A380" s="431" t="s">
        <v>1028</v>
      </c>
      <c r="B380" s="432" t="s">
        <v>910</v>
      </c>
      <c r="C380" s="432">
        <v>125</v>
      </c>
      <c r="D380" s="432">
        <v>6</v>
      </c>
      <c r="E380" s="432" t="s">
        <v>425</v>
      </c>
      <c r="F380" s="433">
        <v>1185</v>
      </c>
      <c r="G380" s="456">
        <v>1054</v>
      </c>
      <c r="H380" s="434">
        <v>521</v>
      </c>
      <c r="I380" s="435">
        <v>96</v>
      </c>
      <c r="J380" s="436">
        <v>48</v>
      </c>
      <c r="K380" s="437">
        <v>38.400000000000006</v>
      </c>
      <c r="L380" s="438">
        <v>166.50706629562501</v>
      </c>
      <c r="M380" s="439">
        <v>83.253533147812504</v>
      </c>
      <c r="N380" s="440">
        <v>66.602826518250012</v>
      </c>
      <c r="O380" s="438">
        <v>224.68492643596241</v>
      </c>
      <c r="P380" s="439">
        <v>112.34246321798121</v>
      </c>
      <c r="Q380" s="441">
        <v>89.87397057438497</v>
      </c>
      <c r="R380" s="442">
        <v>288</v>
      </c>
      <c r="S380" s="443">
        <v>144</v>
      </c>
      <c r="T380" s="437">
        <v>115.2</v>
      </c>
      <c r="U380" s="444">
        <v>1816</v>
      </c>
      <c r="V380" s="432">
        <v>908</v>
      </c>
      <c r="W380" s="445">
        <v>726.40000000000009</v>
      </c>
      <c r="X380" s="443" t="s">
        <v>231</v>
      </c>
      <c r="Y380" s="436" t="s">
        <v>194</v>
      </c>
      <c r="Z380" s="436">
        <v>95.1</v>
      </c>
      <c r="AA380" s="436">
        <v>95.4</v>
      </c>
      <c r="AB380" s="436">
        <v>95</v>
      </c>
      <c r="AC380" s="436">
        <v>94.5</v>
      </c>
      <c r="AD380" s="436">
        <v>74</v>
      </c>
      <c r="AE380" s="436">
        <v>82</v>
      </c>
      <c r="AF380" s="436">
        <v>85</v>
      </c>
      <c r="AG380" s="436">
        <v>554</v>
      </c>
      <c r="AH380" s="436">
        <v>886</v>
      </c>
      <c r="AI380" s="436">
        <v>1108</v>
      </c>
      <c r="AJ380" s="436">
        <v>831</v>
      </c>
      <c r="AK380" s="436">
        <v>160</v>
      </c>
      <c r="AL380" s="436">
        <v>200</v>
      </c>
      <c r="AM380" s="436">
        <v>150</v>
      </c>
      <c r="AN380" s="432">
        <v>25</v>
      </c>
      <c r="AO380" s="432">
        <v>35</v>
      </c>
      <c r="AP380" s="446">
        <v>1766.0039999999999</v>
      </c>
      <c r="AQ380" s="447">
        <v>520.68760882395441</v>
      </c>
      <c r="AR380" s="446">
        <v>1450</v>
      </c>
      <c r="AS380" s="449">
        <v>58.4</v>
      </c>
      <c r="AT380" s="432" t="s">
        <v>299</v>
      </c>
      <c r="AU380" s="432" t="s">
        <v>197</v>
      </c>
      <c r="AV380" s="450">
        <v>66</v>
      </c>
      <c r="AW380" s="450">
        <v>77</v>
      </c>
      <c r="AX380" s="450">
        <v>46</v>
      </c>
      <c r="AY380" s="450">
        <v>58</v>
      </c>
      <c r="AZ380" s="450">
        <v>61</v>
      </c>
      <c r="BA380" s="450">
        <v>61</v>
      </c>
      <c r="BB380" s="450">
        <v>59</v>
      </c>
      <c r="BC380" s="450">
        <v>56</v>
      </c>
      <c r="BD380" s="450">
        <v>41</v>
      </c>
      <c r="BE380" s="451">
        <f t="shared" si="32"/>
        <v>670.76779661016951</v>
      </c>
      <c r="BF380" s="450">
        <v>1800</v>
      </c>
      <c r="BG380" s="451">
        <f t="shared" si="33"/>
        <v>670.76779661016951</v>
      </c>
      <c r="BH380" s="458">
        <f t="shared" si="34"/>
        <v>1800</v>
      </c>
      <c r="BI380" s="446" t="s">
        <v>198</v>
      </c>
      <c r="BJ380" s="446" t="s">
        <v>199</v>
      </c>
      <c r="BK380" s="452" t="s">
        <v>200</v>
      </c>
      <c r="BL380" s="453">
        <v>1.1499999999999999</v>
      </c>
      <c r="BM380" s="454">
        <v>40</v>
      </c>
      <c r="BN380" s="454" t="s">
        <v>911</v>
      </c>
      <c r="BO380" s="454" t="s">
        <v>912</v>
      </c>
      <c r="BP380" s="454" t="s">
        <v>913</v>
      </c>
      <c r="BQ380" s="454" t="s">
        <v>945</v>
      </c>
      <c r="BT380" s="485">
        <v>138.09473679999999</v>
      </c>
    </row>
    <row r="381" spans="1:72" ht="13.5" customHeight="1" outlineLevel="1">
      <c r="A381" s="431" t="s">
        <v>1029</v>
      </c>
      <c r="B381" s="432" t="s">
        <v>910</v>
      </c>
      <c r="C381" s="432">
        <v>150</v>
      </c>
      <c r="D381" s="432">
        <v>6</v>
      </c>
      <c r="E381" s="432" t="s">
        <v>427</v>
      </c>
      <c r="F381" s="433">
        <v>1190</v>
      </c>
      <c r="G381" s="456">
        <v>1059</v>
      </c>
      <c r="H381" s="434">
        <v>464</v>
      </c>
      <c r="I381" s="435">
        <v>118</v>
      </c>
      <c r="J381" s="436">
        <v>59</v>
      </c>
      <c r="K381" s="437">
        <v>47.2</v>
      </c>
      <c r="L381" s="438">
        <v>201.48624319633717</v>
      </c>
      <c r="M381" s="439">
        <v>100.74312159816859</v>
      </c>
      <c r="N381" s="440">
        <v>80.594497278534874</v>
      </c>
      <c r="O381" s="438">
        <v>267.93677477488524</v>
      </c>
      <c r="P381" s="439">
        <v>133.96838738744262</v>
      </c>
      <c r="Q381" s="441">
        <v>107.1747099099541</v>
      </c>
      <c r="R381" s="442">
        <v>344</v>
      </c>
      <c r="S381" s="443">
        <v>172</v>
      </c>
      <c r="T381" s="437">
        <v>137.6</v>
      </c>
      <c r="U381" s="444">
        <v>2170</v>
      </c>
      <c r="V381" s="432">
        <v>1085</v>
      </c>
      <c r="W381" s="445">
        <v>868</v>
      </c>
      <c r="X381" s="443" t="s">
        <v>231</v>
      </c>
      <c r="Y381" s="436" t="s">
        <v>194</v>
      </c>
      <c r="Z381" s="436">
        <v>95.6</v>
      </c>
      <c r="AA381" s="436">
        <v>96</v>
      </c>
      <c r="AB381" s="436">
        <v>95.8</v>
      </c>
      <c r="AC381" s="436">
        <v>95.4</v>
      </c>
      <c r="AD381" s="436">
        <v>73</v>
      </c>
      <c r="AE381" s="436">
        <v>82</v>
      </c>
      <c r="AF381" s="436">
        <v>85</v>
      </c>
      <c r="AG381" s="436">
        <v>662</v>
      </c>
      <c r="AH381" s="436">
        <v>926</v>
      </c>
      <c r="AI381" s="436">
        <v>1324</v>
      </c>
      <c r="AJ381" s="436">
        <v>867.22</v>
      </c>
      <c r="AK381" s="436">
        <v>140</v>
      </c>
      <c r="AL381" s="436">
        <v>200</v>
      </c>
      <c r="AM381" s="436">
        <v>131</v>
      </c>
      <c r="AN381" s="432">
        <v>28</v>
      </c>
      <c r="AO381" s="432">
        <v>43</v>
      </c>
      <c r="AP381" s="446">
        <v>2006.0219999999999</v>
      </c>
      <c r="AQ381" s="447">
        <v>606.36953923476699</v>
      </c>
      <c r="AR381" s="446">
        <v>1720</v>
      </c>
      <c r="AS381" s="449">
        <v>68.5</v>
      </c>
      <c r="AT381" s="432" t="s">
        <v>299</v>
      </c>
      <c r="AU381" s="432" t="s">
        <v>197</v>
      </c>
      <c r="AV381" s="450">
        <v>64</v>
      </c>
      <c r="AW381" s="450">
        <v>75</v>
      </c>
      <c r="AX381" s="450">
        <v>45</v>
      </c>
      <c r="AY381" s="450">
        <v>55</v>
      </c>
      <c r="AZ381" s="450">
        <v>59</v>
      </c>
      <c r="BA381" s="450">
        <v>60</v>
      </c>
      <c r="BB381" s="450">
        <v>57</v>
      </c>
      <c r="BC381" s="450">
        <v>50</v>
      </c>
      <c r="BD381" s="450">
        <v>42</v>
      </c>
      <c r="BE381" s="451">
        <f t="shared" si="32"/>
        <v>670.76779661016951</v>
      </c>
      <c r="BF381" s="450">
        <v>1800</v>
      </c>
      <c r="BG381" s="451">
        <f t="shared" si="33"/>
        <v>670.76779661016951</v>
      </c>
      <c r="BH381" s="458">
        <f t="shared" si="34"/>
        <v>1800</v>
      </c>
      <c r="BI381" s="446" t="s">
        <v>198</v>
      </c>
      <c r="BJ381" s="446" t="s">
        <v>199</v>
      </c>
      <c r="BK381" s="452" t="s">
        <v>200</v>
      </c>
      <c r="BL381" s="453">
        <v>1.1499999999999999</v>
      </c>
      <c r="BM381" s="454">
        <v>40</v>
      </c>
      <c r="BN381" s="454" t="s">
        <v>911</v>
      </c>
      <c r="BO381" s="454" t="s">
        <v>912</v>
      </c>
      <c r="BP381" s="454" t="s">
        <v>913</v>
      </c>
      <c r="BQ381" s="454" t="s">
        <v>945</v>
      </c>
      <c r="BT381" s="485">
        <v>126.7368421</v>
      </c>
    </row>
    <row r="382" spans="1:72" ht="13.5" customHeight="1" outlineLevel="1">
      <c r="A382" s="431" t="s">
        <v>1030</v>
      </c>
      <c r="B382" s="432" t="s">
        <v>910</v>
      </c>
      <c r="C382" s="432">
        <v>200</v>
      </c>
      <c r="D382" s="432">
        <v>6</v>
      </c>
      <c r="E382" s="432" t="s">
        <v>432</v>
      </c>
      <c r="F382" s="433">
        <v>1190</v>
      </c>
      <c r="G382" s="456">
        <v>1059</v>
      </c>
      <c r="H382" s="434">
        <v>464</v>
      </c>
      <c r="I382" s="435">
        <v>146</v>
      </c>
      <c r="J382" s="436">
        <v>73</v>
      </c>
      <c r="K382" s="437">
        <v>58.400000000000006</v>
      </c>
      <c r="L382" s="438">
        <v>261.48436894813534</v>
      </c>
      <c r="M382" s="439">
        <v>130.74218447406767</v>
      </c>
      <c r="N382" s="440">
        <v>104.59374757925414</v>
      </c>
      <c r="O382" s="438">
        <v>352.21105478511078</v>
      </c>
      <c r="P382" s="439">
        <v>176.10552739255539</v>
      </c>
      <c r="Q382" s="441">
        <v>140.88442191404431</v>
      </c>
      <c r="R382" s="442">
        <v>454</v>
      </c>
      <c r="S382" s="443">
        <v>227</v>
      </c>
      <c r="T382" s="437">
        <v>181.60000000000002</v>
      </c>
      <c r="U382" s="444">
        <v>2900</v>
      </c>
      <c r="V382" s="432">
        <v>1450</v>
      </c>
      <c r="W382" s="445">
        <v>1160</v>
      </c>
      <c r="X382" s="443" t="s">
        <v>231</v>
      </c>
      <c r="Y382" s="436" t="s">
        <v>194</v>
      </c>
      <c r="Z382" s="436">
        <v>95.6</v>
      </c>
      <c r="AA382" s="436">
        <v>96.2</v>
      </c>
      <c r="AB382" s="436">
        <v>95.8</v>
      </c>
      <c r="AC382" s="436">
        <v>95.4</v>
      </c>
      <c r="AD382" s="436">
        <v>75</v>
      </c>
      <c r="AE382" s="436">
        <v>83</v>
      </c>
      <c r="AF382" s="436">
        <v>86</v>
      </c>
      <c r="AG382" s="436">
        <v>883</v>
      </c>
      <c r="AH382" s="436">
        <v>1103</v>
      </c>
      <c r="AI382" s="436">
        <v>1776</v>
      </c>
      <c r="AJ382" s="436">
        <v>1156.73</v>
      </c>
      <c r="AK382" s="436">
        <v>125</v>
      </c>
      <c r="AL382" s="436">
        <v>200</v>
      </c>
      <c r="AM382" s="436">
        <v>131</v>
      </c>
      <c r="AN382" s="432">
        <v>25</v>
      </c>
      <c r="AO382" s="432">
        <v>32</v>
      </c>
      <c r="AP382" s="446">
        <v>2450.826</v>
      </c>
      <c r="AQ382" s="447">
        <v>769.20198265359249</v>
      </c>
      <c r="AR382" s="446">
        <v>2240</v>
      </c>
      <c r="AS382" s="449">
        <v>89.69</v>
      </c>
      <c r="AT382" s="432" t="s">
        <v>299</v>
      </c>
      <c r="AU382" s="432" t="s">
        <v>197</v>
      </c>
      <c r="AV382" s="450">
        <v>74</v>
      </c>
      <c r="AW382" s="450">
        <v>86</v>
      </c>
      <c r="AX382" s="450">
        <v>57</v>
      </c>
      <c r="AY382" s="450">
        <v>65</v>
      </c>
      <c r="AZ382" s="450">
        <v>69</v>
      </c>
      <c r="BA382" s="450">
        <v>70</v>
      </c>
      <c r="BB382" s="450">
        <v>65</v>
      </c>
      <c r="BC382" s="450">
        <v>61</v>
      </c>
      <c r="BD382" s="450">
        <v>52</v>
      </c>
      <c r="BE382" s="451">
        <f t="shared" si="32"/>
        <v>670.76779661016951</v>
      </c>
      <c r="BF382" s="450">
        <v>1800</v>
      </c>
      <c r="BG382" s="451">
        <f t="shared" si="33"/>
        <v>670.76779661016951</v>
      </c>
      <c r="BH382" s="458">
        <f t="shared" si="34"/>
        <v>1800</v>
      </c>
      <c r="BI382" s="446" t="s">
        <v>198</v>
      </c>
      <c r="BJ382" s="446" t="s">
        <v>199</v>
      </c>
      <c r="BK382" s="452" t="s">
        <v>200</v>
      </c>
      <c r="BL382" s="453">
        <v>1.1499999999999999</v>
      </c>
      <c r="BM382" s="454">
        <v>40</v>
      </c>
      <c r="BN382" s="454" t="s">
        <v>911</v>
      </c>
      <c r="BO382" s="454" t="s">
        <v>990</v>
      </c>
      <c r="BP382" s="454" t="s">
        <v>913</v>
      </c>
      <c r="BQ382" s="454" t="s">
        <v>945</v>
      </c>
      <c r="BT382" s="485">
        <v>117.3894737</v>
      </c>
    </row>
    <row r="383" spans="1:72" ht="13.5" customHeight="1" outlineLevel="1">
      <c r="A383" s="431" t="s">
        <v>1031</v>
      </c>
      <c r="B383" s="432" t="s">
        <v>910</v>
      </c>
      <c r="C383" s="432">
        <v>250</v>
      </c>
      <c r="D383" s="432">
        <v>6</v>
      </c>
      <c r="E383" s="432" t="s">
        <v>432</v>
      </c>
      <c r="F383" s="433">
        <v>1190</v>
      </c>
      <c r="G383" s="456">
        <v>1059</v>
      </c>
      <c r="H383" s="434">
        <v>464</v>
      </c>
      <c r="I383" s="435">
        <v>172</v>
      </c>
      <c r="J383" s="436">
        <v>86</v>
      </c>
      <c r="K383" s="437">
        <v>68.8</v>
      </c>
      <c r="L383" s="438">
        <v>302.32770317448592</v>
      </c>
      <c r="M383" s="439">
        <v>151.16385158724296</v>
      </c>
      <c r="N383" s="440">
        <v>120.93108126979438</v>
      </c>
      <c r="O383" s="438">
        <v>425.79099867326727</v>
      </c>
      <c r="P383" s="439">
        <v>212.89549933663363</v>
      </c>
      <c r="Q383" s="441">
        <v>170.31639946930693</v>
      </c>
      <c r="R383" s="442">
        <v>562</v>
      </c>
      <c r="S383" s="443">
        <v>281</v>
      </c>
      <c r="T383" s="437">
        <v>224.8</v>
      </c>
      <c r="U383" s="444">
        <v>4100</v>
      </c>
      <c r="V383" s="432">
        <v>2050</v>
      </c>
      <c r="W383" s="445">
        <v>1640</v>
      </c>
      <c r="X383" s="443" t="s">
        <v>222</v>
      </c>
      <c r="Y383" s="436" t="s">
        <v>989</v>
      </c>
      <c r="Z383" s="436">
        <v>95.7</v>
      </c>
      <c r="AA383" s="436">
        <v>96</v>
      </c>
      <c r="AB383" s="436">
        <v>95.8</v>
      </c>
      <c r="AC383" s="436">
        <v>95.4</v>
      </c>
      <c r="AD383" s="436">
        <v>81</v>
      </c>
      <c r="AE383" s="436">
        <v>86</v>
      </c>
      <c r="AF383" s="436">
        <v>87</v>
      </c>
      <c r="AG383" s="436">
        <v>1104</v>
      </c>
      <c r="AH383" s="436">
        <v>1325</v>
      </c>
      <c r="AI383" s="436">
        <v>2648</v>
      </c>
      <c r="AJ383" s="436">
        <v>1446.24</v>
      </c>
      <c r="AK383" s="436">
        <v>120</v>
      </c>
      <c r="AL383" s="436">
        <v>200</v>
      </c>
      <c r="AM383" s="436">
        <v>131</v>
      </c>
      <c r="AN383" s="432">
        <v>20</v>
      </c>
      <c r="AO383" s="432">
        <v>25</v>
      </c>
      <c r="AP383" s="446">
        <v>2437.614</v>
      </c>
      <c r="AQ383" s="447">
        <v>755.1515309539102</v>
      </c>
      <c r="AR383" s="446">
        <v>2740</v>
      </c>
      <c r="AS383" s="449">
        <v>87.87</v>
      </c>
      <c r="AT383" s="432" t="s">
        <v>299</v>
      </c>
      <c r="AU383" s="432" t="s">
        <v>197</v>
      </c>
      <c r="AV383" s="450">
        <v>74</v>
      </c>
      <c r="AW383" s="450">
        <v>86</v>
      </c>
      <c r="AX383" s="450">
        <v>57</v>
      </c>
      <c r="AY383" s="450">
        <v>65</v>
      </c>
      <c r="AZ383" s="450">
        <v>69</v>
      </c>
      <c r="BA383" s="450">
        <v>70</v>
      </c>
      <c r="BB383" s="450">
        <v>65</v>
      </c>
      <c r="BC383" s="450">
        <v>61</v>
      </c>
      <c r="BD383" s="450">
        <v>52</v>
      </c>
      <c r="BE383" s="451">
        <f t="shared" si="32"/>
        <v>670.76779661016951</v>
      </c>
      <c r="BF383" s="450">
        <v>1800</v>
      </c>
      <c r="BG383" s="451">
        <f t="shared" si="33"/>
        <v>670.76779661016951</v>
      </c>
      <c r="BH383" s="458">
        <f t="shared" si="34"/>
        <v>1800</v>
      </c>
      <c r="BI383" s="446" t="s">
        <v>198</v>
      </c>
      <c r="BJ383" s="446" t="s">
        <v>199</v>
      </c>
      <c r="BK383" s="452" t="s">
        <v>200</v>
      </c>
      <c r="BL383" s="453">
        <v>1.1499999999999999</v>
      </c>
      <c r="BM383" s="454">
        <v>40</v>
      </c>
      <c r="BN383" s="454" t="s">
        <v>911</v>
      </c>
      <c r="BO383" s="454" t="s">
        <v>990</v>
      </c>
      <c r="BP383" s="454" t="s">
        <v>913</v>
      </c>
      <c r="BQ383" s="454" t="s">
        <v>945</v>
      </c>
      <c r="BT383" s="485">
        <v>135.51052630000001</v>
      </c>
    </row>
    <row r="384" spans="1:72" ht="13.5" customHeight="1" outlineLevel="1">
      <c r="A384" s="431" t="s">
        <v>1032</v>
      </c>
      <c r="B384" s="432" t="s">
        <v>910</v>
      </c>
      <c r="C384" s="432">
        <v>75</v>
      </c>
      <c r="D384" s="432">
        <v>8</v>
      </c>
      <c r="E384" s="432" t="s">
        <v>423</v>
      </c>
      <c r="F384" s="433">
        <v>885</v>
      </c>
      <c r="G384" s="456">
        <v>787</v>
      </c>
      <c r="H384" s="434">
        <v>345</v>
      </c>
      <c r="I384" s="435">
        <v>74</v>
      </c>
      <c r="J384" s="436">
        <v>37</v>
      </c>
      <c r="K384" s="437">
        <v>29.6</v>
      </c>
      <c r="L384" s="438">
        <v>112.23020145411422</v>
      </c>
      <c r="M384" s="439">
        <v>56.115100727057111</v>
      </c>
      <c r="N384" s="440">
        <v>44.892080581645693</v>
      </c>
      <c r="O384" s="438">
        <v>147.77747120592289</v>
      </c>
      <c r="P384" s="439">
        <v>73.888735602961447</v>
      </c>
      <c r="Q384" s="441">
        <v>59.110988482369159</v>
      </c>
      <c r="R384" s="442">
        <v>188</v>
      </c>
      <c r="S384" s="443">
        <v>94</v>
      </c>
      <c r="T384" s="437">
        <v>75.2</v>
      </c>
      <c r="U384" s="444">
        <v>1086</v>
      </c>
      <c r="V384" s="432">
        <v>543</v>
      </c>
      <c r="W384" s="445">
        <v>434.40000000000003</v>
      </c>
      <c r="X384" s="443" t="s">
        <v>231</v>
      </c>
      <c r="Y384" s="436" t="s">
        <v>194</v>
      </c>
      <c r="Z384" s="436">
        <v>93.5</v>
      </c>
      <c r="AA384" s="436">
        <v>93.9</v>
      </c>
      <c r="AB384" s="436">
        <v>93.6</v>
      </c>
      <c r="AC384" s="436">
        <v>93</v>
      </c>
      <c r="AD384" s="436">
        <v>67</v>
      </c>
      <c r="AE384" s="436">
        <v>76</v>
      </c>
      <c r="AF384" s="436">
        <v>80</v>
      </c>
      <c r="AG384" s="436">
        <v>445</v>
      </c>
      <c r="AH384" s="436">
        <v>601</v>
      </c>
      <c r="AI384" s="436">
        <v>890</v>
      </c>
      <c r="AJ384" s="436">
        <v>560.70000000000005</v>
      </c>
      <c r="AK384" s="436">
        <v>135</v>
      </c>
      <c r="AL384" s="436">
        <v>200</v>
      </c>
      <c r="AM384" s="436">
        <v>126</v>
      </c>
      <c r="AN384" s="432">
        <v>25</v>
      </c>
      <c r="AO384" s="432">
        <v>32</v>
      </c>
      <c r="AP384" s="446">
        <v>1556.8140000000001</v>
      </c>
      <c r="AQ384" s="447">
        <v>435.48864063108454</v>
      </c>
      <c r="AR384" s="446" t="s">
        <v>403</v>
      </c>
      <c r="AS384" s="449">
        <v>0</v>
      </c>
      <c r="AT384" s="432" t="s">
        <v>299</v>
      </c>
      <c r="AU384" s="432" t="s">
        <v>197</v>
      </c>
      <c r="AV384" s="450" t="s">
        <v>392</v>
      </c>
      <c r="AW384" s="450" t="s">
        <v>393</v>
      </c>
      <c r="AX384" s="450" t="s">
        <v>348</v>
      </c>
      <c r="AY384" s="450" t="s">
        <v>329</v>
      </c>
      <c r="AZ384" s="450" t="s">
        <v>317</v>
      </c>
      <c r="BA384" s="450" t="s">
        <v>345</v>
      </c>
      <c r="BB384" s="450" t="s">
        <v>329</v>
      </c>
      <c r="BC384" s="450" t="s">
        <v>394</v>
      </c>
      <c r="BD384" s="450" t="s">
        <v>341</v>
      </c>
      <c r="BE384" s="451">
        <f t="shared" si="32"/>
        <v>894.35706214689264</v>
      </c>
      <c r="BF384" s="450">
        <v>1350</v>
      </c>
      <c r="BG384" s="451">
        <f t="shared" si="33"/>
        <v>894.35706214689264</v>
      </c>
      <c r="BH384" s="458">
        <f t="shared" si="34"/>
        <v>1350</v>
      </c>
      <c r="BI384" s="446" t="s">
        <v>198</v>
      </c>
      <c r="BJ384" s="446" t="s">
        <v>199</v>
      </c>
      <c r="BK384" s="452" t="s">
        <v>200</v>
      </c>
      <c r="BL384" s="453">
        <v>1.1499999999999999</v>
      </c>
      <c r="BM384" s="454">
        <v>40</v>
      </c>
      <c r="BN384" s="454" t="s">
        <v>911</v>
      </c>
      <c r="BO384" s="454" t="s">
        <v>912</v>
      </c>
      <c r="BP384" s="454" t="s">
        <v>913</v>
      </c>
      <c r="BQ384" s="454" t="s">
        <v>945</v>
      </c>
      <c r="BT384" s="485">
        <v>129.29250529999999</v>
      </c>
    </row>
    <row r="385" spans="1:72" ht="13.5" customHeight="1" outlineLevel="1">
      <c r="A385" s="431" t="s">
        <v>1033</v>
      </c>
      <c r="B385" s="432" t="s">
        <v>910</v>
      </c>
      <c r="C385" s="432">
        <v>100</v>
      </c>
      <c r="D385" s="432">
        <v>8</v>
      </c>
      <c r="E385" s="432" t="s">
        <v>425</v>
      </c>
      <c r="F385" s="433">
        <v>885</v>
      </c>
      <c r="G385" s="456">
        <v>787</v>
      </c>
      <c r="H385" s="434">
        <v>345</v>
      </c>
      <c r="I385" s="435">
        <v>96</v>
      </c>
      <c r="J385" s="436">
        <v>48</v>
      </c>
      <c r="K385" s="437">
        <v>38.400000000000006</v>
      </c>
      <c r="L385" s="438">
        <v>142.16279385487792</v>
      </c>
      <c r="M385" s="439">
        <v>71.081396927438959</v>
      </c>
      <c r="N385" s="440">
        <v>56.865117541951172</v>
      </c>
      <c r="O385" s="438">
        <v>190.76545842064817</v>
      </c>
      <c r="P385" s="439">
        <v>95.382729210324086</v>
      </c>
      <c r="Q385" s="441">
        <v>76.306183368259269</v>
      </c>
      <c r="R385" s="442">
        <v>246</v>
      </c>
      <c r="S385" s="443">
        <v>123</v>
      </c>
      <c r="T385" s="437">
        <v>98.4</v>
      </c>
      <c r="U385" s="444">
        <v>1450</v>
      </c>
      <c r="V385" s="432">
        <v>725</v>
      </c>
      <c r="W385" s="445">
        <v>580</v>
      </c>
      <c r="X385" s="443" t="s">
        <v>231</v>
      </c>
      <c r="Y385" s="436" t="s">
        <v>194</v>
      </c>
      <c r="Z385" s="436">
        <v>94.2</v>
      </c>
      <c r="AA385" s="436">
        <v>94.5</v>
      </c>
      <c r="AB385" s="436">
        <v>94.1</v>
      </c>
      <c r="AC385" s="436">
        <v>93.6</v>
      </c>
      <c r="AD385" s="436">
        <v>70</v>
      </c>
      <c r="AE385" s="436">
        <v>78</v>
      </c>
      <c r="AF385" s="436">
        <v>81</v>
      </c>
      <c r="AG385" s="436">
        <v>593</v>
      </c>
      <c r="AH385" s="436">
        <v>771</v>
      </c>
      <c r="AI385" s="436">
        <v>1186</v>
      </c>
      <c r="AJ385" s="436">
        <v>747.18</v>
      </c>
      <c r="AK385" s="436">
        <v>130</v>
      </c>
      <c r="AL385" s="436">
        <v>200</v>
      </c>
      <c r="AM385" s="436">
        <v>126</v>
      </c>
      <c r="AN385" s="432">
        <v>22</v>
      </c>
      <c r="AO385" s="432">
        <v>30</v>
      </c>
      <c r="AP385" s="446">
        <v>1697</v>
      </c>
      <c r="AQ385" s="447">
        <v>537.6579280506113</v>
      </c>
      <c r="AR385" s="446" t="s">
        <v>405</v>
      </c>
      <c r="AS385" s="449">
        <v>0</v>
      </c>
      <c r="AT385" s="432" t="s">
        <v>299</v>
      </c>
      <c r="AU385" s="432" t="s">
        <v>197</v>
      </c>
      <c r="AV385" s="450" t="s">
        <v>364</v>
      </c>
      <c r="AW385" s="450" t="s">
        <v>365</v>
      </c>
      <c r="AX385" s="450" t="s">
        <v>396</v>
      </c>
      <c r="AY385" s="450" t="s">
        <v>329</v>
      </c>
      <c r="AZ385" s="450" t="s">
        <v>366</v>
      </c>
      <c r="BA385" s="450" t="s">
        <v>366</v>
      </c>
      <c r="BB385" s="450" t="s">
        <v>317</v>
      </c>
      <c r="BC385" s="450" t="s">
        <v>330</v>
      </c>
      <c r="BD385" s="450" t="s">
        <v>397</v>
      </c>
      <c r="BE385" s="451">
        <f t="shared" si="32"/>
        <v>894.35706214689264</v>
      </c>
      <c r="BF385" s="450">
        <v>1350</v>
      </c>
      <c r="BG385" s="451">
        <f t="shared" si="33"/>
        <v>894.35706214689264</v>
      </c>
      <c r="BH385" s="458">
        <f t="shared" si="34"/>
        <v>1350</v>
      </c>
      <c r="BI385" s="446" t="s">
        <v>198</v>
      </c>
      <c r="BJ385" s="446" t="s">
        <v>199</v>
      </c>
      <c r="BK385" s="452" t="s">
        <v>200</v>
      </c>
      <c r="BL385" s="453">
        <v>1.1499999999999999</v>
      </c>
      <c r="BM385" s="454">
        <v>40</v>
      </c>
      <c r="BN385" s="454" t="s">
        <v>911</v>
      </c>
      <c r="BO385" s="454" t="s">
        <v>912</v>
      </c>
      <c r="BP385" s="454" t="s">
        <v>913</v>
      </c>
      <c r="BQ385" s="454" t="s">
        <v>945</v>
      </c>
      <c r="BT385" s="485">
        <v>124.5262632</v>
      </c>
    </row>
    <row r="386" spans="1:72" ht="13.5" customHeight="1" outlineLevel="1">
      <c r="A386" s="431" t="s">
        <v>1034</v>
      </c>
      <c r="B386" s="432" t="s">
        <v>910</v>
      </c>
      <c r="C386" s="432">
        <v>125</v>
      </c>
      <c r="D386" s="432">
        <v>8</v>
      </c>
      <c r="E386" s="432" t="s">
        <v>427</v>
      </c>
      <c r="F386" s="433">
        <v>885</v>
      </c>
      <c r="G386" s="456">
        <v>787</v>
      </c>
      <c r="H386" s="434">
        <v>345</v>
      </c>
      <c r="I386" s="435">
        <v>108</v>
      </c>
      <c r="J386" s="436">
        <v>54</v>
      </c>
      <c r="K386" s="437">
        <v>43.2</v>
      </c>
      <c r="L386" s="438">
        <v>176.95210334473444</v>
      </c>
      <c r="M386" s="439">
        <v>88.47605167236722</v>
      </c>
      <c r="N386" s="440">
        <v>70.780841337893776</v>
      </c>
      <c r="O386" s="438">
        <v>234.941152276108</v>
      </c>
      <c r="P386" s="439">
        <v>117.470576138054</v>
      </c>
      <c r="Q386" s="441">
        <v>93.976460910443208</v>
      </c>
      <c r="R386" s="442">
        <v>304</v>
      </c>
      <c r="S386" s="443">
        <v>152</v>
      </c>
      <c r="T386" s="437">
        <v>121.60000000000001</v>
      </c>
      <c r="U386" s="444">
        <v>1816</v>
      </c>
      <c r="V386" s="432">
        <v>908</v>
      </c>
      <c r="W386" s="445">
        <v>726.40000000000009</v>
      </c>
      <c r="X386" s="443" t="s">
        <v>231</v>
      </c>
      <c r="Y386" s="436" t="s">
        <v>194</v>
      </c>
      <c r="Z386" s="436">
        <v>94.6</v>
      </c>
      <c r="AA386" s="436">
        <v>94.7</v>
      </c>
      <c r="AB386" s="436">
        <v>94.1</v>
      </c>
      <c r="AC386" s="436">
        <v>93.6</v>
      </c>
      <c r="AD386" s="436">
        <v>70</v>
      </c>
      <c r="AE386" s="436">
        <v>79</v>
      </c>
      <c r="AF386" s="436">
        <v>82</v>
      </c>
      <c r="AG386" s="436">
        <v>742</v>
      </c>
      <c r="AH386" s="436">
        <v>965</v>
      </c>
      <c r="AI386" s="436">
        <v>1484</v>
      </c>
      <c r="AJ386" s="436">
        <v>934.92</v>
      </c>
      <c r="AK386" s="436">
        <v>130</v>
      </c>
      <c r="AL386" s="436">
        <v>200</v>
      </c>
      <c r="AM386" s="436">
        <v>126</v>
      </c>
      <c r="AN386" s="432">
        <v>20</v>
      </c>
      <c r="AO386" s="432">
        <v>30</v>
      </c>
      <c r="AP386" s="446">
        <v>2018</v>
      </c>
      <c r="AQ386" s="447">
        <v>625.03486802145312</v>
      </c>
      <c r="AR386" s="446" t="s">
        <v>407</v>
      </c>
      <c r="AS386" s="449">
        <v>0</v>
      </c>
      <c r="AT386" s="432" t="s">
        <v>299</v>
      </c>
      <c r="AU386" s="432" t="s">
        <v>197</v>
      </c>
      <c r="AV386" s="450" t="s">
        <v>313</v>
      </c>
      <c r="AW386" s="450" t="s">
        <v>314</v>
      </c>
      <c r="AX386" s="450" t="s">
        <v>315</v>
      </c>
      <c r="AY386" s="450" t="s">
        <v>394</v>
      </c>
      <c r="AZ386" s="450" t="s">
        <v>317</v>
      </c>
      <c r="BA386" s="450" t="s">
        <v>345</v>
      </c>
      <c r="BB386" s="450" t="s">
        <v>318</v>
      </c>
      <c r="BC386" s="450" t="s">
        <v>320</v>
      </c>
      <c r="BD386" s="450" t="s">
        <v>341</v>
      </c>
      <c r="BE386" s="451">
        <f t="shared" si="32"/>
        <v>894.35706214689264</v>
      </c>
      <c r="BF386" s="450">
        <v>1350</v>
      </c>
      <c r="BG386" s="451">
        <f t="shared" si="33"/>
        <v>894.35706214689264</v>
      </c>
      <c r="BH386" s="458">
        <f t="shared" si="34"/>
        <v>1350</v>
      </c>
      <c r="BI386" s="446" t="s">
        <v>198</v>
      </c>
      <c r="BJ386" s="446" t="s">
        <v>199</v>
      </c>
      <c r="BK386" s="452" t="s">
        <v>200</v>
      </c>
      <c r="BL386" s="453">
        <v>1.1499999999999999</v>
      </c>
      <c r="BM386" s="454">
        <v>40</v>
      </c>
      <c r="BN386" s="454" t="s">
        <v>911</v>
      </c>
      <c r="BO386" s="454" t="s">
        <v>912</v>
      </c>
      <c r="BP386" s="454" t="s">
        <v>913</v>
      </c>
      <c r="BQ386" s="454" t="s">
        <v>945</v>
      </c>
      <c r="BT386" s="485">
        <v>124.5262632</v>
      </c>
    </row>
    <row r="387" spans="1:72" ht="13.5" customHeight="1" outlineLevel="1">
      <c r="A387" s="431" t="s">
        <v>1035</v>
      </c>
      <c r="B387" s="432" t="s">
        <v>910</v>
      </c>
      <c r="C387" s="432">
        <v>150</v>
      </c>
      <c r="D387" s="432">
        <v>8</v>
      </c>
      <c r="E387" s="432" t="s">
        <v>427</v>
      </c>
      <c r="F387" s="433" t="s">
        <v>1001</v>
      </c>
      <c r="G387" s="456">
        <v>787</v>
      </c>
      <c r="H387" s="434">
        <v>345</v>
      </c>
      <c r="I387" s="435">
        <v>144</v>
      </c>
      <c r="J387" s="436">
        <v>72</v>
      </c>
      <c r="K387" s="437">
        <v>57.6</v>
      </c>
      <c r="L387" s="438">
        <v>223</v>
      </c>
      <c r="M387" s="439">
        <v>115.1</v>
      </c>
      <c r="N387" s="440">
        <v>89.2</v>
      </c>
      <c r="O387" s="438">
        <v>293.60000000000002</v>
      </c>
      <c r="P387" s="439">
        <v>146.80000000000001</v>
      </c>
      <c r="Q387" s="441">
        <v>117.4</v>
      </c>
      <c r="R387" s="442">
        <v>372</v>
      </c>
      <c r="S387" s="443">
        <v>186</v>
      </c>
      <c r="T387" s="437">
        <v>148.80000000000001</v>
      </c>
      <c r="U387" s="444">
        <v>2170</v>
      </c>
      <c r="V387" s="432">
        <v>1085</v>
      </c>
      <c r="W387" s="445">
        <v>868</v>
      </c>
      <c r="X387" s="443" t="s">
        <v>231</v>
      </c>
      <c r="Y387" s="436" t="s">
        <v>194</v>
      </c>
      <c r="Z387" s="436">
        <v>0.94099999999999995</v>
      </c>
      <c r="AA387" s="436">
        <v>0.94499999999999995</v>
      </c>
      <c r="AB387" s="436">
        <v>94.1</v>
      </c>
      <c r="AC387" s="436">
        <v>93.6</v>
      </c>
      <c r="AD387" s="436">
        <v>0.67</v>
      </c>
      <c r="AE387" s="436">
        <v>0.76</v>
      </c>
      <c r="AF387" s="436">
        <v>0.8</v>
      </c>
      <c r="AG387" s="436">
        <v>890</v>
      </c>
      <c r="AH387" s="436">
        <v>1150</v>
      </c>
      <c r="AI387" s="436">
        <v>1780</v>
      </c>
      <c r="AJ387" s="436">
        <v>1121.4000000000001</v>
      </c>
      <c r="AK387" s="436">
        <v>130</v>
      </c>
      <c r="AL387" s="436">
        <v>200</v>
      </c>
      <c r="AM387" s="436">
        <v>126</v>
      </c>
      <c r="AN387" s="432">
        <v>20</v>
      </c>
      <c r="AO387" s="432">
        <v>30</v>
      </c>
      <c r="AP387" s="446">
        <v>2018</v>
      </c>
      <c r="AQ387" s="447">
        <v>625.03486802145312</v>
      </c>
      <c r="AR387" s="446" t="s">
        <v>1002</v>
      </c>
      <c r="AS387" s="449">
        <v>0</v>
      </c>
      <c r="AT387" s="432" t="s">
        <v>299</v>
      </c>
      <c r="AU387" s="432" t="s">
        <v>197</v>
      </c>
      <c r="AV387" s="450" t="s">
        <v>389</v>
      </c>
      <c r="AW387" s="450" t="s">
        <v>380</v>
      </c>
      <c r="AX387" s="450" t="s">
        <v>318</v>
      </c>
      <c r="AY387" s="450" t="s">
        <v>392</v>
      </c>
      <c r="AZ387" s="450" t="s">
        <v>401</v>
      </c>
      <c r="BA387" s="450" t="s">
        <v>385</v>
      </c>
      <c r="BB387" s="450" t="s">
        <v>392</v>
      </c>
      <c r="BC387" s="450" t="s">
        <v>366</v>
      </c>
      <c r="BD387" s="450" t="s">
        <v>316</v>
      </c>
      <c r="BE387" s="451">
        <f t="shared" si="32"/>
        <v>894.35706214689264</v>
      </c>
      <c r="BF387" s="450">
        <v>1350</v>
      </c>
      <c r="BG387" s="451">
        <f t="shared" si="33"/>
        <v>894.35706214689264</v>
      </c>
      <c r="BH387" s="458">
        <f t="shared" si="34"/>
        <v>1350</v>
      </c>
      <c r="BI387" s="446" t="s">
        <v>198</v>
      </c>
      <c r="BJ387" s="446" t="s">
        <v>199</v>
      </c>
      <c r="BK387" s="452" t="s">
        <v>200</v>
      </c>
      <c r="BL387" s="459" t="s">
        <v>195</v>
      </c>
      <c r="BM387" s="455" t="s">
        <v>195</v>
      </c>
      <c r="BN387" s="454" t="s">
        <v>911</v>
      </c>
      <c r="BO387" s="455" t="s">
        <v>912</v>
      </c>
      <c r="BP387" s="454" t="s">
        <v>913</v>
      </c>
      <c r="BQ387" s="454" t="s">
        <v>945</v>
      </c>
      <c r="BT387" s="485">
        <v>123.7464138</v>
      </c>
    </row>
    <row r="388" spans="1:72" ht="13.5" customHeight="1" outlineLevel="1">
      <c r="A388" s="431" t="s">
        <v>1036</v>
      </c>
      <c r="B388" s="432" t="s">
        <v>910</v>
      </c>
      <c r="C388" s="432">
        <v>350</v>
      </c>
      <c r="D388" s="432">
        <v>4</v>
      </c>
      <c r="E388" s="432" t="s">
        <v>1037</v>
      </c>
      <c r="F388" s="433">
        <v>1785</v>
      </c>
      <c r="G388" s="456">
        <v>1588</v>
      </c>
      <c r="H388" s="434">
        <v>606</v>
      </c>
      <c r="I388" s="435">
        <v>230</v>
      </c>
      <c r="J388" s="436">
        <v>115</v>
      </c>
      <c r="K388" s="437">
        <v>92</v>
      </c>
      <c r="L388" s="438">
        <v>444.78148732162896</v>
      </c>
      <c r="M388" s="439">
        <v>222.39074366081448</v>
      </c>
      <c r="N388" s="440">
        <v>177.9125949286516</v>
      </c>
      <c r="O388" s="438">
        <v>608.39918398174007</v>
      </c>
      <c r="P388" s="439">
        <v>304.19959199087003</v>
      </c>
      <c r="Q388" s="441">
        <v>243.35967359269603</v>
      </c>
      <c r="R388" s="442">
        <v>780</v>
      </c>
      <c r="S388" s="443">
        <v>390</v>
      </c>
      <c r="T388" s="437">
        <v>312</v>
      </c>
      <c r="U388" s="444">
        <v>5100</v>
      </c>
      <c r="V388" s="432">
        <v>2550</v>
      </c>
      <c r="W388" s="445">
        <v>2040</v>
      </c>
      <c r="X388" s="443" t="s">
        <v>231</v>
      </c>
      <c r="Y388" s="436" t="s">
        <v>194</v>
      </c>
      <c r="Z388" s="436">
        <v>95.8</v>
      </c>
      <c r="AA388" s="436">
        <v>96.3</v>
      </c>
      <c r="AB388" s="436">
        <v>96.2</v>
      </c>
      <c r="AC388" s="436">
        <v>95.8</v>
      </c>
      <c r="AD388" s="436">
        <v>77</v>
      </c>
      <c r="AE388" s="436">
        <v>84</v>
      </c>
      <c r="AF388" s="436">
        <v>86</v>
      </c>
      <c r="AG388" s="436">
        <v>1029</v>
      </c>
      <c r="AH388" s="436">
        <v>1029</v>
      </c>
      <c r="AI388" s="436">
        <v>2058</v>
      </c>
      <c r="AJ388" s="436">
        <v>956.97</v>
      </c>
      <c r="AK388" s="436">
        <v>100</v>
      </c>
      <c r="AL388" s="436">
        <v>200</v>
      </c>
      <c r="AM388" s="436">
        <v>93</v>
      </c>
      <c r="AN388" s="432">
        <v>25</v>
      </c>
      <c r="AO388" s="432">
        <v>32</v>
      </c>
      <c r="AP388" s="446">
        <v>3549.6239999999998</v>
      </c>
      <c r="AQ388" s="447">
        <v>860.2</v>
      </c>
      <c r="AR388" s="446" t="s">
        <v>1038</v>
      </c>
      <c r="AS388" s="449" t="s">
        <v>314</v>
      </c>
      <c r="AT388" s="432" t="s">
        <v>1039</v>
      </c>
      <c r="AU388" s="432" t="s">
        <v>197</v>
      </c>
      <c r="AV388" s="450">
        <v>85</v>
      </c>
      <c r="AW388" s="450">
        <v>97</v>
      </c>
      <c r="AX388" s="450">
        <v>70</v>
      </c>
      <c r="AY388" s="450">
        <v>75</v>
      </c>
      <c r="AZ388" s="450">
        <v>81</v>
      </c>
      <c r="BA388" s="450">
        <v>80</v>
      </c>
      <c r="BB388" s="450">
        <v>75</v>
      </c>
      <c r="BC388" s="450">
        <v>68</v>
      </c>
      <c r="BD388" s="450">
        <v>60</v>
      </c>
      <c r="BE388" s="451">
        <f t="shared" si="32"/>
        <v>536.61423728813554</v>
      </c>
      <c r="BF388" s="450">
        <v>2250</v>
      </c>
      <c r="BG388" s="451">
        <f t="shared" si="33"/>
        <v>536.61423728813554</v>
      </c>
      <c r="BH388" s="458">
        <f t="shared" si="34"/>
        <v>2250</v>
      </c>
      <c r="BI388" s="446" t="s">
        <v>198</v>
      </c>
      <c r="BJ388" s="446" t="s">
        <v>199</v>
      </c>
      <c r="BK388" s="463" t="s">
        <v>200</v>
      </c>
      <c r="BL388" s="453">
        <v>1.1499999999999999</v>
      </c>
      <c r="BM388" s="454">
        <v>40</v>
      </c>
      <c r="BN388" s="454" t="s">
        <v>911</v>
      </c>
      <c r="BO388" s="454" t="s">
        <v>990</v>
      </c>
      <c r="BP388" s="454" t="s">
        <v>913</v>
      </c>
      <c r="BQ388" s="454" t="s">
        <v>945</v>
      </c>
    </row>
    <row r="389" spans="1:72" ht="13.5" customHeight="1" outlineLevel="1">
      <c r="A389" s="431" t="s">
        <v>1040</v>
      </c>
      <c r="B389" s="432" t="s">
        <v>910</v>
      </c>
      <c r="C389" s="432">
        <v>400</v>
      </c>
      <c r="D389" s="432">
        <v>4</v>
      </c>
      <c r="E389" s="432" t="s">
        <v>1037</v>
      </c>
      <c r="F389" s="433">
        <v>1785</v>
      </c>
      <c r="G389" s="456">
        <v>1588</v>
      </c>
      <c r="H389" s="434">
        <v>606</v>
      </c>
      <c r="I389" s="435">
        <v>260</v>
      </c>
      <c r="J389" s="436">
        <v>130</v>
      </c>
      <c r="K389" s="437">
        <v>104</v>
      </c>
      <c r="L389" s="438">
        <v>507.26269625490534</v>
      </c>
      <c r="M389" s="439">
        <v>253.63134812745267</v>
      </c>
      <c r="N389" s="440">
        <v>202.90507850196215</v>
      </c>
      <c r="O389" s="438">
        <v>694.5920737100364</v>
      </c>
      <c r="P389" s="439">
        <v>347.2960368550182</v>
      </c>
      <c r="Q389" s="441">
        <v>277.83682948401457</v>
      </c>
      <c r="R389" s="442">
        <v>908</v>
      </c>
      <c r="S389" s="443">
        <v>454</v>
      </c>
      <c r="T389" s="437">
        <v>363.20000000000005</v>
      </c>
      <c r="U389" s="444">
        <v>5800</v>
      </c>
      <c r="V389" s="432">
        <v>2900</v>
      </c>
      <c r="W389" s="445">
        <v>2320</v>
      </c>
      <c r="X389" s="443" t="s">
        <v>231</v>
      </c>
      <c r="Y389" s="436" t="s">
        <v>194</v>
      </c>
      <c r="Z389" s="436">
        <v>96</v>
      </c>
      <c r="AA389" s="436">
        <v>96.4</v>
      </c>
      <c r="AB389" s="436">
        <v>96.2</v>
      </c>
      <c r="AC389" s="436">
        <v>95.8</v>
      </c>
      <c r="AD389" s="436">
        <v>77</v>
      </c>
      <c r="AE389" s="436">
        <v>84</v>
      </c>
      <c r="AF389" s="436">
        <v>86</v>
      </c>
      <c r="AG389" s="436">
        <v>1176</v>
      </c>
      <c r="AH389" s="436">
        <v>1176</v>
      </c>
      <c r="AI389" s="436">
        <v>2352</v>
      </c>
      <c r="AJ389" s="436">
        <v>1093.68</v>
      </c>
      <c r="AK389" s="436">
        <v>100</v>
      </c>
      <c r="AL389" s="436">
        <v>200</v>
      </c>
      <c r="AM389" s="436">
        <v>93</v>
      </c>
      <c r="AN389" s="432">
        <v>21</v>
      </c>
      <c r="AO389" s="432">
        <v>26</v>
      </c>
      <c r="AP389" s="446">
        <v>3240</v>
      </c>
      <c r="AQ389" s="447">
        <v>860.17</v>
      </c>
      <c r="AR389" s="446" t="s">
        <v>1041</v>
      </c>
      <c r="AS389" s="449" t="s">
        <v>314</v>
      </c>
      <c r="AT389" s="432" t="s">
        <v>1039</v>
      </c>
      <c r="AU389" s="432" t="s">
        <v>197</v>
      </c>
      <c r="AV389" s="450">
        <v>84</v>
      </c>
      <c r="AW389" s="450">
        <v>96</v>
      </c>
      <c r="AX389" s="450">
        <v>67</v>
      </c>
      <c r="AY389" s="450">
        <v>73</v>
      </c>
      <c r="AZ389" s="450">
        <v>79</v>
      </c>
      <c r="BA389" s="450">
        <v>80</v>
      </c>
      <c r="BB389" s="450">
        <v>76</v>
      </c>
      <c r="BC389" s="450">
        <v>69</v>
      </c>
      <c r="BD389" s="450">
        <v>61</v>
      </c>
      <c r="BE389" s="451">
        <f t="shared" si="32"/>
        <v>536.61423728813554</v>
      </c>
      <c r="BF389" s="450">
        <v>2250</v>
      </c>
      <c r="BG389" s="451">
        <f t="shared" si="33"/>
        <v>536.61423728813554</v>
      </c>
      <c r="BH389" s="458">
        <f t="shared" si="34"/>
        <v>2250</v>
      </c>
      <c r="BI389" s="446" t="s">
        <v>198</v>
      </c>
      <c r="BJ389" s="446" t="s">
        <v>199</v>
      </c>
      <c r="BK389" s="463" t="s">
        <v>200</v>
      </c>
      <c r="BL389" s="453">
        <v>1.1499999999999999</v>
      </c>
      <c r="BM389" s="454">
        <v>40</v>
      </c>
      <c r="BN389" s="454" t="s">
        <v>911</v>
      </c>
      <c r="BO389" s="454" t="s">
        <v>990</v>
      </c>
      <c r="BP389" s="454" t="s">
        <v>913</v>
      </c>
      <c r="BQ389" s="454" t="s">
        <v>945</v>
      </c>
    </row>
    <row r="390" spans="1:72" ht="13.5" customHeight="1" outlineLevel="1">
      <c r="A390" s="431" t="s">
        <v>1042</v>
      </c>
      <c r="B390" s="432" t="s">
        <v>910</v>
      </c>
      <c r="C390" s="432">
        <v>300</v>
      </c>
      <c r="D390" s="432">
        <v>6</v>
      </c>
      <c r="E390" s="432" t="s">
        <v>1037</v>
      </c>
      <c r="F390" s="433">
        <v>1185</v>
      </c>
      <c r="G390" s="456">
        <v>1054</v>
      </c>
      <c r="H390" s="434">
        <v>379</v>
      </c>
      <c r="I390" s="435">
        <v>238</v>
      </c>
      <c r="J390" s="436">
        <v>119</v>
      </c>
      <c r="K390" s="437">
        <v>95.2</v>
      </c>
      <c r="L390" s="438">
        <v>357.2490330331803</v>
      </c>
      <c r="M390" s="439">
        <v>178.62451651659015</v>
      </c>
      <c r="N390" s="440">
        <v>142.89961321327212</v>
      </c>
      <c r="O390" s="438">
        <v>516.42242542153315</v>
      </c>
      <c r="P390" s="439">
        <v>258.21121271076657</v>
      </c>
      <c r="Q390" s="441">
        <v>206.56897016861328</v>
      </c>
      <c r="R390" s="442">
        <v>680</v>
      </c>
      <c r="S390" s="443">
        <v>340</v>
      </c>
      <c r="T390" s="437">
        <v>272</v>
      </c>
      <c r="U390" s="444">
        <v>4800</v>
      </c>
      <c r="V390" s="432">
        <v>2400</v>
      </c>
      <c r="W390" s="445">
        <v>1920</v>
      </c>
      <c r="X390" s="443" t="s">
        <v>222</v>
      </c>
      <c r="Y390" s="436" t="s">
        <v>989</v>
      </c>
      <c r="Z390" s="436">
        <v>96</v>
      </c>
      <c r="AA390" s="436">
        <v>96.1</v>
      </c>
      <c r="AB390" s="436">
        <v>95.8</v>
      </c>
      <c r="AC390" s="436">
        <v>95.4</v>
      </c>
      <c r="AD390" s="436">
        <v>82</v>
      </c>
      <c r="AE390" s="436">
        <v>85</v>
      </c>
      <c r="AF390" s="436">
        <v>86</v>
      </c>
      <c r="AG390" s="436">
        <v>1329</v>
      </c>
      <c r="AH390" s="436">
        <v>1395</v>
      </c>
      <c r="AI390" s="436">
        <v>2658</v>
      </c>
      <c r="AJ390" s="436">
        <v>1302.42</v>
      </c>
      <c r="AK390" s="436">
        <v>105</v>
      </c>
      <c r="AL390" s="436">
        <v>200</v>
      </c>
      <c r="AM390" s="436">
        <v>98</v>
      </c>
      <c r="AN390" s="432">
        <v>26</v>
      </c>
      <c r="AO390" s="432">
        <v>33</v>
      </c>
      <c r="AP390" s="446">
        <v>3240</v>
      </c>
      <c r="AQ390" s="447">
        <v>722.9</v>
      </c>
      <c r="AR390" s="446" t="s">
        <v>1043</v>
      </c>
      <c r="AS390" s="449" t="s">
        <v>1044</v>
      </c>
      <c r="AT390" s="432" t="s">
        <v>1039</v>
      </c>
      <c r="AU390" s="432" t="s">
        <v>197</v>
      </c>
      <c r="AV390" s="450" t="s">
        <v>314</v>
      </c>
      <c r="AW390" s="450" t="s">
        <v>1045</v>
      </c>
      <c r="AX390" s="450" t="s">
        <v>329</v>
      </c>
      <c r="AY390" s="450" t="s">
        <v>392</v>
      </c>
      <c r="AZ390" s="450" t="s">
        <v>346</v>
      </c>
      <c r="BA390" s="450" t="s">
        <v>346</v>
      </c>
      <c r="BB390" s="450" t="s">
        <v>392</v>
      </c>
      <c r="BC390" s="450" t="s">
        <v>367</v>
      </c>
      <c r="BD390" s="450" t="s">
        <v>319</v>
      </c>
      <c r="BE390" s="451">
        <f t="shared" si="32"/>
        <v>670.76779661016951</v>
      </c>
      <c r="BF390" s="450">
        <v>1800</v>
      </c>
      <c r="BG390" s="451">
        <f t="shared" si="33"/>
        <v>670.76779661016951</v>
      </c>
      <c r="BH390" s="458">
        <f t="shared" si="34"/>
        <v>1800</v>
      </c>
      <c r="BI390" s="446" t="s">
        <v>198</v>
      </c>
      <c r="BJ390" s="446" t="s">
        <v>199</v>
      </c>
      <c r="BK390" s="452" t="s">
        <v>200</v>
      </c>
      <c r="BL390" s="453">
        <v>1.1499999999999999</v>
      </c>
      <c r="BM390" s="454">
        <v>40</v>
      </c>
      <c r="BN390" s="454" t="s">
        <v>911</v>
      </c>
      <c r="BO390" s="454" t="s">
        <v>990</v>
      </c>
      <c r="BP390" s="454" t="s">
        <v>913</v>
      </c>
      <c r="BQ390" s="454" t="s">
        <v>945</v>
      </c>
      <c r="BT390" s="485">
        <v>127.72105259999999</v>
      </c>
    </row>
    <row r="391" spans="1:72" ht="13.5" customHeight="1" outlineLevel="1">
      <c r="A391" s="431" t="s">
        <v>1046</v>
      </c>
      <c r="B391" s="432" t="s">
        <v>910</v>
      </c>
      <c r="C391" s="432">
        <v>200</v>
      </c>
      <c r="D391" s="432">
        <v>8</v>
      </c>
      <c r="E391" s="432" t="s">
        <v>1037</v>
      </c>
      <c r="F391" s="433">
        <v>885</v>
      </c>
      <c r="G391" s="456">
        <v>787</v>
      </c>
      <c r="H391" s="434">
        <v>283</v>
      </c>
      <c r="I391" s="435">
        <v>156</v>
      </c>
      <c r="J391" s="436">
        <v>78</v>
      </c>
      <c r="K391" s="437">
        <v>62.400000000000006</v>
      </c>
      <c r="L391" s="438">
        <v>277.96040405606084</v>
      </c>
      <c r="M391" s="439">
        <v>138.98020202803042</v>
      </c>
      <c r="N391" s="440">
        <v>111.18416162242434</v>
      </c>
      <c r="O391" s="438">
        <v>374.71877255658825</v>
      </c>
      <c r="P391" s="439">
        <v>187.35938627829412</v>
      </c>
      <c r="Q391" s="441">
        <v>149.8875090226353</v>
      </c>
      <c r="R391" s="442">
        <v>480</v>
      </c>
      <c r="S391" s="443">
        <v>240</v>
      </c>
      <c r="T391" s="437">
        <v>192</v>
      </c>
      <c r="U391" s="444">
        <v>2900</v>
      </c>
      <c r="V391" s="432">
        <v>1450</v>
      </c>
      <c r="W391" s="445">
        <v>1160</v>
      </c>
      <c r="X391" s="443" t="s">
        <v>231</v>
      </c>
      <c r="Y391" s="436" t="s">
        <v>194</v>
      </c>
      <c r="Z391" s="436">
        <v>95</v>
      </c>
      <c r="AA391" s="436">
        <v>95</v>
      </c>
      <c r="AB391" s="436">
        <v>94.5</v>
      </c>
      <c r="AC391" s="436">
        <v>94.1</v>
      </c>
      <c r="AD391" s="436">
        <v>71</v>
      </c>
      <c r="AE391" s="436">
        <v>79</v>
      </c>
      <c r="AF391" s="436">
        <v>83</v>
      </c>
      <c r="AG391" s="436">
        <v>1187</v>
      </c>
      <c r="AH391" s="436">
        <v>1484</v>
      </c>
      <c r="AI391" s="436">
        <v>2374</v>
      </c>
      <c r="AJ391" s="436">
        <v>1163.26</v>
      </c>
      <c r="AK391" s="436">
        <v>125</v>
      </c>
      <c r="AL391" s="436">
        <v>200</v>
      </c>
      <c r="AM391" s="436">
        <v>98</v>
      </c>
      <c r="AN391" s="432">
        <v>15</v>
      </c>
      <c r="AO391" s="432">
        <v>25</v>
      </c>
      <c r="AP391" s="446">
        <v>3200</v>
      </c>
      <c r="AQ391" s="447">
        <v>989.87913368399791</v>
      </c>
      <c r="AR391" s="446" t="s">
        <v>1047</v>
      </c>
      <c r="AS391" s="449">
        <v>0</v>
      </c>
      <c r="AT391" s="432" t="s">
        <v>1039</v>
      </c>
      <c r="AU391" s="432" t="s">
        <v>197</v>
      </c>
      <c r="AV391" s="450" t="s">
        <v>314</v>
      </c>
      <c r="AW391" s="450" t="s">
        <v>1045</v>
      </c>
      <c r="AX391" s="450" t="s">
        <v>329</v>
      </c>
      <c r="AY391" s="450" t="s">
        <v>392</v>
      </c>
      <c r="AZ391" s="450" t="s">
        <v>346</v>
      </c>
      <c r="BA391" s="450" t="s">
        <v>346</v>
      </c>
      <c r="BB391" s="450" t="s">
        <v>392</v>
      </c>
      <c r="BC391" s="450" t="s">
        <v>367</v>
      </c>
      <c r="BD391" s="450" t="s">
        <v>319</v>
      </c>
      <c r="BE391" s="451">
        <f t="shared" si="32"/>
        <v>894.35706214689264</v>
      </c>
      <c r="BF391" s="450">
        <v>1350</v>
      </c>
      <c r="BG391" s="451">
        <f t="shared" si="33"/>
        <v>894.35706214689264</v>
      </c>
      <c r="BH391" s="458">
        <f t="shared" si="34"/>
        <v>1350</v>
      </c>
      <c r="BI391" s="446" t="s">
        <v>198</v>
      </c>
      <c r="BJ391" s="446" t="s">
        <v>199</v>
      </c>
      <c r="BK391" s="452" t="s">
        <v>200</v>
      </c>
      <c r="BL391" s="453">
        <v>1.1499999999999999</v>
      </c>
      <c r="BM391" s="454">
        <v>40</v>
      </c>
      <c r="BN391" s="454" t="s">
        <v>911</v>
      </c>
      <c r="BO391" s="454" t="s">
        <v>990</v>
      </c>
      <c r="BP391" s="454" t="s">
        <v>913</v>
      </c>
      <c r="BQ391" s="454" t="s">
        <v>945</v>
      </c>
      <c r="BT391" s="485">
        <v>120.22617630000001</v>
      </c>
    </row>
    <row r="392" spans="1:72" ht="13.5" customHeight="1" outlineLevel="1">
      <c r="A392" s="431" t="s">
        <v>1048</v>
      </c>
      <c r="B392" s="432" t="s">
        <v>910</v>
      </c>
      <c r="C392" s="432">
        <v>250</v>
      </c>
      <c r="D392" s="432">
        <v>8</v>
      </c>
      <c r="E392" s="432" t="s">
        <v>1037</v>
      </c>
      <c r="F392" s="433">
        <v>885</v>
      </c>
      <c r="G392" s="456">
        <v>787</v>
      </c>
      <c r="H392" s="434">
        <v>283</v>
      </c>
      <c r="I392" s="435">
        <v>218</v>
      </c>
      <c r="J392" s="436">
        <v>109</v>
      </c>
      <c r="K392" s="437">
        <v>87.2</v>
      </c>
      <c r="L392" s="438">
        <v>354.27870849548947</v>
      </c>
      <c r="M392" s="439">
        <v>177.13935424774473</v>
      </c>
      <c r="N392" s="440">
        <v>141.71148339819578</v>
      </c>
      <c r="O392" s="438">
        <v>475.40442565272286</v>
      </c>
      <c r="P392" s="439">
        <v>237.70221282636143</v>
      </c>
      <c r="Q392" s="441">
        <v>190.16177026108915</v>
      </c>
      <c r="R392" s="442">
        <v>606</v>
      </c>
      <c r="S392" s="443">
        <v>303</v>
      </c>
      <c r="T392" s="437">
        <v>242.4</v>
      </c>
      <c r="U392" s="444">
        <v>3650</v>
      </c>
      <c r="V392" s="432">
        <v>1825</v>
      </c>
      <c r="W392" s="445">
        <v>1460</v>
      </c>
      <c r="X392" s="443" t="s">
        <v>231</v>
      </c>
      <c r="Y392" s="436" t="s">
        <v>194</v>
      </c>
      <c r="Z392" s="436">
        <v>94.5</v>
      </c>
      <c r="AA392" s="436">
        <v>94.8</v>
      </c>
      <c r="AB392" s="436">
        <v>94.5</v>
      </c>
      <c r="AC392" s="436">
        <v>94.1</v>
      </c>
      <c r="AD392" s="436">
        <v>70</v>
      </c>
      <c r="AE392" s="436">
        <v>78</v>
      </c>
      <c r="AF392" s="436">
        <v>82</v>
      </c>
      <c r="AG392" s="436">
        <v>1483</v>
      </c>
      <c r="AH392" s="436">
        <v>1557</v>
      </c>
      <c r="AI392" s="436">
        <v>2966</v>
      </c>
      <c r="AJ392" s="436">
        <v>1453.34</v>
      </c>
      <c r="AK392" s="436">
        <v>105</v>
      </c>
      <c r="AL392" s="436">
        <v>200</v>
      </c>
      <c r="AM392" s="436">
        <v>98</v>
      </c>
      <c r="AN392" s="432">
        <v>25</v>
      </c>
      <c r="AO392" s="432">
        <v>32</v>
      </c>
      <c r="AP392" s="446">
        <v>3220</v>
      </c>
      <c r="AQ392" s="447">
        <v>989.87913368399791</v>
      </c>
      <c r="AR392" s="446" t="s">
        <v>1049</v>
      </c>
      <c r="AS392" s="449">
        <v>0</v>
      </c>
      <c r="AT392" s="432" t="s">
        <v>1039</v>
      </c>
      <c r="AU392" s="432" t="s">
        <v>197</v>
      </c>
      <c r="AV392" s="450" t="s">
        <v>314</v>
      </c>
      <c r="AW392" s="450" t="s">
        <v>1045</v>
      </c>
      <c r="AX392" s="450" t="s">
        <v>329</v>
      </c>
      <c r="AY392" s="450" t="s">
        <v>392</v>
      </c>
      <c r="AZ392" s="450" t="s">
        <v>346</v>
      </c>
      <c r="BA392" s="450" t="s">
        <v>346</v>
      </c>
      <c r="BB392" s="450" t="s">
        <v>392</v>
      </c>
      <c r="BC392" s="450" t="s">
        <v>367</v>
      </c>
      <c r="BD392" s="450" t="s">
        <v>319</v>
      </c>
      <c r="BE392" s="451">
        <f t="shared" si="32"/>
        <v>894.35706214689264</v>
      </c>
      <c r="BF392" s="450">
        <v>1350</v>
      </c>
      <c r="BG392" s="451">
        <f t="shared" si="33"/>
        <v>894.35706214689264</v>
      </c>
      <c r="BH392" s="458">
        <f t="shared" si="34"/>
        <v>1350</v>
      </c>
      <c r="BI392" s="446" t="s">
        <v>198</v>
      </c>
      <c r="BJ392" s="446" t="s">
        <v>199</v>
      </c>
      <c r="BK392" s="452" t="s">
        <v>200</v>
      </c>
      <c r="BL392" s="453">
        <v>1.1499999999999999</v>
      </c>
      <c r="BM392" s="454">
        <v>40</v>
      </c>
      <c r="BN392" s="454" t="s">
        <v>911</v>
      </c>
      <c r="BO392" s="454" t="s">
        <v>990</v>
      </c>
      <c r="BP392" s="454" t="s">
        <v>913</v>
      </c>
      <c r="BQ392" s="454" t="s">
        <v>945</v>
      </c>
      <c r="BT392" s="485">
        <v>111.7673168</v>
      </c>
    </row>
    <row r="393" spans="1:72" ht="13.5" customHeight="1" outlineLevel="1">
      <c r="A393" s="431" t="s">
        <v>1050</v>
      </c>
      <c r="B393" s="432" t="s">
        <v>910</v>
      </c>
      <c r="C393" s="432">
        <v>350</v>
      </c>
      <c r="D393" s="432">
        <v>2</v>
      </c>
      <c r="E393" s="432" t="s">
        <v>1051</v>
      </c>
      <c r="F393" s="433">
        <v>3570</v>
      </c>
      <c r="G393" s="456">
        <v>3177</v>
      </c>
      <c r="H393" s="434">
        <v>963</v>
      </c>
      <c r="I393" s="435">
        <v>136</v>
      </c>
      <c r="J393" s="436">
        <v>68</v>
      </c>
      <c r="K393" s="437">
        <v>54.400000000000006</v>
      </c>
      <c r="L393" s="438">
        <v>384.81094970522952</v>
      </c>
      <c r="M393" s="439">
        <v>192.40547485261476</v>
      </c>
      <c r="N393" s="440">
        <v>153.92437988209181</v>
      </c>
      <c r="O393" s="438">
        <v>562.76802770295274</v>
      </c>
      <c r="P393" s="439">
        <v>281.38401385147637</v>
      </c>
      <c r="Q393" s="441">
        <v>225.10721108118111</v>
      </c>
      <c r="R393" s="442">
        <v>740</v>
      </c>
      <c r="S393" s="443">
        <v>370</v>
      </c>
      <c r="T393" s="437">
        <v>296</v>
      </c>
      <c r="U393" s="444">
        <v>5100</v>
      </c>
      <c r="V393" s="432">
        <v>2550</v>
      </c>
      <c r="W393" s="445">
        <v>2040</v>
      </c>
      <c r="X393" s="443" t="s">
        <v>231</v>
      </c>
      <c r="Y393" s="436" t="s">
        <v>194</v>
      </c>
      <c r="Z393" s="436">
        <v>95.8</v>
      </c>
      <c r="AA393" s="436">
        <v>96.1</v>
      </c>
      <c r="AB393" s="436">
        <v>95.8</v>
      </c>
      <c r="AC393" s="436">
        <v>95.4</v>
      </c>
      <c r="AD393" s="436">
        <v>89</v>
      </c>
      <c r="AE393" s="436">
        <v>91</v>
      </c>
      <c r="AF393" s="436">
        <v>92</v>
      </c>
      <c r="AG393" s="436">
        <v>515</v>
      </c>
      <c r="AH393" s="436">
        <v>412</v>
      </c>
      <c r="AI393" s="436">
        <v>1030</v>
      </c>
      <c r="AJ393" s="436">
        <v>386.25</v>
      </c>
      <c r="AK393" s="436">
        <v>80</v>
      </c>
      <c r="AL393" s="436">
        <v>200</v>
      </c>
      <c r="AM393" s="436">
        <v>75</v>
      </c>
      <c r="AN393" s="432">
        <v>20</v>
      </c>
      <c r="AO393" s="432">
        <v>26</v>
      </c>
      <c r="AP393" s="446">
        <v>2890</v>
      </c>
      <c r="AQ393" s="447">
        <v>754.3</v>
      </c>
      <c r="AR393" s="446" t="s">
        <v>1052</v>
      </c>
      <c r="AS393" s="449" t="s">
        <v>327</v>
      </c>
      <c r="AT393" s="432" t="s">
        <v>299</v>
      </c>
      <c r="AU393" s="432" t="s">
        <v>1053</v>
      </c>
      <c r="AV393" s="450">
        <v>94</v>
      </c>
      <c r="AW393" s="450">
        <v>106</v>
      </c>
      <c r="AX393" s="450">
        <v>69</v>
      </c>
      <c r="AY393" s="450">
        <v>81</v>
      </c>
      <c r="AZ393" s="450">
        <v>87</v>
      </c>
      <c r="BA393" s="450">
        <v>88</v>
      </c>
      <c r="BB393" s="450">
        <v>89</v>
      </c>
      <c r="BC393" s="450">
        <v>84</v>
      </c>
      <c r="BD393" s="450">
        <v>75</v>
      </c>
      <c r="BE393" s="451">
        <f t="shared" si="32"/>
        <v>335.38389830508476</v>
      </c>
      <c r="BF393" s="450">
        <v>3600</v>
      </c>
      <c r="BG393" s="451">
        <f t="shared" si="33"/>
        <v>335.38389830508476</v>
      </c>
      <c r="BH393" s="458">
        <f t="shared" si="34"/>
        <v>3600</v>
      </c>
      <c r="BI393" s="446" t="s">
        <v>198</v>
      </c>
      <c r="BJ393" s="446" t="s">
        <v>199</v>
      </c>
      <c r="BK393" s="452" t="s">
        <v>200</v>
      </c>
      <c r="BL393" s="453">
        <v>1.1499999999999999</v>
      </c>
      <c r="BM393" s="454">
        <v>40</v>
      </c>
      <c r="BN393" s="454" t="s">
        <v>911</v>
      </c>
      <c r="BO393" s="454" t="s">
        <v>990</v>
      </c>
      <c r="BP393" s="454" t="s">
        <v>913</v>
      </c>
      <c r="BQ393" s="454" t="s">
        <v>945</v>
      </c>
      <c r="BT393" s="485">
        <v>108.9105263</v>
      </c>
    </row>
    <row r="394" spans="1:72" ht="13.5" customHeight="1" outlineLevel="1">
      <c r="A394" s="431" t="s">
        <v>1054</v>
      </c>
      <c r="B394" s="432" t="s">
        <v>910</v>
      </c>
      <c r="C394" s="432">
        <v>400</v>
      </c>
      <c r="D394" s="432">
        <v>2</v>
      </c>
      <c r="E394" s="432" t="s">
        <v>1051</v>
      </c>
      <c r="F394" s="433">
        <v>3570</v>
      </c>
      <c r="G394" s="456">
        <v>3177</v>
      </c>
      <c r="H394" s="434">
        <v>963</v>
      </c>
      <c r="I394" s="435">
        <v>160</v>
      </c>
      <c r="J394" s="436">
        <v>80</v>
      </c>
      <c r="K394" s="437">
        <v>64</v>
      </c>
      <c r="L394" s="438">
        <v>445.36259718225296</v>
      </c>
      <c r="M394" s="439">
        <v>222.68129859112648</v>
      </c>
      <c r="N394" s="440">
        <v>178.14503887290118</v>
      </c>
      <c r="O394" s="438">
        <v>636.17255305551168</v>
      </c>
      <c r="P394" s="439">
        <v>318.08627652775584</v>
      </c>
      <c r="Q394" s="441">
        <v>254.46902122220467</v>
      </c>
      <c r="R394" s="442">
        <v>844</v>
      </c>
      <c r="S394" s="443">
        <v>422</v>
      </c>
      <c r="T394" s="437">
        <v>337.6</v>
      </c>
      <c r="U394" s="444">
        <v>5800</v>
      </c>
      <c r="V394" s="432">
        <v>2900</v>
      </c>
      <c r="W394" s="445">
        <v>2320</v>
      </c>
      <c r="X394" s="443" t="s">
        <v>231</v>
      </c>
      <c r="Y394" s="436" t="s">
        <v>194</v>
      </c>
      <c r="Z394" s="436">
        <v>94.6</v>
      </c>
      <c r="AA394" s="436">
        <v>96.1</v>
      </c>
      <c r="AB394" s="436">
        <v>95.8</v>
      </c>
      <c r="AC394" s="436">
        <v>95.4</v>
      </c>
      <c r="AD394" s="436">
        <v>89</v>
      </c>
      <c r="AE394" s="436">
        <v>92</v>
      </c>
      <c r="AF394" s="436">
        <v>93</v>
      </c>
      <c r="AG394" s="436">
        <v>588</v>
      </c>
      <c r="AH394" s="436">
        <v>471</v>
      </c>
      <c r="AI394" s="436">
        <v>1176</v>
      </c>
      <c r="AJ394" s="436">
        <v>441</v>
      </c>
      <c r="AK394" s="436">
        <v>80</v>
      </c>
      <c r="AL394" s="436">
        <v>200</v>
      </c>
      <c r="AM394" s="436">
        <v>75</v>
      </c>
      <c r="AN394" s="432">
        <v>17</v>
      </c>
      <c r="AO394" s="432">
        <v>24</v>
      </c>
      <c r="AP394" s="446">
        <v>3065</v>
      </c>
      <c r="AQ394" s="447">
        <v>792.14</v>
      </c>
      <c r="AR394" s="446" t="s">
        <v>1055</v>
      </c>
      <c r="AS394" s="449" t="s">
        <v>348</v>
      </c>
      <c r="AT394" s="432" t="s">
        <v>299</v>
      </c>
      <c r="AU394" s="432" t="s">
        <v>1053</v>
      </c>
      <c r="AV394" s="450" t="s">
        <v>390</v>
      </c>
      <c r="AW394" s="450">
        <v>97</v>
      </c>
      <c r="AX394" s="450">
        <v>61</v>
      </c>
      <c r="AY394" s="450">
        <v>76</v>
      </c>
      <c r="AZ394" s="450">
        <v>78</v>
      </c>
      <c r="BA394" s="450">
        <v>78</v>
      </c>
      <c r="BB394" s="450">
        <v>78</v>
      </c>
      <c r="BC394" s="450">
        <v>74</v>
      </c>
      <c r="BD394" s="450">
        <v>66</v>
      </c>
      <c r="BE394" s="451">
        <f t="shared" si="32"/>
        <v>335.38389830508476</v>
      </c>
      <c r="BF394" s="450">
        <v>3600</v>
      </c>
      <c r="BG394" s="451">
        <f t="shared" si="33"/>
        <v>335.38389830508476</v>
      </c>
      <c r="BH394" s="458">
        <f t="shared" si="34"/>
        <v>3600</v>
      </c>
      <c r="BI394" s="446" t="s">
        <v>198</v>
      </c>
      <c r="BJ394" s="446" t="s">
        <v>199</v>
      </c>
      <c r="BK394" s="452" t="s">
        <v>200</v>
      </c>
      <c r="BL394" s="453">
        <v>1.1499999999999999</v>
      </c>
      <c r="BM394" s="454">
        <v>40</v>
      </c>
      <c r="BN394" s="454" t="s">
        <v>911</v>
      </c>
      <c r="BO394" s="454" t="s">
        <v>990</v>
      </c>
      <c r="BP394" s="454" t="s">
        <v>913</v>
      </c>
      <c r="BQ394" s="454" t="s">
        <v>945</v>
      </c>
      <c r="BT394" s="485">
        <v>108.9105263</v>
      </c>
    </row>
    <row r="395" spans="1:72" ht="13.5" customHeight="1" outlineLevel="1">
      <c r="A395" s="431" t="s">
        <v>1056</v>
      </c>
      <c r="B395" s="432" t="s">
        <v>910</v>
      </c>
      <c r="C395" s="432">
        <v>350</v>
      </c>
      <c r="D395" s="432">
        <v>4</v>
      </c>
      <c r="E395" s="432" t="s">
        <v>1051</v>
      </c>
      <c r="F395" s="433">
        <v>1785</v>
      </c>
      <c r="G395" s="456">
        <v>1588</v>
      </c>
      <c r="H395" s="434">
        <v>606</v>
      </c>
      <c r="I395" s="435">
        <v>230</v>
      </c>
      <c r="J395" s="436">
        <v>115</v>
      </c>
      <c r="K395" s="437">
        <v>92</v>
      </c>
      <c r="L395" s="438">
        <v>444.78148732162896</v>
      </c>
      <c r="M395" s="439">
        <v>222.39074366081448</v>
      </c>
      <c r="N395" s="440">
        <v>177.9125949286516</v>
      </c>
      <c r="O395" s="438">
        <v>608.39918398174007</v>
      </c>
      <c r="P395" s="439">
        <v>304.19959199087003</v>
      </c>
      <c r="Q395" s="441">
        <v>243.35967359269603</v>
      </c>
      <c r="R395" s="442">
        <v>780</v>
      </c>
      <c r="S395" s="443">
        <v>390</v>
      </c>
      <c r="T395" s="437">
        <v>312</v>
      </c>
      <c r="U395" s="444">
        <v>5100</v>
      </c>
      <c r="V395" s="432">
        <v>2550</v>
      </c>
      <c r="W395" s="445">
        <v>2040</v>
      </c>
      <c r="X395" s="443" t="s">
        <v>231</v>
      </c>
      <c r="Y395" s="436" t="s">
        <v>194</v>
      </c>
      <c r="Z395" s="436">
        <v>95.8</v>
      </c>
      <c r="AA395" s="436">
        <v>96.3</v>
      </c>
      <c r="AB395" s="436">
        <v>96.2</v>
      </c>
      <c r="AC395" s="436">
        <v>95.8</v>
      </c>
      <c r="AD395" s="436">
        <v>77</v>
      </c>
      <c r="AE395" s="436">
        <v>84</v>
      </c>
      <c r="AF395" s="436">
        <v>86</v>
      </c>
      <c r="AG395" s="436">
        <v>1029</v>
      </c>
      <c r="AH395" s="436">
        <v>1029</v>
      </c>
      <c r="AI395" s="436">
        <v>2058</v>
      </c>
      <c r="AJ395" s="436">
        <v>956.97</v>
      </c>
      <c r="AK395" s="436">
        <v>100</v>
      </c>
      <c r="AL395" s="436">
        <v>200</v>
      </c>
      <c r="AM395" s="436">
        <v>93</v>
      </c>
      <c r="AN395" s="432">
        <v>25</v>
      </c>
      <c r="AO395" s="432">
        <v>32</v>
      </c>
      <c r="AP395" s="446">
        <v>3549.6239999999998</v>
      </c>
      <c r="AQ395" s="447">
        <v>860.2</v>
      </c>
      <c r="AR395" s="446" t="s">
        <v>1038</v>
      </c>
      <c r="AS395" s="449" t="s">
        <v>314</v>
      </c>
      <c r="AT395" s="432" t="s">
        <v>1039</v>
      </c>
      <c r="AU395" s="432" t="s">
        <v>197</v>
      </c>
      <c r="AV395" s="450">
        <v>85</v>
      </c>
      <c r="AW395" s="450">
        <v>97</v>
      </c>
      <c r="AX395" s="450">
        <v>70</v>
      </c>
      <c r="AY395" s="450">
        <v>75</v>
      </c>
      <c r="AZ395" s="450">
        <v>81</v>
      </c>
      <c r="BA395" s="450">
        <v>80</v>
      </c>
      <c r="BB395" s="450">
        <v>75</v>
      </c>
      <c r="BC395" s="450">
        <v>68</v>
      </c>
      <c r="BD395" s="450">
        <v>60</v>
      </c>
      <c r="BE395" s="451">
        <f t="shared" si="32"/>
        <v>536.61423728813554</v>
      </c>
      <c r="BF395" s="450">
        <v>2250</v>
      </c>
      <c r="BG395" s="451">
        <f t="shared" si="33"/>
        <v>536.61423728813554</v>
      </c>
      <c r="BH395" s="458">
        <f t="shared" si="34"/>
        <v>2250</v>
      </c>
      <c r="BI395" s="446" t="s">
        <v>198</v>
      </c>
      <c r="BJ395" s="446" t="s">
        <v>199</v>
      </c>
      <c r="BK395" s="463" t="s">
        <v>200</v>
      </c>
      <c r="BL395" s="453">
        <v>1.1499999999999999</v>
      </c>
      <c r="BM395" s="454">
        <v>40</v>
      </c>
      <c r="BN395" s="454" t="s">
        <v>911</v>
      </c>
      <c r="BO395" s="454" t="s">
        <v>990</v>
      </c>
      <c r="BP395" s="454" t="s">
        <v>913</v>
      </c>
      <c r="BQ395" s="454" t="s">
        <v>945</v>
      </c>
      <c r="BT395" s="485">
        <v>105.359328</v>
      </c>
    </row>
    <row r="396" spans="1:72" ht="13.5" customHeight="1" outlineLevel="1">
      <c r="A396" s="431" t="s">
        <v>1057</v>
      </c>
      <c r="B396" s="432" t="s">
        <v>910</v>
      </c>
      <c r="C396" s="432">
        <v>400</v>
      </c>
      <c r="D396" s="432">
        <v>4</v>
      </c>
      <c r="E396" s="432" t="s">
        <v>1051</v>
      </c>
      <c r="F396" s="433">
        <v>1785</v>
      </c>
      <c r="G396" s="456">
        <v>1588</v>
      </c>
      <c r="H396" s="434">
        <v>606</v>
      </c>
      <c r="I396" s="435">
        <v>260</v>
      </c>
      <c r="J396" s="436">
        <v>130</v>
      </c>
      <c r="K396" s="437">
        <v>104</v>
      </c>
      <c r="L396" s="438">
        <v>507.26269625490534</v>
      </c>
      <c r="M396" s="439">
        <v>253.63134812745267</v>
      </c>
      <c r="N396" s="440">
        <v>202.90507850196215</v>
      </c>
      <c r="O396" s="438">
        <v>694.5920737100364</v>
      </c>
      <c r="P396" s="439">
        <v>347.2960368550182</v>
      </c>
      <c r="Q396" s="441">
        <v>277.83682948401457</v>
      </c>
      <c r="R396" s="442">
        <v>908</v>
      </c>
      <c r="S396" s="443">
        <v>454</v>
      </c>
      <c r="T396" s="437">
        <v>363.20000000000005</v>
      </c>
      <c r="U396" s="444">
        <v>5800</v>
      </c>
      <c r="V396" s="432">
        <v>2900</v>
      </c>
      <c r="W396" s="445">
        <v>2320</v>
      </c>
      <c r="X396" s="443" t="s">
        <v>231</v>
      </c>
      <c r="Y396" s="436" t="s">
        <v>194</v>
      </c>
      <c r="Z396" s="436">
        <v>96</v>
      </c>
      <c r="AA396" s="436">
        <v>96.4</v>
      </c>
      <c r="AB396" s="436">
        <v>96.2</v>
      </c>
      <c r="AC396" s="436">
        <v>95.8</v>
      </c>
      <c r="AD396" s="436">
        <v>77</v>
      </c>
      <c r="AE396" s="436">
        <v>84</v>
      </c>
      <c r="AF396" s="436">
        <v>86</v>
      </c>
      <c r="AG396" s="436">
        <v>1176</v>
      </c>
      <c r="AH396" s="436">
        <v>1176</v>
      </c>
      <c r="AI396" s="436">
        <v>2352</v>
      </c>
      <c r="AJ396" s="436">
        <v>1093.68</v>
      </c>
      <c r="AK396" s="436">
        <v>100</v>
      </c>
      <c r="AL396" s="436">
        <v>200</v>
      </c>
      <c r="AM396" s="436">
        <v>93</v>
      </c>
      <c r="AN396" s="432">
        <v>21</v>
      </c>
      <c r="AO396" s="432">
        <v>26</v>
      </c>
      <c r="AP396" s="446">
        <v>3240</v>
      </c>
      <c r="AQ396" s="447">
        <v>860.17</v>
      </c>
      <c r="AR396" s="446" t="s">
        <v>1041</v>
      </c>
      <c r="AS396" s="449" t="s">
        <v>314</v>
      </c>
      <c r="AT396" s="432" t="s">
        <v>1039</v>
      </c>
      <c r="AU396" s="432" t="s">
        <v>197</v>
      </c>
      <c r="AV396" s="450">
        <v>84</v>
      </c>
      <c r="AW396" s="450">
        <v>96</v>
      </c>
      <c r="AX396" s="450">
        <v>67</v>
      </c>
      <c r="AY396" s="450">
        <v>73</v>
      </c>
      <c r="AZ396" s="450">
        <v>79</v>
      </c>
      <c r="BA396" s="450">
        <v>80</v>
      </c>
      <c r="BB396" s="450">
        <v>76</v>
      </c>
      <c r="BC396" s="450">
        <v>69</v>
      </c>
      <c r="BD396" s="450">
        <v>61</v>
      </c>
      <c r="BE396" s="451">
        <f t="shared" si="32"/>
        <v>536.61423728813554</v>
      </c>
      <c r="BF396" s="450">
        <v>2250</v>
      </c>
      <c r="BG396" s="451">
        <f t="shared" si="33"/>
        <v>536.61423728813554</v>
      </c>
      <c r="BH396" s="458">
        <f t="shared" si="34"/>
        <v>2250</v>
      </c>
      <c r="BI396" s="446" t="s">
        <v>198</v>
      </c>
      <c r="BJ396" s="446" t="s">
        <v>199</v>
      </c>
      <c r="BK396" s="463" t="s">
        <v>200</v>
      </c>
      <c r="BL396" s="453">
        <v>1.1499999999999999</v>
      </c>
      <c r="BM396" s="454">
        <v>40</v>
      </c>
      <c r="BN396" s="454" t="s">
        <v>911</v>
      </c>
      <c r="BO396" s="454" t="s">
        <v>990</v>
      </c>
      <c r="BP396" s="454" t="s">
        <v>913</v>
      </c>
      <c r="BQ396" s="454" t="s">
        <v>945</v>
      </c>
      <c r="BT396" s="485">
        <v>104.4482608</v>
      </c>
    </row>
    <row r="397" spans="1:72" ht="13.5" customHeight="1" outlineLevel="1">
      <c r="A397" s="431" t="s">
        <v>1058</v>
      </c>
      <c r="B397" s="432" t="s">
        <v>910</v>
      </c>
      <c r="C397" s="432">
        <v>200</v>
      </c>
      <c r="D397" s="432">
        <v>8</v>
      </c>
      <c r="E397" s="432" t="s">
        <v>1051</v>
      </c>
      <c r="F397" s="433">
        <v>885</v>
      </c>
      <c r="G397" s="456">
        <v>787</v>
      </c>
      <c r="H397" s="434">
        <v>283</v>
      </c>
      <c r="I397" s="435">
        <v>156</v>
      </c>
      <c r="J397" s="436">
        <v>78</v>
      </c>
      <c r="K397" s="437">
        <v>62.400000000000006</v>
      </c>
      <c r="L397" s="438">
        <v>277.96040405606084</v>
      </c>
      <c r="M397" s="439">
        <v>138.98020202803042</v>
      </c>
      <c r="N397" s="440">
        <v>111.18416162242434</v>
      </c>
      <c r="O397" s="438">
        <v>374.71877255658825</v>
      </c>
      <c r="P397" s="439">
        <v>187.35938627829412</v>
      </c>
      <c r="Q397" s="441">
        <v>149.8875090226353</v>
      </c>
      <c r="R397" s="442">
        <v>480</v>
      </c>
      <c r="S397" s="443">
        <v>240</v>
      </c>
      <c r="T397" s="437">
        <v>192</v>
      </c>
      <c r="U397" s="444">
        <v>2900</v>
      </c>
      <c r="V397" s="432">
        <v>1450</v>
      </c>
      <c r="W397" s="445">
        <v>1160</v>
      </c>
      <c r="X397" s="443" t="s">
        <v>231</v>
      </c>
      <c r="Y397" s="436" t="s">
        <v>194</v>
      </c>
      <c r="Z397" s="436">
        <v>95</v>
      </c>
      <c r="AA397" s="436">
        <v>95</v>
      </c>
      <c r="AB397" s="436">
        <v>94.5</v>
      </c>
      <c r="AC397" s="436">
        <v>94.1</v>
      </c>
      <c r="AD397" s="436">
        <v>71</v>
      </c>
      <c r="AE397" s="436">
        <v>79</v>
      </c>
      <c r="AF397" s="436">
        <v>83</v>
      </c>
      <c r="AG397" s="436">
        <v>1187</v>
      </c>
      <c r="AH397" s="436">
        <v>1484</v>
      </c>
      <c r="AI397" s="436">
        <v>2374</v>
      </c>
      <c r="AJ397" s="436">
        <v>1163.26</v>
      </c>
      <c r="AK397" s="436">
        <v>125</v>
      </c>
      <c r="AL397" s="436">
        <v>200</v>
      </c>
      <c r="AM397" s="436">
        <v>98</v>
      </c>
      <c r="AN397" s="432">
        <v>15</v>
      </c>
      <c r="AO397" s="432">
        <v>25</v>
      </c>
      <c r="AP397" s="446">
        <v>3200</v>
      </c>
      <c r="AQ397" s="447">
        <v>989.87913368399791</v>
      </c>
      <c r="AR397" s="446" t="s">
        <v>1047</v>
      </c>
      <c r="AS397" s="449">
        <v>0</v>
      </c>
      <c r="AT397" s="432" t="s">
        <v>1039</v>
      </c>
      <c r="AU397" s="432" t="s">
        <v>197</v>
      </c>
      <c r="AV397" s="450" t="s">
        <v>314</v>
      </c>
      <c r="AW397" s="450" t="s">
        <v>1045</v>
      </c>
      <c r="AX397" s="450" t="s">
        <v>329</v>
      </c>
      <c r="AY397" s="450" t="s">
        <v>392</v>
      </c>
      <c r="AZ397" s="450" t="s">
        <v>346</v>
      </c>
      <c r="BA397" s="450" t="s">
        <v>346</v>
      </c>
      <c r="BB397" s="450" t="s">
        <v>392</v>
      </c>
      <c r="BC397" s="450" t="s">
        <v>367</v>
      </c>
      <c r="BD397" s="450" t="s">
        <v>319</v>
      </c>
      <c r="BE397" s="451">
        <f t="shared" si="32"/>
        <v>894.35706214689264</v>
      </c>
      <c r="BF397" s="450">
        <v>1350</v>
      </c>
      <c r="BG397" s="451">
        <f t="shared" si="33"/>
        <v>894.35706214689264</v>
      </c>
      <c r="BH397" s="458">
        <f t="shared" si="34"/>
        <v>1350</v>
      </c>
      <c r="BI397" s="446" t="s">
        <v>198</v>
      </c>
      <c r="BJ397" s="446" t="s">
        <v>199</v>
      </c>
      <c r="BK397" s="452" t="s">
        <v>200</v>
      </c>
      <c r="BL397" s="453">
        <v>1.1499999999999999</v>
      </c>
      <c r="BM397" s="454">
        <v>40</v>
      </c>
      <c r="BN397" s="454" t="s">
        <v>911</v>
      </c>
      <c r="BO397" s="454" t="s">
        <v>990</v>
      </c>
      <c r="BP397" s="454" t="s">
        <v>913</v>
      </c>
      <c r="BQ397" s="454" t="s">
        <v>945</v>
      </c>
      <c r="BT397" s="485">
        <v>120.22617630000001</v>
      </c>
    </row>
    <row r="398" spans="1:72" ht="13.5" customHeight="1" outlineLevel="1">
      <c r="A398" s="431" t="s">
        <v>1059</v>
      </c>
      <c r="B398" s="432" t="s">
        <v>1060</v>
      </c>
      <c r="C398" s="432">
        <v>1</v>
      </c>
      <c r="D398" s="432">
        <v>2</v>
      </c>
      <c r="E398" s="432" t="s">
        <v>192</v>
      </c>
      <c r="F398" s="433">
        <v>3520</v>
      </c>
      <c r="G398" s="434">
        <v>3168</v>
      </c>
      <c r="H398" s="434">
        <v>1337.6</v>
      </c>
      <c r="I398" s="435">
        <v>1.4</v>
      </c>
      <c r="J398" s="436">
        <v>0.7</v>
      </c>
      <c r="K398" s="437">
        <v>0.55999999999999994</v>
      </c>
      <c r="L398" s="438">
        <v>1.8130680700745501</v>
      </c>
      <c r="M398" s="439">
        <v>0.90653403503727503</v>
      </c>
      <c r="N398" s="440">
        <v>0.72522722802982009</v>
      </c>
      <c r="O398" s="438">
        <v>2.2127993434907922</v>
      </c>
      <c r="P398" s="439">
        <v>1.1063996717453961</v>
      </c>
      <c r="Q398" s="441">
        <v>0.88511973739631689</v>
      </c>
      <c r="R398" s="442">
        <v>2.8</v>
      </c>
      <c r="S398" s="443">
        <v>1.4</v>
      </c>
      <c r="T398" s="437">
        <v>1.1199999999999999</v>
      </c>
      <c r="U398" s="444">
        <v>24</v>
      </c>
      <c r="V398" s="432">
        <v>12</v>
      </c>
      <c r="W398" s="445">
        <v>9.6000000000000014</v>
      </c>
      <c r="X398" s="443" t="s">
        <v>193</v>
      </c>
      <c r="Y398" s="436" t="s">
        <v>194</v>
      </c>
      <c r="Z398" s="436">
        <v>79.3</v>
      </c>
      <c r="AA398" s="436">
        <v>82.1</v>
      </c>
      <c r="AB398" s="436">
        <v>82.5</v>
      </c>
      <c r="AC398" s="436">
        <v>81.5</v>
      </c>
      <c r="AD398" s="436">
        <v>65.2</v>
      </c>
      <c r="AE398" s="436">
        <v>77.400000000000006</v>
      </c>
      <c r="AF398" s="436">
        <v>81.099999999999994</v>
      </c>
      <c r="AG398" s="436">
        <v>1.5</v>
      </c>
      <c r="AH398" s="436">
        <v>2.6</v>
      </c>
      <c r="AI398" s="436">
        <v>5.7</v>
      </c>
      <c r="AJ398" s="436">
        <v>2.4300000000000002</v>
      </c>
      <c r="AK398" s="436">
        <v>175</v>
      </c>
      <c r="AL398" s="436">
        <v>380</v>
      </c>
      <c r="AM398" s="436">
        <v>162</v>
      </c>
      <c r="AN398" s="432">
        <v>12</v>
      </c>
      <c r="AO398" s="432">
        <v>16</v>
      </c>
      <c r="AP398" s="446">
        <v>85</v>
      </c>
      <c r="AQ398" s="447">
        <v>7.4680761789002457</v>
      </c>
      <c r="AR398" s="457">
        <v>0</v>
      </c>
      <c r="AS398" s="449">
        <v>4.7899999999999998E-2</v>
      </c>
      <c r="AT398" s="432" t="s">
        <v>299</v>
      </c>
      <c r="AU398" s="432" t="s">
        <v>197</v>
      </c>
      <c r="AV398" s="450">
        <v>64</v>
      </c>
      <c r="AW398" s="450">
        <v>76</v>
      </c>
      <c r="AX398" s="450">
        <v>31</v>
      </c>
      <c r="AY398" s="450">
        <v>44</v>
      </c>
      <c r="AZ398" s="450">
        <v>52</v>
      </c>
      <c r="BA398" s="450">
        <v>62</v>
      </c>
      <c r="BB398" s="450">
        <v>59</v>
      </c>
      <c r="BC398" s="450">
        <v>54</v>
      </c>
      <c r="BD398" s="450">
        <v>46</v>
      </c>
      <c r="BE398" s="451">
        <f t="shared" si="32"/>
        <v>223.58926553672316</v>
      </c>
      <c r="BF398" s="450">
        <v>5400</v>
      </c>
      <c r="BG398" s="451">
        <f t="shared" si="33"/>
        <v>223.58926553672316</v>
      </c>
      <c r="BH398" s="450">
        <v>5400</v>
      </c>
      <c r="BI398" s="446" t="s">
        <v>198</v>
      </c>
      <c r="BJ398" s="446" t="s">
        <v>199</v>
      </c>
      <c r="BK398" s="452" t="s">
        <v>200</v>
      </c>
      <c r="BL398" s="453">
        <v>1.1499999999999999</v>
      </c>
      <c r="BM398" s="454">
        <v>40</v>
      </c>
      <c r="BN398" s="454" t="s">
        <v>911</v>
      </c>
      <c r="BO398" s="454" t="s">
        <v>912</v>
      </c>
      <c r="BP398" s="454" t="s">
        <v>913</v>
      </c>
      <c r="BQ398" s="454" t="s">
        <v>945</v>
      </c>
      <c r="BT398" s="485">
        <v>211.43</v>
      </c>
    </row>
    <row r="399" spans="1:72" ht="13.5" customHeight="1" outlineLevel="1">
      <c r="A399" s="431" t="s">
        <v>1061</v>
      </c>
      <c r="B399" s="432" t="s">
        <v>1060</v>
      </c>
      <c r="C399" s="432">
        <v>1.5</v>
      </c>
      <c r="D399" s="432">
        <v>2</v>
      </c>
      <c r="E399" s="432" t="s">
        <v>192</v>
      </c>
      <c r="F399" s="433">
        <v>3525</v>
      </c>
      <c r="G399" s="456">
        <v>3172.5</v>
      </c>
      <c r="H399" s="434">
        <v>1480.5</v>
      </c>
      <c r="I399" s="435">
        <v>2.2000000000000002</v>
      </c>
      <c r="J399" s="436">
        <v>1.1000000000000001</v>
      </c>
      <c r="K399" s="437">
        <v>0.88000000000000012</v>
      </c>
      <c r="L399" s="438">
        <v>2.7377963279178306</v>
      </c>
      <c r="M399" s="439">
        <v>1.3688981639589153</v>
      </c>
      <c r="N399" s="440">
        <v>1.0951185311671323</v>
      </c>
      <c r="O399" s="438">
        <v>3.2923299997313564</v>
      </c>
      <c r="P399" s="439">
        <v>1.6461649998656782</v>
      </c>
      <c r="Q399" s="441">
        <v>1.3169319998925426</v>
      </c>
      <c r="R399" s="442">
        <v>4</v>
      </c>
      <c r="S399" s="443">
        <v>2</v>
      </c>
      <c r="T399" s="437">
        <v>1.6</v>
      </c>
      <c r="U399" s="444">
        <v>38</v>
      </c>
      <c r="V399" s="432">
        <v>19</v>
      </c>
      <c r="W399" s="445">
        <v>15.200000000000001</v>
      </c>
      <c r="X399" s="443" t="s">
        <v>202</v>
      </c>
      <c r="Y399" s="436" t="s">
        <v>194</v>
      </c>
      <c r="Z399" s="436">
        <v>80</v>
      </c>
      <c r="AA399" s="436">
        <v>83.2</v>
      </c>
      <c r="AB399" s="436">
        <v>84</v>
      </c>
      <c r="AC399" s="436">
        <v>82.5</v>
      </c>
      <c r="AD399" s="436">
        <v>64.2</v>
      </c>
      <c r="AE399" s="436">
        <v>77</v>
      </c>
      <c r="AF399" s="436">
        <v>83.6</v>
      </c>
      <c r="AG399" s="436">
        <v>2.2000000000000002</v>
      </c>
      <c r="AH399" s="436">
        <v>6</v>
      </c>
      <c r="AI399" s="436">
        <v>10</v>
      </c>
      <c r="AJ399" s="436">
        <v>5.5220000000000002</v>
      </c>
      <c r="AK399" s="436">
        <v>270</v>
      </c>
      <c r="AL399" s="436">
        <v>450</v>
      </c>
      <c r="AM399" s="436">
        <v>251</v>
      </c>
      <c r="AN399" s="432">
        <v>14</v>
      </c>
      <c r="AO399" s="432">
        <v>19</v>
      </c>
      <c r="AP399" s="446">
        <v>44.04</v>
      </c>
      <c r="AQ399" s="447">
        <v>8.1640296105580941</v>
      </c>
      <c r="AR399" s="457">
        <v>1.8</v>
      </c>
      <c r="AS399" s="449">
        <v>5.5199999999999999E-2</v>
      </c>
      <c r="AT399" s="432" t="s">
        <v>299</v>
      </c>
      <c r="AU399" s="432" t="s">
        <v>197</v>
      </c>
      <c r="AV399" s="450">
        <v>64</v>
      </c>
      <c r="AW399" s="450">
        <v>76</v>
      </c>
      <c r="AX399" s="450">
        <v>31</v>
      </c>
      <c r="AY399" s="450">
        <v>44</v>
      </c>
      <c r="AZ399" s="450">
        <v>52</v>
      </c>
      <c r="BA399" s="450">
        <v>62</v>
      </c>
      <c r="BB399" s="450">
        <v>59</v>
      </c>
      <c r="BC399" s="450">
        <v>54</v>
      </c>
      <c r="BD399" s="450">
        <v>46</v>
      </c>
      <c r="BE399" s="451">
        <f t="shared" ref="BE399:BE462" si="35">(((125*746)*(9.549))/BF399)/0.7375</f>
        <v>223.58926553672316</v>
      </c>
      <c r="BF399" s="450">
        <v>5400</v>
      </c>
      <c r="BG399" s="451">
        <f t="shared" ref="BG399:BG462" si="36">BE399</f>
        <v>223.58926553672316</v>
      </c>
      <c r="BH399" s="450">
        <v>5400</v>
      </c>
      <c r="BI399" s="446" t="s">
        <v>198</v>
      </c>
      <c r="BJ399" s="446" t="s">
        <v>199</v>
      </c>
      <c r="BK399" s="452" t="s">
        <v>200</v>
      </c>
      <c r="BL399" s="453">
        <v>1.1499999999999999</v>
      </c>
      <c r="BM399" s="454">
        <v>40</v>
      </c>
      <c r="BN399" s="454" t="s">
        <v>911</v>
      </c>
      <c r="BO399" s="454" t="s">
        <v>912</v>
      </c>
      <c r="BP399" s="454" t="s">
        <v>913</v>
      </c>
      <c r="BQ399" s="454" t="s">
        <v>945</v>
      </c>
      <c r="BT399" s="485">
        <v>274.44</v>
      </c>
    </row>
    <row r="400" spans="1:72" ht="13.5" customHeight="1" outlineLevel="1">
      <c r="A400" s="431" t="s">
        <v>1062</v>
      </c>
      <c r="B400" s="432" t="s">
        <v>1060</v>
      </c>
      <c r="C400" s="432">
        <v>2</v>
      </c>
      <c r="D400" s="432">
        <v>2</v>
      </c>
      <c r="E400" s="432" t="s">
        <v>204</v>
      </c>
      <c r="F400" s="433">
        <v>3515</v>
      </c>
      <c r="G400" s="456">
        <v>3163.5</v>
      </c>
      <c r="H400" s="434">
        <v>1476.3</v>
      </c>
      <c r="I400" s="435">
        <v>2.4</v>
      </c>
      <c r="J400" s="436">
        <v>1.2</v>
      </c>
      <c r="K400" s="437">
        <v>0.96</v>
      </c>
      <c r="L400" s="438">
        <v>3.234718642784904</v>
      </c>
      <c r="M400" s="439">
        <v>1.617359321392452</v>
      </c>
      <c r="N400" s="440">
        <v>1.2938874571139616</v>
      </c>
      <c r="O400" s="438">
        <v>4.0363124719762373</v>
      </c>
      <c r="P400" s="439">
        <v>2.0181562359881187</v>
      </c>
      <c r="Q400" s="441">
        <v>1.6145249887904951</v>
      </c>
      <c r="R400" s="442">
        <v>5</v>
      </c>
      <c r="S400" s="443">
        <v>2.5</v>
      </c>
      <c r="T400" s="437">
        <v>2</v>
      </c>
      <c r="U400" s="444">
        <v>46</v>
      </c>
      <c r="V400" s="432">
        <v>23</v>
      </c>
      <c r="W400" s="445">
        <v>18.400000000000002</v>
      </c>
      <c r="X400" s="443" t="s">
        <v>193</v>
      </c>
      <c r="Y400" s="436" t="s">
        <v>194</v>
      </c>
      <c r="Z400" s="436">
        <v>84</v>
      </c>
      <c r="AA400" s="436">
        <v>85.7</v>
      </c>
      <c r="AB400" s="436">
        <v>85.5</v>
      </c>
      <c r="AC400" s="436">
        <v>84</v>
      </c>
      <c r="AD400" s="436">
        <v>69</v>
      </c>
      <c r="AE400" s="436">
        <v>81.3</v>
      </c>
      <c r="AF400" s="436">
        <v>87.6</v>
      </c>
      <c r="AG400" s="436">
        <v>2.9</v>
      </c>
      <c r="AH400" s="436">
        <v>7.4</v>
      </c>
      <c r="AI400" s="436">
        <v>12.5</v>
      </c>
      <c r="AJ400" s="436">
        <v>6.7569999999999997</v>
      </c>
      <c r="AK400" s="436">
        <v>250</v>
      </c>
      <c r="AL400" s="436">
        <v>420</v>
      </c>
      <c r="AM400" s="436">
        <v>233</v>
      </c>
      <c r="AN400" s="432">
        <v>13</v>
      </c>
      <c r="AO400" s="432">
        <v>18</v>
      </c>
      <c r="AP400" s="446">
        <v>68.922600000000003</v>
      </c>
      <c r="AQ400" s="447">
        <v>8.8599830422159407</v>
      </c>
      <c r="AR400" s="457">
        <v>2.4</v>
      </c>
      <c r="AS400" s="449">
        <v>6.2600000000000003E-2</v>
      </c>
      <c r="AT400" s="432" t="s">
        <v>299</v>
      </c>
      <c r="AU400" s="432" t="s">
        <v>197</v>
      </c>
      <c r="AV400" s="450">
        <v>64</v>
      </c>
      <c r="AW400" s="450">
        <v>76</v>
      </c>
      <c r="AX400" s="450">
        <v>31</v>
      </c>
      <c r="AY400" s="450">
        <v>44</v>
      </c>
      <c r="AZ400" s="450">
        <v>52</v>
      </c>
      <c r="BA400" s="450">
        <v>62</v>
      </c>
      <c r="BB400" s="450">
        <v>59</v>
      </c>
      <c r="BC400" s="450">
        <v>54</v>
      </c>
      <c r="BD400" s="450">
        <v>46</v>
      </c>
      <c r="BE400" s="451">
        <f t="shared" si="35"/>
        <v>223.58926553672316</v>
      </c>
      <c r="BF400" s="450">
        <v>5400</v>
      </c>
      <c r="BG400" s="451">
        <f t="shared" si="36"/>
        <v>223.58926553672316</v>
      </c>
      <c r="BH400" s="450">
        <v>5400</v>
      </c>
      <c r="BI400" s="446" t="s">
        <v>198</v>
      </c>
      <c r="BJ400" s="446" t="s">
        <v>199</v>
      </c>
      <c r="BK400" s="452" t="s">
        <v>200</v>
      </c>
      <c r="BL400" s="453">
        <v>1.1499999999999999</v>
      </c>
      <c r="BM400" s="454">
        <v>40</v>
      </c>
      <c r="BN400" s="454" t="s">
        <v>911</v>
      </c>
      <c r="BO400" s="454" t="s">
        <v>912</v>
      </c>
      <c r="BP400" s="454" t="s">
        <v>913</v>
      </c>
      <c r="BQ400" s="454" t="s">
        <v>945</v>
      </c>
      <c r="BT400" s="485">
        <v>239.7270063</v>
      </c>
    </row>
    <row r="401" spans="1:72" ht="13.5" customHeight="1" outlineLevel="1">
      <c r="A401" s="431" t="s">
        <v>1063</v>
      </c>
      <c r="B401" s="432" t="s">
        <v>1060</v>
      </c>
      <c r="C401" s="432">
        <v>1</v>
      </c>
      <c r="D401" s="432">
        <v>4</v>
      </c>
      <c r="E401" s="432" t="s">
        <v>192</v>
      </c>
      <c r="F401" s="433">
        <v>1755</v>
      </c>
      <c r="G401" s="456">
        <v>1561.95</v>
      </c>
      <c r="H401" s="434">
        <v>912.6</v>
      </c>
      <c r="I401" s="435">
        <v>1.6</v>
      </c>
      <c r="J401" s="436">
        <v>0.8</v>
      </c>
      <c r="K401" s="437">
        <v>0.64000000000000012</v>
      </c>
      <c r="L401" s="438">
        <v>1.9246687499570176</v>
      </c>
      <c r="M401" s="439">
        <v>0.96233437497850882</v>
      </c>
      <c r="N401" s="440">
        <v>0.76986749998280712</v>
      </c>
      <c r="O401" s="438">
        <v>2.3028319123804026</v>
      </c>
      <c r="P401" s="439">
        <v>1.1514159561902013</v>
      </c>
      <c r="Q401" s="441">
        <v>0.92113276495216112</v>
      </c>
      <c r="R401" s="442">
        <v>2.8</v>
      </c>
      <c r="S401" s="443">
        <v>1.4</v>
      </c>
      <c r="T401" s="437">
        <v>1.1199999999999999</v>
      </c>
      <c r="U401" s="444">
        <v>26</v>
      </c>
      <c r="V401" s="432">
        <v>13</v>
      </c>
      <c r="W401" s="445">
        <v>10.4</v>
      </c>
      <c r="X401" s="443" t="s">
        <v>202</v>
      </c>
      <c r="Y401" s="436" t="s">
        <v>194</v>
      </c>
      <c r="Z401" s="436">
        <v>83.4</v>
      </c>
      <c r="AA401" s="436">
        <v>85.4</v>
      </c>
      <c r="AB401" s="436">
        <v>85.5</v>
      </c>
      <c r="AC401" s="436">
        <v>84</v>
      </c>
      <c r="AD401" s="436">
        <v>58.4</v>
      </c>
      <c r="AE401" s="436">
        <v>71.5</v>
      </c>
      <c r="AF401" s="436">
        <v>78.2</v>
      </c>
      <c r="AG401" s="436">
        <v>3</v>
      </c>
      <c r="AH401" s="436">
        <v>9</v>
      </c>
      <c r="AI401" s="436">
        <v>11.5</v>
      </c>
      <c r="AJ401" s="436">
        <v>8.2799999999999994</v>
      </c>
      <c r="AK401" s="436">
        <v>295</v>
      </c>
      <c r="AL401" s="436">
        <v>380</v>
      </c>
      <c r="AM401" s="436">
        <v>276</v>
      </c>
      <c r="AN401" s="432">
        <v>18</v>
      </c>
      <c r="AO401" s="432">
        <v>26</v>
      </c>
      <c r="AP401" s="446">
        <v>72.005400000000009</v>
      </c>
      <c r="AQ401" s="447">
        <v>13.147997837277977</v>
      </c>
      <c r="AR401" s="457">
        <v>5.8</v>
      </c>
      <c r="AS401" s="449">
        <v>0.1535</v>
      </c>
      <c r="AT401" s="432" t="s">
        <v>299</v>
      </c>
      <c r="AU401" s="432" t="s">
        <v>197</v>
      </c>
      <c r="AV401" s="450">
        <v>50</v>
      </c>
      <c r="AW401" s="450">
        <v>62</v>
      </c>
      <c r="AX401" s="450" t="s">
        <v>206</v>
      </c>
      <c r="AY401" s="450">
        <v>37</v>
      </c>
      <c r="AZ401" s="450">
        <v>40</v>
      </c>
      <c r="BA401" s="450">
        <v>49</v>
      </c>
      <c r="BB401" s="450">
        <v>45</v>
      </c>
      <c r="BC401" s="450">
        <v>37</v>
      </c>
      <c r="BD401" s="450">
        <v>31</v>
      </c>
      <c r="BE401" s="451">
        <f t="shared" si="35"/>
        <v>335.38389830508476</v>
      </c>
      <c r="BF401" s="450">
        <v>3600</v>
      </c>
      <c r="BG401" s="451">
        <f t="shared" si="36"/>
        <v>335.38389830508476</v>
      </c>
      <c r="BH401" s="450">
        <v>3600</v>
      </c>
      <c r="BI401" s="446" t="s">
        <v>198</v>
      </c>
      <c r="BJ401" s="446" t="s">
        <v>199</v>
      </c>
      <c r="BK401" s="452" t="s">
        <v>199</v>
      </c>
      <c r="BL401" s="453">
        <v>1.1499999999999999</v>
      </c>
      <c r="BM401" s="454">
        <v>40</v>
      </c>
      <c r="BN401" s="454" t="s">
        <v>911</v>
      </c>
      <c r="BO401" s="454" t="s">
        <v>912</v>
      </c>
      <c r="BP401" s="454" t="s">
        <v>913</v>
      </c>
      <c r="BQ401" s="454" t="s">
        <v>945</v>
      </c>
      <c r="BT401" s="485">
        <v>259.62</v>
      </c>
    </row>
    <row r="402" spans="1:72" ht="13.5" customHeight="1" outlineLevel="1">
      <c r="A402" s="431" t="s">
        <v>1064</v>
      </c>
      <c r="B402" s="432" t="s">
        <v>1060</v>
      </c>
      <c r="C402" s="432">
        <v>1.5</v>
      </c>
      <c r="D402" s="432">
        <v>4</v>
      </c>
      <c r="E402" s="432" t="s">
        <v>204</v>
      </c>
      <c r="F402" s="433">
        <v>1740</v>
      </c>
      <c r="G402" s="456">
        <v>1548.6000000000001</v>
      </c>
      <c r="H402" s="434">
        <v>904.80000000000007</v>
      </c>
      <c r="I402" s="435">
        <v>2.2000000000000002</v>
      </c>
      <c r="J402" s="436">
        <v>1.1000000000000001</v>
      </c>
      <c r="K402" s="437">
        <v>0.88000000000000012</v>
      </c>
      <c r="L402" s="438">
        <v>2.8014507879955328</v>
      </c>
      <c r="M402" s="439">
        <v>1.4007253939977664</v>
      </c>
      <c r="N402" s="440">
        <v>1.1205803151982132</v>
      </c>
      <c r="O402" s="438">
        <v>3.3765541110810626</v>
      </c>
      <c r="P402" s="439">
        <v>1.6882770555405313</v>
      </c>
      <c r="Q402" s="441">
        <v>1.3506216444324251</v>
      </c>
      <c r="R402" s="442">
        <v>4.2</v>
      </c>
      <c r="S402" s="443">
        <v>2.1</v>
      </c>
      <c r="T402" s="437">
        <v>1.6800000000000002</v>
      </c>
      <c r="U402" s="444">
        <v>38</v>
      </c>
      <c r="V402" s="432">
        <v>19</v>
      </c>
      <c r="W402" s="445">
        <v>15.200000000000001</v>
      </c>
      <c r="X402" s="443" t="s">
        <v>202</v>
      </c>
      <c r="Y402" s="436" t="s">
        <v>194</v>
      </c>
      <c r="Z402" s="436">
        <v>85.8</v>
      </c>
      <c r="AA402" s="436">
        <v>87</v>
      </c>
      <c r="AB402" s="436">
        <v>86.5</v>
      </c>
      <c r="AC402" s="436">
        <v>85.5</v>
      </c>
      <c r="AD402" s="436">
        <v>58.5</v>
      </c>
      <c r="AE402" s="436">
        <v>71.8</v>
      </c>
      <c r="AF402" s="436">
        <v>77.3</v>
      </c>
      <c r="AG402" s="436">
        <v>4.5</v>
      </c>
      <c r="AH402" s="436">
        <v>15</v>
      </c>
      <c r="AI402" s="436">
        <v>19</v>
      </c>
      <c r="AJ402" s="436">
        <v>13.904999999999999</v>
      </c>
      <c r="AK402" s="436">
        <v>330</v>
      </c>
      <c r="AL402" s="436">
        <v>420</v>
      </c>
      <c r="AM402" s="436">
        <v>309</v>
      </c>
      <c r="AN402" s="432">
        <v>15</v>
      </c>
      <c r="AO402" s="432">
        <v>21</v>
      </c>
      <c r="AP402" s="446">
        <v>83</v>
      </c>
      <c r="AQ402" s="447">
        <v>14.78667118292943</v>
      </c>
      <c r="AR402" s="457">
        <v>8.6</v>
      </c>
      <c r="AS402" s="449">
        <v>0.17810000000000001</v>
      </c>
      <c r="AT402" s="432" t="s">
        <v>299</v>
      </c>
      <c r="AU402" s="432" t="s">
        <v>197</v>
      </c>
      <c r="AV402" s="450">
        <v>50</v>
      </c>
      <c r="AW402" s="450">
        <v>62</v>
      </c>
      <c r="AX402" s="450" t="s">
        <v>206</v>
      </c>
      <c r="AY402" s="450">
        <v>37</v>
      </c>
      <c r="AZ402" s="450">
        <v>40</v>
      </c>
      <c r="BA402" s="450">
        <v>49</v>
      </c>
      <c r="BB402" s="450">
        <v>45</v>
      </c>
      <c r="BC402" s="450">
        <v>37</v>
      </c>
      <c r="BD402" s="450">
        <v>31</v>
      </c>
      <c r="BE402" s="451">
        <f t="shared" si="35"/>
        <v>335.38389830508476</v>
      </c>
      <c r="BF402" s="450">
        <v>3600</v>
      </c>
      <c r="BG402" s="451">
        <f t="shared" si="36"/>
        <v>335.38389830508476</v>
      </c>
      <c r="BH402" s="450">
        <v>3600</v>
      </c>
      <c r="BI402" s="446" t="s">
        <v>198</v>
      </c>
      <c r="BJ402" s="446" t="s">
        <v>199</v>
      </c>
      <c r="BK402" s="452" t="s">
        <v>199</v>
      </c>
      <c r="BL402" s="453">
        <v>1.1499999999999999</v>
      </c>
      <c r="BM402" s="454">
        <v>40</v>
      </c>
      <c r="BN402" s="454" t="s">
        <v>911</v>
      </c>
      <c r="BO402" s="454" t="s">
        <v>912</v>
      </c>
      <c r="BP402" s="454" t="s">
        <v>913</v>
      </c>
      <c r="BQ402" s="454" t="s">
        <v>945</v>
      </c>
      <c r="BT402" s="485">
        <v>256.84722199999999</v>
      </c>
    </row>
    <row r="403" spans="1:72" ht="13.5" customHeight="1" outlineLevel="1">
      <c r="A403" s="431" t="s">
        <v>1065</v>
      </c>
      <c r="B403" s="432" t="s">
        <v>1060</v>
      </c>
      <c r="C403" s="432">
        <v>2</v>
      </c>
      <c r="D403" s="432">
        <v>4</v>
      </c>
      <c r="E403" s="432" t="s">
        <v>204</v>
      </c>
      <c r="F403" s="433">
        <v>1740</v>
      </c>
      <c r="G403" s="456">
        <v>1548.6000000000001</v>
      </c>
      <c r="H403" s="434">
        <v>904.80000000000007</v>
      </c>
      <c r="I403" s="435">
        <v>3</v>
      </c>
      <c r="J403" s="436">
        <v>1.5</v>
      </c>
      <c r="K403" s="437">
        <v>1.2000000000000002</v>
      </c>
      <c r="L403" s="438">
        <v>3.7717126526074884</v>
      </c>
      <c r="M403" s="439">
        <v>1.8858563263037442</v>
      </c>
      <c r="N403" s="440">
        <v>1.5086850610429954</v>
      </c>
      <c r="O403" s="438">
        <v>4.5551890388307861</v>
      </c>
      <c r="P403" s="439">
        <v>2.277594519415393</v>
      </c>
      <c r="Q403" s="441">
        <v>1.8220756155323146</v>
      </c>
      <c r="R403" s="442">
        <v>5.6</v>
      </c>
      <c r="S403" s="443">
        <v>2.8</v>
      </c>
      <c r="T403" s="437">
        <v>2.2399999999999998</v>
      </c>
      <c r="U403" s="444">
        <v>48</v>
      </c>
      <c r="V403" s="432">
        <v>24</v>
      </c>
      <c r="W403" s="445">
        <v>19.200000000000003</v>
      </c>
      <c r="X403" s="443" t="s">
        <v>193</v>
      </c>
      <c r="Y403" s="436" t="s">
        <v>194</v>
      </c>
      <c r="Z403" s="436">
        <v>86</v>
      </c>
      <c r="AA403" s="436">
        <v>87.2</v>
      </c>
      <c r="AB403" s="436">
        <v>86.5</v>
      </c>
      <c r="AC403" s="436">
        <v>85.5</v>
      </c>
      <c r="AD403" s="436">
        <v>57.8</v>
      </c>
      <c r="AE403" s="436">
        <v>70.8</v>
      </c>
      <c r="AF403" s="436">
        <v>77.3</v>
      </c>
      <c r="AG403" s="436">
        <v>6</v>
      </c>
      <c r="AH403" s="436">
        <v>19.3</v>
      </c>
      <c r="AI403" s="436">
        <v>23.6</v>
      </c>
      <c r="AJ403" s="436">
        <v>17.700000000000003</v>
      </c>
      <c r="AK403" s="436">
        <v>320</v>
      </c>
      <c r="AL403" s="436">
        <v>390</v>
      </c>
      <c r="AM403" s="436">
        <v>295</v>
      </c>
      <c r="AN403" s="432">
        <v>14</v>
      </c>
      <c r="AO403" s="432">
        <v>22</v>
      </c>
      <c r="AP403" s="446">
        <v>75.088200000000001</v>
      </c>
      <c r="AQ403" s="447">
        <v>14.78667118292943</v>
      </c>
      <c r="AR403" s="457">
        <v>11</v>
      </c>
      <c r="AS403" s="449">
        <v>0.17810000000000001</v>
      </c>
      <c r="AT403" s="432" t="s">
        <v>299</v>
      </c>
      <c r="AU403" s="432" t="s">
        <v>197</v>
      </c>
      <c r="AV403" s="450">
        <v>50</v>
      </c>
      <c r="AW403" s="450">
        <v>62</v>
      </c>
      <c r="AX403" s="450" t="s">
        <v>206</v>
      </c>
      <c r="AY403" s="450">
        <v>37</v>
      </c>
      <c r="AZ403" s="450">
        <v>40</v>
      </c>
      <c r="BA403" s="450">
        <v>49</v>
      </c>
      <c r="BB403" s="450">
        <v>45</v>
      </c>
      <c r="BC403" s="450">
        <v>37</v>
      </c>
      <c r="BD403" s="450">
        <v>31</v>
      </c>
      <c r="BE403" s="451">
        <f t="shared" si="35"/>
        <v>335.38389830508476</v>
      </c>
      <c r="BF403" s="450">
        <v>3600</v>
      </c>
      <c r="BG403" s="451">
        <f t="shared" si="36"/>
        <v>335.38389830508476</v>
      </c>
      <c r="BH403" s="450">
        <v>3600</v>
      </c>
      <c r="BI403" s="446" t="s">
        <v>198</v>
      </c>
      <c r="BJ403" s="446" t="s">
        <v>199</v>
      </c>
      <c r="BK403" s="452" t="s">
        <v>199</v>
      </c>
      <c r="BL403" s="453">
        <v>1.1499999999999999</v>
      </c>
      <c r="BM403" s="454">
        <v>40</v>
      </c>
      <c r="BN403" s="454" t="s">
        <v>911</v>
      </c>
      <c r="BO403" s="454" t="s">
        <v>912</v>
      </c>
      <c r="BP403" s="454" t="s">
        <v>913</v>
      </c>
      <c r="BQ403" s="454" t="s">
        <v>945</v>
      </c>
      <c r="BT403" s="485">
        <v>221.53888889999999</v>
      </c>
    </row>
    <row r="404" spans="1:72" ht="13.5" customHeight="1" outlineLevel="1">
      <c r="A404" s="431" t="s">
        <v>1066</v>
      </c>
      <c r="B404" s="432" t="s">
        <v>1060</v>
      </c>
      <c r="C404" s="432">
        <v>1</v>
      </c>
      <c r="D404" s="432">
        <v>6</v>
      </c>
      <c r="E404" s="432" t="s">
        <v>204</v>
      </c>
      <c r="F404" s="433">
        <v>1165</v>
      </c>
      <c r="G404" s="456">
        <v>1036.8499999999999</v>
      </c>
      <c r="H404" s="434">
        <v>547.54999999999995</v>
      </c>
      <c r="I404" s="435">
        <v>2</v>
      </c>
      <c r="J404" s="436">
        <v>1</v>
      </c>
      <c r="K404" s="437">
        <v>0.8</v>
      </c>
      <c r="L404" s="438">
        <v>2.3283958000394063</v>
      </c>
      <c r="M404" s="439">
        <v>1.1641979000197031</v>
      </c>
      <c r="N404" s="440">
        <v>0.93135832001576258</v>
      </c>
      <c r="O404" s="438">
        <v>2.6925792407843319</v>
      </c>
      <c r="P404" s="439">
        <v>1.3462896203921659</v>
      </c>
      <c r="Q404" s="441">
        <v>1.0770316963137327</v>
      </c>
      <c r="R404" s="442">
        <v>3.2</v>
      </c>
      <c r="S404" s="443">
        <v>1.6</v>
      </c>
      <c r="T404" s="437">
        <v>1.2800000000000002</v>
      </c>
      <c r="U404" s="444">
        <v>22</v>
      </c>
      <c r="V404" s="432">
        <v>11</v>
      </c>
      <c r="W404" s="445">
        <v>8.8000000000000007</v>
      </c>
      <c r="X404" s="443" t="s">
        <v>210</v>
      </c>
      <c r="Y404" s="436" t="s">
        <v>194</v>
      </c>
      <c r="Z404" s="436">
        <v>80.2</v>
      </c>
      <c r="AA404" s="436">
        <v>82.5</v>
      </c>
      <c r="AB404" s="436">
        <v>82.5</v>
      </c>
      <c r="AC404" s="436">
        <v>81.5</v>
      </c>
      <c r="AD404" s="436">
        <v>50.2</v>
      </c>
      <c r="AE404" s="436">
        <v>63.3</v>
      </c>
      <c r="AF404" s="436">
        <v>70.900000000000006</v>
      </c>
      <c r="AG404" s="436">
        <v>4.5</v>
      </c>
      <c r="AH404" s="436">
        <v>11.5</v>
      </c>
      <c r="AI404" s="436">
        <v>15.5</v>
      </c>
      <c r="AJ404" s="436">
        <v>10.98</v>
      </c>
      <c r="AK404" s="436">
        <v>260</v>
      </c>
      <c r="AL404" s="436">
        <v>350</v>
      </c>
      <c r="AM404" s="436">
        <v>244</v>
      </c>
      <c r="AN404" s="432">
        <v>18</v>
      </c>
      <c r="AO404" s="432">
        <v>31</v>
      </c>
      <c r="AP404" s="446">
        <v>70.463999999999999</v>
      </c>
      <c r="AQ404" s="447">
        <v>14.013834245401874</v>
      </c>
      <c r="AR404" s="457">
        <v>15</v>
      </c>
      <c r="AS404" s="449">
        <v>0.16689999999999999</v>
      </c>
      <c r="AT404" s="432" t="s">
        <v>299</v>
      </c>
      <c r="AU404" s="432" t="s">
        <v>197</v>
      </c>
      <c r="AV404" s="450">
        <v>50</v>
      </c>
      <c r="AW404" s="450">
        <v>58</v>
      </c>
      <c r="AX404" s="450">
        <v>26</v>
      </c>
      <c r="AY404" s="450">
        <v>31</v>
      </c>
      <c r="AZ404" s="450">
        <v>43</v>
      </c>
      <c r="BA404" s="450">
        <v>47</v>
      </c>
      <c r="BB404" s="450">
        <v>40</v>
      </c>
      <c r="BC404" s="450">
        <v>36</v>
      </c>
      <c r="BD404" s="450">
        <v>31</v>
      </c>
      <c r="BE404" s="451">
        <f t="shared" si="35"/>
        <v>503.07584745762711</v>
      </c>
      <c r="BF404" s="450">
        <v>2400</v>
      </c>
      <c r="BG404" s="451">
        <f t="shared" si="36"/>
        <v>503.07584745762711</v>
      </c>
      <c r="BH404" s="450">
        <v>2400</v>
      </c>
      <c r="BI404" s="446" t="s">
        <v>198</v>
      </c>
      <c r="BJ404" s="446" t="s">
        <v>199</v>
      </c>
      <c r="BK404" s="452" t="s">
        <v>200</v>
      </c>
      <c r="BL404" s="453">
        <v>1.1499999999999999</v>
      </c>
      <c r="BM404" s="454">
        <v>40</v>
      </c>
      <c r="BN404" s="454" t="s">
        <v>911</v>
      </c>
      <c r="BO404" s="454" t="s">
        <v>912</v>
      </c>
      <c r="BP404" s="454" t="s">
        <v>913</v>
      </c>
      <c r="BQ404" s="454" t="s">
        <v>945</v>
      </c>
      <c r="BT404" s="485">
        <v>234.45</v>
      </c>
    </row>
    <row r="405" spans="1:72" ht="13.5" customHeight="1" outlineLevel="1">
      <c r="A405" s="431" t="s">
        <v>1067</v>
      </c>
      <c r="B405" s="432" t="s">
        <v>1060</v>
      </c>
      <c r="C405" s="432">
        <v>3</v>
      </c>
      <c r="D405" s="432">
        <v>2</v>
      </c>
      <c r="E405" s="432" t="s">
        <v>212</v>
      </c>
      <c r="F405" s="433">
        <v>3520</v>
      </c>
      <c r="G405" s="456">
        <v>3168</v>
      </c>
      <c r="H405" s="434">
        <v>1408</v>
      </c>
      <c r="I405" s="435">
        <v>3.4</v>
      </c>
      <c r="J405" s="436">
        <v>1.7</v>
      </c>
      <c r="K405" s="437">
        <v>1.36</v>
      </c>
      <c r="L405" s="438">
        <v>4.8074415824042225</v>
      </c>
      <c r="M405" s="439">
        <v>2.4037207912021112</v>
      </c>
      <c r="N405" s="440">
        <v>1.9229766329616891</v>
      </c>
      <c r="O405" s="438">
        <v>6.1253896358157753</v>
      </c>
      <c r="P405" s="439">
        <v>3.0626948179078877</v>
      </c>
      <c r="Q405" s="441">
        <v>2.4501558543263102</v>
      </c>
      <c r="R405" s="442">
        <v>7.6</v>
      </c>
      <c r="S405" s="443">
        <v>3.8</v>
      </c>
      <c r="T405" s="437">
        <v>3.04</v>
      </c>
      <c r="U405" s="444">
        <v>60</v>
      </c>
      <c r="V405" s="432">
        <v>30</v>
      </c>
      <c r="W405" s="445">
        <v>24</v>
      </c>
      <c r="X405" s="443" t="s">
        <v>213</v>
      </c>
      <c r="Y405" s="436" t="s">
        <v>194</v>
      </c>
      <c r="Z405" s="436">
        <v>84.17</v>
      </c>
      <c r="AA405" s="436">
        <v>86.3</v>
      </c>
      <c r="AB405" s="436">
        <v>86.5</v>
      </c>
      <c r="AC405" s="436">
        <v>85.5</v>
      </c>
      <c r="AD405" s="436">
        <v>69.5</v>
      </c>
      <c r="AE405" s="436">
        <v>79.8</v>
      </c>
      <c r="AF405" s="436">
        <v>85.5</v>
      </c>
      <c r="AG405" s="436">
        <v>4.4000000000000004</v>
      </c>
      <c r="AH405" s="436">
        <v>8.1999999999999993</v>
      </c>
      <c r="AI405" s="436">
        <v>17</v>
      </c>
      <c r="AJ405" s="436">
        <v>7.6560000000000006</v>
      </c>
      <c r="AK405" s="436">
        <v>185</v>
      </c>
      <c r="AL405" s="436">
        <v>380</v>
      </c>
      <c r="AM405" s="436">
        <v>174</v>
      </c>
      <c r="AN405" s="432">
        <v>20</v>
      </c>
      <c r="AO405" s="432">
        <v>30</v>
      </c>
      <c r="AP405" s="446">
        <v>135</v>
      </c>
      <c r="AQ405" s="447">
        <v>13.805831406720991</v>
      </c>
      <c r="AR405" s="457">
        <v>3.5</v>
      </c>
      <c r="AS405" s="449">
        <v>0.13469999999999999</v>
      </c>
      <c r="AT405" s="432" t="s">
        <v>299</v>
      </c>
      <c r="AU405" s="432" t="s">
        <v>197</v>
      </c>
      <c r="AV405" s="450">
        <v>69</v>
      </c>
      <c r="AW405" s="450">
        <v>81</v>
      </c>
      <c r="AX405" s="450">
        <v>36</v>
      </c>
      <c r="AY405" s="450">
        <v>49</v>
      </c>
      <c r="AZ405" s="450">
        <v>61</v>
      </c>
      <c r="BA405" s="450">
        <v>66</v>
      </c>
      <c r="BB405" s="450">
        <v>64</v>
      </c>
      <c r="BC405" s="450">
        <v>60</v>
      </c>
      <c r="BD405" s="450">
        <v>50</v>
      </c>
      <c r="BE405" s="451">
        <f t="shared" si="35"/>
        <v>223.58926553672316</v>
      </c>
      <c r="BF405" s="450">
        <v>5400</v>
      </c>
      <c r="BG405" s="451">
        <f t="shared" si="36"/>
        <v>223.58926553672316</v>
      </c>
      <c r="BH405" s="450">
        <v>5400</v>
      </c>
      <c r="BI405" s="446" t="s">
        <v>198</v>
      </c>
      <c r="BJ405" s="446" t="s">
        <v>199</v>
      </c>
      <c r="BK405" s="452" t="s">
        <v>200</v>
      </c>
      <c r="BL405" s="453">
        <v>1.1499999999999999</v>
      </c>
      <c r="BM405" s="454">
        <v>40</v>
      </c>
      <c r="BN405" s="454" t="s">
        <v>911</v>
      </c>
      <c r="BO405" s="454" t="s">
        <v>912</v>
      </c>
      <c r="BP405" s="454" t="s">
        <v>913</v>
      </c>
      <c r="BQ405" s="454" t="s">
        <v>945</v>
      </c>
      <c r="BT405" s="485">
        <v>195.07895790000001</v>
      </c>
    </row>
    <row r="406" spans="1:72" ht="13.5" customHeight="1" outlineLevel="1">
      <c r="A406" s="431" t="s">
        <v>1068</v>
      </c>
      <c r="B406" s="432" t="s">
        <v>1060</v>
      </c>
      <c r="C406" s="432">
        <v>5</v>
      </c>
      <c r="D406" s="432">
        <v>2</v>
      </c>
      <c r="E406" s="432" t="s">
        <v>215</v>
      </c>
      <c r="F406" s="433">
        <v>3505</v>
      </c>
      <c r="G406" s="456">
        <v>3119.4500000000003</v>
      </c>
      <c r="H406" s="434">
        <v>1366.95</v>
      </c>
      <c r="I406" s="435">
        <v>4</v>
      </c>
      <c r="J406" s="436">
        <v>2</v>
      </c>
      <c r="K406" s="437">
        <v>1.6</v>
      </c>
      <c r="L406" s="438">
        <v>6.804328588261642</v>
      </c>
      <c r="M406" s="439">
        <v>3.402164294130821</v>
      </c>
      <c r="N406" s="440">
        <v>2.7217314353046569</v>
      </c>
      <c r="O406" s="438">
        <v>9.18597561449835</v>
      </c>
      <c r="P406" s="439">
        <v>4.592987807249175</v>
      </c>
      <c r="Q406" s="441">
        <v>3.6743902457993403</v>
      </c>
      <c r="R406" s="442">
        <v>12</v>
      </c>
      <c r="S406" s="443">
        <v>6</v>
      </c>
      <c r="T406" s="437">
        <v>4.8000000000000007</v>
      </c>
      <c r="U406" s="444">
        <v>92</v>
      </c>
      <c r="V406" s="432">
        <v>46</v>
      </c>
      <c r="W406" s="445">
        <v>36.800000000000004</v>
      </c>
      <c r="X406" s="443" t="s">
        <v>213</v>
      </c>
      <c r="Y406" s="436" t="s">
        <v>194</v>
      </c>
      <c r="Z406" s="436">
        <v>88.2</v>
      </c>
      <c r="AA406" s="436">
        <v>89.1</v>
      </c>
      <c r="AB406" s="436">
        <v>88.5</v>
      </c>
      <c r="AC406" s="436">
        <v>87.5</v>
      </c>
      <c r="AD406" s="436">
        <v>78.099999999999994</v>
      </c>
      <c r="AE406" s="436">
        <v>85.9</v>
      </c>
      <c r="AF406" s="436">
        <v>88.2</v>
      </c>
      <c r="AG406" s="436">
        <v>7.5</v>
      </c>
      <c r="AH406" s="436">
        <v>13</v>
      </c>
      <c r="AI406" s="436">
        <v>32</v>
      </c>
      <c r="AJ406" s="436">
        <v>12.45</v>
      </c>
      <c r="AK406" s="436">
        <v>170</v>
      </c>
      <c r="AL406" s="436">
        <v>420</v>
      </c>
      <c r="AM406" s="436">
        <v>166</v>
      </c>
      <c r="AN406" s="432">
        <v>15</v>
      </c>
      <c r="AO406" s="432">
        <v>29</v>
      </c>
      <c r="AP406" s="446">
        <v>129</v>
      </c>
      <c r="AQ406" s="447">
        <v>16.804163724181304</v>
      </c>
      <c r="AR406" s="457">
        <v>5.7</v>
      </c>
      <c r="AS406" s="449">
        <v>0.18</v>
      </c>
      <c r="AT406" s="432" t="s">
        <v>299</v>
      </c>
      <c r="AU406" s="432" t="s">
        <v>197</v>
      </c>
      <c r="AV406" s="450">
        <v>69</v>
      </c>
      <c r="AW406" s="450">
        <v>81</v>
      </c>
      <c r="AX406" s="450">
        <v>36</v>
      </c>
      <c r="AY406" s="450">
        <v>49</v>
      </c>
      <c r="AZ406" s="450">
        <v>61</v>
      </c>
      <c r="BA406" s="450">
        <v>66</v>
      </c>
      <c r="BB406" s="450">
        <v>64</v>
      </c>
      <c r="BC406" s="450">
        <v>60</v>
      </c>
      <c r="BD406" s="450">
        <v>50</v>
      </c>
      <c r="BE406" s="451">
        <f t="shared" si="35"/>
        <v>223.58926553672316</v>
      </c>
      <c r="BF406" s="450">
        <v>5400</v>
      </c>
      <c r="BG406" s="451">
        <f t="shared" si="36"/>
        <v>223.58926553672316</v>
      </c>
      <c r="BH406" s="450">
        <v>5400</v>
      </c>
      <c r="BI406" s="446" t="s">
        <v>198</v>
      </c>
      <c r="BJ406" s="446" t="s">
        <v>199</v>
      </c>
      <c r="BK406" s="452" t="s">
        <v>200</v>
      </c>
      <c r="BL406" s="453">
        <v>1.1499999999999999</v>
      </c>
      <c r="BM406" s="454">
        <v>40</v>
      </c>
      <c r="BN406" s="454" t="s">
        <v>911</v>
      </c>
      <c r="BO406" s="454" t="s">
        <v>912</v>
      </c>
      <c r="BP406" s="454" t="s">
        <v>913</v>
      </c>
      <c r="BQ406" s="454" t="s">
        <v>945</v>
      </c>
      <c r="BT406" s="485">
        <v>227.81</v>
      </c>
    </row>
    <row r="407" spans="1:72" ht="13.5" customHeight="1" outlineLevel="1">
      <c r="A407" s="431" t="s">
        <v>1069</v>
      </c>
      <c r="B407" s="432" t="s">
        <v>1060</v>
      </c>
      <c r="C407" s="432">
        <v>3</v>
      </c>
      <c r="D407" s="432">
        <v>4</v>
      </c>
      <c r="E407" s="432" t="s">
        <v>212</v>
      </c>
      <c r="F407" s="433">
        <v>1760</v>
      </c>
      <c r="G407" s="456">
        <v>1584</v>
      </c>
      <c r="H407" s="434">
        <v>651.20000000000005</v>
      </c>
      <c r="I407" s="435">
        <v>4.2</v>
      </c>
      <c r="J407" s="436">
        <v>2.1</v>
      </c>
      <c r="K407" s="437">
        <v>1.6800000000000002</v>
      </c>
      <c r="L407" s="438">
        <v>5.3832514462533174</v>
      </c>
      <c r="M407" s="439">
        <v>2.6916257231266587</v>
      </c>
      <c r="N407" s="440">
        <v>2.1533005785013271</v>
      </c>
      <c r="O407" s="438">
        <v>6.5809824399698469</v>
      </c>
      <c r="P407" s="439">
        <v>3.2904912199849234</v>
      </c>
      <c r="Q407" s="441">
        <v>2.6323929759879388</v>
      </c>
      <c r="R407" s="442">
        <v>8</v>
      </c>
      <c r="S407" s="443">
        <v>4</v>
      </c>
      <c r="T407" s="437">
        <v>3.2</v>
      </c>
      <c r="U407" s="444">
        <v>66</v>
      </c>
      <c r="V407" s="432">
        <v>33</v>
      </c>
      <c r="W407" s="445">
        <v>26.400000000000002</v>
      </c>
      <c r="X407" s="443" t="s">
        <v>210</v>
      </c>
      <c r="Y407" s="436" t="s">
        <v>194</v>
      </c>
      <c r="Z407" s="436">
        <v>87.8</v>
      </c>
      <c r="AA407" s="436">
        <v>89.4</v>
      </c>
      <c r="AB407" s="436">
        <v>89.5</v>
      </c>
      <c r="AC407" s="436">
        <v>88.5</v>
      </c>
      <c r="AD407" s="436">
        <v>59.5</v>
      </c>
      <c r="AE407" s="436">
        <v>71.7</v>
      </c>
      <c r="AF407" s="436">
        <v>78.5</v>
      </c>
      <c r="AG407" s="436">
        <v>9</v>
      </c>
      <c r="AH407" s="436">
        <v>21</v>
      </c>
      <c r="AI407" s="436">
        <v>32</v>
      </c>
      <c r="AJ407" s="436">
        <v>19.89</v>
      </c>
      <c r="AK407" s="436">
        <v>235</v>
      </c>
      <c r="AL407" s="436">
        <v>360</v>
      </c>
      <c r="AM407" s="436">
        <v>221</v>
      </c>
      <c r="AN407" s="432">
        <v>17</v>
      </c>
      <c r="AO407" s="432">
        <v>29</v>
      </c>
      <c r="AP407" s="446">
        <v>132</v>
      </c>
      <c r="AQ407" s="447">
        <v>21.676498240842399</v>
      </c>
      <c r="AR407" s="457">
        <v>17</v>
      </c>
      <c r="AS407" s="449">
        <v>0.29549999999999998</v>
      </c>
      <c r="AT407" s="432" t="s">
        <v>299</v>
      </c>
      <c r="AU407" s="432" t="s">
        <v>197</v>
      </c>
      <c r="AV407" s="450">
        <v>57</v>
      </c>
      <c r="AW407" s="450">
        <v>67</v>
      </c>
      <c r="AX407" s="450" t="s">
        <v>206</v>
      </c>
      <c r="AY407" s="450">
        <v>42</v>
      </c>
      <c r="AZ407" s="450">
        <v>46</v>
      </c>
      <c r="BA407" s="450">
        <v>54</v>
      </c>
      <c r="BB407" s="450">
        <v>49</v>
      </c>
      <c r="BC407" s="450">
        <v>43</v>
      </c>
      <c r="BD407" s="450">
        <v>32</v>
      </c>
      <c r="BE407" s="451">
        <f t="shared" si="35"/>
        <v>335.38389830508476</v>
      </c>
      <c r="BF407" s="450">
        <v>3600</v>
      </c>
      <c r="BG407" s="451">
        <f t="shared" si="36"/>
        <v>335.38389830508476</v>
      </c>
      <c r="BH407" s="450">
        <v>3600</v>
      </c>
      <c r="BI407" s="446" t="s">
        <v>198</v>
      </c>
      <c r="BJ407" s="446" t="s">
        <v>199</v>
      </c>
      <c r="BK407" s="452" t="s">
        <v>199</v>
      </c>
      <c r="BL407" s="453">
        <v>1.1499999999999999</v>
      </c>
      <c r="BM407" s="454">
        <v>40</v>
      </c>
      <c r="BN407" s="454" t="s">
        <v>911</v>
      </c>
      <c r="BO407" s="454" t="s">
        <v>912</v>
      </c>
      <c r="BP407" s="454" t="s">
        <v>913</v>
      </c>
      <c r="BQ407" s="454" t="s">
        <v>945</v>
      </c>
      <c r="BT407" s="485">
        <v>215.4769914</v>
      </c>
    </row>
    <row r="408" spans="1:72" ht="13.5" customHeight="1" outlineLevel="1">
      <c r="A408" s="431" t="s">
        <v>1070</v>
      </c>
      <c r="B408" s="432" t="s">
        <v>1060</v>
      </c>
      <c r="C408" s="432">
        <v>5</v>
      </c>
      <c r="D408" s="432">
        <v>4</v>
      </c>
      <c r="E408" s="432" t="s">
        <v>215</v>
      </c>
      <c r="F408" s="433">
        <v>1755</v>
      </c>
      <c r="G408" s="456">
        <v>1579.5</v>
      </c>
      <c r="H408" s="434">
        <v>719.55</v>
      </c>
      <c r="I408" s="435">
        <v>6</v>
      </c>
      <c r="J408" s="436">
        <v>3</v>
      </c>
      <c r="K408" s="437">
        <v>2.4000000000000004</v>
      </c>
      <c r="L408" s="438">
        <v>8.2619569362102787</v>
      </c>
      <c r="M408" s="439">
        <v>4.1309784681051394</v>
      </c>
      <c r="N408" s="440">
        <v>3.3047827744841118</v>
      </c>
      <c r="O408" s="438">
        <v>10.401924796705119</v>
      </c>
      <c r="P408" s="439">
        <v>5.2009623983525595</v>
      </c>
      <c r="Q408" s="441">
        <v>4.1607699186820479</v>
      </c>
      <c r="R408" s="442">
        <v>13</v>
      </c>
      <c r="S408" s="443">
        <v>6.5</v>
      </c>
      <c r="T408" s="437">
        <v>5.2</v>
      </c>
      <c r="U408" s="444">
        <v>92</v>
      </c>
      <c r="V408" s="432">
        <v>46</v>
      </c>
      <c r="W408" s="445">
        <v>36.800000000000004</v>
      </c>
      <c r="X408" s="443" t="s">
        <v>213</v>
      </c>
      <c r="Y408" s="436" t="s">
        <v>194</v>
      </c>
      <c r="Z408" s="436">
        <v>89.2</v>
      </c>
      <c r="AA408" s="436">
        <v>90</v>
      </c>
      <c r="AB408" s="436">
        <v>89.5</v>
      </c>
      <c r="AC408" s="436">
        <v>88.5</v>
      </c>
      <c r="AD408" s="436">
        <v>63.6</v>
      </c>
      <c r="AE408" s="436">
        <v>75.099999999999994</v>
      </c>
      <c r="AF408" s="436">
        <v>80.5</v>
      </c>
      <c r="AG408" s="436">
        <v>15</v>
      </c>
      <c r="AH408" s="436">
        <v>33</v>
      </c>
      <c r="AI408" s="436">
        <v>53</v>
      </c>
      <c r="AJ408" s="436">
        <v>30.749999999999996</v>
      </c>
      <c r="AK408" s="436">
        <v>220</v>
      </c>
      <c r="AL408" s="436">
        <v>350</v>
      </c>
      <c r="AM408" s="436">
        <v>205</v>
      </c>
      <c r="AN408" s="432">
        <v>14</v>
      </c>
      <c r="AO408" s="432">
        <v>29</v>
      </c>
      <c r="AP408" s="446">
        <v>135</v>
      </c>
      <c r="AQ408" s="447">
        <v>19.27068837623499</v>
      </c>
      <c r="AR408" s="457">
        <v>27</v>
      </c>
      <c r="AS408" s="449">
        <v>0.25290000000000001</v>
      </c>
      <c r="AT408" s="432" t="s">
        <v>299</v>
      </c>
      <c r="AU408" s="432" t="s">
        <v>197</v>
      </c>
      <c r="AV408" s="450">
        <v>57</v>
      </c>
      <c r="AW408" s="450">
        <v>67</v>
      </c>
      <c r="AX408" s="450" t="s">
        <v>206</v>
      </c>
      <c r="AY408" s="450">
        <v>42</v>
      </c>
      <c r="AZ408" s="450">
        <v>46</v>
      </c>
      <c r="BA408" s="450">
        <v>54</v>
      </c>
      <c r="BB408" s="450">
        <v>49</v>
      </c>
      <c r="BC408" s="450">
        <v>43</v>
      </c>
      <c r="BD408" s="450">
        <v>32</v>
      </c>
      <c r="BE408" s="451">
        <f t="shared" si="35"/>
        <v>335.38389830508476</v>
      </c>
      <c r="BF408" s="450">
        <v>3600</v>
      </c>
      <c r="BG408" s="451">
        <f t="shared" si="36"/>
        <v>335.38389830508476</v>
      </c>
      <c r="BH408" s="450">
        <v>3600</v>
      </c>
      <c r="BI408" s="446" t="s">
        <v>198</v>
      </c>
      <c r="BJ408" s="446" t="s">
        <v>199</v>
      </c>
      <c r="BK408" s="452" t="s">
        <v>199</v>
      </c>
      <c r="BL408" s="453">
        <v>1.1499999999999999</v>
      </c>
      <c r="BM408" s="454">
        <v>40</v>
      </c>
      <c r="BN408" s="454" t="s">
        <v>911</v>
      </c>
      <c r="BO408" s="454" t="s">
        <v>912</v>
      </c>
      <c r="BP408" s="454" t="s">
        <v>913</v>
      </c>
      <c r="BQ408" s="454" t="s">
        <v>945</v>
      </c>
      <c r="BT408" s="485">
        <v>204.5092842</v>
      </c>
    </row>
    <row r="409" spans="1:72" ht="13.5" customHeight="1" outlineLevel="1">
      <c r="A409" s="431" t="s">
        <v>1071</v>
      </c>
      <c r="B409" s="432" t="s">
        <v>1060</v>
      </c>
      <c r="C409" s="432">
        <v>1.5</v>
      </c>
      <c r="D409" s="432">
        <v>6</v>
      </c>
      <c r="E409" s="432" t="s">
        <v>212</v>
      </c>
      <c r="F409" s="433">
        <v>1160</v>
      </c>
      <c r="G409" s="456">
        <v>1044</v>
      </c>
      <c r="H409" s="434">
        <v>464</v>
      </c>
      <c r="I409" s="435">
        <v>2.8</v>
      </c>
      <c r="J409" s="436">
        <v>1.4</v>
      </c>
      <c r="K409" s="437">
        <v>1.1199999999999999</v>
      </c>
      <c r="L409" s="438">
        <v>3.4058989517274902</v>
      </c>
      <c r="M409" s="439">
        <v>1.7029494758637451</v>
      </c>
      <c r="N409" s="440">
        <v>1.3623595806909963</v>
      </c>
      <c r="O409" s="438">
        <v>4.1228777503360092</v>
      </c>
      <c r="P409" s="439">
        <v>2.0614388751680046</v>
      </c>
      <c r="Q409" s="441">
        <v>1.6491511001344037</v>
      </c>
      <c r="R409" s="442">
        <v>4.8</v>
      </c>
      <c r="S409" s="443">
        <v>2.4</v>
      </c>
      <c r="T409" s="437">
        <v>1.92</v>
      </c>
      <c r="U409" s="444">
        <v>30</v>
      </c>
      <c r="V409" s="432">
        <v>15</v>
      </c>
      <c r="W409" s="445">
        <v>12</v>
      </c>
      <c r="X409" s="443" t="s">
        <v>213</v>
      </c>
      <c r="Y409" s="436" t="s">
        <v>194</v>
      </c>
      <c r="Z409" s="436">
        <v>85.3</v>
      </c>
      <c r="AA409" s="436">
        <v>87.6</v>
      </c>
      <c r="AB409" s="436">
        <v>87.5</v>
      </c>
      <c r="AC409" s="436">
        <v>86.5</v>
      </c>
      <c r="AD409" s="436">
        <v>48.4</v>
      </c>
      <c r="AE409" s="436">
        <v>58.4</v>
      </c>
      <c r="AF409" s="436">
        <v>66.900000000000006</v>
      </c>
      <c r="AG409" s="436">
        <v>6.8</v>
      </c>
      <c r="AH409" s="436">
        <v>14</v>
      </c>
      <c r="AI409" s="436">
        <v>22.5</v>
      </c>
      <c r="AJ409" s="436">
        <v>13.055999999999999</v>
      </c>
      <c r="AK409" s="436">
        <v>205</v>
      </c>
      <c r="AL409" s="436">
        <v>330</v>
      </c>
      <c r="AM409" s="436">
        <v>192</v>
      </c>
      <c r="AN409" s="432">
        <v>34</v>
      </c>
      <c r="AO409" s="432">
        <v>46</v>
      </c>
      <c r="AP409" s="446">
        <v>121</v>
      </c>
      <c r="AQ409" s="447">
        <v>18.790809649215415</v>
      </c>
      <c r="AR409" s="457">
        <v>23</v>
      </c>
      <c r="AS409" s="449">
        <v>0.24579999999999999</v>
      </c>
      <c r="AT409" s="432" t="s">
        <v>299</v>
      </c>
      <c r="AU409" s="432" t="s">
        <v>197</v>
      </c>
      <c r="AV409" s="450">
        <v>54</v>
      </c>
      <c r="AW409" s="450">
        <v>63</v>
      </c>
      <c r="AX409" s="450">
        <v>35</v>
      </c>
      <c r="AY409" s="450">
        <v>36</v>
      </c>
      <c r="AZ409" s="450">
        <v>46</v>
      </c>
      <c r="BA409" s="450">
        <v>52</v>
      </c>
      <c r="BB409" s="450">
        <v>47</v>
      </c>
      <c r="BC409" s="450">
        <v>41</v>
      </c>
      <c r="BD409" s="450">
        <v>31</v>
      </c>
      <c r="BE409" s="451">
        <f t="shared" si="35"/>
        <v>503.07584745762711</v>
      </c>
      <c r="BF409" s="450">
        <v>2400</v>
      </c>
      <c r="BG409" s="451">
        <f t="shared" si="36"/>
        <v>503.07584745762711</v>
      </c>
      <c r="BH409" s="450">
        <v>2400</v>
      </c>
      <c r="BI409" s="446" t="s">
        <v>198</v>
      </c>
      <c r="BJ409" s="446" t="s">
        <v>199</v>
      </c>
      <c r="BK409" s="452" t="s">
        <v>200</v>
      </c>
      <c r="BL409" s="453">
        <v>1.1499999999999999</v>
      </c>
      <c r="BM409" s="454">
        <v>40</v>
      </c>
      <c r="BN409" s="454" t="s">
        <v>911</v>
      </c>
      <c r="BO409" s="454" t="s">
        <v>912</v>
      </c>
      <c r="BP409" s="454" t="s">
        <v>913</v>
      </c>
      <c r="BQ409" s="454" t="s">
        <v>945</v>
      </c>
      <c r="BT409" s="485">
        <v>232.92866699999999</v>
      </c>
    </row>
    <row r="410" spans="1:72" ht="13.5" customHeight="1" outlineLevel="1">
      <c r="A410" s="431" t="s">
        <v>1072</v>
      </c>
      <c r="B410" s="432" t="s">
        <v>1060</v>
      </c>
      <c r="C410" s="432">
        <v>2</v>
      </c>
      <c r="D410" s="432">
        <v>6</v>
      </c>
      <c r="E410" s="432" t="s">
        <v>215</v>
      </c>
      <c r="F410" s="433">
        <v>1160</v>
      </c>
      <c r="G410" s="456">
        <v>1032.4000000000001</v>
      </c>
      <c r="H410" s="434">
        <v>603.20000000000005</v>
      </c>
      <c r="I410" s="435">
        <v>3.8</v>
      </c>
      <c r="J410" s="436">
        <v>1.9</v>
      </c>
      <c r="K410" s="437">
        <v>1.52</v>
      </c>
      <c r="L410" s="438">
        <v>4.6079088795284306</v>
      </c>
      <c r="M410" s="439">
        <v>2.3039544397642153</v>
      </c>
      <c r="N410" s="440">
        <v>1.8431635518113723</v>
      </c>
      <c r="O410" s="438">
        <v>5.3920660255796031</v>
      </c>
      <c r="P410" s="439">
        <v>2.6960330127898016</v>
      </c>
      <c r="Q410" s="441">
        <v>2.1568264102318415</v>
      </c>
      <c r="R410" s="442">
        <v>6.4</v>
      </c>
      <c r="S410" s="443">
        <v>3.2</v>
      </c>
      <c r="T410" s="437">
        <v>2.5600000000000005</v>
      </c>
      <c r="U410" s="444">
        <v>40</v>
      </c>
      <c r="V410" s="432">
        <v>20</v>
      </c>
      <c r="W410" s="445">
        <v>16</v>
      </c>
      <c r="X410" s="443" t="s">
        <v>213</v>
      </c>
      <c r="Y410" s="436" t="s">
        <v>194</v>
      </c>
      <c r="Z410" s="436">
        <v>87.5</v>
      </c>
      <c r="AA410" s="436">
        <v>88.7</v>
      </c>
      <c r="AB410" s="436">
        <v>88.5</v>
      </c>
      <c r="AC410" s="436">
        <v>87.5</v>
      </c>
      <c r="AD410" s="436">
        <v>46.5</v>
      </c>
      <c r="AE410" s="436">
        <v>58.8</v>
      </c>
      <c r="AF410" s="436">
        <v>66.099999999999994</v>
      </c>
      <c r="AG410" s="436">
        <v>9.1</v>
      </c>
      <c r="AH410" s="436">
        <v>22</v>
      </c>
      <c r="AI410" s="436">
        <v>28</v>
      </c>
      <c r="AJ410" s="436">
        <v>20.384</v>
      </c>
      <c r="AK410" s="436">
        <v>240</v>
      </c>
      <c r="AL410" s="436">
        <v>310</v>
      </c>
      <c r="AM410" s="436">
        <v>224</v>
      </c>
      <c r="AN410" s="432">
        <v>23</v>
      </c>
      <c r="AO410" s="432">
        <v>32</v>
      </c>
      <c r="AP410" s="446">
        <v>133</v>
      </c>
      <c r="AQ410" s="447">
        <v>21.828465414757744</v>
      </c>
      <c r="AR410" s="457">
        <v>30</v>
      </c>
      <c r="AS410" s="449">
        <v>0.2999</v>
      </c>
      <c r="AT410" s="432" t="s">
        <v>299</v>
      </c>
      <c r="AU410" s="432" t="s">
        <v>197</v>
      </c>
      <c r="AV410" s="450">
        <v>54</v>
      </c>
      <c r="AW410" s="450">
        <v>63</v>
      </c>
      <c r="AX410" s="450">
        <v>35</v>
      </c>
      <c r="AY410" s="450">
        <v>36</v>
      </c>
      <c r="AZ410" s="450">
        <v>46</v>
      </c>
      <c r="BA410" s="450">
        <v>52</v>
      </c>
      <c r="BB410" s="450">
        <v>47</v>
      </c>
      <c r="BC410" s="450">
        <v>41</v>
      </c>
      <c r="BD410" s="450">
        <v>31</v>
      </c>
      <c r="BE410" s="451">
        <f t="shared" si="35"/>
        <v>503.07584745762711</v>
      </c>
      <c r="BF410" s="450">
        <v>2400</v>
      </c>
      <c r="BG410" s="451">
        <f t="shared" si="36"/>
        <v>503.07584745762711</v>
      </c>
      <c r="BH410" s="450">
        <v>2400</v>
      </c>
      <c r="BI410" s="446" t="s">
        <v>198</v>
      </c>
      <c r="BJ410" s="446" t="s">
        <v>199</v>
      </c>
      <c r="BK410" s="452" t="s">
        <v>200</v>
      </c>
      <c r="BL410" s="453">
        <v>1.1499999999999999</v>
      </c>
      <c r="BM410" s="454">
        <v>40</v>
      </c>
      <c r="BN410" s="454" t="s">
        <v>911</v>
      </c>
      <c r="BO410" s="454" t="s">
        <v>912</v>
      </c>
      <c r="BP410" s="454" t="s">
        <v>913</v>
      </c>
      <c r="BQ410" s="454" t="s">
        <v>945</v>
      </c>
      <c r="BT410" s="485">
        <v>221.9</v>
      </c>
    </row>
    <row r="411" spans="1:72" ht="13.5" customHeight="1" outlineLevel="1">
      <c r="A411" s="431" t="s">
        <v>1073</v>
      </c>
      <c r="B411" s="432" t="s">
        <v>1060</v>
      </c>
      <c r="C411" s="432">
        <v>1</v>
      </c>
      <c r="D411" s="432">
        <v>8</v>
      </c>
      <c r="E411" s="432" t="s">
        <v>212</v>
      </c>
      <c r="F411" s="433">
        <v>870</v>
      </c>
      <c r="G411" s="456">
        <v>783</v>
      </c>
      <c r="H411" s="434">
        <v>348</v>
      </c>
      <c r="I411" s="435">
        <v>3</v>
      </c>
      <c r="J411" s="436">
        <v>1.5</v>
      </c>
      <c r="K411" s="437">
        <v>1.2000000000000002</v>
      </c>
      <c r="L411" s="438">
        <v>3.3817513083660353</v>
      </c>
      <c r="M411" s="439">
        <v>1.6908756541830177</v>
      </c>
      <c r="N411" s="440">
        <v>1.3527005233464142</v>
      </c>
      <c r="O411" s="438">
        <v>3.7397132819643555</v>
      </c>
      <c r="P411" s="439">
        <v>1.8698566409821777</v>
      </c>
      <c r="Q411" s="441">
        <v>1.4958853127857423</v>
      </c>
      <c r="R411" s="442">
        <v>4.2</v>
      </c>
      <c r="S411" s="443">
        <v>2.1</v>
      </c>
      <c r="T411" s="437">
        <v>1.6800000000000002</v>
      </c>
      <c r="U411" s="444">
        <v>18</v>
      </c>
      <c r="V411" s="432">
        <v>9</v>
      </c>
      <c r="W411" s="445">
        <v>7.2</v>
      </c>
      <c r="X411" s="443" t="s">
        <v>213</v>
      </c>
      <c r="Y411" s="436" t="s">
        <v>194</v>
      </c>
      <c r="Z411" s="436">
        <v>77</v>
      </c>
      <c r="AA411" s="436">
        <v>80</v>
      </c>
      <c r="AB411" s="436">
        <v>81.5</v>
      </c>
      <c r="AC411" s="436">
        <v>80</v>
      </c>
      <c r="AD411" s="436">
        <v>36</v>
      </c>
      <c r="AE411" s="436">
        <v>47</v>
      </c>
      <c r="AF411" s="436">
        <v>56</v>
      </c>
      <c r="AG411" s="436">
        <v>8</v>
      </c>
      <c r="AH411" s="436">
        <v>11</v>
      </c>
      <c r="AI411" s="436">
        <v>20</v>
      </c>
      <c r="AJ411" s="436">
        <v>11.92</v>
      </c>
      <c r="AK411" s="436">
        <v>160</v>
      </c>
      <c r="AL411" s="436">
        <v>280</v>
      </c>
      <c r="AM411" s="436">
        <v>149</v>
      </c>
      <c r="AN411" s="432">
        <v>50</v>
      </c>
      <c r="AO411" s="432">
        <v>68</v>
      </c>
      <c r="AP411" s="446">
        <v>106</v>
      </c>
      <c r="AQ411" s="447">
        <v>17.440000000000001</v>
      </c>
      <c r="AR411" s="457">
        <v>31</v>
      </c>
      <c r="AS411" s="449">
        <v>0.22</v>
      </c>
      <c r="AT411" s="432" t="s">
        <v>299</v>
      </c>
      <c r="AU411" s="432" t="s">
        <v>197</v>
      </c>
      <c r="AV411" s="450">
        <v>54</v>
      </c>
      <c r="AW411" s="450">
        <v>63</v>
      </c>
      <c r="AX411" s="450">
        <v>35</v>
      </c>
      <c r="AY411" s="450">
        <v>36</v>
      </c>
      <c r="AZ411" s="450">
        <v>46</v>
      </c>
      <c r="BA411" s="450">
        <v>52</v>
      </c>
      <c r="BB411" s="450">
        <v>47</v>
      </c>
      <c r="BC411" s="450">
        <v>41</v>
      </c>
      <c r="BD411" s="450">
        <v>31</v>
      </c>
      <c r="BE411" s="451">
        <f t="shared" si="35"/>
        <v>670.76779661016951</v>
      </c>
      <c r="BF411" s="450">
        <v>1800</v>
      </c>
      <c r="BG411" s="451">
        <f t="shared" si="36"/>
        <v>670.76779661016951</v>
      </c>
      <c r="BH411" s="450">
        <v>1800</v>
      </c>
      <c r="BI411" s="446" t="s">
        <v>198</v>
      </c>
      <c r="BJ411" s="446" t="s">
        <v>199</v>
      </c>
      <c r="BK411" s="452" t="s">
        <v>200</v>
      </c>
      <c r="BL411" s="453">
        <v>1.1499999999999999</v>
      </c>
      <c r="BM411" s="454">
        <v>40</v>
      </c>
      <c r="BN411" s="454" t="s">
        <v>911</v>
      </c>
      <c r="BO411" s="454" t="s">
        <v>912</v>
      </c>
      <c r="BP411" s="454" t="s">
        <v>913</v>
      </c>
      <c r="BQ411" s="454" t="s">
        <v>945</v>
      </c>
      <c r="BT411" s="485">
        <v>140.99287899999999</v>
      </c>
    </row>
    <row r="412" spans="1:72" ht="13.5" customHeight="1" outlineLevel="1">
      <c r="A412" s="431" t="s">
        <v>1074</v>
      </c>
      <c r="B412" s="432" t="s">
        <v>1060</v>
      </c>
      <c r="C412" s="432">
        <v>1.5</v>
      </c>
      <c r="D412" s="432">
        <v>8</v>
      </c>
      <c r="E412" s="432" t="s">
        <v>215</v>
      </c>
      <c r="F412" s="433">
        <v>865</v>
      </c>
      <c r="G412" s="456">
        <v>778.5</v>
      </c>
      <c r="H412" s="434">
        <v>346</v>
      </c>
      <c r="I412" s="435">
        <v>4.5999999999999996</v>
      </c>
      <c r="J412" s="436">
        <v>2.2999999999999998</v>
      </c>
      <c r="K412" s="437">
        <v>1.8399999999999999</v>
      </c>
      <c r="L412" s="438">
        <v>5.1178605787756055</v>
      </c>
      <c r="M412" s="439">
        <v>2.5589302893878028</v>
      </c>
      <c r="N412" s="440">
        <v>2.0471442315102424</v>
      </c>
      <c r="O412" s="438">
        <v>5.4727511443380807</v>
      </c>
      <c r="P412" s="439">
        <v>2.7363755721690404</v>
      </c>
      <c r="Q412" s="441">
        <v>2.1891004577352322</v>
      </c>
      <c r="R412" s="442">
        <v>6</v>
      </c>
      <c r="S412" s="443">
        <v>3</v>
      </c>
      <c r="T412" s="437">
        <v>2.4000000000000004</v>
      </c>
      <c r="U412" s="444">
        <v>34</v>
      </c>
      <c r="V412" s="432">
        <v>17</v>
      </c>
      <c r="W412" s="445">
        <v>13.600000000000001</v>
      </c>
      <c r="X412" s="443" t="s">
        <v>193</v>
      </c>
      <c r="Y412" s="436" t="s">
        <v>194</v>
      </c>
      <c r="Z412" s="436">
        <v>78.5</v>
      </c>
      <c r="AA412" s="436">
        <v>82</v>
      </c>
      <c r="AB412" s="436">
        <v>82.5</v>
      </c>
      <c r="AC412" s="436">
        <v>81.5</v>
      </c>
      <c r="AD412" s="436">
        <v>35</v>
      </c>
      <c r="AE412" s="436">
        <v>47</v>
      </c>
      <c r="AF412" s="436">
        <v>56</v>
      </c>
      <c r="AG412" s="436">
        <v>12</v>
      </c>
      <c r="AH412" s="436">
        <v>16</v>
      </c>
      <c r="AI412" s="436">
        <v>28</v>
      </c>
      <c r="AJ412" s="436">
        <v>17.88</v>
      </c>
      <c r="AK412" s="436">
        <v>160</v>
      </c>
      <c r="AL412" s="436">
        <v>280</v>
      </c>
      <c r="AM412" s="436">
        <v>149</v>
      </c>
      <c r="AN412" s="432">
        <v>43</v>
      </c>
      <c r="AO412" s="432">
        <v>63</v>
      </c>
      <c r="AP412" s="446">
        <v>119</v>
      </c>
      <c r="AQ412" s="447">
        <v>21.7</v>
      </c>
      <c r="AR412" s="457">
        <v>45</v>
      </c>
      <c r="AS412" s="449">
        <v>0.3</v>
      </c>
      <c r="AT412" s="432" t="s">
        <v>299</v>
      </c>
      <c r="AU412" s="432" t="s">
        <v>197</v>
      </c>
      <c r="AV412" s="450">
        <v>54</v>
      </c>
      <c r="AW412" s="450">
        <v>63</v>
      </c>
      <c r="AX412" s="450">
        <v>35</v>
      </c>
      <c r="AY412" s="450">
        <v>36</v>
      </c>
      <c r="AZ412" s="450">
        <v>46</v>
      </c>
      <c r="BA412" s="450">
        <v>52</v>
      </c>
      <c r="BB412" s="450">
        <v>47</v>
      </c>
      <c r="BC412" s="450">
        <v>41</v>
      </c>
      <c r="BD412" s="450">
        <v>31</v>
      </c>
      <c r="BE412" s="451">
        <f t="shared" si="35"/>
        <v>670.76779661016951</v>
      </c>
      <c r="BF412" s="450">
        <v>1800</v>
      </c>
      <c r="BG412" s="451">
        <f t="shared" si="36"/>
        <v>670.76779661016951</v>
      </c>
      <c r="BH412" s="450">
        <v>1800</v>
      </c>
      <c r="BI412" s="446" t="s">
        <v>198</v>
      </c>
      <c r="BJ412" s="446" t="s">
        <v>199</v>
      </c>
      <c r="BK412" s="452" t="s">
        <v>200</v>
      </c>
      <c r="BL412" s="453">
        <v>1.1499999999999999</v>
      </c>
      <c r="BM412" s="454">
        <v>40</v>
      </c>
      <c r="BN412" s="454" t="s">
        <v>911</v>
      </c>
      <c r="BO412" s="454" t="s">
        <v>912</v>
      </c>
      <c r="BP412" s="454" t="s">
        <v>913</v>
      </c>
      <c r="BQ412" s="454" t="s">
        <v>945</v>
      </c>
      <c r="BT412" s="485">
        <v>156.78221110000001</v>
      </c>
    </row>
    <row r="413" spans="1:72" ht="13.5" customHeight="1" outlineLevel="1">
      <c r="A413" s="431" t="s">
        <v>1075</v>
      </c>
      <c r="B413" s="432" t="s">
        <v>1060</v>
      </c>
      <c r="C413" s="432">
        <v>7.5</v>
      </c>
      <c r="D413" s="432">
        <v>2</v>
      </c>
      <c r="E413" s="432" t="s">
        <v>221</v>
      </c>
      <c r="F413" s="433">
        <v>3520</v>
      </c>
      <c r="G413" s="456">
        <v>3168</v>
      </c>
      <c r="H413" s="434">
        <v>1126.4000000000001</v>
      </c>
      <c r="I413" s="435">
        <v>6</v>
      </c>
      <c r="J413" s="436">
        <v>3</v>
      </c>
      <c r="K413" s="437">
        <v>2.4000000000000004</v>
      </c>
      <c r="L413" s="438">
        <v>9.9958214429211054</v>
      </c>
      <c r="M413" s="439">
        <v>4.9979107214605527</v>
      </c>
      <c r="N413" s="440">
        <v>3.9983285771684423</v>
      </c>
      <c r="O413" s="438">
        <v>13.484749989949064</v>
      </c>
      <c r="P413" s="439">
        <v>6.742374994974532</v>
      </c>
      <c r="Q413" s="441">
        <v>5.3938999959796261</v>
      </c>
      <c r="R413" s="442">
        <v>17.600000000000001</v>
      </c>
      <c r="S413" s="443">
        <v>8.8000000000000007</v>
      </c>
      <c r="T413" s="437">
        <v>7.0400000000000009</v>
      </c>
      <c r="U413" s="444">
        <v>126</v>
      </c>
      <c r="V413" s="432">
        <v>63</v>
      </c>
      <c r="W413" s="445">
        <v>50.400000000000006</v>
      </c>
      <c r="X413" s="443" t="s">
        <v>222</v>
      </c>
      <c r="Y413" s="436" t="s">
        <v>194</v>
      </c>
      <c r="Z413" s="436">
        <v>89.6</v>
      </c>
      <c r="AA413" s="436">
        <v>90.1</v>
      </c>
      <c r="AB413" s="436">
        <v>89.5</v>
      </c>
      <c r="AC413" s="436">
        <v>88.5</v>
      </c>
      <c r="AD413" s="436">
        <v>78.5</v>
      </c>
      <c r="AE413" s="436">
        <v>86.8</v>
      </c>
      <c r="AF413" s="436">
        <v>89.2</v>
      </c>
      <c r="AG413" s="436">
        <v>11</v>
      </c>
      <c r="AH413" s="436">
        <v>20</v>
      </c>
      <c r="AI413" s="436">
        <v>55</v>
      </c>
      <c r="AJ413" s="436">
        <v>19.03</v>
      </c>
      <c r="AK413" s="436">
        <v>180</v>
      </c>
      <c r="AL413" s="436">
        <v>490</v>
      </c>
      <c r="AM413" s="436">
        <v>173</v>
      </c>
      <c r="AN413" s="432">
        <v>17</v>
      </c>
      <c r="AO413" s="432">
        <v>30</v>
      </c>
      <c r="AP413" s="446">
        <v>160.74600000000001</v>
      </c>
      <c r="AQ413" s="447">
        <v>29.492774003077741</v>
      </c>
      <c r="AR413" s="457">
        <v>8.3000000000000007</v>
      </c>
      <c r="AS413" s="449">
        <v>0.42799999999999999</v>
      </c>
      <c r="AT413" s="432" t="s">
        <v>299</v>
      </c>
      <c r="AU413" s="432" t="s">
        <v>197</v>
      </c>
      <c r="AV413" s="450">
        <v>66</v>
      </c>
      <c r="AW413" s="450">
        <v>78</v>
      </c>
      <c r="AX413" s="450">
        <v>36</v>
      </c>
      <c r="AY413" s="450">
        <v>53</v>
      </c>
      <c r="AZ413" s="450">
        <v>55</v>
      </c>
      <c r="BA413" s="450">
        <v>63</v>
      </c>
      <c r="BB413" s="450">
        <v>62</v>
      </c>
      <c r="BC413" s="450">
        <v>58</v>
      </c>
      <c r="BD413" s="450">
        <v>47</v>
      </c>
      <c r="BE413" s="451">
        <f t="shared" si="35"/>
        <v>223.58926553672316</v>
      </c>
      <c r="BF413" s="450">
        <v>5400</v>
      </c>
      <c r="BG413" s="451">
        <f t="shared" si="36"/>
        <v>223.58926553672316</v>
      </c>
      <c r="BH413" s="450">
        <v>5400</v>
      </c>
      <c r="BI413" s="446" t="s">
        <v>198</v>
      </c>
      <c r="BJ413" s="446" t="s">
        <v>199</v>
      </c>
      <c r="BK413" s="452" t="s">
        <v>200</v>
      </c>
      <c r="BL413" s="453">
        <v>1.1499999999999999</v>
      </c>
      <c r="BM413" s="454">
        <v>40</v>
      </c>
      <c r="BN413" s="454" t="s">
        <v>911</v>
      </c>
      <c r="BO413" s="454" t="s">
        <v>912</v>
      </c>
      <c r="BP413" s="454" t="s">
        <v>913</v>
      </c>
      <c r="BQ413" s="454" t="s">
        <v>945</v>
      </c>
      <c r="BT413" s="485">
        <v>242.82336839999999</v>
      </c>
    </row>
    <row r="414" spans="1:72" ht="13.5" customHeight="1" outlineLevel="1">
      <c r="A414" s="431" t="s">
        <v>1076</v>
      </c>
      <c r="B414" s="432" t="s">
        <v>1060</v>
      </c>
      <c r="C414" s="432">
        <v>10</v>
      </c>
      <c r="D414" s="432">
        <v>2</v>
      </c>
      <c r="E414" s="432" t="s">
        <v>224</v>
      </c>
      <c r="F414" s="433">
        <v>3515</v>
      </c>
      <c r="G414" s="456">
        <v>3128.35</v>
      </c>
      <c r="H414" s="434">
        <v>1370.8500000000001</v>
      </c>
      <c r="I414" s="435">
        <v>7</v>
      </c>
      <c r="J414" s="436">
        <v>3.5</v>
      </c>
      <c r="K414" s="437">
        <v>2.8000000000000003</v>
      </c>
      <c r="L414" s="438">
        <v>12.639674545662578</v>
      </c>
      <c r="M414" s="439">
        <v>6.3198372728312888</v>
      </c>
      <c r="N414" s="440">
        <v>5.0558698182650312</v>
      </c>
      <c r="O414" s="438">
        <v>17.381802420103117</v>
      </c>
      <c r="P414" s="439">
        <v>8.6909012100515586</v>
      </c>
      <c r="Q414" s="441">
        <v>6.9527209680412474</v>
      </c>
      <c r="R414" s="442">
        <v>23</v>
      </c>
      <c r="S414" s="443">
        <v>11.5</v>
      </c>
      <c r="T414" s="437">
        <v>9.2000000000000011</v>
      </c>
      <c r="U414" s="444">
        <v>162</v>
      </c>
      <c r="V414" s="432">
        <v>81</v>
      </c>
      <c r="W414" s="445">
        <v>64.8</v>
      </c>
      <c r="X414" s="443" t="s">
        <v>222</v>
      </c>
      <c r="Y414" s="436" t="s">
        <v>194</v>
      </c>
      <c r="Z414" s="436">
        <v>91</v>
      </c>
      <c r="AA414" s="436">
        <v>91.1</v>
      </c>
      <c r="AB414" s="436">
        <v>90.2</v>
      </c>
      <c r="AC414" s="436">
        <v>89.5</v>
      </c>
      <c r="AD414" s="436">
        <v>81.5</v>
      </c>
      <c r="AE414" s="436">
        <v>88.8</v>
      </c>
      <c r="AF414" s="436">
        <v>90.3</v>
      </c>
      <c r="AG414" s="436">
        <v>15</v>
      </c>
      <c r="AH414" s="436">
        <v>27</v>
      </c>
      <c r="AI414" s="436">
        <v>66</v>
      </c>
      <c r="AJ414" s="436">
        <v>24.9</v>
      </c>
      <c r="AK414" s="436">
        <v>180</v>
      </c>
      <c r="AL414" s="436">
        <v>440</v>
      </c>
      <c r="AM414" s="436">
        <v>166</v>
      </c>
      <c r="AN414" s="432">
        <v>14</v>
      </c>
      <c r="AO414" s="432">
        <v>28</v>
      </c>
      <c r="AP414" s="446">
        <v>218</v>
      </c>
      <c r="AQ414" s="447">
        <v>33.155900134134839</v>
      </c>
      <c r="AR414" s="457">
        <v>11</v>
      </c>
      <c r="AS414" s="449">
        <v>0.51280000000000003</v>
      </c>
      <c r="AT414" s="432" t="s">
        <v>299</v>
      </c>
      <c r="AU414" s="432" t="s">
        <v>197</v>
      </c>
      <c r="AV414" s="450">
        <v>66</v>
      </c>
      <c r="AW414" s="450">
        <v>78</v>
      </c>
      <c r="AX414" s="450">
        <v>36</v>
      </c>
      <c r="AY414" s="450">
        <v>53</v>
      </c>
      <c r="AZ414" s="450">
        <v>55</v>
      </c>
      <c r="BA414" s="450">
        <v>63</v>
      </c>
      <c r="BB414" s="450">
        <v>62</v>
      </c>
      <c r="BC414" s="450">
        <v>58</v>
      </c>
      <c r="BD414" s="450">
        <v>47</v>
      </c>
      <c r="BE414" s="451">
        <f t="shared" si="35"/>
        <v>223.58926553672316</v>
      </c>
      <c r="BF414" s="450">
        <v>5400</v>
      </c>
      <c r="BG414" s="451">
        <f t="shared" si="36"/>
        <v>223.58926553672316</v>
      </c>
      <c r="BH414" s="450">
        <v>5400</v>
      </c>
      <c r="BI414" s="446" t="s">
        <v>198</v>
      </c>
      <c r="BJ414" s="446" t="s">
        <v>199</v>
      </c>
      <c r="BK414" s="452" t="s">
        <v>200</v>
      </c>
      <c r="BL414" s="453">
        <v>1.1499999999999999</v>
      </c>
      <c r="BM414" s="454">
        <v>40</v>
      </c>
      <c r="BN414" s="454" t="s">
        <v>911</v>
      </c>
      <c r="BO414" s="454" t="s">
        <v>912</v>
      </c>
      <c r="BP414" s="454" t="s">
        <v>913</v>
      </c>
      <c r="BQ414" s="454" t="s">
        <v>945</v>
      </c>
      <c r="BT414" s="485">
        <v>227.57</v>
      </c>
    </row>
    <row r="415" spans="1:72" ht="13.5" customHeight="1" outlineLevel="1">
      <c r="A415" s="431" t="s">
        <v>1077</v>
      </c>
      <c r="B415" s="432" t="s">
        <v>1060</v>
      </c>
      <c r="C415" s="432">
        <v>7.5</v>
      </c>
      <c r="D415" s="432">
        <v>4</v>
      </c>
      <c r="E415" s="432" t="s">
        <v>221</v>
      </c>
      <c r="F415" s="433">
        <v>1765</v>
      </c>
      <c r="G415" s="456">
        <v>1570.8500000000001</v>
      </c>
      <c r="H415" s="434">
        <v>741.3</v>
      </c>
      <c r="I415" s="435">
        <v>10</v>
      </c>
      <c r="J415" s="436">
        <v>5</v>
      </c>
      <c r="K415" s="437">
        <v>4</v>
      </c>
      <c r="L415" s="438">
        <v>12.808252202462466</v>
      </c>
      <c r="M415" s="439">
        <v>6.4041261012312329</v>
      </c>
      <c r="N415" s="440">
        <v>5.1233008809849867</v>
      </c>
      <c r="O415" s="438">
        <v>15.906688710916864</v>
      </c>
      <c r="P415" s="439">
        <v>7.953344355458432</v>
      </c>
      <c r="Q415" s="441">
        <v>6.3626754843667461</v>
      </c>
      <c r="R415" s="442">
        <v>19.399999999999999</v>
      </c>
      <c r="S415" s="443">
        <v>9.6999999999999993</v>
      </c>
      <c r="T415" s="437">
        <v>7.76</v>
      </c>
      <c r="U415" s="444">
        <v>126</v>
      </c>
      <c r="V415" s="432">
        <v>63</v>
      </c>
      <c r="W415" s="445">
        <v>50.400000000000006</v>
      </c>
      <c r="X415" s="443" t="s">
        <v>222</v>
      </c>
      <c r="Y415" s="436" t="s">
        <v>194</v>
      </c>
      <c r="Z415" s="436">
        <v>90.73</v>
      </c>
      <c r="AA415" s="436">
        <v>91.7</v>
      </c>
      <c r="AB415" s="436">
        <v>91.7</v>
      </c>
      <c r="AC415" s="436">
        <v>91</v>
      </c>
      <c r="AD415" s="436">
        <v>60.5</v>
      </c>
      <c r="AE415" s="436">
        <v>72.3</v>
      </c>
      <c r="AF415" s="436">
        <v>78.900000000000006</v>
      </c>
      <c r="AG415" s="436">
        <v>22</v>
      </c>
      <c r="AH415" s="436">
        <v>60</v>
      </c>
      <c r="AI415" s="436">
        <v>100</v>
      </c>
      <c r="AJ415" s="436">
        <v>55.22</v>
      </c>
      <c r="AK415" s="436">
        <v>270</v>
      </c>
      <c r="AL415" s="436">
        <v>450</v>
      </c>
      <c r="AM415" s="436">
        <v>251</v>
      </c>
      <c r="AN415" s="432">
        <v>25</v>
      </c>
      <c r="AO415" s="432">
        <v>42</v>
      </c>
      <c r="AP415" s="446">
        <v>175.059</v>
      </c>
      <c r="AQ415" s="447">
        <v>42.129100095228338</v>
      </c>
      <c r="AR415" s="457">
        <v>39</v>
      </c>
      <c r="AS415" s="449">
        <v>0.80300000000000005</v>
      </c>
      <c r="AT415" s="432" t="s">
        <v>299</v>
      </c>
      <c r="AU415" s="432" t="s">
        <v>197</v>
      </c>
      <c r="AV415" s="450">
        <v>57</v>
      </c>
      <c r="AW415" s="450">
        <v>69</v>
      </c>
      <c r="AX415" s="450" t="s">
        <v>206</v>
      </c>
      <c r="AY415" s="450">
        <v>37</v>
      </c>
      <c r="AZ415" s="450">
        <v>44</v>
      </c>
      <c r="BA415" s="450">
        <v>54</v>
      </c>
      <c r="BB415" s="450">
        <v>53</v>
      </c>
      <c r="BC415" s="450">
        <v>44</v>
      </c>
      <c r="BD415" s="450">
        <v>35</v>
      </c>
      <c r="BE415" s="451">
        <f t="shared" si="35"/>
        <v>335.38389830508476</v>
      </c>
      <c r="BF415" s="450">
        <v>3600</v>
      </c>
      <c r="BG415" s="451">
        <f t="shared" si="36"/>
        <v>335.38389830508476</v>
      </c>
      <c r="BH415" s="450">
        <v>3600</v>
      </c>
      <c r="BI415" s="446" t="s">
        <v>198</v>
      </c>
      <c r="BJ415" s="446" t="s">
        <v>199</v>
      </c>
      <c r="BK415" s="452" t="s">
        <v>199</v>
      </c>
      <c r="BL415" s="453">
        <v>1.1499999999999999</v>
      </c>
      <c r="BM415" s="454">
        <v>40</v>
      </c>
      <c r="BN415" s="454" t="s">
        <v>911</v>
      </c>
      <c r="BO415" s="454" t="s">
        <v>912</v>
      </c>
      <c r="BP415" s="454" t="s">
        <v>913</v>
      </c>
      <c r="BQ415" s="454" t="s">
        <v>945</v>
      </c>
      <c r="BT415" s="485">
        <v>283.74284210000002</v>
      </c>
    </row>
    <row r="416" spans="1:72" ht="13.5" customHeight="1" outlineLevel="1">
      <c r="A416" s="431" t="s">
        <v>1078</v>
      </c>
      <c r="B416" s="432" t="s">
        <v>1060</v>
      </c>
      <c r="C416" s="432">
        <v>10</v>
      </c>
      <c r="D416" s="432">
        <v>4</v>
      </c>
      <c r="E416" s="432" t="s">
        <v>224</v>
      </c>
      <c r="F416" s="433">
        <v>1755</v>
      </c>
      <c r="G416" s="456">
        <v>1561.95</v>
      </c>
      <c r="H416" s="434">
        <v>684.45</v>
      </c>
      <c r="I416" s="435">
        <v>12.2</v>
      </c>
      <c r="J416" s="436">
        <v>6.1</v>
      </c>
      <c r="K416" s="437">
        <v>4.88</v>
      </c>
      <c r="L416" s="438">
        <v>16.023038576095981</v>
      </c>
      <c r="M416" s="439">
        <v>8.0115192880479906</v>
      </c>
      <c r="N416" s="440">
        <v>6.409215430438393</v>
      </c>
      <c r="O416" s="438">
        <v>20.014293274614094</v>
      </c>
      <c r="P416" s="439">
        <v>10.007146637307047</v>
      </c>
      <c r="Q416" s="441">
        <v>8.0057173098456378</v>
      </c>
      <c r="R416" s="442">
        <v>25</v>
      </c>
      <c r="S416" s="443">
        <v>12.5</v>
      </c>
      <c r="T416" s="437">
        <v>10</v>
      </c>
      <c r="U416" s="444">
        <v>162</v>
      </c>
      <c r="V416" s="432">
        <v>81</v>
      </c>
      <c r="W416" s="445">
        <v>64.8</v>
      </c>
      <c r="X416" s="443" t="s">
        <v>222</v>
      </c>
      <c r="Y416" s="436" t="s">
        <v>194</v>
      </c>
      <c r="Z416" s="436">
        <v>91.7</v>
      </c>
      <c r="AA416" s="436">
        <v>92.2</v>
      </c>
      <c r="AB416" s="436">
        <v>91.7</v>
      </c>
      <c r="AC416" s="436">
        <v>91</v>
      </c>
      <c r="AD416" s="436">
        <v>63.8</v>
      </c>
      <c r="AE416" s="436">
        <v>76.2</v>
      </c>
      <c r="AF416" s="436">
        <v>81.7</v>
      </c>
      <c r="AG416" s="436">
        <v>30</v>
      </c>
      <c r="AH416" s="436">
        <v>81</v>
      </c>
      <c r="AI416" s="436">
        <v>123</v>
      </c>
      <c r="AJ416" s="436">
        <v>75.899999999999991</v>
      </c>
      <c r="AK416" s="436">
        <v>270</v>
      </c>
      <c r="AL416" s="436">
        <v>410</v>
      </c>
      <c r="AM416" s="436">
        <v>253</v>
      </c>
      <c r="AN416" s="432">
        <v>20</v>
      </c>
      <c r="AO416" s="432">
        <v>36</v>
      </c>
      <c r="AP416" s="446">
        <v>179.9034</v>
      </c>
      <c r="AQ416" s="447">
        <v>44.632767991048432</v>
      </c>
      <c r="AR416" s="457">
        <v>51</v>
      </c>
      <c r="AS416" s="449">
        <v>0.8679</v>
      </c>
      <c r="AT416" s="432" t="s">
        <v>299</v>
      </c>
      <c r="AU416" s="432" t="s">
        <v>197</v>
      </c>
      <c r="AV416" s="450">
        <v>57</v>
      </c>
      <c r="AW416" s="450">
        <v>69</v>
      </c>
      <c r="AX416" s="450" t="s">
        <v>206</v>
      </c>
      <c r="AY416" s="450">
        <v>37</v>
      </c>
      <c r="AZ416" s="450">
        <v>44</v>
      </c>
      <c r="BA416" s="450">
        <v>54</v>
      </c>
      <c r="BB416" s="450">
        <v>53</v>
      </c>
      <c r="BC416" s="450">
        <v>44</v>
      </c>
      <c r="BD416" s="450">
        <v>35</v>
      </c>
      <c r="BE416" s="451">
        <f t="shared" si="35"/>
        <v>335.38389830508476</v>
      </c>
      <c r="BF416" s="450">
        <v>3600</v>
      </c>
      <c r="BG416" s="451">
        <f t="shared" si="36"/>
        <v>335.38389830508476</v>
      </c>
      <c r="BH416" s="450">
        <v>3600</v>
      </c>
      <c r="BI416" s="446" t="s">
        <v>198</v>
      </c>
      <c r="BJ416" s="446" t="s">
        <v>199</v>
      </c>
      <c r="BK416" s="452" t="s">
        <v>199</v>
      </c>
      <c r="BL416" s="453">
        <v>1.1499999999999999</v>
      </c>
      <c r="BM416" s="454">
        <v>40</v>
      </c>
      <c r="BN416" s="454" t="s">
        <v>911</v>
      </c>
      <c r="BO416" s="454" t="s">
        <v>912</v>
      </c>
      <c r="BP416" s="454" t="s">
        <v>913</v>
      </c>
      <c r="BQ416" s="454" t="s">
        <v>945</v>
      </c>
      <c r="BT416" s="485">
        <v>253.72216839999999</v>
      </c>
    </row>
    <row r="417" spans="1:72" ht="13.5" customHeight="1" outlineLevel="1">
      <c r="A417" s="431" t="s">
        <v>1079</v>
      </c>
      <c r="B417" s="432" t="s">
        <v>1060</v>
      </c>
      <c r="C417" s="432">
        <v>3</v>
      </c>
      <c r="D417" s="432">
        <v>6</v>
      </c>
      <c r="E417" s="432" t="s">
        <v>221</v>
      </c>
      <c r="F417" s="433">
        <v>1175</v>
      </c>
      <c r="G417" s="456">
        <v>1045.75</v>
      </c>
      <c r="H417" s="434">
        <v>481.74999999999994</v>
      </c>
      <c r="I417" s="435">
        <v>5</v>
      </c>
      <c r="J417" s="436">
        <v>2.5</v>
      </c>
      <c r="K417" s="437">
        <v>2</v>
      </c>
      <c r="L417" s="438">
        <v>6.1478591372758604</v>
      </c>
      <c r="M417" s="439">
        <v>3.0739295686379302</v>
      </c>
      <c r="N417" s="440">
        <v>2.4591436549103443</v>
      </c>
      <c r="O417" s="438">
        <v>7.2230097189074947</v>
      </c>
      <c r="P417" s="439">
        <v>3.6115048594537473</v>
      </c>
      <c r="Q417" s="441">
        <v>2.889203887562998</v>
      </c>
      <c r="R417" s="442">
        <v>8.6</v>
      </c>
      <c r="S417" s="443">
        <v>4.3</v>
      </c>
      <c r="T417" s="437">
        <v>3.44</v>
      </c>
      <c r="U417" s="444">
        <v>64</v>
      </c>
      <c r="V417" s="432">
        <v>32</v>
      </c>
      <c r="W417" s="445">
        <v>25.6</v>
      </c>
      <c r="X417" s="443" t="s">
        <v>210</v>
      </c>
      <c r="Y417" s="436" t="s">
        <v>194</v>
      </c>
      <c r="Z417" s="436">
        <v>87.8</v>
      </c>
      <c r="AA417" s="436">
        <v>89.3</v>
      </c>
      <c r="AB417" s="436">
        <v>89.5</v>
      </c>
      <c r="AC417" s="436">
        <v>88.5</v>
      </c>
      <c r="AD417" s="436">
        <v>52.1</v>
      </c>
      <c r="AE417" s="436">
        <v>65.400000000000006</v>
      </c>
      <c r="AF417" s="436">
        <v>73</v>
      </c>
      <c r="AG417" s="436">
        <v>13.4</v>
      </c>
      <c r="AH417" s="436">
        <v>35.5</v>
      </c>
      <c r="AI417" s="436">
        <v>63</v>
      </c>
      <c r="AJ417" s="436">
        <v>33.098000000000006</v>
      </c>
      <c r="AK417" s="436">
        <v>265</v>
      </c>
      <c r="AL417" s="436">
        <v>470</v>
      </c>
      <c r="AM417" s="436">
        <v>247</v>
      </c>
      <c r="AN417" s="432">
        <v>23</v>
      </c>
      <c r="AO417" s="432">
        <v>35</v>
      </c>
      <c r="AP417" s="446">
        <v>176</v>
      </c>
      <c r="AQ417" s="447">
        <v>34.143311743958506</v>
      </c>
      <c r="AR417" s="457">
        <v>44</v>
      </c>
      <c r="AS417" s="449">
        <v>0.60399999999999998</v>
      </c>
      <c r="AT417" s="432" t="s">
        <v>299</v>
      </c>
      <c r="AU417" s="432" t="s">
        <v>197</v>
      </c>
      <c r="AV417" s="450">
        <v>64</v>
      </c>
      <c r="AW417" s="450">
        <v>71</v>
      </c>
      <c r="AX417" s="450">
        <v>41</v>
      </c>
      <c r="AY417" s="450">
        <v>42</v>
      </c>
      <c r="AZ417" s="450">
        <v>52</v>
      </c>
      <c r="BA417" s="450">
        <v>64</v>
      </c>
      <c r="BB417" s="450">
        <v>54</v>
      </c>
      <c r="BC417" s="450">
        <v>47</v>
      </c>
      <c r="BD417" s="450">
        <v>34</v>
      </c>
      <c r="BE417" s="451">
        <f t="shared" si="35"/>
        <v>503.07584745762711</v>
      </c>
      <c r="BF417" s="450">
        <v>2400</v>
      </c>
      <c r="BG417" s="451">
        <f t="shared" si="36"/>
        <v>503.07584745762711</v>
      </c>
      <c r="BH417" s="450">
        <v>2400</v>
      </c>
      <c r="BI417" s="467" t="s">
        <v>198</v>
      </c>
      <c r="BJ417" s="446" t="s">
        <v>199</v>
      </c>
      <c r="BK417" s="452" t="s">
        <v>200</v>
      </c>
      <c r="BL417" s="453">
        <v>1.1499999999999999</v>
      </c>
      <c r="BM417" s="454">
        <v>40</v>
      </c>
      <c r="BN417" s="454" t="s">
        <v>911</v>
      </c>
      <c r="BO417" s="454" t="s">
        <v>912</v>
      </c>
      <c r="BP417" s="454" t="s">
        <v>913</v>
      </c>
      <c r="BQ417" s="454" t="s">
        <v>945</v>
      </c>
      <c r="BT417" s="485">
        <v>270.79894739999997</v>
      </c>
    </row>
    <row r="418" spans="1:72" ht="13.5" customHeight="1" outlineLevel="1">
      <c r="A418" s="431" t="s">
        <v>1080</v>
      </c>
      <c r="B418" s="432" t="s">
        <v>1060</v>
      </c>
      <c r="C418" s="432">
        <v>5</v>
      </c>
      <c r="D418" s="432">
        <v>6</v>
      </c>
      <c r="E418" s="432" t="s">
        <v>224</v>
      </c>
      <c r="F418" s="433">
        <v>1165</v>
      </c>
      <c r="G418" s="456">
        <v>1036.8499999999999</v>
      </c>
      <c r="H418" s="434">
        <v>466</v>
      </c>
      <c r="I418" s="435">
        <v>7</v>
      </c>
      <c r="J418" s="436">
        <v>3.5</v>
      </c>
      <c r="K418" s="437">
        <v>3.6</v>
      </c>
      <c r="L418" s="438">
        <v>8.8164838579375235</v>
      </c>
      <c r="M418" s="439">
        <v>4.4082419289687618</v>
      </c>
      <c r="N418" s="440">
        <v>3.5265935431750095</v>
      </c>
      <c r="O418" s="438">
        <v>10.928816985318193</v>
      </c>
      <c r="P418" s="439">
        <v>5.4644084926590963</v>
      </c>
      <c r="Q418" s="441">
        <v>4.3715267941272771</v>
      </c>
      <c r="R418" s="442">
        <v>13.4</v>
      </c>
      <c r="S418" s="443">
        <v>6.7</v>
      </c>
      <c r="T418" s="437">
        <v>5.36</v>
      </c>
      <c r="U418" s="444">
        <v>92</v>
      </c>
      <c r="V418" s="432">
        <v>46</v>
      </c>
      <c r="W418" s="445">
        <v>36.800000000000004</v>
      </c>
      <c r="X418" s="443" t="s">
        <v>213</v>
      </c>
      <c r="Y418" s="436" t="s">
        <v>194</v>
      </c>
      <c r="Z418" s="436">
        <v>89.5</v>
      </c>
      <c r="AA418" s="436">
        <v>90.1</v>
      </c>
      <c r="AB418" s="436">
        <v>89.5</v>
      </c>
      <c r="AC418" s="436">
        <v>88.5</v>
      </c>
      <c r="AD418" s="436">
        <v>59.4</v>
      </c>
      <c r="AE418" s="436">
        <v>71.400000000000006</v>
      </c>
      <c r="AF418" s="436">
        <v>78.099999999999994</v>
      </c>
      <c r="AG418" s="436">
        <v>26.5</v>
      </c>
      <c r="AH418" s="436">
        <v>50</v>
      </c>
      <c r="AI418" s="436">
        <v>86</v>
      </c>
      <c r="AJ418" s="436">
        <v>54.324999999999996</v>
      </c>
      <c r="AK418" s="436">
        <v>220</v>
      </c>
      <c r="AL418" s="436">
        <v>380</v>
      </c>
      <c r="AM418" s="436">
        <v>205</v>
      </c>
      <c r="AN418" s="432">
        <v>14</v>
      </c>
      <c r="AO418" s="432">
        <v>21</v>
      </c>
      <c r="AP418" s="446">
        <v>191</v>
      </c>
      <c r="AQ418" s="447">
        <v>38.217178098698355</v>
      </c>
      <c r="AR418" s="457">
        <v>71</v>
      </c>
      <c r="AS418" s="449">
        <v>0.71120000000000005</v>
      </c>
      <c r="AT418" s="432" t="s">
        <v>299</v>
      </c>
      <c r="AU418" s="432" t="s">
        <v>197</v>
      </c>
      <c r="AV418" s="450">
        <v>64</v>
      </c>
      <c r="AW418" s="450">
        <v>71</v>
      </c>
      <c r="AX418" s="450">
        <v>41</v>
      </c>
      <c r="AY418" s="450">
        <v>42</v>
      </c>
      <c r="AZ418" s="450">
        <v>52</v>
      </c>
      <c r="BA418" s="450">
        <v>64</v>
      </c>
      <c r="BB418" s="450">
        <v>54</v>
      </c>
      <c r="BC418" s="450">
        <v>47</v>
      </c>
      <c r="BD418" s="450">
        <v>34</v>
      </c>
      <c r="BE418" s="451">
        <f t="shared" si="35"/>
        <v>503.07584745762711</v>
      </c>
      <c r="BF418" s="450">
        <v>2400</v>
      </c>
      <c r="BG418" s="451">
        <f t="shared" si="36"/>
        <v>503.07584745762711</v>
      </c>
      <c r="BH418" s="450">
        <v>2400</v>
      </c>
      <c r="BI418" s="467" t="s">
        <v>198</v>
      </c>
      <c r="BJ418" s="446" t="s">
        <v>199</v>
      </c>
      <c r="BK418" s="452" t="s">
        <v>200</v>
      </c>
      <c r="BL418" s="453">
        <v>1.1499999999999999</v>
      </c>
      <c r="BM418" s="454">
        <v>40</v>
      </c>
      <c r="BN418" s="454" t="s">
        <v>911</v>
      </c>
      <c r="BO418" s="454" t="s">
        <v>912</v>
      </c>
      <c r="BP418" s="454" t="s">
        <v>913</v>
      </c>
      <c r="BQ418" s="454" t="s">
        <v>945</v>
      </c>
      <c r="BT418" s="485">
        <v>225.76473680000001</v>
      </c>
    </row>
    <row r="419" spans="1:72" ht="13.5" customHeight="1" outlineLevel="1">
      <c r="A419" s="431" t="s">
        <v>1081</v>
      </c>
      <c r="B419" s="432" t="s">
        <v>1060</v>
      </c>
      <c r="C419" s="432">
        <v>2</v>
      </c>
      <c r="D419" s="432">
        <v>8</v>
      </c>
      <c r="E419" s="432" t="s">
        <v>221</v>
      </c>
      <c r="F419" s="433">
        <v>870</v>
      </c>
      <c r="G419" s="456">
        <v>774.30000000000007</v>
      </c>
      <c r="H419" s="434">
        <v>348</v>
      </c>
      <c r="I419" s="435">
        <v>4</v>
      </c>
      <c r="J419" s="436">
        <v>2</v>
      </c>
      <c r="K419" s="437">
        <v>1.6</v>
      </c>
      <c r="L419" s="438">
        <v>4.3763840461207524</v>
      </c>
      <c r="M419" s="439">
        <v>2.1881920230603762</v>
      </c>
      <c r="N419" s="440">
        <v>1.750553618448301</v>
      </c>
      <c r="O419" s="438">
        <v>5.282735771648718</v>
      </c>
      <c r="P419" s="439">
        <v>2.641367885824359</v>
      </c>
      <c r="Q419" s="441">
        <v>2.1130943086594871</v>
      </c>
      <c r="R419" s="442">
        <v>6.6</v>
      </c>
      <c r="S419" s="443">
        <v>3.3</v>
      </c>
      <c r="T419" s="437">
        <v>2.64</v>
      </c>
      <c r="U419" s="444">
        <v>32</v>
      </c>
      <c r="V419" s="432">
        <v>16</v>
      </c>
      <c r="W419" s="445">
        <v>12.8</v>
      </c>
      <c r="X419" s="443" t="s">
        <v>222</v>
      </c>
      <c r="Y419" s="436" t="s">
        <v>194</v>
      </c>
      <c r="Z419" s="436">
        <v>84</v>
      </c>
      <c r="AA419" s="436">
        <v>84.5</v>
      </c>
      <c r="AB419" s="436">
        <v>84</v>
      </c>
      <c r="AC419" s="436">
        <v>82.5</v>
      </c>
      <c r="AD419" s="436">
        <v>51</v>
      </c>
      <c r="AE419" s="436">
        <v>63</v>
      </c>
      <c r="AF419" s="436">
        <v>67</v>
      </c>
      <c r="AG419" s="436">
        <v>16</v>
      </c>
      <c r="AH419" s="436">
        <v>28</v>
      </c>
      <c r="AI419" s="436">
        <v>42</v>
      </c>
      <c r="AJ419" s="436">
        <v>25.28</v>
      </c>
      <c r="AK419" s="436">
        <v>170</v>
      </c>
      <c r="AL419" s="436">
        <v>290</v>
      </c>
      <c r="AM419" s="436">
        <v>158</v>
      </c>
      <c r="AN419" s="432">
        <v>22</v>
      </c>
      <c r="AO419" s="432">
        <v>38</v>
      </c>
      <c r="AP419" s="446">
        <v>145</v>
      </c>
      <c r="AQ419" s="447">
        <v>18.079999999999998</v>
      </c>
      <c r="AR419" s="457">
        <v>60</v>
      </c>
      <c r="AS419" s="449">
        <v>0.48</v>
      </c>
      <c r="AT419" s="432" t="s">
        <v>299</v>
      </c>
      <c r="AU419" s="432" t="s">
        <v>197</v>
      </c>
      <c r="AV419" s="450">
        <v>64</v>
      </c>
      <c r="AW419" s="450">
        <v>72</v>
      </c>
      <c r="AX419" s="450">
        <v>41</v>
      </c>
      <c r="AY419" s="450">
        <v>42</v>
      </c>
      <c r="AZ419" s="450">
        <v>52</v>
      </c>
      <c r="BA419" s="450">
        <v>64</v>
      </c>
      <c r="BB419" s="450">
        <v>54</v>
      </c>
      <c r="BC419" s="450">
        <v>47</v>
      </c>
      <c r="BD419" s="450">
        <v>34</v>
      </c>
      <c r="BE419" s="451">
        <f t="shared" si="35"/>
        <v>670.76779661016951</v>
      </c>
      <c r="BF419" s="450">
        <v>1800</v>
      </c>
      <c r="BG419" s="451">
        <f t="shared" si="36"/>
        <v>670.76779661016951</v>
      </c>
      <c r="BH419" s="450">
        <v>1800</v>
      </c>
      <c r="BI419" s="467" t="s">
        <v>198</v>
      </c>
      <c r="BJ419" s="446" t="s">
        <v>199</v>
      </c>
      <c r="BK419" s="452" t="s">
        <v>200</v>
      </c>
      <c r="BL419" s="453">
        <v>1.1499999999999999</v>
      </c>
      <c r="BM419" s="454">
        <v>40</v>
      </c>
      <c r="BN419" s="454" t="s">
        <v>911</v>
      </c>
      <c r="BO419" s="454" t="s">
        <v>912</v>
      </c>
      <c r="BP419" s="454" t="s">
        <v>913</v>
      </c>
      <c r="BQ419" s="454" t="s">
        <v>945</v>
      </c>
      <c r="BT419" s="485">
        <v>155.45683159999999</v>
      </c>
    </row>
    <row r="420" spans="1:72" ht="13.5" customHeight="1" outlineLevel="1">
      <c r="A420" s="431" t="s">
        <v>1082</v>
      </c>
      <c r="B420" s="432" t="s">
        <v>1060</v>
      </c>
      <c r="C420" s="432">
        <v>3</v>
      </c>
      <c r="D420" s="432">
        <v>8</v>
      </c>
      <c r="E420" s="432" t="s">
        <v>224</v>
      </c>
      <c r="F420" s="433">
        <v>870</v>
      </c>
      <c r="G420" s="456">
        <v>783</v>
      </c>
      <c r="H420" s="434">
        <v>365.4</v>
      </c>
      <c r="I420" s="435">
        <v>6</v>
      </c>
      <c r="J420" s="436">
        <v>3</v>
      </c>
      <c r="K420" s="437">
        <v>2.4000000000000004</v>
      </c>
      <c r="L420" s="438">
        <v>7.3093291436964147</v>
      </c>
      <c r="M420" s="439">
        <v>3.6546645718482074</v>
      </c>
      <c r="N420" s="440">
        <v>2.9237316574785659</v>
      </c>
      <c r="O420" s="438">
        <v>8.265693312541968</v>
      </c>
      <c r="P420" s="439">
        <v>4.132846656270984</v>
      </c>
      <c r="Q420" s="441">
        <v>3.3062773250167874</v>
      </c>
      <c r="R420" s="442">
        <v>9.6</v>
      </c>
      <c r="S420" s="443">
        <v>4.8</v>
      </c>
      <c r="T420" s="437">
        <v>3.84</v>
      </c>
      <c r="U420" s="444">
        <v>50</v>
      </c>
      <c r="V420" s="432">
        <v>25</v>
      </c>
      <c r="W420" s="445">
        <v>20</v>
      </c>
      <c r="X420" s="443" t="s">
        <v>222</v>
      </c>
      <c r="Y420" s="436" t="s">
        <v>194</v>
      </c>
      <c r="Z420" s="436">
        <v>85.5</v>
      </c>
      <c r="AA420" s="436">
        <v>86.5</v>
      </c>
      <c r="AB420" s="436">
        <v>85.5</v>
      </c>
      <c r="AC420" s="436">
        <v>84</v>
      </c>
      <c r="AD420" s="436">
        <v>45</v>
      </c>
      <c r="AE420" s="436">
        <v>59</v>
      </c>
      <c r="AF420" s="436">
        <v>68</v>
      </c>
      <c r="AG420" s="436">
        <v>24</v>
      </c>
      <c r="AH420" s="436">
        <v>47</v>
      </c>
      <c r="AI420" s="436">
        <v>65</v>
      </c>
      <c r="AJ420" s="436">
        <v>39.119999999999997</v>
      </c>
      <c r="AK420" s="436">
        <v>175</v>
      </c>
      <c r="AL420" s="436">
        <v>290</v>
      </c>
      <c r="AM420" s="436">
        <v>163</v>
      </c>
      <c r="AN420" s="432">
        <v>19</v>
      </c>
      <c r="AO420" s="432">
        <v>31</v>
      </c>
      <c r="AP420" s="446">
        <v>160</v>
      </c>
      <c r="AQ420" s="447">
        <v>22.98</v>
      </c>
      <c r="AR420" s="457">
        <v>87</v>
      </c>
      <c r="AS420" s="449">
        <v>0.6</v>
      </c>
      <c r="AT420" s="432" t="s">
        <v>299</v>
      </c>
      <c r="AU420" s="432" t="s">
        <v>197</v>
      </c>
      <c r="AV420" s="450">
        <v>64</v>
      </c>
      <c r="AW420" s="450">
        <v>72</v>
      </c>
      <c r="AX420" s="450">
        <v>41</v>
      </c>
      <c r="AY420" s="450">
        <v>42</v>
      </c>
      <c r="AZ420" s="450">
        <v>52</v>
      </c>
      <c r="BA420" s="450">
        <v>64</v>
      </c>
      <c r="BB420" s="450">
        <v>54</v>
      </c>
      <c r="BC420" s="450">
        <v>47</v>
      </c>
      <c r="BD420" s="450">
        <v>34</v>
      </c>
      <c r="BE420" s="451">
        <f t="shared" si="35"/>
        <v>670.76779661016951</v>
      </c>
      <c r="BF420" s="450">
        <v>1800</v>
      </c>
      <c r="BG420" s="451">
        <f t="shared" si="36"/>
        <v>670.76779661016951</v>
      </c>
      <c r="BH420" s="450">
        <v>1800</v>
      </c>
      <c r="BI420" s="467" t="s">
        <v>198</v>
      </c>
      <c r="BJ420" s="446" t="s">
        <v>199</v>
      </c>
      <c r="BK420" s="452" t="s">
        <v>200</v>
      </c>
      <c r="BL420" s="453">
        <v>1.1499999999999999</v>
      </c>
      <c r="BM420" s="454">
        <v>40</v>
      </c>
      <c r="BN420" s="454" t="s">
        <v>911</v>
      </c>
      <c r="BO420" s="454" t="s">
        <v>912</v>
      </c>
      <c r="BP420" s="454" t="s">
        <v>913</v>
      </c>
      <c r="BQ420" s="454" t="s">
        <v>945</v>
      </c>
      <c r="BT420" s="485">
        <v>137.81054420000001</v>
      </c>
    </row>
    <row r="421" spans="1:72" ht="13.5" customHeight="1" outlineLevel="1">
      <c r="A421" s="431" t="s">
        <v>1083</v>
      </c>
      <c r="B421" s="432" t="s">
        <v>1060</v>
      </c>
      <c r="C421" s="432">
        <v>15</v>
      </c>
      <c r="D421" s="432">
        <v>2</v>
      </c>
      <c r="E421" s="432" t="s">
        <v>230</v>
      </c>
      <c r="F421" s="433">
        <v>3530</v>
      </c>
      <c r="G421" s="456">
        <v>3141.7000000000003</v>
      </c>
      <c r="H421" s="434">
        <v>1835.6000000000001</v>
      </c>
      <c r="I421" s="435">
        <v>10.199999999999999</v>
      </c>
      <c r="J421" s="436">
        <v>5.0999999999999996</v>
      </c>
      <c r="K421" s="437">
        <v>4.08</v>
      </c>
      <c r="L421" s="438">
        <v>19.234629392272918</v>
      </c>
      <c r="M421" s="439">
        <v>9.6173146961364591</v>
      </c>
      <c r="N421" s="440">
        <v>7.6938517569091678</v>
      </c>
      <c r="O421" s="438">
        <v>26.432314960209837</v>
      </c>
      <c r="P421" s="439">
        <v>13.216157480104918</v>
      </c>
      <c r="Q421" s="441">
        <v>10.572925984083936</v>
      </c>
      <c r="R421" s="442">
        <v>35</v>
      </c>
      <c r="S421" s="443">
        <v>17.5</v>
      </c>
      <c r="T421" s="437">
        <v>14</v>
      </c>
      <c r="U421" s="444">
        <v>232</v>
      </c>
      <c r="V421" s="432">
        <v>116</v>
      </c>
      <c r="W421" s="445">
        <v>92.800000000000011</v>
      </c>
      <c r="X421" s="443" t="s">
        <v>231</v>
      </c>
      <c r="Y421" s="436" t="s">
        <v>194</v>
      </c>
      <c r="Z421" s="436">
        <v>90.7</v>
      </c>
      <c r="AA421" s="436">
        <v>91.3</v>
      </c>
      <c r="AB421" s="436">
        <v>91</v>
      </c>
      <c r="AC421" s="436">
        <v>90.2</v>
      </c>
      <c r="AD421" s="436">
        <v>80.599999999999994</v>
      </c>
      <c r="AE421" s="436">
        <v>87.4</v>
      </c>
      <c r="AF421" s="436">
        <v>88.2</v>
      </c>
      <c r="AG421" s="436">
        <v>22</v>
      </c>
      <c r="AH421" s="436">
        <v>46</v>
      </c>
      <c r="AI421" s="436">
        <v>57</v>
      </c>
      <c r="AJ421" s="436">
        <v>43.12</v>
      </c>
      <c r="AK421" s="436">
        <v>210</v>
      </c>
      <c r="AL421" s="436">
        <v>260</v>
      </c>
      <c r="AM421" s="436">
        <v>196</v>
      </c>
      <c r="AN421" s="432">
        <v>24</v>
      </c>
      <c r="AO421" s="432">
        <v>48</v>
      </c>
      <c r="AP421" s="446">
        <v>331</v>
      </c>
      <c r="AQ421" s="447">
        <v>53.817530425997234</v>
      </c>
      <c r="AR421" s="457">
        <v>16</v>
      </c>
      <c r="AS421" s="449">
        <v>1.1315</v>
      </c>
      <c r="AT421" s="432" t="s">
        <v>299</v>
      </c>
      <c r="AU421" s="432" t="s">
        <v>197</v>
      </c>
      <c r="AV421" s="450">
        <v>70</v>
      </c>
      <c r="AW421" s="450">
        <v>79</v>
      </c>
      <c r="AX421" s="450">
        <v>49</v>
      </c>
      <c r="AY421" s="450">
        <v>60</v>
      </c>
      <c r="AZ421" s="450">
        <v>73</v>
      </c>
      <c r="BA421" s="450">
        <v>72</v>
      </c>
      <c r="BB421" s="450">
        <v>75</v>
      </c>
      <c r="BC421" s="450">
        <v>69</v>
      </c>
      <c r="BD421" s="450">
        <v>56</v>
      </c>
      <c r="BE421" s="451">
        <f t="shared" si="35"/>
        <v>223.58926553672316</v>
      </c>
      <c r="BF421" s="450">
        <v>5400</v>
      </c>
      <c r="BG421" s="451">
        <f t="shared" si="36"/>
        <v>223.58926553672316</v>
      </c>
      <c r="BH421" s="450">
        <v>5400</v>
      </c>
      <c r="BI421" s="467" t="s">
        <v>198</v>
      </c>
      <c r="BJ421" s="446" t="s">
        <v>199</v>
      </c>
      <c r="BK421" s="452" t="s">
        <v>200</v>
      </c>
      <c r="BL421" s="453">
        <v>1.1499999999999999</v>
      </c>
      <c r="BM421" s="454">
        <v>40</v>
      </c>
      <c r="BN421" s="454" t="s">
        <v>911</v>
      </c>
      <c r="BO421" s="454" t="s">
        <v>912</v>
      </c>
      <c r="BP421" s="454" t="s">
        <v>913</v>
      </c>
      <c r="BQ421" s="454" t="s">
        <v>945</v>
      </c>
      <c r="BT421" s="485">
        <v>184.96333680000001</v>
      </c>
    </row>
    <row r="422" spans="1:72" ht="13.5" customHeight="1" outlineLevel="1">
      <c r="A422" s="431" t="s">
        <v>1084</v>
      </c>
      <c r="B422" s="432" t="s">
        <v>1060</v>
      </c>
      <c r="C422" s="432">
        <v>20</v>
      </c>
      <c r="D422" s="432">
        <v>2</v>
      </c>
      <c r="E422" s="432" t="s">
        <v>233</v>
      </c>
      <c r="F422" s="433">
        <v>3515</v>
      </c>
      <c r="G422" s="456">
        <v>3128.35</v>
      </c>
      <c r="H422" s="434">
        <v>1827.8</v>
      </c>
      <c r="I422" s="435">
        <v>10.4</v>
      </c>
      <c r="J422" s="436">
        <v>5.2</v>
      </c>
      <c r="K422" s="437">
        <v>4.16</v>
      </c>
      <c r="L422" s="438">
        <v>23.615546066871357</v>
      </c>
      <c r="M422" s="439">
        <v>11.807773033435678</v>
      </c>
      <c r="N422" s="440">
        <v>9.4462184267485423</v>
      </c>
      <c r="O422" s="438">
        <v>33.627137227399423</v>
      </c>
      <c r="P422" s="439">
        <v>16.813568613699712</v>
      </c>
      <c r="Q422" s="441">
        <v>13.45085489095977</v>
      </c>
      <c r="R422" s="442">
        <v>45</v>
      </c>
      <c r="S422" s="443">
        <v>22.5</v>
      </c>
      <c r="T422" s="437">
        <v>18</v>
      </c>
      <c r="U422" s="444">
        <v>290</v>
      </c>
      <c r="V422" s="432">
        <v>145</v>
      </c>
      <c r="W422" s="445">
        <v>116</v>
      </c>
      <c r="X422" s="443" t="s">
        <v>231</v>
      </c>
      <c r="Y422" s="436" t="s">
        <v>194</v>
      </c>
      <c r="Z422" s="436">
        <v>92.1</v>
      </c>
      <c r="AA422" s="436">
        <v>91.6</v>
      </c>
      <c r="AB422" s="436">
        <v>91</v>
      </c>
      <c r="AC422" s="436">
        <v>90.2</v>
      </c>
      <c r="AD422" s="436">
        <v>86.2</v>
      </c>
      <c r="AE422" s="436">
        <v>91.3</v>
      </c>
      <c r="AF422" s="436">
        <v>91.5</v>
      </c>
      <c r="AG422" s="436">
        <v>30</v>
      </c>
      <c r="AH422" s="436">
        <v>55</v>
      </c>
      <c r="AI422" s="436">
        <v>69</v>
      </c>
      <c r="AJ422" s="436">
        <v>51.9</v>
      </c>
      <c r="AK422" s="436">
        <v>185</v>
      </c>
      <c r="AL422" s="436">
        <v>230</v>
      </c>
      <c r="AM422" s="436">
        <v>173</v>
      </c>
      <c r="AN422" s="432">
        <v>20</v>
      </c>
      <c r="AO422" s="432">
        <v>45</v>
      </c>
      <c r="AP422" s="446">
        <v>343</v>
      </c>
      <c r="AQ422" s="447">
        <v>57.3604372972028</v>
      </c>
      <c r="AR422" s="457">
        <v>21</v>
      </c>
      <c r="AS422" s="449">
        <v>1.3546</v>
      </c>
      <c r="AT422" s="432" t="s">
        <v>299</v>
      </c>
      <c r="AU422" s="432" t="s">
        <v>197</v>
      </c>
      <c r="AV422" s="450">
        <v>67</v>
      </c>
      <c r="AW422" s="450">
        <v>79</v>
      </c>
      <c r="AX422" s="450">
        <v>40</v>
      </c>
      <c r="AY422" s="450">
        <v>54</v>
      </c>
      <c r="AZ422" s="450">
        <v>56</v>
      </c>
      <c r="BA422" s="450">
        <v>63</v>
      </c>
      <c r="BB422" s="450">
        <v>62</v>
      </c>
      <c r="BC422" s="450">
        <v>60</v>
      </c>
      <c r="BD422" s="450">
        <v>48</v>
      </c>
      <c r="BE422" s="451">
        <f t="shared" si="35"/>
        <v>223.58926553672316</v>
      </c>
      <c r="BF422" s="450">
        <v>5400</v>
      </c>
      <c r="BG422" s="451">
        <f t="shared" si="36"/>
        <v>223.58926553672316</v>
      </c>
      <c r="BH422" s="450">
        <v>5400</v>
      </c>
      <c r="BI422" s="467" t="s">
        <v>198</v>
      </c>
      <c r="BJ422" s="446" t="s">
        <v>199</v>
      </c>
      <c r="BK422" s="452" t="s">
        <v>200</v>
      </c>
      <c r="BL422" s="453">
        <v>1.1499999999999999</v>
      </c>
      <c r="BM422" s="454">
        <v>40</v>
      </c>
      <c r="BN422" s="454" t="s">
        <v>911</v>
      </c>
      <c r="BO422" s="454" t="s">
        <v>912</v>
      </c>
      <c r="BP422" s="454" t="s">
        <v>913</v>
      </c>
      <c r="BQ422" s="454" t="s">
        <v>945</v>
      </c>
      <c r="BT422" s="485">
        <v>167.48906840000001</v>
      </c>
    </row>
    <row r="423" spans="1:72" ht="13.5" customHeight="1" outlineLevel="1">
      <c r="A423" s="431" t="s">
        <v>1085</v>
      </c>
      <c r="B423" s="432" t="s">
        <v>1060</v>
      </c>
      <c r="C423" s="432">
        <v>15</v>
      </c>
      <c r="D423" s="432">
        <v>4</v>
      </c>
      <c r="E423" s="432" t="s">
        <v>230</v>
      </c>
      <c r="F423" s="433">
        <v>1770</v>
      </c>
      <c r="G423" s="456">
        <v>1575.3</v>
      </c>
      <c r="H423" s="434">
        <v>708</v>
      </c>
      <c r="I423" s="435">
        <v>17</v>
      </c>
      <c r="J423" s="436">
        <v>8.5</v>
      </c>
      <c r="K423" s="437">
        <v>6.8000000000000007</v>
      </c>
      <c r="L423" s="438">
        <v>23.619175657715367</v>
      </c>
      <c r="M423" s="439">
        <v>11.809587828857683</v>
      </c>
      <c r="N423" s="440">
        <v>9.4476702630861471</v>
      </c>
      <c r="O423" s="438">
        <v>30.426278259992507</v>
      </c>
      <c r="P423" s="439">
        <v>15.213139129996254</v>
      </c>
      <c r="Q423" s="441">
        <v>12.170511303997003</v>
      </c>
      <c r="R423" s="442">
        <v>38</v>
      </c>
      <c r="S423" s="443">
        <v>19</v>
      </c>
      <c r="T423" s="437">
        <v>15.200000000000001</v>
      </c>
      <c r="U423" s="444">
        <v>232</v>
      </c>
      <c r="V423" s="432">
        <v>116</v>
      </c>
      <c r="W423" s="445">
        <v>92.800000000000011</v>
      </c>
      <c r="X423" s="443" t="s">
        <v>231</v>
      </c>
      <c r="Y423" s="436" t="s">
        <v>194</v>
      </c>
      <c r="Z423" s="436">
        <v>92.3</v>
      </c>
      <c r="AA423" s="436">
        <v>92.8</v>
      </c>
      <c r="AB423" s="436">
        <v>92.4</v>
      </c>
      <c r="AC423" s="436">
        <v>91.7</v>
      </c>
      <c r="AD423" s="436">
        <v>64.5</v>
      </c>
      <c r="AE423" s="436">
        <v>74.7</v>
      </c>
      <c r="AF423" s="436">
        <v>80</v>
      </c>
      <c r="AG423" s="436">
        <v>44</v>
      </c>
      <c r="AH423" s="436">
        <v>81</v>
      </c>
      <c r="AI423" s="436">
        <v>103</v>
      </c>
      <c r="AJ423" s="436">
        <v>61.599999999999994</v>
      </c>
      <c r="AK423" s="436">
        <v>185</v>
      </c>
      <c r="AL423" s="436">
        <v>235</v>
      </c>
      <c r="AM423" s="436">
        <v>140</v>
      </c>
      <c r="AN423" s="432">
        <v>21</v>
      </c>
      <c r="AO423" s="432">
        <v>33</v>
      </c>
      <c r="AP423" s="446">
        <v>286.26</v>
      </c>
      <c r="AQ423" s="447">
        <v>63.96583293670092</v>
      </c>
      <c r="AR423" s="457">
        <v>75</v>
      </c>
      <c r="AS423" s="449">
        <v>1.6809000000000001</v>
      </c>
      <c r="AT423" s="432" t="s">
        <v>299</v>
      </c>
      <c r="AU423" s="432" t="s">
        <v>197</v>
      </c>
      <c r="AV423" s="450">
        <v>61</v>
      </c>
      <c r="AW423" s="450">
        <v>73</v>
      </c>
      <c r="AX423" s="450">
        <v>40</v>
      </c>
      <c r="AY423" s="450">
        <v>47</v>
      </c>
      <c r="AZ423" s="450">
        <v>53</v>
      </c>
      <c r="BA423" s="450">
        <v>59</v>
      </c>
      <c r="BB423" s="450">
        <v>56</v>
      </c>
      <c r="BC423" s="450">
        <v>47</v>
      </c>
      <c r="BD423" s="450">
        <v>38</v>
      </c>
      <c r="BE423" s="451">
        <f t="shared" si="35"/>
        <v>335.38389830508476</v>
      </c>
      <c r="BF423" s="450">
        <v>3600</v>
      </c>
      <c r="BG423" s="451">
        <f t="shared" si="36"/>
        <v>335.38389830508476</v>
      </c>
      <c r="BH423" s="450">
        <v>3600</v>
      </c>
      <c r="BI423" s="467" t="s">
        <v>198</v>
      </c>
      <c r="BJ423" s="446" t="s">
        <v>199</v>
      </c>
      <c r="BK423" s="452" t="s">
        <v>199</v>
      </c>
      <c r="BL423" s="453">
        <v>1.1499999999999999</v>
      </c>
      <c r="BM423" s="454">
        <v>40</v>
      </c>
      <c r="BN423" s="454" t="s">
        <v>911</v>
      </c>
      <c r="BO423" s="454" t="s">
        <v>912</v>
      </c>
      <c r="BP423" s="454" t="s">
        <v>913</v>
      </c>
      <c r="BQ423" s="454" t="s">
        <v>945</v>
      </c>
      <c r="BT423" s="485">
        <v>159.80076320000001</v>
      </c>
    </row>
    <row r="424" spans="1:72" ht="13.5" customHeight="1" outlineLevel="1">
      <c r="A424" s="431" t="s">
        <v>1086</v>
      </c>
      <c r="B424" s="432" t="s">
        <v>1060</v>
      </c>
      <c r="C424" s="432">
        <v>20</v>
      </c>
      <c r="D424" s="432">
        <v>4</v>
      </c>
      <c r="E424" s="432" t="s">
        <v>233</v>
      </c>
      <c r="F424" s="433">
        <v>1770</v>
      </c>
      <c r="G424" s="456">
        <v>1575.3</v>
      </c>
      <c r="H424" s="434">
        <v>920.4</v>
      </c>
      <c r="I424" s="435">
        <v>20.96</v>
      </c>
      <c r="J424" s="436">
        <v>10.48</v>
      </c>
      <c r="K424" s="437">
        <v>8.3840000000000003</v>
      </c>
      <c r="L424" s="438">
        <v>30.839123492796698</v>
      </c>
      <c r="M424" s="439">
        <v>15.419561746398349</v>
      </c>
      <c r="N424" s="440">
        <v>12.335649397118679</v>
      </c>
      <c r="O424" s="438">
        <v>39.670483647157667</v>
      </c>
      <c r="P424" s="439">
        <v>19.835241823578833</v>
      </c>
      <c r="Q424" s="441">
        <v>15.868193458863068</v>
      </c>
      <c r="R424" s="442">
        <v>50</v>
      </c>
      <c r="S424" s="443">
        <v>25</v>
      </c>
      <c r="T424" s="437">
        <v>20</v>
      </c>
      <c r="U424" s="444">
        <v>290</v>
      </c>
      <c r="V424" s="432">
        <v>145</v>
      </c>
      <c r="W424" s="445">
        <v>116</v>
      </c>
      <c r="X424" s="443" t="s">
        <v>231</v>
      </c>
      <c r="Y424" s="436" t="s">
        <v>194</v>
      </c>
      <c r="Z424" s="436">
        <v>93.1</v>
      </c>
      <c r="AA424" s="436">
        <v>93.4</v>
      </c>
      <c r="AB424" s="436">
        <v>93</v>
      </c>
      <c r="AC424" s="436">
        <v>92.4</v>
      </c>
      <c r="AD424" s="436">
        <v>65.3</v>
      </c>
      <c r="AE424" s="436">
        <v>75.900000000000006</v>
      </c>
      <c r="AF424" s="436">
        <v>80.5</v>
      </c>
      <c r="AG424" s="436">
        <v>60</v>
      </c>
      <c r="AH424" s="436">
        <v>110</v>
      </c>
      <c r="AI424" s="436">
        <v>144</v>
      </c>
      <c r="AJ424" s="436">
        <v>103.8</v>
      </c>
      <c r="AK424" s="436">
        <v>185</v>
      </c>
      <c r="AL424" s="436">
        <v>240</v>
      </c>
      <c r="AM424" s="436">
        <v>173</v>
      </c>
      <c r="AN424" s="432">
        <v>15</v>
      </c>
      <c r="AO424" s="432">
        <v>33</v>
      </c>
      <c r="AP424" s="446">
        <v>319.29000000000002</v>
      </c>
      <c r="AQ424" s="447">
        <v>81.361093262629623</v>
      </c>
      <c r="AR424" s="446">
        <v>99</v>
      </c>
      <c r="AS424" s="449">
        <v>2.0642999999999998</v>
      </c>
      <c r="AT424" s="432" t="s">
        <v>299</v>
      </c>
      <c r="AU424" s="432" t="s">
        <v>197</v>
      </c>
      <c r="AV424" s="450">
        <v>61</v>
      </c>
      <c r="AW424" s="450">
        <v>73</v>
      </c>
      <c r="AX424" s="450">
        <v>40</v>
      </c>
      <c r="AY424" s="450">
        <v>47</v>
      </c>
      <c r="AZ424" s="450">
        <v>53</v>
      </c>
      <c r="BA424" s="450">
        <v>59</v>
      </c>
      <c r="BB424" s="450">
        <v>56</v>
      </c>
      <c r="BC424" s="450">
        <v>47</v>
      </c>
      <c r="BD424" s="450">
        <v>38</v>
      </c>
      <c r="BE424" s="451">
        <f t="shared" si="35"/>
        <v>335.38389830508476</v>
      </c>
      <c r="BF424" s="450">
        <v>3600</v>
      </c>
      <c r="BG424" s="451">
        <f t="shared" si="36"/>
        <v>335.38389830508476</v>
      </c>
      <c r="BH424" s="450">
        <v>3600</v>
      </c>
      <c r="BI424" s="467" t="s">
        <v>198</v>
      </c>
      <c r="BJ424" s="446" t="s">
        <v>199</v>
      </c>
      <c r="BK424" s="452" t="s">
        <v>199</v>
      </c>
      <c r="BL424" s="453">
        <v>1.1499999999999999</v>
      </c>
      <c r="BM424" s="454">
        <v>40</v>
      </c>
      <c r="BN424" s="454" t="s">
        <v>911</v>
      </c>
      <c r="BO424" s="454" t="s">
        <v>912</v>
      </c>
      <c r="BP424" s="454" t="s">
        <v>913</v>
      </c>
      <c r="BQ424" s="454" t="s">
        <v>945</v>
      </c>
      <c r="BT424" s="485">
        <v>163.16</v>
      </c>
    </row>
    <row r="425" spans="1:72" ht="13.5" customHeight="1" outlineLevel="1">
      <c r="A425" s="431" t="s">
        <v>1087</v>
      </c>
      <c r="B425" s="432" t="s">
        <v>1060</v>
      </c>
      <c r="C425" s="432">
        <v>7.5</v>
      </c>
      <c r="D425" s="432">
        <v>6</v>
      </c>
      <c r="E425" s="432" t="s">
        <v>230</v>
      </c>
      <c r="F425" s="433">
        <v>1175</v>
      </c>
      <c r="G425" s="456">
        <v>1045.75</v>
      </c>
      <c r="H425" s="434">
        <v>481.74999999999994</v>
      </c>
      <c r="I425" s="435">
        <v>10</v>
      </c>
      <c r="J425" s="436">
        <v>5</v>
      </c>
      <c r="K425" s="437">
        <v>4</v>
      </c>
      <c r="L425" s="438">
        <v>13.214931976927712</v>
      </c>
      <c r="M425" s="439">
        <v>6.607465988463856</v>
      </c>
      <c r="N425" s="440">
        <v>5.2859727907710852</v>
      </c>
      <c r="O425" s="438">
        <v>16.41833863456398</v>
      </c>
      <c r="P425" s="439">
        <v>8.2091693172819902</v>
      </c>
      <c r="Q425" s="441">
        <v>6.5673354538255921</v>
      </c>
      <c r="R425" s="442">
        <v>20</v>
      </c>
      <c r="S425" s="443">
        <v>10</v>
      </c>
      <c r="T425" s="437">
        <v>8</v>
      </c>
      <c r="U425" s="444">
        <v>126</v>
      </c>
      <c r="V425" s="432">
        <v>63</v>
      </c>
      <c r="W425" s="445">
        <v>50.400000000000006</v>
      </c>
      <c r="X425" s="443" t="s">
        <v>222</v>
      </c>
      <c r="Y425" s="436" t="s">
        <v>194</v>
      </c>
      <c r="Z425" s="436">
        <v>91.1</v>
      </c>
      <c r="AA425" s="436">
        <v>91.5</v>
      </c>
      <c r="AB425" s="436">
        <v>91</v>
      </c>
      <c r="AC425" s="436">
        <v>90.2</v>
      </c>
      <c r="AD425" s="436">
        <v>58.4</v>
      </c>
      <c r="AE425" s="436">
        <v>70.2</v>
      </c>
      <c r="AF425" s="436">
        <v>77.2</v>
      </c>
      <c r="AG425" s="436">
        <v>33</v>
      </c>
      <c r="AH425" s="436">
        <v>55</v>
      </c>
      <c r="AI425" s="436">
        <v>86</v>
      </c>
      <c r="AJ425" s="436">
        <v>50.82</v>
      </c>
      <c r="AK425" s="436">
        <v>165</v>
      </c>
      <c r="AL425" s="436">
        <v>260</v>
      </c>
      <c r="AM425" s="436">
        <v>154</v>
      </c>
      <c r="AN425" s="432">
        <v>26</v>
      </c>
      <c r="AO425" s="432">
        <v>45</v>
      </c>
      <c r="AP425" s="446">
        <v>278.72915999999998</v>
      </c>
      <c r="AQ425" s="447">
        <v>58.599684513420499</v>
      </c>
      <c r="AR425" s="457">
        <v>104</v>
      </c>
      <c r="AS425" s="449">
        <v>1.4974000000000001</v>
      </c>
      <c r="AT425" s="432" t="s">
        <v>299</v>
      </c>
      <c r="AU425" s="432" t="s">
        <v>197</v>
      </c>
      <c r="AV425" s="450">
        <v>55</v>
      </c>
      <c r="AW425" s="450">
        <v>67</v>
      </c>
      <c r="AX425" s="450">
        <v>21</v>
      </c>
      <c r="AY425" s="450">
        <v>40</v>
      </c>
      <c r="AZ425" s="450">
        <v>42</v>
      </c>
      <c r="BA425" s="450">
        <v>51</v>
      </c>
      <c r="BB425" s="450">
        <v>46</v>
      </c>
      <c r="BC425" s="450">
        <v>51</v>
      </c>
      <c r="BD425" s="450">
        <v>28</v>
      </c>
      <c r="BE425" s="451">
        <f t="shared" si="35"/>
        <v>503.07584745762711</v>
      </c>
      <c r="BF425" s="450">
        <v>2400</v>
      </c>
      <c r="BG425" s="451">
        <f t="shared" si="36"/>
        <v>503.07584745762711</v>
      </c>
      <c r="BH425" s="450">
        <v>2400</v>
      </c>
      <c r="BI425" s="467" t="s">
        <v>198</v>
      </c>
      <c r="BJ425" s="446" t="s">
        <v>199</v>
      </c>
      <c r="BK425" s="452" t="s">
        <v>200</v>
      </c>
      <c r="BL425" s="453">
        <v>1.1499999999999999</v>
      </c>
      <c r="BM425" s="454">
        <v>40</v>
      </c>
      <c r="BN425" s="454" t="s">
        <v>911</v>
      </c>
      <c r="BO425" s="454" t="s">
        <v>912</v>
      </c>
      <c r="BP425" s="454" t="s">
        <v>913</v>
      </c>
      <c r="BQ425" s="454" t="s">
        <v>945</v>
      </c>
      <c r="BT425" s="485">
        <v>174.2105263</v>
      </c>
    </row>
    <row r="426" spans="1:72" ht="13.5" customHeight="1" outlineLevel="1">
      <c r="A426" s="431" t="s">
        <v>1088</v>
      </c>
      <c r="B426" s="432" t="s">
        <v>1060</v>
      </c>
      <c r="C426" s="432">
        <v>10</v>
      </c>
      <c r="D426" s="432">
        <v>6</v>
      </c>
      <c r="E426" s="432" t="s">
        <v>233</v>
      </c>
      <c r="F426" s="433">
        <v>1175</v>
      </c>
      <c r="G426" s="456">
        <v>1045.75</v>
      </c>
      <c r="H426" s="434">
        <v>434.75</v>
      </c>
      <c r="I426" s="435">
        <v>12.6</v>
      </c>
      <c r="J426" s="436">
        <v>6.3</v>
      </c>
      <c r="K426" s="437">
        <v>5.04</v>
      </c>
      <c r="L426" s="438">
        <v>16.813528404761367</v>
      </c>
      <c r="M426" s="439">
        <v>8.4067642023806837</v>
      </c>
      <c r="N426" s="440">
        <v>6.7254113619045475</v>
      </c>
      <c r="O426" s="438">
        <v>21.439648246239994</v>
      </c>
      <c r="P426" s="439">
        <v>10.719824123119997</v>
      </c>
      <c r="Q426" s="441">
        <v>8.5758592984959972</v>
      </c>
      <c r="R426" s="442">
        <v>27</v>
      </c>
      <c r="S426" s="443">
        <v>13.5</v>
      </c>
      <c r="T426" s="437">
        <v>10.8</v>
      </c>
      <c r="U426" s="444">
        <v>162</v>
      </c>
      <c r="V426" s="432">
        <v>81</v>
      </c>
      <c r="W426" s="445">
        <v>64.8</v>
      </c>
      <c r="X426" s="443" t="s">
        <v>222</v>
      </c>
      <c r="Y426" s="436" t="s">
        <v>194</v>
      </c>
      <c r="Z426" s="436">
        <v>91.4</v>
      </c>
      <c r="AA426" s="436">
        <v>91.6</v>
      </c>
      <c r="AB426" s="436">
        <v>91</v>
      </c>
      <c r="AC426" s="436">
        <v>90.2</v>
      </c>
      <c r="AD426" s="436">
        <v>61</v>
      </c>
      <c r="AE426" s="436">
        <v>71.599999999999994</v>
      </c>
      <c r="AF426" s="436">
        <v>76.2</v>
      </c>
      <c r="AG426" s="436">
        <v>45</v>
      </c>
      <c r="AH426" s="436">
        <v>74</v>
      </c>
      <c r="AI426" s="436">
        <v>112</v>
      </c>
      <c r="AJ426" s="436">
        <v>69.75</v>
      </c>
      <c r="AK426" s="436">
        <v>165</v>
      </c>
      <c r="AL426" s="436">
        <v>250</v>
      </c>
      <c r="AM426" s="436">
        <v>155</v>
      </c>
      <c r="AN426" s="432">
        <v>18</v>
      </c>
      <c r="AO426" s="432">
        <v>38</v>
      </c>
      <c r="AP426" s="446">
        <v>385</v>
      </c>
      <c r="AQ426" s="447">
        <v>82</v>
      </c>
      <c r="AR426" s="457">
        <v>137</v>
      </c>
      <c r="AS426" s="449">
        <v>1.7082999999999999</v>
      </c>
      <c r="AT426" s="432" t="s">
        <v>299</v>
      </c>
      <c r="AU426" s="432" t="s">
        <v>197</v>
      </c>
      <c r="AV426" s="450">
        <v>55</v>
      </c>
      <c r="AW426" s="450">
        <v>67</v>
      </c>
      <c r="AX426" s="450">
        <v>21</v>
      </c>
      <c r="AY426" s="450">
        <v>40</v>
      </c>
      <c r="AZ426" s="450">
        <v>42</v>
      </c>
      <c r="BA426" s="450">
        <v>51</v>
      </c>
      <c r="BB426" s="450">
        <v>46</v>
      </c>
      <c r="BC426" s="450">
        <v>51</v>
      </c>
      <c r="BD426" s="450">
        <v>28</v>
      </c>
      <c r="BE426" s="451">
        <f t="shared" si="35"/>
        <v>503.07584745762711</v>
      </c>
      <c r="BF426" s="450">
        <v>2400</v>
      </c>
      <c r="BG426" s="451">
        <f t="shared" si="36"/>
        <v>503.07584745762711</v>
      </c>
      <c r="BH426" s="450">
        <v>2400</v>
      </c>
      <c r="BI426" s="467" t="s">
        <v>198</v>
      </c>
      <c r="BJ426" s="446" t="s">
        <v>199</v>
      </c>
      <c r="BK426" s="452" t="s">
        <v>200</v>
      </c>
      <c r="BL426" s="453">
        <v>1.1499999999999999</v>
      </c>
      <c r="BM426" s="454">
        <v>40</v>
      </c>
      <c r="BN426" s="454" t="s">
        <v>911</v>
      </c>
      <c r="BO426" s="454" t="s">
        <v>912</v>
      </c>
      <c r="BP426" s="454" t="s">
        <v>913</v>
      </c>
      <c r="BQ426" s="454" t="s">
        <v>945</v>
      </c>
      <c r="BT426" s="485">
        <v>169.7738105</v>
      </c>
    </row>
    <row r="427" spans="1:72" ht="13.5" customHeight="1" outlineLevel="1">
      <c r="A427" s="431" t="s">
        <v>1089</v>
      </c>
      <c r="B427" s="432" t="s">
        <v>1060</v>
      </c>
      <c r="C427" s="432">
        <v>5</v>
      </c>
      <c r="D427" s="432">
        <v>8</v>
      </c>
      <c r="E427" s="432" t="s">
        <v>230</v>
      </c>
      <c r="F427" s="433">
        <v>880</v>
      </c>
      <c r="G427" s="456">
        <v>783.2</v>
      </c>
      <c r="H427" s="434">
        <v>413.59999999999997</v>
      </c>
      <c r="I427" s="435">
        <v>11</v>
      </c>
      <c r="J427" s="436">
        <v>5.5</v>
      </c>
      <c r="K427" s="437">
        <v>4.4000000000000004</v>
      </c>
      <c r="L427" s="438">
        <v>12.748829901796073</v>
      </c>
      <c r="M427" s="439">
        <v>6.3744149508980366</v>
      </c>
      <c r="N427" s="440">
        <v>5.09953196071843</v>
      </c>
      <c r="O427" s="438">
        <v>14.965221307137053</v>
      </c>
      <c r="P427" s="439">
        <v>7.4826106535685266</v>
      </c>
      <c r="Q427" s="441">
        <v>5.9860885228548213</v>
      </c>
      <c r="R427" s="442">
        <v>17.600000000000001</v>
      </c>
      <c r="S427" s="443">
        <v>8.8000000000000007</v>
      </c>
      <c r="T427" s="437">
        <v>7.0400000000000009</v>
      </c>
      <c r="U427" s="444">
        <v>66</v>
      </c>
      <c r="V427" s="432">
        <v>33</v>
      </c>
      <c r="W427" s="445">
        <v>26.400000000000002</v>
      </c>
      <c r="X427" s="443" t="s">
        <v>231</v>
      </c>
      <c r="Y427" s="436" t="s">
        <v>194</v>
      </c>
      <c r="Z427" s="436">
        <v>85.5</v>
      </c>
      <c r="AA427" s="436">
        <v>87</v>
      </c>
      <c r="AB427" s="436">
        <v>86.5</v>
      </c>
      <c r="AC427" s="436">
        <v>85.5</v>
      </c>
      <c r="AD427" s="436">
        <v>43</v>
      </c>
      <c r="AE427" s="436">
        <v>54</v>
      </c>
      <c r="AF427" s="436">
        <v>61</v>
      </c>
      <c r="AG427" s="436">
        <v>41</v>
      </c>
      <c r="AH427" s="436">
        <v>64</v>
      </c>
      <c r="AI427" s="436">
        <v>86</v>
      </c>
      <c r="AJ427" s="436">
        <v>59.04</v>
      </c>
      <c r="AK427" s="436">
        <v>155</v>
      </c>
      <c r="AL427" s="436">
        <v>210</v>
      </c>
      <c r="AM427" s="436">
        <v>144</v>
      </c>
      <c r="AN427" s="432">
        <v>65</v>
      </c>
      <c r="AO427" s="432">
        <v>115</v>
      </c>
      <c r="AP427" s="446">
        <v>247</v>
      </c>
      <c r="AQ427" s="447">
        <v>55.619125393209373</v>
      </c>
      <c r="AR427" s="457">
        <v>142</v>
      </c>
      <c r="AS427" s="449">
        <v>1.3787</v>
      </c>
      <c r="AT427" s="432" t="s">
        <v>299</v>
      </c>
      <c r="AU427" s="432" t="s">
        <v>197</v>
      </c>
      <c r="AV427" s="450">
        <v>67</v>
      </c>
      <c r="AW427" s="450">
        <v>76</v>
      </c>
      <c r="AX427" s="450">
        <v>46</v>
      </c>
      <c r="AY427" s="450">
        <v>50</v>
      </c>
      <c r="AZ427" s="450">
        <v>64</v>
      </c>
      <c r="BA427" s="450">
        <v>61</v>
      </c>
      <c r="BB427" s="450">
        <v>57</v>
      </c>
      <c r="BC427" s="450">
        <v>46</v>
      </c>
      <c r="BD427" s="450">
        <v>39</v>
      </c>
      <c r="BE427" s="451">
        <f t="shared" si="35"/>
        <v>670.76779661016951</v>
      </c>
      <c r="BF427" s="450">
        <v>1800</v>
      </c>
      <c r="BG427" s="451">
        <f t="shared" si="36"/>
        <v>670.76779661016951</v>
      </c>
      <c r="BH427" s="450">
        <v>1800</v>
      </c>
      <c r="BI427" s="467" t="s">
        <v>198</v>
      </c>
      <c r="BJ427" s="446" t="s">
        <v>199</v>
      </c>
      <c r="BK427" s="452" t="s">
        <v>200</v>
      </c>
      <c r="BL427" s="453">
        <v>1.1499999999999999</v>
      </c>
      <c r="BM427" s="454">
        <v>40</v>
      </c>
      <c r="BN427" s="454" t="s">
        <v>911</v>
      </c>
      <c r="BO427" s="454" t="s">
        <v>912</v>
      </c>
      <c r="BP427" s="454" t="s">
        <v>913</v>
      </c>
      <c r="BQ427" s="454" t="s">
        <v>945</v>
      </c>
      <c r="BT427" s="485">
        <v>137.81054420000001</v>
      </c>
    </row>
    <row r="428" spans="1:72" ht="13.5" customHeight="1" outlineLevel="1">
      <c r="A428" s="431" t="s">
        <v>1090</v>
      </c>
      <c r="B428" s="432" t="s">
        <v>1060</v>
      </c>
      <c r="C428" s="432">
        <v>7.5</v>
      </c>
      <c r="D428" s="432">
        <v>8</v>
      </c>
      <c r="E428" s="432" t="s">
        <v>233</v>
      </c>
      <c r="F428" s="433">
        <v>875</v>
      </c>
      <c r="G428" s="456">
        <v>778.75</v>
      </c>
      <c r="H428" s="434">
        <v>455</v>
      </c>
      <c r="I428" s="435">
        <v>15.8</v>
      </c>
      <c r="J428" s="436">
        <v>7.9</v>
      </c>
      <c r="K428" s="437">
        <v>6.32</v>
      </c>
      <c r="L428" s="438">
        <v>18.366407967850023</v>
      </c>
      <c r="M428" s="439">
        <v>9.1832039839250115</v>
      </c>
      <c r="N428" s="440">
        <v>7.3465631871400099</v>
      </c>
      <c r="O428" s="438">
        <v>21.789238543676614</v>
      </c>
      <c r="P428" s="439">
        <v>10.894619271838307</v>
      </c>
      <c r="Q428" s="441">
        <v>8.7156954174706467</v>
      </c>
      <c r="R428" s="442">
        <v>25</v>
      </c>
      <c r="S428" s="443">
        <v>12.5</v>
      </c>
      <c r="T428" s="437">
        <v>10</v>
      </c>
      <c r="U428" s="444">
        <v>100</v>
      </c>
      <c r="V428" s="432">
        <v>50</v>
      </c>
      <c r="W428" s="445">
        <v>40</v>
      </c>
      <c r="X428" s="443" t="s">
        <v>231</v>
      </c>
      <c r="Y428" s="436" t="s">
        <v>194</v>
      </c>
      <c r="Z428" s="436">
        <v>87</v>
      </c>
      <c r="AA428" s="436">
        <v>88</v>
      </c>
      <c r="AB428" s="436">
        <v>87.5</v>
      </c>
      <c r="AC428" s="436">
        <v>86.5</v>
      </c>
      <c r="AD428" s="436">
        <v>0.44</v>
      </c>
      <c r="AE428" s="436">
        <v>0.55000000000000004</v>
      </c>
      <c r="AF428" s="436">
        <v>0.61734825726057452</v>
      </c>
      <c r="AG428" s="436">
        <v>61</v>
      </c>
      <c r="AH428" s="436">
        <v>101</v>
      </c>
      <c r="AI428" s="436">
        <v>122</v>
      </c>
      <c r="AJ428" s="436">
        <v>93.94</v>
      </c>
      <c r="AK428" s="436">
        <v>165</v>
      </c>
      <c r="AL428" s="436">
        <v>200</v>
      </c>
      <c r="AM428" s="436">
        <v>154</v>
      </c>
      <c r="AN428" s="432">
        <v>50</v>
      </c>
      <c r="AO428" s="432">
        <v>100</v>
      </c>
      <c r="AP428" s="446">
        <v>279</v>
      </c>
      <c r="AQ428" s="447">
        <v>72</v>
      </c>
      <c r="AR428" s="457">
        <v>208</v>
      </c>
      <c r="AS428" s="449">
        <v>1.75</v>
      </c>
      <c r="AT428" s="432" t="s">
        <v>299</v>
      </c>
      <c r="AU428" s="432" t="s">
        <v>197</v>
      </c>
      <c r="AV428" s="450">
        <v>67</v>
      </c>
      <c r="AW428" s="450">
        <v>76</v>
      </c>
      <c r="AX428" s="450">
        <v>46</v>
      </c>
      <c r="AY428" s="450">
        <v>50</v>
      </c>
      <c r="AZ428" s="450">
        <v>64</v>
      </c>
      <c r="BA428" s="450">
        <v>61</v>
      </c>
      <c r="BB428" s="450">
        <v>57</v>
      </c>
      <c r="BC428" s="450">
        <v>46</v>
      </c>
      <c r="BD428" s="450">
        <v>39</v>
      </c>
      <c r="BE428" s="451">
        <f t="shared" si="35"/>
        <v>670.76779661016951</v>
      </c>
      <c r="BF428" s="450">
        <v>1800</v>
      </c>
      <c r="BG428" s="451">
        <f t="shared" si="36"/>
        <v>670.76779661016951</v>
      </c>
      <c r="BH428" s="450">
        <v>1800</v>
      </c>
      <c r="BI428" s="467" t="s">
        <v>198</v>
      </c>
      <c r="BJ428" s="446" t="s">
        <v>199</v>
      </c>
      <c r="BK428" s="452" t="s">
        <v>200</v>
      </c>
      <c r="BL428" s="453">
        <v>1.1499999999999999</v>
      </c>
      <c r="BM428" s="454">
        <v>40</v>
      </c>
      <c r="BN428" s="454" t="s">
        <v>911</v>
      </c>
      <c r="BO428" s="454" t="s">
        <v>912</v>
      </c>
      <c r="BP428" s="454" t="s">
        <v>913</v>
      </c>
      <c r="BQ428" s="454" t="s">
        <v>945</v>
      </c>
      <c r="BT428" s="485">
        <v>130.8811441</v>
      </c>
    </row>
    <row r="429" spans="1:72" ht="13.5" customHeight="1" outlineLevel="1">
      <c r="A429" s="431" t="s">
        <v>1091</v>
      </c>
      <c r="B429" s="432" t="s">
        <v>1060</v>
      </c>
      <c r="C429" s="432">
        <v>25</v>
      </c>
      <c r="D429" s="432">
        <v>4</v>
      </c>
      <c r="E429" s="432" t="s">
        <v>298</v>
      </c>
      <c r="F429" s="433">
        <v>1775</v>
      </c>
      <c r="G429" s="456">
        <v>1579.75</v>
      </c>
      <c r="H429" s="434">
        <v>834.25</v>
      </c>
      <c r="I429" s="435">
        <v>22</v>
      </c>
      <c r="J429" s="436">
        <v>11</v>
      </c>
      <c r="K429" s="437">
        <v>8.8000000000000007</v>
      </c>
      <c r="L429" s="438">
        <v>35.302457734392753</v>
      </c>
      <c r="M429" s="439">
        <v>17.651228867196377</v>
      </c>
      <c r="N429" s="440">
        <v>14.120983093757102</v>
      </c>
      <c r="O429" s="438">
        <v>46.746416024554449</v>
      </c>
      <c r="P429" s="439">
        <v>23.373208012277225</v>
      </c>
      <c r="Q429" s="441">
        <v>18.69856640982178</v>
      </c>
      <c r="R429" s="442">
        <v>60</v>
      </c>
      <c r="S429" s="443">
        <v>30</v>
      </c>
      <c r="T429" s="437">
        <v>24</v>
      </c>
      <c r="U429" s="444">
        <v>366</v>
      </c>
      <c r="V429" s="432">
        <v>183</v>
      </c>
      <c r="W429" s="445">
        <v>146.4</v>
      </c>
      <c r="X429" s="443" t="s">
        <v>231</v>
      </c>
      <c r="Y429" s="436" t="s">
        <v>194</v>
      </c>
      <c r="Z429" s="436">
        <v>93.5</v>
      </c>
      <c r="AA429" s="436">
        <v>94</v>
      </c>
      <c r="AB429" s="436">
        <v>93.6</v>
      </c>
      <c r="AC429" s="436">
        <v>93</v>
      </c>
      <c r="AD429" s="436">
        <v>71</v>
      </c>
      <c r="AE429" s="436">
        <v>80</v>
      </c>
      <c r="AF429" s="436">
        <v>84</v>
      </c>
      <c r="AG429" s="436">
        <v>74</v>
      </c>
      <c r="AH429" s="436">
        <v>133</v>
      </c>
      <c r="AI429" s="436">
        <v>185</v>
      </c>
      <c r="AJ429" s="436">
        <v>124.32</v>
      </c>
      <c r="AK429" s="436">
        <v>180</v>
      </c>
      <c r="AL429" s="436">
        <v>250</v>
      </c>
      <c r="AM429" s="436">
        <v>168</v>
      </c>
      <c r="AN429" s="432">
        <v>24</v>
      </c>
      <c r="AO429" s="432">
        <v>44</v>
      </c>
      <c r="AP429" s="446">
        <v>445</v>
      </c>
      <c r="AQ429" s="447">
        <v>102.79844853391695</v>
      </c>
      <c r="AR429" s="446" t="s">
        <v>1092</v>
      </c>
      <c r="AS429" s="449">
        <v>4.3600000000000003</v>
      </c>
      <c r="AT429" s="432" t="s">
        <v>299</v>
      </c>
      <c r="AU429" s="432" t="s">
        <v>197</v>
      </c>
      <c r="AV429" s="450" t="s">
        <v>392</v>
      </c>
      <c r="AW429" s="450" t="s">
        <v>393</v>
      </c>
      <c r="AX429" s="450" t="s">
        <v>327</v>
      </c>
      <c r="AY429" s="450" t="s">
        <v>328</v>
      </c>
      <c r="AZ429" s="450" t="s">
        <v>394</v>
      </c>
      <c r="BA429" s="450" t="s">
        <v>394</v>
      </c>
      <c r="BB429" s="450" t="s">
        <v>367</v>
      </c>
      <c r="BC429" s="450" t="s">
        <v>317</v>
      </c>
      <c r="BD429" s="450" t="s">
        <v>328</v>
      </c>
      <c r="BE429" s="451">
        <f t="shared" si="35"/>
        <v>335.38389830508476</v>
      </c>
      <c r="BF429" s="450">
        <v>3600</v>
      </c>
      <c r="BG429" s="451">
        <f t="shared" si="36"/>
        <v>335.38389830508476</v>
      </c>
      <c r="BH429" s="458">
        <f t="shared" ref="BH429:BH492" si="37">BF429</f>
        <v>3600</v>
      </c>
      <c r="BI429" s="446" t="s">
        <v>198</v>
      </c>
      <c r="BJ429" s="446" t="s">
        <v>199</v>
      </c>
      <c r="BK429" s="452" t="s">
        <v>199</v>
      </c>
      <c r="BL429" s="453">
        <v>1.1499999999999999</v>
      </c>
      <c r="BM429" s="454">
        <v>40</v>
      </c>
      <c r="BN429" s="454" t="s">
        <v>911</v>
      </c>
      <c r="BO429" s="454" t="s">
        <v>912</v>
      </c>
      <c r="BP429" s="454" t="s">
        <v>913</v>
      </c>
      <c r="BQ429" s="454" t="s">
        <v>945</v>
      </c>
      <c r="BT429" s="485">
        <v>171.57684209999999</v>
      </c>
    </row>
    <row r="430" spans="1:72" ht="13.5" customHeight="1" outlineLevel="1">
      <c r="A430" s="431" t="s">
        <v>1093</v>
      </c>
      <c r="B430" s="432" t="s">
        <v>1060</v>
      </c>
      <c r="C430" s="432">
        <v>30</v>
      </c>
      <c r="D430" s="432">
        <v>4</v>
      </c>
      <c r="E430" s="432" t="s">
        <v>302</v>
      </c>
      <c r="F430" s="433">
        <v>1775</v>
      </c>
      <c r="G430" s="456">
        <v>1579.75</v>
      </c>
      <c r="H430" s="434">
        <v>834.25</v>
      </c>
      <c r="I430" s="435">
        <v>24</v>
      </c>
      <c r="J430" s="436">
        <v>12</v>
      </c>
      <c r="K430" s="437">
        <v>9.6000000000000014</v>
      </c>
      <c r="L430" s="438">
        <v>41.026804791416041</v>
      </c>
      <c r="M430" s="439">
        <v>20.51340239570802</v>
      </c>
      <c r="N430" s="440">
        <v>16.410721916566416</v>
      </c>
      <c r="O430" s="438">
        <v>54.669352557681158</v>
      </c>
      <c r="P430" s="439">
        <v>27.334676278840579</v>
      </c>
      <c r="Q430" s="441">
        <v>21.867741023072465</v>
      </c>
      <c r="R430" s="442">
        <v>70</v>
      </c>
      <c r="S430" s="443">
        <v>35</v>
      </c>
      <c r="T430" s="437">
        <v>28</v>
      </c>
      <c r="U430" s="444">
        <v>436</v>
      </c>
      <c r="V430" s="432">
        <v>218</v>
      </c>
      <c r="W430" s="445">
        <v>174.4</v>
      </c>
      <c r="X430" s="443" t="s">
        <v>231</v>
      </c>
      <c r="Y430" s="436" t="s">
        <v>194</v>
      </c>
      <c r="Z430" s="436">
        <v>93.9</v>
      </c>
      <c r="AA430" s="436">
        <v>94.1</v>
      </c>
      <c r="AB430" s="436">
        <v>93.6</v>
      </c>
      <c r="AC430" s="436">
        <v>93</v>
      </c>
      <c r="AD430" s="436">
        <v>73</v>
      </c>
      <c r="AE430" s="436">
        <v>82</v>
      </c>
      <c r="AF430" s="436">
        <v>85</v>
      </c>
      <c r="AG430" s="436">
        <v>89</v>
      </c>
      <c r="AH430" s="436">
        <v>160</v>
      </c>
      <c r="AI430" s="436">
        <v>223</v>
      </c>
      <c r="AJ430" s="436">
        <v>149.51999999999998</v>
      </c>
      <c r="AK430" s="436">
        <v>180</v>
      </c>
      <c r="AL430" s="436">
        <v>250</v>
      </c>
      <c r="AM430" s="436">
        <v>168</v>
      </c>
      <c r="AN430" s="432">
        <v>24</v>
      </c>
      <c r="AO430" s="432">
        <v>44</v>
      </c>
      <c r="AP430" s="446">
        <v>477.834</v>
      </c>
      <c r="AQ430" s="447">
        <v>112.20679433034883</v>
      </c>
      <c r="AR430" s="446" t="s">
        <v>1094</v>
      </c>
      <c r="AS430" s="449">
        <v>4.8</v>
      </c>
      <c r="AT430" s="432" t="s">
        <v>299</v>
      </c>
      <c r="AU430" s="432" t="s">
        <v>197</v>
      </c>
      <c r="AV430" s="450" t="s">
        <v>392</v>
      </c>
      <c r="AW430" s="450" t="s">
        <v>393</v>
      </c>
      <c r="AX430" s="450" t="s">
        <v>327</v>
      </c>
      <c r="AY430" s="450" t="s">
        <v>328</v>
      </c>
      <c r="AZ430" s="450" t="s">
        <v>394</v>
      </c>
      <c r="BA430" s="450" t="s">
        <v>394</v>
      </c>
      <c r="BB430" s="450" t="s">
        <v>367</v>
      </c>
      <c r="BC430" s="450" t="s">
        <v>317</v>
      </c>
      <c r="BD430" s="450" t="s">
        <v>328</v>
      </c>
      <c r="BE430" s="451">
        <f t="shared" si="35"/>
        <v>335.38389830508476</v>
      </c>
      <c r="BF430" s="450">
        <v>3600</v>
      </c>
      <c r="BG430" s="451">
        <f t="shared" si="36"/>
        <v>335.38389830508476</v>
      </c>
      <c r="BH430" s="458">
        <f t="shared" si="37"/>
        <v>3600</v>
      </c>
      <c r="BI430" s="446" t="s">
        <v>198</v>
      </c>
      <c r="BJ430" s="446" t="s">
        <v>199</v>
      </c>
      <c r="BK430" s="452" t="s">
        <v>199</v>
      </c>
      <c r="BL430" s="453">
        <v>1.1499999999999999</v>
      </c>
      <c r="BM430" s="454">
        <v>40</v>
      </c>
      <c r="BN430" s="454" t="s">
        <v>911</v>
      </c>
      <c r="BO430" s="454" t="s">
        <v>912</v>
      </c>
      <c r="BP430" s="454" t="s">
        <v>913</v>
      </c>
      <c r="BQ430" s="454" t="s">
        <v>945</v>
      </c>
      <c r="BT430" s="485">
        <v>166.53449470000001</v>
      </c>
    </row>
    <row r="431" spans="1:72" ht="13.5" customHeight="1" outlineLevel="1">
      <c r="A431" s="431" t="s">
        <v>1095</v>
      </c>
      <c r="B431" s="432" t="s">
        <v>1060</v>
      </c>
      <c r="C431" s="432">
        <v>15</v>
      </c>
      <c r="D431" s="432">
        <v>6</v>
      </c>
      <c r="E431" s="432" t="s">
        <v>298</v>
      </c>
      <c r="F431" s="433">
        <v>1180</v>
      </c>
      <c r="G431" s="456">
        <v>1062</v>
      </c>
      <c r="H431" s="434">
        <v>472</v>
      </c>
      <c r="I431" s="435">
        <v>22</v>
      </c>
      <c r="J431" s="436">
        <v>11</v>
      </c>
      <c r="K431" s="437">
        <v>8.8000000000000007</v>
      </c>
      <c r="L431" s="438">
        <v>29.186794404354728</v>
      </c>
      <c r="M431" s="439">
        <v>14.593397202177364</v>
      </c>
      <c r="N431" s="440">
        <v>11.674717761741892</v>
      </c>
      <c r="O431" s="438">
        <v>34.812145821415079</v>
      </c>
      <c r="P431" s="439">
        <v>17.40607291070754</v>
      </c>
      <c r="Q431" s="441">
        <v>13.924858328566032</v>
      </c>
      <c r="R431" s="442">
        <v>42</v>
      </c>
      <c r="S431" s="443">
        <v>21</v>
      </c>
      <c r="T431" s="437">
        <v>16.8</v>
      </c>
      <c r="U431" s="444">
        <v>232</v>
      </c>
      <c r="V431" s="432">
        <v>116</v>
      </c>
      <c r="W431" s="445">
        <v>92.800000000000011</v>
      </c>
      <c r="X431" s="443" t="s">
        <v>231</v>
      </c>
      <c r="Y431" s="436" t="s">
        <v>194</v>
      </c>
      <c r="Z431" s="436">
        <v>90.9</v>
      </c>
      <c r="AA431" s="436">
        <v>91.8</v>
      </c>
      <c r="AB431" s="436">
        <v>91.7</v>
      </c>
      <c r="AC431" s="436">
        <v>91</v>
      </c>
      <c r="AD431" s="436">
        <v>53</v>
      </c>
      <c r="AE431" s="436">
        <v>66</v>
      </c>
      <c r="AF431" s="436">
        <v>73</v>
      </c>
      <c r="AG431" s="436">
        <v>67</v>
      </c>
      <c r="AH431" s="436">
        <v>100</v>
      </c>
      <c r="AI431" s="436">
        <v>161</v>
      </c>
      <c r="AJ431" s="436">
        <v>93.8</v>
      </c>
      <c r="AK431" s="436">
        <v>150</v>
      </c>
      <c r="AL431" s="436">
        <v>240</v>
      </c>
      <c r="AM431" s="436">
        <v>140</v>
      </c>
      <c r="AN431" s="432">
        <v>22</v>
      </c>
      <c r="AO431" s="432">
        <v>48</v>
      </c>
      <c r="AP431" s="446">
        <v>440.4</v>
      </c>
      <c r="AQ431" s="447">
        <v>95.30317890967649</v>
      </c>
      <c r="AR431" s="446" t="s">
        <v>1096</v>
      </c>
      <c r="AS431" s="449">
        <v>3.93</v>
      </c>
      <c r="AT431" s="432" t="s">
        <v>299</v>
      </c>
      <c r="AU431" s="432" t="s">
        <v>197</v>
      </c>
      <c r="AV431" s="450" t="s">
        <v>366</v>
      </c>
      <c r="AW431" s="450" t="s">
        <v>950</v>
      </c>
      <c r="AX431" s="450" t="s">
        <v>341</v>
      </c>
      <c r="AY431" s="450" t="s">
        <v>386</v>
      </c>
      <c r="AZ431" s="450" t="s">
        <v>394</v>
      </c>
      <c r="BA431" s="450" t="s">
        <v>316</v>
      </c>
      <c r="BB431" s="450" t="s">
        <v>349</v>
      </c>
      <c r="BC431" s="450" t="s">
        <v>330</v>
      </c>
      <c r="BD431" s="450" t="s">
        <v>320</v>
      </c>
      <c r="BE431" s="451">
        <f t="shared" si="35"/>
        <v>580.47213168187739</v>
      </c>
      <c r="BF431" s="450">
        <v>2080</v>
      </c>
      <c r="BG431" s="451">
        <f t="shared" si="36"/>
        <v>580.47213168187739</v>
      </c>
      <c r="BH431" s="458">
        <f t="shared" si="37"/>
        <v>2080</v>
      </c>
      <c r="BI431" s="446" t="s">
        <v>198</v>
      </c>
      <c r="BJ431" s="446" t="s">
        <v>199</v>
      </c>
      <c r="BK431" s="452" t="s">
        <v>200</v>
      </c>
      <c r="BL431" s="453">
        <v>1.1499999999999999</v>
      </c>
      <c r="BM431" s="454">
        <v>40</v>
      </c>
      <c r="BN431" s="454" t="s">
        <v>911</v>
      </c>
      <c r="BO431" s="454" t="s">
        <v>912</v>
      </c>
      <c r="BP431" s="454" t="s">
        <v>913</v>
      </c>
      <c r="BQ431" s="454" t="s">
        <v>945</v>
      </c>
      <c r="BT431" s="485">
        <v>165.2105263</v>
      </c>
    </row>
    <row r="432" spans="1:72" ht="13.5" customHeight="1" outlineLevel="1">
      <c r="A432" s="431" t="s">
        <v>1097</v>
      </c>
      <c r="B432" s="432" t="s">
        <v>1060</v>
      </c>
      <c r="C432" s="432">
        <v>20</v>
      </c>
      <c r="D432" s="432">
        <v>6</v>
      </c>
      <c r="E432" s="432" t="s">
        <v>302</v>
      </c>
      <c r="F432" s="433">
        <v>1180</v>
      </c>
      <c r="G432" s="456">
        <v>1062</v>
      </c>
      <c r="H432" s="434">
        <v>472</v>
      </c>
      <c r="I432" s="435">
        <v>26</v>
      </c>
      <c r="J432" s="436">
        <v>13</v>
      </c>
      <c r="K432" s="437">
        <v>10.4</v>
      </c>
      <c r="L432" s="438">
        <v>36.065768801133622</v>
      </c>
      <c r="M432" s="439">
        <v>18.032884400566811</v>
      </c>
      <c r="N432" s="440">
        <v>14.426307520453449</v>
      </c>
      <c r="O432" s="438">
        <v>44.301581412054119</v>
      </c>
      <c r="P432" s="439">
        <v>22.15079070602706</v>
      </c>
      <c r="Q432" s="441">
        <v>17.720632564821649</v>
      </c>
      <c r="R432" s="442">
        <v>54</v>
      </c>
      <c r="S432" s="443">
        <v>27</v>
      </c>
      <c r="T432" s="437">
        <v>21.6</v>
      </c>
      <c r="U432" s="444">
        <v>290</v>
      </c>
      <c r="V432" s="432">
        <v>145</v>
      </c>
      <c r="W432" s="445">
        <v>116</v>
      </c>
      <c r="X432" s="443" t="s">
        <v>231</v>
      </c>
      <c r="Y432" s="436" t="s">
        <v>194</v>
      </c>
      <c r="Z432" s="436">
        <v>91.2</v>
      </c>
      <c r="AA432" s="436">
        <v>92</v>
      </c>
      <c r="AB432" s="436">
        <v>91.7</v>
      </c>
      <c r="AC432" s="436">
        <v>91</v>
      </c>
      <c r="AD432" s="436">
        <v>57</v>
      </c>
      <c r="AE432" s="436">
        <v>69</v>
      </c>
      <c r="AF432" s="436">
        <v>76</v>
      </c>
      <c r="AG432" s="436">
        <v>89</v>
      </c>
      <c r="AH432" s="436">
        <v>133</v>
      </c>
      <c r="AI432" s="436">
        <v>214</v>
      </c>
      <c r="AJ432" s="436">
        <v>124.6</v>
      </c>
      <c r="AK432" s="436">
        <v>150</v>
      </c>
      <c r="AL432" s="436">
        <v>240</v>
      </c>
      <c r="AM432" s="436">
        <v>140</v>
      </c>
      <c r="AN432" s="432">
        <v>20</v>
      </c>
      <c r="AO432" s="432">
        <v>45</v>
      </c>
      <c r="AP432" s="446">
        <v>462.42</v>
      </c>
      <c r="AQ432" s="447">
        <v>104.98741932725046</v>
      </c>
      <c r="AR432" s="446" t="s">
        <v>1098</v>
      </c>
      <c r="AS432" s="449">
        <v>4.5</v>
      </c>
      <c r="AT432" s="432" t="s">
        <v>299</v>
      </c>
      <c r="AU432" s="432" t="s">
        <v>197</v>
      </c>
      <c r="AV432" s="450" t="s">
        <v>366</v>
      </c>
      <c r="AW432" s="450" t="s">
        <v>950</v>
      </c>
      <c r="AX432" s="450" t="s">
        <v>341</v>
      </c>
      <c r="AY432" s="450" t="s">
        <v>386</v>
      </c>
      <c r="AZ432" s="450" t="s">
        <v>394</v>
      </c>
      <c r="BA432" s="450" t="s">
        <v>316</v>
      </c>
      <c r="BB432" s="450" t="s">
        <v>349</v>
      </c>
      <c r="BC432" s="450" t="s">
        <v>330</v>
      </c>
      <c r="BD432" s="450" t="s">
        <v>320</v>
      </c>
      <c r="BE432" s="451">
        <f t="shared" si="35"/>
        <v>580.47213168187739</v>
      </c>
      <c r="BF432" s="450">
        <v>2080</v>
      </c>
      <c r="BG432" s="451">
        <f t="shared" si="36"/>
        <v>580.47213168187739</v>
      </c>
      <c r="BH432" s="458">
        <f t="shared" si="37"/>
        <v>2080</v>
      </c>
      <c r="BI432" s="446" t="s">
        <v>198</v>
      </c>
      <c r="BJ432" s="446" t="s">
        <v>199</v>
      </c>
      <c r="BK432" s="452" t="s">
        <v>200</v>
      </c>
      <c r="BL432" s="453">
        <v>1.1499999999999999</v>
      </c>
      <c r="BM432" s="454">
        <v>40</v>
      </c>
      <c r="BN432" s="454" t="s">
        <v>911</v>
      </c>
      <c r="BO432" s="454" t="s">
        <v>912</v>
      </c>
      <c r="BP432" s="454" t="s">
        <v>913</v>
      </c>
      <c r="BQ432" s="454" t="s">
        <v>945</v>
      </c>
      <c r="BT432" s="485">
        <v>163.3578947</v>
      </c>
    </row>
    <row r="433" spans="1:72" ht="13.5" customHeight="1" outlineLevel="1">
      <c r="A433" s="431" t="s">
        <v>1099</v>
      </c>
      <c r="B433" s="432" t="s">
        <v>1060</v>
      </c>
      <c r="C433" s="432">
        <v>10</v>
      </c>
      <c r="D433" s="432">
        <v>8</v>
      </c>
      <c r="E433" s="432" t="s">
        <v>298</v>
      </c>
      <c r="F433" s="433">
        <v>885</v>
      </c>
      <c r="G433" s="456">
        <v>787.65</v>
      </c>
      <c r="H433" s="434">
        <v>398.25</v>
      </c>
      <c r="I433" s="435">
        <v>22</v>
      </c>
      <c r="J433" s="436">
        <v>11</v>
      </c>
      <c r="K433" s="437">
        <v>8.8000000000000007</v>
      </c>
      <c r="L433" s="438">
        <v>25</v>
      </c>
      <c r="M433" s="439">
        <v>12.5</v>
      </c>
      <c r="N433" s="440">
        <v>10</v>
      </c>
      <c r="O433" s="438">
        <v>29.6</v>
      </c>
      <c r="P433" s="439">
        <v>14.8</v>
      </c>
      <c r="Q433" s="441">
        <v>11.817726553923585</v>
      </c>
      <c r="R433" s="442">
        <v>34</v>
      </c>
      <c r="S433" s="443">
        <v>17</v>
      </c>
      <c r="T433" s="437">
        <v>13.600000000000001</v>
      </c>
      <c r="U433" s="444">
        <v>162</v>
      </c>
      <c r="V433" s="432">
        <v>81</v>
      </c>
      <c r="W433" s="445">
        <v>64.8</v>
      </c>
      <c r="X433" s="443" t="s">
        <v>222</v>
      </c>
      <c r="Y433" s="436" t="s">
        <v>194</v>
      </c>
      <c r="Z433" s="436">
        <v>88.2</v>
      </c>
      <c r="AA433" s="436">
        <v>89.8</v>
      </c>
      <c r="AB433" s="436">
        <v>90.2</v>
      </c>
      <c r="AC433" s="436">
        <v>89.5</v>
      </c>
      <c r="AD433" s="436">
        <v>42</v>
      </c>
      <c r="AE433" s="436">
        <v>53</v>
      </c>
      <c r="AF433" s="436">
        <v>61</v>
      </c>
      <c r="AG433" s="436">
        <v>59</v>
      </c>
      <c r="AH433" s="436">
        <v>95</v>
      </c>
      <c r="AI433" s="436">
        <v>132</v>
      </c>
      <c r="AJ433" s="436">
        <v>82.6</v>
      </c>
      <c r="AK433" s="436">
        <v>160</v>
      </c>
      <c r="AL433" s="436">
        <v>240</v>
      </c>
      <c r="AM433" s="436">
        <v>140</v>
      </c>
      <c r="AN433" s="432">
        <v>15</v>
      </c>
      <c r="AO433" s="432">
        <v>30</v>
      </c>
      <c r="AP433" s="446">
        <v>361.12799999999999</v>
      </c>
      <c r="AQ433" s="447">
        <v>84.31</v>
      </c>
      <c r="AR433" s="446" t="s">
        <v>1100</v>
      </c>
      <c r="AS433" s="449">
        <v>0</v>
      </c>
      <c r="AT433" s="432" t="s">
        <v>299</v>
      </c>
      <c r="AU433" s="432" t="s">
        <v>197</v>
      </c>
      <c r="AV433" s="450" t="s">
        <v>366</v>
      </c>
      <c r="AW433" s="450" t="s">
        <v>950</v>
      </c>
      <c r="AX433" s="450" t="s">
        <v>341</v>
      </c>
      <c r="AY433" s="450" t="s">
        <v>386</v>
      </c>
      <c r="AZ433" s="450" t="s">
        <v>394</v>
      </c>
      <c r="BA433" s="450" t="s">
        <v>316</v>
      </c>
      <c r="BB433" s="450" t="s">
        <v>349</v>
      </c>
      <c r="BC433" s="450" t="s">
        <v>330</v>
      </c>
      <c r="BD433" s="450" t="s">
        <v>320</v>
      </c>
      <c r="BE433" s="451">
        <f t="shared" si="35"/>
        <v>670.76779661016951</v>
      </c>
      <c r="BF433" s="450">
        <v>1800</v>
      </c>
      <c r="BG433" s="451">
        <f t="shared" si="36"/>
        <v>670.76779661016951</v>
      </c>
      <c r="BH433" s="458">
        <f t="shared" si="37"/>
        <v>1800</v>
      </c>
      <c r="BI433" s="446" t="s">
        <v>198</v>
      </c>
      <c r="BJ433" s="446" t="s">
        <v>199</v>
      </c>
      <c r="BK433" s="452" t="s">
        <v>200</v>
      </c>
      <c r="BL433" s="453">
        <v>1.1499999999999999</v>
      </c>
      <c r="BM433" s="454">
        <v>40</v>
      </c>
      <c r="BN433" s="454" t="s">
        <v>911</v>
      </c>
      <c r="BO433" s="454" t="s">
        <v>912</v>
      </c>
      <c r="BP433" s="454" t="s">
        <v>913</v>
      </c>
      <c r="BQ433" s="454" t="s">
        <v>945</v>
      </c>
      <c r="BT433" s="485">
        <v>153.82421005</v>
      </c>
    </row>
    <row r="434" spans="1:72" ht="13.5" customHeight="1" outlineLevel="1">
      <c r="A434" s="431" t="s">
        <v>1101</v>
      </c>
      <c r="B434" s="432" t="s">
        <v>1060</v>
      </c>
      <c r="C434" s="432">
        <v>15</v>
      </c>
      <c r="D434" s="432">
        <v>8</v>
      </c>
      <c r="E434" s="432" t="s">
        <v>302</v>
      </c>
      <c r="F434" s="433">
        <v>885</v>
      </c>
      <c r="G434" s="456">
        <v>787.65</v>
      </c>
      <c r="H434" s="434">
        <v>398.25</v>
      </c>
      <c r="I434" s="435">
        <v>38</v>
      </c>
      <c r="J434" s="436">
        <v>19</v>
      </c>
      <c r="K434" s="437">
        <v>15</v>
      </c>
      <c r="L434" s="438">
        <v>33.02640440667507</v>
      </c>
      <c r="M434" s="439">
        <v>16.513202203337535</v>
      </c>
      <c r="N434" s="440">
        <v>16.8</v>
      </c>
      <c r="O434" s="438">
        <v>46</v>
      </c>
      <c r="P434" s="439">
        <v>23</v>
      </c>
      <c r="Q434" s="441">
        <v>18.399999999999999</v>
      </c>
      <c r="R434" s="442">
        <v>52</v>
      </c>
      <c r="S434" s="443">
        <v>26</v>
      </c>
      <c r="T434" s="437">
        <v>21</v>
      </c>
      <c r="U434" s="444">
        <v>232</v>
      </c>
      <c r="V434" s="432">
        <v>116</v>
      </c>
      <c r="W434" s="445">
        <v>92.800000000000011</v>
      </c>
      <c r="X434" s="443" t="s">
        <v>231</v>
      </c>
      <c r="Y434" s="436" t="s">
        <v>194</v>
      </c>
      <c r="Z434" s="436">
        <v>88.6</v>
      </c>
      <c r="AA434" s="436">
        <v>89.8</v>
      </c>
      <c r="AB434" s="436">
        <v>90.2</v>
      </c>
      <c r="AC434" s="436">
        <v>89.5</v>
      </c>
      <c r="AD434" s="436">
        <v>40</v>
      </c>
      <c r="AE434" s="436">
        <v>50</v>
      </c>
      <c r="AF434" s="436">
        <v>60</v>
      </c>
      <c r="AG434" s="436">
        <v>89</v>
      </c>
      <c r="AH434" s="436">
        <v>142</v>
      </c>
      <c r="AI434" s="436">
        <v>214</v>
      </c>
      <c r="AJ434" s="436">
        <v>124.6</v>
      </c>
      <c r="AK434" s="436">
        <v>160</v>
      </c>
      <c r="AL434" s="436">
        <v>240</v>
      </c>
      <c r="AM434" s="436">
        <v>140</v>
      </c>
      <c r="AN434" s="432">
        <v>18</v>
      </c>
      <c r="AO434" s="432">
        <v>35</v>
      </c>
      <c r="AP434" s="446">
        <v>420</v>
      </c>
      <c r="AQ434" s="447">
        <v>104.72187714681911</v>
      </c>
      <c r="AR434" s="446" t="s">
        <v>1102</v>
      </c>
      <c r="AS434" s="449">
        <v>0</v>
      </c>
      <c r="AT434" s="432" t="s">
        <v>299</v>
      </c>
      <c r="AU434" s="432" t="s">
        <v>197</v>
      </c>
      <c r="AV434" s="450" t="s">
        <v>366</v>
      </c>
      <c r="AW434" s="450" t="s">
        <v>950</v>
      </c>
      <c r="AX434" s="450" t="s">
        <v>341</v>
      </c>
      <c r="AY434" s="450" t="s">
        <v>386</v>
      </c>
      <c r="AZ434" s="450" t="s">
        <v>394</v>
      </c>
      <c r="BA434" s="450" t="s">
        <v>316</v>
      </c>
      <c r="BB434" s="450" t="s">
        <v>349</v>
      </c>
      <c r="BC434" s="450" t="s">
        <v>330</v>
      </c>
      <c r="BD434" s="450" t="s">
        <v>320</v>
      </c>
      <c r="BE434" s="451">
        <f t="shared" si="35"/>
        <v>670.76779661016951</v>
      </c>
      <c r="BF434" s="450">
        <v>1800</v>
      </c>
      <c r="BG434" s="451">
        <f t="shared" si="36"/>
        <v>670.76779661016951</v>
      </c>
      <c r="BH434" s="458">
        <f t="shared" si="37"/>
        <v>1800</v>
      </c>
      <c r="BI434" s="446" t="s">
        <v>198</v>
      </c>
      <c r="BJ434" s="446" t="s">
        <v>199</v>
      </c>
      <c r="BK434" s="452" t="s">
        <v>200</v>
      </c>
      <c r="BL434" s="453">
        <v>1.1499999999999999</v>
      </c>
      <c r="BM434" s="454">
        <v>40</v>
      </c>
      <c r="BN434" s="454" t="s">
        <v>911</v>
      </c>
      <c r="BO434" s="454" t="s">
        <v>912</v>
      </c>
      <c r="BP434" s="454" t="s">
        <v>913</v>
      </c>
      <c r="BQ434" s="454" t="s">
        <v>945</v>
      </c>
      <c r="BT434" s="485">
        <v>153.82422105000001</v>
      </c>
    </row>
    <row r="435" spans="1:72" ht="13.5" customHeight="1" outlineLevel="1">
      <c r="A435" s="431" t="s">
        <v>1103</v>
      </c>
      <c r="B435" s="432" t="s">
        <v>1060</v>
      </c>
      <c r="C435" s="432">
        <v>25</v>
      </c>
      <c r="D435" s="432">
        <v>2</v>
      </c>
      <c r="E435" s="432" t="s">
        <v>308</v>
      </c>
      <c r="F435" s="433">
        <v>3525</v>
      </c>
      <c r="G435" s="456">
        <v>3137.25</v>
      </c>
      <c r="H435" s="434">
        <v>1304.25</v>
      </c>
      <c r="I435" s="435">
        <v>16</v>
      </c>
      <c r="J435" s="436">
        <v>8</v>
      </c>
      <c r="K435" s="437">
        <v>6.4</v>
      </c>
      <c r="L435" s="438">
        <v>31.841761639913894</v>
      </c>
      <c r="M435" s="439">
        <v>15.920880819956947</v>
      </c>
      <c r="N435" s="440">
        <v>12.736704655965559</v>
      </c>
      <c r="O435" s="438">
        <v>44.85556316251747</v>
      </c>
      <c r="P435" s="439">
        <v>22.427781581258735</v>
      </c>
      <c r="Q435" s="441">
        <v>17.942225265006989</v>
      </c>
      <c r="R435" s="442">
        <v>58</v>
      </c>
      <c r="S435" s="443">
        <v>29</v>
      </c>
      <c r="T435" s="437">
        <v>23.200000000000003</v>
      </c>
      <c r="U435" s="444">
        <v>366</v>
      </c>
      <c r="V435" s="432">
        <v>183</v>
      </c>
      <c r="W435" s="445">
        <v>146.4</v>
      </c>
      <c r="X435" s="443" t="s">
        <v>231</v>
      </c>
      <c r="Y435" s="436" t="s">
        <v>194</v>
      </c>
      <c r="Z435" s="436">
        <v>92</v>
      </c>
      <c r="AA435" s="436">
        <v>92.2</v>
      </c>
      <c r="AB435" s="436">
        <v>91.7</v>
      </c>
      <c r="AC435" s="436">
        <v>91</v>
      </c>
      <c r="AD435" s="436">
        <v>80</v>
      </c>
      <c r="AE435" s="436">
        <v>85</v>
      </c>
      <c r="AF435" s="436">
        <v>88</v>
      </c>
      <c r="AG435" s="436">
        <v>37</v>
      </c>
      <c r="AH435" s="436">
        <v>59</v>
      </c>
      <c r="AI435" s="436">
        <v>93</v>
      </c>
      <c r="AJ435" s="436">
        <v>55.5</v>
      </c>
      <c r="AK435" s="436">
        <v>160</v>
      </c>
      <c r="AL435" s="436">
        <v>250</v>
      </c>
      <c r="AM435" s="436">
        <v>150</v>
      </c>
      <c r="AN435" s="432">
        <v>16</v>
      </c>
      <c r="AO435" s="432">
        <v>30</v>
      </c>
      <c r="AP435" s="446">
        <v>396.36</v>
      </c>
      <c r="AQ435" s="447">
        <v>61.168296702692793</v>
      </c>
      <c r="AR435" s="446" t="s">
        <v>1104</v>
      </c>
      <c r="AS435" s="449">
        <v>1.45</v>
      </c>
      <c r="AT435" s="432" t="s">
        <v>299</v>
      </c>
      <c r="AU435" s="432" t="s">
        <v>197</v>
      </c>
      <c r="AV435" s="450">
        <v>72</v>
      </c>
      <c r="AW435" s="450">
        <v>83</v>
      </c>
      <c r="AX435" s="450">
        <v>46</v>
      </c>
      <c r="AY435" s="450">
        <v>57</v>
      </c>
      <c r="AZ435" s="450">
        <v>65</v>
      </c>
      <c r="BA435" s="450">
        <v>64</v>
      </c>
      <c r="BB435" s="450">
        <v>69</v>
      </c>
      <c r="BC435" s="450">
        <v>65</v>
      </c>
      <c r="BD435" s="450">
        <v>54</v>
      </c>
      <c r="BE435" s="451">
        <f t="shared" si="35"/>
        <v>223.58926553672316</v>
      </c>
      <c r="BF435" s="450">
        <v>5400</v>
      </c>
      <c r="BG435" s="451">
        <f t="shared" si="36"/>
        <v>223.58926553672316</v>
      </c>
      <c r="BH435" s="458">
        <f t="shared" si="37"/>
        <v>5400</v>
      </c>
      <c r="BI435" s="446" t="s">
        <v>198</v>
      </c>
      <c r="BJ435" s="446" t="s">
        <v>199</v>
      </c>
      <c r="BK435" s="452" t="s">
        <v>200</v>
      </c>
      <c r="BL435" s="453">
        <v>1.1499999999999999</v>
      </c>
      <c r="BM435" s="454">
        <v>40</v>
      </c>
      <c r="BN435" s="454" t="s">
        <v>911</v>
      </c>
      <c r="BO435" s="454" t="s">
        <v>912</v>
      </c>
      <c r="BP435" s="454" t="s">
        <v>913</v>
      </c>
      <c r="BQ435" s="454" t="s">
        <v>945</v>
      </c>
      <c r="BT435" s="485">
        <v>165.8894737</v>
      </c>
    </row>
    <row r="436" spans="1:72" ht="13.5" customHeight="1" outlineLevel="1">
      <c r="A436" s="431" t="s">
        <v>1105</v>
      </c>
      <c r="B436" s="432" t="s">
        <v>1060</v>
      </c>
      <c r="C436" s="432">
        <v>30</v>
      </c>
      <c r="D436" s="432">
        <v>2</v>
      </c>
      <c r="E436" s="432" t="s">
        <v>310</v>
      </c>
      <c r="F436" s="433">
        <v>3525</v>
      </c>
      <c r="G436" s="456">
        <v>3137.25</v>
      </c>
      <c r="H436" s="434">
        <v>1304.25</v>
      </c>
      <c r="I436" s="435">
        <v>19</v>
      </c>
      <c r="J436" s="436">
        <v>9.5</v>
      </c>
      <c r="K436" s="437">
        <v>7.6000000000000005</v>
      </c>
      <c r="L436" s="438">
        <v>36.390584731330165</v>
      </c>
      <c r="M436" s="439">
        <v>18.195292365665082</v>
      </c>
      <c r="N436" s="440">
        <v>14.556233892532067</v>
      </c>
      <c r="O436" s="438">
        <v>51.407499354795291</v>
      </c>
      <c r="P436" s="439">
        <v>25.703749677397646</v>
      </c>
      <c r="Q436" s="441">
        <v>20.562999741918119</v>
      </c>
      <c r="R436" s="442">
        <v>68</v>
      </c>
      <c r="S436" s="443">
        <v>34</v>
      </c>
      <c r="T436" s="437">
        <v>27.200000000000003</v>
      </c>
      <c r="U436" s="444">
        <v>436</v>
      </c>
      <c r="V436" s="432">
        <v>218</v>
      </c>
      <c r="W436" s="445">
        <v>174.4</v>
      </c>
      <c r="X436" s="443" t="s">
        <v>231</v>
      </c>
      <c r="Y436" s="436" t="s">
        <v>194</v>
      </c>
      <c r="Z436" s="436">
        <v>92</v>
      </c>
      <c r="AA436" s="436">
        <v>92.2</v>
      </c>
      <c r="AB436" s="436">
        <v>91.7</v>
      </c>
      <c r="AC436" s="436">
        <v>91</v>
      </c>
      <c r="AD436" s="436">
        <v>84</v>
      </c>
      <c r="AE436" s="436">
        <v>89</v>
      </c>
      <c r="AF436" s="436">
        <v>90</v>
      </c>
      <c r="AG436" s="436">
        <v>45</v>
      </c>
      <c r="AH436" s="436">
        <v>72</v>
      </c>
      <c r="AI436" s="436">
        <v>112.5</v>
      </c>
      <c r="AJ436" s="436">
        <v>67.5</v>
      </c>
      <c r="AK436" s="436">
        <v>160</v>
      </c>
      <c r="AL436" s="436">
        <v>250</v>
      </c>
      <c r="AM436" s="436">
        <v>150</v>
      </c>
      <c r="AN436" s="432">
        <v>16</v>
      </c>
      <c r="AO436" s="432">
        <v>30</v>
      </c>
      <c r="AP436" s="446">
        <v>430</v>
      </c>
      <c r="AQ436" s="447">
        <v>70.487292348469822</v>
      </c>
      <c r="AR436" s="446" t="s">
        <v>1106</v>
      </c>
      <c r="AS436" s="449">
        <v>1.74</v>
      </c>
      <c r="AT436" s="432" t="s">
        <v>299</v>
      </c>
      <c r="AU436" s="432" t="s">
        <v>197</v>
      </c>
      <c r="AV436" s="450">
        <v>72</v>
      </c>
      <c r="AW436" s="450">
        <v>83</v>
      </c>
      <c r="AX436" s="450">
        <v>46</v>
      </c>
      <c r="AY436" s="450">
        <v>57</v>
      </c>
      <c r="AZ436" s="450">
        <v>65</v>
      </c>
      <c r="BA436" s="450">
        <v>64</v>
      </c>
      <c r="BB436" s="450">
        <v>69</v>
      </c>
      <c r="BC436" s="450">
        <v>65</v>
      </c>
      <c r="BD436" s="450">
        <v>54</v>
      </c>
      <c r="BE436" s="451">
        <f t="shared" si="35"/>
        <v>223.58926553672316</v>
      </c>
      <c r="BF436" s="450">
        <v>5400</v>
      </c>
      <c r="BG436" s="451">
        <f t="shared" si="36"/>
        <v>223.58926553672316</v>
      </c>
      <c r="BH436" s="458">
        <f t="shared" si="37"/>
        <v>5400</v>
      </c>
      <c r="BI436" s="446" t="s">
        <v>198</v>
      </c>
      <c r="BJ436" s="446" t="s">
        <v>199</v>
      </c>
      <c r="BK436" s="452" t="s">
        <v>200</v>
      </c>
      <c r="BL436" s="453">
        <v>1.1499999999999999</v>
      </c>
      <c r="BM436" s="454">
        <v>40</v>
      </c>
      <c r="BN436" s="454" t="s">
        <v>911</v>
      </c>
      <c r="BO436" s="454" t="s">
        <v>912</v>
      </c>
      <c r="BP436" s="454" t="s">
        <v>913</v>
      </c>
      <c r="BQ436" s="454" t="s">
        <v>945</v>
      </c>
      <c r="BT436" s="485">
        <v>156.22105260000001</v>
      </c>
    </row>
    <row r="437" spans="1:72" ht="13.5" customHeight="1" outlineLevel="1">
      <c r="A437" s="431" t="s">
        <v>1107</v>
      </c>
      <c r="B437" s="432" t="s">
        <v>1060</v>
      </c>
      <c r="C437" s="432">
        <v>25</v>
      </c>
      <c r="D437" s="432">
        <v>4</v>
      </c>
      <c r="E437" s="432" t="s">
        <v>308</v>
      </c>
      <c r="F437" s="433">
        <v>1775</v>
      </c>
      <c r="G437" s="456">
        <v>1579.75</v>
      </c>
      <c r="H437" s="434">
        <v>834.25</v>
      </c>
      <c r="I437" s="435">
        <v>22</v>
      </c>
      <c r="J437" s="436">
        <v>11</v>
      </c>
      <c r="K437" s="437">
        <v>8.8000000000000007</v>
      </c>
      <c r="L437" s="438">
        <v>35.302457734392753</v>
      </c>
      <c r="M437" s="439">
        <v>17.651228867196377</v>
      </c>
      <c r="N437" s="440">
        <v>14.120983093757102</v>
      </c>
      <c r="O437" s="438">
        <v>46.746416024554449</v>
      </c>
      <c r="P437" s="439">
        <v>23.373208012277225</v>
      </c>
      <c r="Q437" s="441">
        <v>18.69856640982178</v>
      </c>
      <c r="R437" s="442">
        <v>60</v>
      </c>
      <c r="S437" s="443">
        <v>30</v>
      </c>
      <c r="T437" s="437">
        <v>24</v>
      </c>
      <c r="U437" s="444">
        <v>366</v>
      </c>
      <c r="V437" s="432">
        <v>183</v>
      </c>
      <c r="W437" s="445">
        <v>146.4</v>
      </c>
      <c r="X437" s="443" t="s">
        <v>231</v>
      </c>
      <c r="Y437" s="436" t="s">
        <v>194</v>
      </c>
      <c r="Z437" s="436">
        <v>93.5</v>
      </c>
      <c r="AA437" s="436">
        <v>94</v>
      </c>
      <c r="AB437" s="436">
        <v>93.6</v>
      </c>
      <c r="AC437" s="436">
        <v>93</v>
      </c>
      <c r="AD437" s="436">
        <v>71</v>
      </c>
      <c r="AE437" s="436">
        <v>80</v>
      </c>
      <c r="AF437" s="436">
        <v>84</v>
      </c>
      <c r="AG437" s="436">
        <v>74</v>
      </c>
      <c r="AH437" s="436">
        <v>133</v>
      </c>
      <c r="AI437" s="436">
        <v>185</v>
      </c>
      <c r="AJ437" s="436">
        <v>124.32</v>
      </c>
      <c r="AK437" s="436">
        <v>180</v>
      </c>
      <c r="AL437" s="436">
        <v>250</v>
      </c>
      <c r="AM437" s="436">
        <v>168</v>
      </c>
      <c r="AN437" s="432">
        <v>24</v>
      </c>
      <c r="AO437" s="432">
        <v>44</v>
      </c>
      <c r="AP437" s="446">
        <v>445</v>
      </c>
      <c r="AQ437" s="447">
        <v>102.79844853391695</v>
      </c>
      <c r="AR437" s="446" t="s">
        <v>1092</v>
      </c>
      <c r="AS437" s="449">
        <v>4.3600000000000003</v>
      </c>
      <c r="AT437" s="432" t="s">
        <v>299</v>
      </c>
      <c r="AU437" s="432" t="s">
        <v>197</v>
      </c>
      <c r="AV437" s="450" t="s">
        <v>392</v>
      </c>
      <c r="AW437" s="450" t="s">
        <v>393</v>
      </c>
      <c r="AX437" s="450" t="s">
        <v>327</v>
      </c>
      <c r="AY437" s="450" t="s">
        <v>328</v>
      </c>
      <c r="AZ437" s="450" t="s">
        <v>394</v>
      </c>
      <c r="BA437" s="450" t="s">
        <v>394</v>
      </c>
      <c r="BB437" s="450" t="s">
        <v>367</v>
      </c>
      <c r="BC437" s="450" t="s">
        <v>317</v>
      </c>
      <c r="BD437" s="450" t="s">
        <v>328</v>
      </c>
      <c r="BE437" s="451">
        <f t="shared" si="35"/>
        <v>335.38389830508476</v>
      </c>
      <c r="BF437" s="450">
        <v>3600</v>
      </c>
      <c r="BG437" s="451">
        <f t="shared" si="36"/>
        <v>335.38389830508476</v>
      </c>
      <c r="BH437" s="458">
        <f t="shared" si="37"/>
        <v>3600</v>
      </c>
      <c r="BI437" s="446" t="s">
        <v>198</v>
      </c>
      <c r="BJ437" s="446" t="s">
        <v>199</v>
      </c>
      <c r="BK437" s="452" t="s">
        <v>199</v>
      </c>
      <c r="BL437" s="453">
        <v>1.1499999999999999</v>
      </c>
      <c r="BM437" s="454">
        <v>40</v>
      </c>
      <c r="BN437" s="454" t="s">
        <v>911</v>
      </c>
      <c r="BO437" s="454" t="s">
        <v>912</v>
      </c>
      <c r="BP437" s="454" t="s">
        <v>913</v>
      </c>
      <c r="BQ437" s="454" t="s">
        <v>945</v>
      </c>
      <c r="BT437" s="485">
        <v>171.57684209999999</v>
      </c>
    </row>
    <row r="438" spans="1:72" ht="13.5" customHeight="1" outlineLevel="1">
      <c r="A438" s="431" t="s">
        <v>1108</v>
      </c>
      <c r="B438" s="432" t="s">
        <v>1060</v>
      </c>
      <c r="C438" s="432">
        <v>30</v>
      </c>
      <c r="D438" s="432">
        <v>4</v>
      </c>
      <c r="E438" s="432" t="s">
        <v>310</v>
      </c>
      <c r="F438" s="433">
        <v>1775</v>
      </c>
      <c r="G438" s="456">
        <v>1579.75</v>
      </c>
      <c r="H438" s="434">
        <v>834.25</v>
      </c>
      <c r="I438" s="435">
        <v>24</v>
      </c>
      <c r="J438" s="436">
        <v>12</v>
      </c>
      <c r="K438" s="437">
        <v>9.6000000000000014</v>
      </c>
      <c r="L438" s="438">
        <v>41.026804791416041</v>
      </c>
      <c r="M438" s="439">
        <v>20.51340239570802</v>
      </c>
      <c r="N438" s="440">
        <v>16.410721916566416</v>
      </c>
      <c r="O438" s="438">
        <v>54.669352557681158</v>
      </c>
      <c r="P438" s="439">
        <v>27.334676278840579</v>
      </c>
      <c r="Q438" s="441">
        <v>21.867741023072465</v>
      </c>
      <c r="R438" s="442">
        <v>70</v>
      </c>
      <c r="S438" s="443">
        <v>35</v>
      </c>
      <c r="T438" s="437">
        <v>28</v>
      </c>
      <c r="U438" s="444">
        <v>436</v>
      </c>
      <c r="V438" s="432">
        <v>218</v>
      </c>
      <c r="W438" s="445">
        <v>174.4</v>
      </c>
      <c r="X438" s="443" t="s">
        <v>231</v>
      </c>
      <c r="Y438" s="436" t="s">
        <v>194</v>
      </c>
      <c r="Z438" s="436">
        <v>93.9</v>
      </c>
      <c r="AA438" s="436">
        <v>94.1</v>
      </c>
      <c r="AB438" s="436">
        <v>93.6</v>
      </c>
      <c r="AC438" s="436">
        <v>93</v>
      </c>
      <c r="AD438" s="436">
        <v>73</v>
      </c>
      <c r="AE438" s="436">
        <v>82</v>
      </c>
      <c r="AF438" s="436">
        <v>85</v>
      </c>
      <c r="AG438" s="436">
        <v>89</v>
      </c>
      <c r="AH438" s="436">
        <v>160</v>
      </c>
      <c r="AI438" s="436">
        <v>223</v>
      </c>
      <c r="AJ438" s="436">
        <v>149.51999999999998</v>
      </c>
      <c r="AK438" s="436">
        <v>180</v>
      </c>
      <c r="AL438" s="436">
        <v>250</v>
      </c>
      <c r="AM438" s="436">
        <v>168</v>
      </c>
      <c r="AN438" s="432">
        <v>24</v>
      </c>
      <c r="AO438" s="432">
        <v>44</v>
      </c>
      <c r="AP438" s="446">
        <v>477.834</v>
      </c>
      <c r="AQ438" s="447">
        <v>112.20679433034883</v>
      </c>
      <c r="AR438" s="446" t="s">
        <v>1094</v>
      </c>
      <c r="AS438" s="449">
        <v>4.8</v>
      </c>
      <c r="AT438" s="432" t="s">
        <v>299</v>
      </c>
      <c r="AU438" s="432" t="s">
        <v>197</v>
      </c>
      <c r="AV438" s="450" t="s">
        <v>392</v>
      </c>
      <c r="AW438" s="450" t="s">
        <v>393</v>
      </c>
      <c r="AX438" s="450" t="s">
        <v>327</v>
      </c>
      <c r="AY438" s="450" t="s">
        <v>328</v>
      </c>
      <c r="AZ438" s="450" t="s">
        <v>394</v>
      </c>
      <c r="BA438" s="450" t="s">
        <v>394</v>
      </c>
      <c r="BB438" s="450" t="s">
        <v>367</v>
      </c>
      <c r="BC438" s="450" t="s">
        <v>317</v>
      </c>
      <c r="BD438" s="450" t="s">
        <v>328</v>
      </c>
      <c r="BE438" s="451">
        <f t="shared" si="35"/>
        <v>335.38389830508476</v>
      </c>
      <c r="BF438" s="450">
        <v>3600</v>
      </c>
      <c r="BG438" s="451">
        <f t="shared" si="36"/>
        <v>335.38389830508476</v>
      </c>
      <c r="BH438" s="458">
        <f t="shared" si="37"/>
        <v>3600</v>
      </c>
      <c r="BI438" s="446" t="s">
        <v>198</v>
      </c>
      <c r="BJ438" s="446" t="s">
        <v>199</v>
      </c>
      <c r="BK438" s="452" t="s">
        <v>199</v>
      </c>
      <c r="BL438" s="453">
        <v>1.1499999999999999</v>
      </c>
      <c r="BM438" s="454">
        <v>40</v>
      </c>
      <c r="BN438" s="454" t="s">
        <v>911</v>
      </c>
      <c r="BO438" s="454" t="s">
        <v>912</v>
      </c>
      <c r="BP438" s="454" t="s">
        <v>913</v>
      </c>
      <c r="BQ438" s="454" t="s">
        <v>945</v>
      </c>
      <c r="BT438" s="485">
        <v>166.53449470000001</v>
      </c>
    </row>
    <row r="439" spans="1:72" ht="13.5" customHeight="1" outlineLevel="1">
      <c r="A439" s="431" t="s">
        <v>1109</v>
      </c>
      <c r="B439" s="432" t="s">
        <v>1060</v>
      </c>
      <c r="C439" s="432">
        <v>40</v>
      </c>
      <c r="D439" s="432">
        <v>4</v>
      </c>
      <c r="E439" s="432" t="s">
        <v>312</v>
      </c>
      <c r="F439" s="433">
        <v>1780</v>
      </c>
      <c r="G439" s="456">
        <v>1584</v>
      </c>
      <c r="H439" s="434">
        <v>872</v>
      </c>
      <c r="I439" s="435">
        <v>30</v>
      </c>
      <c r="J439" s="436">
        <v>15</v>
      </c>
      <c r="K439" s="437">
        <v>12</v>
      </c>
      <c r="L439" s="438">
        <v>53.017827511011113</v>
      </c>
      <c r="M439" s="439">
        <v>26.508913755505557</v>
      </c>
      <c r="N439" s="440">
        <v>21.207131004404445</v>
      </c>
      <c r="O439" s="438">
        <v>72.014247545861124</v>
      </c>
      <c r="P439" s="439">
        <v>36.007123772930562</v>
      </c>
      <c r="Q439" s="441">
        <v>28.805699018344452</v>
      </c>
      <c r="R439" s="442">
        <v>92</v>
      </c>
      <c r="S439" s="443">
        <v>46</v>
      </c>
      <c r="T439" s="437">
        <v>36.800000000000004</v>
      </c>
      <c r="U439" s="444">
        <v>580</v>
      </c>
      <c r="V439" s="432">
        <v>290</v>
      </c>
      <c r="W439" s="445">
        <v>232</v>
      </c>
      <c r="X439" s="443" t="s">
        <v>231</v>
      </c>
      <c r="Y439" s="436" t="s">
        <v>194</v>
      </c>
      <c r="Z439" s="436">
        <v>94.3</v>
      </c>
      <c r="AA439" s="436">
        <v>94.1</v>
      </c>
      <c r="AB439" s="436">
        <v>94.1</v>
      </c>
      <c r="AC439" s="436">
        <v>93.6</v>
      </c>
      <c r="AD439" s="436">
        <v>75</v>
      </c>
      <c r="AE439" s="436">
        <v>83</v>
      </c>
      <c r="AF439" s="436">
        <v>86</v>
      </c>
      <c r="AG439" s="436">
        <v>118</v>
      </c>
      <c r="AH439" s="436">
        <v>212</v>
      </c>
      <c r="AI439" s="436">
        <v>272</v>
      </c>
      <c r="AJ439" s="436">
        <v>198.23999999999998</v>
      </c>
      <c r="AK439" s="436">
        <v>180</v>
      </c>
      <c r="AL439" s="436">
        <v>230</v>
      </c>
      <c r="AM439" s="436">
        <v>168</v>
      </c>
      <c r="AN439" s="432">
        <v>22</v>
      </c>
      <c r="AO439" s="432">
        <v>45</v>
      </c>
      <c r="AP439" s="446">
        <v>640.78200000000004</v>
      </c>
      <c r="AQ439" s="447">
        <v>160.68975572135696</v>
      </c>
      <c r="AR439" s="446" t="s">
        <v>1110</v>
      </c>
      <c r="AS439" s="449">
        <v>9.3800000000000008</v>
      </c>
      <c r="AT439" s="432" t="s">
        <v>299</v>
      </c>
      <c r="AU439" s="432" t="s">
        <v>197</v>
      </c>
      <c r="AV439" s="450" t="s">
        <v>313</v>
      </c>
      <c r="AW439" s="450" t="s">
        <v>314</v>
      </c>
      <c r="AX439" s="450" t="s">
        <v>315</v>
      </c>
      <c r="AY439" s="450" t="s">
        <v>316</v>
      </c>
      <c r="AZ439" s="450" t="s">
        <v>317</v>
      </c>
      <c r="BA439" s="450" t="s">
        <v>317</v>
      </c>
      <c r="BB439" s="450" t="s">
        <v>318</v>
      </c>
      <c r="BC439" s="450" t="s">
        <v>319</v>
      </c>
      <c r="BD439" s="450" t="s">
        <v>320</v>
      </c>
      <c r="BE439" s="451">
        <f t="shared" si="35"/>
        <v>447.17853107344632</v>
      </c>
      <c r="BF439" s="450">
        <v>2700</v>
      </c>
      <c r="BG439" s="451">
        <f t="shared" si="36"/>
        <v>447.17853107344632</v>
      </c>
      <c r="BH439" s="458">
        <f t="shared" si="37"/>
        <v>2700</v>
      </c>
      <c r="BI439" s="446" t="s">
        <v>198</v>
      </c>
      <c r="BJ439" s="446" t="s">
        <v>199</v>
      </c>
      <c r="BK439" s="452" t="s">
        <v>199</v>
      </c>
      <c r="BL439" s="453">
        <v>1.1499999999999999</v>
      </c>
      <c r="BM439" s="454">
        <v>40</v>
      </c>
      <c r="BN439" s="454" t="s">
        <v>911</v>
      </c>
      <c r="BO439" s="454" t="s">
        <v>912</v>
      </c>
      <c r="BP439" s="454" t="s">
        <v>913</v>
      </c>
      <c r="BQ439" s="454" t="s">
        <v>945</v>
      </c>
      <c r="BT439" s="485">
        <v>155.26842110000001</v>
      </c>
    </row>
    <row r="440" spans="1:72" ht="13.5" customHeight="1" outlineLevel="1">
      <c r="A440" s="431" t="s">
        <v>1111</v>
      </c>
      <c r="B440" s="432" t="s">
        <v>1060</v>
      </c>
      <c r="C440" s="432">
        <v>50</v>
      </c>
      <c r="D440" s="432">
        <v>4</v>
      </c>
      <c r="E440" s="432" t="s">
        <v>322</v>
      </c>
      <c r="F440" s="433">
        <v>1780</v>
      </c>
      <c r="G440" s="456">
        <v>1584</v>
      </c>
      <c r="H440" s="434">
        <v>872</v>
      </c>
      <c r="I440" s="435">
        <v>38</v>
      </c>
      <c r="J440" s="436">
        <v>19</v>
      </c>
      <c r="K440" s="437">
        <v>15.200000000000001</v>
      </c>
      <c r="L440" s="438">
        <v>66.813594956598905</v>
      </c>
      <c r="M440" s="439">
        <v>33.406797478299453</v>
      </c>
      <c r="N440" s="440">
        <v>26.725437982639562</v>
      </c>
      <c r="O440" s="438">
        <v>90.252387292592928</v>
      </c>
      <c r="P440" s="439">
        <v>45.126193646296464</v>
      </c>
      <c r="Q440" s="441">
        <v>36.100954917037171</v>
      </c>
      <c r="R440" s="442">
        <v>116</v>
      </c>
      <c r="S440" s="443">
        <v>58</v>
      </c>
      <c r="T440" s="437">
        <v>46.400000000000006</v>
      </c>
      <c r="U440" s="444">
        <v>726</v>
      </c>
      <c r="V440" s="432">
        <v>363</v>
      </c>
      <c r="W440" s="445">
        <v>290.40000000000003</v>
      </c>
      <c r="X440" s="443" t="s">
        <v>231</v>
      </c>
      <c r="Y440" s="436" t="s">
        <v>194</v>
      </c>
      <c r="Z440" s="436">
        <v>94.8</v>
      </c>
      <c r="AA440" s="436">
        <v>95</v>
      </c>
      <c r="AB440" s="436">
        <v>94.5</v>
      </c>
      <c r="AC440" s="436">
        <v>94.1</v>
      </c>
      <c r="AD440" s="436">
        <v>74</v>
      </c>
      <c r="AE440" s="436">
        <v>82</v>
      </c>
      <c r="AF440" s="436">
        <v>85</v>
      </c>
      <c r="AG440" s="436">
        <v>148</v>
      </c>
      <c r="AH440" s="436">
        <v>252</v>
      </c>
      <c r="AI440" s="436">
        <v>340</v>
      </c>
      <c r="AJ440" s="436">
        <v>248.64</v>
      </c>
      <c r="AK440" s="436">
        <v>170</v>
      </c>
      <c r="AL440" s="436">
        <v>230</v>
      </c>
      <c r="AM440" s="436">
        <v>168</v>
      </c>
      <c r="AN440" s="432">
        <v>22</v>
      </c>
      <c r="AO440" s="432">
        <v>45</v>
      </c>
      <c r="AP440" s="446">
        <v>700.23599999999999</v>
      </c>
      <c r="AQ440" s="447">
        <v>175.90432823285579</v>
      </c>
      <c r="AR440" s="446" t="s">
        <v>1112</v>
      </c>
      <c r="AS440" s="449">
        <v>10.65</v>
      </c>
      <c r="AT440" s="432" t="s">
        <v>299</v>
      </c>
      <c r="AU440" s="432" t="s">
        <v>197</v>
      </c>
      <c r="AV440" s="450" t="s">
        <v>313</v>
      </c>
      <c r="AW440" s="450" t="s">
        <v>314</v>
      </c>
      <c r="AX440" s="450" t="s">
        <v>315</v>
      </c>
      <c r="AY440" s="450" t="s">
        <v>316</v>
      </c>
      <c r="AZ440" s="450" t="s">
        <v>317</v>
      </c>
      <c r="BA440" s="450" t="s">
        <v>317</v>
      </c>
      <c r="BB440" s="450" t="s">
        <v>318</v>
      </c>
      <c r="BC440" s="450" t="s">
        <v>319</v>
      </c>
      <c r="BD440" s="450" t="s">
        <v>320</v>
      </c>
      <c r="BE440" s="451">
        <f t="shared" si="35"/>
        <v>447.17853107344632</v>
      </c>
      <c r="BF440" s="450">
        <v>2700</v>
      </c>
      <c r="BG440" s="451">
        <f t="shared" si="36"/>
        <v>447.17853107344632</v>
      </c>
      <c r="BH440" s="458">
        <f t="shared" si="37"/>
        <v>2700</v>
      </c>
      <c r="BI440" s="446" t="s">
        <v>198</v>
      </c>
      <c r="BJ440" s="446" t="s">
        <v>199</v>
      </c>
      <c r="BK440" s="452" t="s">
        <v>199</v>
      </c>
      <c r="BL440" s="453">
        <v>1.1499999999999999</v>
      </c>
      <c r="BM440" s="454">
        <v>40</v>
      </c>
      <c r="BN440" s="454" t="s">
        <v>911</v>
      </c>
      <c r="BO440" s="454" t="s">
        <v>912</v>
      </c>
      <c r="BP440" s="454" t="s">
        <v>913</v>
      </c>
      <c r="BQ440" s="454" t="s">
        <v>945</v>
      </c>
      <c r="BT440" s="485">
        <v>165.65789470000001</v>
      </c>
    </row>
    <row r="441" spans="1:72" ht="13.5" customHeight="1" outlineLevel="1">
      <c r="A441" s="431" t="s">
        <v>1113</v>
      </c>
      <c r="B441" s="432" t="s">
        <v>1060</v>
      </c>
      <c r="C441" s="432">
        <v>25</v>
      </c>
      <c r="D441" s="432">
        <v>6</v>
      </c>
      <c r="E441" s="432" t="s">
        <v>312</v>
      </c>
      <c r="F441" s="433">
        <v>1185</v>
      </c>
      <c r="G441" s="456">
        <v>1054</v>
      </c>
      <c r="H441" s="434">
        <v>545</v>
      </c>
      <c r="I441" s="435">
        <v>28</v>
      </c>
      <c r="J441" s="436">
        <v>14</v>
      </c>
      <c r="K441" s="437">
        <v>11.200000000000001</v>
      </c>
      <c r="L441" s="438">
        <v>40.775892694047094</v>
      </c>
      <c r="M441" s="439">
        <v>20.387946347023547</v>
      </c>
      <c r="N441" s="440">
        <v>16.310357077618839</v>
      </c>
      <c r="O441" s="438">
        <v>52.386303127183091</v>
      </c>
      <c r="P441" s="439">
        <v>26.193151563591545</v>
      </c>
      <c r="Q441" s="441">
        <v>20.954521250873238</v>
      </c>
      <c r="R441" s="442">
        <v>66</v>
      </c>
      <c r="S441" s="443">
        <v>33</v>
      </c>
      <c r="T441" s="437">
        <v>26.400000000000002</v>
      </c>
      <c r="U441" s="444">
        <v>366</v>
      </c>
      <c r="V441" s="432">
        <v>183</v>
      </c>
      <c r="W441" s="445">
        <v>146.4</v>
      </c>
      <c r="X441" s="443" t="s">
        <v>231</v>
      </c>
      <c r="Y441" s="436" t="s">
        <v>194</v>
      </c>
      <c r="Z441" s="436">
        <v>92.7</v>
      </c>
      <c r="AA441" s="436">
        <v>93.2</v>
      </c>
      <c r="AB441" s="436">
        <v>93</v>
      </c>
      <c r="AC441" s="436">
        <v>92.4</v>
      </c>
      <c r="AD441" s="436">
        <v>62</v>
      </c>
      <c r="AE441" s="436">
        <v>72</v>
      </c>
      <c r="AF441" s="436">
        <v>76</v>
      </c>
      <c r="AG441" s="436">
        <v>111</v>
      </c>
      <c r="AH441" s="436">
        <v>189</v>
      </c>
      <c r="AI441" s="436">
        <v>267</v>
      </c>
      <c r="AJ441" s="436">
        <v>175.38</v>
      </c>
      <c r="AK441" s="436">
        <v>170</v>
      </c>
      <c r="AL441" s="436">
        <v>240</v>
      </c>
      <c r="AM441" s="436">
        <v>158</v>
      </c>
      <c r="AN441" s="432">
        <v>28</v>
      </c>
      <c r="AO441" s="432">
        <v>54</v>
      </c>
      <c r="AP441" s="446">
        <v>623.16599999999994</v>
      </c>
      <c r="AQ441" s="447">
        <v>159.03215330448526</v>
      </c>
      <c r="AR441" s="446" t="s">
        <v>1114</v>
      </c>
      <c r="AS441" s="449">
        <v>9.35</v>
      </c>
      <c r="AT441" s="432" t="s">
        <v>299</v>
      </c>
      <c r="AU441" s="432" t="s">
        <v>197</v>
      </c>
      <c r="AV441" s="450" t="s">
        <v>325</v>
      </c>
      <c r="AW441" s="450" t="s">
        <v>326</v>
      </c>
      <c r="AX441" s="450" t="s">
        <v>327</v>
      </c>
      <c r="AY441" s="450" t="s">
        <v>328</v>
      </c>
      <c r="AZ441" s="450" t="s">
        <v>318</v>
      </c>
      <c r="BA441" s="450" t="s">
        <v>329</v>
      </c>
      <c r="BB441" s="450" t="s">
        <v>330</v>
      </c>
      <c r="BC441" s="450" t="s">
        <v>328</v>
      </c>
      <c r="BD441" s="450" t="s">
        <v>320</v>
      </c>
      <c r="BE441" s="451">
        <f t="shared" si="35"/>
        <v>670.76779661016951</v>
      </c>
      <c r="BF441" s="450">
        <v>1800</v>
      </c>
      <c r="BG441" s="451">
        <f t="shared" si="36"/>
        <v>670.76779661016951</v>
      </c>
      <c r="BH441" s="458">
        <f t="shared" si="37"/>
        <v>1800</v>
      </c>
      <c r="BI441" s="446" t="s">
        <v>198</v>
      </c>
      <c r="BJ441" s="446" t="s">
        <v>199</v>
      </c>
      <c r="BK441" s="452" t="s">
        <v>200</v>
      </c>
      <c r="BL441" s="453">
        <v>1.1499999999999999</v>
      </c>
      <c r="BM441" s="454">
        <v>40</v>
      </c>
      <c r="BN441" s="454" t="s">
        <v>911</v>
      </c>
      <c r="BO441" s="454" t="s">
        <v>912</v>
      </c>
      <c r="BP441" s="454" t="s">
        <v>913</v>
      </c>
      <c r="BQ441" s="454" t="s">
        <v>945</v>
      </c>
      <c r="BT441" s="485">
        <v>174.26315790000001</v>
      </c>
    </row>
    <row r="442" spans="1:72" ht="13.5" customHeight="1" outlineLevel="1">
      <c r="A442" s="431" t="s">
        <v>1115</v>
      </c>
      <c r="B442" s="432" t="s">
        <v>1060</v>
      </c>
      <c r="C442" s="432">
        <v>30</v>
      </c>
      <c r="D442" s="432">
        <v>6</v>
      </c>
      <c r="E442" s="432" t="s">
        <v>322</v>
      </c>
      <c r="F442" s="433">
        <v>1185</v>
      </c>
      <c r="G442" s="456">
        <v>1054</v>
      </c>
      <c r="H442" s="434">
        <v>545</v>
      </c>
      <c r="I442" s="435">
        <v>30</v>
      </c>
      <c r="J442" s="436">
        <v>15</v>
      </c>
      <c r="K442" s="437">
        <v>12</v>
      </c>
      <c r="L442" s="438">
        <v>49.51954337900716</v>
      </c>
      <c r="M442" s="439">
        <v>24.75977168950358</v>
      </c>
      <c r="N442" s="440">
        <v>19.807817351602864</v>
      </c>
      <c r="O442" s="438">
        <v>61.803480800758805</v>
      </c>
      <c r="P442" s="439">
        <v>30.901740400379403</v>
      </c>
      <c r="Q442" s="441">
        <v>24.721392320303522</v>
      </c>
      <c r="R442" s="442">
        <v>78</v>
      </c>
      <c r="S442" s="443">
        <v>39</v>
      </c>
      <c r="T442" s="437">
        <v>31.200000000000003</v>
      </c>
      <c r="U442" s="444">
        <v>436</v>
      </c>
      <c r="V442" s="432">
        <v>218</v>
      </c>
      <c r="W442" s="445">
        <v>174.4</v>
      </c>
      <c r="X442" s="443" t="s">
        <v>231</v>
      </c>
      <c r="Y442" s="436" t="s">
        <v>194</v>
      </c>
      <c r="Z442" s="436">
        <v>93.1</v>
      </c>
      <c r="AA442" s="436">
        <v>93.5</v>
      </c>
      <c r="AB442" s="436">
        <v>93</v>
      </c>
      <c r="AC442" s="436">
        <v>92.4</v>
      </c>
      <c r="AD442" s="436">
        <v>61</v>
      </c>
      <c r="AE442" s="436">
        <v>73</v>
      </c>
      <c r="AF442" s="436">
        <v>77</v>
      </c>
      <c r="AG442" s="436">
        <v>133</v>
      </c>
      <c r="AH442" s="436">
        <v>226</v>
      </c>
      <c r="AI442" s="436">
        <v>293</v>
      </c>
      <c r="AJ442" s="436">
        <v>212.8</v>
      </c>
      <c r="AK442" s="436">
        <v>170</v>
      </c>
      <c r="AL442" s="436">
        <v>220</v>
      </c>
      <c r="AM442" s="436">
        <v>160</v>
      </c>
      <c r="AN442" s="432">
        <v>26</v>
      </c>
      <c r="AO442" s="432">
        <v>52</v>
      </c>
      <c r="AP442" s="446">
        <v>653.99400000000003</v>
      </c>
      <c r="AQ442" s="447">
        <v>169.00071718055059</v>
      </c>
      <c r="AR442" s="446" t="s">
        <v>1116</v>
      </c>
      <c r="AS442" s="449">
        <v>10.19</v>
      </c>
      <c r="AT442" s="432" t="s">
        <v>299</v>
      </c>
      <c r="AU442" s="432" t="s">
        <v>197</v>
      </c>
      <c r="AV442" s="450" t="s">
        <v>325</v>
      </c>
      <c r="AW442" s="450" t="s">
        <v>326</v>
      </c>
      <c r="AX442" s="450" t="s">
        <v>327</v>
      </c>
      <c r="AY442" s="450" t="s">
        <v>328</v>
      </c>
      <c r="AZ442" s="450" t="s">
        <v>318</v>
      </c>
      <c r="BA442" s="450" t="s">
        <v>329</v>
      </c>
      <c r="BB442" s="450" t="s">
        <v>330</v>
      </c>
      <c r="BC442" s="450" t="s">
        <v>328</v>
      </c>
      <c r="BD442" s="450" t="s">
        <v>320</v>
      </c>
      <c r="BE442" s="451">
        <f t="shared" si="35"/>
        <v>670.76779661016951</v>
      </c>
      <c r="BF442" s="450">
        <v>1800</v>
      </c>
      <c r="BG442" s="451">
        <f t="shared" si="36"/>
        <v>670.76779661016951</v>
      </c>
      <c r="BH442" s="458">
        <f t="shared" si="37"/>
        <v>1800</v>
      </c>
      <c r="BI442" s="446" t="s">
        <v>198</v>
      </c>
      <c r="BJ442" s="446" t="s">
        <v>199</v>
      </c>
      <c r="BK442" s="452" t="s">
        <v>200</v>
      </c>
      <c r="BL442" s="453">
        <v>1.1499999999999999</v>
      </c>
      <c r="BM442" s="454">
        <v>40</v>
      </c>
      <c r="BN442" s="454" t="s">
        <v>911</v>
      </c>
      <c r="BO442" s="454" t="s">
        <v>912</v>
      </c>
      <c r="BP442" s="454" t="s">
        <v>913</v>
      </c>
      <c r="BQ442" s="454" t="s">
        <v>945</v>
      </c>
      <c r="BT442" s="485">
        <v>161.7105263</v>
      </c>
    </row>
    <row r="443" spans="1:72" ht="13.5" customHeight="1" outlineLevel="1">
      <c r="A443" s="431" t="s">
        <v>1117</v>
      </c>
      <c r="B443" s="432" t="s">
        <v>1060</v>
      </c>
      <c r="C443" s="432">
        <v>20</v>
      </c>
      <c r="D443" s="432">
        <v>8</v>
      </c>
      <c r="E443" s="432" t="s">
        <v>312</v>
      </c>
      <c r="F443" s="433">
        <v>885</v>
      </c>
      <c r="G443" s="456">
        <v>787</v>
      </c>
      <c r="H443" s="434">
        <v>345</v>
      </c>
      <c r="I443" s="435">
        <v>34</v>
      </c>
      <c r="J443" s="436">
        <v>17</v>
      </c>
      <c r="K443" s="437">
        <v>13.5</v>
      </c>
      <c r="L443" s="438">
        <v>44</v>
      </c>
      <c r="M443" s="439">
        <v>22</v>
      </c>
      <c r="N443" s="440">
        <v>17.5</v>
      </c>
      <c r="O443" s="438">
        <v>52</v>
      </c>
      <c r="P443" s="439">
        <v>26</v>
      </c>
      <c r="Q443" s="441">
        <v>21</v>
      </c>
      <c r="R443" s="442">
        <v>62</v>
      </c>
      <c r="S443" s="443">
        <v>31</v>
      </c>
      <c r="T443" s="437">
        <v>25</v>
      </c>
      <c r="U443" s="444">
        <v>290</v>
      </c>
      <c r="V443" s="432">
        <v>145</v>
      </c>
      <c r="W443" s="445">
        <v>116</v>
      </c>
      <c r="X443" s="443" t="s">
        <v>231</v>
      </c>
      <c r="Y443" s="436" t="s">
        <v>194</v>
      </c>
      <c r="Z443" s="436">
        <v>90</v>
      </c>
      <c r="AA443" s="436">
        <v>90.8</v>
      </c>
      <c r="AB443" s="436">
        <v>91</v>
      </c>
      <c r="AC443" s="436">
        <v>90.2</v>
      </c>
      <c r="AD443" s="436">
        <v>47</v>
      </c>
      <c r="AE443" s="436">
        <v>59</v>
      </c>
      <c r="AF443" s="436">
        <v>66</v>
      </c>
      <c r="AG443" s="436">
        <v>119</v>
      </c>
      <c r="AH443" s="436">
        <v>166</v>
      </c>
      <c r="AI443" s="436">
        <v>238</v>
      </c>
      <c r="AJ443" s="436">
        <v>155.89000000000001</v>
      </c>
      <c r="AK443" s="436">
        <v>140</v>
      </c>
      <c r="AL443" s="436">
        <v>200</v>
      </c>
      <c r="AM443" s="436">
        <v>131</v>
      </c>
      <c r="AN443" s="432">
        <v>15</v>
      </c>
      <c r="AO443" s="432">
        <v>35</v>
      </c>
      <c r="AP443" s="446">
        <v>570</v>
      </c>
      <c r="AQ443" s="447">
        <v>133.50639348865303</v>
      </c>
      <c r="AR443" s="446" t="s">
        <v>1118</v>
      </c>
      <c r="AS443" s="449">
        <v>0</v>
      </c>
      <c r="AT443" s="432" t="s">
        <v>299</v>
      </c>
      <c r="AU443" s="432" t="s">
        <v>197</v>
      </c>
      <c r="AV443" s="450" t="s">
        <v>325</v>
      </c>
      <c r="AW443" s="450" t="s">
        <v>326</v>
      </c>
      <c r="AX443" s="450" t="s">
        <v>327</v>
      </c>
      <c r="AY443" s="450" t="s">
        <v>328</v>
      </c>
      <c r="AZ443" s="450" t="s">
        <v>318</v>
      </c>
      <c r="BA443" s="450" t="s">
        <v>329</v>
      </c>
      <c r="BB443" s="450" t="s">
        <v>330</v>
      </c>
      <c r="BC443" s="450" t="s">
        <v>328</v>
      </c>
      <c r="BD443" s="450" t="s">
        <v>320</v>
      </c>
      <c r="BE443" s="451">
        <f t="shared" si="35"/>
        <v>894.35706214689264</v>
      </c>
      <c r="BF443" s="450">
        <v>1350</v>
      </c>
      <c r="BG443" s="451">
        <f t="shared" si="36"/>
        <v>894.35706214689264</v>
      </c>
      <c r="BH443" s="458">
        <f t="shared" si="37"/>
        <v>1350</v>
      </c>
      <c r="BI443" s="446" t="s">
        <v>198</v>
      </c>
      <c r="BJ443" s="446" t="s">
        <v>199</v>
      </c>
      <c r="BK443" s="452" t="s">
        <v>200</v>
      </c>
      <c r="BL443" s="453">
        <v>1.1499999999999999</v>
      </c>
      <c r="BM443" s="454">
        <v>40</v>
      </c>
      <c r="BN443" s="454" t="s">
        <v>911</v>
      </c>
      <c r="BO443" s="454" t="s">
        <v>912</v>
      </c>
      <c r="BP443" s="454" t="s">
        <v>913</v>
      </c>
      <c r="BQ443" s="454" t="s">
        <v>945</v>
      </c>
      <c r="BT443" s="485">
        <v>143.08283159999999</v>
      </c>
    </row>
    <row r="444" spans="1:72" ht="13.5" customHeight="1" outlineLevel="1">
      <c r="A444" s="431" t="s">
        <v>1119</v>
      </c>
      <c r="B444" s="432" t="s">
        <v>1060</v>
      </c>
      <c r="C444" s="432">
        <v>25</v>
      </c>
      <c r="D444" s="432">
        <v>8</v>
      </c>
      <c r="E444" s="432" t="s">
        <v>322</v>
      </c>
      <c r="F444" s="433">
        <v>885</v>
      </c>
      <c r="G444" s="456">
        <v>787</v>
      </c>
      <c r="H444" s="434">
        <v>345</v>
      </c>
      <c r="I444" s="435">
        <v>44</v>
      </c>
      <c r="J444" s="436">
        <v>22</v>
      </c>
      <c r="K444" s="437">
        <v>17.600000000000001</v>
      </c>
      <c r="L444" s="438">
        <v>56</v>
      </c>
      <c r="M444" s="439">
        <v>28</v>
      </c>
      <c r="N444" s="440">
        <v>22.4</v>
      </c>
      <c r="O444" s="438">
        <v>68</v>
      </c>
      <c r="P444" s="439">
        <v>34</v>
      </c>
      <c r="Q444" s="441">
        <v>27</v>
      </c>
      <c r="R444" s="442">
        <v>80</v>
      </c>
      <c r="S444" s="443">
        <v>40</v>
      </c>
      <c r="T444" s="437">
        <v>32</v>
      </c>
      <c r="U444" s="444">
        <v>366</v>
      </c>
      <c r="V444" s="432">
        <v>183</v>
      </c>
      <c r="W444" s="445">
        <v>146.4</v>
      </c>
      <c r="X444" s="443" t="s">
        <v>231</v>
      </c>
      <c r="Y444" s="436" t="s">
        <v>194</v>
      </c>
      <c r="Z444" s="436">
        <v>89.2</v>
      </c>
      <c r="AA444" s="436">
        <v>90.5</v>
      </c>
      <c r="AB444" s="436">
        <v>90.2</v>
      </c>
      <c r="AC444" s="436">
        <v>89.5</v>
      </c>
      <c r="AD444" s="436">
        <v>48</v>
      </c>
      <c r="AE444" s="436">
        <v>59</v>
      </c>
      <c r="AF444" s="436">
        <v>65</v>
      </c>
      <c r="AG444" s="436">
        <v>149</v>
      </c>
      <c r="AH444" s="436">
        <v>223.5</v>
      </c>
      <c r="AI444" s="436">
        <v>298</v>
      </c>
      <c r="AJ444" s="436">
        <v>195.19</v>
      </c>
      <c r="AK444" s="436">
        <v>150</v>
      </c>
      <c r="AL444" s="436">
        <v>200</v>
      </c>
      <c r="AM444" s="436">
        <v>131</v>
      </c>
      <c r="AN444" s="432">
        <v>22</v>
      </c>
      <c r="AO444" s="432">
        <v>40</v>
      </c>
      <c r="AP444" s="446">
        <v>582</v>
      </c>
      <c r="AQ444" s="447">
        <v>148.46258730177141</v>
      </c>
      <c r="AR444" s="446" t="s">
        <v>1120</v>
      </c>
      <c r="AS444" s="449">
        <v>0</v>
      </c>
      <c r="AT444" s="432" t="s">
        <v>299</v>
      </c>
      <c r="AU444" s="432" t="s">
        <v>197</v>
      </c>
      <c r="AV444" s="450" t="s">
        <v>325</v>
      </c>
      <c r="AW444" s="450" t="s">
        <v>326</v>
      </c>
      <c r="AX444" s="450" t="s">
        <v>327</v>
      </c>
      <c r="AY444" s="450" t="s">
        <v>328</v>
      </c>
      <c r="AZ444" s="450" t="s">
        <v>318</v>
      </c>
      <c r="BA444" s="450" t="s">
        <v>329</v>
      </c>
      <c r="BB444" s="450" t="s">
        <v>330</v>
      </c>
      <c r="BC444" s="450" t="s">
        <v>328</v>
      </c>
      <c r="BD444" s="450" t="s">
        <v>320</v>
      </c>
      <c r="BE444" s="451">
        <f t="shared" si="35"/>
        <v>894.35706214689264</v>
      </c>
      <c r="BF444" s="450">
        <v>1350</v>
      </c>
      <c r="BG444" s="451">
        <f t="shared" si="36"/>
        <v>894.35706214689264</v>
      </c>
      <c r="BH444" s="458">
        <f t="shared" si="37"/>
        <v>1350</v>
      </c>
      <c r="BI444" s="446" t="s">
        <v>198</v>
      </c>
      <c r="BJ444" s="446" t="s">
        <v>199</v>
      </c>
      <c r="BK444" s="452" t="s">
        <v>200</v>
      </c>
      <c r="BL444" s="453">
        <v>1.1499999999999999</v>
      </c>
      <c r="BM444" s="454">
        <v>40</v>
      </c>
      <c r="BN444" s="454" t="s">
        <v>911</v>
      </c>
      <c r="BO444" s="454" t="s">
        <v>912</v>
      </c>
      <c r="BP444" s="454" t="s">
        <v>913</v>
      </c>
      <c r="BQ444" s="454" t="s">
        <v>945</v>
      </c>
      <c r="BT444" s="485">
        <v>132.35078949999999</v>
      </c>
    </row>
    <row r="445" spans="1:72" ht="13.5" customHeight="1" outlineLevel="1">
      <c r="A445" s="431" t="s">
        <v>1121</v>
      </c>
      <c r="B445" s="432" t="s">
        <v>1060</v>
      </c>
      <c r="C445" s="432">
        <v>40</v>
      </c>
      <c r="D445" s="432">
        <v>2</v>
      </c>
      <c r="E445" s="432" t="s">
        <v>334</v>
      </c>
      <c r="F445" s="433">
        <v>3535</v>
      </c>
      <c r="G445" s="456">
        <v>3146</v>
      </c>
      <c r="H445" s="434">
        <v>1414</v>
      </c>
      <c r="I445" s="435">
        <v>24</v>
      </c>
      <c r="J445" s="436">
        <v>12</v>
      </c>
      <c r="K445" s="437">
        <v>9.6000000000000014</v>
      </c>
      <c r="L445" s="438">
        <v>49.86284375952475</v>
      </c>
      <c r="M445" s="439">
        <v>24.931421879762375</v>
      </c>
      <c r="N445" s="440">
        <v>19.945137503809903</v>
      </c>
      <c r="O445" s="438">
        <v>68.703247658695091</v>
      </c>
      <c r="P445" s="439">
        <v>34.351623829347545</v>
      </c>
      <c r="Q445" s="441">
        <v>27.481299063478037</v>
      </c>
      <c r="R445" s="442">
        <v>90</v>
      </c>
      <c r="S445" s="443">
        <v>45</v>
      </c>
      <c r="T445" s="437">
        <v>36</v>
      </c>
      <c r="U445" s="444">
        <v>580</v>
      </c>
      <c r="V445" s="432">
        <v>290</v>
      </c>
      <c r="W445" s="445">
        <v>232</v>
      </c>
      <c r="X445" s="443" t="s">
        <v>231</v>
      </c>
      <c r="Y445" s="436" t="s">
        <v>194</v>
      </c>
      <c r="Z445" s="436">
        <v>94</v>
      </c>
      <c r="AA445" s="436">
        <v>94.1</v>
      </c>
      <c r="AB445" s="436">
        <v>93.6</v>
      </c>
      <c r="AC445" s="436">
        <v>93</v>
      </c>
      <c r="AD445" s="436">
        <v>80</v>
      </c>
      <c r="AE445" s="436">
        <v>87</v>
      </c>
      <c r="AF445" s="436">
        <v>89</v>
      </c>
      <c r="AG445" s="436">
        <v>60</v>
      </c>
      <c r="AH445" s="436">
        <v>90</v>
      </c>
      <c r="AI445" s="436">
        <v>150</v>
      </c>
      <c r="AJ445" s="436">
        <v>83.399999999999991</v>
      </c>
      <c r="AK445" s="436">
        <v>150</v>
      </c>
      <c r="AL445" s="436">
        <v>250</v>
      </c>
      <c r="AM445" s="436">
        <v>139</v>
      </c>
      <c r="AN445" s="432">
        <v>22</v>
      </c>
      <c r="AO445" s="432">
        <v>45</v>
      </c>
      <c r="AP445" s="446">
        <v>539.49</v>
      </c>
      <c r="AQ445" s="447">
        <v>98.147886161331357</v>
      </c>
      <c r="AR445" s="446" t="s">
        <v>347</v>
      </c>
      <c r="AS445" s="449">
        <v>2.99</v>
      </c>
      <c r="AT445" s="432" t="s">
        <v>299</v>
      </c>
      <c r="AU445" s="432" t="s">
        <v>197</v>
      </c>
      <c r="AV445" s="450">
        <v>77</v>
      </c>
      <c r="AW445" s="450">
        <v>87</v>
      </c>
      <c r="AX445" s="450">
        <v>43</v>
      </c>
      <c r="AY445" s="450">
        <v>56</v>
      </c>
      <c r="AZ445" s="450">
        <v>68</v>
      </c>
      <c r="BA445" s="450">
        <v>68</v>
      </c>
      <c r="BB445" s="450">
        <v>70</v>
      </c>
      <c r="BC445" s="450">
        <v>74</v>
      </c>
      <c r="BD445" s="450">
        <v>54</v>
      </c>
      <c r="BE445" s="451">
        <f t="shared" si="35"/>
        <v>268.30711864406777</v>
      </c>
      <c r="BF445" s="450">
        <v>4500</v>
      </c>
      <c r="BG445" s="451">
        <f t="shared" si="36"/>
        <v>268.30711864406777</v>
      </c>
      <c r="BH445" s="458">
        <f t="shared" si="37"/>
        <v>4500</v>
      </c>
      <c r="BI445" s="446" t="s">
        <v>198</v>
      </c>
      <c r="BJ445" s="446" t="s">
        <v>199</v>
      </c>
      <c r="BK445" s="452" t="s">
        <v>200</v>
      </c>
      <c r="BL445" s="453">
        <v>1.1499999999999999</v>
      </c>
      <c r="BM445" s="454">
        <v>40</v>
      </c>
      <c r="BN445" s="454" t="s">
        <v>911</v>
      </c>
      <c r="BO445" s="454" t="s">
        <v>912</v>
      </c>
      <c r="BP445" s="454" t="s">
        <v>913</v>
      </c>
      <c r="BQ445" s="454" t="s">
        <v>945</v>
      </c>
      <c r="BT445" s="485">
        <v>151.12105260000001</v>
      </c>
    </row>
    <row r="446" spans="1:72" ht="13.5" customHeight="1" outlineLevel="1">
      <c r="A446" s="431" t="s">
        <v>1122</v>
      </c>
      <c r="B446" s="432" t="s">
        <v>1060</v>
      </c>
      <c r="C446" s="432">
        <v>50</v>
      </c>
      <c r="D446" s="432">
        <v>2</v>
      </c>
      <c r="E446" s="432" t="s">
        <v>336</v>
      </c>
      <c r="F446" s="433">
        <v>3535</v>
      </c>
      <c r="G446" s="456">
        <v>3146</v>
      </c>
      <c r="H446" s="434">
        <v>1414</v>
      </c>
      <c r="I446" s="435">
        <v>30</v>
      </c>
      <c r="J446" s="436">
        <v>15</v>
      </c>
      <c r="K446" s="437">
        <v>12</v>
      </c>
      <c r="L446" s="438">
        <v>60.938001370265305</v>
      </c>
      <c r="M446" s="439">
        <v>30.469000685132652</v>
      </c>
      <c r="N446" s="440">
        <v>24.375200548106122</v>
      </c>
      <c r="O446" s="438">
        <v>83.94919306610214</v>
      </c>
      <c r="P446" s="439">
        <v>41.97459653305107</v>
      </c>
      <c r="Q446" s="441">
        <v>33.579677226440857</v>
      </c>
      <c r="R446" s="442">
        <v>110</v>
      </c>
      <c r="S446" s="443">
        <v>55</v>
      </c>
      <c r="T446" s="437">
        <v>44</v>
      </c>
      <c r="U446" s="444">
        <v>726</v>
      </c>
      <c r="V446" s="432">
        <v>363</v>
      </c>
      <c r="W446" s="445">
        <v>290.40000000000003</v>
      </c>
      <c r="X446" s="443" t="s">
        <v>231</v>
      </c>
      <c r="Y446" s="436" t="s">
        <v>194</v>
      </c>
      <c r="Z446" s="436">
        <v>93.8</v>
      </c>
      <c r="AA446" s="436">
        <v>94.1</v>
      </c>
      <c r="AB446" s="436">
        <v>93.6</v>
      </c>
      <c r="AC446" s="436">
        <v>93</v>
      </c>
      <c r="AD446" s="436">
        <v>82</v>
      </c>
      <c r="AE446" s="436">
        <v>89</v>
      </c>
      <c r="AF446" s="436">
        <v>91</v>
      </c>
      <c r="AG446" s="436">
        <v>74</v>
      </c>
      <c r="AH446" s="436">
        <v>111</v>
      </c>
      <c r="AI446" s="436">
        <v>185</v>
      </c>
      <c r="AJ446" s="436">
        <v>102.86</v>
      </c>
      <c r="AK446" s="436">
        <v>150</v>
      </c>
      <c r="AL446" s="436">
        <v>250</v>
      </c>
      <c r="AM446" s="436">
        <v>139</v>
      </c>
      <c r="AN446" s="432">
        <v>18</v>
      </c>
      <c r="AO446" s="432">
        <v>37</v>
      </c>
      <c r="AP446" s="446">
        <v>572.52</v>
      </c>
      <c r="AQ446" s="447">
        <v>110.18385754465643</v>
      </c>
      <c r="AR446" s="446" t="s">
        <v>386</v>
      </c>
      <c r="AS446" s="449">
        <v>3.6</v>
      </c>
      <c r="AT446" s="432" t="s">
        <v>299</v>
      </c>
      <c r="AU446" s="432" t="s">
        <v>197</v>
      </c>
      <c r="AV446" s="450">
        <v>77</v>
      </c>
      <c r="AW446" s="450">
        <v>87</v>
      </c>
      <c r="AX446" s="450">
        <v>43</v>
      </c>
      <c r="AY446" s="450">
        <v>56</v>
      </c>
      <c r="AZ446" s="450">
        <v>68</v>
      </c>
      <c r="BA446" s="450">
        <v>68</v>
      </c>
      <c r="BB446" s="450">
        <v>70</v>
      </c>
      <c r="BC446" s="450">
        <v>74</v>
      </c>
      <c r="BD446" s="450">
        <v>54</v>
      </c>
      <c r="BE446" s="451">
        <f t="shared" si="35"/>
        <v>268.30711864406777</v>
      </c>
      <c r="BF446" s="450">
        <v>4500</v>
      </c>
      <c r="BG446" s="451">
        <f t="shared" si="36"/>
        <v>268.30711864406777</v>
      </c>
      <c r="BH446" s="458">
        <f t="shared" si="37"/>
        <v>4500</v>
      </c>
      <c r="BI446" s="446" t="s">
        <v>198</v>
      </c>
      <c r="BJ446" s="446" t="s">
        <v>199</v>
      </c>
      <c r="BK446" s="452" t="s">
        <v>200</v>
      </c>
      <c r="BL446" s="453">
        <v>1.1499999999999999</v>
      </c>
      <c r="BM446" s="454">
        <v>40</v>
      </c>
      <c r="BN446" s="454" t="s">
        <v>911</v>
      </c>
      <c r="BO446" s="454" t="s">
        <v>912</v>
      </c>
      <c r="BP446" s="454" t="s">
        <v>913</v>
      </c>
      <c r="BQ446" s="454" t="s">
        <v>945</v>
      </c>
      <c r="BT446" s="485">
        <v>151.0505263</v>
      </c>
    </row>
    <row r="447" spans="1:72" ht="13.5" customHeight="1" outlineLevel="1">
      <c r="A447" s="431" t="s">
        <v>1123</v>
      </c>
      <c r="B447" s="432" t="s">
        <v>1060</v>
      </c>
      <c r="C447" s="432">
        <v>40</v>
      </c>
      <c r="D447" s="432">
        <v>4</v>
      </c>
      <c r="E447" s="432" t="s">
        <v>334</v>
      </c>
      <c r="F447" s="433">
        <v>1780</v>
      </c>
      <c r="G447" s="456">
        <v>1584</v>
      </c>
      <c r="H447" s="434">
        <v>872</v>
      </c>
      <c r="I447" s="435">
        <v>30</v>
      </c>
      <c r="J447" s="436">
        <v>15</v>
      </c>
      <c r="K447" s="437">
        <v>12</v>
      </c>
      <c r="L447" s="438">
        <v>53.017827511011113</v>
      </c>
      <c r="M447" s="439">
        <v>26.508913755505557</v>
      </c>
      <c r="N447" s="440">
        <v>21.207131004404445</v>
      </c>
      <c r="O447" s="438">
        <v>72.014247545861124</v>
      </c>
      <c r="P447" s="439">
        <v>36.007123772930562</v>
      </c>
      <c r="Q447" s="441">
        <v>28.805699018344452</v>
      </c>
      <c r="R447" s="442">
        <v>92</v>
      </c>
      <c r="S447" s="443">
        <v>46</v>
      </c>
      <c r="T447" s="437">
        <v>36.800000000000004</v>
      </c>
      <c r="U447" s="444">
        <v>580</v>
      </c>
      <c r="V447" s="432">
        <v>290</v>
      </c>
      <c r="W447" s="445">
        <v>232</v>
      </c>
      <c r="X447" s="443" t="s">
        <v>231</v>
      </c>
      <c r="Y447" s="436" t="s">
        <v>194</v>
      </c>
      <c r="Z447" s="436">
        <v>94.3</v>
      </c>
      <c r="AA447" s="436">
        <v>94.1</v>
      </c>
      <c r="AB447" s="436">
        <v>94.1</v>
      </c>
      <c r="AC447" s="436">
        <v>93.6</v>
      </c>
      <c r="AD447" s="436">
        <v>75</v>
      </c>
      <c r="AE447" s="436">
        <v>83</v>
      </c>
      <c r="AF447" s="436">
        <v>86</v>
      </c>
      <c r="AG447" s="436">
        <v>118</v>
      </c>
      <c r="AH447" s="436">
        <v>212</v>
      </c>
      <c r="AI447" s="436">
        <v>272</v>
      </c>
      <c r="AJ447" s="436">
        <v>198.23999999999998</v>
      </c>
      <c r="AK447" s="436">
        <v>180</v>
      </c>
      <c r="AL447" s="436">
        <v>230</v>
      </c>
      <c r="AM447" s="436">
        <v>168</v>
      </c>
      <c r="AN447" s="432">
        <v>22</v>
      </c>
      <c r="AO447" s="432">
        <v>45</v>
      </c>
      <c r="AP447" s="446">
        <v>640.78200000000004</v>
      </c>
      <c r="AQ447" s="447">
        <v>160.68975572135696</v>
      </c>
      <c r="AR447" s="446" t="s">
        <v>1110</v>
      </c>
      <c r="AS447" s="449">
        <v>9.3800000000000008</v>
      </c>
      <c r="AT447" s="432" t="s">
        <v>299</v>
      </c>
      <c r="AU447" s="432" t="s">
        <v>197</v>
      </c>
      <c r="AV447" s="450" t="s">
        <v>313</v>
      </c>
      <c r="AW447" s="450" t="s">
        <v>314</v>
      </c>
      <c r="AX447" s="450" t="s">
        <v>315</v>
      </c>
      <c r="AY447" s="450" t="s">
        <v>316</v>
      </c>
      <c r="AZ447" s="450" t="s">
        <v>317</v>
      </c>
      <c r="BA447" s="450" t="s">
        <v>317</v>
      </c>
      <c r="BB447" s="450" t="s">
        <v>318</v>
      </c>
      <c r="BC447" s="450" t="s">
        <v>319</v>
      </c>
      <c r="BD447" s="450" t="s">
        <v>320</v>
      </c>
      <c r="BE447" s="451">
        <f t="shared" si="35"/>
        <v>447.17853107344632</v>
      </c>
      <c r="BF447" s="450">
        <v>2700</v>
      </c>
      <c r="BG447" s="451">
        <f t="shared" si="36"/>
        <v>447.17853107344632</v>
      </c>
      <c r="BH447" s="458">
        <f t="shared" si="37"/>
        <v>2700</v>
      </c>
      <c r="BI447" s="446" t="s">
        <v>198</v>
      </c>
      <c r="BJ447" s="446" t="s">
        <v>199</v>
      </c>
      <c r="BK447" s="452" t="s">
        <v>199</v>
      </c>
      <c r="BL447" s="453">
        <v>1.1499999999999999</v>
      </c>
      <c r="BM447" s="454">
        <v>40</v>
      </c>
      <c r="BN447" s="454" t="s">
        <v>911</v>
      </c>
      <c r="BO447" s="454" t="s">
        <v>912</v>
      </c>
      <c r="BP447" s="454" t="s">
        <v>913</v>
      </c>
      <c r="BQ447" s="454" t="s">
        <v>945</v>
      </c>
      <c r="BT447" s="485">
        <v>155.26842110000001</v>
      </c>
    </row>
    <row r="448" spans="1:72" ht="13.5" customHeight="1" outlineLevel="1">
      <c r="A448" s="431" t="s">
        <v>1124</v>
      </c>
      <c r="B448" s="432" t="s">
        <v>1060</v>
      </c>
      <c r="C448" s="432">
        <v>50</v>
      </c>
      <c r="D448" s="432">
        <v>4</v>
      </c>
      <c r="E448" s="432" t="s">
        <v>336</v>
      </c>
      <c r="F448" s="433">
        <v>1780</v>
      </c>
      <c r="G448" s="456">
        <v>1584</v>
      </c>
      <c r="H448" s="434">
        <v>872</v>
      </c>
      <c r="I448" s="435">
        <v>38</v>
      </c>
      <c r="J448" s="436">
        <v>19</v>
      </c>
      <c r="K448" s="437">
        <v>15.200000000000001</v>
      </c>
      <c r="L448" s="438">
        <v>66.813594956598905</v>
      </c>
      <c r="M448" s="439">
        <v>33.406797478299453</v>
      </c>
      <c r="N448" s="440">
        <v>26.725437982639562</v>
      </c>
      <c r="O448" s="438">
        <v>90.252387292592928</v>
      </c>
      <c r="P448" s="439">
        <v>45.126193646296464</v>
      </c>
      <c r="Q448" s="441">
        <v>36.100954917037171</v>
      </c>
      <c r="R448" s="442">
        <v>116</v>
      </c>
      <c r="S448" s="443">
        <v>58</v>
      </c>
      <c r="T448" s="437">
        <v>46.400000000000006</v>
      </c>
      <c r="U448" s="444">
        <v>726</v>
      </c>
      <c r="V448" s="432">
        <v>363</v>
      </c>
      <c r="W448" s="445">
        <v>290.40000000000003</v>
      </c>
      <c r="X448" s="443" t="s">
        <v>231</v>
      </c>
      <c r="Y448" s="436" t="s">
        <v>194</v>
      </c>
      <c r="Z448" s="436">
        <v>94.8</v>
      </c>
      <c r="AA448" s="436">
        <v>95</v>
      </c>
      <c r="AB448" s="436">
        <v>94.5</v>
      </c>
      <c r="AC448" s="436">
        <v>94.1</v>
      </c>
      <c r="AD448" s="436">
        <v>74</v>
      </c>
      <c r="AE448" s="436">
        <v>82</v>
      </c>
      <c r="AF448" s="436">
        <v>85</v>
      </c>
      <c r="AG448" s="436">
        <v>148</v>
      </c>
      <c r="AH448" s="436">
        <v>252</v>
      </c>
      <c r="AI448" s="436">
        <v>340</v>
      </c>
      <c r="AJ448" s="436">
        <v>248.64</v>
      </c>
      <c r="AK448" s="436">
        <v>170</v>
      </c>
      <c r="AL448" s="436">
        <v>230</v>
      </c>
      <c r="AM448" s="436">
        <v>168</v>
      </c>
      <c r="AN448" s="432">
        <v>22</v>
      </c>
      <c r="AO448" s="432">
        <v>45</v>
      </c>
      <c r="AP448" s="446">
        <v>700.23599999999999</v>
      </c>
      <c r="AQ448" s="447">
        <v>175.90432823285579</v>
      </c>
      <c r="AR448" s="446" t="s">
        <v>1112</v>
      </c>
      <c r="AS448" s="449">
        <v>10.65</v>
      </c>
      <c r="AT448" s="432" t="s">
        <v>299</v>
      </c>
      <c r="AU448" s="432" t="s">
        <v>197</v>
      </c>
      <c r="AV448" s="450" t="s">
        <v>313</v>
      </c>
      <c r="AW448" s="450" t="s">
        <v>314</v>
      </c>
      <c r="AX448" s="450" t="s">
        <v>315</v>
      </c>
      <c r="AY448" s="450" t="s">
        <v>316</v>
      </c>
      <c r="AZ448" s="450" t="s">
        <v>317</v>
      </c>
      <c r="BA448" s="450" t="s">
        <v>317</v>
      </c>
      <c r="BB448" s="450" t="s">
        <v>318</v>
      </c>
      <c r="BC448" s="450" t="s">
        <v>319</v>
      </c>
      <c r="BD448" s="450" t="s">
        <v>320</v>
      </c>
      <c r="BE448" s="451">
        <f t="shared" si="35"/>
        <v>447.17853107344632</v>
      </c>
      <c r="BF448" s="450">
        <v>2700</v>
      </c>
      <c r="BG448" s="451">
        <f t="shared" si="36"/>
        <v>447.17853107344632</v>
      </c>
      <c r="BH448" s="458">
        <f t="shared" si="37"/>
        <v>2700</v>
      </c>
      <c r="BI448" s="446" t="s">
        <v>198</v>
      </c>
      <c r="BJ448" s="446" t="s">
        <v>199</v>
      </c>
      <c r="BK448" s="452" t="s">
        <v>199</v>
      </c>
      <c r="BL448" s="453">
        <v>1.1499999999999999</v>
      </c>
      <c r="BM448" s="454">
        <v>40</v>
      </c>
      <c r="BN448" s="454" t="s">
        <v>911</v>
      </c>
      <c r="BO448" s="454" t="s">
        <v>912</v>
      </c>
      <c r="BP448" s="454" t="s">
        <v>913</v>
      </c>
      <c r="BQ448" s="454" t="s">
        <v>945</v>
      </c>
      <c r="BT448" s="485">
        <v>165.65789470000001</v>
      </c>
    </row>
    <row r="449" spans="1:72" ht="13.5" customHeight="1" outlineLevel="1">
      <c r="A449" s="431" t="s">
        <v>1125</v>
      </c>
      <c r="B449" s="432" t="s">
        <v>1060</v>
      </c>
      <c r="C449" s="432">
        <v>60</v>
      </c>
      <c r="D449" s="432">
        <v>4</v>
      </c>
      <c r="E449" s="432" t="s">
        <v>340</v>
      </c>
      <c r="F449" s="433">
        <v>1780</v>
      </c>
      <c r="G449" s="456">
        <v>1582</v>
      </c>
      <c r="H449" s="434">
        <v>765</v>
      </c>
      <c r="I449" s="435">
        <v>42</v>
      </c>
      <c r="J449" s="436">
        <v>21</v>
      </c>
      <c r="K449" s="437">
        <v>16.8</v>
      </c>
      <c r="L449" s="438">
        <v>76.728811198220981</v>
      </c>
      <c r="M449" s="439">
        <v>38.364405599110491</v>
      </c>
      <c r="N449" s="440">
        <v>30.691524479288393</v>
      </c>
      <c r="O449" s="438">
        <v>104.0423377002292</v>
      </c>
      <c r="P449" s="439">
        <v>52.021168850114599</v>
      </c>
      <c r="Q449" s="441">
        <v>41.616935080091679</v>
      </c>
      <c r="R449" s="442">
        <v>136</v>
      </c>
      <c r="S449" s="443">
        <v>68</v>
      </c>
      <c r="T449" s="437">
        <v>54.400000000000006</v>
      </c>
      <c r="U449" s="444">
        <v>870</v>
      </c>
      <c r="V449" s="432">
        <v>435</v>
      </c>
      <c r="W449" s="445">
        <v>348</v>
      </c>
      <c r="X449" s="443" t="s">
        <v>231</v>
      </c>
      <c r="Y449" s="436" t="s">
        <v>194</v>
      </c>
      <c r="Z449" s="436">
        <v>95.2</v>
      </c>
      <c r="AA449" s="436">
        <v>95.4</v>
      </c>
      <c r="AB449" s="436">
        <v>95</v>
      </c>
      <c r="AC449" s="436">
        <v>94.5</v>
      </c>
      <c r="AD449" s="436">
        <v>77</v>
      </c>
      <c r="AE449" s="436">
        <v>85</v>
      </c>
      <c r="AF449" s="436">
        <v>87</v>
      </c>
      <c r="AG449" s="436">
        <v>177</v>
      </c>
      <c r="AH449" s="436">
        <v>319</v>
      </c>
      <c r="AI449" s="436">
        <v>425</v>
      </c>
      <c r="AJ449" s="436">
        <v>297.36</v>
      </c>
      <c r="AK449" s="436">
        <v>180</v>
      </c>
      <c r="AL449" s="436">
        <v>240</v>
      </c>
      <c r="AM449" s="436">
        <v>168</v>
      </c>
      <c r="AN449" s="432">
        <v>26</v>
      </c>
      <c r="AO449" s="432">
        <v>38</v>
      </c>
      <c r="AP449" s="446">
        <v>936.14846666666676</v>
      </c>
      <c r="AQ449" s="447">
        <v>223.2509495584639</v>
      </c>
      <c r="AR449" s="446" t="s">
        <v>1126</v>
      </c>
      <c r="AS449" s="449">
        <v>16.89</v>
      </c>
      <c r="AT449" s="432" t="s">
        <v>299</v>
      </c>
      <c r="AU449" s="432" t="s">
        <v>197</v>
      </c>
      <c r="AV449" s="450" t="s">
        <v>313</v>
      </c>
      <c r="AW449" s="450" t="s">
        <v>314</v>
      </c>
      <c r="AX449" s="450" t="s">
        <v>341</v>
      </c>
      <c r="AY449" s="450" t="s">
        <v>316</v>
      </c>
      <c r="AZ449" s="450" t="s">
        <v>330</v>
      </c>
      <c r="BA449" s="450" t="s">
        <v>329</v>
      </c>
      <c r="BB449" s="450" t="s">
        <v>329</v>
      </c>
      <c r="BC449" s="450" t="s">
        <v>318</v>
      </c>
      <c r="BD449" s="450" t="s">
        <v>316</v>
      </c>
      <c r="BE449" s="451">
        <f t="shared" si="35"/>
        <v>447.17853107344632</v>
      </c>
      <c r="BF449" s="450">
        <v>2700</v>
      </c>
      <c r="BG449" s="451">
        <f t="shared" si="36"/>
        <v>447.17853107344632</v>
      </c>
      <c r="BH449" s="458">
        <f t="shared" si="37"/>
        <v>2700</v>
      </c>
      <c r="BI449" s="446" t="s">
        <v>198</v>
      </c>
      <c r="BJ449" s="446" t="s">
        <v>199</v>
      </c>
      <c r="BK449" s="452" t="s">
        <v>199</v>
      </c>
      <c r="BL449" s="453">
        <v>1.1499999999999999</v>
      </c>
      <c r="BM449" s="454">
        <v>40</v>
      </c>
      <c r="BN449" s="454" t="s">
        <v>911</v>
      </c>
      <c r="BO449" s="454" t="s">
        <v>912</v>
      </c>
      <c r="BP449" s="454" t="s">
        <v>913</v>
      </c>
      <c r="BQ449" s="454" t="s">
        <v>945</v>
      </c>
      <c r="BT449" s="485">
        <v>163.93157890000001</v>
      </c>
    </row>
    <row r="450" spans="1:72" ht="13.5" customHeight="1" outlineLevel="1">
      <c r="A450" s="431" t="s">
        <v>1127</v>
      </c>
      <c r="B450" s="432" t="s">
        <v>1060</v>
      </c>
      <c r="C450" s="432">
        <v>75</v>
      </c>
      <c r="D450" s="432">
        <v>4</v>
      </c>
      <c r="E450" s="432" t="s">
        <v>343</v>
      </c>
      <c r="F450" s="433">
        <v>1780</v>
      </c>
      <c r="G450" s="456">
        <v>1582</v>
      </c>
      <c r="H450" s="434">
        <v>765</v>
      </c>
      <c r="I450" s="435">
        <v>50</v>
      </c>
      <c r="J450" s="436">
        <v>25</v>
      </c>
      <c r="K450" s="437">
        <v>20</v>
      </c>
      <c r="L450" s="438">
        <v>94.285229188029575</v>
      </c>
      <c r="M450" s="439">
        <v>47.142614594014788</v>
      </c>
      <c r="N450" s="440">
        <v>37.714091675211833</v>
      </c>
      <c r="O450" s="438">
        <v>129.50990366129784</v>
      </c>
      <c r="P450" s="439">
        <v>64.75495183064892</v>
      </c>
      <c r="Q450" s="441">
        <v>51.803961464519141</v>
      </c>
      <c r="R450" s="442">
        <v>170</v>
      </c>
      <c r="S450" s="443">
        <v>85</v>
      </c>
      <c r="T450" s="437">
        <v>68</v>
      </c>
      <c r="U450" s="444">
        <v>1086</v>
      </c>
      <c r="V450" s="432">
        <v>543</v>
      </c>
      <c r="W450" s="445">
        <v>434.40000000000003</v>
      </c>
      <c r="X450" s="443" t="s">
        <v>231</v>
      </c>
      <c r="Y450" s="436" t="s">
        <v>194</v>
      </c>
      <c r="Z450" s="436">
        <v>95.6</v>
      </c>
      <c r="AA450" s="436">
        <v>95.8</v>
      </c>
      <c r="AB450" s="436">
        <v>95.4</v>
      </c>
      <c r="AC450" s="436">
        <v>95</v>
      </c>
      <c r="AD450" s="436">
        <v>78</v>
      </c>
      <c r="AE450" s="436">
        <v>85</v>
      </c>
      <c r="AF450" s="436">
        <v>87</v>
      </c>
      <c r="AG450" s="436">
        <v>221</v>
      </c>
      <c r="AH450" s="436">
        <v>398</v>
      </c>
      <c r="AI450" s="436">
        <v>530</v>
      </c>
      <c r="AJ450" s="436">
        <v>371.28</v>
      </c>
      <c r="AK450" s="436">
        <v>180</v>
      </c>
      <c r="AL450" s="436">
        <v>240</v>
      </c>
      <c r="AM450" s="436">
        <v>168</v>
      </c>
      <c r="AN450" s="432">
        <v>25</v>
      </c>
      <c r="AO450" s="432">
        <v>35</v>
      </c>
      <c r="AP450" s="446">
        <v>995.30399999999997</v>
      </c>
      <c r="AQ450" s="447">
        <v>250.23812711602554</v>
      </c>
      <c r="AR450" s="446" t="s">
        <v>1128</v>
      </c>
      <c r="AS450" s="449">
        <v>19.7</v>
      </c>
      <c r="AT450" s="432" t="s">
        <v>299</v>
      </c>
      <c r="AU450" s="432" t="s">
        <v>197</v>
      </c>
      <c r="AV450" s="450" t="s">
        <v>313</v>
      </c>
      <c r="AW450" s="450" t="s">
        <v>314</v>
      </c>
      <c r="AX450" s="450" t="s">
        <v>341</v>
      </c>
      <c r="AY450" s="450" t="s">
        <v>316</v>
      </c>
      <c r="AZ450" s="450" t="s">
        <v>330</v>
      </c>
      <c r="BA450" s="450" t="s">
        <v>329</v>
      </c>
      <c r="BB450" s="450" t="s">
        <v>329</v>
      </c>
      <c r="BC450" s="450" t="s">
        <v>318</v>
      </c>
      <c r="BD450" s="450" t="s">
        <v>316</v>
      </c>
      <c r="BE450" s="451">
        <f t="shared" si="35"/>
        <v>447.17853107344632</v>
      </c>
      <c r="BF450" s="450">
        <v>2700</v>
      </c>
      <c r="BG450" s="451">
        <f t="shared" si="36"/>
        <v>447.17853107344632</v>
      </c>
      <c r="BH450" s="458">
        <f t="shared" si="37"/>
        <v>2700</v>
      </c>
      <c r="BI450" s="446" t="s">
        <v>198</v>
      </c>
      <c r="BJ450" s="446" t="s">
        <v>199</v>
      </c>
      <c r="BK450" s="452" t="s">
        <v>199</v>
      </c>
      <c r="BL450" s="453">
        <v>1.1499999999999999</v>
      </c>
      <c r="BM450" s="454">
        <v>40</v>
      </c>
      <c r="BN450" s="454" t="s">
        <v>911</v>
      </c>
      <c r="BO450" s="454" t="s">
        <v>912</v>
      </c>
      <c r="BP450" s="454" t="s">
        <v>913</v>
      </c>
      <c r="BQ450" s="454" t="s">
        <v>945</v>
      </c>
      <c r="BT450" s="485">
        <v>163.4</v>
      </c>
    </row>
    <row r="451" spans="1:72" ht="13.5" customHeight="1" outlineLevel="1">
      <c r="A451" s="431" t="s">
        <v>1129</v>
      </c>
      <c r="B451" s="432" t="s">
        <v>1060</v>
      </c>
      <c r="C451" s="432">
        <v>40</v>
      </c>
      <c r="D451" s="432">
        <v>6</v>
      </c>
      <c r="E451" s="432" t="s">
        <v>340</v>
      </c>
      <c r="F451" s="433">
        <v>1185</v>
      </c>
      <c r="G451" s="456">
        <v>1054</v>
      </c>
      <c r="H451" s="434">
        <v>533</v>
      </c>
      <c r="I451" s="435">
        <v>36</v>
      </c>
      <c r="J451" s="436">
        <v>18</v>
      </c>
      <c r="K451" s="437">
        <v>14.4</v>
      </c>
      <c r="L451" s="438">
        <v>56.744640598006363</v>
      </c>
      <c r="M451" s="439">
        <v>28.372320299003182</v>
      </c>
      <c r="N451" s="440">
        <v>22.697856239202547</v>
      </c>
      <c r="O451" s="438">
        <v>75.660538560841417</v>
      </c>
      <c r="P451" s="439">
        <v>37.830269280420708</v>
      </c>
      <c r="Q451" s="441">
        <v>30.26421542433657</v>
      </c>
      <c r="R451" s="442">
        <v>98</v>
      </c>
      <c r="S451" s="443">
        <v>49</v>
      </c>
      <c r="T451" s="437">
        <v>39.200000000000003</v>
      </c>
      <c r="U451" s="444">
        <v>580</v>
      </c>
      <c r="V451" s="432">
        <v>290</v>
      </c>
      <c r="W451" s="445">
        <v>232</v>
      </c>
      <c r="X451" s="443" t="s">
        <v>231</v>
      </c>
      <c r="Y451" s="436" t="s">
        <v>194</v>
      </c>
      <c r="Z451" s="436">
        <v>94.4</v>
      </c>
      <c r="AA451" s="436">
        <v>94.1</v>
      </c>
      <c r="AB451" s="436">
        <v>94.1</v>
      </c>
      <c r="AC451" s="436">
        <v>93.6</v>
      </c>
      <c r="AD451" s="436">
        <v>70</v>
      </c>
      <c r="AE451" s="436">
        <v>79</v>
      </c>
      <c r="AF451" s="436">
        <v>81</v>
      </c>
      <c r="AG451" s="436">
        <v>177</v>
      </c>
      <c r="AH451" s="436">
        <v>336</v>
      </c>
      <c r="AI451" s="436">
        <v>389</v>
      </c>
      <c r="AJ451" s="436">
        <v>315.06</v>
      </c>
      <c r="AK451" s="436">
        <v>190</v>
      </c>
      <c r="AL451" s="436">
        <v>220</v>
      </c>
      <c r="AM451" s="436">
        <v>178</v>
      </c>
      <c r="AN451" s="432">
        <v>29</v>
      </c>
      <c r="AO451" s="432">
        <v>55</v>
      </c>
      <c r="AP451" s="446">
        <v>999.70799999999997</v>
      </c>
      <c r="AQ451" s="447">
        <v>202.6993117393867</v>
      </c>
      <c r="AR451" s="446" t="s">
        <v>1130</v>
      </c>
      <c r="AS451" s="449">
        <v>14.82</v>
      </c>
      <c r="AT451" s="432" t="s">
        <v>299</v>
      </c>
      <c r="AU451" s="432" t="s">
        <v>197</v>
      </c>
      <c r="AV451" s="450" t="s">
        <v>345</v>
      </c>
      <c r="AW451" s="450" t="s">
        <v>346</v>
      </c>
      <c r="AX451" s="450" t="s">
        <v>347</v>
      </c>
      <c r="AY451" s="450" t="s">
        <v>348</v>
      </c>
      <c r="AZ451" s="450" t="s">
        <v>319</v>
      </c>
      <c r="BA451" s="450" t="s">
        <v>349</v>
      </c>
      <c r="BB451" s="450" t="s">
        <v>319</v>
      </c>
      <c r="BC451" s="450" t="s">
        <v>316</v>
      </c>
      <c r="BD451" s="450" t="s">
        <v>320</v>
      </c>
      <c r="BE451" s="451">
        <f t="shared" si="35"/>
        <v>670.76779661016951</v>
      </c>
      <c r="BF451" s="450">
        <v>1800</v>
      </c>
      <c r="BG451" s="451">
        <f t="shared" si="36"/>
        <v>670.76779661016951</v>
      </c>
      <c r="BH451" s="458">
        <f t="shared" si="37"/>
        <v>1800</v>
      </c>
      <c r="BI451" s="446" t="s">
        <v>198</v>
      </c>
      <c r="BJ451" s="446" t="s">
        <v>199</v>
      </c>
      <c r="BK451" s="452" t="s">
        <v>200</v>
      </c>
      <c r="BL451" s="453">
        <v>1.1499999999999999</v>
      </c>
      <c r="BM451" s="454">
        <v>40</v>
      </c>
      <c r="BN451" s="454" t="s">
        <v>911</v>
      </c>
      <c r="BO451" s="454" t="s">
        <v>912</v>
      </c>
      <c r="BP451" s="454" t="s">
        <v>913</v>
      </c>
      <c r="BQ451" s="454" t="s">
        <v>945</v>
      </c>
      <c r="BT451" s="485">
        <v>165.43157890000001</v>
      </c>
    </row>
    <row r="452" spans="1:72" ht="13.5" customHeight="1" outlineLevel="1">
      <c r="A452" s="431" t="s">
        <v>1131</v>
      </c>
      <c r="B452" s="432" t="s">
        <v>1060</v>
      </c>
      <c r="C452" s="432">
        <v>50</v>
      </c>
      <c r="D452" s="432">
        <v>6</v>
      </c>
      <c r="E452" s="432" t="s">
        <v>343</v>
      </c>
      <c r="F452" s="433">
        <v>1185</v>
      </c>
      <c r="G452" s="456">
        <v>1054</v>
      </c>
      <c r="H452" s="434">
        <v>533</v>
      </c>
      <c r="I452" s="435">
        <v>48</v>
      </c>
      <c r="J452" s="436">
        <v>24</v>
      </c>
      <c r="K452" s="437">
        <v>19.200000000000003</v>
      </c>
      <c r="L452" s="438">
        <v>74.422154864962295</v>
      </c>
      <c r="M452" s="439">
        <v>37.211077432481147</v>
      </c>
      <c r="N452" s="440">
        <v>29.76886194598492</v>
      </c>
      <c r="O452" s="438">
        <v>98.100420970209697</v>
      </c>
      <c r="P452" s="439">
        <v>49.050210485104849</v>
      </c>
      <c r="Q452" s="441">
        <v>39.24016838808388</v>
      </c>
      <c r="R452" s="442">
        <v>124</v>
      </c>
      <c r="S452" s="443">
        <v>62</v>
      </c>
      <c r="T452" s="437">
        <v>49.6</v>
      </c>
      <c r="U452" s="444">
        <v>726</v>
      </c>
      <c r="V452" s="432">
        <v>363</v>
      </c>
      <c r="W452" s="445">
        <v>290.40000000000003</v>
      </c>
      <c r="X452" s="443" t="s">
        <v>231</v>
      </c>
      <c r="Y452" s="436" t="s">
        <v>194</v>
      </c>
      <c r="Z452" s="436">
        <v>94</v>
      </c>
      <c r="AA452" s="436">
        <v>94.3</v>
      </c>
      <c r="AB452" s="436">
        <v>94.1</v>
      </c>
      <c r="AC452" s="436">
        <v>93.6</v>
      </c>
      <c r="AD452" s="436">
        <v>67</v>
      </c>
      <c r="AE452" s="436">
        <v>76</v>
      </c>
      <c r="AF452" s="436">
        <v>80</v>
      </c>
      <c r="AG452" s="436">
        <v>222</v>
      </c>
      <c r="AH452" s="436">
        <v>422</v>
      </c>
      <c r="AI452" s="436">
        <v>488</v>
      </c>
      <c r="AJ452" s="436">
        <v>395.16</v>
      </c>
      <c r="AK452" s="436">
        <v>190</v>
      </c>
      <c r="AL452" s="436">
        <v>220</v>
      </c>
      <c r="AM452" s="436">
        <v>178</v>
      </c>
      <c r="AN452" s="432">
        <v>29</v>
      </c>
      <c r="AO452" s="432">
        <v>55</v>
      </c>
      <c r="AP452" s="446">
        <v>898.41599999999994</v>
      </c>
      <c r="AQ452" s="447">
        <v>216.1583166680669</v>
      </c>
      <c r="AR452" s="446" t="s">
        <v>1132</v>
      </c>
      <c r="AS452" s="449">
        <v>16.25</v>
      </c>
      <c r="AT452" s="432" t="s">
        <v>299</v>
      </c>
      <c r="AU452" s="432" t="s">
        <v>197</v>
      </c>
      <c r="AV452" s="450" t="s">
        <v>345</v>
      </c>
      <c r="AW452" s="450" t="s">
        <v>346</v>
      </c>
      <c r="AX452" s="450" t="s">
        <v>347</v>
      </c>
      <c r="AY452" s="450" t="s">
        <v>348</v>
      </c>
      <c r="AZ452" s="450" t="s">
        <v>319</v>
      </c>
      <c r="BA452" s="450" t="s">
        <v>349</v>
      </c>
      <c r="BB452" s="450" t="s">
        <v>319</v>
      </c>
      <c r="BC452" s="450" t="s">
        <v>316</v>
      </c>
      <c r="BD452" s="450" t="s">
        <v>320</v>
      </c>
      <c r="BE452" s="451">
        <f t="shared" si="35"/>
        <v>670.76779661016951</v>
      </c>
      <c r="BF452" s="450">
        <v>1800</v>
      </c>
      <c r="BG452" s="451">
        <f t="shared" si="36"/>
        <v>670.76779661016951</v>
      </c>
      <c r="BH452" s="458">
        <f t="shared" si="37"/>
        <v>1800</v>
      </c>
      <c r="BI452" s="446" t="s">
        <v>198</v>
      </c>
      <c r="BJ452" s="446" t="s">
        <v>199</v>
      </c>
      <c r="BK452" s="452" t="s">
        <v>200</v>
      </c>
      <c r="BL452" s="453">
        <v>1.1499999999999999</v>
      </c>
      <c r="BM452" s="454">
        <v>40</v>
      </c>
      <c r="BN452" s="454" t="s">
        <v>911</v>
      </c>
      <c r="BO452" s="454" t="s">
        <v>912</v>
      </c>
      <c r="BP452" s="454" t="s">
        <v>913</v>
      </c>
      <c r="BQ452" s="454" t="s">
        <v>945</v>
      </c>
      <c r="BT452" s="485">
        <v>164.76315790000001</v>
      </c>
    </row>
    <row r="453" spans="1:72" ht="13.5" customHeight="1" outlineLevel="1">
      <c r="A453" s="431" t="s">
        <v>1133</v>
      </c>
      <c r="B453" s="432" t="s">
        <v>1060</v>
      </c>
      <c r="C453" s="432">
        <v>30</v>
      </c>
      <c r="D453" s="432">
        <v>8</v>
      </c>
      <c r="E453" s="432" t="s">
        <v>340</v>
      </c>
      <c r="F453" s="433">
        <v>885</v>
      </c>
      <c r="G453" s="456">
        <v>787</v>
      </c>
      <c r="H453" s="434">
        <v>371</v>
      </c>
      <c r="I453" s="435">
        <v>40</v>
      </c>
      <c r="J453" s="436">
        <v>20</v>
      </c>
      <c r="K453" s="437">
        <v>16</v>
      </c>
      <c r="L453" s="438">
        <v>56</v>
      </c>
      <c r="M453" s="439">
        <v>28</v>
      </c>
      <c r="N453" s="440">
        <v>22.5</v>
      </c>
      <c r="O453" s="438">
        <v>64</v>
      </c>
      <c r="P453" s="439">
        <v>32</v>
      </c>
      <c r="Q453" s="441">
        <v>27</v>
      </c>
      <c r="R453" s="442">
        <v>82</v>
      </c>
      <c r="S453" s="443">
        <v>41</v>
      </c>
      <c r="T453" s="437">
        <v>33</v>
      </c>
      <c r="U453" s="444">
        <v>436</v>
      </c>
      <c r="V453" s="432">
        <v>218</v>
      </c>
      <c r="W453" s="445">
        <v>174.4</v>
      </c>
      <c r="X453" s="443" t="s">
        <v>231</v>
      </c>
      <c r="Y453" s="436" t="s">
        <v>194</v>
      </c>
      <c r="Z453" s="436">
        <v>90.6</v>
      </c>
      <c r="AA453" s="436">
        <v>92</v>
      </c>
      <c r="AB453" s="436">
        <v>91.7</v>
      </c>
      <c r="AC453" s="436">
        <v>91</v>
      </c>
      <c r="AD453" s="436">
        <v>55</v>
      </c>
      <c r="AE453" s="436">
        <v>71</v>
      </c>
      <c r="AF453" s="436">
        <v>74</v>
      </c>
      <c r="AG453" s="436">
        <v>178</v>
      </c>
      <c r="AH453" s="436">
        <v>267</v>
      </c>
      <c r="AI453" s="436">
        <v>356</v>
      </c>
      <c r="AJ453" s="436">
        <v>249.2</v>
      </c>
      <c r="AK453" s="436">
        <v>150</v>
      </c>
      <c r="AL453" s="436">
        <v>200</v>
      </c>
      <c r="AM453" s="436">
        <v>140</v>
      </c>
      <c r="AN453" s="432">
        <v>22</v>
      </c>
      <c r="AO453" s="432">
        <v>40</v>
      </c>
      <c r="AP453" s="446">
        <v>740</v>
      </c>
      <c r="AQ453" s="447">
        <v>188.59505783392567</v>
      </c>
      <c r="AR453" s="446" t="s">
        <v>1134</v>
      </c>
      <c r="AS453" s="449">
        <v>0</v>
      </c>
      <c r="AT453" s="432" t="s">
        <v>299</v>
      </c>
      <c r="AU453" s="432" t="s">
        <v>197</v>
      </c>
      <c r="AV453" s="450" t="s">
        <v>345</v>
      </c>
      <c r="AW453" s="450" t="s">
        <v>346</v>
      </c>
      <c r="AX453" s="450" t="s">
        <v>347</v>
      </c>
      <c r="AY453" s="450" t="s">
        <v>348</v>
      </c>
      <c r="AZ453" s="450" t="s">
        <v>319</v>
      </c>
      <c r="BA453" s="450" t="s">
        <v>349</v>
      </c>
      <c r="BB453" s="450" t="s">
        <v>319</v>
      </c>
      <c r="BC453" s="450" t="s">
        <v>316</v>
      </c>
      <c r="BD453" s="450" t="s">
        <v>320</v>
      </c>
      <c r="BE453" s="451">
        <f t="shared" si="35"/>
        <v>894.35706214689264</v>
      </c>
      <c r="BF453" s="450">
        <v>1350</v>
      </c>
      <c r="BG453" s="451">
        <f t="shared" si="36"/>
        <v>894.35706214689264</v>
      </c>
      <c r="BH453" s="458">
        <f t="shared" si="37"/>
        <v>1350</v>
      </c>
      <c r="BI453" s="446" t="s">
        <v>198</v>
      </c>
      <c r="BJ453" s="446" t="s">
        <v>199</v>
      </c>
      <c r="BK453" s="452" t="s">
        <v>200</v>
      </c>
      <c r="BL453" s="453">
        <v>1.1499999999999999</v>
      </c>
      <c r="BM453" s="454">
        <v>40</v>
      </c>
      <c r="BN453" s="454" t="s">
        <v>911</v>
      </c>
      <c r="BO453" s="454" t="s">
        <v>912</v>
      </c>
      <c r="BP453" s="454" t="s">
        <v>913</v>
      </c>
      <c r="BQ453" s="454" t="s">
        <v>945</v>
      </c>
      <c r="BT453" s="485">
        <v>132.35078949999999</v>
      </c>
    </row>
    <row r="454" spans="1:72" ht="13.5" customHeight="1" outlineLevel="1">
      <c r="A454" s="431" t="s">
        <v>1135</v>
      </c>
      <c r="B454" s="432" t="s">
        <v>1060</v>
      </c>
      <c r="C454" s="432">
        <v>40</v>
      </c>
      <c r="D454" s="432">
        <v>8</v>
      </c>
      <c r="E454" s="432" t="s">
        <v>343</v>
      </c>
      <c r="F454" s="433">
        <v>885</v>
      </c>
      <c r="G454" s="456">
        <v>787</v>
      </c>
      <c r="H454" s="434">
        <v>371</v>
      </c>
      <c r="I454" s="435">
        <v>50</v>
      </c>
      <c r="J454" s="436">
        <v>25</v>
      </c>
      <c r="K454" s="437">
        <v>20</v>
      </c>
      <c r="L454" s="438">
        <v>68</v>
      </c>
      <c r="M454" s="439">
        <v>34</v>
      </c>
      <c r="N454" s="440">
        <v>27</v>
      </c>
      <c r="O454" s="438">
        <v>86</v>
      </c>
      <c r="P454" s="439">
        <v>43</v>
      </c>
      <c r="Q454" s="441">
        <v>35</v>
      </c>
      <c r="R454" s="442">
        <v>110</v>
      </c>
      <c r="S454" s="443">
        <v>55</v>
      </c>
      <c r="T454" s="437">
        <v>44</v>
      </c>
      <c r="U454" s="444">
        <v>580</v>
      </c>
      <c r="V454" s="432">
        <v>290</v>
      </c>
      <c r="W454" s="445">
        <v>232</v>
      </c>
      <c r="X454" s="443" t="s">
        <v>231</v>
      </c>
      <c r="Y454" s="436" t="s">
        <v>194</v>
      </c>
      <c r="Z454" s="436">
        <v>90.7</v>
      </c>
      <c r="AA454" s="436">
        <v>92</v>
      </c>
      <c r="AB454" s="436">
        <v>91.7</v>
      </c>
      <c r="AC454" s="436">
        <v>91</v>
      </c>
      <c r="AD454" s="436">
        <v>60</v>
      </c>
      <c r="AE454" s="436">
        <v>71</v>
      </c>
      <c r="AF454" s="436">
        <v>74</v>
      </c>
      <c r="AG454" s="436">
        <v>237</v>
      </c>
      <c r="AH454" s="436">
        <v>355</v>
      </c>
      <c r="AI454" s="436">
        <v>474</v>
      </c>
      <c r="AJ454" s="436">
        <v>331.79999999999995</v>
      </c>
      <c r="AK454" s="436">
        <v>150</v>
      </c>
      <c r="AL454" s="436">
        <v>200</v>
      </c>
      <c r="AM454" s="436">
        <v>140</v>
      </c>
      <c r="AN454" s="432">
        <v>25</v>
      </c>
      <c r="AO454" s="432">
        <v>40</v>
      </c>
      <c r="AP454" s="446">
        <v>920.43600000000004</v>
      </c>
      <c r="AQ454" s="447">
        <v>223.06645297035314</v>
      </c>
      <c r="AR454" s="446" t="s">
        <v>1136</v>
      </c>
      <c r="AS454" s="449">
        <v>0</v>
      </c>
      <c r="AT454" s="432" t="s">
        <v>299</v>
      </c>
      <c r="AU454" s="432" t="s">
        <v>197</v>
      </c>
      <c r="AV454" s="450" t="s">
        <v>345</v>
      </c>
      <c r="AW454" s="450" t="s">
        <v>346</v>
      </c>
      <c r="AX454" s="450" t="s">
        <v>347</v>
      </c>
      <c r="AY454" s="450" t="s">
        <v>348</v>
      </c>
      <c r="AZ454" s="450" t="s">
        <v>319</v>
      </c>
      <c r="BA454" s="450" t="s">
        <v>349</v>
      </c>
      <c r="BB454" s="450" t="s">
        <v>319</v>
      </c>
      <c r="BC454" s="450" t="s">
        <v>316</v>
      </c>
      <c r="BD454" s="450" t="s">
        <v>320</v>
      </c>
      <c r="BE454" s="451">
        <f t="shared" si="35"/>
        <v>894.35706214689264</v>
      </c>
      <c r="BF454" s="450">
        <v>1350</v>
      </c>
      <c r="BG454" s="451">
        <f t="shared" si="36"/>
        <v>894.35706214689264</v>
      </c>
      <c r="BH454" s="458">
        <f t="shared" si="37"/>
        <v>1350</v>
      </c>
      <c r="BI454" s="446" t="s">
        <v>198</v>
      </c>
      <c r="BJ454" s="446" t="s">
        <v>199</v>
      </c>
      <c r="BK454" s="452" t="s">
        <v>200</v>
      </c>
      <c r="BL454" s="453">
        <v>1.1499999999999999</v>
      </c>
      <c r="BM454" s="454">
        <v>40</v>
      </c>
      <c r="BN454" s="454" t="s">
        <v>911</v>
      </c>
      <c r="BO454" s="454" t="s">
        <v>912</v>
      </c>
      <c r="BP454" s="454" t="s">
        <v>913</v>
      </c>
      <c r="BQ454" s="454" t="s">
        <v>945</v>
      </c>
      <c r="BT454" s="485">
        <v>132.35078949999999</v>
      </c>
    </row>
    <row r="455" spans="1:72" ht="13.5" customHeight="1" outlineLevel="1">
      <c r="A455" s="431" t="s">
        <v>1137</v>
      </c>
      <c r="B455" s="432" t="s">
        <v>1060</v>
      </c>
      <c r="C455" s="432">
        <v>60</v>
      </c>
      <c r="D455" s="432">
        <v>2</v>
      </c>
      <c r="E455" s="432" t="s">
        <v>354</v>
      </c>
      <c r="F455" s="433">
        <v>3565</v>
      </c>
      <c r="G455" s="456">
        <v>3172</v>
      </c>
      <c r="H455" s="434">
        <v>1069</v>
      </c>
      <c r="I455" s="435">
        <v>38</v>
      </c>
      <c r="J455" s="436">
        <v>19</v>
      </c>
      <c r="K455" s="437">
        <v>15.200000000000001</v>
      </c>
      <c r="L455" s="438">
        <v>74.953741685426309</v>
      </c>
      <c r="M455" s="439">
        <v>37.476870842713154</v>
      </c>
      <c r="N455" s="440">
        <v>29.981496674170526</v>
      </c>
      <c r="O455" s="438">
        <v>104.25318394720594</v>
      </c>
      <c r="P455" s="439">
        <v>52.12659197360297</v>
      </c>
      <c r="Q455" s="441">
        <v>41.701273578882379</v>
      </c>
      <c r="R455" s="442">
        <v>136</v>
      </c>
      <c r="S455" s="443">
        <v>68</v>
      </c>
      <c r="T455" s="437">
        <v>54.400000000000006</v>
      </c>
      <c r="U455" s="444">
        <v>870</v>
      </c>
      <c r="V455" s="432">
        <v>435</v>
      </c>
      <c r="W455" s="445">
        <v>348</v>
      </c>
      <c r="X455" s="443" t="s">
        <v>231</v>
      </c>
      <c r="Y455" s="436" t="s">
        <v>194</v>
      </c>
      <c r="Z455" s="436">
        <v>93.8</v>
      </c>
      <c r="AA455" s="436">
        <v>94.1</v>
      </c>
      <c r="AB455" s="436">
        <v>93.6</v>
      </c>
      <c r="AC455" s="436">
        <v>93</v>
      </c>
      <c r="AD455" s="436">
        <v>80</v>
      </c>
      <c r="AE455" s="436">
        <v>86</v>
      </c>
      <c r="AF455" s="436">
        <v>88</v>
      </c>
      <c r="AG455" s="436">
        <v>89</v>
      </c>
      <c r="AH455" s="436">
        <v>142.4</v>
      </c>
      <c r="AI455" s="436">
        <v>222</v>
      </c>
      <c r="AJ455" s="436">
        <v>133.5</v>
      </c>
      <c r="AK455" s="436">
        <v>160</v>
      </c>
      <c r="AL455" s="436">
        <v>250</v>
      </c>
      <c r="AM455" s="436">
        <v>150</v>
      </c>
      <c r="AN455" s="432">
        <v>16</v>
      </c>
      <c r="AO455" s="432">
        <v>28</v>
      </c>
      <c r="AP455" s="446">
        <v>740.09220000000005</v>
      </c>
      <c r="AQ455" s="447">
        <v>127.96597582253031</v>
      </c>
      <c r="AR455" s="446" t="s">
        <v>329</v>
      </c>
      <c r="AS455" s="449">
        <v>4.74</v>
      </c>
      <c r="AT455" s="432" t="s">
        <v>299</v>
      </c>
      <c r="AU455" s="432" t="s">
        <v>197</v>
      </c>
      <c r="AV455" s="450">
        <v>81</v>
      </c>
      <c r="AW455" s="450">
        <v>91</v>
      </c>
      <c r="AX455" s="450">
        <v>51</v>
      </c>
      <c r="AY455" s="450">
        <v>65</v>
      </c>
      <c r="AZ455" s="450">
        <v>76</v>
      </c>
      <c r="BA455" s="450">
        <v>75</v>
      </c>
      <c r="BB455" s="450">
        <v>76</v>
      </c>
      <c r="BC455" s="450">
        <v>66</v>
      </c>
      <c r="BD455" s="450">
        <v>59</v>
      </c>
      <c r="BE455" s="451">
        <f t="shared" si="35"/>
        <v>335.38389830508476</v>
      </c>
      <c r="BF455" s="450">
        <v>3600</v>
      </c>
      <c r="BG455" s="451">
        <f t="shared" si="36"/>
        <v>335.38389830508476</v>
      </c>
      <c r="BH455" s="458">
        <f t="shared" si="37"/>
        <v>3600</v>
      </c>
      <c r="BI455" s="446" t="s">
        <v>198</v>
      </c>
      <c r="BJ455" s="446" t="s">
        <v>199</v>
      </c>
      <c r="BK455" s="452" t="s">
        <v>200</v>
      </c>
      <c r="BL455" s="453">
        <v>1.1499999999999999</v>
      </c>
      <c r="BM455" s="454">
        <v>40</v>
      </c>
      <c r="BN455" s="454" t="s">
        <v>911</v>
      </c>
      <c r="BO455" s="454" t="s">
        <v>912</v>
      </c>
      <c r="BP455" s="454" t="s">
        <v>913</v>
      </c>
      <c r="BQ455" s="454" t="s">
        <v>945</v>
      </c>
      <c r="BT455" s="485">
        <v>162.30000000000001</v>
      </c>
    </row>
    <row r="456" spans="1:72" ht="13.5" customHeight="1" outlineLevel="1">
      <c r="A456" s="431" t="s">
        <v>1138</v>
      </c>
      <c r="B456" s="432" t="s">
        <v>1060</v>
      </c>
      <c r="C456" s="432">
        <v>75</v>
      </c>
      <c r="D456" s="432">
        <v>2</v>
      </c>
      <c r="E456" s="432" t="s">
        <v>356</v>
      </c>
      <c r="F456" s="433">
        <v>3565</v>
      </c>
      <c r="G456" s="456">
        <v>3172</v>
      </c>
      <c r="H456" s="434">
        <v>0.36</v>
      </c>
      <c r="I456" s="435">
        <v>44</v>
      </c>
      <c r="J456" s="436">
        <v>22</v>
      </c>
      <c r="K456" s="437">
        <v>17.600000000000001</v>
      </c>
      <c r="L456" s="438">
        <v>92.634240748553808</v>
      </c>
      <c r="M456" s="439">
        <v>46.317120374276904</v>
      </c>
      <c r="N456" s="440">
        <v>37.053696299421524</v>
      </c>
      <c r="O456" s="438">
        <v>130.0400929139989</v>
      </c>
      <c r="P456" s="439">
        <v>65.020046456999452</v>
      </c>
      <c r="Q456" s="441">
        <v>52.016037165599563</v>
      </c>
      <c r="R456" s="442">
        <v>172</v>
      </c>
      <c r="S456" s="443">
        <v>86</v>
      </c>
      <c r="T456" s="437">
        <v>68.8</v>
      </c>
      <c r="U456" s="444">
        <v>1086</v>
      </c>
      <c r="V456" s="432">
        <v>543</v>
      </c>
      <c r="W456" s="445">
        <v>434.40000000000003</v>
      </c>
      <c r="X456" s="443" t="s">
        <v>231</v>
      </c>
      <c r="Y456" s="436" t="s">
        <v>194</v>
      </c>
      <c r="Z456" s="436">
        <v>93.7</v>
      </c>
      <c r="AA456" s="436">
        <v>94.3</v>
      </c>
      <c r="AB456" s="436">
        <v>94.1</v>
      </c>
      <c r="AC456" s="436">
        <v>93.6</v>
      </c>
      <c r="AD456" s="436">
        <v>81</v>
      </c>
      <c r="AE456" s="436">
        <v>86</v>
      </c>
      <c r="AF456" s="436">
        <v>88</v>
      </c>
      <c r="AG456" s="436">
        <v>111</v>
      </c>
      <c r="AH456" s="436">
        <v>178</v>
      </c>
      <c r="AI456" s="436">
        <v>289</v>
      </c>
      <c r="AJ456" s="436">
        <v>165.39</v>
      </c>
      <c r="AK456" s="436">
        <v>160</v>
      </c>
      <c r="AL456" s="436">
        <v>260</v>
      </c>
      <c r="AM456" s="436">
        <v>149</v>
      </c>
      <c r="AN456" s="432">
        <v>16</v>
      </c>
      <c r="AO456" s="432">
        <v>27</v>
      </c>
      <c r="AP456" s="446">
        <v>816.94200000000001</v>
      </c>
      <c r="AQ456" s="447">
        <v>144.96863307007726</v>
      </c>
      <c r="AR456" s="446" t="s">
        <v>346</v>
      </c>
      <c r="AS456" s="449">
        <v>5.8</v>
      </c>
      <c r="AT456" s="432" t="s">
        <v>299</v>
      </c>
      <c r="AU456" s="432" t="s">
        <v>197</v>
      </c>
      <c r="AV456" s="450">
        <v>81</v>
      </c>
      <c r="AW456" s="450">
        <v>91</v>
      </c>
      <c r="AX456" s="450">
        <v>51</v>
      </c>
      <c r="AY456" s="450">
        <v>65</v>
      </c>
      <c r="AZ456" s="450">
        <v>76</v>
      </c>
      <c r="BA456" s="450">
        <v>75</v>
      </c>
      <c r="BB456" s="450">
        <v>76</v>
      </c>
      <c r="BC456" s="450">
        <v>66</v>
      </c>
      <c r="BD456" s="450">
        <v>59</v>
      </c>
      <c r="BE456" s="451">
        <f t="shared" si="35"/>
        <v>335.38389830508476</v>
      </c>
      <c r="BF456" s="450">
        <v>3600</v>
      </c>
      <c r="BG456" s="451">
        <f t="shared" si="36"/>
        <v>335.38389830508476</v>
      </c>
      <c r="BH456" s="458">
        <f t="shared" si="37"/>
        <v>3600</v>
      </c>
      <c r="BI456" s="446" t="s">
        <v>198</v>
      </c>
      <c r="BJ456" s="446" t="s">
        <v>199</v>
      </c>
      <c r="BK456" s="452" t="s">
        <v>200</v>
      </c>
      <c r="BL456" s="453">
        <v>1.1499999999999999</v>
      </c>
      <c r="BM456" s="454">
        <v>40</v>
      </c>
      <c r="BN456" s="454" t="s">
        <v>911</v>
      </c>
      <c r="BO456" s="454" t="s">
        <v>912</v>
      </c>
      <c r="BP456" s="454" t="s">
        <v>913</v>
      </c>
      <c r="BQ456" s="454" t="s">
        <v>945</v>
      </c>
      <c r="BT456" s="485">
        <v>152.96947370000001</v>
      </c>
    </row>
    <row r="457" spans="1:72" ht="13.5" customHeight="1" outlineLevel="1">
      <c r="A457" s="431" t="s">
        <v>1139</v>
      </c>
      <c r="B457" s="432" t="s">
        <v>1060</v>
      </c>
      <c r="C457" s="432">
        <v>60</v>
      </c>
      <c r="D457" s="432">
        <v>4</v>
      </c>
      <c r="E457" s="432" t="s">
        <v>354</v>
      </c>
      <c r="F457" s="433">
        <v>1780</v>
      </c>
      <c r="G457" s="456">
        <v>1582</v>
      </c>
      <c r="H457" s="434">
        <v>765</v>
      </c>
      <c r="I457" s="435">
        <v>42</v>
      </c>
      <c r="J457" s="436">
        <v>21</v>
      </c>
      <c r="K457" s="437">
        <v>16.8</v>
      </c>
      <c r="L457" s="438">
        <v>76.728811198220981</v>
      </c>
      <c r="M457" s="439">
        <v>38.364405599110491</v>
      </c>
      <c r="N457" s="440">
        <v>30.691524479288393</v>
      </c>
      <c r="O457" s="438">
        <v>104.0423377002292</v>
      </c>
      <c r="P457" s="439">
        <v>52.021168850114599</v>
      </c>
      <c r="Q457" s="441">
        <v>41.616935080091679</v>
      </c>
      <c r="R457" s="442">
        <v>136</v>
      </c>
      <c r="S457" s="443">
        <v>68</v>
      </c>
      <c r="T457" s="437">
        <v>54.400000000000006</v>
      </c>
      <c r="U457" s="444">
        <v>870</v>
      </c>
      <c r="V457" s="432">
        <v>435</v>
      </c>
      <c r="W457" s="445">
        <v>348</v>
      </c>
      <c r="X457" s="443" t="s">
        <v>231</v>
      </c>
      <c r="Y457" s="436" t="s">
        <v>194</v>
      </c>
      <c r="Z457" s="436">
        <v>95.2</v>
      </c>
      <c r="AA457" s="436">
        <v>95.4</v>
      </c>
      <c r="AB457" s="436">
        <v>95</v>
      </c>
      <c r="AC457" s="436">
        <v>94.5</v>
      </c>
      <c r="AD457" s="436">
        <v>77</v>
      </c>
      <c r="AE457" s="436">
        <v>85</v>
      </c>
      <c r="AF457" s="436">
        <v>87</v>
      </c>
      <c r="AG457" s="436">
        <v>177</v>
      </c>
      <c r="AH457" s="436">
        <v>319</v>
      </c>
      <c r="AI457" s="436">
        <v>425</v>
      </c>
      <c r="AJ457" s="436">
        <v>297.36</v>
      </c>
      <c r="AK457" s="436">
        <v>180</v>
      </c>
      <c r="AL457" s="436">
        <v>240</v>
      </c>
      <c r="AM457" s="436">
        <v>168</v>
      </c>
      <c r="AN457" s="432">
        <v>26</v>
      </c>
      <c r="AO457" s="432">
        <v>38</v>
      </c>
      <c r="AP457" s="446">
        <v>936.14846666666676</v>
      </c>
      <c r="AQ457" s="447">
        <v>223.2509495584639</v>
      </c>
      <c r="AR457" s="446" t="s">
        <v>1126</v>
      </c>
      <c r="AS457" s="449">
        <v>16.89</v>
      </c>
      <c r="AT457" s="432" t="s">
        <v>299</v>
      </c>
      <c r="AU457" s="432" t="s">
        <v>197</v>
      </c>
      <c r="AV457" s="450" t="s">
        <v>313</v>
      </c>
      <c r="AW457" s="450" t="s">
        <v>314</v>
      </c>
      <c r="AX457" s="450" t="s">
        <v>341</v>
      </c>
      <c r="AY457" s="450" t="s">
        <v>316</v>
      </c>
      <c r="AZ457" s="450" t="s">
        <v>330</v>
      </c>
      <c r="BA457" s="450" t="s">
        <v>329</v>
      </c>
      <c r="BB457" s="450" t="s">
        <v>329</v>
      </c>
      <c r="BC457" s="450" t="s">
        <v>318</v>
      </c>
      <c r="BD457" s="450" t="s">
        <v>316</v>
      </c>
      <c r="BE457" s="451">
        <f t="shared" si="35"/>
        <v>447.17853107344632</v>
      </c>
      <c r="BF457" s="450">
        <v>2700</v>
      </c>
      <c r="BG457" s="451">
        <f t="shared" si="36"/>
        <v>447.17853107344632</v>
      </c>
      <c r="BH457" s="458">
        <f t="shared" si="37"/>
        <v>2700</v>
      </c>
      <c r="BI457" s="446" t="s">
        <v>198</v>
      </c>
      <c r="BJ457" s="446" t="s">
        <v>199</v>
      </c>
      <c r="BK457" s="452" t="s">
        <v>199</v>
      </c>
      <c r="BL457" s="453">
        <v>1.1499999999999999</v>
      </c>
      <c r="BM457" s="454">
        <v>40</v>
      </c>
      <c r="BN457" s="454" t="s">
        <v>911</v>
      </c>
      <c r="BO457" s="454" t="s">
        <v>912</v>
      </c>
      <c r="BP457" s="454" t="s">
        <v>913</v>
      </c>
      <c r="BQ457" s="454" t="s">
        <v>945</v>
      </c>
      <c r="BT457" s="485">
        <v>163.93157890000001</v>
      </c>
    </row>
    <row r="458" spans="1:72" ht="13.5" customHeight="1" outlineLevel="1">
      <c r="A458" s="431" t="s">
        <v>1140</v>
      </c>
      <c r="B458" s="432" t="s">
        <v>1060</v>
      </c>
      <c r="C458" s="432">
        <v>75</v>
      </c>
      <c r="D458" s="432">
        <v>4</v>
      </c>
      <c r="E458" s="432" t="s">
        <v>356</v>
      </c>
      <c r="F458" s="433">
        <v>1780</v>
      </c>
      <c r="G458" s="456">
        <v>1582</v>
      </c>
      <c r="H458" s="434">
        <v>765</v>
      </c>
      <c r="I458" s="435">
        <v>50</v>
      </c>
      <c r="J458" s="436">
        <v>25</v>
      </c>
      <c r="K458" s="437">
        <v>20</v>
      </c>
      <c r="L458" s="438">
        <v>94.285229188029575</v>
      </c>
      <c r="M458" s="439">
        <v>47.142614594014788</v>
      </c>
      <c r="N458" s="440">
        <v>37.714091675211833</v>
      </c>
      <c r="O458" s="438">
        <v>129.50990366129784</v>
      </c>
      <c r="P458" s="439">
        <v>64.75495183064892</v>
      </c>
      <c r="Q458" s="441">
        <v>51.803961464519141</v>
      </c>
      <c r="R458" s="442">
        <v>170</v>
      </c>
      <c r="S458" s="443">
        <v>85</v>
      </c>
      <c r="T458" s="437">
        <v>68</v>
      </c>
      <c r="U458" s="444">
        <v>1086</v>
      </c>
      <c r="V458" s="432">
        <v>543</v>
      </c>
      <c r="W458" s="445">
        <v>434.40000000000003</v>
      </c>
      <c r="X458" s="443" t="s">
        <v>231</v>
      </c>
      <c r="Y458" s="436" t="s">
        <v>194</v>
      </c>
      <c r="Z458" s="436">
        <v>95.6</v>
      </c>
      <c r="AA458" s="436">
        <v>95.8</v>
      </c>
      <c r="AB458" s="436">
        <v>95.4</v>
      </c>
      <c r="AC458" s="436">
        <v>95</v>
      </c>
      <c r="AD458" s="436">
        <v>78</v>
      </c>
      <c r="AE458" s="436">
        <v>85</v>
      </c>
      <c r="AF458" s="436">
        <v>87</v>
      </c>
      <c r="AG458" s="436">
        <v>221</v>
      </c>
      <c r="AH458" s="436">
        <v>398</v>
      </c>
      <c r="AI458" s="436">
        <v>530</v>
      </c>
      <c r="AJ458" s="436">
        <v>371.28</v>
      </c>
      <c r="AK458" s="436">
        <v>180</v>
      </c>
      <c r="AL458" s="436">
        <v>240</v>
      </c>
      <c r="AM458" s="436">
        <v>168</v>
      </c>
      <c r="AN458" s="432">
        <v>25</v>
      </c>
      <c r="AO458" s="432">
        <v>35</v>
      </c>
      <c r="AP458" s="446">
        <v>995.30399999999997</v>
      </c>
      <c r="AQ458" s="447">
        <v>250.23812711602554</v>
      </c>
      <c r="AR458" s="446" t="s">
        <v>1128</v>
      </c>
      <c r="AS458" s="449">
        <v>19.7</v>
      </c>
      <c r="AT458" s="432" t="s">
        <v>299</v>
      </c>
      <c r="AU458" s="432" t="s">
        <v>197</v>
      </c>
      <c r="AV458" s="450" t="s">
        <v>313</v>
      </c>
      <c r="AW458" s="450" t="s">
        <v>314</v>
      </c>
      <c r="AX458" s="450" t="s">
        <v>341</v>
      </c>
      <c r="AY458" s="450" t="s">
        <v>316</v>
      </c>
      <c r="AZ458" s="450" t="s">
        <v>330</v>
      </c>
      <c r="BA458" s="450" t="s">
        <v>329</v>
      </c>
      <c r="BB458" s="450" t="s">
        <v>329</v>
      </c>
      <c r="BC458" s="450" t="s">
        <v>318</v>
      </c>
      <c r="BD458" s="450" t="s">
        <v>316</v>
      </c>
      <c r="BE458" s="451">
        <f t="shared" si="35"/>
        <v>447.17853107344632</v>
      </c>
      <c r="BF458" s="450">
        <v>2700</v>
      </c>
      <c r="BG458" s="451">
        <f t="shared" si="36"/>
        <v>447.17853107344632</v>
      </c>
      <c r="BH458" s="458">
        <f t="shared" si="37"/>
        <v>2700</v>
      </c>
      <c r="BI458" s="446" t="s">
        <v>198</v>
      </c>
      <c r="BJ458" s="446" t="s">
        <v>199</v>
      </c>
      <c r="BK458" s="452" t="s">
        <v>199</v>
      </c>
      <c r="BL458" s="453">
        <v>1.1499999999999999</v>
      </c>
      <c r="BM458" s="454">
        <v>40</v>
      </c>
      <c r="BN458" s="454" t="s">
        <v>911</v>
      </c>
      <c r="BO458" s="454" t="s">
        <v>912</v>
      </c>
      <c r="BP458" s="454" t="s">
        <v>913</v>
      </c>
      <c r="BQ458" s="454" t="s">
        <v>945</v>
      </c>
      <c r="BT458" s="485">
        <v>163.4</v>
      </c>
    </row>
    <row r="459" spans="1:72" ht="13.5" customHeight="1" outlineLevel="1">
      <c r="A459" s="431" t="s">
        <v>1141</v>
      </c>
      <c r="B459" s="432" t="s">
        <v>1060</v>
      </c>
      <c r="C459" s="432">
        <v>100</v>
      </c>
      <c r="D459" s="432">
        <v>4</v>
      </c>
      <c r="E459" s="432" t="s">
        <v>360</v>
      </c>
      <c r="F459" s="433">
        <v>1780</v>
      </c>
      <c r="G459" s="456">
        <v>1584</v>
      </c>
      <c r="H459" s="434">
        <v>1174</v>
      </c>
      <c r="I459" s="435">
        <v>60</v>
      </c>
      <c r="J459" s="436">
        <v>30</v>
      </c>
      <c r="K459" s="437">
        <v>24</v>
      </c>
      <c r="L459" s="438">
        <v>122.31490901344795</v>
      </c>
      <c r="M459" s="439">
        <v>61.157454506723973</v>
      </c>
      <c r="N459" s="440">
        <v>48.925963605379181</v>
      </c>
      <c r="O459" s="438">
        <v>170.31639946930693</v>
      </c>
      <c r="P459" s="439">
        <v>85.158199734653465</v>
      </c>
      <c r="Q459" s="441">
        <v>68.126559787722769</v>
      </c>
      <c r="R459" s="442">
        <v>226</v>
      </c>
      <c r="S459" s="443">
        <v>113</v>
      </c>
      <c r="T459" s="437">
        <v>90.4</v>
      </c>
      <c r="U459" s="444">
        <v>1450</v>
      </c>
      <c r="V459" s="432">
        <v>725</v>
      </c>
      <c r="W459" s="445">
        <v>580</v>
      </c>
      <c r="X459" s="443" t="s">
        <v>231</v>
      </c>
      <c r="Y459" s="436" t="s">
        <v>194</v>
      </c>
      <c r="Z459" s="436">
        <v>95.8</v>
      </c>
      <c r="AA459" s="436">
        <v>96</v>
      </c>
      <c r="AB459" s="436">
        <v>95.4</v>
      </c>
      <c r="AC459" s="436">
        <v>95</v>
      </c>
      <c r="AD459" s="436">
        <v>80</v>
      </c>
      <c r="AE459" s="436">
        <v>86</v>
      </c>
      <c r="AF459" s="436">
        <v>87</v>
      </c>
      <c r="AG459" s="436">
        <v>295</v>
      </c>
      <c r="AH459" s="436">
        <v>531</v>
      </c>
      <c r="AI459" s="436">
        <v>590</v>
      </c>
      <c r="AJ459" s="436">
        <v>457.25</v>
      </c>
      <c r="AK459" s="436">
        <v>180</v>
      </c>
      <c r="AL459" s="436">
        <v>200</v>
      </c>
      <c r="AM459" s="436">
        <v>155</v>
      </c>
      <c r="AN459" s="432">
        <v>25</v>
      </c>
      <c r="AO459" s="432">
        <v>35</v>
      </c>
      <c r="AP459" s="446">
        <v>1153.848</v>
      </c>
      <c r="AQ459" s="447">
        <v>301.2910009361301</v>
      </c>
      <c r="AR459" s="446" t="s">
        <v>1142</v>
      </c>
      <c r="AS459" s="449">
        <v>23.4</v>
      </c>
      <c r="AT459" s="432" t="s">
        <v>299</v>
      </c>
      <c r="AU459" s="432" t="s">
        <v>197</v>
      </c>
      <c r="AV459" s="450" t="s">
        <v>361</v>
      </c>
      <c r="AW459" s="450">
        <v>79</v>
      </c>
      <c r="AX459" s="450">
        <v>53</v>
      </c>
      <c r="AY459" s="450">
        <v>66</v>
      </c>
      <c r="AZ459" s="450">
        <v>76</v>
      </c>
      <c r="BA459" s="450">
        <v>73</v>
      </c>
      <c r="BB459" s="450">
        <v>70</v>
      </c>
      <c r="BC459" s="450">
        <v>65</v>
      </c>
      <c r="BD459" s="450">
        <v>51</v>
      </c>
      <c r="BE459" s="451">
        <f t="shared" si="35"/>
        <v>447.17853107344632</v>
      </c>
      <c r="BF459" s="450">
        <v>2700</v>
      </c>
      <c r="BG459" s="451">
        <f t="shared" si="36"/>
        <v>447.17853107344632</v>
      </c>
      <c r="BH459" s="458">
        <f t="shared" si="37"/>
        <v>2700</v>
      </c>
      <c r="BI459" s="446" t="s">
        <v>198</v>
      </c>
      <c r="BJ459" s="446" t="s">
        <v>199</v>
      </c>
      <c r="BK459" s="463" t="s">
        <v>200</v>
      </c>
      <c r="BL459" s="453">
        <v>1.1499999999999999</v>
      </c>
      <c r="BM459" s="454">
        <v>40</v>
      </c>
      <c r="BN459" s="454" t="s">
        <v>911</v>
      </c>
      <c r="BO459" s="454" t="s">
        <v>912</v>
      </c>
      <c r="BP459" s="454" t="s">
        <v>913</v>
      </c>
      <c r="BQ459" s="454" t="s">
        <v>945</v>
      </c>
      <c r="BT459" s="485">
        <v>150.26315790000001</v>
      </c>
    </row>
    <row r="460" spans="1:72" ht="13.5" customHeight="1" outlineLevel="1">
      <c r="A460" s="431" t="s">
        <v>1143</v>
      </c>
      <c r="B460" s="432" t="s">
        <v>1060</v>
      </c>
      <c r="C460" s="432">
        <v>60</v>
      </c>
      <c r="D460" s="432">
        <v>6</v>
      </c>
      <c r="E460" s="432" t="s">
        <v>363</v>
      </c>
      <c r="F460" s="433">
        <v>1185</v>
      </c>
      <c r="G460" s="456">
        <v>1054</v>
      </c>
      <c r="H460" s="434">
        <v>580</v>
      </c>
      <c r="I460" s="435">
        <v>56</v>
      </c>
      <c r="J460" s="436">
        <v>28</v>
      </c>
      <c r="K460" s="437">
        <v>22.400000000000002</v>
      </c>
      <c r="L460" s="438">
        <v>91.859036029305742</v>
      </c>
      <c r="M460" s="439">
        <v>45.929518014652871</v>
      </c>
      <c r="N460" s="440">
        <v>36.743614411722298</v>
      </c>
      <c r="O460" s="438">
        <v>117.22326966197389</v>
      </c>
      <c r="P460" s="439">
        <v>58.611634830986944</v>
      </c>
      <c r="Q460" s="441">
        <v>46.889307864789558</v>
      </c>
      <c r="R460" s="442">
        <v>148</v>
      </c>
      <c r="S460" s="443">
        <v>74</v>
      </c>
      <c r="T460" s="437">
        <v>59.2</v>
      </c>
      <c r="U460" s="444">
        <v>870</v>
      </c>
      <c r="V460" s="432">
        <v>435</v>
      </c>
      <c r="W460" s="445">
        <v>348</v>
      </c>
      <c r="X460" s="443" t="s">
        <v>231</v>
      </c>
      <c r="Y460" s="436" t="s">
        <v>194</v>
      </c>
      <c r="Z460" s="436">
        <v>94.2</v>
      </c>
      <c r="AA460" s="436">
        <v>94.7</v>
      </c>
      <c r="AB460" s="436">
        <v>94.5</v>
      </c>
      <c r="AC460" s="436">
        <v>94.1</v>
      </c>
      <c r="AD460" s="436">
        <v>65</v>
      </c>
      <c r="AE460" s="436">
        <v>76</v>
      </c>
      <c r="AF460" s="436">
        <v>80</v>
      </c>
      <c r="AG460" s="436">
        <v>266</v>
      </c>
      <c r="AH460" s="436">
        <v>479</v>
      </c>
      <c r="AI460" s="436">
        <v>585</v>
      </c>
      <c r="AJ460" s="436">
        <v>446.88</v>
      </c>
      <c r="AK460" s="436">
        <v>180</v>
      </c>
      <c r="AL460" s="436">
        <v>220</v>
      </c>
      <c r="AM460" s="436">
        <v>168</v>
      </c>
      <c r="AN460" s="432">
        <v>25</v>
      </c>
      <c r="AO460" s="432">
        <v>50</v>
      </c>
      <c r="AP460" s="446">
        <v>1100</v>
      </c>
      <c r="AQ460" s="447">
        <v>280.68453388879516</v>
      </c>
      <c r="AR460" s="446" t="s">
        <v>1144</v>
      </c>
      <c r="AS460" s="449">
        <v>21.3</v>
      </c>
      <c r="AT460" s="432" t="s">
        <v>299</v>
      </c>
      <c r="AU460" s="432" t="s">
        <v>197</v>
      </c>
      <c r="AV460" s="450" t="s">
        <v>364</v>
      </c>
      <c r="AW460" s="450" t="s">
        <v>365</v>
      </c>
      <c r="AX460" s="450" t="s">
        <v>348</v>
      </c>
      <c r="AY460" s="450" t="s">
        <v>329</v>
      </c>
      <c r="AZ460" s="450" t="s">
        <v>366</v>
      </c>
      <c r="BA460" s="450" t="s">
        <v>367</v>
      </c>
      <c r="BB460" s="450" t="s">
        <v>318</v>
      </c>
      <c r="BC460" s="450" t="s">
        <v>348</v>
      </c>
      <c r="BD460" s="450" t="s">
        <v>368</v>
      </c>
      <c r="BE460" s="451">
        <f t="shared" si="35"/>
        <v>670.76779661016951</v>
      </c>
      <c r="BF460" s="450">
        <v>1800</v>
      </c>
      <c r="BG460" s="451">
        <f t="shared" si="36"/>
        <v>670.76779661016951</v>
      </c>
      <c r="BH460" s="458">
        <f t="shared" si="37"/>
        <v>1800</v>
      </c>
      <c r="BI460" s="446" t="s">
        <v>198</v>
      </c>
      <c r="BJ460" s="446" t="s">
        <v>199</v>
      </c>
      <c r="BK460" s="452" t="s">
        <v>200</v>
      </c>
      <c r="BL460" s="453">
        <v>1.1499999999999999</v>
      </c>
      <c r="BM460" s="454">
        <v>40</v>
      </c>
      <c r="BN460" s="454" t="s">
        <v>911</v>
      </c>
      <c r="BO460" s="454" t="s">
        <v>912</v>
      </c>
      <c r="BP460" s="454" t="s">
        <v>913</v>
      </c>
      <c r="BQ460" s="454" t="s">
        <v>945</v>
      </c>
      <c r="BT460" s="485">
        <v>154.27894739999999</v>
      </c>
    </row>
    <row r="461" spans="1:72" ht="13.5" customHeight="1" outlineLevel="1">
      <c r="A461" s="431" t="s">
        <v>1145</v>
      </c>
      <c r="B461" s="432" t="s">
        <v>1060</v>
      </c>
      <c r="C461" s="432">
        <v>75</v>
      </c>
      <c r="D461" s="432">
        <v>6</v>
      </c>
      <c r="E461" s="432" t="s">
        <v>360</v>
      </c>
      <c r="F461" s="433">
        <v>1185</v>
      </c>
      <c r="G461" s="456">
        <v>1054</v>
      </c>
      <c r="H461" s="434">
        <v>580</v>
      </c>
      <c r="I461" s="435">
        <v>68</v>
      </c>
      <c r="J461" s="436">
        <v>34</v>
      </c>
      <c r="K461" s="437">
        <v>27.200000000000003</v>
      </c>
      <c r="L461" s="438">
        <v>109.17853546948548</v>
      </c>
      <c r="M461" s="439">
        <v>54.589267734742741</v>
      </c>
      <c r="N461" s="440">
        <v>43.671414187794198</v>
      </c>
      <c r="O461" s="438">
        <v>144.321315056717</v>
      </c>
      <c r="P461" s="439">
        <v>72.160657528358499</v>
      </c>
      <c r="Q461" s="441">
        <v>57.7285260226868</v>
      </c>
      <c r="R461" s="442">
        <v>186</v>
      </c>
      <c r="S461" s="443">
        <v>93</v>
      </c>
      <c r="T461" s="437">
        <v>74.400000000000006</v>
      </c>
      <c r="U461" s="444">
        <v>1086</v>
      </c>
      <c r="V461" s="432">
        <v>543</v>
      </c>
      <c r="W461" s="445">
        <v>434.40000000000003</v>
      </c>
      <c r="X461" s="443" t="s">
        <v>231</v>
      </c>
      <c r="Y461" s="436" t="s">
        <v>194</v>
      </c>
      <c r="Z461" s="436">
        <v>94.7</v>
      </c>
      <c r="AA461" s="436">
        <v>94.9</v>
      </c>
      <c r="AB461" s="436">
        <v>94.5</v>
      </c>
      <c r="AC461" s="436">
        <v>94.1</v>
      </c>
      <c r="AD461" s="436">
        <v>68</v>
      </c>
      <c r="AE461" s="436">
        <v>77</v>
      </c>
      <c r="AF461" s="436">
        <v>80</v>
      </c>
      <c r="AG461" s="436">
        <v>332</v>
      </c>
      <c r="AH461" s="436">
        <v>598</v>
      </c>
      <c r="AI461" s="436">
        <v>730</v>
      </c>
      <c r="AJ461" s="436">
        <v>557.76</v>
      </c>
      <c r="AK461" s="436">
        <v>180</v>
      </c>
      <c r="AL461" s="436">
        <v>220</v>
      </c>
      <c r="AM461" s="436">
        <v>168</v>
      </c>
      <c r="AN461" s="432">
        <v>33</v>
      </c>
      <c r="AO461" s="432">
        <v>45</v>
      </c>
      <c r="AP461" s="446">
        <v>1256.9015999999999</v>
      </c>
      <c r="AQ461" s="447">
        <v>303.57518674028131</v>
      </c>
      <c r="AR461" s="446" t="s">
        <v>1146</v>
      </c>
      <c r="AS461" s="449">
        <v>23.7</v>
      </c>
      <c r="AT461" s="432" t="s">
        <v>299</v>
      </c>
      <c r="AU461" s="432" t="s">
        <v>197</v>
      </c>
      <c r="AV461" s="450" t="s">
        <v>364</v>
      </c>
      <c r="AW461" s="450" t="s">
        <v>365</v>
      </c>
      <c r="AX461" s="450" t="s">
        <v>348</v>
      </c>
      <c r="AY461" s="450" t="s">
        <v>329</v>
      </c>
      <c r="AZ461" s="450" t="s">
        <v>366</v>
      </c>
      <c r="BA461" s="450" t="s">
        <v>367</v>
      </c>
      <c r="BB461" s="450" t="s">
        <v>318</v>
      </c>
      <c r="BC461" s="450" t="s">
        <v>348</v>
      </c>
      <c r="BD461" s="450" t="s">
        <v>368</v>
      </c>
      <c r="BE461" s="451">
        <f t="shared" si="35"/>
        <v>670.76779661016951</v>
      </c>
      <c r="BF461" s="450">
        <v>1800</v>
      </c>
      <c r="BG461" s="451">
        <f t="shared" si="36"/>
        <v>670.76779661016951</v>
      </c>
      <c r="BH461" s="458">
        <f t="shared" si="37"/>
        <v>1800</v>
      </c>
      <c r="BI461" s="446" t="s">
        <v>198</v>
      </c>
      <c r="BJ461" s="446" t="s">
        <v>199</v>
      </c>
      <c r="BK461" s="452" t="s">
        <v>200</v>
      </c>
      <c r="BL461" s="453">
        <v>1.1499999999999999</v>
      </c>
      <c r="BM461" s="454">
        <v>40</v>
      </c>
      <c r="BN461" s="454" t="s">
        <v>911</v>
      </c>
      <c r="BO461" s="454" t="s">
        <v>912</v>
      </c>
      <c r="BP461" s="454" t="s">
        <v>913</v>
      </c>
      <c r="BQ461" s="454" t="s">
        <v>945</v>
      </c>
      <c r="BT461" s="485">
        <v>153.3947368</v>
      </c>
    </row>
    <row r="462" spans="1:72" ht="13.5" customHeight="1" outlineLevel="1">
      <c r="A462" s="431" t="s">
        <v>1147</v>
      </c>
      <c r="B462" s="432" t="s">
        <v>1060</v>
      </c>
      <c r="C462" s="432">
        <v>50</v>
      </c>
      <c r="D462" s="432">
        <v>8</v>
      </c>
      <c r="E462" s="432" t="s">
        <v>363</v>
      </c>
      <c r="F462" s="433">
        <v>885</v>
      </c>
      <c r="G462" s="456">
        <v>787</v>
      </c>
      <c r="H462" s="434">
        <v>345</v>
      </c>
      <c r="I462" s="435">
        <v>56</v>
      </c>
      <c r="J462" s="436">
        <v>28</v>
      </c>
      <c r="K462" s="437">
        <v>22.400000000000002</v>
      </c>
      <c r="L462" s="438">
        <v>78.748442765378442</v>
      </c>
      <c r="M462" s="439">
        <v>39.374221382689221</v>
      </c>
      <c r="N462" s="440">
        <v>31.499377106151378</v>
      </c>
      <c r="O462" s="438">
        <v>103.44836116847385</v>
      </c>
      <c r="P462" s="439">
        <v>51.724180584236926</v>
      </c>
      <c r="Q462" s="441">
        <v>41.379344467389544</v>
      </c>
      <c r="R462" s="442">
        <v>134</v>
      </c>
      <c r="S462" s="443">
        <v>67</v>
      </c>
      <c r="T462" s="437">
        <v>53.6</v>
      </c>
      <c r="U462" s="444">
        <v>726</v>
      </c>
      <c r="V462" s="432">
        <v>363</v>
      </c>
      <c r="W462" s="445">
        <v>290.40000000000003</v>
      </c>
      <c r="X462" s="443" t="s">
        <v>231</v>
      </c>
      <c r="Y462" s="436" t="s">
        <v>194</v>
      </c>
      <c r="Z462" s="436">
        <v>93</v>
      </c>
      <c r="AA462" s="436">
        <v>93.1</v>
      </c>
      <c r="AB462" s="436">
        <v>92.4</v>
      </c>
      <c r="AC462" s="436">
        <v>91.7</v>
      </c>
      <c r="AD462" s="436">
        <v>64</v>
      </c>
      <c r="AE462" s="436">
        <v>73</v>
      </c>
      <c r="AF462" s="436">
        <v>76</v>
      </c>
      <c r="AG462" s="436">
        <v>297</v>
      </c>
      <c r="AH462" s="436">
        <v>416</v>
      </c>
      <c r="AI462" s="436">
        <v>594</v>
      </c>
      <c r="AJ462" s="436">
        <v>389.07</v>
      </c>
      <c r="AK462" s="436">
        <v>140</v>
      </c>
      <c r="AL462" s="436">
        <v>200</v>
      </c>
      <c r="AM462" s="436">
        <v>131</v>
      </c>
      <c r="AN462" s="432">
        <v>25</v>
      </c>
      <c r="AO462" s="432">
        <v>40</v>
      </c>
      <c r="AP462" s="446">
        <v>1116</v>
      </c>
      <c r="AQ462" s="447">
        <v>323.31637546875658</v>
      </c>
      <c r="AR462" s="446" t="s">
        <v>371</v>
      </c>
      <c r="AS462" s="449">
        <v>0</v>
      </c>
      <c r="AT462" s="432" t="s">
        <v>299</v>
      </c>
      <c r="AU462" s="432" t="s">
        <v>197</v>
      </c>
      <c r="AV462" s="450" t="s">
        <v>364</v>
      </c>
      <c r="AW462" s="450" t="s">
        <v>365</v>
      </c>
      <c r="AX462" s="450" t="s">
        <v>348</v>
      </c>
      <c r="AY462" s="450" t="s">
        <v>329</v>
      </c>
      <c r="AZ462" s="450" t="s">
        <v>366</v>
      </c>
      <c r="BA462" s="450" t="s">
        <v>367</v>
      </c>
      <c r="BB462" s="450" t="s">
        <v>318</v>
      </c>
      <c r="BC462" s="450" t="s">
        <v>348</v>
      </c>
      <c r="BD462" s="450" t="s">
        <v>368</v>
      </c>
      <c r="BE462" s="451">
        <f t="shared" si="35"/>
        <v>894.35706214689264</v>
      </c>
      <c r="BF462" s="450">
        <v>1350</v>
      </c>
      <c r="BG462" s="451">
        <f t="shared" si="36"/>
        <v>894.35706214689264</v>
      </c>
      <c r="BH462" s="458">
        <f t="shared" si="37"/>
        <v>1350</v>
      </c>
      <c r="BI462" s="446" t="s">
        <v>198</v>
      </c>
      <c r="BJ462" s="446" t="s">
        <v>199</v>
      </c>
      <c r="BK462" s="452" t="s">
        <v>200</v>
      </c>
      <c r="BL462" s="453">
        <v>1.1499999999999999</v>
      </c>
      <c r="BM462" s="454">
        <v>40</v>
      </c>
      <c r="BN462" s="454" t="s">
        <v>911</v>
      </c>
      <c r="BO462" s="454" t="s">
        <v>912</v>
      </c>
      <c r="BP462" s="454" t="s">
        <v>913</v>
      </c>
      <c r="BQ462" s="454" t="s">
        <v>945</v>
      </c>
      <c r="BT462" s="485">
        <v>131.8244737</v>
      </c>
    </row>
    <row r="463" spans="1:72" ht="13.5" customHeight="1" outlineLevel="1">
      <c r="A463" s="431" t="s">
        <v>1148</v>
      </c>
      <c r="B463" s="432" t="s">
        <v>1060</v>
      </c>
      <c r="C463" s="432">
        <v>60</v>
      </c>
      <c r="D463" s="432">
        <v>8</v>
      </c>
      <c r="E463" s="432" t="s">
        <v>360</v>
      </c>
      <c r="F463" s="433">
        <v>885</v>
      </c>
      <c r="G463" s="456">
        <v>787</v>
      </c>
      <c r="H463" s="434">
        <v>345</v>
      </c>
      <c r="I463" s="435">
        <v>60</v>
      </c>
      <c r="J463" s="436">
        <v>30</v>
      </c>
      <c r="K463" s="437">
        <v>24</v>
      </c>
      <c r="L463" s="438">
        <v>91.634551581531284</v>
      </c>
      <c r="M463" s="439">
        <v>45.817275790765642</v>
      </c>
      <c r="N463" s="440">
        <v>36.653820632612515</v>
      </c>
      <c r="O463" s="438">
        <v>120.82768584477746</v>
      </c>
      <c r="P463" s="439">
        <v>60.413842922388731</v>
      </c>
      <c r="Q463" s="441">
        <v>48.331074337910991</v>
      </c>
      <c r="R463" s="442">
        <v>156</v>
      </c>
      <c r="S463" s="443">
        <v>78</v>
      </c>
      <c r="T463" s="437">
        <v>62.400000000000006</v>
      </c>
      <c r="U463" s="444">
        <v>870</v>
      </c>
      <c r="V463" s="432">
        <v>435</v>
      </c>
      <c r="W463" s="445">
        <v>348</v>
      </c>
      <c r="X463" s="443" t="s">
        <v>231</v>
      </c>
      <c r="Y463" s="436" t="s">
        <v>194</v>
      </c>
      <c r="Z463" s="436">
        <v>93</v>
      </c>
      <c r="AA463" s="436">
        <v>93.1</v>
      </c>
      <c r="AB463" s="436">
        <v>92.4</v>
      </c>
      <c r="AC463" s="436">
        <v>91.7</v>
      </c>
      <c r="AD463" s="436">
        <v>66</v>
      </c>
      <c r="AE463" s="436">
        <v>75</v>
      </c>
      <c r="AF463" s="436">
        <v>78</v>
      </c>
      <c r="AG463" s="436">
        <v>356</v>
      </c>
      <c r="AH463" s="436">
        <v>499</v>
      </c>
      <c r="AI463" s="436">
        <v>712</v>
      </c>
      <c r="AJ463" s="436">
        <v>466.36</v>
      </c>
      <c r="AK463" s="436">
        <v>140</v>
      </c>
      <c r="AL463" s="436">
        <v>200</v>
      </c>
      <c r="AM463" s="436">
        <v>131</v>
      </c>
      <c r="AN463" s="432">
        <v>30</v>
      </c>
      <c r="AO463" s="432">
        <v>35</v>
      </c>
      <c r="AP463" s="446">
        <v>1182</v>
      </c>
      <c r="AQ463" s="447">
        <v>360.38475905695663</v>
      </c>
      <c r="AR463" s="446" t="s">
        <v>373</v>
      </c>
      <c r="AS463" s="449">
        <v>0</v>
      </c>
      <c r="AT463" s="432" t="s">
        <v>299</v>
      </c>
      <c r="AU463" s="432" t="s">
        <v>197</v>
      </c>
      <c r="AV463" s="450" t="s">
        <v>364</v>
      </c>
      <c r="AW463" s="450" t="s">
        <v>365</v>
      </c>
      <c r="AX463" s="450" t="s">
        <v>348</v>
      </c>
      <c r="AY463" s="450" t="s">
        <v>329</v>
      </c>
      <c r="AZ463" s="450" t="s">
        <v>366</v>
      </c>
      <c r="BA463" s="450" t="s">
        <v>367</v>
      </c>
      <c r="BB463" s="450" t="s">
        <v>318</v>
      </c>
      <c r="BC463" s="450" t="s">
        <v>348</v>
      </c>
      <c r="BD463" s="450" t="s">
        <v>368</v>
      </c>
      <c r="BE463" s="451">
        <f t="shared" ref="BE463:BE526" si="38">(((125*746)*(9.549))/BF463)/0.7375</f>
        <v>894.35706214689264</v>
      </c>
      <c r="BF463" s="450">
        <v>1350</v>
      </c>
      <c r="BG463" s="451">
        <f t="shared" ref="BG463:BG526" si="39">BE463</f>
        <v>894.35706214689264</v>
      </c>
      <c r="BH463" s="458">
        <f t="shared" si="37"/>
        <v>1350</v>
      </c>
      <c r="BI463" s="446" t="s">
        <v>198</v>
      </c>
      <c r="BJ463" s="446" t="s">
        <v>199</v>
      </c>
      <c r="BK463" s="452" t="s">
        <v>200</v>
      </c>
      <c r="BL463" s="453">
        <v>1.1499999999999999</v>
      </c>
      <c r="BM463" s="454">
        <v>40</v>
      </c>
      <c r="BN463" s="454" t="s">
        <v>911</v>
      </c>
      <c r="BO463" s="454" t="s">
        <v>912</v>
      </c>
      <c r="BP463" s="454" t="s">
        <v>913</v>
      </c>
      <c r="BQ463" s="454" t="s">
        <v>945</v>
      </c>
      <c r="BT463" s="485">
        <v>131.8244737</v>
      </c>
    </row>
    <row r="464" spans="1:72" ht="13.5" customHeight="1" outlineLevel="1">
      <c r="A464" s="431" t="s">
        <v>1149</v>
      </c>
      <c r="B464" s="432" t="s">
        <v>1060</v>
      </c>
      <c r="C464" s="432">
        <v>100</v>
      </c>
      <c r="D464" s="432">
        <v>2</v>
      </c>
      <c r="E464" s="432" t="s">
        <v>375</v>
      </c>
      <c r="F464" s="433">
        <v>3570</v>
      </c>
      <c r="G464" s="456">
        <v>3570</v>
      </c>
      <c r="H464" s="434">
        <v>1142</v>
      </c>
      <c r="I464" s="435">
        <v>38</v>
      </c>
      <c r="J464" s="436">
        <v>19</v>
      </c>
      <c r="K464" s="437">
        <v>15.200000000000001</v>
      </c>
      <c r="L464" s="438">
        <v>110.10353097005697</v>
      </c>
      <c r="M464" s="439">
        <v>55.051765485028483</v>
      </c>
      <c r="N464" s="440">
        <v>44.041412388022792</v>
      </c>
      <c r="O464" s="438">
        <v>161.39435678097854</v>
      </c>
      <c r="P464" s="439">
        <v>80.69717839048927</v>
      </c>
      <c r="Q464" s="441">
        <v>64.557742712391416</v>
      </c>
      <c r="R464" s="442">
        <v>216</v>
      </c>
      <c r="S464" s="443">
        <v>108</v>
      </c>
      <c r="T464" s="437">
        <v>86.4</v>
      </c>
      <c r="U464" s="444">
        <v>1450</v>
      </c>
      <c r="V464" s="432">
        <v>725</v>
      </c>
      <c r="W464" s="445">
        <v>580</v>
      </c>
      <c r="X464" s="443" t="s">
        <v>231</v>
      </c>
      <c r="Y464" s="436" t="s">
        <v>194</v>
      </c>
      <c r="Z464" s="436">
        <v>94.6</v>
      </c>
      <c r="AA464" s="436">
        <v>94.7</v>
      </c>
      <c r="AB464" s="436">
        <v>94.1</v>
      </c>
      <c r="AC464" s="436">
        <v>93.6</v>
      </c>
      <c r="AD464" s="436">
        <v>90</v>
      </c>
      <c r="AE464" s="436">
        <v>92</v>
      </c>
      <c r="AF464" s="436">
        <v>92</v>
      </c>
      <c r="AG464" s="436">
        <v>147</v>
      </c>
      <c r="AH464" s="436">
        <v>177</v>
      </c>
      <c r="AI464" s="436">
        <v>294</v>
      </c>
      <c r="AJ464" s="436">
        <v>164.64000000000001</v>
      </c>
      <c r="AK464" s="436">
        <v>120</v>
      </c>
      <c r="AL464" s="436">
        <v>200</v>
      </c>
      <c r="AM464" s="436">
        <v>112</v>
      </c>
      <c r="AN464" s="432">
        <v>25</v>
      </c>
      <c r="AO464" s="432">
        <v>45</v>
      </c>
      <c r="AP464" s="446">
        <v>1149.444</v>
      </c>
      <c r="AQ464" s="447">
        <v>203.84617361670732</v>
      </c>
      <c r="AR464" s="446" t="s">
        <v>1150</v>
      </c>
      <c r="AS464" s="449">
        <v>12.66</v>
      </c>
      <c r="AT464" s="432" t="s">
        <v>299</v>
      </c>
      <c r="AU464" s="432" t="s">
        <v>197</v>
      </c>
      <c r="AV464" s="450">
        <v>80</v>
      </c>
      <c r="AW464" s="450">
        <v>91</v>
      </c>
      <c r="AX464" s="450">
        <v>51</v>
      </c>
      <c r="AY464" s="450">
        <v>67</v>
      </c>
      <c r="AZ464" s="450">
        <v>72</v>
      </c>
      <c r="BA464" s="450">
        <v>74</v>
      </c>
      <c r="BB464" s="450">
        <v>74</v>
      </c>
      <c r="BC464" s="450">
        <v>72</v>
      </c>
      <c r="BD464" s="450">
        <v>61</v>
      </c>
      <c r="BE464" s="451">
        <f t="shared" si="38"/>
        <v>335.38389830508476</v>
      </c>
      <c r="BF464" s="450">
        <v>3600</v>
      </c>
      <c r="BG464" s="451">
        <f t="shared" si="39"/>
        <v>335.38389830508476</v>
      </c>
      <c r="BH464" s="458">
        <f t="shared" si="37"/>
        <v>3600</v>
      </c>
      <c r="BI464" s="446" t="s">
        <v>198</v>
      </c>
      <c r="BJ464" s="446" t="s">
        <v>199</v>
      </c>
      <c r="BK464" s="452" t="s">
        <v>200</v>
      </c>
      <c r="BL464" s="453">
        <v>1.1499999999999999</v>
      </c>
      <c r="BM464" s="454">
        <v>40</v>
      </c>
      <c r="BN464" s="454" t="s">
        <v>911</v>
      </c>
      <c r="BO464" s="454" t="s">
        <v>912</v>
      </c>
      <c r="BP464" s="454" t="s">
        <v>913</v>
      </c>
      <c r="BQ464" s="454" t="s">
        <v>945</v>
      </c>
      <c r="BT464" s="485">
        <v>117.6473684</v>
      </c>
    </row>
    <row r="465" spans="1:72" ht="13.5" customHeight="1" outlineLevel="1">
      <c r="A465" s="431" t="s">
        <v>1151</v>
      </c>
      <c r="B465" s="432" t="s">
        <v>1060</v>
      </c>
      <c r="C465" s="432">
        <v>100</v>
      </c>
      <c r="D465" s="432">
        <v>4</v>
      </c>
      <c r="E465" s="432" t="s">
        <v>375</v>
      </c>
      <c r="F465" s="433">
        <v>1780</v>
      </c>
      <c r="G465" s="456">
        <v>1584</v>
      </c>
      <c r="H465" s="434">
        <v>1174</v>
      </c>
      <c r="I465" s="435">
        <v>60</v>
      </c>
      <c r="J465" s="436">
        <v>30</v>
      </c>
      <c r="K465" s="437">
        <v>24</v>
      </c>
      <c r="L465" s="438">
        <v>122.31490901344795</v>
      </c>
      <c r="M465" s="439">
        <v>61.157454506723973</v>
      </c>
      <c r="N465" s="440">
        <v>48.925963605379181</v>
      </c>
      <c r="O465" s="438">
        <v>170.31639946930693</v>
      </c>
      <c r="P465" s="439">
        <v>85.158199734653465</v>
      </c>
      <c r="Q465" s="441">
        <v>68.126559787722769</v>
      </c>
      <c r="R465" s="442">
        <v>226</v>
      </c>
      <c r="S465" s="443">
        <v>113</v>
      </c>
      <c r="T465" s="437">
        <v>90.4</v>
      </c>
      <c r="U465" s="444">
        <v>1450</v>
      </c>
      <c r="V465" s="432">
        <v>725</v>
      </c>
      <c r="W465" s="445">
        <v>580</v>
      </c>
      <c r="X465" s="443" t="s">
        <v>231</v>
      </c>
      <c r="Y465" s="436" t="s">
        <v>194</v>
      </c>
      <c r="Z465" s="436">
        <v>95.8</v>
      </c>
      <c r="AA465" s="436">
        <v>96</v>
      </c>
      <c r="AB465" s="436">
        <v>95.4</v>
      </c>
      <c r="AC465" s="436">
        <v>95</v>
      </c>
      <c r="AD465" s="436">
        <v>80</v>
      </c>
      <c r="AE465" s="436">
        <v>86</v>
      </c>
      <c r="AF465" s="436">
        <v>87</v>
      </c>
      <c r="AG465" s="436">
        <v>295</v>
      </c>
      <c r="AH465" s="436">
        <v>531</v>
      </c>
      <c r="AI465" s="436">
        <v>590</v>
      </c>
      <c r="AJ465" s="436">
        <v>457.25</v>
      </c>
      <c r="AK465" s="436">
        <v>180</v>
      </c>
      <c r="AL465" s="436">
        <v>200</v>
      </c>
      <c r="AM465" s="436">
        <v>155</v>
      </c>
      <c r="AN465" s="432">
        <v>25</v>
      </c>
      <c r="AO465" s="432">
        <v>35</v>
      </c>
      <c r="AP465" s="446">
        <v>1153.848</v>
      </c>
      <c r="AQ465" s="447">
        <v>301.2910009361301</v>
      </c>
      <c r="AR465" s="446" t="s">
        <v>1142</v>
      </c>
      <c r="AS465" s="449">
        <v>23.4</v>
      </c>
      <c r="AT465" s="432" t="s">
        <v>299</v>
      </c>
      <c r="AU465" s="432" t="s">
        <v>197</v>
      </c>
      <c r="AV465" s="450" t="s">
        <v>361</v>
      </c>
      <c r="AW465" s="450">
        <v>79</v>
      </c>
      <c r="AX465" s="450">
        <v>53</v>
      </c>
      <c r="AY465" s="450">
        <v>66</v>
      </c>
      <c r="AZ465" s="450">
        <v>76</v>
      </c>
      <c r="BA465" s="450">
        <v>73</v>
      </c>
      <c r="BB465" s="450">
        <v>70</v>
      </c>
      <c r="BC465" s="450">
        <v>65</v>
      </c>
      <c r="BD465" s="450">
        <v>51</v>
      </c>
      <c r="BE465" s="451">
        <f t="shared" si="38"/>
        <v>447.17853107344632</v>
      </c>
      <c r="BF465" s="450">
        <v>2700</v>
      </c>
      <c r="BG465" s="451">
        <f t="shared" si="39"/>
        <v>447.17853107344632</v>
      </c>
      <c r="BH465" s="458">
        <f t="shared" si="37"/>
        <v>2700</v>
      </c>
      <c r="BI465" s="446" t="s">
        <v>198</v>
      </c>
      <c r="BJ465" s="446" t="s">
        <v>199</v>
      </c>
      <c r="BK465" s="463" t="s">
        <v>200</v>
      </c>
      <c r="BL465" s="453">
        <v>1.1499999999999999</v>
      </c>
      <c r="BM465" s="454">
        <v>40</v>
      </c>
      <c r="BN465" s="454" t="s">
        <v>911</v>
      </c>
      <c r="BO465" s="454" t="s">
        <v>912</v>
      </c>
      <c r="BP465" s="454" t="s">
        <v>913</v>
      </c>
      <c r="BQ465" s="454" t="s">
        <v>945</v>
      </c>
      <c r="BT465" s="485">
        <v>150.26315790000001</v>
      </c>
    </row>
    <row r="466" spans="1:72" ht="13.5" customHeight="1" outlineLevel="1">
      <c r="A466" s="431" t="s">
        <v>1152</v>
      </c>
      <c r="B466" s="432" t="s">
        <v>1060</v>
      </c>
      <c r="C466" s="432">
        <v>125</v>
      </c>
      <c r="D466" s="432">
        <v>4</v>
      </c>
      <c r="E466" s="432" t="s">
        <v>378</v>
      </c>
      <c r="F466" s="433">
        <v>1785</v>
      </c>
      <c r="G466" s="456">
        <v>1588</v>
      </c>
      <c r="H466" s="434">
        <v>785</v>
      </c>
      <c r="I466" s="435">
        <v>90</v>
      </c>
      <c r="J466" s="436">
        <v>45</v>
      </c>
      <c r="K466" s="437">
        <v>36</v>
      </c>
      <c r="L466" s="438">
        <v>157.47148690383693</v>
      </c>
      <c r="M466" s="439">
        <v>78.735743451918466</v>
      </c>
      <c r="N466" s="440">
        <v>62.988594761534777</v>
      </c>
      <c r="O466" s="438">
        <v>218.87642490078292</v>
      </c>
      <c r="P466" s="439">
        <v>109.43821245039146</v>
      </c>
      <c r="Q466" s="441">
        <v>87.550569960313169</v>
      </c>
      <c r="R466" s="442">
        <v>286</v>
      </c>
      <c r="S466" s="443">
        <v>143</v>
      </c>
      <c r="T466" s="437">
        <v>114.4</v>
      </c>
      <c r="U466" s="444">
        <v>1816</v>
      </c>
      <c r="V466" s="432">
        <v>908</v>
      </c>
      <c r="W466" s="445">
        <v>726.40000000000009</v>
      </c>
      <c r="X466" s="443" t="s">
        <v>231</v>
      </c>
      <c r="Y466" s="436" t="s">
        <v>194</v>
      </c>
      <c r="Z466" s="436">
        <v>95.4</v>
      </c>
      <c r="AA466" s="436">
        <v>95.6</v>
      </c>
      <c r="AB466" s="436">
        <v>95.4</v>
      </c>
      <c r="AC466" s="436">
        <v>95</v>
      </c>
      <c r="AD466" s="436">
        <v>78</v>
      </c>
      <c r="AE466" s="436">
        <v>84</v>
      </c>
      <c r="AF466" s="436">
        <v>86</v>
      </c>
      <c r="AG466" s="436">
        <v>368</v>
      </c>
      <c r="AH466" s="436">
        <v>589</v>
      </c>
      <c r="AI466" s="436">
        <v>736</v>
      </c>
      <c r="AJ466" s="436">
        <v>552</v>
      </c>
      <c r="AK466" s="436">
        <v>160</v>
      </c>
      <c r="AL466" s="436">
        <v>200</v>
      </c>
      <c r="AM466" s="436">
        <v>150</v>
      </c>
      <c r="AN466" s="432">
        <v>20</v>
      </c>
      <c r="AO466" s="432">
        <v>25</v>
      </c>
      <c r="AP466" s="446">
        <v>1614.066</v>
      </c>
      <c r="AQ466" s="447">
        <v>489.71695476853301</v>
      </c>
      <c r="AR466" s="446" t="s">
        <v>379</v>
      </c>
      <c r="AS466" s="449">
        <v>39.200000000000003</v>
      </c>
      <c r="AT466" s="432" t="s">
        <v>299</v>
      </c>
      <c r="AU466" s="432" t="s">
        <v>197</v>
      </c>
      <c r="AV466" s="450" t="s">
        <v>314</v>
      </c>
      <c r="AW466" s="450" t="s">
        <v>380</v>
      </c>
      <c r="AX466" s="450" t="s">
        <v>319</v>
      </c>
      <c r="AY466" s="450" t="s">
        <v>313</v>
      </c>
      <c r="AZ466" s="450" t="s">
        <v>326</v>
      </c>
      <c r="BA466" s="450" t="s">
        <v>381</v>
      </c>
      <c r="BB466" s="450" t="s">
        <v>364</v>
      </c>
      <c r="BC466" s="450" t="s">
        <v>366</v>
      </c>
      <c r="BD466" s="450" t="s">
        <v>328</v>
      </c>
      <c r="BE466" s="451">
        <f t="shared" si="38"/>
        <v>536.61423728813554</v>
      </c>
      <c r="BF466" s="450">
        <v>2250</v>
      </c>
      <c r="BG466" s="451">
        <f t="shared" si="39"/>
        <v>536.61423728813554</v>
      </c>
      <c r="BH466" s="458">
        <f t="shared" si="37"/>
        <v>2250</v>
      </c>
      <c r="BI466" s="446" t="s">
        <v>198</v>
      </c>
      <c r="BJ466" s="446" t="s">
        <v>199</v>
      </c>
      <c r="BK466" s="463" t="s">
        <v>200</v>
      </c>
      <c r="BL466" s="453">
        <v>1.1499999999999999</v>
      </c>
      <c r="BM466" s="454">
        <v>40</v>
      </c>
      <c r="BN466" s="454" t="s">
        <v>911</v>
      </c>
      <c r="BO466" s="454" t="s">
        <v>912</v>
      </c>
      <c r="BP466" s="454" t="s">
        <v>913</v>
      </c>
      <c r="BQ466" s="454" t="s">
        <v>945</v>
      </c>
      <c r="BT466" s="485">
        <v>135.5736842</v>
      </c>
    </row>
    <row r="467" spans="1:72" ht="13.5" customHeight="1" outlineLevel="1">
      <c r="A467" s="431" t="s">
        <v>1153</v>
      </c>
      <c r="B467" s="432" t="s">
        <v>1060</v>
      </c>
      <c r="C467" s="432">
        <v>150</v>
      </c>
      <c r="D467" s="432">
        <v>4</v>
      </c>
      <c r="E467" s="432" t="s">
        <v>383</v>
      </c>
      <c r="F467" s="433">
        <v>1785</v>
      </c>
      <c r="G467" s="456">
        <v>1588</v>
      </c>
      <c r="H467" s="434">
        <v>785</v>
      </c>
      <c r="I467" s="435">
        <v>104</v>
      </c>
      <c r="J467" s="436">
        <v>52</v>
      </c>
      <c r="K467" s="437">
        <v>41.6</v>
      </c>
      <c r="L467" s="438">
        <v>188.37341505487197</v>
      </c>
      <c r="M467" s="439">
        <v>94.186707527435985</v>
      </c>
      <c r="N467" s="440">
        <v>75.349366021948796</v>
      </c>
      <c r="O467" s="438">
        <v>261.5573277564356</v>
      </c>
      <c r="P467" s="439">
        <v>130.7786638782178</v>
      </c>
      <c r="Q467" s="441">
        <v>104.62293110257424</v>
      </c>
      <c r="R467" s="442">
        <v>340</v>
      </c>
      <c r="S467" s="443">
        <v>170</v>
      </c>
      <c r="T467" s="437">
        <v>136</v>
      </c>
      <c r="U467" s="444">
        <v>2170</v>
      </c>
      <c r="V467" s="432">
        <v>1085</v>
      </c>
      <c r="W467" s="445">
        <v>868</v>
      </c>
      <c r="X467" s="443" t="s">
        <v>231</v>
      </c>
      <c r="Y467" s="436" t="s">
        <v>194</v>
      </c>
      <c r="Z467" s="436">
        <v>95.7</v>
      </c>
      <c r="AA467" s="436">
        <v>96</v>
      </c>
      <c r="AB467" s="436">
        <v>95.8</v>
      </c>
      <c r="AC467" s="436">
        <v>95.4</v>
      </c>
      <c r="AD467" s="436">
        <v>78</v>
      </c>
      <c r="AE467" s="436">
        <v>84</v>
      </c>
      <c r="AF467" s="436">
        <v>86</v>
      </c>
      <c r="AG467" s="436">
        <v>441</v>
      </c>
      <c r="AH467" s="436">
        <v>662</v>
      </c>
      <c r="AI467" s="436">
        <v>882</v>
      </c>
      <c r="AJ467" s="436">
        <v>661.5</v>
      </c>
      <c r="AK467" s="436">
        <v>150</v>
      </c>
      <c r="AL467" s="436">
        <v>200</v>
      </c>
      <c r="AM467" s="436">
        <v>150</v>
      </c>
      <c r="AN467" s="432">
        <v>20</v>
      </c>
      <c r="AO467" s="432">
        <v>30</v>
      </c>
      <c r="AP467" s="446">
        <v>1792.4279999999999</v>
      </c>
      <c r="AQ467" s="447">
        <v>468.49049765304642</v>
      </c>
      <c r="AR467" s="446" t="s">
        <v>1154</v>
      </c>
      <c r="AS467" s="449">
        <v>44.9</v>
      </c>
      <c r="AT467" s="432" t="s">
        <v>299</v>
      </c>
      <c r="AU467" s="432" t="s">
        <v>197</v>
      </c>
      <c r="AV467" s="450" t="s">
        <v>326</v>
      </c>
      <c r="AW467" s="450" t="s">
        <v>384</v>
      </c>
      <c r="AX467" s="450" t="s">
        <v>349</v>
      </c>
      <c r="AY467" s="450" t="s">
        <v>313</v>
      </c>
      <c r="AZ467" s="450" t="s">
        <v>385</v>
      </c>
      <c r="BA467" s="450" t="s">
        <v>361</v>
      </c>
      <c r="BB467" s="450" t="s">
        <v>364</v>
      </c>
      <c r="BC467" s="450" t="s">
        <v>317</v>
      </c>
      <c r="BD467" s="450" t="s">
        <v>386</v>
      </c>
      <c r="BE467" s="451">
        <f t="shared" si="38"/>
        <v>536.61423728813554</v>
      </c>
      <c r="BF467" s="450">
        <v>2250</v>
      </c>
      <c r="BG467" s="451">
        <f t="shared" si="39"/>
        <v>536.61423728813554</v>
      </c>
      <c r="BH467" s="458">
        <f t="shared" si="37"/>
        <v>2250</v>
      </c>
      <c r="BI467" s="446" t="s">
        <v>198</v>
      </c>
      <c r="BJ467" s="446" t="s">
        <v>199</v>
      </c>
      <c r="BK467" s="463" t="s">
        <v>200</v>
      </c>
      <c r="BL467" s="453">
        <v>1.1499999999999999</v>
      </c>
      <c r="BM467" s="454">
        <v>40</v>
      </c>
      <c r="BN467" s="454" t="s">
        <v>911</v>
      </c>
      <c r="BO467" s="454" t="s">
        <v>912</v>
      </c>
      <c r="BP467" s="454" t="s">
        <v>913</v>
      </c>
      <c r="BQ467" s="454" t="s">
        <v>945</v>
      </c>
      <c r="BT467" s="485">
        <v>132.04736840000001</v>
      </c>
    </row>
    <row r="468" spans="1:72" ht="13.5" customHeight="1" outlineLevel="1">
      <c r="A468" s="431" t="s">
        <v>1155</v>
      </c>
      <c r="B468" s="432" t="s">
        <v>1060</v>
      </c>
      <c r="C468" s="432">
        <v>200</v>
      </c>
      <c r="D468" s="432">
        <v>4</v>
      </c>
      <c r="E468" s="432" t="s">
        <v>388</v>
      </c>
      <c r="F468" s="433">
        <v>1785</v>
      </c>
      <c r="G468" s="456">
        <v>1588</v>
      </c>
      <c r="H468" s="434">
        <v>785</v>
      </c>
      <c r="I468" s="435">
        <v>140</v>
      </c>
      <c r="J468" s="436">
        <v>70</v>
      </c>
      <c r="K468" s="437">
        <v>56</v>
      </c>
      <c r="L468" s="438">
        <v>256.43436444880865</v>
      </c>
      <c r="M468" s="439">
        <v>128.21718222440433</v>
      </c>
      <c r="N468" s="440">
        <v>102.57374577952346</v>
      </c>
      <c r="O468" s="438">
        <v>346.93614458884718</v>
      </c>
      <c r="P468" s="439">
        <v>173.46807229442359</v>
      </c>
      <c r="Q468" s="441">
        <v>138.77445783553887</v>
      </c>
      <c r="R468" s="442">
        <v>452</v>
      </c>
      <c r="S468" s="443">
        <v>226</v>
      </c>
      <c r="T468" s="437">
        <v>180.8</v>
      </c>
      <c r="U468" s="444">
        <v>2900</v>
      </c>
      <c r="V468" s="432">
        <v>1450</v>
      </c>
      <c r="W468" s="445">
        <v>1160</v>
      </c>
      <c r="X468" s="443" t="s">
        <v>231</v>
      </c>
      <c r="Y468" s="436" t="s">
        <v>194</v>
      </c>
      <c r="Z468" s="436">
        <v>96.2</v>
      </c>
      <c r="AA468" s="436">
        <v>96.5</v>
      </c>
      <c r="AB468" s="436">
        <v>96.2</v>
      </c>
      <c r="AC468" s="436">
        <v>95.8</v>
      </c>
      <c r="AD468" s="436">
        <v>76</v>
      </c>
      <c r="AE468" s="436">
        <v>84</v>
      </c>
      <c r="AF468" s="436">
        <v>86</v>
      </c>
      <c r="AG468" s="436">
        <v>588</v>
      </c>
      <c r="AH468" s="436">
        <v>941</v>
      </c>
      <c r="AI468" s="436">
        <v>1176</v>
      </c>
      <c r="AJ468" s="436">
        <v>882</v>
      </c>
      <c r="AK468" s="436">
        <v>160</v>
      </c>
      <c r="AL468" s="436">
        <v>200</v>
      </c>
      <c r="AM468" s="436">
        <v>150</v>
      </c>
      <c r="AN468" s="432">
        <v>18</v>
      </c>
      <c r="AO468" s="432">
        <v>25</v>
      </c>
      <c r="AP468" s="446">
        <v>2083.0920000000001</v>
      </c>
      <c r="AQ468" s="447">
        <v>574.20023190906397</v>
      </c>
      <c r="AR468" s="446" t="s">
        <v>1156</v>
      </c>
      <c r="AS468" s="449">
        <v>56.59</v>
      </c>
      <c r="AT468" s="432" t="s">
        <v>299</v>
      </c>
      <c r="AU468" s="432" t="s">
        <v>197</v>
      </c>
      <c r="AV468" s="450" t="s">
        <v>389</v>
      </c>
      <c r="AW468" s="450" t="s">
        <v>390</v>
      </c>
      <c r="AX468" s="450" t="s">
        <v>328</v>
      </c>
      <c r="AY468" s="450" t="s">
        <v>325</v>
      </c>
      <c r="AZ468" s="450" t="s">
        <v>385</v>
      </c>
      <c r="BA468" s="450" t="s">
        <v>361</v>
      </c>
      <c r="BB468" s="450" t="s">
        <v>381</v>
      </c>
      <c r="BC468" s="450" t="s">
        <v>345</v>
      </c>
      <c r="BD468" s="450" t="s">
        <v>320</v>
      </c>
      <c r="BE468" s="451">
        <f t="shared" si="38"/>
        <v>536.61423728813554</v>
      </c>
      <c r="BF468" s="450">
        <v>2250</v>
      </c>
      <c r="BG468" s="451">
        <f t="shared" si="39"/>
        <v>536.61423728813554</v>
      </c>
      <c r="BH468" s="458">
        <f t="shared" si="37"/>
        <v>2250</v>
      </c>
      <c r="BI468" s="446" t="s">
        <v>198</v>
      </c>
      <c r="BJ468" s="446" t="s">
        <v>199</v>
      </c>
      <c r="BK468" s="463" t="s">
        <v>200</v>
      </c>
      <c r="BL468" s="453">
        <v>1.1499999999999999</v>
      </c>
      <c r="BM468" s="454">
        <v>40</v>
      </c>
      <c r="BN468" s="454" t="s">
        <v>911</v>
      </c>
      <c r="BO468" s="454" t="s">
        <v>912</v>
      </c>
      <c r="BP468" s="454" t="s">
        <v>913</v>
      </c>
      <c r="BQ468" s="454" t="s">
        <v>945</v>
      </c>
      <c r="BT468" s="485">
        <v>139.24</v>
      </c>
    </row>
    <row r="469" spans="1:72" ht="13.5" customHeight="1" outlineLevel="1">
      <c r="A469" s="431" t="s">
        <v>1157</v>
      </c>
      <c r="B469" s="432" t="s">
        <v>1060</v>
      </c>
      <c r="C469" s="432">
        <v>250</v>
      </c>
      <c r="D469" s="432">
        <v>4</v>
      </c>
      <c r="E469" s="432" t="s">
        <v>400</v>
      </c>
      <c r="F469" s="433">
        <v>1785</v>
      </c>
      <c r="G469" s="456">
        <v>1588</v>
      </c>
      <c r="H469" s="434">
        <v>785</v>
      </c>
      <c r="I469" s="435">
        <v>180</v>
      </c>
      <c r="J469" s="436">
        <v>90</v>
      </c>
      <c r="K469" s="437">
        <v>72</v>
      </c>
      <c r="L469" s="438">
        <v>312.64890427941816</v>
      </c>
      <c r="M469" s="439">
        <v>156.32445213970908</v>
      </c>
      <c r="N469" s="440">
        <v>125.05956171176727</v>
      </c>
      <c r="O469" s="438">
        <v>429.45824751652236</v>
      </c>
      <c r="P469" s="439">
        <v>214.72912375826118</v>
      </c>
      <c r="Q469" s="441">
        <v>171.78329900660896</v>
      </c>
      <c r="R469" s="442">
        <v>556</v>
      </c>
      <c r="S469" s="443">
        <v>278</v>
      </c>
      <c r="T469" s="437">
        <v>222.4</v>
      </c>
      <c r="U469" s="444">
        <v>4200</v>
      </c>
      <c r="V469" s="432">
        <v>2100</v>
      </c>
      <c r="W469" s="445">
        <v>1680</v>
      </c>
      <c r="X469" s="443" t="s">
        <v>222</v>
      </c>
      <c r="Y469" s="436" t="s">
        <v>989</v>
      </c>
      <c r="Z469" s="436">
        <v>96.1</v>
      </c>
      <c r="AA469" s="436">
        <v>96.3</v>
      </c>
      <c r="AB469" s="436">
        <v>96.2</v>
      </c>
      <c r="AC469" s="436">
        <v>95.8</v>
      </c>
      <c r="AD469" s="436">
        <v>78</v>
      </c>
      <c r="AE469" s="436">
        <v>85</v>
      </c>
      <c r="AF469" s="436">
        <v>87</v>
      </c>
      <c r="AG469" s="436">
        <v>735</v>
      </c>
      <c r="AH469" s="436">
        <v>1029</v>
      </c>
      <c r="AI469" s="436">
        <v>1470</v>
      </c>
      <c r="AJ469" s="436">
        <v>1102.5</v>
      </c>
      <c r="AK469" s="436">
        <v>140</v>
      </c>
      <c r="AL469" s="436">
        <v>200</v>
      </c>
      <c r="AM469" s="436">
        <v>150</v>
      </c>
      <c r="AN469" s="432">
        <v>18</v>
      </c>
      <c r="AO469" s="432">
        <v>25</v>
      </c>
      <c r="AP469" s="446">
        <v>2435.4119999999998</v>
      </c>
      <c r="AQ469" s="447">
        <v>680.13790464515364</v>
      </c>
      <c r="AR469" s="446" t="s">
        <v>1158</v>
      </c>
      <c r="AS469" s="449">
        <v>69.62</v>
      </c>
      <c r="AT469" s="432" t="s">
        <v>299</v>
      </c>
      <c r="AU469" s="432" t="s">
        <v>197</v>
      </c>
      <c r="AV469" s="450">
        <v>75</v>
      </c>
      <c r="AW469" s="450">
        <v>86</v>
      </c>
      <c r="AX469" s="450">
        <v>57</v>
      </c>
      <c r="AY469" s="450">
        <v>61</v>
      </c>
      <c r="AZ469" s="450">
        <v>71</v>
      </c>
      <c r="BA469" s="450">
        <v>69</v>
      </c>
      <c r="BB469" s="450">
        <v>67</v>
      </c>
      <c r="BC469" s="450">
        <v>59</v>
      </c>
      <c r="BD469" s="450">
        <v>50</v>
      </c>
      <c r="BE469" s="451">
        <f t="shared" si="38"/>
        <v>536.61423728813554</v>
      </c>
      <c r="BF469" s="450">
        <v>2250</v>
      </c>
      <c r="BG469" s="451">
        <f t="shared" si="39"/>
        <v>536.61423728813554</v>
      </c>
      <c r="BH469" s="458">
        <f t="shared" si="37"/>
        <v>2250</v>
      </c>
      <c r="BI469" s="446" t="s">
        <v>198</v>
      </c>
      <c r="BJ469" s="446" t="s">
        <v>199</v>
      </c>
      <c r="BK469" s="463" t="s">
        <v>200</v>
      </c>
      <c r="BL469" s="453">
        <v>1.1499999999999999</v>
      </c>
      <c r="BM469" s="454">
        <v>40</v>
      </c>
      <c r="BN469" s="454" t="s">
        <v>911</v>
      </c>
      <c r="BO469" s="454" t="s">
        <v>990</v>
      </c>
      <c r="BP469" s="454" t="s">
        <v>913</v>
      </c>
      <c r="BQ469" s="454" t="s">
        <v>945</v>
      </c>
      <c r="BT469" s="485">
        <v>129.29578950000001</v>
      </c>
    </row>
    <row r="470" spans="1:72" ht="13.5" customHeight="1" outlineLevel="1">
      <c r="A470" s="431" t="s">
        <v>1159</v>
      </c>
      <c r="B470" s="432" t="s">
        <v>1060</v>
      </c>
      <c r="C470" s="432">
        <v>100</v>
      </c>
      <c r="D470" s="432">
        <v>6</v>
      </c>
      <c r="E470" s="432" t="s">
        <v>378</v>
      </c>
      <c r="F470" s="433">
        <v>1185</v>
      </c>
      <c r="G470" s="456">
        <v>1054</v>
      </c>
      <c r="H470" s="434">
        <v>521</v>
      </c>
      <c r="I470" s="435">
        <v>78</v>
      </c>
      <c r="J470" s="436">
        <v>39</v>
      </c>
      <c r="K470" s="437">
        <v>31.200000000000003</v>
      </c>
      <c r="L470" s="438">
        <v>135.03038800960275</v>
      </c>
      <c r="M470" s="439">
        <v>67.515194004801373</v>
      </c>
      <c r="N470" s="440">
        <v>54.012155203841104</v>
      </c>
      <c r="O470" s="438">
        <v>182.15799282559266</v>
      </c>
      <c r="P470" s="439">
        <v>91.078996412796329</v>
      </c>
      <c r="Q470" s="441">
        <v>72.863197130237069</v>
      </c>
      <c r="R470" s="442">
        <v>234</v>
      </c>
      <c r="S470" s="443">
        <v>117</v>
      </c>
      <c r="T470" s="437">
        <v>93.600000000000009</v>
      </c>
      <c r="U470" s="444">
        <v>1450</v>
      </c>
      <c r="V470" s="432">
        <v>725</v>
      </c>
      <c r="W470" s="445">
        <v>580</v>
      </c>
      <c r="X470" s="443" t="s">
        <v>231</v>
      </c>
      <c r="Y470" s="436" t="s">
        <v>194</v>
      </c>
      <c r="Z470" s="436">
        <v>95.1</v>
      </c>
      <c r="AA470" s="436">
        <v>95.3</v>
      </c>
      <c r="AB470" s="436">
        <v>95</v>
      </c>
      <c r="AC470" s="436">
        <v>94.5</v>
      </c>
      <c r="AD470" s="436">
        <v>73</v>
      </c>
      <c r="AE470" s="436">
        <v>81</v>
      </c>
      <c r="AF470" s="436">
        <v>84</v>
      </c>
      <c r="AG470" s="436">
        <v>443</v>
      </c>
      <c r="AH470" s="436">
        <v>709</v>
      </c>
      <c r="AI470" s="436">
        <v>886</v>
      </c>
      <c r="AJ470" s="436">
        <v>664.5</v>
      </c>
      <c r="AK470" s="436">
        <v>160</v>
      </c>
      <c r="AL470" s="436">
        <v>200</v>
      </c>
      <c r="AM470" s="436">
        <v>150</v>
      </c>
      <c r="AN470" s="432">
        <v>30</v>
      </c>
      <c r="AO470" s="432">
        <v>35</v>
      </c>
      <c r="AP470" s="446">
        <v>1611.864</v>
      </c>
      <c r="AQ470" s="447">
        <v>435.70327933192561</v>
      </c>
      <c r="AR470" s="446" t="s">
        <v>1160</v>
      </c>
      <c r="AS470" s="449">
        <v>45.9</v>
      </c>
      <c r="AT470" s="432" t="s">
        <v>299</v>
      </c>
      <c r="AU470" s="432" t="s">
        <v>197</v>
      </c>
      <c r="AV470" s="450" t="s">
        <v>392</v>
      </c>
      <c r="AW470" s="450" t="s">
        <v>393</v>
      </c>
      <c r="AX470" s="450" t="s">
        <v>348</v>
      </c>
      <c r="AY470" s="450" t="s">
        <v>329</v>
      </c>
      <c r="AZ470" s="450" t="s">
        <v>317</v>
      </c>
      <c r="BA470" s="450" t="s">
        <v>345</v>
      </c>
      <c r="BB470" s="450" t="s">
        <v>329</v>
      </c>
      <c r="BC470" s="450" t="s">
        <v>394</v>
      </c>
      <c r="BD470" s="450" t="s">
        <v>341</v>
      </c>
      <c r="BE470" s="451">
        <f t="shared" si="38"/>
        <v>670.76779661016951</v>
      </c>
      <c r="BF470" s="450">
        <v>1800</v>
      </c>
      <c r="BG470" s="451">
        <f t="shared" si="39"/>
        <v>670.76779661016951</v>
      </c>
      <c r="BH470" s="458">
        <f t="shared" si="37"/>
        <v>1800</v>
      </c>
      <c r="BI470" s="446" t="s">
        <v>198</v>
      </c>
      <c r="BJ470" s="446" t="s">
        <v>199</v>
      </c>
      <c r="BK470" s="452" t="s">
        <v>200</v>
      </c>
      <c r="BL470" s="453">
        <v>1.1499999999999999</v>
      </c>
      <c r="BM470" s="454">
        <v>40</v>
      </c>
      <c r="BN470" s="454" t="s">
        <v>911</v>
      </c>
      <c r="BO470" s="454" t="s">
        <v>912</v>
      </c>
      <c r="BP470" s="454" t="s">
        <v>913</v>
      </c>
      <c r="BQ470" s="454" t="s">
        <v>945</v>
      </c>
      <c r="BT470" s="485">
        <v>137.2894737</v>
      </c>
    </row>
    <row r="471" spans="1:72" ht="13.5" customHeight="1" outlineLevel="1">
      <c r="A471" s="431" t="s">
        <v>1161</v>
      </c>
      <c r="B471" s="432" t="s">
        <v>1060</v>
      </c>
      <c r="C471" s="432">
        <v>125</v>
      </c>
      <c r="D471" s="432">
        <v>6</v>
      </c>
      <c r="E471" s="432" t="s">
        <v>383</v>
      </c>
      <c r="F471" s="433">
        <v>1185</v>
      </c>
      <c r="G471" s="456">
        <v>1054</v>
      </c>
      <c r="H471" s="434">
        <v>521</v>
      </c>
      <c r="I471" s="435">
        <v>96</v>
      </c>
      <c r="J471" s="436">
        <v>48</v>
      </c>
      <c r="K471" s="437">
        <v>38.400000000000006</v>
      </c>
      <c r="L471" s="438">
        <v>166.50706629562501</v>
      </c>
      <c r="M471" s="439">
        <v>83.253533147812504</v>
      </c>
      <c r="N471" s="440">
        <v>66.602826518250012</v>
      </c>
      <c r="O471" s="438">
        <v>224.68492643596241</v>
      </c>
      <c r="P471" s="439">
        <v>112.34246321798121</v>
      </c>
      <c r="Q471" s="441">
        <v>89.87397057438497</v>
      </c>
      <c r="R471" s="442">
        <v>288</v>
      </c>
      <c r="S471" s="443">
        <v>144</v>
      </c>
      <c r="T471" s="437">
        <v>115.2</v>
      </c>
      <c r="U471" s="444">
        <v>1816</v>
      </c>
      <c r="V471" s="432">
        <v>908</v>
      </c>
      <c r="W471" s="445">
        <v>726.40000000000009</v>
      </c>
      <c r="X471" s="443" t="s">
        <v>231</v>
      </c>
      <c r="Y471" s="436" t="s">
        <v>194</v>
      </c>
      <c r="Z471" s="436">
        <v>95.1</v>
      </c>
      <c r="AA471" s="436">
        <v>95.4</v>
      </c>
      <c r="AB471" s="436">
        <v>95</v>
      </c>
      <c r="AC471" s="436">
        <v>94.5</v>
      </c>
      <c r="AD471" s="436">
        <v>74</v>
      </c>
      <c r="AE471" s="436">
        <v>82</v>
      </c>
      <c r="AF471" s="436">
        <v>85</v>
      </c>
      <c r="AG471" s="436">
        <v>554</v>
      </c>
      <c r="AH471" s="436">
        <v>886</v>
      </c>
      <c r="AI471" s="436">
        <v>1108</v>
      </c>
      <c r="AJ471" s="436">
        <v>831</v>
      </c>
      <c r="AK471" s="436">
        <v>160</v>
      </c>
      <c r="AL471" s="436">
        <v>200</v>
      </c>
      <c r="AM471" s="436">
        <v>150</v>
      </c>
      <c r="AN471" s="432">
        <v>25</v>
      </c>
      <c r="AO471" s="432">
        <v>35</v>
      </c>
      <c r="AP471" s="446">
        <v>1766.0039999999999</v>
      </c>
      <c r="AQ471" s="447">
        <v>520.68760882395441</v>
      </c>
      <c r="AR471" s="446" t="s">
        <v>1162</v>
      </c>
      <c r="AS471" s="449">
        <v>58.4</v>
      </c>
      <c r="AT471" s="432" t="s">
        <v>299</v>
      </c>
      <c r="AU471" s="432" t="s">
        <v>197</v>
      </c>
      <c r="AV471" s="450" t="s">
        <v>364</v>
      </c>
      <c r="AW471" s="450" t="s">
        <v>365</v>
      </c>
      <c r="AX471" s="450" t="s">
        <v>396</v>
      </c>
      <c r="AY471" s="450" t="s">
        <v>329</v>
      </c>
      <c r="AZ471" s="450" t="s">
        <v>366</v>
      </c>
      <c r="BA471" s="450" t="s">
        <v>366</v>
      </c>
      <c r="BB471" s="450" t="s">
        <v>317</v>
      </c>
      <c r="BC471" s="450" t="s">
        <v>330</v>
      </c>
      <c r="BD471" s="450" t="s">
        <v>397</v>
      </c>
      <c r="BE471" s="451">
        <f t="shared" si="38"/>
        <v>670.76779661016951</v>
      </c>
      <c r="BF471" s="450">
        <v>1800</v>
      </c>
      <c r="BG471" s="451">
        <f t="shared" si="39"/>
        <v>670.76779661016951</v>
      </c>
      <c r="BH471" s="458">
        <f t="shared" si="37"/>
        <v>1800</v>
      </c>
      <c r="BI471" s="446" t="s">
        <v>198</v>
      </c>
      <c r="BJ471" s="446" t="s">
        <v>199</v>
      </c>
      <c r="BK471" s="452" t="s">
        <v>200</v>
      </c>
      <c r="BL471" s="453">
        <v>1.1499999999999999</v>
      </c>
      <c r="BM471" s="454">
        <v>40</v>
      </c>
      <c r="BN471" s="454" t="s">
        <v>911</v>
      </c>
      <c r="BO471" s="454" t="s">
        <v>912</v>
      </c>
      <c r="BP471" s="454" t="s">
        <v>913</v>
      </c>
      <c r="BQ471" s="454" t="s">
        <v>945</v>
      </c>
      <c r="BT471" s="485">
        <v>138.09473679999999</v>
      </c>
    </row>
    <row r="472" spans="1:72" ht="13.5" customHeight="1" outlineLevel="1">
      <c r="A472" s="431" t="s">
        <v>1163</v>
      </c>
      <c r="B472" s="432" t="s">
        <v>1060</v>
      </c>
      <c r="C472" s="432">
        <v>150</v>
      </c>
      <c r="D472" s="432">
        <v>6</v>
      </c>
      <c r="E472" s="432" t="s">
        <v>388</v>
      </c>
      <c r="F472" s="433">
        <v>1190</v>
      </c>
      <c r="G472" s="456">
        <v>1059</v>
      </c>
      <c r="H472" s="434">
        <v>464</v>
      </c>
      <c r="I472" s="435">
        <v>118</v>
      </c>
      <c r="J472" s="436">
        <v>59</v>
      </c>
      <c r="K472" s="437">
        <v>47.2</v>
      </c>
      <c r="L472" s="438">
        <v>201.48624319633717</v>
      </c>
      <c r="M472" s="439">
        <v>100.74312159816859</v>
      </c>
      <c r="N472" s="440">
        <v>80.594497278534874</v>
      </c>
      <c r="O472" s="438">
        <v>267.93677477488524</v>
      </c>
      <c r="P472" s="439">
        <v>133.96838738744262</v>
      </c>
      <c r="Q472" s="441">
        <v>107.1747099099541</v>
      </c>
      <c r="R472" s="442">
        <v>344</v>
      </c>
      <c r="S472" s="443">
        <v>172</v>
      </c>
      <c r="T472" s="437">
        <v>137.6</v>
      </c>
      <c r="U472" s="444">
        <v>2170</v>
      </c>
      <c r="V472" s="432">
        <v>1085</v>
      </c>
      <c r="W472" s="445">
        <v>868</v>
      </c>
      <c r="X472" s="443" t="s">
        <v>231</v>
      </c>
      <c r="Y472" s="436" t="s">
        <v>194</v>
      </c>
      <c r="Z472" s="436">
        <v>95.6</v>
      </c>
      <c r="AA472" s="436">
        <v>96</v>
      </c>
      <c r="AB472" s="436">
        <v>95.8</v>
      </c>
      <c r="AC472" s="436">
        <v>95.4</v>
      </c>
      <c r="AD472" s="436">
        <v>73</v>
      </c>
      <c r="AE472" s="436">
        <v>82</v>
      </c>
      <c r="AF472" s="436">
        <v>85</v>
      </c>
      <c r="AG472" s="436">
        <v>662</v>
      </c>
      <c r="AH472" s="436">
        <v>926</v>
      </c>
      <c r="AI472" s="436">
        <v>1324</v>
      </c>
      <c r="AJ472" s="436">
        <v>867.22</v>
      </c>
      <c r="AK472" s="436">
        <v>140</v>
      </c>
      <c r="AL472" s="436">
        <v>200</v>
      </c>
      <c r="AM472" s="436">
        <v>131</v>
      </c>
      <c r="AN472" s="432">
        <v>28</v>
      </c>
      <c r="AO472" s="432">
        <v>43</v>
      </c>
      <c r="AP472" s="446">
        <v>2006.0219999999999</v>
      </c>
      <c r="AQ472" s="447">
        <v>606.36953923476699</v>
      </c>
      <c r="AR472" s="446" t="s">
        <v>1164</v>
      </c>
      <c r="AS472" s="449">
        <v>68.5</v>
      </c>
      <c r="AT472" s="432" t="s">
        <v>299</v>
      </c>
      <c r="AU472" s="432" t="s">
        <v>197</v>
      </c>
      <c r="AV472" s="450" t="s">
        <v>313</v>
      </c>
      <c r="AW472" s="450" t="s">
        <v>314</v>
      </c>
      <c r="AX472" s="450" t="s">
        <v>315</v>
      </c>
      <c r="AY472" s="450" t="s">
        <v>394</v>
      </c>
      <c r="AZ472" s="450" t="s">
        <v>317</v>
      </c>
      <c r="BA472" s="450" t="s">
        <v>345</v>
      </c>
      <c r="BB472" s="450" t="s">
        <v>318</v>
      </c>
      <c r="BC472" s="450" t="s">
        <v>320</v>
      </c>
      <c r="BD472" s="450" t="s">
        <v>341</v>
      </c>
      <c r="BE472" s="451">
        <f t="shared" si="38"/>
        <v>670.76779661016951</v>
      </c>
      <c r="BF472" s="450">
        <v>1800</v>
      </c>
      <c r="BG472" s="451">
        <f t="shared" si="39"/>
        <v>670.76779661016951</v>
      </c>
      <c r="BH472" s="458">
        <f t="shared" si="37"/>
        <v>1800</v>
      </c>
      <c r="BI472" s="446" t="s">
        <v>198</v>
      </c>
      <c r="BJ472" s="446" t="s">
        <v>199</v>
      </c>
      <c r="BK472" s="452" t="s">
        <v>200</v>
      </c>
      <c r="BL472" s="453">
        <v>1.1499999999999999</v>
      </c>
      <c r="BM472" s="454">
        <v>40</v>
      </c>
      <c r="BN472" s="454" t="s">
        <v>911</v>
      </c>
      <c r="BO472" s="454" t="s">
        <v>912</v>
      </c>
      <c r="BP472" s="454" t="s">
        <v>913</v>
      </c>
      <c r="BQ472" s="454" t="s">
        <v>945</v>
      </c>
      <c r="BT472" s="485">
        <v>126.7368421</v>
      </c>
    </row>
    <row r="473" spans="1:72" ht="13.5" customHeight="1" outlineLevel="1">
      <c r="A473" s="431" t="s">
        <v>1165</v>
      </c>
      <c r="B473" s="432" t="s">
        <v>1060</v>
      </c>
      <c r="C473" s="432">
        <v>200</v>
      </c>
      <c r="D473" s="432">
        <v>6</v>
      </c>
      <c r="E473" s="432" t="s">
        <v>400</v>
      </c>
      <c r="F473" s="433">
        <v>1190</v>
      </c>
      <c r="G473" s="456">
        <v>1059</v>
      </c>
      <c r="H473" s="434">
        <v>464</v>
      </c>
      <c r="I473" s="435">
        <v>146</v>
      </c>
      <c r="J473" s="436">
        <v>73</v>
      </c>
      <c r="K473" s="437">
        <v>58.400000000000006</v>
      </c>
      <c r="L473" s="438">
        <v>261.48436894813534</v>
      </c>
      <c r="M473" s="439">
        <v>130.74218447406767</v>
      </c>
      <c r="N473" s="440">
        <v>104.59374757925414</v>
      </c>
      <c r="O473" s="438">
        <v>352.21105478511078</v>
      </c>
      <c r="P473" s="439">
        <v>176.10552739255539</v>
      </c>
      <c r="Q473" s="441">
        <v>140.88442191404431</v>
      </c>
      <c r="R473" s="442">
        <v>454</v>
      </c>
      <c r="S473" s="443">
        <v>227</v>
      </c>
      <c r="T473" s="437">
        <v>181.60000000000002</v>
      </c>
      <c r="U473" s="444">
        <v>2900</v>
      </c>
      <c r="V473" s="432">
        <v>1450</v>
      </c>
      <c r="W473" s="445">
        <v>1160</v>
      </c>
      <c r="X473" s="443" t="s">
        <v>231</v>
      </c>
      <c r="Y473" s="436" t="s">
        <v>194</v>
      </c>
      <c r="Z473" s="436">
        <v>95.6</v>
      </c>
      <c r="AA473" s="436">
        <v>96.2</v>
      </c>
      <c r="AB473" s="436">
        <v>95.8</v>
      </c>
      <c r="AC473" s="436">
        <v>95.4</v>
      </c>
      <c r="AD473" s="436">
        <v>75</v>
      </c>
      <c r="AE473" s="436">
        <v>83</v>
      </c>
      <c r="AF473" s="436">
        <v>86</v>
      </c>
      <c r="AG473" s="436">
        <v>883</v>
      </c>
      <c r="AH473" s="436">
        <v>1103</v>
      </c>
      <c r="AI473" s="436">
        <v>1776</v>
      </c>
      <c r="AJ473" s="436">
        <v>1156.73</v>
      </c>
      <c r="AK473" s="436">
        <v>125</v>
      </c>
      <c r="AL473" s="436">
        <v>200</v>
      </c>
      <c r="AM473" s="436">
        <v>131</v>
      </c>
      <c r="AN473" s="432">
        <v>25</v>
      </c>
      <c r="AO473" s="432">
        <v>32</v>
      </c>
      <c r="AP473" s="446">
        <v>2450.826</v>
      </c>
      <c r="AQ473" s="447">
        <v>769.20198265359249</v>
      </c>
      <c r="AR473" s="446" t="s">
        <v>1166</v>
      </c>
      <c r="AS473" s="449">
        <v>89.69</v>
      </c>
      <c r="AT473" s="432" t="s">
        <v>299</v>
      </c>
      <c r="AU473" s="432" t="s">
        <v>197</v>
      </c>
      <c r="AV473" s="450" t="s">
        <v>313</v>
      </c>
      <c r="AW473" s="450" t="s">
        <v>380</v>
      </c>
      <c r="AX473" s="450" t="s">
        <v>318</v>
      </c>
      <c r="AY473" s="450" t="s">
        <v>392</v>
      </c>
      <c r="AZ473" s="450" t="s">
        <v>401</v>
      </c>
      <c r="BA473" s="450" t="s">
        <v>385</v>
      </c>
      <c r="BB473" s="450" t="s">
        <v>392</v>
      </c>
      <c r="BC473" s="450" t="s">
        <v>366</v>
      </c>
      <c r="BD473" s="450" t="s">
        <v>316</v>
      </c>
      <c r="BE473" s="451">
        <f t="shared" si="38"/>
        <v>670.76779661016951</v>
      </c>
      <c r="BF473" s="450">
        <v>1800</v>
      </c>
      <c r="BG473" s="451">
        <f t="shared" si="39"/>
        <v>670.76779661016951</v>
      </c>
      <c r="BH473" s="458">
        <f t="shared" si="37"/>
        <v>1800</v>
      </c>
      <c r="BI473" s="446" t="s">
        <v>198</v>
      </c>
      <c r="BJ473" s="446" t="s">
        <v>199</v>
      </c>
      <c r="BK473" s="452" t="s">
        <v>200</v>
      </c>
      <c r="BL473" s="453">
        <v>1.1499999999999999</v>
      </c>
      <c r="BM473" s="454">
        <v>40</v>
      </c>
      <c r="BN473" s="454" t="s">
        <v>911</v>
      </c>
      <c r="BO473" s="454" t="s">
        <v>990</v>
      </c>
      <c r="BP473" s="454" t="s">
        <v>913</v>
      </c>
      <c r="BQ473" s="454" t="s">
        <v>945</v>
      </c>
      <c r="BT473" s="485">
        <v>117.3894737</v>
      </c>
    </row>
    <row r="474" spans="1:72" ht="13.5" customHeight="1" outlineLevel="1">
      <c r="A474" s="431" t="s">
        <v>1167</v>
      </c>
      <c r="B474" s="432" t="s">
        <v>1060</v>
      </c>
      <c r="C474" s="432">
        <v>250</v>
      </c>
      <c r="D474" s="432">
        <v>6</v>
      </c>
      <c r="E474" s="432" t="s">
        <v>400</v>
      </c>
      <c r="F474" s="433">
        <v>1190</v>
      </c>
      <c r="G474" s="456">
        <v>1059</v>
      </c>
      <c r="H474" s="434">
        <v>464</v>
      </c>
      <c r="I474" s="435">
        <v>172</v>
      </c>
      <c r="J474" s="436">
        <v>86</v>
      </c>
      <c r="K474" s="437">
        <v>68.8</v>
      </c>
      <c r="L474" s="438">
        <v>302.32770317448592</v>
      </c>
      <c r="M474" s="439">
        <v>151.16385158724296</v>
      </c>
      <c r="N474" s="440">
        <v>120.93108126979438</v>
      </c>
      <c r="O474" s="438">
        <v>425.79099867326727</v>
      </c>
      <c r="P474" s="439">
        <v>212.89549933663363</v>
      </c>
      <c r="Q474" s="441">
        <v>170.31639946930693</v>
      </c>
      <c r="R474" s="442">
        <v>562</v>
      </c>
      <c r="S474" s="443">
        <v>281</v>
      </c>
      <c r="T474" s="437">
        <v>224.8</v>
      </c>
      <c r="U474" s="444">
        <v>4100</v>
      </c>
      <c r="V474" s="432">
        <v>2050</v>
      </c>
      <c r="W474" s="445">
        <v>1640</v>
      </c>
      <c r="X474" s="443" t="s">
        <v>222</v>
      </c>
      <c r="Y474" s="436" t="s">
        <v>989</v>
      </c>
      <c r="Z474" s="436">
        <v>95.7</v>
      </c>
      <c r="AA474" s="436">
        <v>96</v>
      </c>
      <c r="AB474" s="436">
        <v>95.8</v>
      </c>
      <c r="AC474" s="436">
        <v>95.4</v>
      </c>
      <c r="AD474" s="436">
        <v>81</v>
      </c>
      <c r="AE474" s="436">
        <v>86</v>
      </c>
      <c r="AF474" s="436">
        <v>87</v>
      </c>
      <c r="AG474" s="436">
        <v>1104</v>
      </c>
      <c r="AH474" s="436">
        <v>1325</v>
      </c>
      <c r="AI474" s="436">
        <v>2648</v>
      </c>
      <c r="AJ474" s="436">
        <v>1446.24</v>
      </c>
      <c r="AK474" s="436">
        <v>120</v>
      </c>
      <c r="AL474" s="436">
        <v>200</v>
      </c>
      <c r="AM474" s="436">
        <v>131</v>
      </c>
      <c r="AN474" s="432">
        <v>20</v>
      </c>
      <c r="AO474" s="432">
        <v>25</v>
      </c>
      <c r="AP474" s="446">
        <v>2429.9070000000002</v>
      </c>
      <c r="AQ474" s="447">
        <v>755.1515309539102</v>
      </c>
      <c r="AR474" s="446" t="s">
        <v>1168</v>
      </c>
      <c r="AS474" s="449">
        <v>87.87</v>
      </c>
      <c r="AT474" s="432" t="s">
        <v>299</v>
      </c>
      <c r="AU474" s="432" t="s">
        <v>197</v>
      </c>
      <c r="AV474" s="450" t="s">
        <v>389</v>
      </c>
      <c r="AW474" s="450" t="s">
        <v>380</v>
      </c>
      <c r="AX474" s="450" t="s">
        <v>318</v>
      </c>
      <c r="AY474" s="450" t="s">
        <v>392</v>
      </c>
      <c r="AZ474" s="450" t="s">
        <v>401</v>
      </c>
      <c r="BA474" s="450" t="s">
        <v>385</v>
      </c>
      <c r="BB474" s="450" t="s">
        <v>392</v>
      </c>
      <c r="BC474" s="450" t="s">
        <v>366</v>
      </c>
      <c r="BD474" s="450" t="s">
        <v>316</v>
      </c>
      <c r="BE474" s="451">
        <f t="shared" si="38"/>
        <v>670.76779661016951</v>
      </c>
      <c r="BF474" s="450">
        <v>1800</v>
      </c>
      <c r="BG474" s="451">
        <f t="shared" si="39"/>
        <v>670.76779661016951</v>
      </c>
      <c r="BH474" s="458">
        <f t="shared" si="37"/>
        <v>1800</v>
      </c>
      <c r="BI474" s="446" t="s">
        <v>198</v>
      </c>
      <c r="BJ474" s="446" t="s">
        <v>199</v>
      </c>
      <c r="BK474" s="452" t="s">
        <v>200</v>
      </c>
      <c r="BL474" s="453">
        <v>1.1499999999999999</v>
      </c>
      <c r="BM474" s="454">
        <v>40</v>
      </c>
      <c r="BN474" s="454" t="s">
        <v>911</v>
      </c>
      <c r="BO474" s="454" t="s">
        <v>990</v>
      </c>
      <c r="BP474" s="454" t="s">
        <v>913</v>
      </c>
      <c r="BQ474" s="454" t="s">
        <v>945</v>
      </c>
      <c r="BT474" s="485">
        <v>135.51052630000001</v>
      </c>
    </row>
    <row r="475" spans="1:72" ht="13.5" customHeight="1" outlineLevel="1">
      <c r="A475" s="431" t="s">
        <v>1169</v>
      </c>
      <c r="B475" s="432" t="s">
        <v>1060</v>
      </c>
      <c r="C475" s="432">
        <v>75</v>
      </c>
      <c r="D475" s="432">
        <v>8</v>
      </c>
      <c r="E475" s="432" t="s">
        <v>378</v>
      </c>
      <c r="F475" s="433">
        <v>885</v>
      </c>
      <c r="G475" s="456">
        <v>787</v>
      </c>
      <c r="H475" s="434">
        <v>345</v>
      </c>
      <c r="I475" s="435">
        <v>74</v>
      </c>
      <c r="J475" s="436">
        <v>37</v>
      </c>
      <c r="K475" s="437">
        <v>29.6</v>
      </c>
      <c r="L475" s="438">
        <v>112.23020145411422</v>
      </c>
      <c r="M475" s="439">
        <v>56.115100727057111</v>
      </c>
      <c r="N475" s="440">
        <v>44.892080581645693</v>
      </c>
      <c r="O475" s="438">
        <v>147.77747120592289</v>
      </c>
      <c r="P475" s="439">
        <v>73.888735602961447</v>
      </c>
      <c r="Q475" s="441">
        <v>59.110988482369159</v>
      </c>
      <c r="R475" s="442">
        <v>188</v>
      </c>
      <c r="S475" s="443">
        <v>94</v>
      </c>
      <c r="T475" s="437">
        <v>75.2</v>
      </c>
      <c r="U475" s="444">
        <v>1086</v>
      </c>
      <c r="V475" s="432">
        <v>543</v>
      </c>
      <c r="W475" s="445">
        <v>434.40000000000003</v>
      </c>
      <c r="X475" s="443" t="s">
        <v>231</v>
      </c>
      <c r="Y475" s="436" t="s">
        <v>194</v>
      </c>
      <c r="Z475" s="436">
        <v>93.5</v>
      </c>
      <c r="AA475" s="436">
        <v>93.9</v>
      </c>
      <c r="AB475" s="436">
        <v>93.6</v>
      </c>
      <c r="AC475" s="436">
        <v>93</v>
      </c>
      <c r="AD475" s="436">
        <v>67</v>
      </c>
      <c r="AE475" s="436">
        <v>76</v>
      </c>
      <c r="AF475" s="436">
        <v>80</v>
      </c>
      <c r="AG475" s="436">
        <v>445</v>
      </c>
      <c r="AH475" s="436">
        <v>601</v>
      </c>
      <c r="AI475" s="436">
        <v>890</v>
      </c>
      <c r="AJ475" s="436">
        <v>560.70000000000005</v>
      </c>
      <c r="AK475" s="436">
        <v>135</v>
      </c>
      <c r="AL475" s="436">
        <v>200</v>
      </c>
      <c r="AM475" s="436">
        <v>126</v>
      </c>
      <c r="AN475" s="432">
        <v>25</v>
      </c>
      <c r="AO475" s="432">
        <v>32</v>
      </c>
      <c r="AP475" s="446">
        <v>1556.8140000000001</v>
      </c>
      <c r="AQ475" s="447">
        <v>435.48864063108454</v>
      </c>
      <c r="AR475" s="446" t="s">
        <v>403</v>
      </c>
      <c r="AS475" s="449">
        <v>0</v>
      </c>
      <c r="AT475" s="432" t="s">
        <v>299</v>
      </c>
      <c r="AU475" s="432" t="s">
        <v>197</v>
      </c>
      <c r="AV475" s="450" t="s">
        <v>392</v>
      </c>
      <c r="AW475" s="450" t="s">
        <v>393</v>
      </c>
      <c r="AX475" s="450" t="s">
        <v>348</v>
      </c>
      <c r="AY475" s="450" t="s">
        <v>329</v>
      </c>
      <c r="AZ475" s="450" t="s">
        <v>317</v>
      </c>
      <c r="BA475" s="450" t="s">
        <v>345</v>
      </c>
      <c r="BB475" s="450" t="s">
        <v>329</v>
      </c>
      <c r="BC475" s="450" t="s">
        <v>394</v>
      </c>
      <c r="BD475" s="450" t="s">
        <v>341</v>
      </c>
      <c r="BE475" s="451">
        <f t="shared" si="38"/>
        <v>894.35706214689264</v>
      </c>
      <c r="BF475" s="450">
        <v>1350</v>
      </c>
      <c r="BG475" s="451">
        <f t="shared" si="39"/>
        <v>894.35706214689264</v>
      </c>
      <c r="BH475" s="458">
        <f t="shared" si="37"/>
        <v>1350</v>
      </c>
      <c r="BI475" s="446" t="s">
        <v>198</v>
      </c>
      <c r="BJ475" s="446" t="s">
        <v>199</v>
      </c>
      <c r="BK475" s="452" t="s">
        <v>200</v>
      </c>
      <c r="BL475" s="453">
        <v>1.1499999999999999</v>
      </c>
      <c r="BM475" s="454">
        <v>40</v>
      </c>
      <c r="BN475" s="454" t="s">
        <v>911</v>
      </c>
      <c r="BO475" s="454" t="s">
        <v>912</v>
      </c>
      <c r="BP475" s="454" t="s">
        <v>913</v>
      </c>
      <c r="BQ475" s="454" t="s">
        <v>945</v>
      </c>
      <c r="BT475" s="485">
        <v>129.29250529999999</v>
      </c>
    </row>
    <row r="476" spans="1:72" ht="13.5" customHeight="1" outlineLevel="1">
      <c r="A476" s="431" t="s">
        <v>1170</v>
      </c>
      <c r="B476" s="432" t="s">
        <v>1060</v>
      </c>
      <c r="C476" s="432">
        <v>100</v>
      </c>
      <c r="D476" s="432">
        <v>8</v>
      </c>
      <c r="E476" s="432" t="s">
        <v>383</v>
      </c>
      <c r="F476" s="433">
        <v>885</v>
      </c>
      <c r="G476" s="456">
        <v>787</v>
      </c>
      <c r="H476" s="434">
        <v>345</v>
      </c>
      <c r="I476" s="435">
        <v>96</v>
      </c>
      <c r="J476" s="436">
        <v>48</v>
      </c>
      <c r="K476" s="437">
        <v>38.400000000000006</v>
      </c>
      <c r="L476" s="438">
        <v>142.16279385487792</v>
      </c>
      <c r="M476" s="439">
        <v>71.081396927438959</v>
      </c>
      <c r="N476" s="440">
        <v>56.865117541951172</v>
      </c>
      <c r="O476" s="438">
        <v>190.76545842064817</v>
      </c>
      <c r="P476" s="439">
        <v>95.382729210324086</v>
      </c>
      <c r="Q476" s="441">
        <v>76.306183368259269</v>
      </c>
      <c r="R476" s="442">
        <v>246</v>
      </c>
      <c r="S476" s="443">
        <v>123</v>
      </c>
      <c r="T476" s="437">
        <v>98.4</v>
      </c>
      <c r="U476" s="444">
        <v>1450</v>
      </c>
      <c r="V476" s="432">
        <v>725</v>
      </c>
      <c r="W476" s="445">
        <v>580</v>
      </c>
      <c r="X476" s="443" t="s">
        <v>231</v>
      </c>
      <c r="Y476" s="436" t="s">
        <v>194</v>
      </c>
      <c r="Z476" s="436">
        <v>94.2</v>
      </c>
      <c r="AA476" s="436">
        <v>94.5</v>
      </c>
      <c r="AB476" s="436">
        <v>94.1</v>
      </c>
      <c r="AC476" s="436">
        <v>93.6</v>
      </c>
      <c r="AD476" s="436">
        <v>70</v>
      </c>
      <c r="AE476" s="436">
        <v>78</v>
      </c>
      <c r="AF476" s="436">
        <v>81</v>
      </c>
      <c r="AG476" s="436">
        <v>593</v>
      </c>
      <c r="AH476" s="436">
        <v>771</v>
      </c>
      <c r="AI476" s="436">
        <v>1186</v>
      </c>
      <c r="AJ476" s="436">
        <v>747.18</v>
      </c>
      <c r="AK476" s="436">
        <v>130</v>
      </c>
      <c r="AL476" s="436">
        <v>200</v>
      </c>
      <c r="AM476" s="436">
        <v>126</v>
      </c>
      <c r="AN476" s="432">
        <v>22</v>
      </c>
      <c r="AO476" s="432">
        <v>30</v>
      </c>
      <c r="AP476" s="446">
        <v>1697</v>
      </c>
      <c r="AQ476" s="447">
        <v>537.6579280506113</v>
      </c>
      <c r="AR476" s="446" t="s">
        <v>405</v>
      </c>
      <c r="AS476" s="449">
        <v>0</v>
      </c>
      <c r="AT476" s="432" t="s">
        <v>299</v>
      </c>
      <c r="AU476" s="432" t="s">
        <v>197</v>
      </c>
      <c r="AV476" s="450" t="s">
        <v>364</v>
      </c>
      <c r="AW476" s="450" t="s">
        <v>365</v>
      </c>
      <c r="AX476" s="450" t="s">
        <v>396</v>
      </c>
      <c r="AY476" s="450" t="s">
        <v>329</v>
      </c>
      <c r="AZ476" s="450" t="s">
        <v>366</v>
      </c>
      <c r="BA476" s="450" t="s">
        <v>366</v>
      </c>
      <c r="BB476" s="450" t="s">
        <v>317</v>
      </c>
      <c r="BC476" s="450" t="s">
        <v>330</v>
      </c>
      <c r="BD476" s="450" t="s">
        <v>397</v>
      </c>
      <c r="BE476" s="451">
        <f t="shared" si="38"/>
        <v>894.35706214689264</v>
      </c>
      <c r="BF476" s="450">
        <v>1350</v>
      </c>
      <c r="BG476" s="451">
        <f t="shared" si="39"/>
        <v>894.35706214689264</v>
      </c>
      <c r="BH476" s="458">
        <f t="shared" si="37"/>
        <v>1350</v>
      </c>
      <c r="BI476" s="446" t="s">
        <v>198</v>
      </c>
      <c r="BJ476" s="446" t="s">
        <v>199</v>
      </c>
      <c r="BK476" s="452" t="s">
        <v>200</v>
      </c>
      <c r="BL476" s="453">
        <v>1.1499999999999999</v>
      </c>
      <c r="BM476" s="454">
        <v>40</v>
      </c>
      <c r="BN476" s="454" t="s">
        <v>911</v>
      </c>
      <c r="BO476" s="454" t="s">
        <v>912</v>
      </c>
      <c r="BP476" s="454" t="s">
        <v>913</v>
      </c>
      <c r="BQ476" s="454" t="s">
        <v>945</v>
      </c>
      <c r="BT476" s="485">
        <v>124.5262632</v>
      </c>
    </row>
    <row r="477" spans="1:72" ht="13.5" customHeight="1" outlineLevel="1">
      <c r="A477" s="431" t="s">
        <v>1171</v>
      </c>
      <c r="B477" s="432" t="s">
        <v>1060</v>
      </c>
      <c r="C477" s="432">
        <v>125</v>
      </c>
      <c r="D477" s="432">
        <v>8</v>
      </c>
      <c r="E477" s="432" t="s">
        <v>388</v>
      </c>
      <c r="F477" s="433">
        <v>885</v>
      </c>
      <c r="G477" s="456">
        <v>787</v>
      </c>
      <c r="H477" s="434">
        <v>345</v>
      </c>
      <c r="I477" s="435">
        <v>108</v>
      </c>
      <c r="J477" s="436">
        <v>54</v>
      </c>
      <c r="K477" s="437">
        <v>43.2</v>
      </c>
      <c r="L477" s="438">
        <v>176.95210334473444</v>
      </c>
      <c r="M477" s="439">
        <v>88.47605167236722</v>
      </c>
      <c r="N477" s="440">
        <v>70.780841337893776</v>
      </c>
      <c r="O477" s="438">
        <v>234.941152276108</v>
      </c>
      <c r="P477" s="439">
        <v>117.470576138054</v>
      </c>
      <c r="Q477" s="441">
        <v>93.976460910443208</v>
      </c>
      <c r="R477" s="442">
        <v>304</v>
      </c>
      <c r="S477" s="443">
        <v>152</v>
      </c>
      <c r="T477" s="437">
        <v>121.60000000000001</v>
      </c>
      <c r="U477" s="444">
        <v>1816</v>
      </c>
      <c r="V477" s="432">
        <v>908</v>
      </c>
      <c r="W477" s="445">
        <v>726.40000000000009</v>
      </c>
      <c r="X477" s="443" t="s">
        <v>231</v>
      </c>
      <c r="Y477" s="436" t="s">
        <v>194</v>
      </c>
      <c r="Z477" s="436">
        <v>94.6</v>
      </c>
      <c r="AA477" s="436">
        <v>94.7</v>
      </c>
      <c r="AB477" s="436">
        <v>94.1</v>
      </c>
      <c r="AC477" s="436">
        <v>93.6</v>
      </c>
      <c r="AD477" s="436">
        <v>70</v>
      </c>
      <c r="AE477" s="436">
        <v>79</v>
      </c>
      <c r="AF477" s="436">
        <v>82</v>
      </c>
      <c r="AG477" s="436">
        <v>742</v>
      </c>
      <c r="AH477" s="436">
        <v>965</v>
      </c>
      <c r="AI477" s="436">
        <v>1484</v>
      </c>
      <c r="AJ477" s="436">
        <v>934.92</v>
      </c>
      <c r="AK477" s="436">
        <v>130</v>
      </c>
      <c r="AL477" s="436">
        <v>200</v>
      </c>
      <c r="AM477" s="436">
        <v>126</v>
      </c>
      <c r="AN477" s="432">
        <v>20</v>
      </c>
      <c r="AO477" s="432">
        <v>30</v>
      </c>
      <c r="AP477" s="446">
        <v>2018</v>
      </c>
      <c r="AQ477" s="447">
        <v>625.03486802145312</v>
      </c>
      <c r="AR477" s="446" t="s">
        <v>407</v>
      </c>
      <c r="AS477" s="449">
        <v>0</v>
      </c>
      <c r="AT477" s="432" t="s">
        <v>299</v>
      </c>
      <c r="AU477" s="432" t="s">
        <v>197</v>
      </c>
      <c r="AV477" s="450" t="s">
        <v>313</v>
      </c>
      <c r="AW477" s="450" t="s">
        <v>314</v>
      </c>
      <c r="AX477" s="450" t="s">
        <v>315</v>
      </c>
      <c r="AY477" s="450" t="s">
        <v>394</v>
      </c>
      <c r="AZ477" s="450" t="s">
        <v>317</v>
      </c>
      <c r="BA477" s="450" t="s">
        <v>345</v>
      </c>
      <c r="BB477" s="450" t="s">
        <v>318</v>
      </c>
      <c r="BC477" s="450" t="s">
        <v>320</v>
      </c>
      <c r="BD477" s="450" t="s">
        <v>341</v>
      </c>
      <c r="BE477" s="451">
        <f t="shared" si="38"/>
        <v>894.35706214689264</v>
      </c>
      <c r="BF477" s="450">
        <v>1350</v>
      </c>
      <c r="BG477" s="451">
        <f t="shared" si="39"/>
        <v>894.35706214689264</v>
      </c>
      <c r="BH477" s="458">
        <f t="shared" si="37"/>
        <v>1350</v>
      </c>
      <c r="BI477" s="446" t="s">
        <v>198</v>
      </c>
      <c r="BJ477" s="446" t="s">
        <v>199</v>
      </c>
      <c r="BK477" s="452" t="s">
        <v>200</v>
      </c>
      <c r="BL477" s="453">
        <v>1.1499999999999999</v>
      </c>
      <c r="BM477" s="454">
        <v>40</v>
      </c>
      <c r="BN477" s="454" t="s">
        <v>911</v>
      </c>
      <c r="BO477" s="454" t="s">
        <v>912</v>
      </c>
      <c r="BP477" s="454" t="s">
        <v>913</v>
      </c>
      <c r="BQ477" s="454" t="s">
        <v>945</v>
      </c>
      <c r="BT477" s="485">
        <v>124.5262632</v>
      </c>
    </row>
    <row r="478" spans="1:72" ht="13.5" customHeight="1" outlineLevel="1">
      <c r="A478" s="431" t="s">
        <v>1172</v>
      </c>
      <c r="B478" s="432" t="s">
        <v>1060</v>
      </c>
      <c r="C478" s="432">
        <v>150</v>
      </c>
      <c r="D478" s="432">
        <v>8</v>
      </c>
      <c r="E478" s="432" t="s">
        <v>400</v>
      </c>
      <c r="F478" s="433">
        <v>885</v>
      </c>
      <c r="G478" s="456">
        <v>787</v>
      </c>
      <c r="H478" s="434">
        <v>345</v>
      </c>
      <c r="I478" s="435">
        <v>122</v>
      </c>
      <c r="J478" s="436">
        <v>61</v>
      </c>
      <c r="K478" s="437">
        <v>48.800000000000004</v>
      </c>
      <c r="L478" s="438">
        <v>207.10088871488713</v>
      </c>
      <c r="M478" s="439">
        <v>103.55044435744357</v>
      </c>
      <c r="N478" s="440">
        <v>82.840355485954859</v>
      </c>
      <c r="O478" s="438">
        <v>278.994482940198</v>
      </c>
      <c r="P478" s="439">
        <v>139.497241470099</v>
      </c>
      <c r="Q478" s="441">
        <v>111.59779317607921</v>
      </c>
      <c r="R478" s="442">
        <v>360</v>
      </c>
      <c r="S478" s="443">
        <v>180</v>
      </c>
      <c r="T478" s="437">
        <v>144</v>
      </c>
      <c r="U478" s="444">
        <v>2170</v>
      </c>
      <c r="V478" s="432">
        <v>1085</v>
      </c>
      <c r="W478" s="445">
        <v>868</v>
      </c>
      <c r="X478" s="443" t="s">
        <v>231</v>
      </c>
      <c r="Y478" s="436" t="s">
        <v>194</v>
      </c>
      <c r="Z478" s="436">
        <v>94.3</v>
      </c>
      <c r="AA478" s="436">
        <v>94.5</v>
      </c>
      <c r="AB478" s="436">
        <v>94.1</v>
      </c>
      <c r="AC478" s="436">
        <v>93.6</v>
      </c>
      <c r="AD478" s="436">
        <v>72</v>
      </c>
      <c r="AE478" s="436">
        <v>80</v>
      </c>
      <c r="AF478" s="436">
        <v>83</v>
      </c>
      <c r="AG478" s="436">
        <v>890</v>
      </c>
      <c r="AH478" s="436">
        <v>1157</v>
      </c>
      <c r="AI478" s="436">
        <v>1780</v>
      </c>
      <c r="AJ478" s="436">
        <v>1121.4000000000001</v>
      </c>
      <c r="AK478" s="436">
        <v>130</v>
      </c>
      <c r="AL478" s="436">
        <v>200</v>
      </c>
      <c r="AM478" s="436">
        <v>126</v>
      </c>
      <c r="AN478" s="432">
        <v>20</v>
      </c>
      <c r="AO478" s="432">
        <v>25</v>
      </c>
      <c r="AP478" s="446">
        <v>2499.27</v>
      </c>
      <c r="AQ478" s="447">
        <v>669.68213677619065</v>
      </c>
      <c r="AR478" s="446" t="s">
        <v>1002</v>
      </c>
      <c r="AS478" s="449">
        <v>0</v>
      </c>
      <c r="AT478" s="432" t="s">
        <v>299</v>
      </c>
      <c r="AU478" s="432" t="s">
        <v>197</v>
      </c>
      <c r="AV478" s="450" t="s">
        <v>389</v>
      </c>
      <c r="AW478" s="450" t="s">
        <v>380</v>
      </c>
      <c r="AX478" s="450" t="s">
        <v>318</v>
      </c>
      <c r="AY478" s="450" t="s">
        <v>392</v>
      </c>
      <c r="AZ478" s="450" t="s">
        <v>401</v>
      </c>
      <c r="BA478" s="450" t="s">
        <v>385</v>
      </c>
      <c r="BB478" s="450" t="s">
        <v>392</v>
      </c>
      <c r="BC478" s="450" t="s">
        <v>366</v>
      </c>
      <c r="BD478" s="450" t="s">
        <v>316</v>
      </c>
      <c r="BE478" s="451">
        <f t="shared" si="38"/>
        <v>894.35706214689264</v>
      </c>
      <c r="BF478" s="450">
        <v>1350</v>
      </c>
      <c r="BG478" s="451">
        <f t="shared" si="39"/>
        <v>894.35706214689264</v>
      </c>
      <c r="BH478" s="458">
        <f t="shared" si="37"/>
        <v>1350</v>
      </c>
      <c r="BI478" s="446" t="s">
        <v>198</v>
      </c>
      <c r="BJ478" s="446" t="s">
        <v>199</v>
      </c>
      <c r="BK478" s="452" t="s">
        <v>200</v>
      </c>
      <c r="BL478" s="453">
        <v>1.1499999999999999</v>
      </c>
      <c r="BM478" s="454">
        <v>40</v>
      </c>
      <c r="BN478" s="454" t="s">
        <v>911</v>
      </c>
      <c r="BO478" s="454" t="s">
        <v>990</v>
      </c>
      <c r="BP478" s="454" t="s">
        <v>913</v>
      </c>
      <c r="BQ478" s="454" t="s">
        <v>945</v>
      </c>
      <c r="BT478" s="485">
        <v>123.7464138</v>
      </c>
    </row>
    <row r="479" spans="1:72" ht="13.5" customHeight="1" outlineLevel="1">
      <c r="A479" s="431" t="s">
        <v>1173</v>
      </c>
      <c r="B479" s="432" t="s">
        <v>1060</v>
      </c>
      <c r="C479" s="432">
        <v>125</v>
      </c>
      <c r="D479" s="432">
        <v>2</v>
      </c>
      <c r="E479" s="432" t="s">
        <v>409</v>
      </c>
      <c r="F479" s="433">
        <v>3575</v>
      </c>
      <c r="G479" s="456">
        <v>3181</v>
      </c>
      <c r="H479" s="434">
        <v>1322</v>
      </c>
      <c r="I479" s="435">
        <v>74</v>
      </c>
      <c r="J479" s="436">
        <v>37</v>
      </c>
      <c r="K479" s="437">
        <v>29.6</v>
      </c>
      <c r="L479" s="438">
        <v>147.6161285397873</v>
      </c>
      <c r="M479" s="439">
        <v>73.808064269893649</v>
      </c>
      <c r="N479" s="440">
        <v>59.046451415914923</v>
      </c>
      <c r="O479" s="438">
        <v>210.02595862289067</v>
      </c>
      <c r="P479" s="439">
        <v>105.01297931144533</v>
      </c>
      <c r="Q479" s="441">
        <v>84.010383449156279</v>
      </c>
      <c r="R479" s="442">
        <v>280</v>
      </c>
      <c r="S479" s="443">
        <v>140</v>
      </c>
      <c r="T479" s="437">
        <v>112</v>
      </c>
      <c r="U479" s="444">
        <v>1816</v>
      </c>
      <c r="V479" s="432">
        <v>908</v>
      </c>
      <c r="W479" s="445">
        <v>726.40000000000009</v>
      </c>
      <c r="X479" s="443" t="s">
        <v>231</v>
      </c>
      <c r="Y479" s="436" t="s">
        <v>194</v>
      </c>
      <c r="Z479" s="436">
        <v>94.5</v>
      </c>
      <c r="AA479" s="436">
        <v>95.1</v>
      </c>
      <c r="AB479" s="436">
        <v>95</v>
      </c>
      <c r="AC479" s="436">
        <v>94.5</v>
      </c>
      <c r="AD479" s="436">
        <v>84</v>
      </c>
      <c r="AE479" s="436">
        <v>88</v>
      </c>
      <c r="AF479" s="436">
        <v>89</v>
      </c>
      <c r="AG479" s="436">
        <v>184</v>
      </c>
      <c r="AH479" s="436">
        <v>202</v>
      </c>
      <c r="AI479" s="436">
        <v>368</v>
      </c>
      <c r="AJ479" s="436">
        <v>187.68</v>
      </c>
      <c r="AK479" s="436">
        <v>110</v>
      </c>
      <c r="AL479" s="436">
        <v>200</v>
      </c>
      <c r="AM479" s="436">
        <v>102</v>
      </c>
      <c r="AN479" s="432">
        <v>18</v>
      </c>
      <c r="AO479" s="432">
        <v>23</v>
      </c>
      <c r="AP479" s="446">
        <v>0</v>
      </c>
      <c r="AQ479" s="447">
        <v>291.09090935218853</v>
      </c>
      <c r="AR479" s="446" t="s">
        <v>1174</v>
      </c>
      <c r="AS479" s="449">
        <v>0</v>
      </c>
      <c r="AT479" s="432" t="s">
        <v>299</v>
      </c>
      <c r="AU479" s="432" t="s">
        <v>197</v>
      </c>
      <c r="AV479" s="450">
        <v>73</v>
      </c>
      <c r="AW479" s="450">
        <v>84</v>
      </c>
      <c r="AX479" s="450">
        <v>47</v>
      </c>
      <c r="AY479" s="450">
        <v>56</v>
      </c>
      <c r="AZ479" s="450">
        <v>59</v>
      </c>
      <c r="BA479" s="450">
        <v>63</v>
      </c>
      <c r="BB479" s="450">
        <v>65</v>
      </c>
      <c r="BC479" s="450">
        <v>56</v>
      </c>
      <c r="BD479" s="450">
        <v>50</v>
      </c>
      <c r="BE479" s="451">
        <f t="shared" si="38"/>
        <v>335.38389830508476</v>
      </c>
      <c r="BF479" s="450">
        <v>3600</v>
      </c>
      <c r="BG479" s="451">
        <f t="shared" si="39"/>
        <v>335.38389830508476</v>
      </c>
      <c r="BH479" s="458">
        <f t="shared" si="37"/>
        <v>3600</v>
      </c>
      <c r="BI479" s="446" t="s">
        <v>198</v>
      </c>
      <c r="BJ479" s="446" t="s">
        <v>199</v>
      </c>
      <c r="BK479" s="452" t="s">
        <v>200</v>
      </c>
      <c r="BL479" s="453">
        <v>1.1499999999999999</v>
      </c>
      <c r="BM479" s="454">
        <v>40</v>
      </c>
      <c r="BN479" s="454" t="s">
        <v>911</v>
      </c>
      <c r="BO479" s="454" t="s">
        <v>912</v>
      </c>
      <c r="BP479" s="454" t="s">
        <v>913</v>
      </c>
      <c r="BQ479" s="454" t="s">
        <v>945</v>
      </c>
      <c r="BT479" s="485">
        <v>115.0511321</v>
      </c>
    </row>
    <row r="480" spans="1:72" ht="13.5" customHeight="1" outlineLevel="1">
      <c r="A480" s="431" t="s">
        <v>1175</v>
      </c>
      <c r="B480" s="432" t="s">
        <v>1060</v>
      </c>
      <c r="C480" s="432">
        <v>150</v>
      </c>
      <c r="D480" s="432">
        <v>2</v>
      </c>
      <c r="E480" s="432" t="s">
        <v>411</v>
      </c>
      <c r="F480" s="433">
        <v>3575</v>
      </c>
      <c r="G480" s="456">
        <v>3181</v>
      </c>
      <c r="H480" s="434">
        <v>1322</v>
      </c>
      <c r="I480" s="435">
        <v>86</v>
      </c>
      <c r="J480" s="436">
        <v>43</v>
      </c>
      <c r="K480" s="437">
        <v>34.4</v>
      </c>
      <c r="L480" s="438">
        <v>177.7034923185974</v>
      </c>
      <c r="M480" s="439">
        <v>88.851746159298699</v>
      </c>
      <c r="N480" s="440">
        <v>71.081396927438959</v>
      </c>
      <c r="O480" s="438">
        <v>249.46165476379616</v>
      </c>
      <c r="P480" s="439">
        <v>124.73082738189808</v>
      </c>
      <c r="Q480" s="441">
        <v>99.784661905518476</v>
      </c>
      <c r="R480" s="442">
        <v>324</v>
      </c>
      <c r="S480" s="443">
        <v>162</v>
      </c>
      <c r="T480" s="437">
        <v>129.6</v>
      </c>
      <c r="U480" s="444">
        <v>2170</v>
      </c>
      <c r="V480" s="432">
        <v>1085</v>
      </c>
      <c r="W480" s="445">
        <v>868</v>
      </c>
      <c r="X480" s="443" t="s">
        <v>231</v>
      </c>
      <c r="Y480" s="436" t="s">
        <v>194</v>
      </c>
      <c r="Z480" s="436">
        <v>94.2</v>
      </c>
      <c r="AA480" s="436">
        <v>95</v>
      </c>
      <c r="AB480" s="436">
        <v>95</v>
      </c>
      <c r="AC480" s="436">
        <v>94.5</v>
      </c>
      <c r="AD480" s="436">
        <v>84</v>
      </c>
      <c r="AE480" s="436">
        <v>89</v>
      </c>
      <c r="AF480" s="436">
        <v>90</v>
      </c>
      <c r="AG480" s="436">
        <v>220</v>
      </c>
      <c r="AH480" s="436">
        <v>264</v>
      </c>
      <c r="AI480" s="436">
        <v>440</v>
      </c>
      <c r="AJ480" s="436">
        <v>224.4</v>
      </c>
      <c r="AK480" s="436">
        <v>120</v>
      </c>
      <c r="AL480" s="436">
        <v>200</v>
      </c>
      <c r="AM480" s="436">
        <v>102</v>
      </c>
      <c r="AN480" s="432">
        <v>15</v>
      </c>
      <c r="AO480" s="432">
        <v>18</v>
      </c>
      <c r="AP480" s="446">
        <v>0</v>
      </c>
      <c r="AQ480" s="447">
        <v>330.30305464225262</v>
      </c>
      <c r="AR480" s="446" t="s">
        <v>1176</v>
      </c>
      <c r="AS480" s="449">
        <v>0</v>
      </c>
      <c r="AT480" s="432" t="s">
        <v>299</v>
      </c>
      <c r="AU480" s="432" t="s">
        <v>197</v>
      </c>
      <c r="AV480" s="450">
        <v>74</v>
      </c>
      <c r="AW480" s="450">
        <v>85</v>
      </c>
      <c r="AX480" s="450">
        <v>48</v>
      </c>
      <c r="AY480" s="450">
        <v>57</v>
      </c>
      <c r="AZ480" s="450">
        <v>59</v>
      </c>
      <c r="BA480" s="450">
        <v>64</v>
      </c>
      <c r="BB480" s="450">
        <v>65</v>
      </c>
      <c r="BC480" s="450">
        <v>56</v>
      </c>
      <c r="BD480" s="450">
        <v>50</v>
      </c>
      <c r="BE480" s="451">
        <f t="shared" si="38"/>
        <v>335.38389830508476</v>
      </c>
      <c r="BF480" s="450">
        <v>3600</v>
      </c>
      <c r="BG480" s="451">
        <f t="shared" si="39"/>
        <v>335.38389830508476</v>
      </c>
      <c r="BH480" s="458">
        <f t="shared" si="37"/>
        <v>3600</v>
      </c>
      <c r="BI480" s="446" t="s">
        <v>198</v>
      </c>
      <c r="BJ480" s="446" t="s">
        <v>199</v>
      </c>
      <c r="BK480" s="452" t="s">
        <v>200</v>
      </c>
      <c r="BL480" s="453">
        <v>1.1499999999999999</v>
      </c>
      <c r="BM480" s="454">
        <v>40</v>
      </c>
      <c r="BN480" s="454" t="s">
        <v>911</v>
      </c>
      <c r="BO480" s="454" t="s">
        <v>912</v>
      </c>
      <c r="BP480" s="454" t="s">
        <v>913</v>
      </c>
      <c r="BQ480" s="454" t="s">
        <v>945</v>
      </c>
      <c r="BT480" s="485">
        <v>98.456400000000002</v>
      </c>
    </row>
    <row r="481" spans="1:72" ht="13.5" customHeight="1" outlineLevel="1">
      <c r="A481" s="431" t="s">
        <v>1177</v>
      </c>
      <c r="B481" s="432" t="s">
        <v>1060</v>
      </c>
      <c r="C481" s="432">
        <v>200</v>
      </c>
      <c r="D481" s="432">
        <v>2</v>
      </c>
      <c r="E481" s="432" t="s">
        <v>413</v>
      </c>
      <c r="F481" s="433">
        <v>3575</v>
      </c>
      <c r="G481" s="456">
        <v>3181</v>
      </c>
      <c r="H481" s="434">
        <v>1322</v>
      </c>
      <c r="I481" s="435">
        <v>118</v>
      </c>
      <c r="J481" s="436">
        <v>59</v>
      </c>
      <c r="K481" s="437">
        <v>47.2</v>
      </c>
      <c r="L481" s="438">
        <v>237.02485813450619</v>
      </c>
      <c r="M481" s="439">
        <v>118.51242906725309</v>
      </c>
      <c r="N481" s="440">
        <v>94.809943253802487</v>
      </c>
      <c r="O481" s="438">
        <v>326.85546118516913</v>
      </c>
      <c r="P481" s="439">
        <v>163.42773059258457</v>
      </c>
      <c r="Q481" s="441">
        <v>130.74218447406767</v>
      </c>
      <c r="R481" s="442">
        <v>440</v>
      </c>
      <c r="S481" s="443">
        <v>220</v>
      </c>
      <c r="T481" s="437">
        <v>176</v>
      </c>
      <c r="U481" s="444">
        <v>2900</v>
      </c>
      <c r="V481" s="432">
        <v>1450</v>
      </c>
      <c r="W481" s="445">
        <v>1160</v>
      </c>
      <c r="X481" s="443" t="s">
        <v>231</v>
      </c>
      <c r="Y481" s="436" t="s">
        <v>194</v>
      </c>
      <c r="Z481" s="436">
        <v>95.3</v>
      </c>
      <c r="AA481" s="436">
        <v>95.6</v>
      </c>
      <c r="AB481" s="436">
        <v>95.4</v>
      </c>
      <c r="AC481" s="436">
        <v>95</v>
      </c>
      <c r="AD481" s="436">
        <v>83</v>
      </c>
      <c r="AE481" s="436">
        <v>90</v>
      </c>
      <c r="AF481" s="436">
        <v>91</v>
      </c>
      <c r="AG481" s="436">
        <v>294</v>
      </c>
      <c r="AH481" s="436">
        <v>353</v>
      </c>
      <c r="AI481" s="436">
        <v>588</v>
      </c>
      <c r="AJ481" s="436">
        <v>299.88</v>
      </c>
      <c r="AK481" s="436">
        <v>120</v>
      </c>
      <c r="AL481" s="436">
        <v>200</v>
      </c>
      <c r="AM481" s="436">
        <v>102</v>
      </c>
      <c r="AN481" s="432">
        <v>16</v>
      </c>
      <c r="AO481" s="432">
        <v>20</v>
      </c>
      <c r="AP481" s="446">
        <v>1999.4159999999999</v>
      </c>
      <c r="AQ481" s="447">
        <v>399.07788265643342</v>
      </c>
      <c r="AR481" s="446" t="s">
        <v>1178</v>
      </c>
      <c r="AS481" s="449">
        <v>0</v>
      </c>
      <c r="AT481" s="432" t="s">
        <v>299</v>
      </c>
      <c r="AU481" s="432" t="s">
        <v>197</v>
      </c>
      <c r="AV481" s="450">
        <v>76</v>
      </c>
      <c r="AW481" s="450">
        <v>87</v>
      </c>
      <c r="AX481" s="450">
        <v>49</v>
      </c>
      <c r="AY481" s="450">
        <v>58</v>
      </c>
      <c r="AZ481" s="450">
        <v>61</v>
      </c>
      <c r="BA481" s="450">
        <v>66</v>
      </c>
      <c r="BB481" s="450">
        <v>67</v>
      </c>
      <c r="BC481" s="450">
        <v>58</v>
      </c>
      <c r="BD481" s="450">
        <v>52</v>
      </c>
      <c r="BE481" s="451">
        <f t="shared" si="38"/>
        <v>335.38389830508476</v>
      </c>
      <c r="BF481" s="450">
        <v>3600</v>
      </c>
      <c r="BG481" s="451">
        <f t="shared" si="39"/>
        <v>335.38389830508476</v>
      </c>
      <c r="BH481" s="458">
        <f t="shared" si="37"/>
        <v>3600</v>
      </c>
      <c r="BI481" s="446" t="s">
        <v>198</v>
      </c>
      <c r="BJ481" s="446" t="s">
        <v>199</v>
      </c>
      <c r="BK481" s="452" t="s">
        <v>200</v>
      </c>
      <c r="BL481" s="453">
        <v>1.1499999999999999</v>
      </c>
      <c r="BM481" s="454">
        <v>40</v>
      </c>
      <c r="BN481" s="454" t="s">
        <v>911</v>
      </c>
      <c r="BO481" s="454" t="s">
        <v>912</v>
      </c>
      <c r="BP481" s="454" t="s">
        <v>913</v>
      </c>
      <c r="BQ481" s="454" t="s">
        <v>945</v>
      </c>
      <c r="BT481" s="485">
        <v>117.8052632</v>
      </c>
    </row>
    <row r="482" spans="1:72" ht="13.5" customHeight="1" outlineLevel="1">
      <c r="A482" s="431" t="s">
        <v>1179</v>
      </c>
      <c r="B482" s="432" t="s">
        <v>1060</v>
      </c>
      <c r="C482" s="432">
        <v>250</v>
      </c>
      <c r="D482" s="432">
        <v>2</v>
      </c>
      <c r="E482" s="432" t="s">
        <v>421</v>
      </c>
      <c r="F482" s="433">
        <v>3575</v>
      </c>
      <c r="G482" s="456">
        <v>3181</v>
      </c>
      <c r="H482" s="434">
        <v>1322</v>
      </c>
      <c r="I482" s="435">
        <v>102</v>
      </c>
      <c r="J482" s="436">
        <v>51</v>
      </c>
      <c r="K482" s="437">
        <v>40.800000000000004</v>
      </c>
      <c r="L482" s="438">
        <v>275.15217929363325</v>
      </c>
      <c r="M482" s="439">
        <v>137.57608964681663</v>
      </c>
      <c r="N482" s="440">
        <v>110.06087171745331</v>
      </c>
      <c r="O482" s="438">
        <v>402.39588885605474</v>
      </c>
      <c r="P482" s="439">
        <v>201.19794442802737</v>
      </c>
      <c r="Q482" s="441">
        <v>160.95835554242191</v>
      </c>
      <c r="R482" s="442">
        <v>522</v>
      </c>
      <c r="S482" s="443">
        <v>261</v>
      </c>
      <c r="T482" s="437">
        <v>208.8</v>
      </c>
      <c r="U482" s="444">
        <v>3650</v>
      </c>
      <c r="V482" s="432">
        <v>1825</v>
      </c>
      <c r="W482" s="445">
        <v>1460</v>
      </c>
      <c r="X482" s="443" t="s">
        <v>231</v>
      </c>
      <c r="Y482" s="436" t="s">
        <v>194</v>
      </c>
      <c r="Z482" s="436">
        <v>95.7</v>
      </c>
      <c r="AA482" s="436">
        <v>96</v>
      </c>
      <c r="AB482" s="436">
        <v>95.8</v>
      </c>
      <c r="AC482" s="436">
        <v>95.4</v>
      </c>
      <c r="AD482" s="436">
        <v>89</v>
      </c>
      <c r="AE482" s="436">
        <v>91</v>
      </c>
      <c r="AF482" s="436">
        <v>91</v>
      </c>
      <c r="AG482" s="436">
        <v>368</v>
      </c>
      <c r="AH482" s="436">
        <v>330</v>
      </c>
      <c r="AI482" s="436">
        <v>736</v>
      </c>
      <c r="AJ482" s="436">
        <v>375.36</v>
      </c>
      <c r="AK482" s="436">
        <v>90</v>
      </c>
      <c r="AL482" s="436">
        <v>200</v>
      </c>
      <c r="AM482" s="436">
        <v>102</v>
      </c>
      <c r="AN482" s="432">
        <v>12</v>
      </c>
      <c r="AO482" s="432">
        <v>18</v>
      </c>
      <c r="AP482" s="446">
        <v>2719.47</v>
      </c>
      <c r="AQ482" s="447">
        <v>489.71695476853301</v>
      </c>
      <c r="AR482" s="446" t="s">
        <v>1180</v>
      </c>
      <c r="AS482" s="449">
        <v>0</v>
      </c>
      <c r="AT482" s="432" t="s">
        <v>299</v>
      </c>
      <c r="AU482" s="432" t="s">
        <v>197</v>
      </c>
      <c r="AV482" s="450">
        <v>78</v>
      </c>
      <c r="AW482" s="450">
        <v>90</v>
      </c>
      <c r="AX482" s="450">
        <v>61</v>
      </c>
      <c r="AY482" s="450">
        <v>68</v>
      </c>
      <c r="AZ482" s="450">
        <v>70</v>
      </c>
      <c r="BA482" s="450">
        <v>73</v>
      </c>
      <c r="BB482" s="450">
        <v>71</v>
      </c>
      <c r="BC482" s="450">
        <v>68</v>
      </c>
      <c r="BD482" s="450">
        <v>64</v>
      </c>
      <c r="BE482" s="451">
        <f t="shared" si="38"/>
        <v>335.38389830508476</v>
      </c>
      <c r="BF482" s="450">
        <v>3600</v>
      </c>
      <c r="BG482" s="451">
        <f t="shared" si="39"/>
        <v>335.38389830508476</v>
      </c>
      <c r="BH482" s="458">
        <f t="shared" si="37"/>
        <v>3600</v>
      </c>
      <c r="BI482" s="446" t="s">
        <v>198</v>
      </c>
      <c r="BJ482" s="446" t="s">
        <v>199</v>
      </c>
      <c r="BK482" s="452" t="s">
        <v>200</v>
      </c>
      <c r="BL482" s="453">
        <v>1.1499999999999999</v>
      </c>
      <c r="BM482" s="454">
        <v>40</v>
      </c>
      <c r="BN482" s="454" t="s">
        <v>911</v>
      </c>
      <c r="BO482" s="454" t="s">
        <v>990</v>
      </c>
      <c r="BP482" s="454" t="s">
        <v>913</v>
      </c>
      <c r="BQ482" s="454" t="s">
        <v>945</v>
      </c>
      <c r="BT482" s="485">
        <v>107.56473680000001</v>
      </c>
    </row>
    <row r="483" spans="1:72" ht="13.5" customHeight="1" outlineLevel="1">
      <c r="A483" s="431" t="s">
        <v>1181</v>
      </c>
      <c r="B483" s="432" t="s">
        <v>1060</v>
      </c>
      <c r="C483" s="432">
        <v>300</v>
      </c>
      <c r="D483" s="432">
        <v>2</v>
      </c>
      <c r="E483" s="432" t="s">
        <v>421</v>
      </c>
      <c r="F483" s="433">
        <v>3570</v>
      </c>
      <c r="G483" s="456">
        <v>3177</v>
      </c>
      <c r="H483" s="434">
        <v>963</v>
      </c>
      <c r="I483" s="435">
        <v>120</v>
      </c>
      <c r="J483" s="436">
        <v>60</v>
      </c>
      <c r="K483" s="437">
        <v>48</v>
      </c>
      <c r="L483" s="438">
        <v>338.12633915707158</v>
      </c>
      <c r="M483" s="439">
        <v>169.06316957853579</v>
      </c>
      <c r="N483" s="440">
        <v>135.25053566282864</v>
      </c>
      <c r="O483" s="438">
        <v>488.2403451453464</v>
      </c>
      <c r="P483" s="439">
        <v>244.1201725726732</v>
      </c>
      <c r="Q483" s="441">
        <v>195.29613805813858</v>
      </c>
      <c r="R483" s="442">
        <v>624</v>
      </c>
      <c r="S483" s="443">
        <v>312</v>
      </c>
      <c r="T483" s="437">
        <v>249.60000000000002</v>
      </c>
      <c r="U483" s="444">
        <v>4400</v>
      </c>
      <c r="V483" s="432">
        <v>2200</v>
      </c>
      <c r="W483" s="445">
        <v>1760</v>
      </c>
      <c r="X483" s="443" t="s">
        <v>231</v>
      </c>
      <c r="Y483" s="436" t="s">
        <v>194</v>
      </c>
      <c r="Z483" s="436">
        <v>95.6</v>
      </c>
      <c r="AA483" s="436">
        <v>96</v>
      </c>
      <c r="AB483" s="436">
        <v>95.8</v>
      </c>
      <c r="AC483" s="436">
        <v>95.4</v>
      </c>
      <c r="AD483" s="436">
        <v>87</v>
      </c>
      <c r="AE483" s="436">
        <v>90</v>
      </c>
      <c r="AF483" s="436">
        <v>91</v>
      </c>
      <c r="AG483" s="436">
        <v>441</v>
      </c>
      <c r="AH483" s="436">
        <v>352</v>
      </c>
      <c r="AI483" s="436">
        <v>882</v>
      </c>
      <c r="AJ483" s="436">
        <v>330.75</v>
      </c>
      <c r="AK483" s="436">
        <v>80</v>
      </c>
      <c r="AL483" s="436">
        <v>200</v>
      </c>
      <c r="AM483" s="436">
        <v>75</v>
      </c>
      <c r="AN483" s="432">
        <v>12</v>
      </c>
      <c r="AO483" s="432">
        <v>13</v>
      </c>
      <c r="AP483" s="446">
        <v>2800.944</v>
      </c>
      <c r="AQ483" s="447">
        <v>488.72246414998313</v>
      </c>
      <c r="AR483" s="446" t="s">
        <v>1182</v>
      </c>
      <c r="AS483" s="449">
        <v>0</v>
      </c>
      <c r="AT483" s="432" t="s">
        <v>299</v>
      </c>
      <c r="AU483" s="432" t="s">
        <v>197</v>
      </c>
      <c r="AV483" s="450">
        <v>78</v>
      </c>
      <c r="AW483" s="450">
        <v>90</v>
      </c>
      <c r="AX483" s="450">
        <v>61</v>
      </c>
      <c r="AY483" s="450">
        <v>68</v>
      </c>
      <c r="AZ483" s="450">
        <v>70</v>
      </c>
      <c r="BA483" s="450">
        <v>73</v>
      </c>
      <c r="BB483" s="450">
        <v>71</v>
      </c>
      <c r="BC483" s="450">
        <v>68</v>
      </c>
      <c r="BD483" s="450">
        <v>64</v>
      </c>
      <c r="BE483" s="451">
        <f t="shared" si="38"/>
        <v>335.38389830508476</v>
      </c>
      <c r="BF483" s="450">
        <v>3600</v>
      </c>
      <c r="BG483" s="451">
        <f t="shared" si="39"/>
        <v>335.38389830508476</v>
      </c>
      <c r="BH483" s="458">
        <f t="shared" si="37"/>
        <v>3600</v>
      </c>
      <c r="BI483" s="446" t="s">
        <v>198</v>
      </c>
      <c r="BJ483" s="446" t="s">
        <v>199</v>
      </c>
      <c r="BK483" s="452" t="s">
        <v>200</v>
      </c>
      <c r="BL483" s="453">
        <v>1.1499999999999999</v>
      </c>
      <c r="BM483" s="454">
        <v>40</v>
      </c>
      <c r="BN483" s="454" t="s">
        <v>911</v>
      </c>
      <c r="BO483" s="454" t="s">
        <v>990</v>
      </c>
      <c r="BP483" s="454" t="s">
        <v>913</v>
      </c>
      <c r="BQ483" s="454" t="s">
        <v>945</v>
      </c>
      <c r="BT483" s="485">
        <v>108.7</v>
      </c>
    </row>
    <row r="484" spans="1:72" ht="13.5" customHeight="1" outlineLevel="1">
      <c r="A484" s="431" t="s">
        <v>1183</v>
      </c>
      <c r="B484" s="432" t="s">
        <v>1060</v>
      </c>
      <c r="C484" s="432">
        <v>125</v>
      </c>
      <c r="D484" s="432">
        <v>4</v>
      </c>
      <c r="E484" s="432" t="s">
        <v>409</v>
      </c>
      <c r="F484" s="433">
        <v>1785</v>
      </c>
      <c r="G484" s="456">
        <v>1588</v>
      </c>
      <c r="H484" s="434">
        <v>785</v>
      </c>
      <c r="I484" s="435">
        <v>90</v>
      </c>
      <c r="J484" s="436">
        <v>45</v>
      </c>
      <c r="K484" s="437">
        <v>36</v>
      </c>
      <c r="L484" s="438">
        <v>157.47148690383693</v>
      </c>
      <c r="M484" s="439">
        <v>78.735743451918466</v>
      </c>
      <c r="N484" s="440">
        <v>62.988594761534777</v>
      </c>
      <c r="O484" s="438">
        <v>218.87642490078292</v>
      </c>
      <c r="P484" s="439">
        <v>109.43821245039146</v>
      </c>
      <c r="Q484" s="441">
        <v>87.550569960313169</v>
      </c>
      <c r="R484" s="442">
        <v>286</v>
      </c>
      <c r="S484" s="443">
        <v>143</v>
      </c>
      <c r="T484" s="437">
        <v>114.4</v>
      </c>
      <c r="U484" s="444">
        <v>1816</v>
      </c>
      <c r="V484" s="432">
        <v>908</v>
      </c>
      <c r="W484" s="445">
        <v>726.40000000000009</v>
      </c>
      <c r="X484" s="443" t="s">
        <v>231</v>
      </c>
      <c r="Y484" s="436" t="s">
        <v>194</v>
      </c>
      <c r="Z484" s="436">
        <v>95.4</v>
      </c>
      <c r="AA484" s="436">
        <v>95.6</v>
      </c>
      <c r="AB484" s="436">
        <v>95.4</v>
      </c>
      <c r="AC484" s="436">
        <v>95</v>
      </c>
      <c r="AD484" s="436">
        <v>78</v>
      </c>
      <c r="AE484" s="436">
        <v>84</v>
      </c>
      <c r="AF484" s="436">
        <v>86</v>
      </c>
      <c r="AG484" s="436">
        <v>368</v>
      </c>
      <c r="AH484" s="436">
        <v>589</v>
      </c>
      <c r="AI484" s="436">
        <v>736</v>
      </c>
      <c r="AJ484" s="436">
        <v>552</v>
      </c>
      <c r="AK484" s="436">
        <v>160</v>
      </c>
      <c r="AL484" s="436">
        <v>200</v>
      </c>
      <c r="AM484" s="436">
        <v>150</v>
      </c>
      <c r="AN484" s="432">
        <v>20</v>
      </c>
      <c r="AO484" s="432">
        <v>25</v>
      </c>
      <c r="AP484" s="446">
        <v>1614.066</v>
      </c>
      <c r="AQ484" s="447">
        <v>489.71695476853301</v>
      </c>
      <c r="AR484" s="446" t="s">
        <v>379</v>
      </c>
      <c r="AS484" s="449">
        <v>39.200000000000003</v>
      </c>
      <c r="AT484" s="432" t="s">
        <v>299</v>
      </c>
      <c r="AU484" s="432" t="s">
        <v>197</v>
      </c>
      <c r="AV484" s="450" t="s">
        <v>314</v>
      </c>
      <c r="AW484" s="450" t="s">
        <v>380</v>
      </c>
      <c r="AX484" s="450" t="s">
        <v>319</v>
      </c>
      <c r="AY484" s="450" t="s">
        <v>313</v>
      </c>
      <c r="AZ484" s="450" t="s">
        <v>326</v>
      </c>
      <c r="BA484" s="450" t="s">
        <v>381</v>
      </c>
      <c r="BB484" s="450" t="s">
        <v>364</v>
      </c>
      <c r="BC484" s="450" t="s">
        <v>366</v>
      </c>
      <c r="BD484" s="450" t="s">
        <v>328</v>
      </c>
      <c r="BE484" s="451">
        <f t="shared" si="38"/>
        <v>536.61423728813554</v>
      </c>
      <c r="BF484" s="450">
        <v>2250</v>
      </c>
      <c r="BG484" s="451">
        <f t="shared" si="39"/>
        <v>536.61423728813554</v>
      </c>
      <c r="BH484" s="458">
        <f t="shared" si="37"/>
        <v>2250</v>
      </c>
      <c r="BI484" s="446" t="s">
        <v>198</v>
      </c>
      <c r="BJ484" s="446" t="s">
        <v>199</v>
      </c>
      <c r="BK484" s="463" t="s">
        <v>200</v>
      </c>
      <c r="BL484" s="453">
        <v>1.1499999999999999</v>
      </c>
      <c r="BM484" s="454">
        <v>40</v>
      </c>
      <c r="BN484" s="454" t="s">
        <v>911</v>
      </c>
      <c r="BO484" s="454" t="s">
        <v>912</v>
      </c>
      <c r="BP484" s="454" t="s">
        <v>913</v>
      </c>
      <c r="BQ484" s="454" t="s">
        <v>945</v>
      </c>
      <c r="BT484" s="485">
        <v>135.5736842</v>
      </c>
    </row>
    <row r="485" spans="1:72" ht="13.5" customHeight="1" outlineLevel="1">
      <c r="A485" s="431" t="s">
        <v>1184</v>
      </c>
      <c r="B485" s="432" t="s">
        <v>1060</v>
      </c>
      <c r="C485" s="432">
        <v>150</v>
      </c>
      <c r="D485" s="432">
        <v>4</v>
      </c>
      <c r="E485" s="432" t="s">
        <v>411</v>
      </c>
      <c r="F485" s="433">
        <v>1785</v>
      </c>
      <c r="G485" s="456">
        <v>1588</v>
      </c>
      <c r="H485" s="434">
        <v>785</v>
      </c>
      <c r="I485" s="435">
        <v>104</v>
      </c>
      <c r="J485" s="436">
        <v>52</v>
      </c>
      <c r="K485" s="437">
        <v>41.6</v>
      </c>
      <c r="L485" s="438">
        <v>188.37341505487197</v>
      </c>
      <c r="M485" s="439">
        <v>94.186707527435985</v>
      </c>
      <c r="N485" s="440">
        <v>75.349366021948796</v>
      </c>
      <c r="O485" s="438">
        <v>261.5573277564356</v>
      </c>
      <c r="P485" s="439">
        <v>130.7786638782178</v>
      </c>
      <c r="Q485" s="441">
        <v>104.62293110257424</v>
      </c>
      <c r="R485" s="442">
        <v>340</v>
      </c>
      <c r="S485" s="443">
        <v>170</v>
      </c>
      <c r="T485" s="437">
        <v>136</v>
      </c>
      <c r="U485" s="444">
        <v>2170</v>
      </c>
      <c r="V485" s="432">
        <v>1085</v>
      </c>
      <c r="W485" s="445">
        <v>868</v>
      </c>
      <c r="X485" s="443" t="s">
        <v>231</v>
      </c>
      <c r="Y485" s="436" t="s">
        <v>194</v>
      </c>
      <c r="Z485" s="436">
        <v>95.7</v>
      </c>
      <c r="AA485" s="436">
        <v>96</v>
      </c>
      <c r="AB485" s="436">
        <v>95.8</v>
      </c>
      <c r="AC485" s="436">
        <v>95.4</v>
      </c>
      <c r="AD485" s="436">
        <v>78</v>
      </c>
      <c r="AE485" s="436">
        <v>84</v>
      </c>
      <c r="AF485" s="436">
        <v>86</v>
      </c>
      <c r="AG485" s="436">
        <v>441</v>
      </c>
      <c r="AH485" s="436">
        <v>662</v>
      </c>
      <c r="AI485" s="436">
        <v>882</v>
      </c>
      <c r="AJ485" s="436">
        <v>661.5</v>
      </c>
      <c r="AK485" s="436">
        <v>150</v>
      </c>
      <c r="AL485" s="436">
        <v>200</v>
      </c>
      <c r="AM485" s="436">
        <v>150</v>
      </c>
      <c r="AN485" s="432">
        <v>20</v>
      </c>
      <c r="AO485" s="432">
        <v>30</v>
      </c>
      <c r="AP485" s="446">
        <v>1792.4279999999999</v>
      </c>
      <c r="AQ485" s="447">
        <v>468.49049765304642</v>
      </c>
      <c r="AR485" s="446" t="s">
        <v>1154</v>
      </c>
      <c r="AS485" s="449">
        <v>44.9</v>
      </c>
      <c r="AT485" s="432" t="s">
        <v>299</v>
      </c>
      <c r="AU485" s="432" t="s">
        <v>197</v>
      </c>
      <c r="AV485" s="450" t="s">
        <v>326</v>
      </c>
      <c r="AW485" s="450" t="s">
        <v>384</v>
      </c>
      <c r="AX485" s="450" t="s">
        <v>349</v>
      </c>
      <c r="AY485" s="450" t="s">
        <v>313</v>
      </c>
      <c r="AZ485" s="450" t="s">
        <v>385</v>
      </c>
      <c r="BA485" s="450" t="s">
        <v>361</v>
      </c>
      <c r="BB485" s="450" t="s">
        <v>364</v>
      </c>
      <c r="BC485" s="450" t="s">
        <v>317</v>
      </c>
      <c r="BD485" s="450" t="s">
        <v>386</v>
      </c>
      <c r="BE485" s="451">
        <f t="shared" si="38"/>
        <v>536.61423728813554</v>
      </c>
      <c r="BF485" s="450">
        <v>2250</v>
      </c>
      <c r="BG485" s="451">
        <f t="shared" si="39"/>
        <v>536.61423728813554</v>
      </c>
      <c r="BH485" s="458">
        <f t="shared" si="37"/>
        <v>2250</v>
      </c>
      <c r="BI485" s="446" t="s">
        <v>198</v>
      </c>
      <c r="BJ485" s="446" t="s">
        <v>199</v>
      </c>
      <c r="BK485" s="463" t="s">
        <v>200</v>
      </c>
      <c r="BL485" s="453">
        <v>1.1499999999999999</v>
      </c>
      <c r="BM485" s="454">
        <v>40</v>
      </c>
      <c r="BN485" s="454" t="s">
        <v>911</v>
      </c>
      <c r="BO485" s="454" t="s">
        <v>912</v>
      </c>
      <c r="BP485" s="454" t="s">
        <v>913</v>
      </c>
      <c r="BQ485" s="454" t="s">
        <v>945</v>
      </c>
      <c r="BT485" s="485">
        <v>132.04736840000001</v>
      </c>
    </row>
    <row r="486" spans="1:72" ht="13.5" customHeight="1" outlineLevel="1">
      <c r="A486" s="431" t="s">
        <v>1185</v>
      </c>
      <c r="B486" s="432" t="s">
        <v>1060</v>
      </c>
      <c r="C486" s="432">
        <v>200</v>
      </c>
      <c r="D486" s="432">
        <v>4</v>
      </c>
      <c r="E486" s="432" t="s">
        <v>413</v>
      </c>
      <c r="F486" s="433">
        <v>1785</v>
      </c>
      <c r="G486" s="456">
        <v>1588</v>
      </c>
      <c r="H486" s="434">
        <v>785</v>
      </c>
      <c r="I486" s="435">
        <v>140</v>
      </c>
      <c r="J486" s="436">
        <v>70</v>
      </c>
      <c r="K486" s="437">
        <v>56</v>
      </c>
      <c r="L486" s="438">
        <v>256.43436444880865</v>
      </c>
      <c r="M486" s="439">
        <v>128.21718222440433</v>
      </c>
      <c r="N486" s="440">
        <v>102.57374577952346</v>
      </c>
      <c r="O486" s="438">
        <v>346.93614458884718</v>
      </c>
      <c r="P486" s="439">
        <v>173.46807229442359</v>
      </c>
      <c r="Q486" s="441">
        <v>138.77445783553887</v>
      </c>
      <c r="R486" s="442">
        <v>452</v>
      </c>
      <c r="S486" s="443">
        <v>226</v>
      </c>
      <c r="T486" s="437">
        <v>180.8</v>
      </c>
      <c r="U486" s="444">
        <v>2900</v>
      </c>
      <c r="V486" s="432">
        <v>1450</v>
      </c>
      <c r="W486" s="445">
        <v>1160</v>
      </c>
      <c r="X486" s="443" t="s">
        <v>231</v>
      </c>
      <c r="Y486" s="436" t="s">
        <v>194</v>
      </c>
      <c r="Z486" s="436">
        <v>96.2</v>
      </c>
      <c r="AA486" s="436">
        <v>96.5</v>
      </c>
      <c r="AB486" s="436">
        <v>96.2</v>
      </c>
      <c r="AC486" s="436">
        <v>95.8</v>
      </c>
      <c r="AD486" s="436">
        <v>76</v>
      </c>
      <c r="AE486" s="436">
        <v>84</v>
      </c>
      <c r="AF486" s="436">
        <v>86</v>
      </c>
      <c r="AG486" s="436">
        <v>588</v>
      </c>
      <c r="AH486" s="436">
        <v>941</v>
      </c>
      <c r="AI486" s="436">
        <v>1176</v>
      </c>
      <c r="AJ486" s="436">
        <v>882</v>
      </c>
      <c r="AK486" s="436">
        <v>160</v>
      </c>
      <c r="AL486" s="436">
        <v>200</v>
      </c>
      <c r="AM486" s="436">
        <v>150</v>
      </c>
      <c r="AN486" s="432">
        <v>18</v>
      </c>
      <c r="AO486" s="432">
        <v>25</v>
      </c>
      <c r="AP486" s="446">
        <v>2083.0920000000001</v>
      </c>
      <c r="AQ486" s="447">
        <v>574.20023190906397</v>
      </c>
      <c r="AR486" s="446" t="s">
        <v>1156</v>
      </c>
      <c r="AS486" s="449">
        <v>56.59</v>
      </c>
      <c r="AT486" s="432" t="s">
        <v>299</v>
      </c>
      <c r="AU486" s="432" t="s">
        <v>197</v>
      </c>
      <c r="AV486" s="450" t="s">
        <v>389</v>
      </c>
      <c r="AW486" s="450" t="s">
        <v>390</v>
      </c>
      <c r="AX486" s="450" t="s">
        <v>328</v>
      </c>
      <c r="AY486" s="450" t="s">
        <v>325</v>
      </c>
      <c r="AZ486" s="450" t="s">
        <v>385</v>
      </c>
      <c r="BA486" s="450" t="s">
        <v>361</v>
      </c>
      <c r="BB486" s="450" t="s">
        <v>381</v>
      </c>
      <c r="BC486" s="450" t="s">
        <v>345</v>
      </c>
      <c r="BD486" s="450" t="s">
        <v>320</v>
      </c>
      <c r="BE486" s="451">
        <f t="shared" si="38"/>
        <v>536.61423728813554</v>
      </c>
      <c r="BF486" s="450">
        <v>2250</v>
      </c>
      <c r="BG486" s="451">
        <f t="shared" si="39"/>
        <v>536.61423728813554</v>
      </c>
      <c r="BH486" s="458">
        <f t="shared" si="37"/>
        <v>2250</v>
      </c>
      <c r="BI486" s="446" t="s">
        <v>198</v>
      </c>
      <c r="BJ486" s="446" t="s">
        <v>199</v>
      </c>
      <c r="BK486" s="463" t="s">
        <v>200</v>
      </c>
      <c r="BL486" s="453">
        <v>1.1499999999999999</v>
      </c>
      <c r="BM486" s="454">
        <v>40</v>
      </c>
      <c r="BN486" s="454" t="s">
        <v>911</v>
      </c>
      <c r="BO486" s="454" t="s">
        <v>912</v>
      </c>
      <c r="BP486" s="454" t="s">
        <v>913</v>
      </c>
      <c r="BQ486" s="454" t="s">
        <v>945</v>
      </c>
      <c r="BT486" s="485">
        <v>139.24</v>
      </c>
    </row>
    <row r="487" spans="1:72" ht="13.5" customHeight="1" outlineLevel="1">
      <c r="A487" s="431" t="s">
        <v>1186</v>
      </c>
      <c r="B487" s="432" t="s">
        <v>1060</v>
      </c>
      <c r="C487" s="432">
        <v>250</v>
      </c>
      <c r="D487" s="432">
        <v>4</v>
      </c>
      <c r="E487" s="432" t="s">
        <v>421</v>
      </c>
      <c r="F487" s="433">
        <v>1785</v>
      </c>
      <c r="G487" s="456">
        <v>1588</v>
      </c>
      <c r="H487" s="434">
        <v>785</v>
      </c>
      <c r="I487" s="435">
        <v>180</v>
      </c>
      <c r="J487" s="436">
        <v>90</v>
      </c>
      <c r="K487" s="437">
        <v>72</v>
      </c>
      <c r="L487" s="438">
        <v>312.64890427941816</v>
      </c>
      <c r="M487" s="439">
        <v>156.32445213970908</v>
      </c>
      <c r="N487" s="440">
        <v>125.05956171176727</v>
      </c>
      <c r="O487" s="438">
        <v>429.45824751652236</v>
      </c>
      <c r="P487" s="439">
        <v>214.72912375826118</v>
      </c>
      <c r="Q487" s="441">
        <v>171.78329900660896</v>
      </c>
      <c r="R487" s="442">
        <v>556</v>
      </c>
      <c r="S487" s="443">
        <v>278</v>
      </c>
      <c r="T487" s="437">
        <v>222.4</v>
      </c>
      <c r="U487" s="444">
        <v>4200</v>
      </c>
      <c r="V487" s="432">
        <v>2100</v>
      </c>
      <c r="W487" s="445">
        <v>1680</v>
      </c>
      <c r="X487" s="443" t="s">
        <v>222</v>
      </c>
      <c r="Y487" s="436" t="s">
        <v>989</v>
      </c>
      <c r="Z487" s="436">
        <v>96.1</v>
      </c>
      <c r="AA487" s="436">
        <v>96.3</v>
      </c>
      <c r="AB487" s="436">
        <v>96.2</v>
      </c>
      <c r="AC487" s="436">
        <v>95.8</v>
      </c>
      <c r="AD487" s="436">
        <v>78</v>
      </c>
      <c r="AE487" s="436">
        <v>85</v>
      </c>
      <c r="AF487" s="436">
        <v>87</v>
      </c>
      <c r="AG487" s="436">
        <v>735</v>
      </c>
      <c r="AH487" s="436">
        <v>1029</v>
      </c>
      <c r="AI487" s="436">
        <v>1470</v>
      </c>
      <c r="AJ487" s="436">
        <v>1102.5</v>
      </c>
      <c r="AK487" s="436">
        <v>140</v>
      </c>
      <c r="AL487" s="436">
        <v>200</v>
      </c>
      <c r="AM487" s="436">
        <v>150</v>
      </c>
      <c r="AN487" s="432">
        <v>18</v>
      </c>
      <c r="AO487" s="432">
        <v>25</v>
      </c>
      <c r="AP487" s="446">
        <v>2435.4119999999998</v>
      </c>
      <c r="AQ487" s="447">
        <v>680.13790464515364</v>
      </c>
      <c r="AR487" s="446" t="s">
        <v>1158</v>
      </c>
      <c r="AS487" s="449">
        <v>69.62</v>
      </c>
      <c r="AT487" s="432" t="s">
        <v>299</v>
      </c>
      <c r="AU487" s="432" t="s">
        <v>197</v>
      </c>
      <c r="AV487" s="450">
        <v>75</v>
      </c>
      <c r="AW487" s="450">
        <v>86</v>
      </c>
      <c r="AX487" s="450">
        <v>57</v>
      </c>
      <c r="AY487" s="450">
        <v>61</v>
      </c>
      <c r="AZ487" s="450">
        <v>71</v>
      </c>
      <c r="BA487" s="450">
        <v>69</v>
      </c>
      <c r="BB487" s="450">
        <v>67</v>
      </c>
      <c r="BC487" s="450">
        <v>59</v>
      </c>
      <c r="BD487" s="450">
        <v>50</v>
      </c>
      <c r="BE487" s="451">
        <f t="shared" si="38"/>
        <v>536.61423728813554</v>
      </c>
      <c r="BF487" s="450">
        <v>2250</v>
      </c>
      <c r="BG487" s="451">
        <f t="shared" si="39"/>
        <v>536.61423728813554</v>
      </c>
      <c r="BH487" s="458">
        <f t="shared" si="37"/>
        <v>2250</v>
      </c>
      <c r="BI487" s="446" t="s">
        <v>198</v>
      </c>
      <c r="BJ487" s="446" t="s">
        <v>199</v>
      </c>
      <c r="BK487" s="463" t="s">
        <v>200</v>
      </c>
      <c r="BL487" s="453">
        <v>1.1499999999999999</v>
      </c>
      <c r="BM487" s="454">
        <v>40</v>
      </c>
      <c r="BN487" s="454" t="s">
        <v>911</v>
      </c>
      <c r="BO487" s="454" t="s">
        <v>990</v>
      </c>
      <c r="BP487" s="454" t="s">
        <v>913</v>
      </c>
      <c r="BQ487" s="454" t="s">
        <v>945</v>
      </c>
      <c r="BT487" s="485">
        <v>129.29578950000001</v>
      </c>
    </row>
    <row r="488" spans="1:72" ht="13.5" customHeight="1" outlineLevel="1">
      <c r="A488" s="431" t="s">
        <v>1187</v>
      </c>
      <c r="B488" s="432" t="s">
        <v>1060</v>
      </c>
      <c r="C488" s="432">
        <v>100</v>
      </c>
      <c r="D488" s="432">
        <v>6</v>
      </c>
      <c r="E488" s="432" t="s">
        <v>409</v>
      </c>
      <c r="F488" s="433">
        <v>1185</v>
      </c>
      <c r="G488" s="456">
        <v>1054</v>
      </c>
      <c r="H488" s="434">
        <v>521</v>
      </c>
      <c r="I488" s="435">
        <v>78</v>
      </c>
      <c r="J488" s="436">
        <v>39</v>
      </c>
      <c r="K488" s="437">
        <v>31.200000000000003</v>
      </c>
      <c r="L488" s="438">
        <v>135.03038800960275</v>
      </c>
      <c r="M488" s="439">
        <v>67.515194004801373</v>
      </c>
      <c r="N488" s="440">
        <v>54.012155203841104</v>
      </c>
      <c r="O488" s="438">
        <v>182.15799282559266</v>
      </c>
      <c r="P488" s="439">
        <v>91.078996412796329</v>
      </c>
      <c r="Q488" s="441">
        <v>72.863197130237069</v>
      </c>
      <c r="R488" s="442">
        <v>234</v>
      </c>
      <c r="S488" s="443">
        <v>117</v>
      </c>
      <c r="T488" s="437">
        <v>93.600000000000009</v>
      </c>
      <c r="U488" s="444">
        <v>1450</v>
      </c>
      <c r="V488" s="432">
        <v>725</v>
      </c>
      <c r="W488" s="445">
        <v>580</v>
      </c>
      <c r="X488" s="443" t="s">
        <v>231</v>
      </c>
      <c r="Y488" s="436" t="s">
        <v>194</v>
      </c>
      <c r="Z488" s="436">
        <v>95.1</v>
      </c>
      <c r="AA488" s="436">
        <v>95.3</v>
      </c>
      <c r="AB488" s="436">
        <v>95</v>
      </c>
      <c r="AC488" s="436">
        <v>94.5</v>
      </c>
      <c r="AD488" s="436">
        <v>73</v>
      </c>
      <c r="AE488" s="436">
        <v>81</v>
      </c>
      <c r="AF488" s="436">
        <v>84</v>
      </c>
      <c r="AG488" s="436">
        <v>443</v>
      </c>
      <c r="AH488" s="436">
        <v>709</v>
      </c>
      <c r="AI488" s="436">
        <v>886</v>
      </c>
      <c r="AJ488" s="436">
        <v>664.5</v>
      </c>
      <c r="AK488" s="436">
        <v>160</v>
      </c>
      <c r="AL488" s="436">
        <v>200</v>
      </c>
      <c r="AM488" s="436">
        <v>150</v>
      </c>
      <c r="AN488" s="432">
        <v>30</v>
      </c>
      <c r="AO488" s="432">
        <v>35</v>
      </c>
      <c r="AP488" s="446">
        <v>1611.864</v>
      </c>
      <c r="AQ488" s="447">
        <v>435.70327933192561</v>
      </c>
      <c r="AR488" s="446" t="s">
        <v>1160</v>
      </c>
      <c r="AS488" s="449">
        <v>45.9</v>
      </c>
      <c r="AT488" s="432" t="s">
        <v>299</v>
      </c>
      <c r="AU488" s="432" t="s">
        <v>197</v>
      </c>
      <c r="AV488" s="450" t="s">
        <v>392</v>
      </c>
      <c r="AW488" s="450" t="s">
        <v>393</v>
      </c>
      <c r="AX488" s="450" t="s">
        <v>348</v>
      </c>
      <c r="AY488" s="450" t="s">
        <v>329</v>
      </c>
      <c r="AZ488" s="450" t="s">
        <v>317</v>
      </c>
      <c r="BA488" s="450" t="s">
        <v>345</v>
      </c>
      <c r="BB488" s="450" t="s">
        <v>329</v>
      </c>
      <c r="BC488" s="450" t="s">
        <v>394</v>
      </c>
      <c r="BD488" s="450" t="s">
        <v>341</v>
      </c>
      <c r="BE488" s="451">
        <f t="shared" si="38"/>
        <v>670.76779661016951</v>
      </c>
      <c r="BF488" s="450">
        <v>1800</v>
      </c>
      <c r="BG488" s="451">
        <f t="shared" si="39"/>
        <v>670.76779661016951</v>
      </c>
      <c r="BH488" s="458">
        <f t="shared" si="37"/>
        <v>1800</v>
      </c>
      <c r="BI488" s="446" t="s">
        <v>198</v>
      </c>
      <c r="BJ488" s="446" t="s">
        <v>199</v>
      </c>
      <c r="BK488" s="452" t="s">
        <v>200</v>
      </c>
      <c r="BL488" s="453">
        <v>1.1499999999999999</v>
      </c>
      <c r="BM488" s="454">
        <v>40</v>
      </c>
      <c r="BN488" s="454" t="s">
        <v>911</v>
      </c>
      <c r="BO488" s="454" t="s">
        <v>912</v>
      </c>
      <c r="BP488" s="454" t="s">
        <v>913</v>
      </c>
      <c r="BQ488" s="454" t="s">
        <v>945</v>
      </c>
      <c r="BT488" s="485">
        <v>137.2894737</v>
      </c>
    </row>
    <row r="489" spans="1:72" ht="13.5" customHeight="1" outlineLevel="1">
      <c r="A489" s="431" t="s">
        <v>1188</v>
      </c>
      <c r="B489" s="432" t="s">
        <v>1060</v>
      </c>
      <c r="C489" s="432">
        <v>125</v>
      </c>
      <c r="D489" s="432">
        <v>6</v>
      </c>
      <c r="E489" s="432" t="s">
        <v>411</v>
      </c>
      <c r="F489" s="433">
        <v>1185</v>
      </c>
      <c r="G489" s="456">
        <v>1054</v>
      </c>
      <c r="H489" s="434">
        <v>521</v>
      </c>
      <c r="I489" s="435">
        <v>96</v>
      </c>
      <c r="J489" s="436">
        <v>48</v>
      </c>
      <c r="K489" s="437">
        <v>38.400000000000006</v>
      </c>
      <c r="L489" s="438">
        <v>166.50706629562501</v>
      </c>
      <c r="M489" s="439">
        <v>83.253533147812504</v>
      </c>
      <c r="N489" s="440">
        <v>66.602826518250012</v>
      </c>
      <c r="O489" s="438">
        <v>224.68492643596241</v>
      </c>
      <c r="P489" s="439">
        <v>112.34246321798121</v>
      </c>
      <c r="Q489" s="441">
        <v>89.87397057438497</v>
      </c>
      <c r="R489" s="442">
        <v>288</v>
      </c>
      <c r="S489" s="443">
        <v>144</v>
      </c>
      <c r="T489" s="437">
        <v>115.2</v>
      </c>
      <c r="U489" s="444">
        <v>1816</v>
      </c>
      <c r="V489" s="432">
        <v>908</v>
      </c>
      <c r="W489" s="445">
        <v>726.40000000000009</v>
      </c>
      <c r="X489" s="443" t="s">
        <v>231</v>
      </c>
      <c r="Y489" s="436" t="s">
        <v>194</v>
      </c>
      <c r="Z489" s="436">
        <v>95.1</v>
      </c>
      <c r="AA489" s="436">
        <v>95.4</v>
      </c>
      <c r="AB489" s="436">
        <v>95</v>
      </c>
      <c r="AC489" s="436">
        <v>94.5</v>
      </c>
      <c r="AD489" s="436">
        <v>74</v>
      </c>
      <c r="AE489" s="436">
        <v>82</v>
      </c>
      <c r="AF489" s="436">
        <v>85</v>
      </c>
      <c r="AG489" s="436">
        <v>554</v>
      </c>
      <c r="AH489" s="436">
        <v>886</v>
      </c>
      <c r="AI489" s="436">
        <v>1108</v>
      </c>
      <c r="AJ489" s="436">
        <v>831</v>
      </c>
      <c r="AK489" s="436">
        <v>160</v>
      </c>
      <c r="AL489" s="436">
        <v>200</v>
      </c>
      <c r="AM489" s="436">
        <v>150</v>
      </c>
      <c r="AN489" s="432">
        <v>25</v>
      </c>
      <c r="AO489" s="432">
        <v>35</v>
      </c>
      <c r="AP489" s="446">
        <v>1766.0039999999999</v>
      </c>
      <c r="AQ489" s="447">
        <v>520.68760882395441</v>
      </c>
      <c r="AR489" s="446" t="s">
        <v>1162</v>
      </c>
      <c r="AS489" s="449">
        <v>58.4</v>
      </c>
      <c r="AT489" s="432" t="s">
        <v>299</v>
      </c>
      <c r="AU489" s="432" t="s">
        <v>197</v>
      </c>
      <c r="AV489" s="450" t="s">
        <v>364</v>
      </c>
      <c r="AW489" s="450" t="s">
        <v>365</v>
      </c>
      <c r="AX489" s="450" t="s">
        <v>396</v>
      </c>
      <c r="AY489" s="450" t="s">
        <v>329</v>
      </c>
      <c r="AZ489" s="450" t="s">
        <v>366</v>
      </c>
      <c r="BA489" s="450" t="s">
        <v>366</v>
      </c>
      <c r="BB489" s="450" t="s">
        <v>317</v>
      </c>
      <c r="BC489" s="450" t="s">
        <v>330</v>
      </c>
      <c r="BD489" s="450" t="s">
        <v>397</v>
      </c>
      <c r="BE489" s="451">
        <f t="shared" si="38"/>
        <v>670.76779661016951</v>
      </c>
      <c r="BF489" s="450">
        <v>1800</v>
      </c>
      <c r="BG489" s="451">
        <f t="shared" si="39"/>
        <v>670.76779661016951</v>
      </c>
      <c r="BH489" s="458">
        <f t="shared" si="37"/>
        <v>1800</v>
      </c>
      <c r="BI489" s="446" t="s">
        <v>198</v>
      </c>
      <c r="BJ489" s="446" t="s">
        <v>199</v>
      </c>
      <c r="BK489" s="452" t="s">
        <v>200</v>
      </c>
      <c r="BL489" s="453">
        <v>1.1499999999999999</v>
      </c>
      <c r="BM489" s="454">
        <v>40</v>
      </c>
      <c r="BN489" s="454" t="s">
        <v>911</v>
      </c>
      <c r="BO489" s="454" t="s">
        <v>912</v>
      </c>
      <c r="BP489" s="454" t="s">
        <v>913</v>
      </c>
      <c r="BQ489" s="454" t="s">
        <v>945</v>
      </c>
      <c r="BT489" s="485">
        <v>138.09473679999999</v>
      </c>
    </row>
    <row r="490" spans="1:72" ht="13.5" customHeight="1" outlineLevel="1">
      <c r="A490" s="431" t="s">
        <v>1189</v>
      </c>
      <c r="B490" s="432" t="s">
        <v>1060</v>
      </c>
      <c r="C490" s="432">
        <v>150</v>
      </c>
      <c r="D490" s="432">
        <v>6</v>
      </c>
      <c r="E490" s="432" t="s">
        <v>413</v>
      </c>
      <c r="F490" s="433">
        <v>1190</v>
      </c>
      <c r="G490" s="456">
        <v>1059</v>
      </c>
      <c r="H490" s="434">
        <v>464</v>
      </c>
      <c r="I490" s="435">
        <v>118</v>
      </c>
      <c r="J490" s="436">
        <v>59</v>
      </c>
      <c r="K490" s="437">
        <v>47.2</v>
      </c>
      <c r="L490" s="438">
        <v>201.48624319633717</v>
      </c>
      <c r="M490" s="439">
        <v>100.74312159816859</v>
      </c>
      <c r="N490" s="440">
        <v>80.594497278534874</v>
      </c>
      <c r="O490" s="438">
        <v>267.93677477488524</v>
      </c>
      <c r="P490" s="439">
        <v>133.96838738744262</v>
      </c>
      <c r="Q490" s="441">
        <v>107.1747099099541</v>
      </c>
      <c r="R490" s="442">
        <v>344</v>
      </c>
      <c r="S490" s="443">
        <v>172</v>
      </c>
      <c r="T490" s="437">
        <v>137.6</v>
      </c>
      <c r="U490" s="444">
        <v>2170</v>
      </c>
      <c r="V490" s="432">
        <v>1085</v>
      </c>
      <c r="W490" s="445">
        <v>868</v>
      </c>
      <c r="X490" s="443" t="s">
        <v>231</v>
      </c>
      <c r="Y490" s="436" t="s">
        <v>194</v>
      </c>
      <c r="Z490" s="436">
        <v>95.6</v>
      </c>
      <c r="AA490" s="436">
        <v>96</v>
      </c>
      <c r="AB490" s="436">
        <v>95.8</v>
      </c>
      <c r="AC490" s="436">
        <v>95.4</v>
      </c>
      <c r="AD490" s="436">
        <v>73</v>
      </c>
      <c r="AE490" s="436">
        <v>82</v>
      </c>
      <c r="AF490" s="436">
        <v>85</v>
      </c>
      <c r="AG490" s="436">
        <v>662</v>
      </c>
      <c r="AH490" s="436">
        <v>926</v>
      </c>
      <c r="AI490" s="436">
        <v>1324</v>
      </c>
      <c r="AJ490" s="436">
        <v>867.22</v>
      </c>
      <c r="AK490" s="436">
        <v>140</v>
      </c>
      <c r="AL490" s="436">
        <v>200</v>
      </c>
      <c r="AM490" s="436">
        <v>131</v>
      </c>
      <c r="AN490" s="432">
        <v>28</v>
      </c>
      <c r="AO490" s="432">
        <v>43</v>
      </c>
      <c r="AP490" s="446">
        <v>2006.0219999999999</v>
      </c>
      <c r="AQ490" s="447">
        <v>606.36953923476699</v>
      </c>
      <c r="AR490" s="446" t="s">
        <v>1164</v>
      </c>
      <c r="AS490" s="449">
        <v>68.5</v>
      </c>
      <c r="AT490" s="432" t="s">
        <v>299</v>
      </c>
      <c r="AU490" s="432" t="s">
        <v>197</v>
      </c>
      <c r="AV490" s="450" t="s">
        <v>313</v>
      </c>
      <c r="AW490" s="450" t="s">
        <v>314</v>
      </c>
      <c r="AX490" s="450" t="s">
        <v>315</v>
      </c>
      <c r="AY490" s="450" t="s">
        <v>394</v>
      </c>
      <c r="AZ490" s="450" t="s">
        <v>317</v>
      </c>
      <c r="BA490" s="450" t="s">
        <v>345</v>
      </c>
      <c r="BB490" s="450" t="s">
        <v>318</v>
      </c>
      <c r="BC490" s="450" t="s">
        <v>320</v>
      </c>
      <c r="BD490" s="450" t="s">
        <v>341</v>
      </c>
      <c r="BE490" s="451">
        <f t="shared" si="38"/>
        <v>670.76779661016951</v>
      </c>
      <c r="BF490" s="450">
        <v>1800</v>
      </c>
      <c r="BG490" s="451">
        <f t="shared" si="39"/>
        <v>670.76779661016951</v>
      </c>
      <c r="BH490" s="458">
        <f t="shared" si="37"/>
        <v>1800</v>
      </c>
      <c r="BI490" s="446" t="s">
        <v>198</v>
      </c>
      <c r="BJ490" s="446" t="s">
        <v>199</v>
      </c>
      <c r="BK490" s="452" t="s">
        <v>200</v>
      </c>
      <c r="BL490" s="453">
        <v>1.1499999999999999</v>
      </c>
      <c r="BM490" s="454">
        <v>40</v>
      </c>
      <c r="BN490" s="454" t="s">
        <v>911</v>
      </c>
      <c r="BO490" s="454" t="s">
        <v>912</v>
      </c>
      <c r="BP490" s="454" t="s">
        <v>913</v>
      </c>
      <c r="BQ490" s="454" t="s">
        <v>945</v>
      </c>
      <c r="BT490" s="485">
        <v>126.7368421</v>
      </c>
    </row>
    <row r="491" spans="1:72" ht="13.5" customHeight="1" outlineLevel="1">
      <c r="A491" s="431" t="s">
        <v>1190</v>
      </c>
      <c r="B491" s="432" t="s">
        <v>1060</v>
      </c>
      <c r="C491" s="432">
        <v>200</v>
      </c>
      <c r="D491" s="432">
        <v>6</v>
      </c>
      <c r="E491" s="432" t="s">
        <v>421</v>
      </c>
      <c r="F491" s="433">
        <v>1190</v>
      </c>
      <c r="G491" s="456">
        <v>1059</v>
      </c>
      <c r="H491" s="434">
        <v>464</v>
      </c>
      <c r="I491" s="435">
        <v>146</v>
      </c>
      <c r="J491" s="436">
        <v>73</v>
      </c>
      <c r="K491" s="437">
        <v>58.400000000000006</v>
      </c>
      <c r="L491" s="438">
        <v>261.48436894813534</v>
      </c>
      <c r="M491" s="439">
        <v>130.74218447406767</v>
      </c>
      <c r="N491" s="440">
        <v>104.59374757925414</v>
      </c>
      <c r="O491" s="438">
        <v>352.21105478511078</v>
      </c>
      <c r="P491" s="439">
        <v>176.10552739255539</v>
      </c>
      <c r="Q491" s="441">
        <v>140.88442191404431</v>
      </c>
      <c r="R491" s="442">
        <v>454</v>
      </c>
      <c r="S491" s="443">
        <v>227</v>
      </c>
      <c r="T491" s="437">
        <v>181.60000000000002</v>
      </c>
      <c r="U491" s="444">
        <v>2900</v>
      </c>
      <c r="V491" s="432">
        <v>1450</v>
      </c>
      <c r="W491" s="445">
        <v>1160</v>
      </c>
      <c r="X491" s="443" t="s">
        <v>231</v>
      </c>
      <c r="Y491" s="436" t="s">
        <v>194</v>
      </c>
      <c r="Z491" s="436">
        <v>95.6</v>
      </c>
      <c r="AA491" s="436">
        <v>96.2</v>
      </c>
      <c r="AB491" s="436">
        <v>95.8</v>
      </c>
      <c r="AC491" s="436">
        <v>95.4</v>
      </c>
      <c r="AD491" s="436">
        <v>75</v>
      </c>
      <c r="AE491" s="436">
        <v>83</v>
      </c>
      <c r="AF491" s="436">
        <v>86</v>
      </c>
      <c r="AG491" s="436">
        <v>883</v>
      </c>
      <c r="AH491" s="436">
        <v>1103</v>
      </c>
      <c r="AI491" s="436">
        <v>1776</v>
      </c>
      <c r="AJ491" s="436">
        <v>1156.73</v>
      </c>
      <c r="AK491" s="436">
        <v>125</v>
      </c>
      <c r="AL491" s="436">
        <v>200</v>
      </c>
      <c r="AM491" s="436">
        <v>131</v>
      </c>
      <c r="AN491" s="432">
        <v>25</v>
      </c>
      <c r="AO491" s="432">
        <v>32</v>
      </c>
      <c r="AP491" s="446">
        <v>2450.826</v>
      </c>
      <c r="AQ491" s="447">
        <v>769.20198265359249</v>
      </c>
      <c r="AR491" s="446" t="s">
        <v>1166</v>
      </c>
      <c r="AS491" s="449">
        <v>89.69</v>
      </c>
      <c r="AT491" s="432" t="s">
        <v>299</v>
      </c>
      <c r="AU491" s="432" t="s">
        <v>197</v>
      </c>
      <c r="AV491" s="450" t="s">
        <v>313</v>
      </c>
      <c r="AW491" s="450" t="s">
        <v>380</v>
      </c>
      <c r="AX491" s="450" t="s">
        <v>318</v>
      </c>
      <c r="AY491" s="450" t="s">
        <v>392</v>
      </c>
      <c r="AZ491" s="450" t="s">
        <v>401</v>
      </c>
      <c r="BA491" s="450" t="s">
        <v>385</v>
      </c>
      <c r="BB491" s="450" t="s">
        <v>392</v>
      </c>
      <c r="BC491" s="450" t="s">
        <v>366</v>
      </c>
      <c r="BD491" s="450" t="s">
        <v>316</v>
      </c>
      <c r="BE491" s="451">
        <f t="shared" si="38"/>
        <v>670.76779661016951</v>
      </c>
      <c r="BF491" s="450">
        <v>1800</v>
      </c>
      <c r="BG491" s="451">
        <f t="shared" si="39"/>
        <v>670.76779661016951</v>
      </c>
      <c r="BH491" s="458">
        <f t="shared" si="37"/>
        <v>1800</v>
      </c>
      <c r="BI491" s="446" t="s">
        <v>198</v>
      </c>
      <c r="BJ491" s="446" t="s">
        <v>199</v>
      </c>
      <c r="BK491" s="452" t="s">
        <v>200</v>
      </c>
      <c r="BL491" s="453">
        <v>1.1499999999999999</v>
      </c>
      <c r="BM491" s="454">
        <v>40</v>
      </c>
      <c r="BN491" s="454" t="s">
        <v>911</v>
      </c>
      <c r="BO491" s="454" t="s">
        <v>990</v>
      </c>
      <c r="BP491" s="454" t="s">
        <v>913</v>
      </c>
      <c r="BQ491" s="454" t="s">
        <v>945</v>
      </c>
      <c r="BT491" s="485">
        <v>117.3894737</v>
      </c>
    </row>
    <row r="492" spans="1:72" ht="13.5" customHeight="1" outlineLevel="1">
      <c r="A492" s="431" t="s">
        <v>1191</v>
      </c>
      <c r="B492" s="432" t="s">
        <v>1060</v>
      </c>
      <c r="C492" s="432">
        <v>250</v>
      </c>
      <c r="D492" s="432">
        <v>6</v>
      </c>
      <c r="E492" s="432" t="s">
        <v>421</v>
      </c>
      <c r="F492" s="433">
        <v>1190</v>
      </c>
      <c r="G492" s="456">
        <v>1059</v>
      </c>
      <c r="H492" s="434">
        <v>464</v>
      </c>
      <c r="I492" s="435">
        <v>138</v>
      </c>
      <c r="J492" s="436">
        <v>69</v>
      </c>
      <c r="K492" s="437">
        <v>55.2</v>
      </c>
      <c r="L492" s="438">
        <v>302.32770317448592</v>
      </c>
      <c r="M492" s="439">
        <v>151.16385158724296</v>
      </c>
      <c r="N492" s="440">
        <v>120.93108126979438</v>
      </c>
      <c r="O492" s="438">
        <v>425.79099867326727</v>
      </c>
      <c r="P492" s="439">
        <v>212.89549933663363</v>
      </c>
      <c r="Q492" s="441">
        <v>170.31639946930693</v>
      </c>
      <c r="R492" s="442">
        <v>450</v>
      </c>
      <c r="S492" s="443">
        <v>225</v>
      </c>
      <c r="T492" s="437">
        <v>180</v>
      </c>
      <c r="U492" s="444">
        <v>3650</v>
      </c>
      <c r="V492" s="432">
        <v>1825</v>
      </c>
      <c r="W492" s="445">
        <v>1312</v>
      </c>
      <c r="X492" s="443" t="s">
        <v>231</v>
      </c>
      <c r="Y492" s="436" t="s">
        <v>989</v>
      </c>
      <c r="Z492" s="436">
        <v>95.7</v>
      </c>
      <c r="AA492" s="436">
        <v>96</v>
      </c>
      <c r="AB492" s="436">
        <v>95.8</v>
      </c>
      <c r="AC492" s="436">
        <v>95.4</v>
      </c>
      <c r="AD492" s="436">
        <v>81</v>
      </c>
      <c r="AE492" s="436">
        <v>86</v>
      </c>
      <c r="AF492" s="436">
        <v>87</v>
      </c>
      <c r="AG492" s="436">
        <v>1104</v>
      </c>
      <c r="AH492" s="436">
        <v>1325</v>
      </c>
      <c r="AI492" s="436">
        <v>2648</v>
      </c>
      <c r="AJ492" s="436">
        <v>1446.24</v>
      </c>
      <c r="AK492" s="436">
        <v>120</v>
      </c>
      <c r="AL492" s="436">
        <v>200</v>
      </c>
      <c r="AM492" s="436">
        <v>131</v>
      </c>
      <c r="AN492" s="432">
        <v>20</v>
      </c>
      <c r="AO492" s="432">
        <v>25</v>
      </c>
      <c r="AP492" s="446">
        <v>2429.9070000000002</v>
      </c>
      <c r="AQ492" s="447">
        <v>755.1515309539102</v>
      </c>
      <c r="AR492" s="446" t="s">
        <v>1168</v>
      </c>
      <c r="AS492" s="449">
        <v>87.87</v>
      </c>
      <c r="AT492" s="432" t="s">
        <v>299</v>
      </c>
      <c r="AU492" s="432" t="s">
        <v>197</v>
      </c>
      <c r="AV492" s="450" t="s">
        <v>389</v>
      </c>
      <c r="AW492" s="450" t="s">
        <v>380</v>
      </c>
      <c r="AX492" s="450" t="s">
        <v>318</v>
      </c>
      <c r="AY492" s="450" t="s">
        <v>392</v>
      </c>
      <c r="AZ492" s="450" t="s">
        <v>401</v>
      </c>
      <c r="BA492" s="450" t="s">
        <v>385</v>
      </c>
      <c r="BB492" s="450" t="s">
        <v>392</v>
      </c>
      <c r="BC492" s="450" t="s">
        <v>366</v>
      </c>
      <c r="BD492" s="450" t="s">
        <v>316</v>
      </c>
      <c r="BE492" s="451">
        <f t="shared" si="38"/>
        <v>670.76779661016951</v>
      </c>
      <c r="BF492" s="450">
        <v>1800</v>
      </c>
      <c r="BG492" s="451">
        <f t="shared" si="39"/>
        <v>670.76779661016951</v>
      </c>
      <c r="BH492" s="458">
        <f t="shared" si="37"/>
        <v>1800</v>
      </c>
      <c r="BI492" s="446" t="s">
        <v>198</v>
      </c>
      <c r="BJ492" s="446" t="s">
        <v>199</v>
      </c>
      <c r="BK492" s="452" t="s">
        <v>200</v>
      </c>
      <c r="BL492" s="453">
        <v>1.1499999999999999</v>
      </c>
      <c r="BM492" s="454">
        <v>40</v>
      </c>
      <c r="BN492" s="454" t="s">
        <v>911</v>
      </c>
      <c r="BO492" s="454" t="s">
        <v>990</v>
      </c>
      <c r="BP492" s="454" t="s">
        <v>913</v>
      </c>
      <c r="BQ492" s="454" t="s">
        <v>945</v>
      </c>
      <c r="BT492" s="485">
        <v>135.51052630000001</v>
      </c>
    </row>
    <row r="493" spans="1:72" ht="13.5" customHeight="1" outlineLevel="1">
      <c r="A493" s="431" t="s">
        <v>1192</v>
      </c>
      <c r="B493" s="432" t="s">
        <v>1060</v>
      </c>
      <c r="C493" s="432">
        <v>75</v>
      </c>
      <c r="D493" s="432">
        <v>8</v>
      </c>
      <c r="E493" s="432" t="s">
        <v>409</v>
      </c>
      <c r="F493" s="433">
        <v>885</v>
      </c>
      <c r="G493" s="456">
        <v>787</v>
      </c>
      <c r="H493" s="434">
        <v>345</v>
      </c>
      <c r="I493" s="435">
        <v>74</v>
      </c>
      <c r="J493" s="436">
        <v>37</v>
      </c>
      <c r="K493" s="437">
        <v>29.6</v>
      </c>
      <c r="L493" s="438">
        <v>112.23020145411422</v>
      </c>
      <c r="M493" s="439">
        <v>56.115100727057111</v>
      </c>
      <c r="N493" s="440">
        <v>44.892080581645693</v>
      </c>
      <c r="O493" s="438">
        <v>147.77747120592289</v>
      </c>
      <c r="P493" s="439">
        <v>73.888735602961447</v>
      </c>
      <c r="Q493" s="441">
        <v>59.110988482369159</v>
      </c>
      <c r="R493" s="442">
        <v>188</v>
      </c>
      <c r="S493" s="443">
        <v>94</v>
      </c>
      <c r="T493" s="437">
        <v>75.2</v>
      </c>
      <c r="U493" s="444">
        <v>1086</v>
      </c>
      <c r="V493" s="432">
        <v>543</v>
      </c>
      <c r="W493" s="445">
        <v>434.40000000000003</v>
      </c>
      <c r="X493" s="443" t="s">
        <v>231</v>
      </c>
      <c r="Y493" s="436" t="s">
        <v>989</v>
      </c>
      <c r="Z493" s="436">
        <v>95.7</v>
      </c>
      <c r="AA493" s="436">
        <v>96</v>
      </c>
      <c r="AB493" s="436">
        <v>95.8</v>
      </c>
      <c r="AC493" s="436">
        <v>95.4</v>
      </c>
      <c r="AD493" s="436">
        <v>81</v>
      </c>
      <c r="AE493" s="436">
        <v>86</v>
      </c>
      <c r="AF493" s="436">
        <v>87</v>
      </c>
      <c r="AG493" s="436">
        <v>1104</v>
      </c>
      <c r="AH493" s="436">
        <v>1325</v>
      </c>
      <c r="AI493" s="436">
        <v>2648</v>
      </c>
      <c r="AJ493" s="436">
        <v>1391.04</v>
      </c>
      <c r="AK493" s="436">
        <v>120</v>
      </c>
      <c r="AL493" s="436">
        <v>200</v>
      </c>
      <c r="AM493" s="436">
        <v>126</v>
      </c>
      <c r="AN493" s="432">
        <v>20</v>
      </c>
      <c r="AO493" s="432">
        <v>25</v>
      </c>
      <c r="AP493" s="446">
        <v>2429.9070000000002</v>
      </c>
      <c r="AQ493" s="447">
        <v>755.1515309539102</v>
      </c>
      <c r="AR493" s="446" t="s">
        <v>1168</v>
      </c>
      <c r="AS493" s="449">
        <v>87.87</v>
      </c>
      <c r="AT493" s="432" t="s">
        <v>299</v>
      </c>
      <c r="AU493" s="432" t="s">
        <v>197</v>
      </c>
      <c r="AV493" s="450" t="s">
        <v>389</v>
      </c>
      <c r="AW493" s="450" t="s">
        <v>380</v>
      </c>
      <c r="AX493" s="450" t="s">
        <v>318</v>
      </c>
      <c r="AY493" s="450" t="s">
        <v>392</v>
      </c>
      <c r="AZ493" s="450" t="s">
        <v>401</v>
      </c>
      <c r="BA493" s="450" t="s">
        <v>385</v>
      </c>
      <c r="BB493" s="450" t="s">
        <v>392</v>
      </c>
      <c r="BC493" s="450" t="s">
        <v>366</v>
      </c>
      <c r="BD493" s="450" t="s">
        <v>316</v>
      </c>
      <c r="BE493" s="451">
        <f t="shared" si="38"/>
        <v>894.35706214689264</v>
      </c>
      <c r="BF493" s="450">
        <v>1350</v>
      </c>
      <c r="BG493" s="451">
        <f t="shared" si="39"/>
        <v>894.35706214689264</v>
      </c>
      <c r="BH493" s="458">
        <f t="shared" ref="BH493:BH546" si="40">BF493</f>
        <v>1350</v>
      </c>
      <c r="BI493" s="446" t="s">
        <v>198</v>
      </c>
      <c r="BJ493" s="446" t="s">
        <v>199</v>
      </c>
      <c r="BK493" s="452" t="s">
        <v>200</v>
      </c>
      <c r="BL493" s="453">
        <v>1.1499999999999999</v>
      </c>
      <c r="BM493" s="454">
        <v>40</v>
      </c>
      <c r="BN493" s="454" t="s">
        <v>911</v>
      </c>
      <c r="BO493" s="454" t="s">
        <v>912</v>
      </c>
      <c r="BP493" s="454" t="s">
        <v>913</v>
      </c>
      <c r="BQ493" s="454" t="s">
        <v>945</v>
      </c>
      <c r="BT493" s="485">
        <v>129.29250529999999</v>
      </c>
    </row>
    <row r="494" spans="1:72" ht="13.5" customHeight="1" outlineLevel="1">
      <c r="A494" s="431" t="s">
        <v>1193</v>
      </c>
      <c r="B494" s="432" t="s">
        <v>1060</v>
      </c>
      <c r="C494" s="432">
        <v>100</v>
      </c>
      <c r="D494" s="432">
        <v>8</v>
      </c>
      <c r="E494" s="432" t="s">
        <v>411</v>
      </c>
      <c r="F494" s="433">
        <v>885</v>
      </c>
      <c r="G494" s="456">
        <v>787</v>
      </c>
      <c r="H494" s="434">
        <v>345</v>
      </c>
      <c r="I494" s="435">
        <v>96</v>
      </c>
      <c r="J494" s="436">
        <v>48</v>
      </c>
      <c r="K494" s="437">
        <v>38.400000000000006</v>
      </c>
      <c r="L494" s="438">
        <v>142.16279385487792</v>
      </c>
      <c r="M494" s="439">
        <v>71.081396927438959</v>
      </c>
      <c r="N494" s="440">
        <v>56.865117541951172</v>
      </c>
      <c r="O494" s="438">
        <v>190.76545842064817</v>
      </c>
      <c r="P494" s="439">
        <v>95.382729210324086</v>
      </c>
      <c r="Q494" s="441">
        <v>76.306183368259269</v>
      </c>
      <c r="R494" s="442">
        <v>246</v>
      </c>
      <c r="S494" s="443">
        <v>123</v>
      </c>
      <c r="T494" s="437">
        <v>98.4</v>
      </c>
      <c r="U494" s="444">
        <v>1450</v>
      </c>
      <c r="V494" s="432">
        <v>725</v>
      </c>
      <c r="W494" s="445">
        <v>580</v>
      </c>
      <c r="X494" s="443" t="s">
        <v>231</v>
      </c>
      <c r="Y494" s="436" t="s">
        <v>194</v>
      </c>
      <c r="Z494" s="436">
        <v>94.2</v>
      </c>
      <c r="AA494" s="436">
        <v>94.5</v>
      </c>
      <c r="AB494" s="436">
        <v>94.1</v>
      </c>
      <c r="AC494" s="436">
        <v>93.6</v>
      </c>
      <c r="AD494" s="436">
        <v>70</v>
      </c>
      <c r="AE494" s="436">
        <v>78</v>
      </c>
      <c r="AF494" s="436">
        <v>81</v>
      </c>
      <c r="AG494" s="436">
        <v>593</v>
      </c>
      <c r="AH494" s="436">
        <v>771</v>
      </c>
      <c r="AI494" s="436">
        <v>1186</v>
      </c>
      <c r="AJ494" s="436">
        <v>747.18</v>
      </c>
      <c r="AK494" s="436">
        <v>130</v>
      </c>
      <c r="AL494" s="436">
        <v>200</v>
      </c>
      <c r="AM494" s="436">
        <v>126</v>
      </c>
      <c r="AN494" s="432">
        <v>22</v>
      </c>
      <c r="AO494" s="432">
        <v>30</v>
      </c>
      <c r="AP494" s="446">
        <v>1697</v>
      </c>
      <c r="AQ494" s="447">
        <v>537.6579280506113</v>
      </c>
      <c r="AR494" s="446" t="s">
        <v>405</v>
      </c>
      <c r="AS494" s="449">
        <v>0</v>
      </c>
      <c r="AT494" s="432" t="s">
        <v>299</v>
      </c>
      <c r="AU494" s="432" t="s">
        <v>197</v>
      </c>
      <c r="AV494" s="450" t="s">
        <v>364</v>
      </c>
      <c r="AW494" s="450" t="s">
        <v>365</v>
      </c>
      <c r="AX494" s="450" t="s">
        <v>396</v>
      </c>
      <c r="AY494" s="450" t="s">
        <v>329</v>
      </c>
      <c r="AZ494" s="450" t="s">
        <v>366</v>
      </c>
      <c r="BA494" s="450" t="s">
        <v>366</v>
      </c>
      <c r="BB494" s="450" t="s">
        <v>317</v>
      </c>
      <c r="BC494" s="450" t="s">
        <v>330</v>
      </c>
      <c r="BD494" s="450" t="s">
        <v>397</v>
      </c>
      <c r="BE494" s="451">
        <f t="shared" si="38"/>
        <v>894.35706214689264</v>
      </c>
      <c r="BF494" s="450">
        <v>1350</v>
      </c>
      <c r="BG494" s="451">
        <f t="shared" si="39"/>
        <v>894.35706214689264</v>
      </c>
      <c r="BH494" s="458">
        <f t="shared" si="40"/>
        <v>1350</v>
      </c>
      <c r="BI494" s="446" t="s">
        <v>198</v>
      </c>
      <c r="BJ494" s="446" t="s">
        <v>199</v>
      </c>
      <c r="BK494" s="452" t="s">
        <v>200</v>
      </c>
      <c r="BL494" s="453">
        <v>1.1499999999999999</v>
      </c>
      <c r="BM494" s="454">
        <v>40</v>
      </c>
      <c r="BN494" s="454" t="s">
        <v>911</v>
      </c>
      <c r="BO494" s="454" t="s">
        <v>912</v>
      </c>
      <c r="BP494" s="454" t="s">
        <v>913</v>
      </c>
      <c r="BQ494" s="454" t="s">
        <v>945</v>
      </c>
      <c r="BT494" s="485">
        <v>124.5262632</v>
      </c>
    </row>
    <row r="495" spans="1:72" ht="13.5" customHeight="1" outlineLevel="1">
      <c r="A495" s="431" t="s">
        <v>1194</v>
      </c>
      <c r="B495" s="432" t="s">
        <v>1060</v>
      </c>
      <c r="C495" s="432">
        <v>125</v>
      </c>
      <c r="D495" s="432">
        <v>8</v>
      </c>
      <c r="E495" s="432" t="s">
        <v>413</v>
      </c>
      <c r="F495" s="433">
        <v>885</v>
      </c>
      <c r="G495" s="456">
        <v>787</v>
      </c>
      <c r="H495" s="434">
        <v>345</v>
      </c>
      <c r="I495" s="435">
        <v>108</v>
      </c>
      <c r="J495" s="436">
        <v>54</v>
      </c>
      <c r="K495" s="437">
        <v>43.2</v>
      </c>
      <c r="L495" s="438">
        <v>176.95210334473444</v>
      </c>
      <c r="M495" s="439">
        <v>88.47605167236722</v>
      </c>
      <c r="N495" s="440">
        <v>70.780841337893776</v>
      </c>
      <c r="O495" s="438">
        <v>234.941152276108</v>
      </c>
      <c r="P495" s="439">
        <v>117.470576138054</v>
      </c>
      <c r="Q495" s="441">
        <v>93.976460910443208</v>
      </c>
      <c r="R495" s="442">
        <v>304</v>
      </c>
      <c r="S495" s="443">
        <v>152</v>
      </c>
      <c r="T495" s="437">
        <v>121.60000000000001</v>
      </c>
      <c r="U495" s="444">
        <v>1816</v>
      </c>
      <c r="V495" s="432">
        <v>908</v>
      </c>
      <c r="W495" s="445">
        <v>726.40000000000009</v>
      </c>
      <c r="X495" s="443" t="s">
        <v>231</v>
      </c>
      <c r="Y495" s="436" t="s">
        <v>194</v>
      </c>
      <c r="Z495" s="436">
        <v>94.6</v>
      </c>
      <c r="AA495" s="436">
        <v>94.7</v>
      </c>
      <c r="AB495" s="436">
        <v>94.1</v>
      </c>
      <c r="AC495" s="436">
        <v>93.6</v>
      </c>
      <c r="AD495" s="436">
        <v>70</v>
      </c>
      <c r="AE495" s="436">
        <v>79</v>
      </c>
      <c r="AF495" s="436">
        <v>82</v>
      </c>
      <c r="AG495" s="436">
        <v>742</v>
      </c>
      <c r="AH495" s="436">
        <v>965</v>
      </c>
      <c r="AI495" s="436">
        <v>1484</v>
      </c>
      <c r="AJ495" s="436">
        <v>934.92</v>
      </c>
      <c r="AK495" s="436">
        <v>130</v>
      </c>
      <c r="AL495" s="436">
        <v>200</v>
      </c>
      <c r="AM495" s="436">
        <v>126</v>
      </c>
      <c r="AN495" s="432">
        <v>20</v>
      </c>
      <c r="AO495" s="432">
        <v>30</v>
      </c>
      <c r="AP495" s="446">
        <v>2018</v>
      </c>
      <c r="AQ495" s="447">
        <v>625.03486802145312</v>
      </c>
      <c r="AR495" s="446" t="s">
        <v>407</v>
      </c>
      <c r="AS495" s="449">
        <v>0</v>
      </c>
      <c r="AT495" s="432" t="s">
        <v>299</v>
      </c>
      <c r="AU495" s="432" t="s">
        <v>197</v>
      </c>
      <c r="AV495" s="450" t="s">
        <v>313</v>
      </c>
      <c r="AW495" s="450" t="s">
        <v>314</v>
      </c>
      <c r="AX495" s="450" t="s">
        <v>315</v>
      </c>
      <c r="AY495" s="450" t="s">
        <v>394</v>
      </c>
      <c r="AZ495" s="450" t="s">
        <v>317</v>
      </c>
      <c r="BA495" s="450" t="s">
        <v>345</v>
      </c>
      <c r="BB495" s="450" t="s">
        <v>318</v>
      </c>
      <c r="BC495" s="450" t="s">
        <v>320</v>
      </c>
      <c r="BD495" s="450" t="s">
        <v>341</v>
      </c>
      <c r="BE495" s="451">
        <f t="shared" si="38"/>
        <v>894.35706214689264</v>
      </c>
      <c r="BF495" s="450">
        <v>1350</v>
      </c>
      <c r="BG495" s="451">
        <f t="shared" si="39"/>
        <v>894.35706214689264</v>
      </c>
      <c r="BH495" s="458">
        <f t="shared" si="40"/>
        <v>1350</v>
      </c>
      <c r="BI495" s="446" t="s">
        <v>198</v>
      </c>
      <c r="BJ495" s="446" t="s">
        <v>199</v>
      </c>
      <c r="BK495" s="452" t="s">
        <v>200</v>
      </c>
      <c r="BL495" s="453">
        <v>1.1499999999999999</v>
      </c>
      <c r="BM495" s="454">
        <v>40</v>
      </c>
      <c r="BN495" s="454" t="s">
        <v>911</v>
      </c>
      <c r="BO495" s="454" t="s">
        <v>912</v>
      </c>
      <c r="BP495" s="454" t="s">
        <v>913</v>
      </c>
      <c r="BQ495" s="454" t="s">
        <v>945</v>
      </c>
      <c r="BT495" s="485">
        <v>124.5262632</v>
      </c>
    </row>
    <row r="496" spans="1:72" ht="13.5" customHeight="1" outlineLevel="1">
      <c r="A496" s="431" t="s">
        <v>1195</v>
      </c>
      <c r="B496" s="432" t="s">
        <v>1060</v>
      </c>
      <c r="C496" s="432">
        <v>150</v>
      </c>
      <c r="D496" s="432">
        <v>8</v>
      </c>
      <c r="E496" s="432" t="s">
        <v>421</v>
      </c>
      <c r="F496" s="433">
        <v>885</v>
      </c>
      <c r="G496" s="456">
        <v>787</v>
      </c>
      <c r="H496" s="434">
        <v>345</v>
      </c>
      <c r="I496" s="435">
        <v>122</v>
      </c>
      <c r="J496" s="436">
        <v>61</v>
      </c>
      <c r="K496" s="437">
        <v>48.800000000000004</v>
      </c>
      <c r="L496" s="438">
        <v>207.10088871488713</v>
      </c>
      <c r="M496" s="439">
        <v>103.55044435744357</v>
      </c>
      <c r="N496" s="440">
        <v>82.840355485954859</v>
      </c>
      <c r="O496" s="438">
        <v>278.994482940198</v>
      </c>
      <c r="P496" s="439">
        <v>139.497241470099</v>
      </c>
      <c r="Q496" s="441">
        <v>111.59779317607921</v>
      </c>
      <c r="R496" s="442">
        <v>360</v>
      </c>
      <c r="S496" s="443">
        <v>180</v>
      </c>
      <c r="T496" s="437">
        <v>144</v>
      </c>
      <c r="U496" s="444">
        <v>2170</v>
      </c>
      <c r="V496" s="432">
        <v>1085</v>
      </c>
      <c r="W496" s="445">
        <v>868</v>
      </c>
      <c r="X496" s="443" t="s">
        <v>231</v>
      </c>
      <c r="Y496" s="436" t="s">
        <v>194</v>
      </c>
      <c r="Z496" s="436">
        <v>94.3</v>
      </c>
      <c r="AA496" s="436">
        <v>94.5</v>
      </c>
      <c r="AB496" s="436">
        <v>94.1</v>
      </c>
      <c r="AC496" s="436">
        <v>93.6</v>
      </c>
      <c r="AD496" s="436">
        <v>72</v>
      </c>
      <c r="AE496" s="436">
        <v>80</v>
      </c>
      <c r="AF496" s="436">
        <v>83</v>
      </c>
      <c r="AG496" s="436">
        <v>890</v>
      </c>
      <c r="AH496" s="436">
        <v>1157</v>
      </c>
      <c r="AI496" s="436">
        <v>1780</v>
      </c>
      <c r="AJ496" s="436">
        <v>1121.4000000000001</v>
      </c>
      <c r="AK496" s="436">
        <v>130</v>
      </c>
      <c r="AL496" s="436">
        <v>200</v>
      </c>
      <c r="AM496" s="436">
        <v>126</v>
      </c>
      <c r="AN496" s="432">
        <v>20</v>
      </c>
      <c r="AO496" s="432">
        <v>25</v>
      </c>
      <c r="AP496" s="446">
        <v>2499.27</v>
      </c>
      <c r="AQ496" s="447">
        <v>669.68213677619065</v>
      </c>
      <c r="AR496" s="446" t="s">
        <v>1002</v>
      </c>
      <c r="AS496" s="449">
        <v>0</v>
      </c>
      <c r="AT496" s="432" t="s">
        <v>299</v>
      </c>
      <c r="AU496" s="432" t="s">
        <v>197</v>
      </c>
      <c r="AV496" s="450" t="s">
        <v>389</v>
      </c>
      <c r="AW496" s="450" t="s">
        <v>380</v>
      </c>
      <c r="AX496" s="450" t="s">
        <v>318</v>
      </c>
      <c r="AY496" s="450" t="s">
        <v>392</v>
      </c>
      <c r="AZ496" s="450" t="s">
        <v>401</v>
      </c>
      <c r="BA496" s="450" t="s">
        <v>385</v>
      </c>
      <c r="BB496" s="450" t="s">
        <v>392</v>
      </c>
      <c r="BC496" s="450" t="s">
        <v>366</v>
      </c>
      <c r="BD496" s="450" t="s">
        <v>316</v>
      </c>
      <c r="BE496" s="451">
        <f t="shared" si="38"/>
        <v>894.35706214689264</v>
      </c>
      <c r="BF496" s="450">
        <v>1350</v>
      </c>
      <c r="BG496" s="451">
        <f t="shared" si="39"/>
        <v>894.35706214689264</v>
      </c>
      <c r="BH496" s="458">
        <f t="shared" si="40"/>
        <v>1350</v>
      </c>
      <c r="BI496" s="446" t="s">
        <v>198</v>
      </c>
      <c r="BJ496" s="446" t="s">
        <v>199</v>
      </c>
      <c r="BK496" s="452" t="s">
        <v>200</v>
      </c>
      <c r="BL496" s="453">
        <v>1.1499999999999999</v>
      </c>
      <c r="BM496" s="454">
        <v>40</v>
      </c>
      <c r="BN496" s="454" t="s">
        <v>911</v>
      </c>
      <c r="BO496" s="454" t="s">
        <v>990</v>
      </c>
      <c r="BP496" s="454" t="s">
        <v>913</v>
      </c>
      <c r="BQ496" s="454" t="s">
        <v>945</v>
      </c>
      <c r="BT496" s="485">
        <v>123.7464138</v>
      </c>
    </row>
    <row r="497" spans="1:72" ht="13.5" customHeight="1" outlineLevel="1">
      <c r="A497" s="431" t="s">
        <v>1196</v>
      </c>
      <c r="B497" s="432" t="s">
        <v>1060</v>
      </c>
      <c r="C497" s="432">
        <v>125</v>
      </c>
      <c r="D497" s="432">
        <v>4</v>
      </c>
      <c r="E497" s="432" t="s">
        <v>423</v>
      </c>
      <c r="F497" s="433">
        <v>1785</v>
      </c>
      <c r="G497" s="456">
        <v>1588</v>
      </c>
      <c r="H497" s="434">
        <v>785</v>
      </c>
      <c r="I497" s="435">
        <v>90</v>
      </c>
      <c r="J497" s="436">
        <v>45</v>
      </c>
      <c r="K497" s="437">
        <v>36</v>
      </c>
      <c r="L497" s="438">
        <v>157.47148690383693</v>
      </c>
      <c r="M497" s="439">
        <v>78.735743451918466</v>
      </c>
      <c r="N497" s="440">
        <v>62.988594761534777</v>
      </c>
      <c r="O497" s="438">
        <v>218.87642490078292</v>
      </c>
      <c r="P497" s="439">
        <v>109.43821245039146</v>
      </c>
      <c r="Q497" s="441">
        <v>87.550569960313169</v>
      </c>
      <c r="R497" s="442">
        <v>286</v>
      </c>
      <c r="S497" s="443">
        <v>143</v>
      </c>
      <c r="T497" s="437">
        <v>114.4</v>
      </c>
      <c r="U497" s="444">
        <v>1816</v>
      </c>
      <c r="V497" s="432">
        <v>908</v>
      </c>
      <c r="W497" s="445">
        <v>726.40000000000009</v>
      </c>
      <c r="X497" s="443" t="s">
        <v>231</v>
      </c>
      <c r="Y497" s="436" t="s">
        <v>194</v>
      </c>
      <c r="Z497" s="436">
        <v>95.4</v>
      </c>
      <c r="AA497" s="436">
        <v>95.6</v>
      </c>
      <c r="AB497" s="436">
        <v>95.4</v>
      </c>
      <c r="AC497" s="436">
        <v>95</v>
      </c>
      <c r="AD497" s="436">
        <v>78</v>
      </c>
      <c r="AE497" s="436">
        <v>84</v>
      </c>
      <c r="AF497" s="436">
        <v>86</v>
      </c>
      <c r="AG497" s="436">
        <v>368</v>
      </c>
      <c r="AH497" s="436">
        <v>589</v>
      </c>
      <c r="AI497" s="436">
        <v>736</v>
      </c>
      <c r="AJ497" s="436">
        <v>552</v>
      </c>
      <c r="AK497" s="436">
        <v>160</v>
      </c>
      <c r="AL497" s="436">
        <v>200</v>
      </c>
      <c r="AM497" s="436">
        <v>150</v>
      </c>
      <c r="AN497" s="432">
        <v>20</v>
      </c>
      <c r="AO497" s="432">
        <v>25</v>
      </c>
      <c r="AP497" s="446">
        <v>1614.066</v>
      </c>
      <c r="AQ497" s="447">
        <v>489.71695476853301</v>
      </c>
      <c r="AR497" s="446" t="s">
        <v>379</v>
      </c>
      <c r="AS497" s="449">
        <v>39.200000000000003</v>
      </c>
      <c r="AT497" s="432" t="s">
        <v>299</v>
      </c>
      <c r="AU497" s="432" t="s">
        <v>197</v>
      </c>
      <c r="AV497" s="450" t="s">
        <v>314</v>
      </c>
      <c r="AW497" s="450" t="s">
        <v>380</v>
      </c>
      <c r="AX497" s="450" t="s">
        <v>319</v>
      </c>
      <c r="AY497" s="450" t="s">
        <v>313</v>
      </c>
      <c r="AZ497" s="450" t="s">
        <v>326</v>
      </c>
      <c r="BA497" s="450" t="s">
        <v>381</v>
      </c>
      <c r="BB497" s="450" t="s">
        <v>364</v>
      </c>
      <c r="BC497" s="450" t="s">
        <v>366</v>
      </c>
      <c r="BD497" s="450" t="s">
        <v>328</v>
      </c>
      <c r="BE497" s="451">
        <f t="shared" si="38"/>
        <v>536.61423728813554</v>
      </c>
      <c r="BF497" s="450">
        <v>2250</v>
      </c>
      <c r="BG497" s="451">
        <f t="shared" si="39"/>
        <v>536.61423728813554</v>
      </c>
      <c r="BH497" s="458">
        <f t="shared" si="40"/>
        <v>2250</v>
      </c>
      <c r="BI497" s="446" t="s">
        <v>198</v>
      </c>
      <c r="BJ497" s="446" t="s">
        <v>199</v>
      </c>
      <c r="BK497" s="463" t="s">
        <v>200</v>
      </c>
      <c r="BL497" s="453">
        <v>1.1499999999999999</v>
      </c>
      <c r="BM497" s="454">
        <v>40</v>
      </c>
      <c r="BN497" s="454" t="s">
        <v>911</v>
      </c>
      <c r="BO497" s="454" t="s">
        <v>912</v>
      </c>
      <c r="BP497" s="454" t="s">
        <v>913</v>
      </c>
      <c r="BQ497" s="454" t="s">
        <v>945</v>
      </c>
      <c r="BT497" s="485">
        <v>135.5736842</v>
      </c>
    </row>
    <row r="498" spans="1:72" ht="13.5" customHeight="1" outlineLevel="1">
      <c r="A498" s="431" t="s">
        <v>1197</v>
      </c>
      <c r="B498" s="432" t="s">
        <v>1060</v>
      </c>
      <c r="C498" s="432">
        <v>150</v>
      </c>
      <c r="D498" s="432">
        <v>4</v>
      </c>
      <c r="E498" s="432" t="s">
        <v>425</v>
      </c>
      <c r="F498" s="433">
        <v>1785</v>
      </c>
      <c r="G498" s="456">
        <v>1588</v>
      </c>
      <c r="H498" s="434">
        <v>785</v>
      </c>
      <c r="I498" s="435">
        <v>104</v>
      </c>
      <c r="J498" s="436">
        <v>52</v>
      </c>
      <c r="K498" s="437">
        <v>41.6</v>
      </c>
      <c r="L498" s="438">
        <v>188.37341505487197</v>
      </c>
      <c r="M498" s="439">
        <v>94.186707527435985</v>
      </c>
      <c r="N498" s="440">
        <v>75.349366021948796</v>
      </c>
      <c r="O498" s="438">
        <v>261.5573277564356</v>
      </c>
      <c r="P498" s="439">
        <v>130.7786638782178</v>
      </c>
      <c r="Q498" s="441">
        <v>104.62293110257424</v>
      </c>
      <c r="R498" s="442">
        <v>340</v>
      </c>
      <c r="S498" s="443">
        <v>170</v>
      </c>
      <c r="T498" s="437">
        <v>136</v>
      </c>
      <c r="U498" s="444">
        <v>2170</v>
      </c>
      <c r="V498" s="432">
        <v>1085</v>
      </c>
      <c r="W498" s="445">
        <v>868</v>
      </c>
      <c r="X498" s="443" t="s">
        <v>231</v>
      </c>
      <c r="Y498" s="436" t="s">
        <v>194</v>
      </c>
      <c r="Z498" s="436">
        <v>95.7</v>
      </c>
      <c r="AA498" s="436">
        <v>96</v>
      </c>
      <c r="AB498" s="436">
        <v>95.8</v>
      </c>
      <c r="AC498" s="436">
        <v>95.4</v>
      </c>
      <c r="AD498" s="436">
        <v>78</v>
      </c>
      <c r="AE498" s="436">
        <v>84</v>
      </c>
      <c r="AF498" s="436">
        <v>86</v>
      </c>
      <c r="AG498" s="436">
        <v>441</v>
      </c>
      <c r="AH498" s="436">
        <v>662</v>
      </c>
      <c r="AI498" s="436">
        <v>882</v>
      </c>
      <c r="AJ498" s="436">
        <v>661.5</v>
      </c>
      <c r="AK498" s="436">
        <v>150</v>
      </c>
      <c r="AL498" s="436">
        <v>200</v>
      </c>
      <c r="AM498" s="436">
        <v>150</v>
      </c>
      <c r="AN498" s="432">
        <v>20</v>
      </c>
      <c r="AO498" s="432">
        <v>30</v>
      </c>
      <c r="AP498" s="446">
        <v>1792.4279999999999</v>
      </c>
      <c r="AQ498" s="447">
        <v>468.49049765304642</v>
      </c>
      <c r="AR498" s="446" t="s">
        <v>1154</v>
      </c>
      <c r="AS498" s="449">
        <v>44.9</v>
      </c>
      <c r="AT498" s="432" t="s">
        <v>299</v>
      </c>
      <c r="AU498" s="432" t="s">
        <v>197</v>
      </c>
      <c r="AV498" s="450" t="s">
        <v>326</v>
      </c>
      <c r="AW498" s="450" t="s">
        <v>384</v>
      </c>
      <c r="AX498" s="450" t="s">
        <v>349</v>
      </c>
      <c r="AY498" s="450" t="s">
        <v>313</v>
      </c>
      <c r="AZ498" s="450" t="s">
        <v>385</v>
      </c>
      <c r="BA498" s="450" t="s">
        <v>361</v>
      </c>
      <c r="BB498" s="450" t="s">
        <v>364</v>
      </c>
      <c r="BC498" s="450" t="s">
        <v>317</v>
      </c>
      <c r="BD498" s="450" t="s">
        <v>386</v>
      </c>
      <c r="BE498" s="451">
        <f t="shared" si="38"/>
        <v>536.61423728813554</v>
      </c>
      <c r="BF498" s="450">
        <v>2250</v>
      </c>
      <c r="BG498" s="451">
        <f t="shared" si="39"/>
        <v>536.61423728813554</v>
      </c>
      <c r="BH498" s="458">
        <f t="shared" si="40"/>
        <v>2250</v>
      </c>
      <c r="BI498" s="446" t="s">
        <v>198</v>
      </c>
      <c r="BJ498" s="446" t="s">
        <v>199</v>
      </c>
      <c r="BK498" s="463" t="s">
        <v>200</v>
      </c>
      <c r="BL498" s="453">
        <v>1.1499999999999999</v>
      </c>
      <c r="BM498" s="454">
        <v>40</v>
      </c>
      <c r="BN498" s="454" t="s">
        <v>911</v>
      </c>
      <c r="BO498" s="454" t="s">
        <v>912</v>
      </c>
      <c r="BP498" s="454" t="s">
        <v>913</v>
      </c>
      <c r="BQ498" s="454" t="s">
        <v>945</v>
      </c>
      <c r="BT498" s="485">
        <v>132.04736840000001</v>
      </c>
    </row>
    <row r="499" spans="1:72" ht="13.5" customHeight="1" outlineLevel="1">
      <c r="A499" s="431" t="s">
        <v>1198</v>
      </c>
      <c r="B499" s="432" t="s">
        <v>1060</v>
      </c>
      <c r="C499" s="432">
        <v>200</v>
      </c>
      <c r="D499" s="432">
        <v>4</v>
      </c>
      <c r="E499" s="432" t="s">
        <v>427</v>
      </c>
      <c r="F499" s="433">
        <v>1785</v>
      </c>
      <c r="G499" s="456">
        <v>1588</v>
      </c>
      <c r="H499" s="434">
        <v>785</v>
      </c>
      <c r="I499" s="435">
        <v>140</v>
      </c>
      <c r="J499" s="436">
        <v>70</v>
      </c>
      <c r="K499" s="437">
        <v>56</v>
      </c>
      <c r="L499" s="438">
        <v>256.43436444880865</v>
      </c>
      <c r="M499" s="439">
        <v>128.21718222440433</v>
      </c>
      <c r="N499" s="440">
        <v>102.57374577952346</v>
      </c>
      <c r="O499" s="438">
        <v>346.93614458884718</v>
      </c>
      <c r="P499" s="439">
        <v>173.46807229442359</v>
      </c>
      <c r="Q499" s="441">
        <v>138.77445783553887</v>
      </c>
      <c r="R499" s="442">
        <v>452</v>
      </c>
      <c r="S499" s="443">
        <v>226</v>
      </c>
      <c r="T499" s="437">
        <v>180.8</v>
      </c>
      <c r="U499" s="444">
        <v>2900</v>
      </c>
      <c r="V499" s="432">
        <v>1450</v>
      </c>
      <c r="W499" s="445">
        <v>1160</v>
      </c>
      <c r="X499" s="443" t="s">
        <v>231</v>
      </c>
      <c r="Y499" s="436" t="s">
        <v>194</v>
      </c>
      <c r="Z499" s="436">
        <v>96.2</v>
      </c>
      <c r="AA499" s="436">
        <v>96.5</v>
      </c>
      <c r="AB499" s="436">
        <v>96.2</v>
      </c>
      <c r="AC499" s="436">
        <v>95.8</v>
      </c>
      <c r="AD499" s="436">
        <v>76</v>
      </c>
      <c r="AE499" s="436">
        <v>84</v>
      </c>
      <c r="AF499" s="436">
        <v>86</v>
      </c>
      <c r="AG499" s="436">
        <v>588</v>
      </c>
      <c r="AH499" s="436">
        <v>941</v>
      </c>
      <c r="AI499" s="436">
        <v>1176</v>
      </c>
      <c r="AJ499" s="436">
        <v>882</v>
      </c>
      <c r="AK499" s="436">
        <v>160</v>
      </c>
      <c r="AL499" s="436">
        <v>200</v>
      </c>
      <c r="AM499" s="436">
        <v>150</v>
      </c>
      <c r="AN499" s="432">
        <v>18</v>
      </c>
      <c r="AO499" s="432">
        <v>25</v>
      </c>
      <c r="AP499" s="446">
        <v>2083.0920000000001</v>
      </c>
      <c r="AQ499" s="447">
        <v>574.20023190906397</v>
      </c>
      <c r="AR499" s="446" t="s">
        <v>1156</v>
      </c>
      <c r="AS499" s="449">
        <v>56.59</v>
      </c>
      <c r="AT499" s="432" t="s">
        <v>299</v>
      </c>
      <c r="AU499" s="432" t="s">
        <v>197</v>
      </c>
      <c r="AV499" s="450" t="s">
        <v>389</v>
      </c>
      <c r="AW499" s="450" t="s">
        <v>390</v>
      </c>
      <c r="AX499" s="450" t="s">
        <v>328</v>
      </c>
      <c r="AY499" s="450" t="s">
        <v>325</v>
      </c>
      <c r="AZ499" s="450" t="s">
        <v>385</v>
      </c>
      <c r="BA499" s="450" t="s">
        <v>361</v>
      </c>
      <c r="BB499" s="450" t="s">
        <v>381</v>
      </c>
      <c r="BC499" s="450" t="s">
        <v>345</v>
      </c>
      <c r="BD499" s="450" t="s">
        <v>320</v>
      </c>
      <c r="BE499" s="451">
        <f t="shared" si="38"/>
        <v>536.61423728813554</v>
      </c>
      <c r="BF499" s="450">
        <v>2250</v>
      </c>
      <c r="BG499" s="451">
        <f t="shared" si="39"/>
        <v>536.61423728813554</v>
      </c>
      <c r="BH499" s="458">
        <f t="shared" si="40"/>
        <v>2250</v>
      </c>
      <c r="BI499" s="446" t="s">
        <v>198</v>
      </c>
      <c r="BJ499" s="446" t="s">
        <v>199</v>
      </c>
      <c r="BK499" s="463" t="s">
        <v>200</v>
      </c>
      <c r="BL499" s="453">
        <v>1.1499999999999999</v>
      </c>
      <c r="BM499" s="454">
        <v>40</v>
      </c>
      <c r="BN499" s="454" t="s">
        <v>911</v>
      </c>
      <c r="BO499" s="454" t="s">
        <v>912</v>
      </c>
      <c r="BP499" s="454" t="s">
        <v>913</v>
      </c>
      <c r="BQ499" s="454" t="s">
        <v>945</v>
      </c>
      <c r="BT499" s="485">
        <v>139.24</v>
      </c>
    </row>
    <row r="500" spans="1:72" ht="13.5" customHeight="1" outlineLevel="1">
      <c r="A500" s="431" t="s">
        <v>1199</v>
      </c>
      <c r="B500" s="432" t="s">
        <v>1060</v>
      </c>
      <c r="C500" s="432">
        <v>250</v>
      </c>
      <c r="D500" s="432">
        <v>4</v>
      </c>
      <c r="E500" s="432" t="s">
        <v>432</v>
      </c>
      <c r="F500" s="433">
        <v>1785</v>
      </c>
      <c r="G500" s="456">
        <v>1588</v>
      </c>
      <c r="H500" s="434">
        <v>785</v>
      </c>
      <c r="I500" s="435">
        <v>180</v>
      </c>
      <c r="J500" s="436">
        <v>90</v>
      </c>
      <c r="K500" s="437">
        <v>72</v>
      </c>
      <c r="L500" s="438">
        <v>312.64890427941816</v>
      </c>
      <c r="M500" s="439">
        <v>156.32445213970908</v>
      </c>
      <c r="N500" s="440">
        <v>125.05956171176727</v>
      </c>
      <c r="O500" s="438">
        <v>429.45824751652236</v>
      </c>
      <c r="P500" s="439">
        <v>214.72912375826118</v>
      </c>
      <c r="Q500" s="441">
        <v>171.78329900660896</v>
      </c>
      <c r="R500" s="442">
        <v>556</v>
      </c>
      <c r="S500" s="443">
        <v>278</v>
      </c>
      <c r="T500" s="437">
        <v>222.4</v>
      </c>
      <c r="U500" s="444">
        <v>4200</v>
      </c>
      <c r="V500" s="432">
        <v>2100</v>
      </c>
      <c r="W500" s="445">
        <v>1680</v>
      </c>
      <c r="X500" s="443" t="s">
        <v>222</v>
      </c>
      <c r="Y500" s="436" t="s">
        <v>989</v>
      </c>
      <c r="Z500" s="436">
        <v>96.1</v>
      </c>
      <c r="AA500" s="436">
        <v>96.3</v>
      </c>
      <c r="AB500" s="436">
        <v>96.2</v>
      </c>
      <c r="AC500" s="436">
        <v>95.8</v>
      </c>
      <c r="AD500" s="436">
        <v>78</v>
      </c>
      <c r="AE500" s="436">
        <v>85</v>
      </c>
      <c r="AF500" s="436">
        <v>87</v>
      </c>
      <c r="AG500" s="436">
        <v>735</v>
      </c>
      <c r="AH500" s="436">
        <v>1029</v>
      </c>
      <c r="AI500" s="436">
        <v>1470</v>
      </c>
      <c r="AJ500" s="436">
        <v>1102.5</v>
      </c>
      <c r="AK500" s="436">
        <v>140</v>
      </c>
      <c r="AL500" s="436">
        <v>200</v>
      </c>
      <c r="AM500" s="436">
        <v>150</v>
      </c>
      <c r="AN500" s="432">
        <v>18</v>
      </c>
      <c r="AO500" s="432">
        <v>25</v>
      </c>
      <c r="AP500" s="446">
        <v>2435.4119999999998</v>
      </c>
      <c r="AQ500" s="447">
        <v>680.13790464515364</v>
      </c>
      <c r="AR500" s="446" t="s">
        <v>1158</v>
      </c>
      <c r="AS500" s="449">
        <v>69.62</v>
      </c>
      <c r="AT500" s="432" t="s">
        <v>299</v>
      </c>
      <c r="AU500" s="432" t="s">
        <v>197</v>
      </c>
      <c r="AV500" s="450">
        <v>75</v>
      </c>
      <c r="AW500" s="450">
        <v>86</v>
      </c>
      <c r="AX500" s="450">
        <v>57</v>
      </c>
      <c r="AY500" s="450">
        <v>61</v>
      </c>
      <c r="AZ500" s="450">
        <v>71</v>
      </c>
      <c r="BA500" s="450">
        <v>69</v>
      </c>
      <c r="BB500" s="450">
        <v>67</v>
      </c>
      <c r="BC500" s="450">
        <v>59</v>
      </c>
      <c r="BD500" s="450">
        <v>50</v>
      </c>
      <c r="BE500" s="451">
        <f t="shared" si="38"/>
        <v>536.61423728813554</v>
      </c>
      <c r="BF500" s="450">
        <v>2250</v>
      </c>
      <c r="BG500" s="451">
        <f t="shared" si="39"/>
        <v>536.61423728813554</v>
      </c>
      <c r="BH500" s="458">
        <f t="shared" si="40"/>
        <v>2250</v>
      </c>
      <c r="BI500" s="446" t="s">
        <v>198</v>
      </c>
      <c r="BJ500" s="446" t="s">
        <v>199</v>
      </c>
      <c r="BK500" s="463" t="s">
        <v>200</v>
      </c>
      <c r="BL500" s="453">
        <v>1.1499999999999999</v>
      </c>
      <c r="BM500" s="454">
        <v>40</v>
      </c>
      <c r="BN500" s="454" t="s">
        <v>911</v>
      </c>
      <c r="BO500" s="454" t="s">
        <v>990</v>
      </c>
      <c r="BP500" s="454" t="s">
        <v>913</v>
      </c>
      <c r="BQ500" s="454" t="s">
        <v>945</v>
      </c>
      <c r="BT500" s="485">
        <v>129.29578950000001</v>
      </c>
    </row>
    <row r="501" spans="1:72" ht="13.5" customHeight="1" outlineLevel="1">
      <c r="A501" s="431" t="s">
        <v>1200</v>
      </c>
      <c r="B501" s="432" t="s">
        <v>1060</v>
      </c>
      <c r="C501" s="432">
        <v>100</v>
      </c>
      <c r="D501" s="432">
        <v>6</v>
      </c>
      <c r="E501" s="432" t="s">
        <v>423</v>
      </c>
      <c r="F501" s="433">
        <v>1185</v>
      </c>
      <c r="G501" s="456">
        <v>1054</v>
      </c>
      <c r="H501" s="434">
        <v>521</v>
      </c>
      <c r="I501" s="435">
        <v>78</v>
      </c>
      <c r="J501" s="436">
        <v>39</v>
      </c>
      <c r="K501" s="437">
        <v>31.200000000000003</v>
      </c>
      <c r="L501" s="438">
        <v>135.03038800960275</v>
      </c>
      <c r="M501" s="439">
        <v>67.515194004801373</v>
      </c>
      <c r="N501" s="440">
        <v>54.012155203841104</v>
      </c>
      <c r="O501" s="438">
        <v>182.15799282559266</v>
      </c>
      <c r="P501" s="439">
        <v>91.078996412796329</v>
      </c>
      <c r="Q501" s="441">
        <v>72.863197130237069</v>
      </c>
      <c r="R501" s="442">
        <v>234</v>
      </c>
      <c r="S501" s="443">
        <v>117</v>
      </c>
      <c r="T501" s="437">
        <v>93.600000000000009</v>
      </c>
      <c r="U501" s="444">
        <v>1450</v>
      </c>
      <c r="V501" s="432">
        <v>725</v>
      </c>
      <c r="W501" s="445">
        <v>580</v>
      </c>
      <c r="X501" s="443" t="s">
        <v>231</v>
      </c>
      <c r="Y501" s="436" t="s">
        <v>194</v>
      </c>
      <c r="Z501" s="436">
        <v>95.1</v>
      </c>
      <c r="AA501" s="436">
        <v>95.3</v>
      </c>
      <c r="AB501" s="436">
        <v>95</v>
      </c>
      <c r="AC501" s="436">
        <v>94.5</v>
      </c>
      <c r="AD501" s="436">
        <v>73</v>
      </c>
      <c r="AE501" s="436">
        <v>81</v>
      </c>
      <c r="AF501" s="436">
        <v>84</v>
      </c>
      <c r="AG501" s="436">
        <v>443</v>
      </c>
      <c r="AH501" s="436">
        <v>709</v>
      </c>
      <c r="AI501" s="436">
        <v>886</v>
      </c>
      <c r="AJ501" s="436">
        <v>664.5</v>
      </c>
      <c r="AK501" s="436">
        <v>160</v>
      </c>
      <c r="AL501" s="436">
        <v>200</v>
      </c>
      <c r="AM501" s="436">
        <v>150</v>
      </c>
      <c r="AN501" s="432">
        <v>30</v>
      </c>
      <c r="AO501" s="432">
        <v>35</v>
      </c>
      <c r="AP501" s="446">
        <v>1611.864</v>
      </c>
      <c r="AQ501" s="447">
        <v>435.70327933192561</v>
      </c>
      <c r="AR501" s="446" t="s">
        <v>1160</v>
      </c>
      <c r="AS501" s="449">
        <v>45.9</v>
      </c>
      <c r="AT501" s="432" t="s">
        <v>299</v>
      </c>
      <c r="AU501" s="432" t="s">
        <v>197</v>
      </c>
      <c r="AV501" s="450" t="s">
        <v>392</v>
      </c>
      <c r="AW501" s="450" t="s">
        <v>393</v>
      </c>
      <c r="AX501" s="450" t="s">
        <v>348</v>
      </c>
      <c r="AY501" s="450" t="s">
        <v>329</v>
      </c>
      <c r="AZ501" s="450" t="s">
        <v>317</v>
      </c>
      <c r="BA501" s="450" t="s">
        <v>345</v>
      </c>
      <c r="BB501" s="450" t="s">
        <v>329</v>
      </c>
      <c r="BC501" s="450" t="s">
        <v>394</v>
      </c>
      <c r="BD501" s="450" t="s">
        <v>341</v>
      </c>
      <c r="BE501" s="451">
        <f t="shared" si="38"/>
        <v>670.76779661016951</v>
      </c>
      <c r="BF501" s="450">
        <v>1800</v>
      </c>
      <c r="BG501" s="451">
        <f t="shared" si="39"/>
        <v>670.76779661016951</v>
      </c>
      <c r="BH501" s="458">
        <f t="shared" si="40"/>
        <v>1800</v>
      </c>
      <c r="BI501" s="446" t="s">
        <v>198</v>
      </c>
      <c r="BJ501" s="446" t="s">
        <v>199</v>
      </c>
      <c r="BK501" s="452" t="s">
        <v>200</v>
      </c>
      <c r="BL501" s="453">
        <v>1.1499999999999999</v>
      </c>
      <c r="BM501" s="454">
        <v>40</v>
      </c>
      <c r="BN501" s="454" t="s">
        <v>911</v>
      </c>
      <c r="BO501" s="454" t="s">
        <v>912</v>
      </c>
      <c r="BP501" s="454" t="s">
        <v>913</v>
      </c>
      <c r="BQ501" s="454" t="s">
        <v>945</v>
      </c>
      <c r="BT501" s="485">
        <v>137.2894737</v>
      </c>
    </row>
    <row r="502" spans="1:72" ht="13.5" customHeight="1" outlineLevel="1">
      <c r="A502" s="431" t="s">
        <v>1201</v>
      </c>
      <c r="B502" s="432" t="s">
        <v>1060</v>
      </c>
      <c r="C502" s="432">
        <v>125</v>
      </c>
      <c r="D502" s="432">
        <v>6</v>
      </c>
      <c r="E502" s="432" t="s">
        <v>425</v>
      </c>
      <c r="F502" s="433">
        <v>1185</v>
      </c>
      <c r="G502" s="456">
        <v>1054</v>
      </c>
      <c r="H502" s="434">
        <v>521</v>
      </c>
      <c r="I502" s="435">
        <v>96</v>
      </c>
      <c r="J502" s="436">
        <v>48</v>
      </c>
      <c r="K502" s="437">
        <v>38.400000000000006</v>
      </c>
      <c r="L502" s="438">
        <v>166.50706629562501</v>
      </c>
      <c r="M502" s="439">
        <v>83.253533147812504</v>
      </c>
      <c r="N502" s="440">
        <v>66.602826518250012</v>
      </c>
      <c r="O502" s="438">
        <v>224.68492643596241</v>
      </c>
      <c r="P502" s="439">
        <v>112.34246321798121</v>
      </c>
      <c r="Q502" s="441">
        <v>89.87397057438497</v>
      </c>
      <c r="R502" s="442">
        <v>288</v>
      </c>
      <c r="S502" s="443">
        <v>144</v>
      </c>
      <c r="T502" s="437">
        <v>115.2</v>
      </c>
      <c r="U502" s="444">
        <v>1816</v>
      </c>
      <c r="V502" s="432">
        <v>908</v>
      </c>
      <c r="W502" s="445">
        <v>726.40000000000009</v>
      </c>
      <c r="X502" s="443" t="s">
        <v>231</v>
      </c>
      <c r="Y502" s="436" t="s">
        <v>194</v>
      </c>
      <c r="Z502" s="436">
        <v>95.1</v>
      </c>
      <c r="AA502" s="436">
        <v>95.4</v>
      </c>
      <c r="AB502" s="436">
        <v>95</v>
      </c>
      <c r="AC502" s="436">
        <v>94.5</v>
      </c>
      <c r="AD502" s="436">
        <v>74</v>
      </c>
      <c r="AE502" s="436">
        <v>82</v>
      </c>
      <c r="AF502" s="436">
        <v>85</v>
      </c>
      <c r="AG502" s="436">
        <v>554</v>
      </c>
      <c r="AH502" s="436">
        <v>886</v>
      </c>
      <c r="AI502" s="436">
        <v>1108</v>
      </c>
      <c r="AJ502" s="436">
        <v>831</v>
      </c>
      <c r="AK502" s="436">
        <v>160</v>
      </c>
      <c r="AL502" s="436">
        <v>200</v>
      </c>
      <c r="AM502" s="436">
        <v>150</v>
      </c>
      <c r="AN502" s="432">
        <v>25</v>
      </c>
      <c r="AO502" s="432">
        <v>35</v>
      </c>
      <c r="AP502" s="446">
        <v>1766.0039999999999</v>
      </c>
      <c r="AQ502" s="447">
        <v>520.68760882395441</v>
      </c>
      <c r="AR502" s="446" t="s">
        <v>1162</v>
      </c>
      <c r="AS502" s="449">
        <v>58.4</v>
      </c>
      <c r="AT502" s="432" t="s">
        <v>299</v>
      </c>
      <c r="AU502" s="432" t="s">
        <v>197</v>
      </c>
      <c r="AV502" s="450" t="s">
        <v>364</v>
      </c>
      <c r="AW502" s="450" t="s">
        <v>365</v>
      </c>
      <c r="AX502" s="450" t="s">
        <v>396</v>
      </c>
      <c r="AY502" s="450" t="s">
        <v>329</v>
      </c>
      <c r="AZ502" s="450" t="s">
        <v>366</v>
      </c>
      <c r="BA502" s="450" t="s">
        <v>366</v>
      </c>
      <c r="BB502" s="450" t="s">
        <v>317</v>
      </c>
      <c r="BC502" s="450" t="s">
        <v>330</v>
      </c>
      <c r="BD502" s="450" t="s">
        <v>397</v>
      </c>
      <c r="BE502" s="451">
        <f t="shared" si="38"/>
        <v>670.76779661016951</v>
      </c>
      <c r="BF502" s="450">
        <v>1800</v>
      </c>
      <c r="BG502" s="451">
        <f t="shared" si="39"/>
        <v>670.76779661016951</v>
      </c>
      <c r="BH502" s="458">
        <f t="shared" si="40"/>
        <v>1800</v>
      </c>
      <c r="BI502" s="446" t="s">
        <v>198</v>
      </c>
      <c r="BJ502" s="446" t="s">
        <v>199</v>
      </c>
      <c r="BK502" s="452" t="s">
        <v>200</v>
      </c>
      <c r="BL502" s="453">
        <v>1.1499999999999999</v>
      </c>
      <c r="BM502" s="454">
        <v>40</v>
      </c>
      <c r="BN502" s="454" t="s">
        <v>911</v>
      </c>
      <c r="BO502" s="454" t="s">
        <v>912</v>
      </c>
      <c r="BP502" s="454" t="s">
        <v>913</v>
      </c>
      <c r="BQ502" s="454" t="s">
        <v>945</v>
      </c>
      <c r="BT502" s="485">
        <v>138.09473679999999</v>
      </c>
    </row>
    <row r="503" spans="1:72" ht="13.5" customHeight="1" outlineLevel="1">
      <c r="A503" s="431" t="s">
        <v>1202</v>
      </c>
      <c r="B503" s="432" t="s">
        <v>1060</v>
      </c>
      <c r="C503" s="432">
        <v>150</v>
      </c>
      <c r="D503" s="432">
        <v>6</v>
      </c>
      <c r="E503" s="432" t="s">
        <v>427</v>
      </c>
      <c r="F503" s="433">
        <v>1190</v>
      </c>
      <c r="G503" s="456">
        <v>1059</v>
      </c>
      <c r="H503" s="434">
        <v>464</v>
      </c>
      <c r="I503" s="435">
        <v>118</v>
      </c>
      <c r="J503" s="436">
        <v>59</v>
      </c>
      <c r="K503" s="437">
        <v>47.2</v>
      </c>
      <c r="L503" s="438">
        <v>201.48624319633717</v>
      </c>
      <c r="M503" s="439">
        <v>100.74312159816859</v>
      </c>
      <c r="N503" s="440">
        <v>80.594497278534874</v>
      </c>
      <c r="O503" s="438">
        <v>267.93677477488524</v>
      </c>
      <c r="P503" s="439">
        <v>133.96838738744262</v>
      </c>
      <c r="Q503" s="441">
        <v>107.1747099099541</v>
      </c>
      <c r="R503" s="442">
        <v>344</v>
      </c>
      <c r="S503" s="443">
        <v>172</v>
      </c>
      <c r="T503" s="437">
        <v>137.6</v>
      </c>
      <c r="U503" s="444">
        <v>2170</v>
      </c>
      <c r="V503" s="432">
        <v>1085</v>
      </c>
      <c r="W503" s="445">
        <v>868</v>
      </c>
      <c r="X503" s="443" t="s">
        <v>231</v>
      </c>
      <c r="Y503" s="436" t="s">
        <v>194</v>
      </c>
      <c r="Z503" s="436">
        <v>95.6</v>
      </c>
      <c r="AA503" s="436">
        <v>96</v>
      </c>
      <c r="AB503" s="436">
        <v>95.8</v>
      </c>
      <c r="AC503" s="436">
        <v>95.4</v>
      </c>
      <c r="AD503" s="436">
        <v>73</v>
      </c>
      <c r="AE503" s="436">
        <v>82</v>
      </c>
      <c r="AF503" s="436">
        <v>85</v>
      </c>
      <c r="AG503" s="436">
        <v>662</v>
      </c>
      <c r="AH503" s="436">
        <v>926</v>
      </c>
      <c r="AI503" s="436">
        <v>1324</v>
      </c>
      <c r="AJ503" s="436">
        <v>867.22</v>
      </c>
      <c r="AK503" s="436">
        <v>140</v>
      </c>
      <c r="AL503" s="436">
        <v>200</v>
      </c>
      <c r="AM503" s="436">
        <v>131</v>
      </c>
      <c r="AN503" s="432">
        <v>28</v>
      </c>
      <c r="AO503" s="432">
        <v>43</v>
      </c>
      <c r="AP503" s="446">
        <v>2006.0219999999999</v>
      </c>
      <c r="AQ503" s="447">
        <v>606.36953923476699</v>
      </c>
      <c r="AR503" s="446" t="s">
        <v>1164</v>
      </c>
      <c r="AS503" s="449">
        <v>68.5</v>
      </c>
      <c r="AT503" s="432" t="s">
        <v>299</v>
      </c>
      <c r="AU503" s="432" t="s">
        <v>197</v>
      </c>
      <c r="AV503" s="450" t="s">
        <v>313</v>
      </c>
      <c r="AW503" s="450" t="s">
        <v>314</v>
      </c>
      <c r="AX503" s="450" t="s">
        <v>315</v>
      </c>
      <c r="AY503" s="450" t="s">
        <v>394</v>
      </c>
      <c r="AZ503" s="450" t="s">
        <v>317</v>
      </c>
      <c r="BA503" s="450" t="s">
        <v>345</v>
      </c>
      <c r="BB503" s="450" t="s">
        <v>318</v>
      </c>
      <c r="BC503" s="450" t="s">
        <v>320</v>
      </c>
      <c r="BD503" s="450" t="s">
        <v>341</v>
      </c>
      <c r="BE503" s="451">
        <f t="shared" si="38"/>
        <v>670.76779661016951</v>
      </c>
      <c r="BF503" s="450">
        <v>1800</v>
      </c>
      <c r="BG503" s="451">
        <f t="shared" si="39"/>
        <v>670.76779661016951</v>
      </c>
      <c r="BH503" s="458">
        <f t="shared" si="40"/>
        <v>1800</v>
      </c>
      <c r="BI503" s="446" t="s">
        <v>198</v>
      </c>
      <c r="BJ503" s="446" t="s">
        <v>199</v>
      </c>
      <c r="BK503" s="452" t="s">
        <v>200</v>
      </c>
      <c r="BL503" s="453">
        <v>1.1499999999999999</v>
      </c>
      <c r="BM503" s="454">
        <v>40</v>
      </c>
      <c r="BN503" s="454" t="s">
        <v>911</v>
      </c>
      <c r="BO503" s="454" t="s">
        <v>912</v>
      </c>
      <c r="BP503" s="454" t="s">
        <v>913</v>
      </c>
      <c r="BQ503" s="454" t="s">
        <v>945</v>
      </c>
      <c r="BT503" s="485">
        <v>126.7368421</v>
      </c>
    </row>
    <row r="504" spans="1:72" ht="13.5" customHeight="1" outlineLevel="1">
      <c r="A504" s="431" t="s">
        <v>1203</v>
      </c>
      <c r="B504" s="432" t="s">
        <v>1060</v>
      </c>
      <c r="C504" s="432">
        <v>200</v>
      </c>
      <c r="D504" s="432">
        <v>6</v>
      </c>
      <c r="E504" s="432" t="s">
        <v>432</v>
      </c>
      <c r="F504" s="433">
        <v>1190</v>
      </c>
      <c r="G504" s="456">
        <v>1059</v>
      </c>
      <c r="H504" s="434">
        <v>464</v>
      </c>
      <c r="I504" s="435">
        <v>146</v>
      </c>
      <c r="J504" s="436">
        <v>73</v>
      </c>
      <c r="K504" s="437">
        <v>58.400000000000006</v>
      </c>
      <c r="L504" s="438">
        <v>261.48436894813534</v>
      </c>
      <c r="M504" s="439">
        <v>130.74218447406767</v>
      </c>
      <c r="N504" s="440">
        <v>104.59374757925414</v>
      </c>
      <c r="O504" s="438">
        <v>352.21105478511078</v>
      </c>
      <c r="P504" s="439">
        <v>176.10552739255539</v>
      </c>
      <c r="Q504" s="441">
        <v>140.88442191404431</v>
      </c>
      <c r="R504" s="442">
        <v>454</v>
      </c>
      <c r="S504" s="443">
        <v>227</v>
      </c>
      <c r="T504" s="437">
        <v>181.60000000000002</v>
      </c>
      <c r="U504" s="444">
        <v>2900</v>
      </c>
      <c r="V504" s="432">
        <v>1450</v>
      </c>
      <c r="W504" s="445">
        <v>1160</v>
      </c>
      <c r="X504" s="443" t="s">
        <v>231</v>
      </c>
      <c r="Y504" s="436" t="s">
        <v>194</v>
      </c>
      <c r="Z504" s="436">
        <v>95.6</v>
      </c>
      <c r="AA504" s="436">
        <v>96.2</v>
      </c>
      <c r="AB504" s="436">
        <v>95.8</v>
      </c>
      <c r="AC504" s="436">
        <v>95.4</v>
      </c>
      <c r="AD504" s="436">
        <v>75</v>
      </c>
      <c r="AE504" s="436">
        <v>83</v>
      </c>
      <c r="AF504" s="436">
        <v>86</v>
      </c>
      <c r="AG504" s="436">
        <v>883</v>
      </c>
      <c r="AH504" s="436">
        <v>1103</v>
      </c>
      <c r="AI504" s="436">
        <v>1776</v>
      </c>
      <c r="AJ504" s="436">
        <v>1156.73</v>
      </c>
      <c r="AK504" s="436">
        <v>125</v>
      </c>
      <c r="AL504" s="436">
        <v>200</v>
      </c>
      <c r="AM504" s="436">
        <v>131</v>
      </c>
      <c r="AN504" s="432">
        <v>25</v>
      </c>
      <c r="AO504" s="432">
        <v>32</v>
      </c>
      <c r="AP504" s="446">
        <v>2450.826</v>
      </c>
      <c r="AQ504" s="447">
        <v>769.20198265359249</v>
      </c>
      <c r="AR504" s="446" t="s">
        <v>1166</v>
      </c>
      <c r="AS504" s="449">
        <v>89.69</v>
      </c>
      <c r="AT504" s="432" t="s">
        <v>299</v>
      </c>
      <c r="AU504" s="432" t="s">
        <v>197</v>
      </c>
      <c r="AV504" s="450" t="s">
        <v>389</v>
      </c>
      <c r="AW504" s="450" t="s">
        <v>380</v>
      </c>
      <c r="AX504" s="450" t="s">
        <v>318</v>
      </c>
      <c r="AY504" s="450" t="s">
        <v>392</v>
      </c>
      <c r="AZ504" s="450" t="s">
        <v>401</v>
      </c>
      <c r="BA504" s="450" t="s">
        <v>385</v>
      </c>
      <c r="BB504" s="450" t="s">
        <v>392</v>
      </c>
      <c r="BC504" s="450" t="s">
        <v>366</v>
      </c>
      <c r="BD504" s="450" t="s">
        <v>316</v>
      </c>
      <c r="BE504" s="451">
        <f t="shared" si="38"/>
        <v>670.76779661016951</v>
      </c>
      <c r="BF504" s="450">
        <v>1800</v>
      </c>
      <c r="BG504" s="451">
        <f t="shared" si="39"/>
        <v>670.76779661016951</v>
      </c>
      <c r="BH504" s="458">
        <f t="shared" si="40"/>
        <v>1800</v>
      </c>
      <c r="BI504" s="446" t="s">
        <v>198</v>
      </c>
      <c r="BJ504" s="446" t="s">
        <v>199</v>
      </c>
      <c r="BK504" s="452" t="s">
        <v>200</v>
      </c>
      <c r="BL504" s="453">
        <v>1.1499999999999999</v>
      </c>
      <c r="BM504" s="454">
        <v>40</v>
      </c>
      <c r="BN504" s="454" t="s">
        <v>911</v>
      </c>
      <c r="BO504" s="454" t="s">
        <v>990</v>
      </c>
      <c r="BP504" s="454" t="s">
        <v>913</v>
      </c>
      <c r="BQ504" s="454" t="s">
        <v>945</v>
      </c>
      <c r="BT504" s="485">
        <v>117.3894737</v>
      </c>
    </row>
    <row r="505" spans="1:72" ht="13.5" customHeight="1" outlineLevel="1">
      <c r="A505" s="431" t="s">
        <v>1204</v>
      </c>
      <c r="B505" s="432" t="s">
        <v>1060</v>
      </c>
      <c r="C505" s="432">
        <v>250</v>
      </c>
      <c r="D505" s="432">
        <v>6</v>
      </c>
      <c r="E505" s="432" t="s">
        <v>432</v>
      </c>
      <c r="F505" s="433">
        <v>1190</v>
      </c>
      <c r="G505" s="456">
        <v>1059</v>
      </c>
      <c r="H505" s="434">
        <v>464</v>
      </c>
      <c r="I505" s="435">
        <v>172</v>
      </c>
      <c r="J505" s="436">
        <v>86</v>
      </c>
      <c r="K505" s="437">
        <v>68.8</v>
      </c>
      <c r="L505" s="438">
        <v>302.32770317448592</v>
      </c>
      <c r="M505" s="439">
        <v>151.16385158724296</v>
      </c>
      <c r="N505" s="440">
        <v>120.93108126979438</v>
      </c>
      <c r="O505" s="438">
        <v>425.79099867326727</v>
      </c>
      <c r="P505" s="439">
        <v>212.89549933663363</v>
      </c>
      <c r="Q505" s="441">
        <v>170.31639946930693</v>
      </c>
      <c r="R505" s="442">
        <v>562</v>
      </c>
      <c r="S505" s="443">
        <v>281</v>
      </c>
      <c r="T505" s="437">
        <v>224.8</v>
      </c>
      <c r="U505" s="444">
        <v>4100</v>
      </c>
      <c r="V505" s="432">
        <v>2050</v>
      </c>
      <c r="W505" s="445">
        <v>1640</v>
      </c>
      <c r="X505" s="443" t="s">
        <v>222</v>
      </c>
      <c r="Y505" s="436" t="s">
        <v>989</v>
      </c>
      <c r="Z505" s="436">
        <v>95.7</v>
      </c>
      <c r="AA505" s="436">
        <v>96</v>
      </c>
      <c r="AB505" s="436">
        <v>95.8</v>
      </c>
      <c r="AC505" s="436">
        <v>95.4</v>
      </c>
      <c r="AD505" s="436">
        <v>81</v>
      </c>
      <c r="AE505" s="436">
        <v>86</v>
      </c>
      <c r="AF505" s="436">
        <v>87</v>
      </c>
      <c r="AG505" s="436">
        <v>1104</v>
      </c>
      <c r="AH505" s="436">
        <v>1325</v>
      </c>
      <c r="AI505" s="436">
        <v>2648</v>
      </c>
      <c r="AJ505" s="436">
        <v>1446.24</v>
      </c>
      <c r="AK505" s="436">
        <v>120</v>
      </c>
      <c r="AL505" s="436">
        <v>200</v>
      </c>
      <c r="AM505" s="436">
        <v>131</v>
      </c>
      <c r="AN505" s="432">
        <v>20</v>
      </c>
      <c r="AO505" s="432">
        <v>25</v>
      </c>
      <c r="AP505" s="446">
        <v>2429.9070000000002</v>
      </c>
      <c r="AQ505" s="447">
        <v>755.1515309539102</v>
      </c>
      <c r="AR505" s="446" t="s">
        <v>1168</v>
      </c>
      <c r="AS505" s="449">
        <v>87.87</v>
      </c>
      <c r="AT505" s="432" t="s">
        <v>299</v>
      </c>
      <c r="AU505" s="432" t="s">
        <v>197</v>
      </c>
      <c r="AV505" s="450" t="s">
        <v>389</v>
      </c>
      <c r="AW505" s="450" t="s">
        <v>380</v>
      </c>
      <c r="AX505" s="450" t="s">
        <v>318</v>
      </c>
      <c r="AY505" s="450" t="s">
        <v>392</v>
      </c>
      <c r="AZ505" s="450" t="s">
        <v>401</v>
      </c>
      <c r="BA505" s="450" t="s">
        <v>385</v>
      </c>
      <c r="BB505" s="450" t="s">
        <v>392</v>
      </c>
      <c r="BC505" s="450" t="s">
        <v>366</v>
      </c>
      <c r="BD505" s="450" t="s">
        <v>316</v>
      </c>
      <c r="BE505" s="451">
        <f t="shared" si="38"/>
        <v>670.76779661016951</v>
      </c>
      <c r="BF505" s="450">
        <v>1800</v>
      </c>
      <c r="BG505" s="451">
        <f t="shared" si="39"/>
        <v>670.76779661016951</v>
      </c>
      <c r="BH505" s="458">
        <f t="shared" si="40"/>
        <v>1800</v>
      </c>
      <c r="BI505" s="446" t="s">
        <v>198</v>
      </c>
      <c r="BJ505" s="446" t="s">
        <v>199</v>
      </c>
      <c r="BK505" s="452" t="s">
        <v>200</v>
      </c>
      <c r="BL505" s="453">
        <v>1.1499999999999999</v>
      </c>
      <c r="BM505" s="454">
        <v>40</v>
      </c>
      <c r="BN505" s="454" t="s">
        <v>911</v>
      </c>
      <c r="BO505" s="454" t="s">
        <v>990</v>
      </c>
      <c r="BP505" s="454" t="s">
        <v>913</v>
      </c>
      <c r="BQ505" s="454" t="s">
        <v>945</v>
      </c>
      <c r="BT505" s="485">
        <v>135.51052630000001</v>
      </c>
    </row>
    <row r="506" spans="1:72" ht="13.5" customHeight="1" outlineLevel="1">
      <c r="A506" s="431" t="s">
        <v>1205</v>
      </c>
      <c r="B506" s="432" t="s">
        <v>1060</v>
      </c>
      <c r="C506" s="432">
        <v>75</v>
      </c>
      <c r="D506" s="432">
        <v>8</v>
      </c>
      <c r="E506" s="432" t="s">
        <v>423</v>
      </c>
      <c r="F506" s="433">
        <v>885</v>
      </c>
      <c r="G506" s="456">
        <v>787</v>
      </c>
      <c r="H506" s="434">
        <v>345</v>
      </c>
      <c r="I506" s="435">
        <v>74</v>
      </c>
      <c r="J506" s="436">
        <v>37</v>
      </c>
      <c r="K506" s="437">
        <v>29.6</v>
      </c>
      <c r="L506" s="438">
        <v>112.23020145411422</v>
      </c>
      <c r="M506" s="439">
        <v>56.115100727057111</v>
      </c>
      <c r="N506" s="440">
        <v>44.892080581645693</v>
      </c>
      <c r="O506" s="438">
        <v>147.77747120592289</v>
      </c>
      <c r="P506" s="439">
        <v>73.888735602961447</v>
      </c>
      <c r="Q506" s="441">
        <v>59.110988482369159</v>
      </c>
      <c r="R506" s="442">
        <v>188</v>
      </c>
      <c r="S506" s="443">
        <v>94</v>
      </c>
      <c r="T506" s="437">
        <v>75.2</v>
      </c>
      <c r="U506" s="444">
        <v>1086</v>
      </c>
      <c r="V506" s="432">
        <v>543</v>
      </c>
      <c r="W506" s="445">
        <v>434.40000000000003</v>
      </c>
      <c r="X506" s="443" t="s">
        <v>231</v>
      </c>
      <c r="Y506" s="436" t="s">
        <v>194</v>
      </c>
      <c r="Z506" s="436">
        <v>93.5</v>
      </c>
      <c r="AA506" s="436">
        <v>93.9</v>
      </c>
      <c r="AB506" s="436">
        <v>93.6</v>
      </c>
      <c r="AC506" s="436">
        <v>93</v>
      </c>
      <c r="AD506" s="436">
        <v>67</v>
      </c>
      <c r="AE506" s="436">
        <v>76</v>
      </c>
      <c r="AF506" s="436">
        <v>80</v>
      </c>
      <c r="AG506" s="436">
        <v>445</v>
      </c>
      <c r="AH506" s="436">
        <v>601</v>
      </c>
      <c r="AI506" s="436">
        <v>890</v>
      </c>
      <c r="AJ506" s="436">
        <v>560.70000000000005</v>
      </c>
      <c r="AK506" s="436">
        <v>135</v>
      </c>
      <c r="AL506" s="436">
        <v>200</v>
      </c>
      <c r="AM506" s="436">
        <v>126</v>
      </c>
      <c r="AN506" s="432">
        <v>25</v>
      </c>
      <c r="AO506" s="432">
        <v>32</v>
      </c>
      <c r="AP506" s="446">
        <v>1556.8140000000001</v>
      </c>
      <c r="AQ506" s="447">
        <v>435.48864063108454</v>
      </c>
      <c r="AR506" s="446" t="s">
        <v>403</v>
      </c>
      <c r="AS506" s="449">
        <v>0</v>
      </c>
      <c r="AT506" s="432" t="s">
        <v>299</v>
      </c>
      <c r="AU506" s="432" t="s">
        <v>197</v>
      </c>
      <c r="AV506" s="450" t="s">
        <v>392</v>
      </c>
      <c r="AW506" s="450" t="s">
        <v>393</v>
      </c>
      <c r="AX506" s="450" t="s">
        <v>348</v>
      </c>
      <c r="AY506" s="450" t="s">
        <v>329</v>
      </c>
      <c r="AZ506" s="450" t="s">
        <v>317</v>
      </c>
      <c r="BA506" s="450" t="s">
        <v>345</v>
      </c>
      <c r="BB506" s="450" t="s">
        <v>329</v>
      </c>
      <c r="BC506" s="450" t="s">
        <v>394</v>
      </c>
      <c r="BD506" s="450" t="s">
        <v>341</v>
      </c>
      <c r="BE506" s="451">
        <f t="shared" si="38"/>
        <v>894.35706214689264</v>
      </c>
      <c r="BF506" s="450">
        <v>1350</v>
      </c>
      <c r="BG506" s="451">
        <f t="shared" si="39"/>
        <v>894.35706214689264</v>
      </c>
      <c r="BH506" s="458">
        <f t="shared" si="40"/>
        <v>1350</v>
      </c>
      <c r="BI506" s="446" t="s">
        <v>198</v>
      </c>
      <c r="BJ506" s="446" t="s">
        <v>199</v>
      </c>
      <c r="BK506" s="452" t="s">
        <v>200</v>
      </c>
      <c r="BL506" s="453">
        <v>1.1499999999999999</v>
      </c>
      <c r="BM506" s="454">
        <v>40</v>
      </c>
      <c r="BN506" s="454" t="s">
        <v>911</v>
      </c>
      <c r="BO506" s="454" t="s">
        <v>912</v>
      </c>
      <c r="BP506" s="454" t="s">
        <v>913</v>
      </c>
      <c r="BQ506" s="454" t="s">
        <v>945</v>
      </c>
      <c r="BT506" s="485">
        <v>129.29250529999999</v>
      </c>
    </row>
    <row r="507" spans="1:72" ht="13.5" customHeight="1" outlineLevel="1">
      <c r="A507" s="431" t="s">
        <v>1206</v>
      </c>
      <c r="B507" s="432" t="s">
        <v>1060</v>
      </c>
      <c r="C507" s="432">
        <v>100</v>
      </c>
      <c r="D507" s="432">
        <v>8</v>
      </c>
      <c r="E507" s="432" t="s">
        <v>425</v>
      </c>
      <c r="F507" s="433">
        <v>885</v>
      </c>
      <c r="G507" s="456">
        <v>787</v>
      </c>
      <c r="H507" s="434">
        <v>345</v>
      </c>
      <c r="I507" s="435">
        <v>96</v>
      </c>
      <c r="J507" s="436">
        <v>48</v>
      </c>
      <c r="K507" s="437">
        <v>38.400000000000006</v>
      </c>
      <c r="L507" s="438">
        <v>142.16279385487792</v>
      </c>
      <c r="M507" s="439">
        <v>71.081396927438959</v>
      </c>
      <c r="N507" s="440">
        <v>56.865117541951172</v>
      </c>
      <c r="O507" s="438">
        <v>190.76545842064817</v>
      </c>
      <c r="P507" s="439">
        <v>95.382729210324086</v>
      </c>
      <c r="Q507" s="441">
        <v>76.306183368259269</v>
      </c>
      <c r="R507" s="442">
        <v>246</v>
      </c>
      <c r="S507" s="443">
        <v>123</v>
      </c>
      <c r="T507" s="437">
        <v>98.4</v>
      </c>
      <c r="U507" s="444">
        <v>1450</v>
      </c>
      <c r="V507" s="432">
        <v>725</v>
      </c>
      <c r="W507" s="445">
        <v>580</v>
      </c>
      <c r="X507" s="443" t="s">
        <v>231</v>
      </c>
      <c r="Y507" s="436" t="s">
        <v>194</v>
      </c>
      <c r="Z507" s="436">
        <v>94.2</v>
      </c>
      <c r="AA507" s="436">
        <v>94.5</v>
      </c>
      <c r="AB507" s="436">
        <v>94.1</v>
      </c>
      <c r="AC507" s="436">
        <v>93.6</v>
      </c>
      <c r="AD507" s="436">
        <v>70</v>
      </c>
      <c r="AE507" s="436">
        <v>78</v>
      </c>
      <c r="AF507" s="436">
        <v>81</v>
      </c>
      <c r="AG507" s="436">
        <v>593</v>
      </c>
      <c r="AH507" s="436">
        <v>771</v>
      </c>
      <c r="AI507" s="436">
        <v>1186</v>
      </c>
      <c r="AJ507" s="436">
        <v>747.18</v>
      </c>
      <c r="AK507" s="436">
        <v>130</v>
      </c>
      <c r="AL507" s="436">
        <v>200</v>
      </c>
      <c r="AM507" s="436">
        <v>126</v>
      </c>
      <c r="AN507" s="432">
        <v>22</v>
      </c>
      <c r="AO507" s="432">
        <v>30</v>
      </c>
      <c r="AP507" s="446">
        <v>1697</v>
      </c>
      <c r="AQ507" s="447">
        <v>537.6579280506113</v>
      </c>
      <c r="AR507" s="446" t="s">
        <v>405</v>
      </c>
      <c r="AS507" s="449">
        <v>0</v>
      </c>
      <c r="AT507" s="432" t="s">
        <v>299</v>
      </c>
      <c r="AU507" s="432" t="s">
        <v>197</v>
      </c>
      <c r="AV507" s="450" t="s">
        <v>364</v>
      </c>
      <c r="AW507" s="450" t="s">
        <v>365</v>
      </c>
      <c r="AX507" s="450" t="s">
        <v>396</v>
      </c>
      <c r="AY507" s="450" t="s">
        <v>329</v>
      </c>
      <c r="AZ507" s="450" t="s">
        <v>366</v>
      </c>
      <c r="BA507" s="450" t="s">
        <v>366</v>
      </c>
      <c r="BB507" s="450" t="s">
        <v>317</v>
      </c>
      <c r="BC507" s="450" t="s">
        <v>330</v>
      </c>
      <c r="BD507" s="450" t="s">
        <v>397</v>
      </c>
      <c r="BE507" s="451">
        <f t="shared" si="38"/>
        <v>894.35706214689264</v>
      </c>
      <c r="BF507" s="450">
        <v>1350</v>
      </c>
      <c r="BG507" s="451">
        <f t="shared" si="39"/>
        <v>894.35706214689264</v>
      </c>
      <c r="BH507" s="458">
        <f t="shared" si="40"/>
        <v>1350</v>
      </c>
      <c r="BI507" s="446" t="s">
        <v>198</v>
      </c>
      <c r="BJ507" s="446" t="s">
        <v>199</v>
      </c>
      <c r="BK507" s="452" t="s">
        <v>200</v>
      </c>
      <c r="BL507" s="453">
        <v>1.1499999999999999</v>
      </c>
      <c r="BM507" s="454">
        <v>40</v>
      </c>
      <c r="BN507" s="454" t="s">
        <v>911</v>
      </c>
      <c r="BO507" s="454" t="s">
        <v>912</v>
      </c>
      <c r="BP507" s="454" t="s">
        <v>913</v>
      </c>
      <c r="BQ507" s="454" t="s">
        <v>945</v>
      </c>
      <c r="BT507" s="485">
        <v>124.5262632</v>
      </c>
    </row>
    <row r="508" spans="1:72" ht="13.5" customHeight="1" outlineLevel="1">
      <c r="A508" s="431" t="s">
        <v>1207</v>
      </c>
      <c r="B508" s="432" t="s">
        <v>1060</v>
      </c>
      <c r="C508" s="432">
        <v>125</v>
      </c>
      <c r="D508" s="432">
        <v>8</v>
      </c>
      <c r="E508" s="432" t="s">
        <v>427</v>
      </c>
      <c r="F508" s="433">
        <v>885</v>
      </c>
      <c r="G508" s="456">
        <v>787</v>
      </c>
      <c r="H508" s="434">
        <v>345</v>
      </c>
      <c r="I508" s="435">
        <v>108</v>
      </c>
      <c r="J508" s="436">
        <v>54</v>
      </c>
      <c r="K508" s="437">
        <v>43.2</v>
      </c>
      <c r="L508" s="438">
        <v>176.95210334473444</v>
      </c>
      <c r="M508" s="439">
        <v>88.47605167236722</v>
      </c>
      <c r="N508" s="440">
        <v>70.780841337893776</v>
      </c>
      <c r="O508" s="438">
        <v>234.941152276108</v>
      </c>
      <c r="P508" s="439">
        <v>117.470576138054</v>
      </c>
      <c r="Q508" s="441">
        <v>93.976460910443208</v>
      </c>
      <c r="R508" s="442">
        <v>304</v>
      </c>
      <c r="S508" s="443">
        <v>152</v>
      </c>
      <c r="T508" s="437">
        <v>121.60000000000001</v>
      </c>
      <c r="U508" s="444">
        <v>1816</v>
      </c>
      <c r="V508" s="432">
        <v>908</v>
      </c>
      <c r="W508" s="445">
        <v>726.40000000000009</v>
      </c>
      <c r="X508" s="443" t="s">
        <v>231</v>
      </c>
      <c r="Y508" s="436" t="s">
        <v>194</v>
      </c>
      <c r="Z508" s="436">
        <v>94.6</v>
      </c>
      <c r="AA508" s="436">
        <v>94.7</v>
      </c>
      <c r="AB508" s="436">
        <v>94.1</v>
      </c>
      <c r="AC508" s="436">
        <v>93.6</v>
      </c>
      <c r="AD508" s="436">
        <v>70</v>
      </c>
      <c r="AE508" s="436">
        <v>79</v>
      </c>
      <c r="AF508" s="436">
        <v>82</v>
      </c>
      <c r="AG508" s="436">
        <v>742</v>
      </c>
      <c r="AH508" s="436">
        <v>965</v>
      </c>
      <c r="AI508" s="436">
        <v>1484</v>
      </c>
      <c r="AJ508" s="436">
        <v>934.92</v>
      </c>
      <c r="AK508" s="436">
        <v>130</v>
      </c>
      <c r="AL508" s="436">
        <v>200</v>
      </c>
      <c r="AM508" s="436">
        <v>126</v>
      </c>
      <c r="AN508" s="432">
        <v>20</v>
      </c>
      <c r="AO508" s="432">
        <v>30</v>
      </c>
      <c r="AP508" s="446">
        <v>2018</v>
      </c>
      <c r="AQ508" s="447">
        <v>625.03486802145312</v>
      </c>
      <c r="AR508" s="446" t="s">
        <v>407</v>
      </c>
      <c r="AS508" s="449">
        <v>0</v>
      </c>
      <c r="AT508" s="432" t="s">
        <v>299</v>
      </c>
      <c r="AU508" s="432" t="s">
        <v>197</v>
      </c>
      <c r="AV508" s="450" t="s">
        <v>313</v>
      </c>
      <c r="AW508" s="450" t="s">
        <v>314</v>
      </c>
      <c r="AX508" s="450" t="s">
        <v>315</v>
      </c>
      <c r="AY508" s="450" t="s">
        <v>394</v>
      </c>
      <c r="AZ508" s="450" t="s">
        <v>317</v>
      </c>
      <c r="BA508" s="450" t="s">
        <v>345</v>
      </c>
      <c r="BB508" s="450" t="s">
        <v>318</v>
      </c>
      <c r="BC508" s="450" t="s">
        <v>320</v>
      </c>
      <c r="BD508" s="450" t="s">
        <v>341</v>
      </c>
      <c r="BE508" s="451">
        <f t="shared" si="38"/>
        <v>894.35706214689264</v>
      </c>
      <c r="BF508" s="450">
        <v>1350</v>
      </c>
      <c r="BG508" s="451">
        <f t="shared" si="39"/>
        <v>894.35706214689264</v>
      </c>
      <c r="BH508" s="458">
        <f t="shared" si="40"/>
        <v>1350</v>
      </c>
      <c r="BI508" s="446" t="s">
        <v>198</v>
      </c>
      <c r="BJ508" s="446" t="s">
        <v>199</v>
      </c>
      <c r="BK508" s="452" t="s">
        <v>200</v>
      </c>
      <c r="BL508" s="453">
        <v>1.1499999999999999</v>
      </c>
      <c r="BM508" s="454">
        <v>40</v>
      </c>
      <c r="BN508" s="454" t="s">
        <v>911</v>
      </c>
      <c r="BO508" s="454" t="s">
        <v>912</v>
      </c>
      <c r="BP508" s="454" t="s">
        <v>913</v>
      </c>
      <c r="BQ508" s="454" t="s">
        <v>945</v>
      </c>
      <c r="BT508" s="485">
        <v>124.5262632</v>
      </c>
    </row>
    <row r="509" spans="1:72" ht="13.5" customHeight="1" outlineLevel="1">
      <c r="A509" s="431" t="s">
        <v>1208</v>
      </c>
      <c r="B509" s="432" t="s">
        <v>1060</v>
      </c>
      <c r="C509" s="432">
        <v>150</v>
      </c>
      <c r="D509" s="432">
        <v>8</v>
      </c>
      <c r="E509" s="432" t="s">
        <v>432</v>
      </c>
      <c r="F509" s="433">
        <v>885</v>
      </c>
      <c r="G509" s="456">
        <v>787</v>
      </c>
      <c r="H509" s="434">
        <v>345</v>
      </c>
      <c r="I509" s="435">
        <v>122</v>
      </c>
      <c r="J509" s="436">
        <v>61</v>
      </c>
      <c r="K509" s="437">
        <v>48.800000000000004</v>
      </c>
      <c r="L509" s="438">
        <v>207.10088871488713</v>
      </c>
      <c r="M509" s="439">
        <v>103.55044435744357</v>
      </c>
      <c r="N509" s="440">
        <v>82.840355485954859</v>
      </c>
      <c r="O509" s="438">
        <v>278.994482940198</v>
      </c>
      <c r="P509" s="439">
        <v>139.497241470099</v>
      </c>
      <c r="Q509" s="441">
        <v>111.59779317607921</v>
      </c>
      <c r="R509" s="442">
        <v>360</v>
      </c>
      <c r="S509" s="443">
        <v>180</v>
      </c>
      <c r="T509" s="437">
        <v>144</v>
      </c>
      <c r="U509" s="444">
        <v>2170</v>
      </c>
      <c r="V509" s="432">
        <v>1085</v>
      </c>
      <c r="W509" s="445">
        <v>868</v>
      </c>
      <c r="X509" s="443" t="s">
        <v>231</v>
      </c>
      <c r="Y509" s="436" t="s">
        <v>194</v>
      </c>
      <c r="Z509" s="436">
        <v>94.3</v>
      </c>
      <c r="AA509" s="436">
        <v>94.5</v>
      </c>
      <c r="AB509" s="436">
        <v>94.1</v>
      </c>
      <c r="AC509" s="436">
        <v>93.6</v>
      </c>
      <c r="AD509" s="436">
        <v>72</v>
      </c>
      <c r="AE509" s="436">
        <v>80</v>
      </c>
      <c r="AF509" s="436">
        <v>83</v>
      </c>
      <c r="AG509" s="436">
        <v>890</v>
      </c>
      <c r="AH509" s="436">
        <v>1157</v>
      </c>
      <c r="AI509" s="436">
        <v>1780</v>
      </c>
      <c r="AJ509" s="436">
        <v>1121.4000000000001</v>
      </c>
      <c r="AK509" s="436">
        <v>130</v>
      </c>
      <c r="AL509" s="436">
        <v>200</v>
      </c>
      <c r="AM509" s="436">
        <v>126</v>
      </c>
      <c r="AN509" s="432">
        <v>20</v>
      </c>
      <c r="AO509" s="432">
        <v>25</v>
      </c>
      <c r="AP509" s="446">
        <v>2499.27</v>
      </c>
      <c r="AQ509" s="447">
        <v>669.68213677619065</v>
      </c>
      <c r="AR509" s="446" t="s">
        <v>1002</v>
      </c>
      <c r="AS509" s="449">
        <v>0</v>
      </c>
      <c r="AT509" s="432" t="s">
        <v>299</v>
      </c>
      <c r="AU509" s="432" t="s">
        <v>197</v>
      </c>
      <c r="AV509" s="450" t="s">
        <v>389</v>
      </c>
      <c r="AW509" s="450" t="s">
        <v>380</v>
      </c>
      <c r="AX509" s="450" t="s">
        <v>318</v>
      </c>
      <c r="AY509" s="450" t="s">
        <v>392</v>
      </c>
      <c r="AZ509" s="450" t="s">
        <v>401</v>
      </c>
      <c r="BA509" s="450" t="s">
        <v>385</v>
      </c>
      <c r="BB509" s="450" t="s">
        <v>392</v>
      </c>
      <c r="BC509" s="450" t="s">
        <v>366</v>
      </c>
      <c r="BD509" s="450" t="s">
        <v>316</v>
      </c>
      <c r="BE509" s="451">
        <f t="shared" si="38"/>
        <v>894.35706214689264</v>
      </c>
      <c r="BF509" s="450">
        <v>1350</v>
      </c>
      <c r="BG509" s="451">
        <f t="shared" si="39"/>
        <v>894.35706214689264</v>
      </c>
      <c r="BH509" s="458">
        <f t="shared" si="40"/>
        <v>1350</v>
      </c>
      <c r="BI509" s="446" t="s">
        <v>198</v>
      </c>
      <c r="BJ509" s="446" t="s">
        <v>199</v>
      </c>
      <c r="BK509" s="452" t="s">
        <v>200</v>
      </c>
      <c r="BL509" s="453">
        <v>1.1499999999999999</v>
      </c>
      <c r="BM509" s="454">
        <v>40</v>
      </c>
      <c r="BN509" s="454" t="s">
        <v>911</v>
      </c>
      <c r="BO509" s="454" t="s">
        <v>990</v>
      </c>
      <c r="BP509" s="454" t="s">
        <v>913</v>
      </c>
      <c r="BQ509" s="454" t="s">
        <v>945</v>
      </c>
      <c r="BT509" s="485">
        <v>123.7464138</v>
      </c>
    </row>
    <row r="510" spans="1:72" ht="13.5" customHeight="1" outlineLevel="1">
      <c r="A510" s="431" t="s">
        <v>1209</v>
      </c>
      <c r="B510" s="432" t="s">
        <v>1060</v>
      </c>
      <c r="C510" s="432">
        <v>300</v>
      </c>
      <c r="D510" s="432">
        <v>4</v>
      </c>
      <c r="E510" s="432" t="s">
        <v>1037</v>
      </c>
      <c r="F510" s="433">
        <v>1785</v>
      </c>
      <c r="G510" s="456">
        <v>1588</v>
      </c>
      <c r="H510" s="434">
        <v>606</v>
      </c>
      <c r="I510" s="435">
        <v>228</v>
      </c>
      <c r="J510" s="436">
        <v>114</v>
      </c>
      <c r="K510" s="437">
        <v>91.2</v>
      </c>
      <c r="L510" s="438">
        <v>390.18583254071388</v>
      </c>
      <c r="M510" s="439">
        <v>195.09291627035694</v>
      </c>
      <c r="N510" s="440">
        <v>156.07433301628555</v>
      </c>
      <c r="O510" s="438">
        <v>527.76796682753354</v>
      </c>
      <c r="P510" s="439">
        <v>263.88398341376677</v>
      </c>
      <c r="Q510" s="441">
        <v>211.10718673101343</v>
      </c>
      <c r="R510" s="442">
        <v>668</v>
      </c>
      <c r="S510" s="443">
        <v>334</v>
      </c>
      <c r="T510" s="437">
        <v>267.2</v>
      </c>
      <c r="U510" s="444">
        <v>4800</v>
      </c>
      <c r="V510" s="432">
        <v>2400</v>
      </c>
      <c r="W510" s="445">
        <v>1920</v>
      </c>
      <c r="X510" s="443" t="s">
        <v>222</v>
      </c>
      <c r="Y510" s="436" t="s">
        <v>989</v>
      </c>
      <c r="Z510" s="436">
        <v>96.1</v>
      </c>
      <c r="AA510" s="436">
        <v>96.3</v>
      </c>
      <c r="AB510" s="436">
        <v>96.2</v>
      </c>
      <c r="AC510" s="436">
        <v>95.8</v>
      </c>
      <c r="AD510" s="436">
        <v>75</v>
      </c>
      <c r="AE510" s="436">
        <v>83</v>
      </c>
      <c r="AF510" s="436">
        <v>86</v>
      </c>
      <c r="AG510" s="436">
        <v>882</v>
      </c>
      <c r="AH510" s="436">
        <v>1234.8</v>
      </c>
      <c r="AI510" s="436">
        <v>1764</v>
      </c>
      <c r="AJ510" s="436">
        <v>820.26</v>
      </c>
      <c r="AK510" s="436">
        <v>140</v>
      </c>
      <c r="AL510" s="436">
        <v>200</v>
      </c>
      <c r="AM510" s="436">
        <v>93</v>
      </c>
      <c r="AN510" s="432">
        <v>22</v>
      </c>
      <c r="AO510" s="432">
        <v>30</v>
      </c>
      <c r="AP510" s="446">
        <v>3130</v>
      </c>
      <c r="AQ510" s="447">
        <v>746</v>
      </c>
      <c r="AR510" s="446" t="s">
        <v>1210</v>
      </c>
      <c r="AS510" s="449" t="s">
        <v>389</v>
      </c>
      <c r="AT510" s="432" t="s">
        <v>299</v>
      </c>
      <c r="AU510" s="432" t="s">
        <v>1053</v>
      </c>
      <c r="AV510" s="450">
        <v>84</v>
      </c>
      <c r="AW510" s="450">
        <v>95</v>
      </c>
      <c r="AX510" s="450">
        <v>67</v>
      </c>
      <c r="AY510" s="450">
        <v>73</v>
      </c>
      <c r="AZ510" s="450">
        <v>79</v>
      </c>
      <c r="BA510" s="450">
        <v>79</v>
      </c>
      <c r="BB510" s="450">
        <v>75</v>
      </c>
      <c r="BC510" s="450">
        <v>67</v>
      </c>
      <c r="BD510" s="450">
        <v>58</v>
      </c>
      <c r="BE510" s="451">
        <f t="shared" si="38"/>
        <v>536.61423728813554</v>
      </c>
      <c r="BF510" s="450">
        <v>2250</v>
      </c>
      <c r="BG510" s="451">
        <f t="shared" si="39"/>
        <v>536.61423728813554</v>
      </c>
      <c r="BH510" s="458">
        <f t="shared" si="40"/>
        <v>2250</v>
      </c>
      <c r="BI510" s="446" t="s">
        <v>198</v>
      </c>
      <c r="BJ510" s="446" t="s">
        <v>199</v>
      </c>
      <c r="BK510" s="463" t="s">
        <v>200</v>
      </c>
      <c r="BL510" s="453">
        <v>1.1499999999999999</v>
      </c>
      <c r="BM510" s="454">
        <v>40</v>
      </c>
      <c r="BN510" s="454" t="s">
        <v>911</v>
      </c>
      <c r="BO510" s="454" t="s">
        <v>990</v>
      </c>
      <c r="BP510" s="454" t="s">
        <v>913</v>
      </c>
      <c r="BQ510" s="454" t="s">
        <v>945</v>
      </c>
      <c r="BT510" s="485">
        <v>129.29578950000001</v>
      </c>
    </row>
    <row r="511" spans="1:72" ht="13.5" customHeight="1" outlineLevel="1">
      <c r="A511" s="431" t="s">
        <v>1211</v>
      </c>
      <c r="B511" s="432" t="s">
        <v>1060</v>
      </c>
      <c r="C511" s="432">
        <v>350</v>
      </c>
      <c r="D511" s="432">
        <v>4</v>
      </c>
      <c r="E511" s="432" t="s">
        <v>1037</v>
      </c>
      <c r="F511" s="433">
        <v>1785</v>
      </c>
      <c r="G511" s="456">
        <v>1588</v>
      </c>
      <c r="H511" s="434">
        <v>606</v>
      </c>
      <c r="I511" s="435">
        <v>230</v>
      </c>
      <c r="J511" s="436">
        <v>115</v>
      </c>
      <c r="K511" s="437">
        <v>92</v>
      </c>
      <c r="L511" s="438">
        <v>444.78148732162896</v>
      </c>
      <c r="M511" s="439">
        <v>222.39074366081448</v>
      </c>
      <c r="N511" s="440">
        <v>177.9125949286516</v>
      </c>
      <c r="O511" s="438">
        <v>608.39918398174007</v>
      </c>
      <c r="P511" s="439">
        <v>304.19959199087003</v>
      </c>
      <c r="Q511" s="441">
        <v>243.35967359269603</v>
      </c>
      <c r="R511" s="442">
        <v>780</v>
      </c>
      <c r="S511" s="443">
        <v>390</v>
      </c>
      <c r="T511" s="437">
        <v>312</v>
      </c>
      <c r="U511" s="444">
        <v>5100</v>
      </c>
      <c r="V511" s="432">
        <v>2550</v>
      </c>
      <c r="W511" s="445">
        <v>2040</v>
      </c>
      <c r="X511" s="443" t="s">
        <v>231</v>
      </c>
      <c r="Y511" s="436" t="s">
        <v>194</v>
      </c>
      <c r="Z511" s="436">
        <v>95.8</v>
      </c>
      <c r="AA511" s="436">
        <v>96.3</v>
      </c>
      <c r="AB511" s="436">
        <v>96.2</v>
      </c>
      <c r="AC511" s="436">
        <v>95.8</v>
      </c>
      <c r="AD511" s="436">
        <v>77</v>
      </c>
      <c r="AE511" s="436">
        <v>84</v>
      </c>
      <c r="AF511" s="436">
        <v>86</v>
      </c>
      <c r="AG511" s="436">
        <v>1029</v>
      </c>
      <c r="AH511" s="436">
        <v>1029</v>
      </c>
      <c r="AI511" s="436">
        <v>2058</v>
      </c>
      <c r="AJ511" s="436">
        <v>956.97</v>
      </c>
      <c r="AK511" s="436">
        <v>100</v>
      </c>
      <c r="AL511" s="436">
        <v>200</v>
      </c>
      <c r="AM511" s="436">
        <v>93</v>
      </c>
      <c r="AN511" s="432">
        <v>25</v>
      </c>
      <c r="AO511" s="432">
        <v>32</v>
      </c>
      <c r="AP511" s="446">
        <v>3549.6239999999998</v>
      </c>
      <c r="AQ511" s="447"/>
      <c r="AR511" s="446" t="s">
        <v>1038</v>
      </c>
      <c r="AS511" s="449" t="s">
        <v>314</v>
      </c>
      <c r="AT511" s="432" t="s">
        <v>299</v>
      </c>
      <c r="AU511" s="432" t="s">
        <v>1053</v>
      </c>
      <c r="AV511" s="450">
        <v>85</v>
      </c>
      <c r="AW511" s="450">
        <v>97</v>
      </c>
      <c r="AX511" s="450">
        <v>70</v>
      </c>
      <c r="AY511" s="450">
        <v>75</v>
      </c>
      <c r="AZ511" s="450">
        <v>81</v>
      </c>
      <c r="BA511" s="450">
        <v>80</v>
      </c>
      <c r="BB511" s="450">
        <v>75</v>
      </c>
      <c r="BC511" s="450">
        <v>68</v>
      </c>
      <c r="BD511" s="450">
        <v>60</v>
      </c>
      <c r="BE511" s="451">
        <f t="shared" si="38"/>
        <v>536.61423728813554</v>
      </c>
      <c r="BF511" s="450">
        <v>2250</v>
      </c>
      <c r="BG511" s="451">
        <f t="shared" si="39"/>
        <v>536.61423728813554</v>
      </c>
      <c r="BH511" s="458">
        <f t="shared" si="40"/>
        <v>2250</v>
      </c>
      <c r="BI511" s="446" t="s">
        <v>198</v>
      </c>
      <c r="BJ511" s="446" t="s">
        <v>199</v>
      </c>
      <c r="BK511" s="463" t="s">
        <v>200</v>
      </c>
      <c r="BL511" s="453">
        <v>1.1499999999999999</v>
      </c>
      <c r="BM511" s="454">
        <v>40</v>
      </c>
      <c r="BN511" s="454" t="s">
        <v>911</v>
      </c>
      <c r="BO511" s="454" t="s">
        <v>990</v>
      </c>
      <c r="BP511" s="454" t="s">
        <v>913</v>
      </c>
      <c r="BQ511" s="454" t="s">
        <v>945</v>
      </c>
      <c r="BT511" s="485">
        <v>105.359328</v>
      </c>
    </row>
    <row r="512" spans="1:72" ht="13.5" customHeight="1" outlineLevel="1">
      <c r="A512" s="431" t="s">
        <v>1212</v>
      </c>
      <c r="B512" s="432" t="s">
        <v>1060</v>
      </c>
      <c r="C512" s="432">
        <v>400</v>
      </c>
      <c r="D512" s="432">
        <v>4</v>
      </c>
      <c r="E512" s="432" t="s">
        <v>1037</v>
      </c>
      <c r="F512" s="433">
        <v>1785</v>
      </c>
      <c r="G512" s="456">
        <v>1588</v>
      </c>
      <c r="H512" s="434">
        <v>606</v>
      </c>
      <c r="I512" s="435">
        <v>260</v>
      </c>
      <c r="J512" s="436">
        <v>130</v>
      </c>
      <c r="K512" s="437">
        <v>104</v>
      </c>
      <c r="L512" s="438">
        <v>507.26269625490534</v>
      </c>
      <c r="M512" s="439">
        <v>253.63134812745267</v>
      </c>
      <c r="N512" s="440">
        <v>202.90507850196215</v>
      </c>
      <c r="O512" s="438">
        <v>694.5920737100364</v>
      </c>
      <c r="P512" s="439">
        <v>347.2960368550182</v>
      </c>
      <c r="Q512" s="441">
        <v>277.83682948401457</v>
      </c>
      <c r="R512" s="442">
        <v>908</v>
      </c>
      <c r="S512" s="443">
        <v>454</v>
      </c>
      <c r="T512" s="437">
        <v>363.20000000000005</v>
      </c>
      <c r="U512" s="444">
        <v>5800</v>
      </c>
      <c r="V512" s="432">
        <v>2900</v>
      </c>
      <c r="W512" s="445">
        <v>2320</v>
      </c>
      <c r="X512" s="443" t="s">
        <v>231</v>
      </c>
      <c r="Y512" s="436" t="s">
        <v>194</v>
      </c>
      <c r="Z512" s="436">
        <v>96</v>
      </c>
      <c r="AA512" s="436">
        <v>96.4</v>
      </c>
      <c r="AB512" s="436">
        <v>96.2</v>
      </c>
      <c r="AC512" s="436">
        <v>95.8</v>
      </c>
      <c r="AD512" s="436">
        <v>77</v>
      </c>
      <c r="AE512" s="436">
        <v>84</v>
      </c>
      <c r="AF512" s="436">
        <v>86</v>
      </c>
      <c r="AG512" s="436">
        <v>1176</v>
      </c>
      <c r="AH512" s="436">
        <v>1176</v>
      </c>
      <c r="AI512" s="436">
        <v>2352</v>
      </c>
      <c r="AJ512" s="436">
        <v>1093.68</v>
      </c>
      <c r="AK512" s="436">
        <v>100</v>
      </c>
      <c r="AL512" s="436">
        <v>200</v>
      </c>
      <c r="AM512" s="436">
        <v>93</v>
      </c>
      <c r="AN512" s="432">
        <v>21</v>
      </c>
      <c r="AO512" s="432">
        <v>26</v>
      </c>
      <c r="AP512" s="446">
        <v>3240</v>
      </c>
      <c r="AQ512" s="447"/>
      <c r="AR512" s="446" t="s">
        <v>1041</v>
      </c>
      <c r="AS512" s="449" t="s">
        <v>314</v>
      </c>
      <c r="AT512" s="432" t="s">
        <v>299</v>
      </c>
      <c r="AU512" s="432" t="s">
        <v>1053</v>
      </c>
      <c r="AV512" s="450">
        <v>84</v>
      </c>
      <c r="AW512" s="450">
        <v>96</v>
      </c>
      <c r="AX512" s="450">
        <v>67</v>
      </c>
      <c r="AY512" s="450">
        <v>73</v>
      </c>
      <c r="AZ512" s="450">
        <v>79</v>
      </c>
      <c r="BA512" s="450">
        <v>80</v>
      </c>
      <c r="BB512" s="450">
        <v>76</v>
      </c>
      <c r="BC512" s="450">
        <v>69</v>
      </c>
      <c r="BD512" s="450">
        <v>61</v>
      </c>
      <c r="BE512" s="451">
        <f t="shared" si="38"/>
        <v>536.61423728813554</v>
      </c>
      <c r="BF512" s="450">
        <v>2250</v>
      </c>
      <c r="BG512" s="451">
        <f t="shared" si="39"/>
        <v>536.61423728813554</v>
      </c>
      <c r="BH512" s="458">
        <f t="shared" si="40"/>
        <v>2250</v>
      </c>
      <c r="BI512" s="446" t="s">
        <v>198</v>
      </c>
      <c r="BJ512" s="446" t="s">
        <v>199</v>
      </c>
      <c r="BK512" s="463" t="s">
        <v>200</v>
      </c>
      <c r="BL512" s="453">
        <v>1.1499999999999999</v>
      </c>
      <c r="BM512" s="454">
        <v>40</v>
      </c>
      <c r="BN512" s="454" t="s">
        <v>911</v>
      </c>
      <c r="BO512" s="454" t="s">
        <v>990</v>
      </c>
      <c r="BP512" s="454" t="s">
        <v>913</v>
      </c>
      <c r="BQ512" s="454" t="s">
        <v>945</v>
      </c>
      <c r="BT512" s="485">
        <v>104.4482608</v>
      </c>
    </row>
    <row r="513" spans="1:72" ht="13.5" customHeight="1" outlineLevel="1">
      <c r="A513" s="431" t="s">
        <v>1213</v>
      </c>
      <c r="B513" s="432" t="s">
        <v>1060</v>
      </c>
      <c r="C513" s="432">
        <v>300</v>
      </c>
      <c r="D513" s="432">
        <v>6</v>
      </c>
      <c r="E513" s="432" t="s">
        <v>1037</v>
      </c>
      <c r="F513" s="433">
        <v>1185</v>
      </c>
      <c r="G513" s="456">
        <v>1054</v>
      </c>
      <c r="H513" s="434">
        <v>379</v>
      </c>
      <c r="I513" s="435">
        <v>238</v>
      </c>
      <c r="J513" s="436">
        <v>119</v>
      </c>
      <c r="K513" s="437">
        <v>95.2</v>
      </c>
      <c r="L513" s="438">
        <v>357.2490330331803</v>
      </c>
      <c r="M513" s="439">
        <v>178.62451651659015</v>
      </c>
      <c r="N513" s="440">
        <v>142.89961321327212</v>
      </c>
      <c r="O513" s="438">
        <v>516.42242542153315</v>
      </c>
      <c r="P513" s="439">
        <v>258.21121271076657</v>
      </c>
      <c r="Q513" s="441">
        <v>206.56897016861328</v>
      </c>
      <c r="R513" s="442">
        <v>680</v>
      </c>
      <c r="S513" s="443">
        <v>340</v>
      </c>
      <c r="T513" s="437">
        <v>272</v>
      </c>
      <c r="U513" s="444">
        <v>4800</v>
      </c>
      <c r="V513" s="432">
        <v>2400</v>
      </c>
      <c r="W513" s="445">
        <v>1920</v>
      </c>
      <c r="X513" s="443" t="s">
        <v>222</v>
      </c>
      <c r="Y513" s="436" t="s">
        <v>989</v>
      </c>
      <c r="Z513" s="436">
        <v>96</v>
      </c>
      <c r="AA513" s="436">
        <v>96.1</v>
      </c>
      <c r="AB513" s="436">
        <v>95.8</v>
      </c>
      <c r="AC513" s="436">
        <v>95.4</v>
      </c>
      <c r="AD513" s="436">
        <v>82</v>
      </c>
      <c r="AE513" s="436">
        <v>85</v>
      </c>
      <c r="AF513" s="436">
        <v>86</v>
      </c>
      <c r="AG513" s="436">
        <v>1329</v>
      </c>
      <c r="AH513" s="436">
        <v>1395</v>
      </c>
      <c r="AI513" s="436">
        <v>2658</v>
      </c>
      <c r="AJ513" s="436">
        <v>1302.42</v>
      </c>
      <c r="AK513" s="436">
        <v>105</v>
      </c>
      <c r="AL513" s="436">
        <v>200</v>
      </c>
      <c r="AM513" s="436">
        <v>98</v>
      </c>
      <c r="AN513" s="432">
        <v>26</v>
      </c>
      <c r="AO513" s="432">
        <v>33</v>
      </c>
      <c r="AP513" s="446">
        <v>3240</v>
      </c>
      <c r="AQ513" s="447">
        <v>876</v>
      </c>
      <c r="AR513" s="446" t="s">
        <v>1043</v>
      </c>
      <c r="AS513" s="449">
        <v>0</v>
      </c>
      <c r="AT513" s="432" t="s">
        <v>1039</v>
      </c>
      <c r="AU513" s="432" t="s">
        <v>197</v>
      </c>
      <c r="AV513" s="450" t="s">
        <v>314</v>
      </c>
      <c r="AW513" s="450" t="s">
        <v>1045</v>
      </c>
      <c r="AX513" s="450" t="s">
        <v>329</v>
      </c>
      <c r="AY513" s="450" t="s">
        <v>392</v>
      </c>
      <c r="AZ513" s="450" t="s">
        <v>346</v>
      </c>
      <c r="BA513" s="450" t="s">
        <v>346</v>
      </c>
      <c r="BB513" s="450" t="s">
        <v>392</v>
      </c>
      <c r="BC513" s="450" t="s">
        <v>367</v>
      </c>
      <c r="BD513" s="450" t="s">
        <v>319</v>
      </c>
      <c r="BE513" s="451">
        <f t="shared" si="38"/>
        <v>670.76779661016951</v>
      </c>
      <c r="BF513" s="450">
        <v>1800</v>
      </c>
      <c r="BG513" s="451">
        <f t="shared" si="39"/>
        <v>670.76779661016951</v>
      </c>
      <c r="BH513" s="458">
        <f t="shared" si="40"/>
        <v>1800</v>
      </c>
      <c r="BI513" s="446" t="s">
        <v>198</v>
      </c>
      <c r="BJ513" s="446" t="s">
        <v>199</v>
      </c>
      <c r="BK513" s="452" t="s">
        <v>200</v>
      </c>
      <c r="BL513" s="453">
        <v>1.1499999999999999</v>
      </c>
      <c r="BM513" s="454">
        <v>40</v>
      </c>
      <c r="BN513" s="454" t="s">
        <v>911</v>
      </c>
      <c r="BO513" s="454" t="s">
        <v>990</v>
      </c>
      <c r="BP513" s="454" t="s">
        <v>913</v>
      </c>
      <c r="BQ513" s="454" t="s">
        <v>945</v>
      </c>
      <c r="BT513" s="485">
        <v>127.72105259999999</v>
      </c>
    </row>
    <row r="514" spans="1:72" ht="13.5" customHeight="1" outlineLevel="1">
      <c r="A514" s="431" t="s">
        <v>1214</v>
      </c>
      <c r="B514" s="432" t="s">
        <v>1060</v>
      </c>
      <c r="C514" s="432">
        <v>200</v>
      </c>
      <c r="D514" s="432">
        <v>8</v>
      </c>
      <c r="E514" s="432" t="s">
        <v>1037</v>
      </c>
      <c r="F514" s="433">
        <v>885</v>
      </c>
      <c r="G514" s="456">
        <v>787</v>
      </c>
      <c r="H514" s="434">
        <v>283</v>
      </c>
      <c r="I514" s="435">
        <v>156</v>
      </c>
      <c r="J514" s="436">
        <v>78</v>
      </c>
      <c r="K514" s="437">
        <v>62.400000000000006</v>
      </c>
      <c r="L514" s="438">
        <v>277.96040405606084</v>
      </c>
      <c r="M514" s="439">
        <v>138.98020202803042</v>
      </c>
      <c r="N514" s="440">
        <v>111.18416162242434</v>
      </c>
      <c r="O514" s="438">
        <v>374.71877255658825</v>
      </c>
      <c r="P514" s="439">
        <v>187.35938627829412</v>
      </c>
      <c r="Q514" s="441">
        <v>149.8875090226353</v>
      </c>
      <c r="R514" s="442">
        <v>480</v>
      </c>
      <c r="S514" s="443">
        <v>240</v>
      </c>
      <c r="T514" s="437">
        <v>192</v>
      </c>
      <c r="U514" s="444">
        <v>2900</v>
      </c>
      <c r="V514" s="432">
        <v>1450</v>
      </c>
      <c r="W514" s="445">
        <v>1160</v>
      </c>
      <c r="X514" s="443" t="s">
        <v>231</v>
      </c>
      <c r="Y514" s="436" t="s">
        <v>194</v>
      </c>
      <c r="Z514" s="436">
        <v>95</v>
      </c>
      <c r="AA514" s="436">
        <v>95</v>
      </c>
      <c r="AB514" s="436">
        <v>94.5</v>
      </c>
      <c r="AC514" s="436">
        <v>94.1</v>
      </c>
      <c r="AD514" s="436">
        <v>71</v>
      </c>
      <c r="AE514" s="436">
        <v>79</v>
      </c>
      <c r="AF514" s="436">
        <v>83</v>
      </c>
      <c r="AG514" s="436">
        <v>1187</v>
      </c>
      <c r="AH514" s="436">
        <v>1484</v>
      </c>
      <c r="AI514" s="436">
        <v>2374</v>
      </c>
      <c r="AJ514" s="436">
        <v>1163.26</v>
      </c>
      <c r="AK514" s="436">
        <v>125</v>
      </c>
      <c r="AL514" s="436">
        <v>200</v>
      </c>
      <c r="AM514" s="436">
        <v>98</v>
      </c>
      <c r="AN514" s="432">
        <v>15</v>
      </c>
      <c r="AO514" s="432">
        <v>25</v>
      </c>
      <c r="AP514" s="446">
        <v>3200</v>
      </c>
      <c r="AQ514" s="447">
        <v>989.87913368399791</v>
      </c>
      <c r="AR514" s="446" t="s">
        <v>1047</v>
      </c>
      <c r="AS514" s="449">
        <v>0</v>
      </c>
      <c r="AT514" s="432" t="s">
        <v>1039</v>
      </c>
      <c r="AU514" s="432" t="s">
        <v>197</v>
      </c>
      <c r="AV514" s="450" t="s">
        <v>314</v>
      </c>
      <c r="AW514" s="450" t="s">
        <v>1045</v>
      </c>
      <c r="AX514" s="450" t="s">
        <v>329</v>
      </c>
      <c r="AY514" s="450" t="s">
        <v>392</v>
      </c>
      <c r="AZ514" s="450" t="s">
        <v>346</v>
      </c>
      <c r="BA514" s="450" t="s">
        <v>346</v>
      </c>
      <c r="BB514" s="450" t="s">
        <v>392</v>
      </c>
      <c r="BC514" s="450" t="s">
        <v>367</v>
      </c>
      <c r="BD514" s="450" t="s">
        <v>319</v>
      </c>
      <c r="BE514" s="451">
        <f t="shared" si="38"/>
        <v>894.35706214689264</v>
      </c>
      <c r="BF514" s="450">
        <v>1350</v>
      </c>
      <c r="BG514" s="451">
        <f t="shared" si="39"/>
        <v>894.35706214689264</v>
      </c>
      <c r="BH514" s="458">
        <f t="shared" si="40"/>
        <v>1350</v>
      </c>
      <c r="BI514" s="446" t="s">
        <v>198</v>
      </c>
      <c r="BJ514" s="446" t="s">
        <v>199</v>
      </c>
      <c r="BK514" s="452" t="s">
        <v>200</v>
      </c>
      <c r="BL514" s="453">
        <v>1.1499999999999999</v>
      </c>
      <c r="BM514" s="454">
        <v>40</v>
      </c>
      <c r="BN514" s="454" t="s">
        <v>911</v>
      </c>
      <c r="BO514" s="454" t="s">
        <v>990</v>
      </c>
      <c r="BP514" s="454" t="s">
        <v>913</v>
      </c>
      <c r="BQ514" s="454" t="s">
        <v>945</v>
      </c>
      <c r="BT514" s="485">
        <v>120.22617630000001</v>
      </c>
    </row>
    <row r="515" spans="1:72" ht="13.5" customHeight="1" outlineLevel="1">
      <c r="A515" s="431" t="s">
        <v>1215</v>
      </c>
      <c r="B515" s="432" t="s">
        <v>1060</v>
      </c>
      <c r="C515" s="432">
        <v>250</v>
      </c>
      <c r="D515" s="432">
        <v>8</v>
      </c>
      <c r="E515" s="432" t="s">
        <v>1037</v>
      </c>
      <c r="F515" s="433">
        <v>885</v>
      </c>
      <c r="G515" s="456">
        <v>787</v>
      </c>
      <c r="H515" s="434">
        <v>283</v>
      </c>
      <c r="I515" s="435">
        <v>218</v>
      </c>
      <c r="J515" s="436">
        <v>109</v>
      </c>
      <c r="K515" s="437">
        <v>87.2</v>
      </c>
      <c r="L515" s="438">
        <v>354.27870849548947</v>
      </c>
      <c r="M515" s="439">
        <v>177.13935424774473</v>
      </c>
      <c r="N515" s="440">
        <v>141.71148339819578</v>
      </c>
      <c r="O515" s="438">
        <v>475.40442565272286</v>
      </c>
      <c r="P515" s="439">
        <v>237.70221282636143</v>
      </c>
      <c r="Q515" s="441">
        <v>190.16177026108915</v>
      </c>
      <c r="R515" s="442">
        <v>606</v>
      </c>
      <c r="S515" s="443">
        <v>303</v>
      </c>
      <c r="T515" s="437">
        <v>242.4</v>
      </c>
      <c r="U515" s="444">
        <v>3650</v>
      </c>
      <c r="V515" s="432">
        <v>1825</v>
      </c>
      <c r="W515" s="445">
        <v>1460</v>
      </c>
      <c r="X515" s="443" t="s">
        <v>231</v>
      </c>
      <c r="Y515" s="436" t="s">
        <v>194</v>
      </c>
      <c r="Z515" s="436">
        <v>94.5</v>
      </c>
      <c r="AA515" s="436">
        <v>94.8</v>
      </c>
      <c r="AB515" s="436">
        <v>94.5</v>
      </c>
      <c r="AC515" s="436">
        <v>94.1</v>
      </c>
      <c r="AD515" s="436">
        <v>70</v>
      </c>
      <c r="AE515" s="436">
        <v>78</v>
      </c>
      <c r="AF515" s="436">
        <v>82</v>
      </c>
      <c r="AG515" s="436">
        <v>1483</v>
      </c>
      <c r="AH515" s="436">
        <v>1557</v>
      </c>
      <c r="AI515" s="436">
        <v>2966</v>
      </c>
      <c r="AJ515" s="436">
        <v>1453.34</v>
      </c>
      <c r="AK515" s="436">
        <v>105</v>
      </c>
      <c r="AL515" s="436">
        <v>200</v>
      </c>
      <c r="AM515" s="436">
        <v>98</v>
      </c>
      <c r="AN515" s="432">
        <v>25</v>
      </c>
      <c r="AO515" s="432">
        <v>32</v>
      </c>
      <c r="AP515" s="446">
        <v>3220</v>
      </c>
      <c r="AQ515" s="447">
        <v>989.87913368399791</v>
      </c>
      <c r="AR515" s="446" t="s">
        <v>1049</v>
      </c>
      <c r="AS515" s="449">
        <v>0</v>
      </c>
      <c r="AT515" s="432" t="s">
        <v>1039</v>
      </c>
      <c r="AU515" s="432" t="s">
        <v>197</v>
      </c>
      <c r="AV515" s="450" t="s">
        <v>314</v>
      </c>
      <c r="AW515" s="450" t="s">
        <v>1045</v>
      </c>
      <c r="AX515" s="450" t="s">
        <v>329</v>
      </c>
      <c r="AY515" s="450" t="s">
        <v>392</v>
      </c>
      <c r="AZ515" s="450" t="s">
        <v>346</v>
      </c>
      <c r="BA515" s="450" t="s">
        <v>346</v>
      </c>
      <c r="BB515" s="450" t="s">
        <v>392</v>
      </c>
      <c r="BC515" s="450" t="s">
        <v>367</v>
      </c>
      <c r="BD515" s="450" t="s">
        <v>319</v>
      </c>
      <c r="BE515" s="451">
        <f t="shared" si="38"/>
        <v>894.35706214689264</v>
      </c>
      <c r="BF515" s="450">
        <v>1350</v>
      </c>
      <c r="BG515" s="451">
        <f t="shared" si="39"/>
        <v>894.35706214689264</v>
      </c>
      <c r="BH515" s="458">
        <f t="shared" si="40"/>
        <v>1350</v>
      </c>
      <c r="BI515" s="446" t="s">
        <v>198</v>
      </c>
      <c r="BJ515" s="446" t="s">
        <v>199</v>
      </c>
      <c r="BK515" s="452" t="s">
        <v>200</v>
      </c>
      <c r="BL515" s="453">
        <v>1.1499999999999999</v>
      </c>
      <c r="BM515" s="454">
        <v>40</v>
      </c>
      <c r="BN515" s="454" t="s">
        <v>911</v>
      </c>
      <c r="BO515" s="454" t="s">
        <v>990</v>
      </c>
      <c r="BP515" s="454" t="s">
        <v>913</v>
      </c>
      <c r="BQ515" s="454" t="s">
        <v>945</v>
      </c>
      <c r="BT515" s="485">
        <v>111.7673168</v>
      </c>
    </row>
    <row r="516" spans="1:72" ht="13.5" customHeight="1" outlineLevel="1">
      <c r="A516" s="431" t="s">
        <v>1216</v>
      </c>
      <c r="B516" s="432" t="s">
        <v>1060</v>
      </c>
      <c r="C516" s="432">
        <v>350</v>
      </c>
      <c r="D516" s="432">
        <v>2</v>
      </c>
      <c r="E516" s="432" t="s">
        <v>1051</v>
      </c>
      <c r="F516" s="433">
        <v>3570</v>
      </c>
      <c r="G516" s="456">
        <v>3177</v>
      </c>
      <c r="H516" s="434">
        <v>963</v>
      </c>
      <c r="I516" s="435">
        <v>136</v>
      </c>
      <c r="J516" s="436">
        <v>68</v>
      </c>
      <c r="K516" s="437">
        <v>54.400000000000006</v>
      </c>
      <c r="L516" s="438">
        <v>384.81094970522952</v>
      </c>
      <c r="M516" s="439">
        <v>192.40547485261476</v>
      </c>
      <c r="N516" s="440">
        <v>153.92437988209181</v>
      </c>
      <c r="O516" s="438">
        <v>562.76802770295274</v>
      </c>
      <c r="P516" s="439">
        <v>281.38401385147637</v>
      </c>
      <c r="Q516" s="441">
        <v>225.10721108118111</v>
      </c>
      <c r="R516" s="442">
        <v>740</v>
      </c>
      <c r="S516" s="443">
        <v>370</v>
      </c>
      <c r="T516" s="437">
        <v>296</v>
      </c>
      <c r="U516" s="444">
        <v>5100</v>
      </c>
      <c r="V516" s="432">
        <v>2550</v>
      </c>
      <c r="W516" s="445">
        <v>2040</v>
      </c>
      <c r="X516" s="443" t="s">
        <v>231</v>
      </c>
      <c r="Y516" s="436" t="s">
        <v>194</v>
      </c>
      <c r="Z516" s="436">
        <v>95.8</v>
      </c>
      <c r="AA516" s="436">
        <v>96.1</v>
      </c>
      <c r="AB516" s="436">
        <v>95.8</v>
      </c>
      <c r="AC516" s="436">
        <v>95.4</v>
      </c>
      <c r="AD516" s="436">
        <v>89</v>
      </c>
      <c r="AE516" s="436">
        <v>91</v>
      </c>
      <c r="AF516" s="436">
        <v>92</v>
      </c>
      <c r="AG516" s="436">
        <v>515</v>
      </c>
      <c r="AH516" s="436">
        <v>412</v>
      </c>
      <c r="AI516" s="436">
        <v>1030</v>
      </c>
      <c r="AJ516" s="436">
        <v>386.25</v>
      </c>
      <c r="AK516" s="436">
        <v>80</v>
      </c>
      <c r="AL516" s="436">
        <v>200</v>
      </c>
      <c r="AM516" s="436">
        <v>75</v>
      </c>
      <c r="AN516" s="432">
        <v>20</v>
      </c>
      <c r="AO516" s="432">
        <v>26</v>
      </c>
      <c r="AP516" s="446">
        <v>2890</v>
      </c>
      <c r="AQ516" s="447">
        <v>721.4</v>
      </c>
      <c r="AR516" s="446" t="s">
        <v>1052</v>
      </c>
      <c r="AS516" s="449">
        <v>0</v>
      </c>
      <c r="AT516" s="432" t="s">
        <v>299</v>
      </c>
      <c r="AU516" s="432" t="s">
        <v>1053</v>
      </c>
      <c r="AV516" s="450">
        <v>94</v>
      </c>
      <c r="AW516" s="450">
        <v>106</v>
      </c>
      <c r="AX516" s="450">
        <v>69</v>
      </c>
      <c r="AY516" s="450">
        <v>81</v>
      </c>
      <c r="AZ516" s="450">
        <v>87</v>
      </c>
      <c r="BA516" s="450">
        <v>88</v>
      </c>
      <c r="BB516" s="450">
        <v>89</v>
      </c>
      <c r="BC516" s="450">
        <v>84</v>
      </c>
      <c r="BD516" s="450">
        <v>75</v>
      </c>
      <c r="BE516" s="451">
        <f t="shared" si="38"/>
        <v>335.38389830508476</v>
      </c>
      <c r="BF516" s="450">
        <v>3600</v>
      </c>
      <c r="BG516" s="451">
        <f t="shared" si="39"/>
        <v>335.38389830508476</v>
      </c>
      <c r="BH516" s="458">
        <f t="shared" si="40"/>
        <v>3600</v>
      </c>
      <c r="BI516" s="446" t="s">
        <v>198</v>
      </c>
      <c r="BJ516" s="446" t="s">
        <v>199</v>
      </c>
      <c r="BK516" s="452" t="s">
        <v>200</v>
      </c>
      <c r="BL516" s="453">
        <v>1.1499999999999999</v>
      </c>
      <c r="BM516" s="454">
        <v>40</v>
      </c>
      <c r="BN516" s="454" t="s">
        <v>911</v>
      </c>
      <c r="BO516" s="454" t="s">
        <v>990</v>
      </c>
      <c r="BP516" s="454" t="s">
        <v>913</v>
      </c>
      <c r="BQ516" s="454" t="s">
        <v>945</v>
      </c>
      <c r="BT516" s="485">
        <v>108.9105263</v>
      </c>
    </row>
    <row r="517" spans="1:72" ht="13.5" customHeight="1" outlineLevel="1">
      <c r="A517" s="431" t="s">
        <v>1217</v>
      </c>
      <c r="B517" s="432" t="s">
        <v>1060</v>
      </c>
      <c r="C517" s="432">
        <v>400</v>
      </c>
      <c r="D517" s="432">
        <v>2</v>
      </c>
      <c r="E517" s="432" t="s">
        <v>1051</v>
      </c>
      <c r="F517" s="433">
        <v>3570</v>
      </c>
      <c r="G517" s="456">
        <v>3177</v>
      </c>
      <c r="H517" s="434">
        <v>963</v>
      </c>
      <c r="I517" s="435">
        <v>160</v>
      </c>
      <c r="J517" s="436">
        <v>80</v>
      </c>
      <c r="K517" s="437">
        <v>64</v>
      </c>
      <c r="L517" s="438">
        <v>445.36259718225296</v>
      </c>
      <c r="M517" s="439">
        <v>222.68129859112648</v>
      </c>
      <c r="N517" s="440">
        <v>178.14503887290118</v>
      </c>
      <c r="O517" s="438">
        <v>636.17255305551168</v>
      </c>
      <c r="P517" s="439">
        <v>318.08627652775584</v>
      </c>
      <c r="Q517" s="441">
        <v>254.46902122220467</v>
      </c>
      <c r="R517" s="442">
        <v>844</v>
      </c>
      <c r="S517" s="443">
        <v>422</v>
      </c>
      <c r="T517" s="437">
        <v>337.6</v>
      </c>
      <c r="U517" s="444">
        <v>5800</v>
      </c>
      <c r="V517" s="432">
        <v>2900</v>
      </c>
      <c r="W517" s="445">
        <v>2320</v>
      </c>
      <c r="X517" s="443" t="s">
        <v>231</v>
      </c>
      <c r="Y517" s="436" t="s">
        <v>194</v>
      </c>
      <c r="Z517" s="436">
        <v>94.6</v>
      </c>
      <c r="AA517" s="436">
        <v>96.1</v>
      </c>
      <c r="AB517" s="436">
        <v>95.8</v>
      </c>
      <c r="AC517" s="436">
        <v>95.4</v>
      </c>
      <c r="AD517" s="436">
        <v>89</v>
      </c>
      <c r="AE517" s="436">
        <v>92</v>
      </c>
      <c r="AF517" s="436">
        <v>93</v>
      </c>
      <c r="AG517" s="436">
        <v>588</v>
      </c>
      <c r="AH517" s="436">
        <v>471</v>
      </c>
      <c r="AI517" s="436">
        <v>1176</v>
      </c>
      <c r="AJ517" s="436">
        <v>441</v>
      </c>
      <c r="AK517" s="436">
        <v>80</v>
      </c>
      <c r="AL517" s="436">
        <v>200</v>
      </c>
      <c r="AM517" s="436">
        <v>75</v>
      </c>
      <c r="AN517" s="432">
        <v>21</v>
      </c>
      <c r="AO517" s="432">
        <v>26</v>
      </c>
      <c r="AP517" s="446">
        <v>3065</v>
      </c>
      <c r="AQ517" s="447">
        <v>721.4</v>
      </c>
      <c r="AR517" s="446" t="s">
        <v>1055</v>
      </c>
      <c r="AS517" s="449" t="s">
        <v>348</v>
      </c>
      <c r="AT517" s="432" t="s">
        <v>299</v>
      </c>
      <c r="AU517" s="432" t="s">
        <v>1053</v>
      </c>
      <c r="AV517" s="450" t="s">
        <v>390</v>
      </c>
      <c r="AW517" s="450">
        <v>97</v>
      </c>
      <c r="AX517" s="450">
        <v>61</v>
      </c>
      <c r="AY517" s="450">
        <v>76</v>
      </c>
      <c r="AZ517" s="450">
        <v>78</v>
      </c>
      <c r="BA517" s="450">
        <v>78</v>
      </c>
      <c r="BB517" s="450">
        <v>78</v>
      </c>
      <c r="BC517" s="450">
        <v>74</v>
      </c>
      <c r="BD517" s="450">
        <v>66</v>
      </c>
      <c r="BE517" s="451">
        <f t="shared" si="38"/>
        <v>335.38389830508476</v>
      </c>
      <c r="BF517" s="450">
        <v>3600</v>
      </c>
      <c r="BG517" s="451">
        <f t="shared" si="39"/>
        <v>335.38389830508476</v>
      </c>
      <c r="BH517" s="458">
        <f t="shared" si="40"/>
        <v>3600</v>
      </c>
      <c r="BI517" s="446" t="s">
        <v>198</v>
      </c>
      <c r="BJ517" s="446" t="s">
        <v>199</v>
      </c>
      <c r="BK517" s="452" t="s">
        <v>200</v>
      </c>
      <c r="BL517" s="453">
        <v>1.1499999999999999</v>
      </c>
      <c r="BM517" s="454">
        <v>40</v>
      </c>
      <c r="BN517" s="454" t="s">
        <v>911</v>
      </c>
      <c r="BO517" s="454" t="s">
        <v>990</v>
      </c>
      <c r="BP517" s="454" t="s">
        <v>913</v>
      </c>
      <c r="BQ517" s="454" t="s">
        <v>945</v>
      </c>
      <c r="BT517" s="485">
        <v>108.9105263</v>
      </c>
    </row>
    <row r="518" spans="1:72" ht="13.5" customHeight="1" outlineLevel="1">
      <c r="A518" s="431" t="s">
        <v>1218</v>
      </c>
      <c r="B518" s="432" t="s">
        <v>1060</v>
      </c>
      <c r="C518" s="432">
        <v>300</v>
      </c>
      <c r="D518" s="432">
        <v>4</v>
      </c>
      <c r="E518" s="432" t="s">
        <v>1051</v>
      </c>
      <c r="F518" s="433">
        <v>1785</v>
      </c>
      <c r="G518" s="456">
        <v>1588</v>
      </c>
      <c r="H518" s="434">
        <v>606</v>
      </c>
      <c r="I518" s="435">
        <v>228</v>
      </c>
      <c r="J518" s="436">
        <v>114</v>
      </c>
      <c r="K518" s="437">
        <v>91.2</v>
      </c>
      <c r="L518" s="438">
        <v>390.18583254071388</v>
      </c>
      <c r="M518" s="439">
        <v>195.09291627035694</v>
      </c>
      <c r="N518" s="440">
        <v>156.07433301628555</v>
      </c>
      <c r="O518" s="438">
        <v>527.76796682753354</v>
      </c>
      <c r="P518" s="439">
        <v>263.88398341376677</v>
      </c>
      <c r="Q518" s="441">
        <v>211.10718673101343</v>
      </c>
      <c r="R518" s="442">
        <v>668</v>
      </c>
      <c r="S518" s="443">
        <v>334</v>
      </c>
      <c r="T518" s="437">
        <v>267.2</v>
      </c>
      <c r="U518" s="444">
        <v>4800</v>
      </c>
      <c r="V518" s="432">
        <v>2400</v>
      </c>
      <c r="W518" s="445">
        <v>1920</v>
      </c>
      <c r="X518" s="443" t="s">
        <v>222</v>
      </c>
      <c r="Y518" s="436" t="s">
        <v>989</v>
      </c>
      <c r="Z518" s="436">
        <v>96.1</v>
      </c>
      <c r="AA518" s="436">
        <v>96.3</v>
      </c>
      <c r="AB518" s="436">
        <v>96.2</v>
      </c>
      <c r="AC518" s="436">
        <v>95.8</v>
      </c>
      <c r="AD518" s="436">
        <v>75</v>
      </c>
      <c r="AE518" s="436">
        <v>83</v>
      </c>
      <c r="AF518" s="436">
        <v>86</v>
      </c>
      <c r="AG518" s="436">
        <v>882</v>
      </c>
      <c r="AH518" s="436">
        <v>1234.8</v>
      </c>
      <c r="AI518" s="436">
        <v>1764</v>
      </c>
      <c r="AJ518" s="436">
        <v>820.26</v>
      </c>
      <c r="AK518" s="436">
        <v>140</v>
      </c>
      <c r="AL518" s="436">
        <v>200</v>
      </c>
      <c r="AM518" s="436">
        <v>93</v>
      </c>
      <c r="AN518" s="432">
        <v>22</v>
      </c>
      <c r="AO518" s="432">
        <v>30</v>
      </c>
      <c r="AP518" s="446">
        <v>3130</v>
      </c>
      <c r="AQ518" s="447">
        <v>746</v>
      </c>
      <c r="AR518" s="446" t="s">
        <v>1210</v>
      </c>
      <c r="AS518" s="449" t="s">
        <v>389</v>
      </c>
      <c r="AT518" s="432" t="s">
        <v>299</v>
      </c>
      <c r="AU518" s="432" t="s">
        <v>1053</v>
      </c>
      <c r="AV518" s="450">
        <v>84</v>
      </c>
      <c r="AW518" s="450">
        <v>95</v>
      </c>
      <c r="AX518" s="450">
        <v>67</v>
      </c>
      <c r="AY518" s="450">
        <v>73</v>
      </c>
      <c r="AZ518" s="450">
        <v>79</v>
      </c>
      <c r="BA518" s="450">
        <v>79</v>
      </c>
      <c r="BB518" s="450">
        <v>75</v>
      </c>
      <c r="BC518" s="450">
        <v>67</v>
      </c>
      <c r="BD518" s="450">
        <v>58</v>
      </c>
      <c r="BE518" s="451">
        <f t="shared" si="38"/>
        <v>536.61423728813554</v>
      </c>
      <c r="BF518" s="450">
        <v>2250</v>
      </c>
      <c r="BG518" s="451">
        <f t="shared" si="39"/>
        <v>536.61423728813554</v>
      </c>
      <c r="BH518" s="458">
        <f t="shared" si="40"/>
        <v>2250</v>
      </c>
      <c r="BI518" s="446" t="s">
        <v>198</v>
      </c>
      <c r="BJ518" s="446" t="s">
        <v>199</v>
      </c>
      <c r="BK518" s="463" t="s">
        <v>200</v>
      </c>
      <c r="BL518" s="453">
        <v>1.1499999999999999</v>
      </c>
      <c r="BM518" s="454">
        <v>40</v>
      </c>
      <c r="BN518" s="454" t="s">
        <v>911</v>
      </c>
      <c r="BO518" s="454" t="s">
        <v>990</v>
      </c>
      <c r="BP518" s="454" t="s">
        <v>913</v>
      </c>
      <c r="BQ518" s="454" t="s">
        <v>945</v>
      </c>
      <c r="BT518" s="485">
        <v>129.29578950000001</v>
      </c>
    </row>
    <row r="519" spans="1:72" ht="13.5" customHeight="1" outlineLevel="1">
      <c r="A519" s="431" t="s">
        <v>1219</v>
      </c>
      <c r="B519" s="432" t="s">
        <v>1060</v>
      </c>
      <c r="C519" s="432">
        <v>350</v>
      </c>
      <c r="D519" s="432">
        <v>4</v>
      </c>
      <c r="E519" s="432" t="s">
        <v>1051</v>
      </c>
      <c r="F519" s="433">
        <v>1785</v>
      </c>
      <c r="G519" s="456">
        <v>1588</v>
      </c>
      <c r="H519" s="434">
        <v>606</v>
      </c>
      <c r="I519" s="435">
        <v>230</v>
      </c>
      <c r="J519" s="436">
        <v>115</v>
      </c>
      <c r="K519" s="437">
        <v>92</v>
      </c>
      <c r="L519" s="438">
        <v>444.78148732162896</v>
      </c>
      <c r="M519" s="439">
        <v>222.39074366081448</v>
      </c>
      <c r="N519" s="440">
        <v>177.9125949286516</v>
      </c>
      <c r="O519" s="438">
        <v>608.39918398174007</v>
      </c>
      <c r="P519" s="439">
        <v>304.19959199087003</v>
      </c>
      <c r="Q519" s="441">
        <v>243.35967359269603</v>
      </c>
      <c r="R519" s="442">
        <v>780</v>
      </c>
      <c r="S519" s="443">
        <v>390</v>
      </c>
      <c r="T519" s="437">
        <v>312</v>
      </c>
      <c r="U519" s="444">
        <v>5100</v>
      </c>
      <c r="V519" s="432">
        <v>2550</v>
      </c>
      <c r="W519" s="445">
        <v>2040</v>
      </c>
      <c r="X519" s="443" t="s">
        <v>231</v>
      </c>
      <c r="Y519" s="436" t="s">
        <v>194</v>
      </c>
      <c r="Z519" s="436">
        <v>95.8</v>
      </c>
      <c r="AA519" s="436">
        <v>96.3</v>
      </c>
      <c r="AB519" s="436">
        <v>96.2</v>
      </c>
      <c r="AC519" s="436">
        <v>95.8</v>
      </c>
      <c r="AD519" s="436">
        <v>77</v>
      </c>
      <c r="AE519" s="436">
        <v>84</v>
      </c>
      <c r="AF519" s="436">
        <v>86</v>
      </c>
      <c r="AG519" s="436">
        <v>1029</v>
      </c>
      <c r="AH519" s="436">
        <v>1029</v>
      </c>
      <c r="AI519" s="436">
        <v>2058</v>
      </c>
      <c r="AJ519" s="436">
        <v>956.97</v>
      </c>
      <c r="AK519" s="436">
        <v>100</v>
      </c>
      <c r="AL519" s="436">
        <v>200</v>
      </c>
      <c r="AM519" s="436">
        <v>93</v>
      </c>
      <c r="AN519" s="432">
        <v>25</v>
      </c>
      <c r="AO519" s="432">
        <v>32</v>
      </c>
      <c r="AP519" s="446">
        <v>3549.6239999999998</v>
      </c>
      <c r="AQ519" s="447"/>
      <c r="AR519" s="446"/>
      <c r="AS519" s="449"/>
      <c r="AT519" s="432" t="s">
        <v>299</v>
      </c>
      <c r="AU519" s="432" t="s">
        <v>1053</v>
      </c>
      <c r="AV519" s="450"/>
      <c r="AW519" s="450"/>
      <c r="AX519" s="450"/>
      <c r="AY519" s="450"/>
      <c r="AZ519" s="450"/>
      <c r="BA519" s="450"/>
      <c r="BB519" s="450"/>
      <c r="BC519" s="450"/>
      <c r="BD519" s="450"/>
      <c r="BE519" s="451">
        <f t="shared" si="38"/>
        <v>536.61423728813554</v>
      </c>
      <c r="BF519" s="450">
        <v>2250</v>
      </c>
      <c r="BG519" s="451">
        <f t="shared" si="39"/>
        <v>536.61423728813554</v>
      </c>
      <c r="BH519" s="458">
        <f t="shared" si="40"/>
        <v>2250</v>
      </c>
      <c r="BI519" s="446" t="s">
        <v>198</v>
      </c>
      <c r="BJ519" s="446"/>
      <c r="BK519" s="452"/>
      <c r="BL519" s="453">
        <v>1.1499999999999999</v>
      </c>
      <c r="BM519" s="454">
        <v>40</v>
      </c>
      <c r="BN519" s="454" t="s">
        <v>911</v>
      </c>
      <c r="BO519" s="454" t="s">
        <v>990</v>
      </c>
      <c r="BP519" s="454" t="s">
        <v>913</v>
      </c>
      <c r="BQ519" s="454" t="s">
        <v>945</v>
      </c>
      <c r="BT519" s="485">
        <v>105.359328</v>
      </c>
    </row>
    <row r="520" spans="1:72" ht="13.5" customHeight="1" outlineLevel="1">
      <c r="A520" s="431" t="s">
        <v>1220</v>
      </c>
      <c r="B520" s="432" t="s">
        <v>1060</v>
      </c>
      <c r="C520" s="432">
        <v>400</v>
      </c>
      <c r="D520" s="432">
        <v>4</v>
      </c>
      <c r="E520" s="432" t="s">
        <v>1051</v>
      </c>
      <c r="F520" s="433">
        <v>1785</v>
      </c>
      <c r="G520" s="456">
        <v>1588</v>
      </c>
      <c r="H520" s="434">
        <v>606</v>
      </c>
      <c r="I520" s="435">
        <v>260</v>
      </c>
      <c r="J520" s="436">
        <v>130</v>
      </c>
      <c r="K520" s="437">
        <v>104</v>
      </c>
      <c r="L520" s="438">
        <v>507.26269625490534</v>
      </c>
      <c r="M520" s="439">
        <v>253.63134812745267</v>
      </c>
      <c r="N520" s="440">
        <v>202.90507850196215</v>
      </c>
      <c r="O520" s="438">
        <v>694.5920737100364</v>
      </c>
      <c r="P520" s="439">
        <v>347.2960368550182</v>
      </c>
      <c r="Q520" s="441">
        <v>277.83682948401457</v>
      </c>
      <c r="R520" s="442">
        <v>908</v>
      </c>
      <c r="S520" s="443">
        <v>454</v>
      </c>
      <c r="T520" s="437">
        <v>363.20000000000005</v>
      </c>
      <c r="U520" s="444">
        <v>5800</v>
      </c>
      <c r="V520" s="432">
        <v>2900</v>
      </c>
      <c r="W520" s="445">
        <v>2320</v>
      </c>
      <c r="X520" s="443" t="s">
        <v>231</v>
      </c>
      <c r="Y520" s="436" t="s">
        <v>194</v>
      </c>
      <c r="Z520" s="436">
        <v>96</v>
      </c>
      <c r="AA520" s="436">
        <v>96.4</v>
      </c>
      <c r="AB520" s="436">
        <v>96.2</v>
      </c>
      <c r="AC520" s="436">
        <v>95.8</v>
      </c>
      <c r="AD520" s="436">
        <v>77</v>
      </c>
      <c r="AE520" s="436">
        <v>84</v>
      </c>
      <c r="AF520" s="436">
        <v>86</v>
      </c>
      <c r="AG520" s="436">
        <v>1176</v>
      </c>
      <c r="AH520" s="436">
        <v>1176</v>
      </c>
      <c r="AI520" s="436">
        <v>2352</v>
      </c>
      <c r="AJ520" s="436">
        <v>1093.68</v>
      </c>
      <c r="AK520" s="436">
        <v>100</v>
      </c>
      <c r="AL520" s="436">
        <v>200</v>
      </c>
      <c r="AM520" s="436">
        <v>93</v>
      </c>
      <c r="AN520" s="432">
        <v>21</v>
      </c>
      <c r="AO520" s="432">
        <v>26</v>
      </c>
      <c r="AP520" s="446">
        <v>3240</v>
      </c>
      <c r="AQ520" s="447"/>
      <c r="AR520" s="446"/>
      <c r="AS520" s="449"/>
      <c r="AT520" s="432" t="s">
        <v>299</v>
      </c>
      <c r="AU520" s="432" t="s">
        <v>1053</v>
      </c>
      <c r="AV520" s="450"/>
      <c r="AW520" s="450"/>
      <c r="AX520" s="450"/>
      <c r="AY520" s="450"/>
      <c r="AZ520" s="450"/>
      <c r="BA520" s="450"/>
      <c r="BB520" s="450"/>
      <c r="BC520" s="450"/>
      <c r="BD520" s="450"/>
      <c r="BE520" s="451">
        <f t="shared" si="38"/>
        <v>536.61423728813554</v>
      </c>
      <c r="BF520" s="450">
        <v>2250</v>
      </c>
      <c r="BG520" s="451">
        <f t="shared" si="39"/>
        <v>536.61423728813554</v>
      </c>
      <c r="BH520" s="458">
        <f t="shared" si="40"/>
        <v>2250</v>
      </c>
      <c r="BI520" s="446" t="s">
        <v>198</v>
      </c>
      <c r="BJ520" s="446"/>
      <c r="BK520" s="452"/>
      <c r="BL520" s="453">
        <v>1.1499999999999999</v>
      </c>
      <c r="BM520" s="454">
        <v>40</v>
      </c>
      <c r="BN520" s="454" t="s">
        <v>911</v>
      </c>
      <c r="BO520" s="454" t="s">
        <v>990</v>
      </c>
      <c r="BP520" s="454" t="s">
        <v>913</v>
      </c>
      <c r="BQ520" s="454" t="s">
        <v>945</v>
      </c>
      <c r="BT520" s="485">
        <v>104.4482608</v>
      </c>
    </row>
    <row r="521" spans="1:72" ht="13.5" customHeight="1" outlineLevel="1">
      <c r="A521" s="431" t="s">
        <v>1221</v>
      </c>
      <c r="B521" s="432" t="s">
        <v>1060</v>
      </c>
      <c r="C521" s="432">
        <v>300</v>
      </c>
      <c r="D521" s="432">
        <v>6</v>
      </c>
      <c r="E521" s="432" t="s">
        <v>1051</v>
      </c>
      <c r="F521" s="433">
        <v>1185</v>
      </c>
      <c r="G521" s="456">
        <v>1054</v>
      </c>
      <c r="H521" s="434">
        <v>379</v>
      </c>
      <c r="I521" s="435">
        <v>238</v>
      </c>
      <c r="J521" s="436">
        <v>119</v>
      </c>
      <c r="K521" s="437">
        <v>95.2</v>
      </c>
      <c r="L521" s="438">
        <v>357.2490330331803</v>
      </c>
      <c r="M521" s="439">
        <v>178.62451651659015</v>
      </c>
      <c r="N521" s="440">
        <v>142.89961321327212</v>
      </c>
      <c r="O521" s="438">
        <v>516.42242542153315</v>
      </c>
      <c r="P521" s="439">
        <v>258.21121271076657</v>
      </c>
      <c r="Q521" s="441">
        <v>206.56897016861328</v>
      </c>
      <c r="R521" s="442">
        <v>680</v>
      </c>
      <c r="S521" s="443">
        <v>340</v>
      </c>
      <c r="T521" s="437">
        <v>272</v>
      </c>
      <c r="U521" s="444">
        <v>4800</v>
      </c>
      <c r="V521" s="432">
        <v>2400</v>
      </c>
      <c r="W521" s="445">
        <v>1920</v>
      </c>
      <c r="X521" s="443" t="s">
        <v>222</v>
      </c>
      <c r="Y521" s="436" t="s">
        <v>989</v>
      </c>
      <c r="Z521" s="436">
        <v>96</v>
      </c>
      <c r="AA521" s="436">
        <v>96.1</v>
      </c>
      <c r="AB521" s="436">
        <v>95.8</v>
      </c>
      <c r="AC521" s="436">
        <v>95.4</v>
      </c>
      <c r="AD521" s="436">
        <v>82</v>
      </c>
      <c r="AE521" s="436">
        <v>85</v>
      </c>
      <c r="AF521" s="436">
        <v>86</v>
      </c>
      <c r="AG521" s="436">
        <v>1329</v>
      </c>
      <c r="AH521" s="436">
        <v>1395</v>
      </c>
      <c r="AI521" s="436">
        <v>2658</v>
      </c>
      <c r="AJ521" s="436">
        <v>1302.42</v>
      </c>
      <c r="AK521" s="436">
        <v>105</v>
      </c>
      <c r="AL521" s="436">
        <v>200</v>
      </c>
      <c r="AM521" s="436">
        <v>98</v>
      </c>
      <c r="AN521" s="432">
        <v>26</v>
      </c>
      <c r="AO521" s="432">
        <v>33</v>
      </c>
      <c r="AP521" s="446">
        <v>3240</v>
      </c>
      <c r="AQ521" s="447">
        <v>876</v>
      </c>
      <c r="AR521" s="446" t="s">
        <v>1043</v>
      </c>
      <c r="AS521" s="449">
        <v>0</v>
      </c>
      <c r="AT521" s="432" t="s">
        <v>1039</v>
      </c>
      <c r="AU521" s="432" t="s">
        <v>197</v>
      </c>
      <c r="AV521" s="450" t="s">
        <v>314</v>
      </c>
      <c r="AW521" s="450" t="s">
        <v>1045</v>
      </c>
      <c r="AX521" s="450" t="s">
        <v>329</v>
      </c>
      <c r="AY521" s="450" t="s">
        <v>392</v>
      </c>
      <c r="AZ521" s="450" t="s">
        <v>346</v>
      </c>
      <c r="BA521" s="450" t="s">
        <v>346</v>
      </c>
      <c r="BB521" s="450" t="s">
        <v>392</v>
      </c>
      <c r="BC521" s="450" t="s">
        <v>367</v>
      </c>
      <c r="BD521" s="450" t="s">
        <v>319</v>
      </c>
      <c r="BE521" s="451">
        <f t="shared" si="38"/>
        <v>670.76779661016951</v>
      </c>
      <c r="BF521" s="450">
        <v>1800</v>
      </c>
      <c r="BG521" s="451">
        <f t="shared" si="39"/>
        <v>670.76779661016951</v>
      </c>
      <c r="BH521" s="458">
        <f t="shared" si="40"/>
        <v>1800</v>
      </c>
      <c r="BI521" s="446" t="s">
        <v>198</v>
      </c>
      <c r="BJ521" s="446" t="s">
        <v>199</v>
      </c>
      <c r="BK521" s="452" t="s">
        <v>200</v>
      </c>
      <c r="BL521" s="453">
        <v>1.1499999999999999</v>
      </c>
      <c r="BM521" s="454">
        <v>40</v>
      </c>
      <c r="BN521" s="454" t="s">
        <v>911</v>
      </c>
      <c r="BO521" s="454" t="s">
        <v>990</v>
      </c>
      <c r="BP521" s="454" t="s">
        <v>913</v>
      </c>
      <c r="BQ521" s="454" t="s">
        <v>945</v>
      </c>
      <c r="BT521" s="485">
        <v>127.72105259999999</v>
      </c>
    </row>
    <row r="522" spans="1:72" ht="13.5" customHeight="1" outlineLevel="1">
      <c r="A522" s="431" t="s">
        <v>1222</v>
      </c>
      <c r="B522" s="432" t="s">
        <v>1060</v>
      </c>
      <c r="C522" s="432">
        <v>200</v>
      </c>
      <c r="D522" s="432">
        <v>8</v>
      </c>
      <c r="E522" s="432" t="s">
        <v>1051</v>
      </c>
      <c r="F522" s="433">
        <v>885</v>
      </c>
      <c r="G522" s="456">
        <v>787</v>
      </c>
      <c r="H522" s="434">
        <v>283</v>
      </c>
      <c r="I522" s="435">
        <v>156</v>
      </c>
      <c r="J522" s="436">
        <v>78</v>
      </c>
      <c r="K522" s="437">
        <v>62.400000000000006</v>
      </c>
      <c r="L522" s="438">
        <v>277.96040405606084</v>
      </c>
      <c r="M522" s="439">
        <v>138.98020202803042</v>
      </c>
      <c r="N522" s="440">
        <v>111.18416162242434</v>
      </c>
      <c r="O522" s="438">
        <v>374.71877255658825</v>
      </c>
      <c r="P522" s="439">
        <v>187.35938627829412</v>
      </c>
      <c r="Q522" s="441">
        <v>149.8875090226353</v>
      </c>
      <c r="R522" s="442">
        <v>480</v>
      </c>
      <c r="S522" s="443">
        <v>240</v>
      </c>
      <c r="T522" s="437">
        <v>192</v>
      </c>
      <c r="U522" s="444">
        <v>2900</v>
      </c>
      <c r="V522" s="432">
        <v>1450</v>
      </c>
      <c r="W522" s="445">
        <v>1160</v>
      </c>
      <c r="X522" s="443" t="s">
        <v>231</v>
      </c>
      <c r="Y522" s="436" t="s">
        <v>194</v>
      </c>
      <c r="Z522" s="436">
        <v>95</v>
      </c>
      <c r="AA522" s="436">
        <v>95</v>
      </c>
      <c r="AB522" s="436">
        <v>94.5</v>
      </c>
      <c r="AC522" s="436">
        <v>94.1</v>
      </c>
      <c r="AD522" s="436">
        <v>71</v>
      </c>
      <c r="AE522" s="436">
        <v>79</v>
      </c>
      <c r="AF522" s="436">
        <v>83</v>
      </c>
      <c r="AG522" s="436">
        <v>1187</v>
      </c>
      <c r="AH522" s="436">
        <v>1484</v>
      </c>
      <c r="AI522" s="436">
        <v>2374</v>
      </c>
      <c r="AJ522" s="436">
        <v>1163.26</v>
      </c>
      <c r="AK522" s="436">
        <v>125</v>
      </c>
      <c r="AL522" s="436">
        <v>200</v>
      </c>
      <c r="AM522" s="436">
        <v>98</v>
      </c>
      <c r="AN522" s="432">
        <v>15</v>
      </c>
      <c r="AO522" s="432">
        <v>25</v>
      </c>
      <c r="AP522" s="446">
        <v>3200</v>
      </c>
      <c r="AQ522" s="447">
        <v>989.87913368399791</v>
      </c>
      <c r="AR522" s="446" t="s">
        <v>1047</v>
      </c>
      <c r="AS522" s="449">
        <v>0</v>
      </c>
      <c r="AT522" s="432" t="s">
        <v>1039</v>
      </c>
      <c r="AU522" s="432" t="s">
        <v>197</v>
      </c>
      <c r="AV522" s="450" t="s">
        <v>314</v>
      </c>
      <c r="AW522" s="450" t="s">
        <v>1045</v>
      </c>
      <c r="AX522" s="450" t="s">
        <v>329</v>
      </c>
      <c r="AY522" s="450" t="s">
        <v>392</v>
      </c>
      <c r="AZ522" s="450" t="s">
        <v>346</v>
      </c>
      <c r="BA522" s="450" t="s">
        <v>346</v>
      </c>
      <c r="BB522" s="450" t="s">
        <v>392</v>
      </c>
      <c r="BC522" s="450" t="s">
        <v>367</v>
      </c>
      <c r="BD522" s="450" t="s">
        <v>319</v>
      </c>
      <c r="BE522" s="451">
        <f t="shared" si="38"/>
        <v>894.35706214689264</v>
      </c>
      <c r="BF522" s="450">
        <v>1350</v>
      </c>
      <c r="BG522" s="451">
        <f t="shared" si="39"/>
        <v>894.35706214689264</v>
      </c>
      <c r="BH522" s="458">
        <f t="shared" si="40"/>
        <v>1350</v>
      </c>
      <c r="BI522" s="446" t="s">
        <v>198</v>
      </c>
      <c r="BJ522" s="446" t="s">
        <v>199</v>
      </c>
      <c r="BK522" s="452" t="s">
        <v>200</v>
      </c>
      <c r="BL522" s="453">
        <v>1.1499999999999999</v>
      </c>
      <c r="BM522" s="454">
        <v>40</v>
      </c>
      <c r="BN522" s="454" t="s">
        <v>911</v>
      </c>
      <c r="BO522" s="454" t="s">
        <v>990</v>
      </c>
      <c r="BP522" s="454" t="s">
        <v>913</v>
      </c>
      <c r="BQ522" s="454" t="s">
        <v>945</v>
      </c>
      <c r="BT522" s="485">
        <v>120.22617630000001</v>
      </c>
    </row>
    <row r="523" spans="1:72" ht="13.5" customHeight="1" outlineLevel="1">
      <c r="A523" s="431" t="s">
        <v>1223</v>
      </c>
      <c r="B523" s="432" t="s">
        <v>1060</v>
      </c>
      <c r="C523" s="432">
        <v>250</v>
      </c>
      <c r="D523" s="432">
        <v>8</v>
      </c>
      <c r="E523" s="432" t="s">
        <v>1051</v>
      </c>
      <c r="F523" s="433">
        <v>885</v>
      </c>
      <c r="G523" s="456">
        <v>787</v>
      </c>
      <c r="H523" s="434">
        <v>283</v>
      </c>
      <c r="I523" s="435">
        <v>218</v>
      </c>
      <c r="J523" s="436">
        <v>109</v>
      </c>
      <c r="K523" s="437">
        <v>87.2</v>
      </c>
      <c r="L523" s="438">
        <v>354.27870849548947</v>
      </c>
      <c r="M523" s="439">
        <v>177.13935424774473</v>
      </c>
      <c r="N523" s="440">
        <v>141.71148339819578</v>
      </c>
      <c r="O523" s="438">
        <v>475.40442565272286</v>
      </c>
      <c r="P523" s="439">
        <v>237.70221282636143</v>
      </c>
      <c r="Q523" s="441">
        <v>190.16177026108915</v>
      </c>
      <c r="R523" s="442">
        <v>606</v>
      </c>
      <c r="S523" s="443">
        <v>303</v>
      </c>
      <c r="T523" s="437">
        <v>242.4</v>
      </c>
      <c r="U523" s="444">
        <v>3650</v>
      </c>
      <c r="V523" s="432">
        <v>1825</v>
      </c>
      <c r="W523" s="445">
        <v>1460</v>
      </c>
      <c r="X523" s="443" t="s">
        <v>231</v>
      </c>
      <c r="Y523" s="436" t="s">
        <v>194</v>
      </c>
      <c r="Z523" s="436">
        <v>94.5</v>
      </c>
      <c r="AA523" s="436">
        <v>94.8</v>
      </c>
      <c r="AB523" s="436">
        <v>94.5</v>
      </c>
      <c r="AC523" s="436">
        <v>94.1</v>
      </c>
      <c r="AD523" s="436">
        <v>70</v>
      </c>
      <c r="AE523" s="436">
        <v>78</v>
      </c>
      <c r="AF523" s="436">
        <v>82</v>
      </c>
      <c r="AG523" s="436">
        <v>1483</v>
      </c>
      <c r="AH523" s="436">
        <v>1557</v>
      </c>
      <c r="AI523" s="436">
        <v>2966</v>
      </c>
      <c r="AJ523" s="436">
        <v>1453.34</v>
      </c>
      <c r="AK523" s="436">
        <v>105</v>
      </c>
      <c r="AL523" s="436">
        <v>200</v>
      </c>
      <c r="AM523" s="436">
        <v>98</v>
      </c>
      <c r="AN523" s="432">
        <v>25</v>
      </c>
      <c r="AO523" s="432">
        <v>32</v>
      </c>
      <c r="AP523" s="446">
        <v>3220</v>
      </c>
      <c r="AQ523" s="447">
        <v>989.87913368399791</v>
      </c>
      <c r="AR523" s="446" t="s">
        <v>1049</v>
      </c>
      <c r="AS523" s="449">
        <v>0</v>
      </c>
      <c r="AT523" s="432" t="s">
        <v>1039</v>
      </c>
      <c r="AU523" s="432" t="s">
        <v>197</v>
      </c>
      <c r="AV523" s="450" t="s">
        <v>314</v>
      </c>
      <c r="AW523" s="450" t="s">
        <v>1045</v>
      </c>
      <c r="AX523" s="450" t="s">
        <v>329</v>
      </c>
      <c r="AY523" s="450" t="s">
        <v>392</v>
      </c>
      <c r="AZ523" s="450" t="s">
        <v>346</v>
      </c>
      <c r="BA523" s="450" t="s">
        <v>346</v>
      </c>
      <c r="BB523" s="450" t="s">
        <v>392</v>
      </c>
      <c r="BC523" s="450" t="s">
        <v>367</v>
      </c>
      <c r="BD523" s="450" t="s">
        <v>319</v>
      </c>
      <c r="BE523" s="451">
        <f t="shared" si="38"/>
        <v>894.35706214689264</v>
      </c>
      <c r="BF523" s="450">
        <v>1350</v>
      </c>
      <c r="BG523" s="451">
        <f t="shared" si="39"/>
        <v>894.35706214689264</v>
      </c>
      <c r="BH523" s="458">
        <f t="shared" si="40"/>
        <v>1350</v>
      </c>
      <c r="BI523" s="446" t="s">
        <v>198</v>
      </c>
      <c r="BJ523" s="446" t="s">
        <v>199</v>
      </c>
      <c r="BK523" s="452" t="s">
        <v>200</v>
      </c>
      <c r="BL523" s="453">
        <v>1.1499999999999999</v>
      </c>
      <c r="BM523" s="454">
        <v>40</v>
      </c>
      <c r="BN523" s="454" t="s">
        <v>911</v>
      </c>
      <c r="BO523" s="454" t="s">
        <v>990</v>
      </c>
      <c r="BP523" s="454" t="s">
        <v>913</v>
      </c>
      <c r="BQ523" s="454" t="s">
        <v>945</v>
      </c>
      <c r="BT523" s="485">
        <v>111.7673168</v>
      </c>
    </row>
    <row r="524" spans="1:72" ht="13.5" customHeight="1" outlineLevel="1">
      <c r="A524" s="431" t="s">
        <v>1224</v>
      </c>
      <c r="B524" s="432" t="s">
        <v>1225</v>
      </c>
      <c r="C524" s="432">
        <v>5</v>
      </c>
      <c r="D524" s="432">
        <v>4</v>
      </c>
      <c r="E524" s="432" t="s">
        <v>215</v>
      </c>
      <c r="F524" s="433">
        <v>1755</v>
      </c>
      <c r="G524" s="456">
        <v>1579.5</v>
      </c>
      <c r="H524" s="434">
        <v>719.55</v>
      </c>
      <c r="I524" s="435">
        <v>6</v>
      </c>
      <c r="J524" s="436">
        <v>3</v>
      </c>
      <c r="K524" s="437">
        <v>2.4000000000000004</v>
      </c>
      <c r="L524" s="438">
        <v>8.2619569362102787</v>
      </c>
      <c r="M524" s="439">
        <v>4.1309784681051394</v>
      </c>
      <c r="N524" s="440">
        <v>3.3047827744841118</v>
      </c>
      <c r="O524" s="438">
        <v>10.401924796705119</v>
      </c>
      <c r="P524" s="439">
        <v>5.2009623983525595</v>
      </c>
      <c r="Q524" s="441">
        <v>4.1607699186820479</v>
      </c>
      <c r="R524" s="442">
        <v>13</v>
      </c>
      <c r="S524" s="443">
        <v>6.5</v>
      </c>
      <c r="T524" s="437">
        <v>5.2</v>
      </c>
      <c r="U524" s="444">
        <v>92</v>
      </c>
      <c r="V524" s="432">
        <v>46</v>
      </c>
      <c r="W524" s="445">
        <v>36.800000000000004</v>
      </c>
      <c r="X524" s="443" t="s">
        <v>213</v>
      </c>
      <c r="Y524" s="436" t="s">
        <v>194</v>
      </c>
      <c r="Z524" s="436">
        <v>89.2</v>
      </c>
      <c r="AA524" s="436">
        <v>90</v>
      </c>
      <c r="AB524" s="436">
        <v>89.5</v>
      </c>
      <c r="AC524" s="436">
        <v>88.5</v>
      </c>
      <c r="AD524" s="436">
        <v>63.6</v>
      </c>
      <c r="AE524" s="436">
        <v>75.099999999999994</v>
      </c>
      <c r="AF524" s="436">
        <v>80.5</v>
      </c>
      <c r="AG524" s="436">
        <v>15</v>
      </c>
      <c r="AH524" s="436">
        <v>33</v>
      </c>
      <c r="AI524" s="436">
        <v>53</v>
      </c>
      <c r="AJ524" s="436">
        <v>30.749999999999996</v>
      </c>
      <c r="AK524" s="436">
        <v>220</v>
      </c>
      <c r="AL524" s="436">
        <v>350</v>
      </c>
      <c r="AM524" s="436">
        <v>205</v>
      </c>
      <c r="AN524" s="432">
        <v>14</v>
      </c>
      <c r="AO524" s="432">
        <v>29</v>
      </c>
      <c r="AP524" s="446">
        <v>135</v>
      </c>
      <c r="AQ524" s="447">
        <v>19.27068837623499</v>
      </c>
      <c r="AR524" s="457">
        <v>27</v>
      </c>
      <c r="AS524" s="449">
        <v>0.25290000000000001</v>
      </c>
      <c r="AT524" s="432" t="s">
        <v>299</v>
      </c>
      <c r="AU524" s="432" t="s">
        <v>197</v>
      </c>
      <c r="AV524" s="450">
        <v>57</v>
      </c>
      <c r="AW524" s="450">
        <v>67</v>
      </c>
      <c r="AX524" s="450" t="s">
        <v>206</v>
      </c>
      <c r="AY524" s="450">
        <v>42</v>
      </c>
      <c r="AZ524" s="450">
        <v>46</v>
      </c>
      <c r="BA524" s="450">
        <v>54</v>
      </c>
      <c r="BB524" s="450">
        <v>49</v>
      </c>
      <c r="BC524" s="450">
        <v>43</v>
      </c>
      <c r="BD524" s="450">
        <v>32</v>
      </c>
      <c r="BE524" s="451">
        <f t="shared" si="38"/>
        <v>335.38389830508476</v>
      </c>
      <c r="BF524" s="450">
        <v>3600</v>
      </c>
      <c r="BG524" s="451">
        <f t="shared" si="39"/>
        <v>335.38389830508476</v>
      </c>
      <c r="BH524" s="458">
        <f t="shared" si="40"/>
        <v>3600</v>
      </c>
      <c r="BI524" s="446" t="s">
        <v>1226</v>
      </c>
      <c r="BJ524" s="446" t="s">
        <v>199</v>
      </c>
      <c r="BK524" s="452" t="s">
        <v>199</v>
      </c>
      <c r="BL524" s="453">
        <v>1.1499999999999999</v>
      </c>
      <c r="BM524" s="454">
        <v>40</v>
      </c>
      <c r="BN524" s="454" t="s">
        <v>911</v>
      </c>
      <c r="BO524" s="454" t="s">
        <v>912</v>
      </c>
      <c r="BP524" s="454" t="s">
        <v>913</v>
      </c>
      <c r="BQ524" s="454" t="s">
        <v>945</v>
      </c>
      <c r="BT524"/>
    </row>
    <row r="525" spans="1:72" ht="13.5" customHeight="1" outlineLevel="1">
      <c r="A525" s="54" t="s">
        <v>1227</v>
      </c>
      <c r="B525" s="432" t="s">
        <v>1225</v>
      </c>
      <c r="C525" s="432">
        <v>1.5</v>
      </c>
      <c r="D525" s="432">
        <v>6</v>
      </c>
      <c r="E525" s="432" t="s">
        <v>212</v>
      </c>
      <c r="F525" s="433">
        <v>1160</v>
      </c>
      <c r="G525" s="456">
        <v>1044</v>
      </c>
      <c r="H525" s="434">
        <v>464</v>
      </c>
      <c r="I525" s="444">
        <v>2.8</v>
      </c>
      <c r="J525" s="436">
        <v>1.4</v>
      </c>
      <c r="K525" s="437">
        <v>1.1199999999999999</v>
      </c>
      <c r="L525" s="438">
        <v>3.4058989517274902</v>
      </c>
      <c r="M525" s="439">
        <v>1.7029494758637451</v>
      </c>
      <c r="N525" s="440">
        <v>1.3623595806909963</v>
      </c>
      <c r="O525" s="438">
        <v>4.1228777503360092</v>
      </c>
      <c r="P525" s="439">
        <v>2.0614388751680046</v>
      </c>
      <c r="Q525" s="441">
        <v>1.6491511001344037</v>
      </c>
      <c r="R525" s="442">
        <v>4.8</v>
      </c>
      <c r="S525" s="443">
        <v>2.4</v>
      </c>
      <c r="T525" s="437">
        <v>1.92</v>
      </c>
      <c r="U525" s="444">
        <v>30</v>
      </c>
      <c r="V525" s="432">
        <v>15</v>
      </c>
      <c r="W525" s="445">
        <v>12</v>
      </c>
      <c r="X525" s="443" t="s">
        <v>213</v>
      </c>
      <c r="Y525" s="436" t="s">
        <v>194</v>
      </c>
      <c r="Z525" s="436">
        <v>85.3</v>
      </c>
      <c r="AA525" s="436">
        <v>87.6</v>
      </c>
      <c r="AB525" s="436">
        <v>87.5</v>
      </c>
      <c r="AC525" s="436">
        <v>86.5</v>
      </c>
      <c r="AD525" s="436">
        <v>48.4</v>
      </c>
      <c r="AE525" s="436">
        <v>58.4</v>
      </c>
      <c r="AF525" s="436">
        <v>66.900000000000006</v>
      </c>
      <c r="AG525" s="436">
        <v>6.8</v>
      </c>
      <c r="AH525" s="436">
        <v>14</v>
      </c>
      <c r="AI525" s="436">
        <v>22.5</v>
      </c>
      <c r="AJ525" s="436">
        <v>13.055999999999999</v>
      </c>
      <c r="AK525" s="436">
        <v>205</v>
      </c>
      <c r="AL525" s="436">
        <v>330</v>
      </c>
      <c r="AM525" s="436">
        <v>192</v>
      </c>
      <c r="AN525" s="432">
        <v>34</v>
      </c>
      <c r="AO525" s="432">
        <v>46</v>
      </c>
      <c r="AP525" s="446">
        <v>121</v>
      </c>
      <c r="AQ525" s="447">
        <v>18.790809649215415</v>
      </c>
      <c r="AR525" s="457">
        <v>23</v>
      </c>
      <c r="AS525" s="449">
        <v>0.24579999999999999</v>
      </c>
      <c r="AT525" s="432" t="s">
        <v>299</v>
      </c>
      <c r="AU525" s="432" t="s">
        <v>197</v>
      </c>
      <c r="AV525" s="450">
        <v>54</v>
      </c>
      <c r="AW525" s="450">
        <v>63</v>
      </c>
      <c r="AX525" s="450">
        <v>35</v>
      </c>
      <c r="AY525" s="450">
        <v>36</v>
      </c>
      <c r="AZ525" s="450">
        <v>46</v>
      </c>
      <c r="BA525" s="450">
        <v>52</v>
      </c>
      <c r="BB525" s="450">
        <v>47</v>
      </c>
      <c r="BC525" s="450">
        <v>41</v>
      </c>
      <c r="BD525" s="450">
        <v>31</v>
      </c>
      <c r="BE525" s="451">
        <f t="shared" si="38"/>
        <v>503.07584745762711</v>
      </c>
      <c r="BF525" s="450">
        <v>2400</v>
      </c>
      <c r="BG525" s="451">
        <f t="shared" si="39"/>
        <v>503.07584745762711</v>
      </c>
      <c r="BH525" s="458">
        <f t="shared" si="40"/>
        <v>2400</v>
      </c>
      <c r="BI525" s="446" t="s">
        <v>1226</v>
      </c>
      <c r="BJ525" s="446" t="s">
        <v>199</v>
      </c>
      <c r="BK525" s="452" t="s">
        <v>200</v>
      </c>
      <c r="BL525" s="453">
        <v>1.1499999999999999</v>
      </c>
      <c r="BM525" s="454">
        <v>40</v>
      </c>
      <c r="BN525" s="454" t="s">
        <v>911</v>
      </c>
      <c r="BO525" s="454" t="s">
        <v>912</v>
      </c>
      <c r="BP525" s="454" t="s">
        <v>913</v>
      </c>
      <c r="BQ525" s="454" t="s">
        <v>945</v>
      </c>
      <c r="BT525"/>
    </row>
    <row r="526" spans="1:72" ht="13.5" customHeight="1" outlineLevel="1">
      <c r="A526" s="54" t="s">
        <v>1228</v>
      </c>
      <c r="B526" s="432" t="s">
        <v>1225</v>
      </c>
      <c r="C526" s="432">
        <v>2</v>
      </c>
      <c r="D526" s="432">
        <v>6</v>
      </c>
      <c r="E526" s="432" t="s">
        <v>215</v>
      </c>
      <c r="F526" s="433">
        <v>1160</v>
      </c>
      <c r="G526" s="456">
        <v>1032.4000000000001</v>
      </c>
      <c r="H526" s="434">
        <v>603.20000000000005</v>
      </c>
      <c r="I526" s="444">
        <v>3.8</v>
      </c>
      <c r="J526" s="436">
        <v>1.9</v>
      </c>
      <c r="K526" s="437">
        <v>1.52</v>
      </c>
      <c r="L526" s="438">
        <v>4.6079088795284306</v>
      </c>
      <c r="M526" s="439">
        <v>2.3039544397642153</v>
      </c>
      <c r="N526" s="440">
        <v>1.8431635518113723</v>
      </c>
      <c r="O526" s="438">
        <v>5.3920660255796031</v>
      </c>
      <c r="P526" s="439">
        <v>2.6960330127898016</v>
      </c>
      <c r="Q526" s="441">
        <v>2.1568264102318415</v>
      </c>
      <c r="R526" s="442">
        <v>6.4</v>
      </c>
      <c r="S526" s="443">
        <v>3.2</v>
      </c>
      <c r="T526" s="437">
        <v>2.5600000000000005</v>
      </c>
      <c r="U526" s="444">
        <v>40</v>
      </c>
      <c r="V526" s="432">
        <v>20</v>
      </c>
      <c r="W526" s="445">
        <v>16</v>
      </c>
      <c r="X526" s="443" t="s">
        <v>213</v>
      </c>
      <c r="Y526" s="436" t="s">
        <v>194</v>
      </c>
      <c r="Z526" s="436">
        <v>87.5</v>
      </c>
      <c r="AA526" s="436">
        <v>88.7</v>
      </c>
      <c r="AB526" s="436">
        <v>88.5</v>
      </c>
      <c r="AC526" s="436">
        <v>87.5</v>
      </c>
      <c r="AD526" s="436">
        <v>46.5</v>
      </c>
      <c r="AE526" s="436">
        <v>58.8</v>
      </c>
      <c r="AF526" s="436">
        <v>66.099999999999994</v>
      </c>
      <c r="AG526" s="436">
        <v>9.1</v>
      </c>
      <c r="AH526" s="436">
        <v>22</v>
      </c>
      <c r="AI526" s="436">
        <v>28</v>
      </c>
      <c r="AJ526" s="436">
        <v>20.384</v>
      </c>
      <c r="AK526" s="436">
        <v>240</v>
      </c>
      <c r="AL526" s="436">
        <v>310</v>
      </c>
      <c r="AM526" s="436">
        <v>224</v>
      </c>
      <c r="AN526" s="432">
        <v>23</v>
      </c>
      <c r="AO526" s="432">
        <v>32</v>
      </c>
      <c r="AP526" s="446">
        <v>133</v>
      </c>
      <c r="AQ526" s="447">
        <v>21.828465414757744</v>
      </c>
      <c r="AR526" s="457">
        <v>30</v>
      </c>
      <c r="AS526" s="449">
        <v>0.2999</v>
      </c>
      <c r="AT526" s="432" t="s">
        <v>299</v>
      </c>
      <c r="AU526" s="432" t="s">
        <v>197</v>
      </c>
      <c r="AV526" s="450">
        <v>54</v>
      </c>
      <c r="AW526" s="450">
        <v>63</v>
      </c>
      <c r="AX526" s="450">
        <v>35</v>
      </c>
      <c r="AY526" s="450">
        <v>36</v>
      </c>
      <c r="AZ526" s="450">
        <v>46</v>
      </c>
      <c r="BA526" s="450">
        <v>52</v>
      </c>
      <c r="BB526" s="450">
        <v>47</v>
      </c>
      <c r="BC526" s="450">
        <v>41</v>
      </c>
      <c r="BD526" s="450">
        <v>31</v>
      </c>
      <c r="BE526" s="451">
        <f t="shared" si="38"/>
        <v>503.07584745762711</v>
      </c>
      <c r="BF526" s="450">
        <v>2400</v>
      </c>
      <c r="BG526" s="451">
        <f t="shared" si="39"/>
        <v>503.07584745762711</v>
      </c>
      <c r="BH526" s="458">
        <f t="shared" si="40"/>
        <v>2400</v>
      </c>
      <c r="BI526" s="446" t="s">
        <v>1226</v>
      </c>
      <c r="BJ526" s="446" t="s">
        <v>199</v>
      </c>
      <c r="BK526" s="452" t="s">
        <v>200</v>
      </c>
      <c r="BL526" s="453">
        <v>1.1499999999999999</v>
      </c>
      <c r="BM526" s="454">
        <v>40</v>
      </c>
      <c r="BN526" s="454" t="s">
        <v>911</v>
      </c>
      <c r="BO526" s="454" t="s">
        <v>912</v>
      </c>
      <c r="BP526" s="454" t="s">
        <v>913</v>
      </c>
      <c r="BQ526" s="454" t="s">
        <v>945</v>
      </c>
      <c r="BT526"/>
    </row>
    <row r="527" spans="1:72" ht="13.5" customHeight="1" outlineLevel="1">
      <c r="A527" s="431" t="s">
        <v>1229</v>
      </c>
      <c r="B527" s="432" t="s">
        <v>1225</v>
      </c>
      <c r="C527" s="432">
        <v>7.5</v>
      </c>
      <c r="D527" s="432">
        <v>4</v>
      </c>
      <c r="E527" s="432" t="s">
        <v>221</v>
      </c>
      <c r="F527" s="433">
        <v>1765</v>
      </c>
      <c r="G527" s="456">
        <v>1570.8500000000001</v>
      </c>
      <c r="H527" s="434">
        <v>741.3</v>
      </c>
      <c r="I527" s="435">
        <v>10</v>
      </c>
      <c r="J527" s="436">
        <v>5</v>
      </c>
      <c r="K527" s="437">
        <v>4</v>
      </c>
      <c r="L527" s="438">
        <v>12.808252202462466</v>
      </c>
      <c r="M527" s="439">
        <v>6.4041261012312329</v>
      </c>
      <c r="N527" s="440">
        <v>5.1233008809849867</v>
      </c>
      <c r="O527" s="438">
        <v>15.906688710916864</v>
      </c>
      <c r="P527" s="439">
        <v>7.953344355458432</v>
      </c>
      <c r="Q527" s="441">
        <v>6.3626754843667461</v>
      </c>
      <c r="R527" s="442">
        <v>19.399999999999999</v>
      </c>
      <c r="S527" s="443">
        <v>9.6999999999999993</v>
      </c>
      <c r="T527" s="437">
        <v>7.76</v>
      </c>
      <c r="U527" s="444">
        <v>126</v>
      </c>
      <c r="V527" s="432">
        <v>63</v>
      </c>
      <c r="W527" s="445">
        <v>50.400000000000006</v>
      </c>
      <c r="X527" s="443" t="s">
        <v>222</v>
      </c>
      <c r="Y527" s="436" t="s">
        <v>194</v>
      </c>
      <c r="Z527" s="436">
        <v>90.73</v>
      </c>
      <c r="AA527" s="436">
        <v>91.7</v>
      </c>
      <c r="AB527" s="436">
        <v>91.7</v>
      </c>
      <c r="AC527" s="436">
        <v>91</v>
      </c>
      <c r="AD527" s="436">
        <v>60.5</v>
      </c>
      <c r="AE527" s="436">
        <v>72.3</v>
      </c>
      <c r="AF527" s="436">
        <v>78.900000000000006</v>
      </c>
      <c r="AG527" s="436">
        <v>22</v>
      </c>
      <c r="AH527" s="436">
        <v>60</v>
      </c>
      <c r="AI527" s="436">
        <v>100</v>
      </c>
      <c r="AJ527" s="436">
        <v>55.22</v>
      </c>
      <c r="AK527" s="436">
        <v>270</v>
      </c>
      <c r="AL527" s="436">
        <v>450</v>
      </c>
      <c r="AM527" s="436">
        <v>251</v>
      </c>
      <c r="AN527" s="432">
        <v>25</v>
      </c>
      <c r="AO527" s="432">
        <v>42</v>
      </c>
      <c r="AP527" s="446">
        <v>175.059</v>
      </c>
      <c r="AQ527" s="447">
        <v>42.129100095228338</v>
      </c>
      <c r="AR527" s="457">
        <v>39</v>
      </c>
      <c r="AS527" s="449">
        <v>0.80300000000000005</v>
      </c>
      <c r="AT527" s="432" t="s">
        <v>299</v>
      </c>
      <c r="AU527" s="432" t="s">
        <v>197</v>
      </c>
      <c r="AV527" s="450">
        <v>57</v>
      </c>
      <c r="AW527" s="450">
        <v>69</v>
      </c>
      <c r="AX527" s="450" t="s">
        <v>206</v>
      </c>
      <c r="AY527" s="450">
        <v>37</v>
      </c>
      <c r="AZ527" s="450">
        <v>44</v>
      </c>
      <c r="BA527" s="450">
        <v>54</v>
      </c>
      <c r="BB527" s="450">
        <v>53</v>
      </c>
      <c r="BC527" s="450">
        <v>44</v>
      </c>
      <c r="BD527" s="450">
        <v>35</v>
      </c>
      <c r="BE527" s="451">
        <f t="shared" ref="BE527:BE590" si="41">(((125*746)*(9.549))/BF527)/0.7375</f>
        <v>335.38389830508476</v>
      </c>
      <c r="BF527" s="450">
        <v>3600</v>
      </c>
      <c r="BG527" s="451">
        <f t="shared" ref="BG527:BG590" si="42">BE527</f>
        <v>335.38389830508476</v>
      </c>
      <c r="BH527" s="458">
        <f t="shared" si="40"/>
        <v>3600</v>
      </c>
      <c r="BI527" s="446" t="s">
        <v>1226</v>
      </c>
      <c r="BJ527" s="446" t="s">
        <v>199</v>
      </c>
      <c r="BK527" s="452" t="s">
        <v>199</v>
      </c>
      <c r="BL527" s="453">
        <v>1.1499999999999999</v>
      </c>
      <c r="BM527" s="454">
        <v>40</v>
      </c>
      <c r="BN527" s="454" t="s">
        <v>911</v>
      </c>
      <c r="BO527" s="454" t="s">
        <v>912</v>
      </c>
      <c r="BP527" s="454" t="s">
        <v>913</v>
      </c>
      <c r="BQ527" s="454" t="s">
        <v>945</v>
      </c>
      <c r="BT527"/>
    </row>
    <row r="528" spans="1:72" ht="13.5" customHeight="1" outlineLevel="1">
      <c r="A528" s="431" t="s">
        <v>1230</v>
      </c>
      <c r="B528" s="432" t="s">
        <v>1225</v>
      </c>
      <c r="C528" s="432">
        <v>10</v>
      </c>
      <c r="D528" s="432">
        <v>4</v>
      </c>
      <c r="E528" s="432" t="s">
        <v>224</v>
      </c>
      <c r="F528" s="433">
        <v>1755</v>
      </c>
      <c r="G528" s="456">
        <v>1561.95</v>
      </c>
      <c r="H528" s="434">
        <v>684.45</v>
      </c>
      <c r="I528" s="435">
        <v>12.2</v>
      </c>
      <c r="J528" s="436">
        <v>6.1</v>
      </c>
      <c r="K528" s="437">
        <v>4.88</v>
      </c>
      <c r="L528" s="438">
        <v>16.023038576095981</v>
      </c>
      <c r="M528" s="439">
        <v>8.0115192880479906</v>
      </c>
      <c r="N528" s="440">
        <v>6.409215430438393</v>
      </c>
      <c r="O528" s="438">
        <v>20.014293274614094</v>
      </c>
      <c r="P528" s="439">
        <v>10.007146637307047</v>
      </c>
      <c r="Q528" s="441">
        <v>8.0057173098456378</v>
      </c>
      <c r="R528" s="442">
        <v>25</v>
      </c>
      <c r="S528" s="443">
        <v>12.5</v>
      </c>
      <c r="T528" s="437">
        <v>10</v>
      </c>
      <c r="U528" s="444">
        <v>162</v>
      </c>
      <c r="V528" s="432">
        <v>81</v>
      </c>
      <c r="W528" s="445">
        <v>64.8</v>
      </c>
      <c r="X528" s="443" t="s">
        <v>222</v>
      </c>
      <c r="Y528" s="436" t="s">
        <v>194</v>
      </c>
      <c r="Z528" s="436">
        <v>91.7</v>
      </c>
      <c r="AA528" s="436">
        <v>92.2</v>
      </c>
      <c r="AB528" s="436">
        <v>91.7</v>
      </c>
      <c r="AC528" s="436">
        <v>91</v>
      </c>
      <c r="AD528" s="436">
        <v>63.8</v>
      </c>
      <c r="AE528" s="436">
        <v>76.2</v>
      </c>
      <c r="AF528" s="436">
        <v>81.7</v>
      </c>
      <c r="AG528" s="436">
        <v>30</v>
      </c>
      <c r="AH528" s="436">
        <v>81</v>
      </c>
      <c r="AI528" s="436">
        <v>123</v>
      </c>
      <c r="AJ528" s="436">
        <v>75.899999999999991</v>
      </c>
      <c r="AK528" s="436">
        <v>270</v>
      </c>
      <c r="AL528" s="436">
        <v>410</v>
      </c>
      <c r="AM528" s="436">
        <v>253</v>
      </c>
      <c r="AN528" s="432">
        <v>20</v>
      </c>
      <c r="AO528" s="432">
        <v>36</v>
      </c>
      <c r="AP528" s="446">
        <v>179.9034</v>
      </c>
      <c r="AQ528" s="447">
        <v>44.632767991048432</v>
      </c>
      <c r="AR528" s="457">
        <v>51</v>
      </c>
      <c r="AS528" s="449">
        <v>0.8679</v>
      </c>
      <c r="AT528" s="432" t="s">
        <v>299</v>
      </c>
      <c r="AU528" s="432" t="s">
        <v>197</v>
      </c>
      <c r="AV528" s="450">
        <v>57</v>
      </c>
      <c r="AW528" s="450">
        <v>69</v>
      </c>
      <c r="AX528" s="450" t="s">
        <v>206</v>
      </c>
      <c r="AY528" s="450">
        <v>37</v>
      </c>
      <c r="AZ528" s="450">
        <v>44</v>
      </c>
      <c r="BA528" s="450">
        <v>54</v>
      </c>
      <c r="BB528" s="450">
        <v>53</v>
      </c>
      <c r="BC528" s="450">
        <v>44</v>
      </c>
      <c r="BD528" s="450">
        <v>35</v>
      </c>
      <c r="BE528" s="451">
        <f t="shared" si="41"/>
        <v>335.38389830508476</v>
      </c>
      <c r="BF528" s="450">
        <v>3600</v>
      </c>
      <c r="BG528" s="451">
        <f t="shared" si="42"/>
        <v>335.38389830508476</v>
      </c>
      <c r="BH528" s="458">
        <f t="shared" si="40"/>
        <v>3600</v>
      </c>
      <c r="BI528" s="446" t="s">
        <v>1226</v>
      </c>
      <c r="BJ528" s="446" t="s">
        <v>199</v>
      </c>
      <c r="BK528" s="452" t="s">
        <v>199</v>
      </c>
      <c r="BL528" s="453">
        <v>1.1499999999999999</v>
      </c>
      <c r="BM528" s="454">
        <v>40</v>
      </c>
      <c r="BN528" s="454" t="s">
        <v>911</v>
      </c>
      <c r="BO528" s="454" t="s">
        <v>912</v>
      </c>
      <c r="BP528" s="454" t="s">
        <v>913</v>
      </c>
      <c r="BQ528" s="454" t="s">
        <v>945</v>
      </c>
      <c r="BT528"/>
    </row>
    <row r="529" spans="1:72" ht="13.5" customHeight="1" outlineLevel="1">
      <c r="A529" s="54" t="s">
        <v>1231</v>
      </c>
      <c r="B529" s="432" t="s">
        <v>1225</v>
      </c>
      <c r="C529" s="432">
        <v>3</v>
      </c>
      <c r="D529" s="432">
        <v>6</v>
      </c>
      <c r="E529" s="432" t="s">
        <v>221</v>
      </c>
      <c r="F529" s="433">
        <v>1175</v>
      </c>
      <c r="G529" s="456">
        <v>1045.75</v>
      </c>
      <c r="H529" s="434">
        <v>481.74999999999994</v>
      </c>
      <c r="I529" s="444">
        <v>5</v>
      </c>
      <c r="J529" s="436">
        <v>2.5</v>
      </c>
      <c r="K529" s="437">
        <v>2</v>
      </c>
      <c r="L529" s="438">
        <v>6.1478591372758604</v>
      </c>
      <c r="M529" s="439">
        <v>3.0739295686379302</v>
      </c>
      <c r="N529" s="440">
        <v>2.4591436549103443</v>
      </c>
      <c r="O529" s="438">
        <v>7.2230097189074947</v>
      </c>
      <c r="P529" s="439">
        <v>3.6115048594537473</v>
      </c>
      <c r="Q529" s="441">
        <v>2.889203887562998</v>
      </c>
      <c r="R529" s="442">
        <v>8.6</v>
      </c>
      <c r="S529" s="443">
        <v>4.3</v>
      </c>
      <c r="T529" s="437">
        <v>3.44</v>
      </c>
      <c r="U529" s="444">
        <v>64</v>
      </c>
      <c r="V529" s="432">
        <v>32</v>
      </c>
      <c r="W529" s="445">
        <v>25.6</v>
      </c>
      <c r="X529" s="443" t="s">
        <v>210</v>
      </c>
      <c r="Y529" s="436" t="s">
        <v>194</v>
      </c>
      <c r="Z529" s="436">
        <v>87.8</v>
      </c>
      <c r="AA529" s="436">
        <v>89.3</v>
      </c>
      <c r="AB529" s="436">
        <v>89.5</v>
      </c>
      <c r="AC529" s="436">
        <v>88.5</v>
      </c>
      <c r="AD529" s="436">
        <v>52.1</v>
      </c>
      <c r="AE529" s="436">
        <v>65.400000000000006</v>
      </c>
      <c r="AF529" s="436">
        <v>73</v>
      </c>
      <c r="AG529" s="436">
        <v>13.4</v>
      </c>
      <c r="AH529" s="436">
        <v>35.5</v>
      </c>
      <c r="AI529" s="436">
        <v>63</v>
      </c>
      <c r="AJ529" s="436">
        <v>33.098000000000006</v>
      </c>
      <c r="AK529" s="436">
        <v>265</v>
      </c>
      <c r="AL529" s="436">
        <v>470</v>
      </c>
      <c r="AM529" s="436">
        <v>247</v>
      </c>
      <c r="AN529" s="432">
        <v>23</v>
      </c>
      <c r="AO529" s="432">
        <v>35</v>
      </c>
      <c r="AP529" s="446">
        <v>176</v>
      </c>
      <c r="AQ529" s="447">
        <v>34.143311743958506</v>
      </c>
      <c r="AR529" s="457">
        <v>44</v>
      </c>
      <c r="AS529" s="449">
        <v>0.60399999999999998</v>
      </c>
      <c r="AT529" s="432" t="s">
        <v>299</v>
      </c>
      <c r="AU529" s="432" t="s">
        <v>197</v>
      </c>
      <c r="AV529" s="450">
        <v>64</v>
      </c>
      <c r="AW529" s="450">
        <v>71</v>
      </c>
      <c r="AX529" s="450">
        <v>41</v>
      </c>
      <c r="AY529" s="450">
        <v>42</v>
      </c>
      <c r="AZ529" s="450">
        <v>52</v>
      </c>
      <c r="BA529" s="450">
        <v>64</v>
      </c>
      <c r="BB529" s="450">
        <v>54</v>
      </c>
      <c r="BC529" s="450">
        <v>47</v>
      </c>
      <c r="BD529" s="450">
        <v>34</v>
      </c>
      <c r="BE529" s="451">
        <f t="shared" si="41"/>
        <v>503.07584745762711</v>
      </c>
      <c r="BF529" s="450">
        <v>2400</v>
      </c>
      <c r="BG529" s="451">
        <f t="shared" si="42"/>
        <v>503.07584745762711</v>
      </c>
      <c r="BH529" s="458">
        <f t="shared" si="40"/>
        <v>2400</v>
      </c>
      <c r="BI529" s="446" t="s">
        <v>1226</v>
      </c>
      <c r="BJ529" s="446" t="s">
        <v>199</v>
      </c>
      <c r="BK529" s="452" t="s">
        <v>200</v>
      </c>
      <c r="BL529" s="453">
        <v>1.1499999999999999</v>
      </c>
      <c r="BM529" s="454">
        <v>40</v>
      </c>
      <c r="BN529" s="454" t="s">
        <v>911</v>
      </c>
      <c r="BO529" s="454" t="s">
        <v>912</v>
      </c>
      <c r="BP529" s="454" t="s">
        <v>913</v>
      </c>
      <c r="BQ529" s="454" t="s">
        <v>945</v>
      </c>
      <c r="BT529"/>
    </row>
    <row r="530" spans="1:72" ht="13.5" customHeight="1" outlineLevel="1">
      <c r="A530" s="54" t="s">
        <v>1232</v>
      </c>
      <c r="B530" s="432" t="s">
        <v>1225</v>
      </c>
      <c r="C530" s="432">
        <v>5</v>
      </c>
      <c r="D530" s="432">
        <v>6</v>
      </c>
      <c r="E530" s="432" t="s">
        <v>224</v>
      </c>
      <c r="F530" s="433">
        <v>1165</v>
      </c>
      <c r="G530" s="456">
        <v>1036.8499999999999</v>
      </c>
      <c r="H530" s="434">
        <v>466</v>
      </c>
      <c r="I530" s="444">
        <v>7</v>
      </c>
      <c r="J530" s="436">
        <v>3.5</v>
      </c>
      <c r="K530" s="437">
        <v>3.6</v>
      </c>
      <c r="L530" s="438">
        <v>8.8164838579375235</v>
      </c>
      <c r="M530" s="439">
        <v>4.4082419289687618</v>
      </c>
      <c r="N530" s="440">
        <v>3.5265935431750095</v>
      </c>
      <c r="O530" s="438">
        <v>10.928816985318193</v>
      </c>
      <c r="P530" s="439">
        <v>5.4644084926590963</v>
      </c>
      <c r="Q530" s="441">
        <v>4.3715267941272771</v>
      </c>
      <c r="R530" s="442">
        <v>13.4</v>
      </c>
      <c r="S530" s="443">
        <v>6.7</v>
      </c>
      <c r="T530" s="437">
        <v>5.36</v>
      </c>
      <c r="U530" s="444">
        <v>92</v>
      </c>
      <c r="V530" s="432">
        <v>46</v>
      </c>
      <c r="W530" s="445">
        <v>36.800000000000004</v>
      </c>
      <c r="X530" s="443" t="s">
        <v>213</v>
      </c>
      <c r="Y530" s="436" t="s">
        <v>194</v>
      </c>
      <c r="Z530" s="436">
        <v>89.5</v>
      </c>
      <c r="AA530" s="436">
        <v>90.1</v>
      </c>
      <c r="AB530" s="436">
        <v>89.5</v>
      </c>
      <c r="AC530" s="436">
        <v>88.5</v>
      </c>
      <c r="AD530" s="436">
        <v>59.4</v>
      </c>
      <c r="AE530" s="436">
        <v>71.400000000000006</v>
      </c>
      <c r="AF530" s="436">
        <v>78.099999999999994</v>
      </c>
      <c r="AG530" s="436">
        <v>26.5</v>
      </c>
      <c r="AH530" s="436">
        <v>50</v>
      </c>
      <c r="AI530" s="436">
        <v>86</v>
      </c>
      <c r="AJ530" s="436">
        <v>54.324999999999996</v>
      </c>
      <c r="AK530" s="436">
        <v>220</v>
      </c>
      <c r="AL530" s="436">
        <v>380</v>
      </c>
      <c r="AM530" s="436">
        <v>205</v>
      </c>
      <c r="AN530" s="432">
        <v>14</v>
      </c>
      <c r="AO530" s="432">
        <v>21</v>
      </c>
      <c r="AP530" s="446">
        <v>191</v>
      </c>
      <c r="AQ530" s="447">
        <v>38.217178098698355</v>
      </c>
      <c r="AR530" s="457">
        <v>71</v>
      </c>
      <c r="AS530" s="449">
        <v>0.71120000000000005</v>
      </c>
      <c r="AT530" s="432" t="s">
        <v>299</v>
      </c>
      <c r="AU530" s="432" t="s">
        <v>197</v>
      </c>
      <c r="AV530" s="450">
        <v>64</v>
      </c>
      <c r="AW530" s="450">
        <v>71</v>
      </c>
      <c r="AX530" s="450">
        <v>41</v>
      </c>
      <c r="AY530" s="450">
        <v>42</v>
      </c>
      <c r="AZ530" s="450">
        <v>52</v>
      </c>
      <c r="BA530" s="450">
        <v>64</v>
      </c>
      <c r="BB530" s="450">
        <v>54</v>
      </c>
      <c r="BC530" s="450">
        <v>47</v>
      </c>
      <c r="BD530" s="450">
        <v>34</v>
      </c>
      <c r="BE530" s="451">
        <f t="shared" si="41"/>
        <v>503.07584745762711</v>
      </c>
      <c r="BF530" s="450">
        <v>2400</v>
      </c>
      <c r="BG530" s="451">
        <f t="shared" si="42"/>
        <v>503.07584745762711</v>
      </c>
      <c r="BH530" s="458">
        <f t="shared" si="40"/>
        <v>2400</v>
      </c>
      <c r="BI530" s="446" t="s">
        <v>1226</v>
      </c>
      <c r="BJ530" s="446" t="s">
        <v>199</v>
      </c>
      <c r="BK530" s="452" t="s">
        <v>200</v>
      </c>
      <c r="BL530" s="453">
        <v>1.1499999999999999</v>
      </c>
      <c r="BM530" s="454">
        <v>40</v>
      </c>
      <c r="BN530" s="454" t="s">
        <v>911</v>
      </c>
      <c r="BO530" s="454" t="s">
        <v>912</v>
      </c>
      <c r="BP530" s="454" t="s">
        <v>913</v>
      </c>
      <c r="BQ530" s="454" t="s">
        <v>945</v>
      </c>
      <c r="BT530"/>
    </row>
    <row r="531" spans="1:72" ht="13.5" customHeight="1" outlineLevel="1">
      <c r="A531" s="431" t="s">
        <v>1233</v>
      </c>
      <c r="B531" s="432" t="s">
        <v>1225</v>
      </c>
      <c r="C531" s="432">
        <v>15</v>
      </c>
      <c r="D531" s="432">
        <v>4</v>
      </c>
      <c r="E531" s="432" t="s">
        <v>230</v>
      </c>
      <c r="F531" s="433">
        <v>1770</v>
      </c>
      <c r="G531" s="456">
        <v>1575.3</v>
      </c>
      <c r="H531" s="434">
        <v>708</v>
      </c>
      <c r="I531" s="435">
        <v>17</v>
      </c>
      <c r="J531" s="436">
        <v>8.5</v>
      </c>
      <c r="K531" s="437">
        <v>6.8000000000000007</v>
      </c>
      <c r="L531" s="438">
        <v>23.619175657715367</v>
      </c>
      <c r="M531" s="439">
        <v>11.809587828857683</v>
      </c>
      <c r="N531" s="440">
        <v>9.4476702630861471</v>
      </c>
      <c r="O531" s="438">
        <v>30.426278259992507</v>
      </c>
      <c r="P531" s="439">
        <v>15.213139129996254</v>
      </c>
      <c r="Q531" s="441">
        <v>12.170511303997003</v>
      </c>
      <c r="R531" s="442">
        <v>38</v>
      </c>
      <c r="S531" s="443">
        <v>19</v>
      </c>
      <c r="T531" s="437">
        <v>15.200000000000001</v>
      </c>
      <c r="U531" s="444">
        <v>232</v>
      </c>
      <c r="V531" s="432">
        <v>116</v>
      </c>
      <c r="W531" s="445">
        <v>92.800000000000011</v>
      </c>
      <c r="X531" s="443" t="s">
        <v>231</v>
      </c>
      <c r="Y531" s="436" t="s">
        <v>194</v>
      </c>
      <c r="Z531" s="436">
        <v>92.3</v>
      </c>
      <c r="AA531" s="436">
        <v>92.8</v>
      </c>
      <c r="AB531" s="436">
        <v>92.4</v>
      </c>
      <c r="AC531" s="436">
        <v>91.7</v>
      </c>
      <c r="AD531" s="436">
        <v>64.5</v>
      </c>
      <c r="AE531" s="436">
        <v>74.7</v>
      </c>
      <c r="AF531" s="436">
        <v>80</v>
      </c>
      <c r="AG531" s="436">
        <v>44</v>
      </c>
      <c r="AH531" s="436">
        <v>81</v>
      </c>
      <c r="AI531" s="436">
        <v>103</v>
      </c>
      <c r="AJ531" s="436">
        <v>61.599999999999994</v>
      </c>
      <c r="AK531" s="436">
        <v>185</v>
      </c>
      <c r="AL531" s="436">
        <v>235</v>
      </c>
      <c r="AM531" s="436">
        <v>140</v>
      </c>
      <c r="AN531" s="432">
        <v>21</v>
      </c>
      <c r="AO531" s="432">
        <v>33</v>
      </c>
      <c r="AP531" s="446">
        <v>286.26</v>
      </c>
      <c r="AQ531" s="447">
        <v>63.96583293670092</v>
      </c>
      <c r="AR531" s="457">
        <v>75</v>
      </c>
      <c r="AS531" s="449">
        <v>1.6809000000000001</v>
      </c>
      <c r="AT531" s="432" t="s">
        <v>299</v>
      </c>
      <c r="AU531" s="432" t="s">
        <v>197</v>
      </c>
      <c r="AV531" s="450">
        <v>61</v>
      </c>
      <c r="AW531" s="450">
        <v>73</v>
      </c>
      <c r="AX531" s="450">
        <v>40</v>
      </c>
      <c r="AY531" s="450">
        <v>47</v>
      </c>
      <c r="AZ531" s="450">
        <v>53</v>
      </c>
      <c r="BA531" s="450">
        <v>59</v>
      </c>
      <c r="BB531" s="450">
        <v>56</v>
      </c>
      <c r="BC531" s="450">
        <v>47</v>
      </c>
      <c r="BD531" s="450">
        <v>38</v>
      </c>
      <c r="BE531" s="451">
        <f t="shared" si="41"/>
        <v>335.38389830508476</v>
      </c>
      <c r="BF531" s="450">
        <v>3600</v>
      </c>
      <c r="BG531" s="451">
        <f t="shared" si="42"/>
        <v>335.38389830508476</v>
      </c>
      <c r="BH531" s="458">
        <f t="shared" si="40"/>
        <v>3600</v>
      </c>
      <c r="BI531" s="446" t="s">
        <v>1226</v>
      </c>
      <c r="BJ531" s="446" t="s">
        <v>199</v>
      </c>
      <c r="BK531" s="452" t="s">
        <v>199</v>
      </c>
      <c r="BL531" s="453">
        <v>1.1499999999999999</v>
      </c>
      <c r="BM531" s="454">
        <v>40</v>
      </c>
      <c r="BN531" s="454" t="s">
        <v>911</v>
      </c>
      <c r="BO531" s="454" t="s">
        <v>912</v>
      </c>
      <c r="BP531" s="454" t="s">
        <v>913</v>
      </c>
      <c r="BQ531" s="454" t="s">
        <v>945</v>
      </c>
      <c r="BT531">
        <v>159.80076320000001</v>
      </c>
    </row>
    <row r="532" spans="1:72" ht="13.5" customHeight="1" outlineLevel="1">
      <c r="A532" s="431" t="s">
        <v>1234</v>
      </c>
      <c r="B532" s="432" t="s">
        <v>1225</v>
      </c>
      <c r="C532" s="432">
        <v>20</v>
      </c>
      <c r="D532" s="432">
        <v>4</v>
      </c>
      <c r="E532" s="432" t="s">
        <v>233</v>
      </c>
      <c r="F532" s="433">
        <v>1770</v>
      </c>
      <c r="G532" s="456">
        <v>1575.3</v>
      </c>
      <c r="H532" s="434">
        <v>920.4</v>
      </c>
      <c r="I532" s="435">
        <v>20.96</v>
      </c>
      <c r="J532" s="436">
        <v>10.48</v>
      </c>
      <c r="K532" s="437">
        <v>8.3840000000000003</v>
      </c>
      <c r="L532" s="438">
        <v>30.839123492796698</v>
      </c>
      <c r="M532" s="439">
        <v>15.419561746398349</v>
      </c>
      <c r="N532" s="440">
        <v>12.335649397118679</v>
      </c>
      <c r="O532" s="438">
        <v>39.670483647157667</v>
      </c>
      <c r="P532" s="439">
        <v>19.835241823578833</v>
      </c>
      <c r="Q532" s="441">
        <v>15.868193458863068</v>
      </c>
      <c r="R532" s="442">
        <v>50</v>
      </c>
      <c r="S532" s="443">
        <v>25</v>
      </c>
      <c r="T532" s="437">
        <v>20</v>
      </c>
      <c r="U532" s="444">
        <v>290</v>
      </c>
      <c r="V532" s="432">
        <v>145</v>
      </c>
      <c r="W532" s="445">
        <v>116</v>
      </c>
      <c r="X532" s="443" t="s">
        <v>231</v>
      </c>
      <c r="Y532" s="436" t="s">
        <v>194</v>
      </c>
      <c r="Z532" s="436">
        <v>93.1</v>
      </c>
      <c r="AA532" s="436">
        <v>93.4</v>
      </c>
      <c r="AB532" s="436">
        <v>93</v>
      </c>
      <c r="AC532" s="436">
        <v>92.4</v>
      </c>
      <c r="AD532" s="436">
        <v>65.3</v>
      </c>
      <c r="AE532" s="436">
        <v>75.900000000000006</v>
      </c>
      <c r="AF532" s="436">
        <v>80.5</v>
      </c>
      <c r="AG532" s="436">
        <v>60</v>
      </c>
      <c r="AH532" s="436">
        <v>110</v>
      </c>
      <c r="AI532" s="436">
        <v>144</v>
      </c>
      <c r="AJ532" s="436">
        <v>103.8</v>
      </c>
      <c r="AK532" s="436">
        <v>185</v>
      </c>
      <c r="AL532" s="436">
        <v>240</v>
      </c>
      <c r="AM532" s="436">
        <v>173</v>
      </c>
      <c r="AN532" s="432">
        <v>15</v>
      </c>
      <c r="AO532" s="432">
        <v>33</v>
      </c>
      <c r="AP532" s="446">
        <v>319.29000000000002</v>
      </c>
      <c r="AQ532" s="447">
        <v>81.361093262629623</v>
      </c>
      <c r="AR532" s="446">
        <v>99</v>
      </c>
      <c r="AS532" s="449">
        <v>2.0642999999999998</v>
      </c>
      <c r="AT532" s="432" t="s">
        <v>299</v>
      </c>
      <c r="AU532" s="432" t="s">
        <v>197</v>
      </c>
      <c r="AV532" s="450">
        <v>61</v>
      </c>
      <c r="AW532" s="450">
        <v>73</v>
      </c>
      <c r="AX532" s="450">
        <v>40</v>
      </c>
      <c r="AY532" s="450">
        <v>47</v>
      </c>
      <c r="AZ532" s="450">
        <v>53</v>
      </c>
      <c r="BA532" s="450">
        <v>59</v>
      </c>
      <c r="BB532" s="450">
        <v>56</v>
      </c>
      <c r="BC532" s="450">
        <v>47</v>
      </c>
      <c r="BD532" s="450">
        <v>38</v>
      </c>
      <c r="BE532" s="451">
        <f t="shared" si="41"/>
        <v>335.38389830508476</v>
      </c>
      <c r="BF532" s="450">
        <v>3600</v>
      </c>
      <c r="BG532" s="451">
        <f t="shared" si="42"/>
        <v>335.38389830508476</v>
      </c>
      <c r="BH532" s="458">
        <f t="shared" si="40"/>
        <v>3600</v>
      </c>
      <c r="BI532" s="446" t="s">
        <v>1226</v>
      </c>
      <c r="BJ532" s="446" t="s">
        <v>199</v>
      </c>
      <c r="BK532" s="452" t="s">
        <v>199</v>
      </c>
      <c r="BL532" s="453">
        <v>1.1499999999999999</v>
      </c>
      <c r="BM532" s="454">
        <v>40</v>
      </c>
      <c r="BN532" s="454" t="s">
        <v>911</v>
      </c>
      <c r="BO532" s="454" t="s">
        <v>912</v>
      </c>
      <c r="BP532" s="454" t="s">
        <v>913</v>
      </c>
      <c r="BQ532" s="454" t="s">
        <v>945</v>
      </c>
      <c r="BT532">
        <v>163.16</v>
      </c>
    </row>
    <row r="533" spans="1:72" ht="13.5" customHeight="1" outlineLevel="1">
      <c r="A533" s="54" t="s">
        <v>1235</v>
      </c>
      <c r="B533" s="432" t="s">
        <v>1225</v>
      </c>
      <c r="C533" s="432">
        <v>7.5</v>
      </c>
      <c r="D533" s="432">
        <v>6</v>
      </c>
      <c r="E533" s="432" t="s">
        <v>230</v>
      </c>
      <c r="F533" s="433">
        <v>1175</v>
      </c>
      <c r="G533" s="456">
        <v>1045.75</v>
      </c>
      <c r="H533" s="434">
        <v>481.74999999999994</v>
      </c>
      <c r="I533" s="444">
        <v>10</v>
      </c>
      <c r="J533" s="436">
        <v>5</v>
      </c>
      <c r="K533" s="437">
        <v>4</v>
      </c>
      <c r="L533" s="438">
        <v>13.214931976927712</v>
      </c>
      <c r="M533" s="439">
        <v>6.607465988463856</v>
      </c>
      <c r="N533" s="440">
        <v>5.2859727907710852</v>
      </c>
      <c r="O533" s="438">
        <v>16.41833863456398</v>
      </c>
      <c r="P533" s="439">
        <v>8.2091693172819902</v>
      </c>
      <c r="Q533" s="441">
        <v>6.5673354538255921</v>
      </c>
      <c r="R533" s="442">
        <v>20</v>
      </c>
      <c r="S533" s="443">
        <v>10</v>
      </c>
      <c r="T533" s="437">
        <v>8</v>
      </c>
      <c r="U533" s="444">
        <v>126</v>
      </c>
      <c r="V533" s="432">
        <v>63</v>
      </c>
      <c r="W533" s="445">
        <v>50.400000000000006</v>
      </c>
      <c r="X533" s="443" t="s">
        <v>222</v>
      </c>
      <c r="Y533" s="436" t="s">
        <v>194</v>
      </c>
      <c r="Z533" s="436">
        <v>91.1</v>
      </c>
      <c r="AA533" s="436">
        <v>91.5</v>
      </c>
      <c r="AB533" s="436">
        <v>91</v>
      </c>
      <c r="AC533" s="436">
        <v>90.2</v>
      </c>
      <c r="AD533" s="436">
        <v>58.4</v>
      </c>
      <c r="AE533" s="436">
        <v>70.2</v>
      </c>
      <c r="AF533" s="436">
        <v>77.2</v>
      </c>
      <c r="AG533" s="436">
        <v>33</v>
      </c>
      <c r="AH533" s="436">
        <v>55</v>
      </c>
      <c r="AI533" s="436">
        <v>86</v>
      </c>
      <c r="AJ533" s="436">
        <v>50.82</v>
      </c>
      <c r="AK533" s="436">
        <v>165</v>
      </c>
      <c r="AL533" s="436">
        <v>260</v>
      </c>
      <c r="AM533" s="436">
        <v>154</v>
      </c>
      <c r="AN533" s="432">
        <v>26</v>
      </c>
      <c r="AO533" s="432">
        <v>45</v>
      </c>
      <c r="AP533" s="446">
        <v>278.72915999999998</v>
      </c>
      <c r="AQ533" s="447">
        <v>58.599684513420499</v>
      </c>
      <c r="AR533" s="457">
        <v>104</v>
      </c>
      <c r="AS533" s="449">
        <v>1.4974000000000001</v>
      </c>
      <c r="AT533" s="432" t="s">
        <v>299</v>
      </c>
      <c r="AU533" s="432" t="s">
        <v>197</v>
      </c>
      <c r="AV533" s="450">
        <v>55</v>
      </c>
      <c r="AW533" s="450">
        <v>67</v>
      </c>
      <c r="AX533" s="450">
        <v>21</v>
      </c>
      <c r="AY533" s="450">
        <v>40</v>
      </c>
      <c r="AZ533" s="450">
        <v>42</v>
      </c>
      <c r="BA533" s="450">
        <v>51</v>
      </c>
      <c r="BB533" s="450">
        <v>46</v>
      </c>
      <c r="BC533" s="450">
        <v>51</v>
      </c>
      <c r="BD533" s="450">
        <v>28</v>
      </c>
      <c r="BE533" s="451">
        <f t="shared" si="41"/>
        <v>503.07584745762711</v>
      </c>
      <c r="BF533" s="450">
        <v>2400</v>
      </c>
      <c r="BG533" s="451">
        <f t="shared" si="42"/>
        <v>503.07584745762711</v>
      </c>
      <c r="BH533" s="458">
        <f t="shared" si="40"/>
        <v>2400</v>
      </c>
      <c r="BI533" s="446" t="s">
        <v>1226</v>
      </c>
      <c r="BJ533" s="446" t="s">
        <v>199</v>
      </c>
      <c r="BK533" s="452" t="s">
        <v>200</v>
      </c>
      <c r="BL533" s="453">
        <v>1.1499999999999999</v>
      </c>
      <c r="BM533" s="454">
        <v>40</v>
      </c>
      <c r="BN533" s="454" t="s">
        <v>911</v>
      </c>
      <c r="BO533" s="454" t="s">
        <v>912</v>
      </c>
      <c r="BP533" s="454" t="s">
        <v>913</v>
      </c>
      <c r="BQ533" s="454" t="s">
        <v>945</v>
      </c>
      <c r="BT533"/>
    </row>
    <row r="534" spans="1:72" ht="13.5" customHeight="1" outlineLevel="1">
      <c r="A534" s="54" t="s">
        <v>1236</v>
      </c>
      <c r="B534" s="432" t="s">
        <v>1225</v>
      </c>
      <c r="C534" s="432">
        <v>10</v>
      </c>
      <c r="D534" s="432">
        <v>6</v>
      </c>
      <c r="E534" s="432" t="s">
        <v>233</v>
      </c>
      <c r="F534" s="433">
        <v>1175</v>
      </c>
      <c r="G534" s="456">
        <v>1045.75</v>
      </c>
      <c r="H534" s="434">
        <v>434.75</v>
      </c>
      <c r="I534" s="444">
        <v>12.6</v>
      </c>
      <c r="J534" s="436">
        <v>6.3</v>
      </c>
      <c r="K534" s="437">
        <v>5.04</v>
      </c>
      <c r="L534" s="438">
        <v>16.813528404761367</v>
      </c>
      <c r="M534" s="439">
        <v>8.4067642023806837</v>
      </c>
      <c r="N534" s="440">
        <v>6.7254113619045475</v>
      </c>
      <c r="O534" s="438">
        <v>21.439648246239994</v>
      </c>
      <c r="P534" s="439">
        <v>10.719824123119997</v>
      </c>
      <c r="Q534" s="441">
        <v>8.5758592984959972</v>
      </c>
      <c r="R534" s="442">
        <v>27</v>
      </c>
      <c r="S534" s="443">
        <v>13.5</v>
      </c>
      <c r="T534" s="437">
        <v>10.8</v>
      </c>
      <c r="U534" s="444">
        <v>162</v>
      </c>
      <c r="V534" s="432">
        <v>81</v>
      </c>
      <c r="W534" s="445">
        <v>64.8</v>
      </c>
      <c r="X534" s="443" t="s">
        <v>222</v>
      </c>
      <c r="Y534" s="436" t="s">
        <v>194</v>
      </c>
      <c r="Z534" s="436">
        <v>91.4</v>
      </c>
      <c r="AA534" s="436">
        <v>91.6</v>
      </c>
      <c r="AB534" s="436">
        <v>91</v>
      </c>
      <c r="AC534" s="436">
        <v>90.2</v>
      </c>
      <c r="AD534" s="436">
        <v>61</v>
      </c>
      <c r="AE534" s="436">
        <v>71.599999999999994</v>
      </c>
      <c r="AF534" s="436">
        <v>76.2</v>
      </c>
      <c r="AG534" s="436">
        <v>45</v>
      </c>
      <c r="AH534" s="436">
        <v>74</v>
      </c>
      <c r="AI534" s="436">
        <v>112</v>
      </c>
      <c r="AJ534" s="436">
        <v>69.75</v>
      </c>
      <c r="AK534" s="436">
        <v>165</v>
      </c>
      <c r="AL534" s="436">
        <v>250</v>
      </c>
      <c r="AM534" s="436">
        <v>155</v>
      </c>
      <c r="AN534" s="432">
        <v>18</v>
      </c>
      <c r="AO534" s="432">
        <v>38</v>
      </c>
      <c r="AP534" s="446">
        <v>385</v>
      </c>
      <c r="AQ534" s="447">
        <v>82</v>
      </c>
      <c r="AR534" s="457">
        <v>137</v>
      </c>
      <c r="AS534" s="449">
        <v>1.7082999999999999</v>
      </c>
      <c r="AT534" s="432" t="s">
        <v>299</v>
      </c>
      <c r="AU534" s="432" t="s">
        <v>197</v>
      </c>
      <c r="AV534" s="450">
        <v>55</v>
      </c>
      <c r="AW534" s="450">
        <v>67</v>
      </c>
      <c r="AX534" s="450">
        <v>21</v>
      </c>
      <c r="AY534" s="450">
        <v>40</v>
      </c>
      <c r="AZ534" s="450">
        <v>42</v>
      </c>
      <c r="BA534" s="450">
        <v>51</v>
      </c>
      <c r="BB534" s="450">
        <v>46</v>
      </c>
      <c r="BC534" s="450">
        <v>51</v>
      </c>
      <c r="BD534" s="450">
        <v>28</v>
      </c>
      <c r="BE534" s="451">
        <f t="shared" si="41"/>
        <v>503.07584745762711</v>
      </c>
      <c r="BF534" s="450">
        <v>2400</v>
      </c>
      <c r="BG534" s="451">
        <f t="shared" si="42"/>
        <v>503.07584745762711</v>
      </c>
      <c r="BH534" s="458">
        <f t="shared" si="40"/>
        <v>2400</v>
      </c>
      <c r="BI534" s="446" t="s">
        <v>1226</v>
      </c>
      <c r="BJ534" s="446" t="s">
        <v>199</v>
      </c>
      <c r="BK534" s="452" t="s">
        <v>200</v>
      </c>
      <c r="BL534" s="453">
        <v>1.1499999999999999</v>
      </c>
      <c r="BM534" s="454">
        <v>40</v>
      </c>
      <c r="BN534" s="454" t="s">
        <v>911</v>
      </c>
      <c r="BO534" s="454" t="s">
        <v>912</v>
      </c>
      <c r="BP534" s="454" t="s">
        <v>913</v>
      </c>
      <c r="BQ534" s="454" t="s">
        <v>945</v>
      </c>
      <c r="BT534"/>
    </row>
    <row r="535" spans="1:72" ht="13.5" customHeight="1" outlineLevel="1">
      <c r="A535" s="431" t="s">
        <v>1237</v>
      </c>
      <c r="B535" s="432" t="s">
        <v>1225</v>
      </c>
      <c r="C535" s="432">
        <v>25</v>
      </c>
      <c r="D535" s="432">
        <v>4</v>
      </c>
      <c r="E535" s="432" t="s">
        <v>298</v>
      </c>
      <c r="F535" s="433">
        <v>1775</v>
      </c>
      <c r="G535" s="456">
        <v>1579.75</v>
      </c>
      <c r="H535" s="434">
        <v>834.25</v>
      </c>
      <c r="I535" s="435">
        <v>22</v>
      </c>
      <c r="J535" s="436">
        <v>11</v>
      </c>
      <c r="K535" s="437">
        <v>8.8000000000000007</v>
      </c>
      <c r="L535" s="438">
        <v>35.302457734392753</v>
      </c>
      <c r="M535" s="439">
        <v>17.651228867196377</v>
      </c>
      <c r="N535" s="440">
        <v>14.120983093757102</v>
      </c>
      <c r="O535" s="438">
        <v>46.746416024554449</v>
      </c>
      <c r="P535" s="439">
        <v>23.373208012277225</v>
      </c>
      <c r="Q535" s="441">
        <v>18.69856640982178</v>
      </c>
      <c r="R535" s="442">
        <v>60</v>
      </c>
      <c r="S535" s="443">
        <v>30</v>
      </c>
      <c r="T535" s="437">
        <v>24</v>
      </c>
      <c r="U535" s="444">
        <v>366</v>
      </c>
      <c r="V535" s="432">
        <v>183</v>
      </c>
      <c r="W535" s="445">
        <v>146.4</v>
      </c>
      <c r="X535" s="443" t="s">
        <v>231</v>
      </c>
      <c r="Y535" s="436" t="s">
        <v>194</v>
      </c>
      <c r="Z535" s="436">
        <v>93.5</v>
      </c>
      <c r="AA535" s="436">
        <v>94</v>
      </c>
      <c r="AB535" s="436">
        <v>93.6</v>
      </c>
      <c r="AC535" s="436">
        <v>93</v>
      </c>
      <c r="AD535" s="436">
        <v>71</v>
      </c>
      <c r="AE535" s="436">
        <v>80</v>
      </c>
      <c r="AF535" s="436">
        <v>84</v>
      </c>
      <c r="AG535" s="436">
        <v>74</v>
      </c>
      <c r="AH535" s="436">
        <v>133</v>
      </c>
      <c r="AI535" s="436">
        <v>185</v>
      </c>
      <c r="AJ535" s="436">
        <v>124.32</v>
      </c>
      <c r="AK535" s="436">
        <v>180</v>
      </c>
      <c r="AL535" s="436">
        <v>250</v>
      </c>
      <c r="AM535" s="436">
        <v>168</v>
      </c>
      <c r="AN535" s="432">
        <v>24</v>
      </c>
      <c r="AO535" s="432">
        <v>44</v>
      </c>
      <c r="AP535" s="446">
        <v>445</v>
      </c>
      <c r="AQ535" s="447">
        <v>102.79844853391695</v>
      </c>
      <c r="AR535" s="446" t="s">
        <v>1092</v>
      </c>
      <c r="AS535" s="449">
        <v>4.3600000000000003</v>
      </c>
      <c r="AT535" s="432" t="s">
        <v>299</v>
      </c>
      <c r="AU535" s="432" t="s">
        <v>197</v>
      </c>
      <c r="AV535" s="450" t="s">
        <v>392</v>
      </c>
      <c r="AW535" s="450" t="s">
        <v>393</v>
      </c>
      <c r="AX535" s="450" t="s">
        <v>327</v>
      </c>
      <c r="AY535" s="450" t="s">
        <v>328</v>
      </c>
      <c r="AZ535" s="450" t="s">
        <v>394</v>
      </c>
      <c r="BA535" s="450" t="s">
        <v>394</v>
      </c>
      <c r="BB535" s="450" t="s">
        <v>367</v>
      </c>
      <c r="BC535" s="450" t="s">
        <v>317</v>
      </c>
      <c r="BD535" s="450" t="s">
        <v>328</v>
      </c>
      <c r="BE535" s="451">
        <f t="shared" si="41"/>
        <v>335.38389830508476</v>
      </c>
      <c r="BF535" s="450">
        <v>3600</v>
      </c>
      <c r="BG535" s="451">
        <f t="shared" si="42"/>
        <v>335.38389830508476</v>
      </c>
      <c r="BH535" s="458">
        <f t="shared" si="40"/>
        <v>3600</v>
      </c>
      <c r="BI535" s="446" t="s">
        <v>1226</v>
      </c>
      <c r="BJ535" s="446" t="s">
        <v>199</v>
      </c>
      <c r="BK535" s="452" t="s">
        <v>199</v>
      </c>
      <c r="BL535" s="453">
        <v>1.1499999999999999</v>
      </c>
      <c r="BM535" s="454">
        <v>40</v>
      </c>
      <c r="BN535" s="454" t="s">
        <v>911</v>
      </c>
      <c r="BO535" s="454" t="s">
        <v>912</v>
      </c>
      <c r="BP535" s="454" t="s">
        <v>913</v>
      </c>
      <c r="BQ535" s="454" t="s">
        <v>945</v>
      </c>
      <c r="BT535">
        <v>171.57684209999999</v>
      </c>
    </row>
    <row r="536" spans="1:72" ht="13.5" customHeight="1" outlineLevel="1">
      <c r="A536" s="431" t="s">
        <v>1238</v>
      </c>
      <c r="B536" s="432" t="s">
        <v>1225</v>
      </c>
      <c r="C536" s="432">
        <v>30</v>
      </c>
      <c r="D536" s="432">
        <v>4</v>
      </c>
      <c r="E536" s="432" t="s">
        <v>302</v>
      </c>
      <c r="F536" s="433">
        <v>1775</v>
      </c>
      <c r="G536" s="456">
        <v>1579.75</v>
      </c>
      <c r="H536" s="434">
        <v>834.25</v>
      </c>
      <c r="I536" s="435">
        <v>24</v>
      </c>
      <c r="J536" s="436">
        <v>12</v>
      </c>
      <c r="K536" s="437">
        <v>9.6000000000000014</v>
      </c>
      <c r="L536" s="438">
        <v>41.026804791416041</v>
      </c>
      <c r="M536" s="439">
        <v>20.51340239570802</v>
      </c>
      <c r="N536" s="440">
        <v>16.410721916566416</v>
      </c>
      <c r="O536" s="438">
        <v>54.669352557681158</v>
      </c>
      <c r="P536" s="439">
        <v>27.334676278840579</v>
      </c>
      <c r="Q536" s="441">
        <v>21.867741023072465</v>
      </c>
      <c r="R536" s="442">
        <v>70</v>
      </c>
      <c r="S536" s="443">
        <v>35</v>
      </c>
      <c r="T536" s="437">
        <v>28</v>
      </c>
      <c r="U536" s="444">
        <v>436</v>
      </c>
      <c r="V536" s="432">
        <v>218</v>
      </c>
      <c r="W536" s="445">
        <v>174.4</v>
      </c>
      <c r="X536" s="443" t="s">
        <v>231</v>
      </c>
      <c r="Y536" s="436" t="s">
        <v>194</v>
      </c>
      <c r="Z536" s="436">
        <v>93.9</v>
      </c>
      <c r="AA536" s="436">
        <v>94.1</v>
      </c>
      <c r="AB536" s="436">
        <v>93.6</v>
      </c>
      <c r="AC536" s="436">
        <v>93</v>
      </c>
      <c r="AD536" s="436">
        <v>73</v>
      </c>
      <c r="AE536" s="436">
        <v>82</v>
      </c>
      <c r="AF536" s="436">
        <v>85</v>
      </c>
      <c r="AG536" s="436">
        <v>89</v>
      </c>
      <c r="AH536" s="436">
        <v>160</v>
      </c>
      <c r="AI536" s="436">
        <v>223</v>
      </c>
      <c r="AJ536" s="436">
        <v>149.51999999999998</v>
      </c>
      <c r="AK536" s="436">
        <v>180</v>
      </c>
      <c r="AL536" s="436">
        <v>250</v>
      </c>
      <c r="AM536" s="436">
        <v>168</v>
      </c>
      <c r="AN536" s="432">
        <v>24</v>
      </c>
      <c r="AO536" s="432">
        <v>44</v>
      </c>
      <c r="AP536" s="446">
        <v>477.834</v>
      </c>
      <c r="AQ536" s="447">
        <v>112.20679433034883</v>
      </c>
      <c r="AR536" s="446" t="s">
        <v>1094</v>
      </c>
      <c r="AS536" s="449">
        <v>4.8</v>
      </c>
      <c r="AT536" s="432" t="s">
        <v>299</v>
      </c>
      <c r="AU536" s="432" t="s">
        <v>197</v>
      </c>
      <c r="AV536" s="450" t="s">
        <v>392</v>
      </c>
      <c r="AW536" s="450" t="s">
        <v>393</v>
      </c>
      <c r="AX536" s="450" t="s">
        <v>327</v>
      </c>
      <c r="AY536" s="450" t="s">
        <v>328</v>
      </c>
      <c r="AZ536" s="450" t="s">
        <v>394</v>
      </c>
      <c r="BA536" s="450" t="s">
        <v>394</v>
      </c>
      <c r="BB536" s="450" t="s">
        <v>367</v>
      </c>
      <c r="BC536" s="450" t="s">
        <v>317</v>
      </c>
      <c r="BD536" s="450" t="s">
        <v>328</v>
      </c>
      <c r="BE536" s="451">
        <f t="shared" si="41"/>
        <v>335.38389830508476</v>
      </c>
      <c r="BF536" s="450">
        <v>3600</v>
      </c>
      <c r="BG536" s="451">
        <f t="shared" si="42"/>
        <v>335.38389830508476</v>
      </c>
      <c r="BH536" s="458">
        <f t="shared" si="40"/>
        <v>3600</v>
      </c>
      <c r="BI536" s="446" t="s">
        <v>1226</v>
      </c>
      <c r="BJ536" s="446" t="s">
        <v>199</v>
      </c>
      <c r="BK536" s="452" t="s">
        <v>199</v>
      </c>
      <c r="BL536" s="453">
        <v>1.1499999999999999</v>
      </c>
      <c r="BM536" s="454">
        <v>40</v>
      </c>
      <c r="BN536" s="454" t="s">
        <v>911</v>
      </c>
      <c r="BO536" s="454" t="s">
        <v>912</v>
      </c>
      <c r="BP536" s="454" t="s">
        <v>913</v>
      </c>
      <c r="BQ536" s="454" t="s">
        <v>945</v>
      </c>
      <c r="BT536">
        <v>166.53449470000001</v>
      </c>
    </row>
    <row r="537" spans="1:72" ht="13.5" customHeight="1" outlineLevel="1">
      <c r="A537" s="431" t="s">
        <v>1239</v>
      </c>
      <c r="B537" s="432" t="s">
        <v>1225</v>
      </c>
      <c r="C537" s="432">
        <v>15</v>
      </c>
      <c r="D537" s="432">
        <v>6</v>
      </c>
      <c r="E537" s="432" t="s">
        <v>298</v>
      </c>
      <c r="F537" s="433">
        <v>1180</v>
      </c>
      <c r="G537" s="456">
        <v>1062</v>
      </c>
      <c r="H537" s="434">
        <v>472</v>
      </c>
      <c r="I537" s="444">
        <v>22</v>
      </c>
      <c r="J537" s="436">
        <v>11</v>
      </c>
      <c r="K537" s="437">
        <v>8.8000000000000007</v>
      </c>
      <c r="L537" s="438">
        <v>29.186794404354728</v>
      </c>
      <c r="M537" s="439">
        <v>14.593397202177364</v>
      </c>
      <c r="N537" s="440">
        <v>11.674717761741892</v>
      </c>
      <c r="O537" s="438">
        <v>34.812145821415079</v>
      </c>
      <c r="P537" s="439">
        <v>17.40607291070754</v>
      </c>
      <c r="Q537" s="441">
        <v>13.924858328566032</v>
      </c>
      <c r="R537" s="442">
        <v>42</v>
      </c>
      <c r="S537" s="443">
        <v>21</v>
      </c>
      <c r="T537" s="437">
        <v>16.8</v>
      </c>
      <c r="U537" s="444">
        <v>232</v>
      </c>
      <c r="V537" s="432">
        <v>116</v>
      </c>
      <c r="W537" s="445">
        <v>92.800000000000011</v>
      </c>
      <c r="X537" s="443" t="s">
        <v>231</v>
      </c>
      <c r="Y537" s="436" t="s">
        <v>194</v>
      </c>
      <c r="Z537" s="436">
        <v>90.9</v>
      </c>
      <c r="AA537" s="436">
        <v>91.8</v>
      </c>
      <c r="AB537" s="436">
        <v>91.7</v>
      </c>
      <c r="AC537" s="436">
        <v>91</v>
      </c>
      <c r="AD537" s="436">
        <v>53</v>
      </c>
      <c r="AE537" s="436">
        <v>66</v>
      </c>
      <c r="AF537" s="436">
        <v>73</v>
      </c>
      <c r="AG537" s="436">
        <v>67</v>
      </c>
      <c r="AH537" s="436">
        <v>100</v>
      </c>
      <c r="AI537" s="436">
        <v>161</v>
      </c>
      <c r="AJ537" s="436">
        <v>93.8</v>
      </c>
      <c r="AK537" s="436">
        <v>150</v>
      </c>
      <c r="AL537" s="436">
        <v>240</v>
      </c>
      <c r="AM537" s="436">
        <v>140</v>
      </c>
      <c r="AN537" s="432">
        <v>22</v>
      </c>
      <c r="AO537" s="432">
        <v>48</v>
      </c>
      <c r="AP537" s="446">
        <v>440.4</v>
      </c>
      <c r="AQ537" s="447">
        <v>95.30317890967649</v>
      </c>
      <c r="AR537" s="446">
        <v>200</v>
      </c>
      <c r="AS537" s="449">
        <v>3.93</v>
      </c>
      <c r="AT537" s="432" t="s">
        <v>299</v>
      </c>
      <c r="AU537" s="432" t="s">
        <v>197</v>
      </c>
      <c r="AV537" s="450">
        <v>61</v>
      </c>
      <c r="AW537" s="450">
        <v>72</v>
      </c>
      <c r="AX537" s="450">
        <v>42</v>
      </c>
      <c r="AY537" s="450">
        <v>49</v>
      </c>
      <c r="AZ537" s="450">
        <v>55</v>
      </c>
      <c r="BA537" s="450">
        <v>52</v>
      </c>
      <c r="BB537" s="450">
        <v>54</v>
      </c>
      <c r="BC537" s="450">
        <v>56</v>
      </c>
      <c r="BD537" s="450">
        <v>50</v>
      </c>
      <c r="BE537" s="451">
        <f t="shared" si="41"/>
        <v>503.07584745762711</v>
      </c>
      <c r="BF537" s="450">
        <v>2400</v>
      </c>
      <c r="BG537" s="451">
        <f t="shared" si="42"/>
        <v>503.07584745762711</v>
      </c>
      <c r="BH537" s="458">
        <f t="shared" si="40"/>
        <v>2400</v>
      </c>
      <c r="BI537" s="446" t="s">
        <v>1226</v>
      </c>
      <c r="BJ537" s="446" t="s">
        <v>199</v>
      </c>
      <c r="BK537" s="452" t="s">
        <v>200</v>
      </c>
      <c r="BL537" s="453">
        <v>1.1499999999999999</v>
      </c>
      <c r="BM537" s="454">
        <v>40</v>
      </c>
      <c r="BN537" s="454" t="s">
        <v>911</v>
      </c>
      <c r="BO537" s="454" t="s">
        <v>912</v>
      </c>
      <c r="BP537" s="454" t="s">
        <v>913</v>
      </c>
      <c r="BQ537" s="454" t="s">
        <v>945</v>
      </c>
      <c r="BT537">
        <v>165.2105263</v>
      </c>
    </row>
    <row r="538" spans="1:72" ht="13.5" customHeight="1" outlineLevel="1">
      <c r="A538" s="431" t="s">
        <v>1240</v>
      </c>
      <c r="B538" s="432" t="s">
        <v>1225</v>
      </c>
      <c r="C538" s="432">
        <v>20</v>
      </c>
      <c r="D538" s="432">
        <v>6</v>
      </c>
      <c r="E538" s="432" t="s">
        <v>302</v>
      </c>
      <c r="F538" s="433">
        <v>1180</v>
      </c>
      <c r="G538" s="456">
        <v>1062</v>
      </c>
      <c r="H538" s="434">
        <v>472</v>
      </c>
      <c r="I538" s="444">
        <v>26</v>
      </c>
      <c r="J538" s="436">
        <v>13</v>
      </c>
      <c r="K538" s="437">
        <v>10.4</v>
      </c>
      <c r="L538" s="438">
        <v>36.065768801133622</v>
      </c>
      <c r="M538" s="439">
        <v>18.032884400566811</v>
      </c>
      <c r="N538" s="440">
        <v>14.426307520453449</v>
      </c>
      <c r="O538" s="438">
        <v>44.301581412054119</v>
      </c>
      <c r="P538" s="439">
        <v>22.15079070602706</v>
      </c>
      <c r="Q538" s="441">
        <v>17.720632564821649</v>
      </c>
      <c r="R538" s="442">
        <v>54</v>
      </c>
      <c r="S538" s="443">
        <v>27</v>
      </c>
      <c r="T538" s="437">
        <v>21.6</v>
      </c>
      <c r="U538" s="444">
        <v>290</v>
      </c>
      <c r="V538" s="432">
        <v>145</v>
      </c>
      <c r="W538" s="445">
        <v>116</v>
      </c>
      <c r="X538" s="443" t="s">
        <v>231</v>
      </c>
      <c r="Y538" s="436" t="s">
        <v>194</v>
      </c>
      <c r="Z538" s="436">
        <v>91.2</v>
      </c>
      <c r="AA538" s="436">
        <v>92</v>
      </c>
      <c r="AB538" s="436">
        <v>91.7</v>
      </c>
      <c r="AC538" s="436">
        <v>91</v>
      </c>
      <c r="AD538" s="436">
        <v>57</v>
      </c>
      <c r="AE538" s="436">
        <v>69</v>
      </c>
      <c r="AF538" s="436">
        <v>76</v>
      </c>
      <c r="AG538" s="436">
        <v>89</v>
      </c>
      <c r="AH538" s="436">
        <v>133</v>
      </c>
      <c r="AI538" s="436">
        <v>214</v>
      </c>
      <c r="AJ538" s="436">
        <v>124.6</v>
      </c>
      <c r="AK538" s="436">
        <v>150</v>
      </c>
      <c r="AL538" s="436">
        <v>240</v>
      </c>
      <c r="AM538" s="436">
        <v>140</v>
      </c>
      <c r="AN538" s="432">
        <v>20</v>
      </c>
      <c r="AO538" s="432">
        <v>45</v>
      </c>
      <c r="AP538" s="446">
        <v>462.42</v>
      </c>
      <c r="AQ538" s="447">
        <v>104.98741932725046</v>
      </c>
      <c r="AR538" s="446">
        <v>262</v>
      </c>
      <c r="AS538" s="449">
        <v>4.5</v>
      </c>
      <c r="AT538" s="432" t="s">
        <v>299</v>
      </c>
      <c r="AU538" s="432" t="s">
        <v>197</v>
      </c>
      <c r="AV538" s="450">
        <v>61</v>
      </c>
      <c r="AW538" s="450">
        <v>72</v>
      </c>
      <c r="AX538" s="450">
        <v>42</v>
      </c>
      <c r="AY538" s="450">
        <v>49</v>
      </c>
      <c r="AZ538" s="450">
        <v>55</v>
      </c>
      <c r="BA538" s="450">
        <v>52</v>
      </c>
      <c r="BB538" s="450">
        <v>54</v>
      </c>
      <c r="BC538" s="450">
        <v>56</v>
      </c>
      <c r="BD538" s="450">
        <v>50</v>
      </c>
      <c r="BE538" s="451">
        <f t="shared" si="41"/>
        <v>503.07584745762711</v>
      </c>
      <c r="BF538" s="450">
        <v>2400</v>
      </c>
      <c r="BG538" s="451">
        <f t="shared" si="42"/>
        <v>503.07584745762711</v>
      </c>
      <c r="BH538" s="458">
        <f t="shared" si="40"/>
        <v>2400</v>
      </c>
      <c r="BI538" s="446" t="s">
        <v>1226</v>
      </c>
      <c r="BJ538" s="446" t="s">
        <v>199</v>
      </c>
      <c r="BK538" s="452" t="s">
        <v>200</v>
      </c>
      <c r="BL538" s="453">
        <v>1.1499999999999999</v>
      </c>
      <c r="BM538" s="454">
        <v>40</v>
      </c>
      <c r="BN538" s="454" t="s">
        <v>911</v>
      </c>
      <c r="BO538" s="454" t="s">
        <v>912</v>
      </c>
      <c r="BP538" s="454" t="s">
        <v>913</v>
      </c>
      <c r="BQ538" s="454" t="s">
        <v>945</v>
      </c>
      <c r="BT538">
        <v>163.3578947</v>
      </c>
    </row>
    <row r="539" spans="1:72" ht="13.5" customHeight="1" outlineLevel="1">
      <c r="A539" s="431" t="s">
        <v>1241</v>
      </c>
      <c r="B539" s="432" t="s">
        <v>1225</v>
      </c>
      <c r="C539" s="432">
        <v>40</v>
      </c>
      <c r="D539" s="432">
        <v>4</v>
      </c>
      <c r="E539" s="432" t="s">
        <v>312</v>
      </c>
      <c r="F539" s="433">
        <v>1780</v>
      </c>
      <c r="G539" s="456">
        <v>1584</v>
      </c>
      <c r="H539" s="434">
        <v>872</v>
      </c>
      <c r="I539" s="435">
        <v>30</v>
      </c>
      <c r="J539" s="436">
        <v>15</v>
      </c>
      <c r="K539" s="437">
        <v>12</v>
      </c>
      <c r="L539" s="438">
        <v>53.017827511011113</v>
      </c>
      <c r="M539" s="439">
        <v>26.508913755505557</v>
      </c>
      <c r="N539" s="440">
        <v>21.207131004404445</v>
      </c>
      <c r="O539" s="438">
        <v>72.014247545861124</v>
      </c>
      <c r="P539" s="439">
        <v>36.007123772930562</v>
      </c>
      <c r="Q539" s="441">
        <v>28.805699018344452</v>
      </c>
      <c r="R539" s="442">
        <v>92</v>
      </c>
      <c r="S539" s="443">
        <v>46</v>
      </c>
      <c r="T539" s="437">
        <v>36.800000000000004</v>
      </c>
      <c r="U539" s="444">
        <v>580</v>
      </c>
      <c r="V539" s="432">
        <v>290</v>
      </c>
      <c r="W539" s="445">
        <v>232</v>
      </c>
      <c r="X539" s="443" t="s">
        <v>231</v>
      </c>
      <c r="Y539" s="436" t="s">
        <v>194</v>
      </c>
      <c r="Z539" s="436">
        <v>94.3</v>
      </c>
      <c r="AA539" s="436">
        <v>94.1</v>
      </c>
      <c r="AB539" s="436">
        <v>94.1</v>
      </c>
      <c r="AC539" s="436">
        <v>93.6</v>
      </c>
      <c r="AD539" s="436">
        <v>75</v>
      </c>
      <c r="AE539" s="436">
        <v>83</v>
      </c>
      <c r="AF539" s="436">
        <v>86</v>
      </c>
      <c r="AG539" s="436">
        <v>118</v>
      </c>
      <c r="AH539" s="436">
        <v>212</v>
      </c>
      <c r="AI539" s="436">
        <v>272</v>
      </c>
      <c r="AJ539" s="436">
        <v>198.23999999999998</v>
      </c>
      <c r="AK539" s="436">
        <v>180</v>
      </c>
      <c r="AL539" s="436">
        <v>230</v>
      </c>
      <c r="AM539" s="436">
        <v>168</v>
      </c>
      <c r="AN539" s="432">
        <v>22</v>
      </c>
      <c r="AO539" s="432">
        <v>45</v>
      </c>
      <c r="AP539" s="446">
        <v>640.78200000000004</v>
      </c>
      <c r="AQ539" s="447">
        <v>160.68975572135696</v>
      </c>
      <c r="AR539" s="446" t="s">
        <v>1110</v>
      </c>
      <c r="AS539" s="449">
        <v>9.3800000000000008</v>
      </c>
      <c r="AT539" s="432" t="s">
        <v>299</v>
      </c>
      <c r="AU539" s="432" t="s">
        <v>197</v>
      </c>
      <c r="AV539" s="450" t="s">
        <v>313</v>
      </c>
      <c r="AW539" s="450" t="s">
        <v>314</v>
      </c>
      <c r="AX539" s="450" t="s">
        <v>315</v>
      </c>
      <c r="AY539" s="450" t="s">
        <v>316</v>
      </c>
      <c r="AZ539" s="450" t="s">
        <v>317</v>
      </c>
      <c r="BA539" s="450" t="s">
        <v>317</v>
      </c>
      <c r="BB539" s="450" t="s">
        <v>318</v>
      </c>
      <c r="BC539" s="450" t="s">
        <v>319</v>
      </c>
      <c r="BD539" s="450" t="s">
        <v>320</v>
      </c>
      <c r="BE539" s="451">
        <f t="shared" si="41"/>
        <v>447.17853107344632</v>
      </c>
      <c r="BF539" s="450">
        <v>2700</v>
      </c>
      <c r="BG539" s="451">
        <f t="shared" si="42"/>
        <v>447.17853107344632</v>
      </c>
      <c r="BH539" s="458">
        <f t="shared" si="40"/>
        <v>2700</v>
      </c>
      <c r="BI539" s="446" t="s">
        <v>1226</v>
      </c>
      <c r="BJ539" s="446" t="s">
        <v>199</v>
      </c>
      <c r="BK539" s="452" t="s">
        <v>199</v>
      </c>
      <c r="BL539" s="453">
        <v>1.1499999999999999</v>
      </c>
      <c r="BM539" s="454">
        <v>40</v>
      </c>
      <c r="BN539" s="454" t="s">
        <v>911</v>
      </c>
      <c r="BO539" s="454" t="s">
        <v>912</v>
      </c>
      <c r="BP539" s="454" t="s">
        <v>913</v>
      </c>
      <c r="BQ539" s="454" t="s">
        <v>945</v>
      </c>
      <c r="BT539">
        <v>155.26842110000001</v>
      </c>
    </row>
    <row r="540" spans="1:72" ht="13.5" customHeight="1" outlineLevel="1">
      <c r="A540" s="431" t="s">
        <v>1242</v>
      </c>
      <c r="B540" s="432" t="s">
        <v>1225</v>
      </c>
      <c r="C540" s="432">
        <v>50</v>
      </c>
      <c r="D540" s="432">
        <v>4</v>
      </c>
      <c r="E540" s="432" t="s">
        <v>322</v>
      </c>
      <c r="F540" s="433">
        <v>1780</v>
      </c>
      <c r="G540" s="456">
        <v>1584</v>
      </c>
      <c r="H540" s="434">
        <v>872</v>
      </c>
      <c r="I540" s="435">
        <v>38</v>
      </c>
      <c r="J540" s="436">
        <v>19</v>
      </c>
      <c r="K540" s="437">
        <v>15.200000000000001</v>
      </c>
      <c r="L540" s="438">
        <v>66.813594956598905</v>
      </c>
      <c r="M540" s="439">
        <v>33.406797478299453</v>
      </c>
      <c r="N540" s="440">
        <v>26.725437982639562</v>
      </c>
      <c r="O540" s="438">
        <v>90.252387292592928</v>
      </c>
      <c r="P540" s="439">
        <v>45.126193646296464</v>
      </c>
      <c r="Q540" s="441">
        <v>36.100954917037171</v>
      </c>
      <c r="R540" s="442">
        <v>116</v>
      </c>
      <c r="S540" s="443">
        <v>58</v>
      </c>
      <c r="T540" s="437">
        <v>46.400000000000006</v>
      </c>
      <c r="U540" s="444">
        <v>726</v>
      </c>
      <c r="V540" s="432">
        <v>363</v>
      </c>
      <c r="W540" s="445">
        <v>290.40000000000003</v>
      </c>
      <c r="X540" s="443" t="s">
        <v>231</v>
      </c>
      <c r="Y540" s="436" t="s">
        <v>194</v>
      </c>
      <c r="Z540" s="436">
        <v>94.8</v>
      </c>
      <c r="AA540" s="436">
        <v>95</v>
      </c>
      <c r="AB540" s="436">
        <v>94.5</v>
      </c>
      <c r="AC540" s="436">
        <v>94.1</v>
      </c>
      <c r="AD540" s="436">
        <v>74</v>
      </c>
      <c r="AE540" s="436">
        <v>82</v>
      </c>
      <c r="AF540" s="436">
        <v>85</v>
      </c>
      <c r="AG540" s="436">
        <v>148</v>
      </c>
      <c r="AH540" s="436">
        <v>252</v>
      </c>
      <c r="AI540" s="436">
        <v>340</v>
      </c>
      <c r="AJ540" s="436">
        <v>248.64</v>
      </c>
      <c r="AK540" s="436">
        <v>170</v>
      </c>
      <c r="AL540" s="436">
        <v>230</v>
      </c>
      <c r="AM540" s="436">
        <v>168</v>
      </c>
      <c r="AN540" s="432">
        <v>22</v>
      </c>
      <c r="AO540" s="432">
        <v>45</v>
      </c>
      <c r="AP540" s="446">
        <v>700.23599999999999</v>
      </c>
      <c r="AQ540" s="447">
        <v>175.90432823285579</v>
      </c>
      <c r="AR540" s="446" t="s">
        <v>1112</v>
      </c>
      <c r="AS540" s="449">
        <v>10.65</v>
      </c>
      <c r="AT540" s="432" t="s">
        <v>299</v>
      </c>
      <c r="AU540" s="432" t="s">
        <v>197</v>
      </c>
      <c r="AV540" s="450" t="s">
        <v>313</v>
      </c>
      <c r="AW540" s="450" t="s">
        <v>314</v>
      </c>
      <c r="AX540" s="450" t="s">
        <v>315</v>
      </c>
      <c r="AY540" s="450" t="s">
        <v>316</v>
      </c>
      <c r="AZ540" s="450" t="s">
        <v>317</v>
      </c>
      <c r="BA540" s="450" t="s">
        <v>317</v>
      </c>
      <c r="BB540" s="450" t="s">
        <v>318</v>
      </c>
      <c r="BC540" s="450" t="s">
        <v>319</v>
      </c>
      <c r="BD540" s="450" t="s">
        <v>320</v>
      </c>
      <c r="BE540" s="451">
        <f t="shared" si="41"/>
        <v>447.17853107344632</v>
      </c>
      <c r="BF540" s="450">
        <v>2700</v>
      </c>
      <c r="BG540" s="451">
        <f t="shared" si="42"/>
        <v>447.17853107344632</v>
      </c>
      <c r="BH540" s="458">
        <f t="shared" si="40"/>
        <v>2700</v>
      </c>
      <c r="BI540" s="446" t="s">
        <v>1226</v>
      </c>
      <c r="BJ540" s="446" t="s">
        <v>199</v>
      </c>
      <c r="BK540" s="452" t="s">
        <v>199</v>
      </c>
      <c r="BL540" s="453">
        <v>1.1499999999999999</v>
      </c>
      <c r="BM540" s="454">
        <v>40</v>
      </c>
      <c r="BN540" s="454" t="s">
        <v>911</v>
      </c>
      <c r="BO540" s="454" t="s">
        <v>912</v>
      </c>
      <c r="BP540" s="454" t="s">
        <v>913</v>
      </c>
      <c r="BQ540" s="454" t="s">
        <v>945</v>
      </c>
      <c r="BT540">
        <v>165.65789470000001</v>
      </c>
    </row>
    <row r="541" spans="1:72" ht="13.5" customHeight="1" outlineLevel="1">
      <c r="A541" s="431" t="s">
        <v>1243</v>
      </c>
      <c r="B541" s="432" t="s">
        <v>1225</v>
      </c>
      <c r="C541" s="432">
        <v>25</v>
      </c>
      <c r="D541" s="432">
        <v>6</v>
      </c>
      <c r="E541" s="432" t="s">
        <v>312</v>
      </c>
      <c r="F541" s="433">
        <v>1185</v>
      </c>
      <c r="G541" s="456">
        <v>1054</v>
      </c>
      <c r="H541" s="434">
        <v>545</v>
      </c>
      <c r="I541" s="444">
        <v>28</v>
      </c>
      <c r="J541" s="436">
        <v>14</v>
      </c>
      <c r="K541" s="437">
        <v>11.200000000000001</v>
      </c>
      <c r="L541" s="438">
        <v>40.775892694047094</v>
      </c>
      <c r="M541" s="439">
        <v>20.387946347023547</v>
      </c>
      <c r="N541" s="440">
        <v>16.310357077618839</v>
      </c>
      <c r="O541" s="438">
        <v>52.386303127183091</v>
      </c>
      <c r="P541" s="439">
        <v>26.193151563591545</v>
      </c>
      <c r="Q541" s="441">
        <v>20.954521250873238</v>
      </c>
      <c r="R541" s="442">
        <v>66</v>
      </c>
      <c r="S541" s="443">
        <v>33</v>
      </c>
      <c r="T541" s="437">
        <v>26.400000000000002</v>
      </c>
      <c r="U541" s="444">
        <v>366</v>
      </c>
      <c r="V541" s="432">
        <v>183</v>
      </c>
      <c r="W541" s="445">
        <v>146.4</v>
      </c>
      <c r="X541" s="443" t="s">
        <v>231</v>
      </c>
      <c r="Y541" s="436" t="s">
        <v>194</v>
      </c>
      <c r="Z541" s="436">
        <v>92.7</v>
      </c>
      <c r="AA541" s="436">
        <v>93.2</v>
      </c>
      <c r="AB541" s="436">
        <v>93</v>
      </c>
      <c r="AC541" s="436">
        <v>92.4</v>
      </c>
      <c r="AD541" s="436">
        <v>62</v>
      </c>
      <c r="AE541" s="436">
        <v>72</v>
      </c>
      <c r="AF541" s="436">
        <v>76</v>
      </c>
      <c r="AG541" s="436">
        <v>111</v>
      </c>
      <c r="AH541" s="436">
        <v>189</v>
      </c>
      <c r="AI541" s="436">
        <v>267</v>
      </c>
      <c r="AJ541" s="436">
        <v>175.38</v>
      </c>
      <c r="AK541" s="436">
        <v>170</v>
      </c>
      <c r="AL541" s="436">
        <v>240</v>
      </c>
      <c r="AM541" s="436">
        <v>158</v>
      </c>
      <c r="AN541" s="432">
        <v>28</v>
      </c>
      <c r="AO541" s="432">
        <v>54</v>
      </c>
      <c r="AP541" s="446">
        <v>623.16599999999994</v>
      </c>
      <c r="AQ541" s="447">
        <v>159.03215330448526</v>
      </c>
      <c r="AR541" s="446">
        <v>324</v>
      </c>
      <c r="AS541" s="449">
        <v>9.35</v>
      </c>
      <c r="AT541" s="432" t="s">
        <v>299</v>
      </c>
      <c r="AU541" s="432" t="s">
        <v>197</v>
      </c>
      <c r="AV541" s="450">
        <v>63</v>
      </c>
      <c r="AW541" s="450">
        <v>73</v>
      </c>
      <c r="AX541" s="450">
        <v>43</v>
      </c>
      <c r="AY541" s="450">
        <v>51</v>
      </c>
      <c r="AZ541" s="450">
        <v>57</v>
      </c>
      <c r="BA541" s="450">
        <v>58</v>
      </c>
      <c r="BB541" s="450">
        <v>56</v>
      </c>
      <c r="BC541" s="450">
        <v>51</v>
      </c>
      <c r="BD541" s="450">
        <v>50</v>
      </c>
      <c r="BE541" s="451">
        <f t="shared" si="41"/>
        <v>503.07584745762711</v>
      </c>
      <c r="BF541" s="450">
        <v>2400</v>
      </c>
      <c r="BG541" s="451">
        <f t="shared" si="42"/>
        <v>503.07584745762711</v>
      </c>
      <c r="BH541" s="458">
        <f t="shared" si="40"/>
        <v>2400</v>
      </c>
      <c r="BI541" s="446" t="s">
        <v>1226</v>
      </c>
      <c r="BJ541" s="446" t="s">
        <v>199</v>
      </c>
      <c r="BK541" s="452" t="s">
        <v>200</v>
      </c>
      <c r="BL541" s="453">
        <v>1.1499999999999999</v>
      </c>
      <c r="BM541" s="454">
        <v>40</v>
      </c>
      <c r="BN541" s="454" t="s">
        <v>911</v>
      </c>
      <c r="BO541" s="454" t="s">
        <v>912</v>
      </c>
      <c r="BP541" s="454" t="s">
        <v>913</v>
      </c>
      <c r="BQ541" s="454" t="s">
        <v>945</v>
      </c>
      <c r="BT541">
        <v>174.26315790000001</v>
      </c>
    </row>
    <row r="542" spans="1:72" ht="13.5" customHeight="1" outlineLevel="1">
      <c r="A542" s="431" t="s">
        <v>1244</v>
      </c>
      <c r="B542" s="432" t="s">
        <v>1225</v>
      </c>
      <c r="C542" s="432">
        <v>30</v>
      </c>
      <c r="D542" s="432">
        <v>6</v>
      </c>
      <c r="E542" s="432" t="s">
        <v>322</v>
      </c>
      <c r="F542" s="433">
        <v>1185</v>
      </c>
      <c r="G542" s="456">
        <v>1054</v>
      </c>
      <c r="H542" s="434">
        <v>545</v>
      </c>
      <c r="I542" s="444">
        <v>30</v>
      </c>
      <c r="J542" s="436">
        <v>15</v>
      </c>
      <c r="K542" s="437">
        <v>12</v>
      </c>
      <c r="L542" s="438">
        <v>49.51954337900716</v>
      </c>
      <c r="M542" s="439">
        <v>24.75977168950358</v>
      </c>
      <c r="N542" s="440">
        <v>19.807817351602864</v>
      </c>
      <c r="O542" s="438">
        <v>61.803480800758805</v>
      </c>
      <c r="P542" s="439">
        <v>30.901740400379403</v>
      </c>
      <c r="Q542" s="441">
        <v>24.721392320303522</v>
      </c>
      <c r="R542" s="442">
        <v>78</v>
      </c>
      <c r="S542" s="443">
        <v>39</v>
      </c>
      <c r="T542" s="437">
        <v>31.200000000000003</v>
      </c>
      <c r="U542" s="444">
        <v>436</v>
      </c>
      <c r="V542" s="432">
        <v>218</v>
      </c>
      <c r="W542" s="445">
        <v>174.4</v>
      </c>
      <c r="X542" s="443" t="s">
        <v>231</v>
      </c>
      <c r="Y542" s="436" t="s">
        <v>194</v>
      </c>
      <c r="Z542" s="436">
        <v>93.1</v>
      </c>
      <c r="AA542" s="436">
        <v>93.5</v>
      </c>
      <c r="AB542" s="436">
        <v>93</v>
      </c>
      <c r="AC542" s="436">
        <v>92.4</v>
      </c>
      <c r="AD542" s="436">
        <v>61</v>
      </c>
      <c r="AE542" s="436">
        <v>73</v>
      </c>
      <c r="AF542" s="436">
        <v>77</v>
      </c>
      <c r="AG542" s="436">
        <v>133</v>
      </c>
      <c r="AH542" s="436">
        <v>226</v>
      </c>
      <c r="AI542" s="436">
        <v>293</v>
      </c>
      <c r="AJ542" s="436">
        <v>212.8</v>
      </c>
      <c r="AK542" s="436">
        <v>170</v>
      </c>
      <c r="AL542" s="436">
        <v>220</v>
      </c>
      <c r="AM542" s="436">
        <v>160</v>
      </c>
      <c r="AN542" s="432">
        <v>26</v>
      </c>
      <c r="AO542" s="432">
        <v>52</v>
      </c>
      <c r="AP542" s="446">
        <v>653.99400000000003</v>
      </c>
      <c r="AQ542" s="447">
        <v>169.00071718055059</v>
      </c>
      <c r="AR542" s="446">
        <v>384</v>
      </c>
      <c r="AS542" s="449">
        <v>10.19</v>
      </c>
      <c r="AT542" s="432" t="s">
        <v>299</v>
      </c>
      <c r="AU542" s="432" t="s">
        <v>197</v>
      </c>
      <c r="AV542" s="450">
        <v>63</v>
      </c>
      <c r="AW542" s="450">
        <v>73</v>
      </c>
      <c r="AX542" s="450">
        <v>43</v>
      </c>
      <c r="AY542" s="450">
        <v>51</v>
      </c>
      <c r="AZ542" s="450">
        <v>57</v>
      </c>
      <c r="BA542" s="450">
        <v>58</v>
      </c>
      <c r="BB542" s="450">
        <v>56</v>
      </c>
      <c r="BC542" s="450">
        <v>51</v>
      </c>
      <c r="BD542" s="450">
        <v>50</v>
      </c>
      <c r="BE542" s="451">
        <f t="shared" si="41"/>
        <v>503.07584745762711</v>
      </c>
      <c r="BF542" s="450">
        <v>2400</v>
      </c>
      <c r="BG542" s="451">
        <f t="shared" si="42"/>
        <v>503.07584745762711</v>
      </c>
      <c r="BH542" s="458">
        <f t="shared" si="40"/>
        <v>2400</v>
      </c>
      <c r="BI542" s="446" t="s">
        <v>1226</v>
      </c>
      <c r="BJ542" s="446" t="s">
        <v>199</v>
      </c>
      <c r="BK542" s="452" t="s">
        <v>200</v>
      </c>
      <c r="BL542" s="453">
        <v>1.1499999999999999</v>
      </c>
      <c r="BM542" s="454">
        <v>40</v>
      </c>
      <c r="BN542" s="454" t="s">
        <v>911</v>
      </c>
      <c r="BO542" s="454" t="s">
        <v>912</v>
      </c>
      <c r="BP542" s="454" t="s">
        <v>913</v>
      </c>
      <c r="BQ542" s="454" t="s">
        <v>945</v>
      </c>
      <c r="BT542">
        <v>161.7105263</v>
      </c>
    </row>
    <row r="543" spans="1:72" ht="13.5" customHeight="1" outlineLevel="1">
      <c r="A543" s="431" t="s">
        <v>1245</v>
      </c>
      <c r="B543" s="432" t="s">
        <v>1225</v>
      </c>
      <c r="C543" s="432">
        <v>60</v>
      </c>
      <c r="D543" s="432">
        <v>4</v>
      </c>
      <c r="E543" s="432" t="s">
        <v>340</v>
      </c>
      <c r="F543" s="433">
        <v>1780</v>
      </c>
      <c r="G543" s="456">
        <v>1582</v>
      </c>
      <c r="H543" s="434">
        <v>765</v>
      </c>
      <c r="I543" s="435">
        <v>42</v>
      </c>
      <c r="J543" s="436">
        <v>21</v>
      </c>
      <c r="K543" s="437">
        <v>16.8</v>
      </c>
      <c r="L543" s="438">
        <v>76.728811198220981</v>
      </c>
      <c r="M543" s="439">
        <v>38.364405599110491</v>
      </c>
      <c r="N543" s="440">
        <v>30.691524479288393</v>
      </c>
      <c r="O543" s="438">
        <v>104.0423377002292</v>
      </c>
      <c r="P543" s="439">
        <v>52.021168850114599</v>
      </c>
      <c r="Q543" s="441">
        <v>41.616935080091679</v>
      </c>
      <c r="R543" s="442">
        <v>136</v>
      </c>
      <c r="S543" s="443">
        <v>68</v>
      </c>
      <c r="T543" s="437">
        <v>54.400000000000006</v>
      </c>
      <c r="U543" s="444">
        <v>870</v>
      </c>
      <c r="V543" s="432">
        <v>435</v>
      </c>
      <c r="W543" s="445">
        <v>348</v>
      </c>
      <c r="X543" s="443" t="s">
        <v>231</v>
      </c>
      <c r="Y543" s="436" t="s">
        <v>194</v>
      </c>
      <c r="Z543" s="436">
        <v>95.2</v>
      </c>
      <c r="AA543" s="436">
        <v>95.4</v>
      </c>
      <c r="AB543" s="436">
        <v>95</v>
      </c>
      <c r="AC543" s="436">
        <v>94.5</v>
      </c>
      <c r="AD543" s="436">
        <v>77</v>
      </c>
      <c r="AE543" s="436">
        <v>85</v>
      </c>
      <c r="AF543" s="436">
        <v>87</v>
      </c>
      <c r="AG543" s="436">
        <v>177</v>
      </c>
      <c r="AH543" s="436">
        <v>319</v>
      </c>
      <c r="AI543" s="436">
        <v>425</v>
      </c>
      <c r="AJ543" s="436">
        <v>297.36</v>
      </c>
      <c r="AK543" s="436">
        <v>180</v>
      </c>
      <c r="AL543" s="436">
        <v>240</v>
      </c>
      <c r="AM543" s="436">
        <v>168</v>
      </c>
      <c r="AN543" s="432">
        <v>26</v>
      </c>
      <c r="AO543" s="432">
        <v>38</v>
      </c>
      <c r="AP543" s="446">
        <v>936.14846666666676</v>
      </c>
      <c r="AQ543" s="447">
        <v>223.2509495584639</v>
      </c>
      <c r="AR543" s="446" t="s">
        <v>1126</v>
      </c>
      <c r="AS543" s="449">
        <v>16.89</v>
      </c>
      <c r="AT543" s="432" t="s">
        <v>299</v>
      </c>
      <c r="AU543" s="432" t="s">
        <v>197</v>
      </c>
      <c r="AV543" s="450" t="s">
        <v>313</v>
      </c>
      <c r="AW543" s="450" t="s">
        <v>314</v>
      </c>
      <c r="AX543" s="450" t="s">
        <v>341</v>
      </c>
      <c r="AY543" s="450" t="s">
        <v>316</v>
      </c>
      <c r="AZ543" s="450" t="s">
        <v>330</v>
      </c>
      <c r="BA543" s="450" t="s">
        <v>329</v>
      </c>
      <c r="BB543" s="450" t="s">
        <v>329</v>
      </c>
      <c r="BC543" s="450" t="s">
        <v>318</v>
      </c>
      <c r="BD543" s="450" t="s">
        <v>316</v>
      </c>
      <c r="BE543" s="451">
        <f t="shared" si="41"/>
        <v>447.17853107344632</v>
      </c>
      <c r="BF543" s="450">
        <v>2700</v>
      </c>
      <c r="BG543" s="451">
        <f t="shared" si="42"/>
        <v>447.17853107344632</v>
      </c>
      <c r="BH543" s="458">
        <f t="shared" si="40"/>
        <v>2700</v>
      </c>
      <c r="BI543" s="446" t="s">
        <v>1226</v>
      </c>
      <c r="BJ543" s="446" t="s">
        <v>199</v>
      </c>
      <c r="BK543" s="452" t="s">
        <v>199</v>
      </c>
      <c r="BL543" s="453">
        <v>1.1499999999999999</v>
      </c>
      <c r="BM543" s="454">
        <v>40</v>
      </c>
      <c r="BN543" s="454" t="s">
        <v>911</v>
      </c>
      <c r="BO543" s="454" t="s">
        <v>912</v>
      </c>
      <c r="BP543" s="454" t="s">
        <v>913</v>
      </c>
      <c r="BQ543" s="454" t="s">
        <v>945</v>
      </c>
      <c r="BT543"/>
    </row>
    <row r="544" spans="1:72" ht="13.5" customHeight="1" outlineLevel="1">
      <c r="A544" s="431" t="s">
        <v>1246</v>
      </c>
      <c r="B544" s="432" t="s">
        <v>1225</v>
      </c>
      <c r="C544" s="432">
        <v>75</v>
      </c>
      <c r="D544" s="432">
        <v>4</v>
      </c>
      <c r="E544" s="432" t="s">
        <v>343</v>
      </c>
      <c r="F544" s="433">
        <v>1780</v>
      </c>
      <c r="G544" s="456">
        <v>1582</v>
      </c>
      <c r="H544" s="434">
        <v>765</v>
      </c>
      <c r="I544" s="435">
        <v>50</v>
      </c>
      <c r="J544" s="436">
        <v>25</v>
      </c>
      <c r="K544" s="437">
        <v>20</v>
      </c>
      <c r="L544" s="438">
        <v>94.285229188029575</v>
      </c>
      <c r="M544" s="439">
        <v>47.142614594014788</v>
      </c>
      <c r="N544" s="440">
        <v>37.714091675211833</v>
      </c>
      <c r="O544" s="438">
        <v>129.50990366129784</v>
      </c>
      <c r="P544" s="439">
        <v>64.75495183064892</v>
      </c>
      <c r="Q544" s="441">
        <v>51.803961464519141</v>
      </c>
      <c r="R544" s="442">
        <v>170</v>
      </c>
      <c r="S544" s="443">
        <v>85</v>
      </c>
      <c r="T544" s="437">
        <v>68</v>
      </c>
      <c r="U544" s="444">
        <v>1086</v>
      </c>
      <c r="V544" s="432">
        <v>543</v>
      </c>
      <c r="W544" s="445">
        <v>434.40000000000003</v>
      </c>
      <c r="X544" s="443" t="s">
        <v>231</v>
      </c>
      <c r="Y544" s="436" t="s">
        <v>194</v>
      </c>
      <c r="Z544" s="436">
        <v>95.6</v>
      </c>
      <c r="AA544" s="436">
        <v>95.8</v>
      </c>
      <c r="AB544" s="436">
        <v>95.4</v>
      </c>
      <c r="AC544" s="436">
        <v>95</v>
      </c>
      <c r="AD544" s="436">
        <v>78</v>
      </c>
      <c r="AE544" s="436">
        <v>85</v>
      </c>
      <c r="AF544" s="436">
        <v>87</v>
      </c>
      <c r="AG544" s="436">
        <v>221</v>
      </c>
      <c r="AH544" s="436">
        <v>398</v>
      </c>
      <c r="AI544" s="436">
        <v>530</v>
      </c>
      <c r="AJ544" s="436">
        <v>371.28</v>
      </c>
      <c r="AK544" s="436">
        <v>180</v>
      </c>
      <c r="AL544" s="436">
        <v>240</v>
      </c>
      <c r="AM544" s="436">
        <v>168</v>
      </c>
      <c r="AN544" s="432">
        <v>25</v>
      </c>
      <c r="AO544" s="432">
        <v>35</v>
      </c>
      <c r="AP544" s="446">
        <v>995.30399999999997</v>
      </c>
      <c r="AQ544" s="447">
        <v>250.23812711602554</v>
      </c>
      <c r="AR544" s="446" t="s">
        <v>1128</v>
      </c>
      <c r="AS544" s="449">
        <v>19.7</v>
      </c>
      <c r="AT544" s="432" t="s">
        <v>299</v>
      </c>
      <c r="AU544" s="432" t="s">
        <v>197</v>
      </c>
      <c r="AV544" s="450" t="s">
        <v>313</v>
      </c>
      <c r="AW544" s="450" t="s">
        <v>314</v>
      </c>
      <c r="AX544" s="450" t="s">
        <v>341</v>
      </c>
      <c r="AY544" s="450" t="s">
        <v>316</v>
      </c>
      <c r="AZ544" s="450" t="s">
        <v>330</v>
      </c>
      <c r="BA544" s="450" t="s">
        <v>329</v>
      </c>
      <c r="BB544" s="450" t="s">
        <v>329</v>
      </c>
      <c r="BC544" s="450" t="s">
        <v>318</v>
      </c>
      <c r="BD544" s="450" t="s">
        <v>316</v>
      </c>
      <c r="BE544" s="451">
        <f t="shared" si="41"/>
        <v>447.17853107344632</v>
      </c>
      <c r="BF544" s="450">
        <v>2700</v>
      </c>
      <c r="BG544" s="451">
        <f t="shared" si="42"/>
        <v>447.17853107344632</v>
      </c>
      <c r="BH544" s="458">
        <f t="shared" si="40"/>
        <v>2700</v>
      </c>
      <c r="BI544" s="446" t="s">
        <v>1226</v>
      </c>
      <c r="BJ544" s="446" t="s">
        <v>199</v>
      </c>
      <c r="BK544" s="452" t="s">
        <v>199</v>
      </c>
      <c r="BL544" s="453">
        <v>1.1499999999999999</v>
      </c>
      <c r="BM544" s="454">
        <v>40</v>
      </c>
      <c r="BN544" s="454" t="s">
        <v>911</v>
      </c>
      <c r="BO544" s="454" t="s">
        <v>912</v>
      </c>
      <c r="BP544" s="454" t="s">
        <v>913</v>
      </c>
      <c r="BQ544" s="454" t="s">
        <v>945</v>
      </c>
      <c r="BT544"/>
    </row>
    <row r="545" spans="1:72" ht="13.5" customHeight="1" outlineLevel="1">
      <c r="A545" s="431" t="s">
        <v>1247</v>
      </c>
      <c r="B545" s="432" t="s">
        <v>1225</v>
      </c>
      <c r="C545" s="432">
        <v>40</v>
      </c>
      <c r="D545" s="432">
        <v>6</v>
      </c>
      <c r="E545" s="432" t="s">
        <v>340</v>
      </c>
      <c r="F545" s="433">
        <v>1185</v>
      </c>
      <c r="G545" s="456">
        <v>1054</v>
      </c>
      <c r="H545" s="434">
        <v>533</v>
      </c>
      <c r="I545" s="444">
        <v>36</v>
      </c>
      <c r="J545" s="436">
        <v>18</v>
      </c>
      <c r="K545" s="437">
        <v>14.4</v>
      </c>
      <c r="L545" s="438">
        <v>56.744640598006363</v>
      </c>
      <c r="M545" s="439">
        <v>28.372320299003182</v>
      </c>
      <c r="N545" s="440">
        <v>22.697856239202547</v>
      </c>
      <c r="O545" s="438">
        <v>75.660538560841417</v>
      </c>
      <c r="P545" s="439">
        <v>37.830269280420708</v>
      </c>
      <c r="Q545" s="441">
        <v>30.26421542433657</v>
      </c>
      <c r="R545" s="442">
        <v>98</v>
      </c>
      <c r="S545" s="443">
        <v>49</v>
      </c>
      <c r="T545" s="437">
        <v>39.200000000000003</v>
      </c>
      <c r="U545" s="444">
        <v>580</v>
      </c>
      <c r="V545" s="432">
        <v>290</v>
      </c>
      <c r="W545" s="445">
        <v>232</v>
      </c>
      <c r="X545" s="443" t="s">
        <v>231</v>
      </c>
      <c r="Y545" s="436" t="s">
        <v>194</v>
      </c>
      <c r="Z545" s="436">
        <v>94.4</v>
      </c>
      <c r="AA545" s="436">
        <v>94.1</v>
      </c>
      <c r="AB545" s="436">
        <v>94.1</v>
      </c>
      <c r="AC545" s="436">
        <v>93.6</v>
      </c>
      <c r="AD545" s="436">
        <v>70</v>
      </c>
      <c r="AE545" s="436">
        <v>79</v>
      </c>
      <c r="AF545" s="436">
        <v>81</v>
      </c>
      <c r="AG545" s="436">
        <v>177</v>
      </c>
      <c r="AH545" s="436">
        <v>336</v>
      </c>
      <c r="AI545" s="436">
        <v>389</v>
      </c>
      <c r="AJ545" s="436">
        <v>315.06</v>
      </c>
      <c r="AK545" s="436">
        <v>190</v>
      </c>
      <c r="AL545" s="436">
        <v>220</v>
      </c>
      <c r="AM545" s="436">
        <v>178</v>
      </c>
      <c r="AN545" s="432">
        <v>29</v>
      </c>
      <c r="AO545" s="432">
        <v>55</v>
      </c>
      <c r="AP545" s="446">
        <v>999.70799999999997</v>
      </c>
      <c r="AQ545" s="447">
        <v>202.6993117393867</v>
      </c>
      <c r="AR545" s="446">
        <v>503</v>
      </c>
      <c r="AS545" s="449">
        <v>14.82</v>
      </c>
      <c r="AT545" s="432" t="s">
        <v>299</v>
      </c>
      <c r="AU545" s="432" t="s">
        <v>197</v>
      </c>
      <c r="AV545" s="450">
        <v>60</v>
      </c>
      <c r="AW545" s="450">
        <v>71</v>
      </c>
      <c r="AX545" s="450">
        <v>40</v>
      </c>
      <c r="AY545" s="450">
        <v>48</v>
      </c>
      <c r="AZ545" s="450">
        <v>53</v>
      </c>
      <c r="BA545" s="450">
        <v>54</v>
      </c>
      <c r="BB545" s="450">
        <v>53</v>
      </c>
      <c r="BC545" s="450">
        <v>52</v>
      </c>
      <c r="BD545" s="450">
        <v>50</v>
      </c>
      <c r="BE545" s="451">
        <f t="shared" si="41"/>
        <v>503.07584745762711</v>
      </c>
      <c r="BF545" s="450">
        <v>2400</v>
      </c>
      <c r="BG545" s="451">
        <f t="shared" si="42"/>
        <v>503.07584745762711</v>
      </c>
      <c r="BH545" s="458">
        <f t="shared" si="40"/>
        <v>2400</v>
      </c>
      <c r="BI545" s="446" t="s">
        <v>1226</v>
      </c>
      <c r="BJ545" s="446" t="s">
        <v>199</v>
      </c>
      <c r="BK545" s="452" t="s">
        <v>200</v>
      </c>
      <c r="BL545" s="453">
        <v>1.1499999999999999</v>
      </c>
      <c r="BM545" s="454">
        <v>40</v>
      </c>
      <c r="BN545" s="454" t="s">
        <v>911</v>
      </c>
      <c r="BO545" s="454" t="s">
        <v>912</v>
      </c>
      <c r="BP545" s="454" t="s">
        <v>913</v>
      </c>
      <c r="BQ545" s="454" t="s">
        <v>945</v>
      </c>
      <c r="BT545">
        <v>165.43157890000001</v>
      </c>
    </row>
    <row r="546" spans="1:72" ht="13.5" customHeight="1" outlineLevel="1">
      <c r="A546" s="431" t="s">
        <v>1248</v>
      </c>
      <c r="B546" s="432" t="s">
        <v>1225</v>
      </c>
      <c r="C546" s="432">
        <v>50</v>
      </c>
      <c r="D546" s="432">
        <v>6</v>
      </c>
      <c r="E546" s="432" t="s">
        <v>343</v>
      </c>
      <c r="F546" s="433">
        <v>1185</v>
      </c>
      <c r="G546" s="456">
        <v>1054</v>
      </c>
      <c r="H546" s="434">
        <v>533</v>
      </c>
      <c r="I546" s="444">
        <v>48</v>
      </c>
      <c r="J546" s="436">
        <v>24</v>
      </c>
      <c r="K546" s="437">
        <v>19.200000000000003</v>
      </c>
      <c r="L546" s="438">
        <v>74.422154864962295</v>
      </c>
      <c r="M546" s="439">
        <v>37.211077432481147</v>
      </c>
      <c r="N546" s="440">
        <v>29.76886194598492</v>
      </c>
      <c r="O546" s="438">
        <v>98.100420970209697</v>
      </c>
      <c r="P546" s="439">
        <v>49.050210485104849</v>
      </c>
      <c r="Q546" s="441">
        <v>39.24016838808388</v>
      </c>
      <c r="R546" s="442">
        <v>124</v>
      </c>
      <c r="S546" s="443">
        <v>62</v>
      </c>
      <c r="T546" s="437">
        <v>49.6</v>
      </c>
      <c r="U546" s="444">
        <v>726</v>
      </c>
      <c r="V546" s="432">
        <v>363</v>
      </c>
      <c r="W546" s="445">
        <v>290.40000000000003</v>
      </c>
      <c r="X546" s="443" t="s">
        <v>231</v>
      </c>
      <c r="Y546" s="436" t="s">
        <v>194</v>
      </c>
      <c r="Z546" s="436">
        <v>94</v>
      </c>
      <c r="AA546" s="436">
        <v>94.3</v>
      </c>
      <c r="AB546" s="436">
        <v>94.1</v>
      </c>
      <c r="AC546" s="436">
        <v>93.6</v>
      </c>
      <c r="AD546" s="436">
        <v>67</v>
      </c>
      <c r="AE546" s="436">
        <v>76</v>
      </c>
      <c r="AF546" s="436">
        <v>80</v>
      </c>
      <c r="AG546" s="436">
        <v>222</v>
      </c>
      <c r="AH546" s="436">
        <v>422</v>
      </c>
      <c r="AI546" s="436">
        <v>488</v>
      </c>
      <c r="AJ546" s="436">
        <v>395.16</v>
      </c>
      <c r="AK546" s="436">
        <v>190</v>
      </c>
      <c r="AL546" s="436">
        <v>220</v>
      </c>
      <c r="AM546" s="436">
        <v>178</v>
      </c>
      <c r="AN546" s="432">
        <v>29</v>
      </c>
      <c r="AO546" s="432">
        <v>55</v>
      </c>
      <c r="AP546" s="446">
        <v>898.41599999999994</v>
      </c>
      <c r="AQ546" s="447">
        <v>216.1583166680669</v>
      </c>
      <c r="AR546" s="446">
        <v>620</v>
      </c>
      <c r="AS546" s="449">
        <v>16.25</v>
      </c>
      <c r="AT546" s="432" t="s">
        <v>299</v>
      </c>
      <c r="AU546" s="432" t="s">
        <v>197</v>
      </c>
      <c r="AV546" s="450">
        <v>60</v>
      </c>
      <c r="AW546" s="450">
        <v>71</v>
      </c>
      <c r="AX546" s="450">
        <v>40</v>
      </c>
      <c r="AY546" s="450">
        <v>48</v>
      </c>
      <c r="AZ546" s="450">
        <v>53</v>
      </c>
      <c r="BA546" s="450">
        <v>54</v>
      </c>
      <c r="BB546" s="450">
        <v>53</v>
      </c>
      <c r="BC546" s="450">
        <v>52</v>
      </c>
      <c r="BD546" s="450">
        <v>50</v>
      </c>
      <c r="BE546" s="451">
        <f t="shared" si="41"/>
        <v>503.07584745762711</v>
      </c>
      <c r="BF546" s="450">
        <v>2400</v>
      </c>
      <c r="BG546" s="451">
        <f t="shared" si="42"/>
        <v>503.07584745762711</v>
      </c>
      <c r="BH546" s="458">
        <f t="shared" si="40"/>
        <v>2400</v>
      </c>
      <c r="BI546" s="446" t="s">
        <v>1226</v>
      </c>
      <c r="BJ546" s="446" t="s">
        <v>199</v>
      </c>
      <c r="BK546" s="452" t="s">
        <v>200</v>
      </c>
      <c r="BL546" s="453">
        <v>1.1499999999999999</v>
      </c>
      <c r="BM546" s="454">
        <v>40</v>
      </c>
      <c r="BN546" s="454" t="s">
        <v>911</v>
      </c>
      <c r="BO546" s="454" t="s">
        <v>912</v>
      </c>
      <c r="BP546" s="454" t="s">
        <v>913</v>
      </c>
      <c r="BQ546" s="454" t="s">
        <v>945</v>
      </c>
      <c r="BT546">
        <v>164.76315790000001</v>
      </c>
    </row>
    <row r="547" spans="1:72" ht="13.5" customHeight="1" outlineLevel="1">
      <c r="A547" s="431" t="s">
        <v>1249</v>
      </c>
      <c r="B547" s="432" t="s">
        <v>1250</v>
      </c>
      <c r="C547" s="432">
        <v>1.5</v>
      </c>
      <c r="D547" s="432">
        <v>2</v>
      </c>
      <c r="E547" s="432" t="s">
        <v>192</v>
      </c>
      <c r="F547" s="433">
        <v>3525</v>
      </c>
      <c r="G547" s="456">
        <v>3172.5</v>
      </c>
      <c r="H547" s="434">
        <v>1480.5</v>
      </c>
      <c r="I547" s="435">
        <v>2.2000000000000002</v>
      </c>
      <c r="J547" s="436">
        <v>1.1000000000000001</v>
      </c>
      <c r="K547" s="437">
        <v>0.88000000000000012</v>
      </c>
      <c r="L547" s="438">
        <v>2.7377963279178306</v>
      </c>
      <c r="M547" s="439">
        <v>1.3688981639589153</v>
      </c>
      <c r="N547" s="440">
        <v>1.0951185311671323</v>
      </c>
      <c r="O547" s="438">
        <v>3.2923299997313564</v>
      </c>
      <c r="P547" s="439">
        <v>1.6461649998656782</v>
      </c>
      <c r="Q547" s="441">
        <v>1.3169319998925426</v>
      </c>
      <c r="R547" s="442">
        <v>4</v>
      </c>
      <c r="S547" s="443">
        <v>2</v>
      </c>
      <c r="T547" s="437">
        <v>1.6</v>
      </c>
      <c r="U547" s="444">
        <v>38</v>
      </c>
      <c r="V547" s="432">
        <v>19</v>
      </c>
      <c r="W547" s="445">
        <v>15.200000000000001</v>
      </c>
      <c r="X547" s="443" t="s">
        <v>202</v>
      </c>
      <c r="Y547" s="436" t="s">
        <v>194</v>
      </c>
      <c r="Z547" s="436">
        <v>80</v>
      </c>
      <c r="AA547" s="436">
        <v>83.2</v>
      </c>
      <c r="AB547" s="436">
        <v>84</v>
      </c>
      <c r="AC547" s="436">
        <v>82.5</v>
      </c>
      <c r="AD547" s="436">
        <v>64.2</v>
      </c>
      <c r="AE547" s="436">
        <v>77</v>
      </c>
      <c r="AF547" s="436">
        <v>83.6</v>
      </c>
      <c r="AG547" s="436">
        <v>2.2000000000000002</v>
      </c>
      <c r="AH547" s="436">
        <v>6</v>
      </c>
      <c r="AI547" s="436">
        <v>10</v>
      </c>
      <c r="AJ547" s="436">
        <v>5.5220000000000002</v>
      </c>
      <c r="AK547" s="436">
        <v>270</v>
      </c>
      <c r="AL547" s="436">
        <v>450</v>
      </c>
      <c r="AM547" s="436">
        <v>251</v>
      </c>
      <c r="AN547" s="432">
        <v>14</v>
      </c>
      <c r="AO547" s="432">
        <v>19</v>
      </c>
      <c r="AP547" s="446">
        <v>55</v>
      </c>
      <c r="AQ547" s="447">
        <v>14.28</v>
      </c>
      <c r="AR547" s="446">
        <v>1.8</v>
      </c>
      <c r="AS547" s="449">
        <v>0.56000000000000005</v>
      </c>
      <c r="AT547" s="432" t="s">
        <v>299</v>
      </c>
      <c r="AU547" s="432" t="s">
        <v>197</v>
      </c>
      <c r="AV547" s="450">
        <v>64</v>
      </c>
      <c r="AW547" s="450">
        <v>76</v>
      </c>
      <c r="AX547" s="450">
        <v>31</v>
      </c>
      <c r="AY547" s="450">
        <v>44</v>
      </c>
      <c r="AZ547" s="450">
        <v>52</v>
      </c>
      <c r="BA547" s="450">
        <v>62</v>
      </c>
      <c r="BB547" s="450">
        <v>59</v>
      </c>
      <c r="BC547" s="450">
        <v>54</v>
      </c>
      <c r="BD547" s="450">
        <v>46</v>
      </c>
      <c r="BE547" s="451">
        <f t="shared" si="41"/>
        <v>223.58926553672316</v>
      </c>
      <c r="BF547" s="450">
        <v>5400</v>
      </c>
      <c r="BG547" s="451">
        <f t="shared" si="42"/>
        <v>223.58926553672316</v>
      </c>
      <c r="BH547" s="450">
        <v>5400</v>
      </c>
      <c r="BI547" s="446" t="s">
        <v>1251</v>
      </c>
      <c r="BJ547" s="446" t="s">
        <v>199</v>
      </c>
      <c r="BK547" s="452" t="s">
        <v>200</v>
      </c>
      <c r="BL547" s="453">
        <v>1.1499999999999999</v>
      </c>
      <c r="BM547" s="454">
        <v>40</v>
      </c>
      <c r="BN547" s="484" t="s">
        <v>1252</v>
      </c>
      <c r="BO547" s="468" t="s">
        <v>1253</v>
      </c>
      <c r="BP547" s="454" t="s">
        <v>195</v>
      </c>
      <c r="BQ547" s="454" t="s">
        <v>195</v>
      </c>
      <c r="BT547" s="485">
        <v>274.44</v>
      </c>
    </row>
    <row r="548" spans="1:72" ht="13.5" customHeight="1" outlineLevel="1">
      <c r="A548" s="431" t="s">
        <v>1254</v>
      </c>
      <c r="B548" s="432" t="s">
        <v>1250</v>
      </c>
      <c r="C548" s="432">
        <v>2</v>
      </c>
      <c r="D548" s="432">
        <v>2</v>
      </c>
      <c r="E548" s="432" t="s">
        <v>204</v>
      </c>
      <c r="F548" s="433">
        <v>3515</v>
      </c>
      <c r="G548" s="456">
        <v>3163.5</v>
      </c>
      <c r="H548" s="434">
        <v>1476.3</v>
      </c>
      <c r="I548" s="435">
        <v>2.4</v>
      </c>
      <c r="J548" s="436">
        <v>1.2</v>
      </c>
      <c r="K548" s="437">
        <v>0.96</v>
      </c>
      <c r="L548" s="438">
        <v>3.234718642784904</v>
      </c>
      <c r="M548" s="439">
        <v>1.617359321392452</v>
      </c>
      <c r="N548" s="440">
        <v>1.2938874571139616</v>
      </c>
      <c r="O548" s="438">
        <v>4.0363124719762373</v>
      </c>
      <c r="P548" s="439">
        <v>2.0181562359881187</v>
      </c>
      <c r="Q548" s="441">
        <v>1.6145249887904951</v>
      </c>
      <c r="R548" s="442">
        <v>5</v>
      </c>
      <c r="S548" s="443">
        <v>2.5</v>
      </c>
      <c r="T548" s="437">
        <v>2</v>
      </c>
      <c r="U548" s="444">
        <v>46</v>
      </c>
      <c r="V548" s="432">
        <v>23</v>
      </c>
      <c r="W548" s="445">
        <v>18.400000000000002</v>
      </c>
      <c r="X548" s="443" t="s">
        <v>193</v>
      </c>
      <c r="Y548" s="436" t="s">
        <v>194</v>
      </c>
      <c r="Z548" s="436">
        <v>84</v>
      </c>
      <c r="AA548" s="436">
        <v>85.7</v>
      </c>
      <c r="AB548" s="436">
        <v>85.5</v>
      </c>
      <c r="AC548" s="436">
        <v>84</v>
      </c>
      <c r="AD548" s="436">
        <v>69</v>
      </c>
      <c r="AE548" s="436">
        <v>81.3</v>
      </c>
      <c r="AF548" s="436">
        <v>87.6</v>
      </c>
      <c r="AG548" s="436">
        <v>2.9</v>
      </c>
      <c r="AH548" s="436">
        <v>7.4</v>
      </c>
      <c r="AI548" s="436">
        <v>12.5</v>
      </c>
      <c r="AJ548" s="436">
        <v>6.7569999999999997</v>
      </c>
      <c r="AK548" s="436">
        <v>250</v>
      </c>
      <c r="AL548" s="436">
        <v>420</v>
      </c>
      <c r="AM548" s="436">
        <v>233</v>
      </c>
      <c r="AN548" s="432">
        <v>13</v>
      </c>
      <c r="AO548" s="432">
        <v>18</v>
      </c>
      <c r="AP548" s="446">
        <v>65</v>
      </c>
      <c r="AQ548" s="447">
        <v>8.1811338614460443</v>
      </c>
      <c r="AR548" s="446">
        <v>2.4</v>
      </c>
      <c r="AS548" s="449">
        <v>0.63</v>
      </c>
      <c r="AT548" s="432" t="s">
        <v>299</v>
      </c>
      <c r="AU548" s="432" t="s">
        <v>197</v>
      </c>
      <c r="AV548" s="450">
        <v>64</v>
      </c>
      <c r="AW548" s="450">
        <v>76</v>
      </c>
      <c r="AX548" s="450">
        <v>31</v>
      </c>
      <c r="AY548" s="450">
        <v>44</v>
      </c>
      <c r="AZ548" s="450">
        <v>52</v>
      </c>
      <c r="BA548" s="450">
        <v>62</v>
      </c>
      <c r="BB548" s="450">
        <v>59</v>
      </c>
      <c r="BC548" s="450">
        <v>54</v>
      </c>
      <c r="BD548" s="450">
        <v>46</v>
      </c>
      <c r="BE548" s="451">
        <f t="shared" si="41"/>
        <v>223.58926553672316</v>
      </c>
      <c r="BF548" s="450">
        <v>5400</v>
      </c>
      <c r="BG548" s="451">
        <f t="shared" si="42"/>
        <v>223.58926553672316</v>
      </c>
      <c r="BH548" s="450">
        <v>5400</v>
      </c>
      <c r="BI548" s="446" t="s">
        <v>1251</v>
      </c>
      <c r="BJ548" s="446" t="s">
        <v>199</v>
      </c>
      <c r="BK548" s="452" t="s">
        <v>200</v>
      </c>
      <c r="BL548" s="453">
        <v>1.1499999999999999</v>
      </c>
      <c r="BM548" s="454">
        <v>40</v>
      </c>
      <c r="BN548" s="484" t="s">
        <v>1252</v>
      </c>
      <c r="BO548" s="454" t="s">
        <v>1253</v>
      </c>
      <c r="BP548" s="454" t="s">
        <v>195</v>
      </c>
      <c r="BQ548" s="454" t="s">
        <v>195</v>
      </c>
      <c r="BT548" s="485">
        <v>239.7270063</v>
      </c>
    </row>
    <row r="549" spans="1:72" ht="13.5" customHeight="1" outlineLevel="1">
      <c r="A549" s="431" t="s">
        <v>1255</v>
      </c>
      <c r="B549" s="432" t="s">
        <v>1250</v>
      </c>
      <c r="C549" s="432">
        <v>1</v>
      </c>
      <c r="D549" s="432">
        <v>4</v>
      </c>
      <c r="E549" s="432" t="s">
        <v>192</v>
      </c>
      <c r="F549" s="433">
        <v>1760</v>
      </c>
      <c r="G549" s="456">
        <v>1566.4</v>
      </c>
      <c r="H549" s="434">
        <v>915.2</v>
      </c>
      <c r="I549" s="435">
        <v>1.4</v>
      </c>
      <c r="J549" s="436">
        <v>0.7</v>
      </c>
      <c r="K549" s="437">
        <v>0.55999999999999994</v>
      </c>
      <c r="L549" s="438">
        <v>1.9246687499570176</v>
      </c>
      <c r="M549" s="439">
        <v>0.96233437497850882</v>
      </c>
      <c r="N549" s="440">
        <v>0.76986749998280712</v>
      </c>
      <c r="O549" s="438">
        <v>2.3028319123804026</v>
      </c>
      <c r="P549" s="439">
        <v>1.1514159561902013</v>
      </c>
      <c r="Q549" s="441">
        <v>0.92113276495216112</v>
      </c>
      <c r="R549" s="442">
        <v>2.8</v>
      </c>
      <c r="S549" s="443">
        <v>1.4</v>
      </c>
      <c r="T549" s="437">
        <v>1.1199999999999999</v>
      </c>
      <c r="U549" s="444">
        <v>27.4</v>
      </c>
      <c r="V549" s="432">
        <v>13.7</v>
      </c>
      <c r="W549" s="445">
        <v>10.96</v>
      </c>
      <c r="X549" s="443" t="s">
        <v>202</v>
      </c>
      <c r="Y549" s="436" t="s">
        <v>194</v>
      </c>
      <c r="Z549" s="436">
        <v>83.4</v>
      </c>
      <c r="AA549" s="436">
        <v>85.4</v>
      </c>
      <c r="AB549" s="436">
        <v>85.5</v>
      </c>
      <c r="AC549" s="436">
        <v>84</v>
      </c>
      <c r="AD549" s="436">
        <v>58.4</v>
      </c>
      <c r="AE549" s="436">
        <v>71.5</v>
      </c>
      <c r="AF549" s="436">
        <v>78.2</v>
      </c>
      <c r="AG549" s="436">
        <v>3</v>
      </c>
      <c r="AH549" s="436">
        <v>9</v>
      </c>
      <c r="AI549" s="436">
        <v>11.5</v>
      </c>
      <c r="AJ549" s="436">
        <v>8.2799999999999994</v>
      </c>
      <c r="AK549" s="436">
        <v>295</v>
      </c>
      <c r="AL549" s="436">
        <v>380</v>
      </c>
      <c r="AM549" s="436">
        <v>276</v>
      </c>
      <c r="AN549" s="432">
        <v>18</v>
      </c>
      <c r="AO549" s="432">
        <v>26</v>
      </c>
      <c r="AP549" s="446">
        <v>77</v>
      </c>
      <c r="AQ549" s="447">
        <v>10.328481211903959</v>
      </c>
      <c r="AR549" s="446">
        <v>5.8</v>
      </c>
      <c r="AS549" s="449">
        <v>0.16</v>
      </c>
      <c r="AT549" s="432" t="s">
        <v>299</v>
      </c>
      <c r="AU549" s="432" t="s">
        <v>197</v>
      </c>
      <c r="AV549" s="450">
        <v>50</v>
      </c>
      <c r="AW549" s="450">
        <v>62</v>
      </c>
      <c r="AX549" s="450" t="s">
        <v>206</v>
      </c>
      <c r="AY549" s="450">
        <v>37</v>
      </c>
      <c r="AZ549" s="450">
        <v>40</v>
      </c>
      <c r="BA549" s="450">
        <v>49</v>
      </c>
      <c r="BB549" s="450">
        <v>45</v>
      </c>
      <c r="BC549" s="450">
        <v>37</v>
      </c>
      <c r="BD549" s="450">
        <v>31</v>
      </c>
      <c r="BE549" s="451">
        <f t="shared" si="41"/>
        <v>335.38389830508476</v>
      </c>
      <c r="BF549" s="450">
        <v>3600</v>
      </c>
      <c r="BG549" s="451">
        <f t="shared" si="42"/>
        <v>335.38389830508476</v>
      </c>
      <c r="BH549" s="450">
        <v>3600</v>
      </c>
      <c r="BI549" s="446" t="s">
        <v>1251</v>
      </c>
      <c r="BJ549" s="446" t="s">
        <v>199</v>
      </c>
      <c r="BK549" s="452" t="s">
        <v>200</v>
      </c>
      <c r="BL549" s="453">
        <v>1.1499999999999999</v>
      </c>
      <c r="BM549" s="454">
        <v>40</v>
      </c>
      <c r="BN549" s="484" t="s">
        <v>1252</v>
      </c>
      <c r="BO549" s="454" t="s">
        <v>1253</v>
      </c>
      <c r="BP549" s="454" t="s">
        <v>195</v>
      </c>
      <c r="BQ549" s="454" t="s">
        <v>195</v>
      </c>
      <c r="BT549" s="485">
        <v>259.62</v>
      </c>
    </row>
    <row r="550" spans="1:72" ht="13.5" customHeight="1" outlineLevel="1">
      <c r="A550" s="431" t="s">
        <v>1256</v>
      </c>
      <c r="B550" s="432" t="s">
        <v>1250</v>
      </c>
      <c r="C550" s="432">
        <v>1.5</v>
      </c>
      <c r="D550" s="432">
        <v>4</v>
      </c>
      <c r="E550" s="432" t="s">
        <v>204</v>
      </c>
      <c r="F550" s="433">
        <v>1740</v>
      </c>
      <c r="G550" s="456">
        <v>1548.6000000000001</v>
      </c>
      <c r="H550" s="434">
        <v>904.80000000000007</v>
      </c>
      <c r="I550" s="435">
        <v>2.2000000000000002</v>
      </c>
      <c r="J550" s="436">
        <v>1.1000000000000001</v>
      </c>
      <c r="K550" s="437">
        <v>0.88000000000000012</v>
      </c>
      <c r="L550" s="438">
        <v>2.8014507879955328</v>
      </c>
      <c r="M550" s="439">
        <v>1.4007253939977664</v>
      </c>
      <c r="N550" s="440">
        <v>1.1205803151982132</v>
      </c>
      <c r="O550" s="438">
        <v>3.3765541110810626</v>
      </c>
      <c r="P550" s="439">
        <v>1.6882770555405313</v>
      </c>
      <c r="Q550" s="441">
        <v>1.3506216444324251</v>
      </c>
      <c r="R550" s="442">
        <v>4.2</v>
      </c>
      <c r="S550" s="443">
        <v>2.1</v>
      </c>
      <c r="T550" s="437">
        <v>1.6800000000000002</v>
      </c>
      <c r="U550" s="444">
        <v>38</v>
      </c>
      <c r="V550" s="432">
        <v>19</v>
      </c>
      <c r="W550" s="445">
        <v>15.200000000000001</v>
      </c>
      <c r="X550" s="443" t="s">
        <v>202</v>
      </c>
      <c r="Y550" s="436" t="s">
        <v>194</v>
      </c>
      <c r="Z550" s="436">
        <v>85.8</v>
      </c>
      <c r="AA550" s="436">
        <v>87</v>
      </c>
      <c r="AB550" s="436">
        <v>86.5</v>
      </c>
      <c r="AC550" s="436">
        <v>85.5</v>
      </c>
      <c r="AD550" s="436">
        <v>58.5</v>
      </c>
      <c r="AE550" s="436">
        <v>71.8</v>
      </c>
      <c r="AF550" s="436">
        <v>77.3</v>
      </c>
      <c r="AG550" s="436">
        <v>4.5</v>
      </c>
      <c r="AH550" s="436">
        <v>15</v>
      </c>
      <c r="AI550" s="436">
        <v>19</v>
      </c>
      <c r="AJ550" s="436">
        <v>13.904999999999999</v>
      </c>
      <c r="AK550" s="436">
        <v>330</v>
      </c>
      <c r="AL550" s="436">
        <v>420</v>
      </c>
      <c r="AM550" s="436">
        <v>309</v>
      </c>
      <c r="AN550" s="432">
        <v>15</v>
      </c>
      <c r="AO550" s="432">
        <v>21</v>
      </c>
      <c r="AP550" s="446">
        <v>88</v>
      </c>
      <c r="AQ550" s="447">
        <v>11.882123871503961</v>
      </c>
      <c r="AR550" s="446">
        <v>8.6</v>
      </c>
      <c r="AS550" s="449">
        <v>0.18</v>
      </c>
      <c r="AT550" s="432" t="s">
        <v>299</v>
      </c>
      <c r="AU550" s="432" t="s">
        <v>197</v>
      </c>
      <c r="AV550" s="450">
        <v>50</v>
      </c>
      <c r="AW550" s="450">
        <v>62</v>
      </c>
      <c r="AX550" s="450" t="s">
        <v>206</v>
      </c>
      <c r="AY550" s="450">
        <v>37</v>
      </c>
      <c r="AZ550" s="450">
        <v>40</v>
      </c>
      <c r="BA550" s="450">
        <v>49</v>
      </c>
      <c r="BB550" s="450">
        <v>45</v>
      </c>
      <c r="BC550" s="450">
        <v>37</v>
      </c>
      <c r="BD550" s="450">
        <v>31</v>
      </c>
      <c r="BE550" s="451">
        <f t="shared" si="41"/>
        <v>335.38389830508476</v>
      </c>
      <c r="BF550" s="450">
        <v>3600</v>
      </c>
      <c r="BG550" s="451">
        <f t="shared" si="42"/>
        <v>335.38389830508476</v>
      </c>
      <c r="BH550" s="450">
        <v>3600</v>
      </c>
      <c r="BI550" s="446" t="s">
        <v>1251</v>
      </c>
      <c r="BJ550" s="446" t="s">
        <v>199</v>
      </c>
      <c r="BK550" s="452" t="s">
        <v>200</v>
      </c>
      <c r="BL550" s="453">
        <v>1.1499999999999999</v>
      </c>
      <c r="BM550" s="454">
        <v>40</v>
      </c>
      <c r="BN550" s="484" t="s">
        <v>1252</v>
      </c>
      <c r="BO550" s="454" t="s">
        <v>1253</v>
      </c>
      <c r="BP550" s="454" t="s">
        <v>195</v>
      </c>
      <c r="BQ550" s="454" t="s">
        <v>195</v>
      </c>
      <c r="BT550" s="485">
        <v>256.84722199999999</v>
      </c>
    </row>
    <row r="551" spans="1:72" ht="13.5" customHeight="1" outlineLevel="1">
      <c r="A551" s="431" t="s">
        <v>1257</v>
      </c>
      <c r="B551" s="432" t="s">
        <v>1250</v>
      </c>
      <c r="C551" s="432">
        <v>2</v>
      </c>
      <c r="D551" s="432">
        <v>4</v>
      </c>
      <c r="E551" s="432" t="s">
        <v>204</v>
      </c>
      <c r="F551" s="433">
        <v>1740</v>
      </c>
      <c r="G551" s="456">
        <v>1548.6000000000001</v>
      </c>
      <c r="H551" s="434">
        <v>904.80000000000007</v>
      </c>
      <c r="I551" s="435">
        <v>3</v>
      </c>
      <c r="J551" s="436">
        <v>1.5</v>
      </c>
      <c r="K551" s="437">
        <v>1.2000000000000002</v>
      </c>
      <c r="L551" s="438">
        <v>3.7717126526074884</v>
      </c>
      <c r="M551" s="439">
        <v>1.8858563263037442</v>
      </c>
      <c r="N551" s="440">
        <v>1.5086850610429954</v>
      </c>
      <c r="O551" s="438">
        <v>4.5551890388307861</v>
      </c>
      <c r="P551" s="439">
        <v>2.277594519415393</v>
      </c>
      <c r="Q551" s="441">
        <v>1.8220756155323146</v>
      </c>
      <c r="R551" s="442">
        <v>5.4</v>
      </c>
      <c r="S551" s="443">
        <v>2.7</v>
      </c>
      <c r="T551" s="437">
        <v>2.16</v>
      </c>
      <c r="U551" s="444">
        <v>48</v>
      </c>
      <c r="V551" s="432">
        <v>24</v>
      </c>
      <c r="W551" s="445">
        <v>19.200000000000003</v>
      </c>
      <c r="X551" s="443" t="s">
        <v>193</v>
      </c>
      <c r="Y551" s="436" t="s">
        <v>194</v>
      </c>
      <c r="Z551" s="436">
        <v>86</v>
      </c>
      <c r="AA551" s="436">
        <v>87.2</v>
      </c>
      <c r="AB551" s="436">
        <v>86.5</v>
      </c>
      <c r="AC551" s="436">
        <v>85.5</v>
      </c>
      <c r="AD551" s="436">
        <v>57.8</v>
      </c>
      <c r="AE551" s="436">
        <v>70.8</v>
      </c>
      <c r="AF551" s="436">
        <v>77.3</v>
      </c>
      <c r="AG551" s="436">
        <v>6</v>
      </c>
      <c r="AH551" s="436">
        <v>19.3</v>
      </c>
      <c r="AI551" s="436">
        <v>23.6</v>
      </c>
      <c r="AJ551" s="436">
        <v>17.700000000000003</v>
      </c>
      <c r="AK551" s="436">
        <v>320</v>
      </c>
      <c r="AL551" s="436">
        <v>390</v>
      </c>
      <c r="AM551" s="436">
        <v>295</v>
      </c>
      <c r="AN551" s="432">
        <v>14</v>
      </c>
      <c r="AO551" s="432">
        <v>22</v>
      </c>
      <c r="AP551" s="446">
        <v>88</v>
      </c>
      <c r="AQ551" s="447">
        <v>14</v>
      </c>
      <c r="AR551" s="446">
        <v>11</v>
      </c>
      <c r="AS551" s="449">
        <v>0.22</v>
      </c>
      <c r="AT551" s="432" t="s">
        <v>299</v>
      </c>
      <c r="AU551" s="432" t="s">
        <v>197</v>
      </c>
      <c r="AV551" s="450">
        <v>50</v>
      </c>
      <c r="AW551" s="450">
        <v>62</v>
      </c>
      <c r="AX551" s="450" t="s">
        <v>206</v>
      </c>
      <c r="AY551" s="450">
        <v>37</v>
      </c>
      <c r="AZ551" s="450">
        <v>40</v>
      </c>
      <c r="BA551" s="450">
        <v>49</v>
      </c>
      <c r="BB551" s="450">
        <v>45</v>
      </c>
      <c r="BC551" s="450">
        <v>37</v>
      </c>
      <c r="BD551" s="450">
        <v>31</v>
      </c>
      <c r="BE551" s="451">
        <f t="shared" si="41"/>
        <v>335.38389830508476</v>
      </c>
      <c r="BF551" s="450">
        <v>3600</v>
      </c>
      <c r="BG551" s="451">
        <f t="shared" si="42"/>
        <v>335.38389830508476</v>
      </c>
      <c r="BH551" s="450">
        <v>3600</v>
      </c>
      <c r="BI551" s="446" t="s">
        <v>1251</v>
      </c>
      <c r="BJ551" s="446" t="s">
        <v>199</v>
      </c>
      <c r="BK551" s="452" t="s">
        <v>200</v>
      </c>
      <c r="BL551" s="453">
        <v>1.1499999999999999</v>
      </c>
      <c r="BM551" s="454">
        <v>40</v>
      </c>
      <c r="BN551" s="484" t="s">
        <v>1252</v>
      </c>
      <c r="BO551" s="454" t="s">
        <v>1253</v>
      </c>
      <c r="BP551" s="454" t="s">
        <v>195</v>
      </c>
      <c r="BQ551" s="454" t="s">
        <v>195</v>
      </c>
      <c r="BT551" s="485">
        <v>221.53888889999999</v>
      </c>
    </row>
    <row r="552" spans="1:72" ht="13.5" customHeight="1" outlineLevel="1">
      <c r="A552" s="431" t="s">
        <v>1258</v>
      </c>
      <c r="B552" s="432" t="s">
        <v>1250</v>
      </c>
      <c r="C552" s="432">
        <v>1</v>
      </c>
      <c r="D552" s="432">
        <v>6</v>
      </c>
      <c r="E552" s="432" t="s">
        <v>204</v>
      </c>
      <c r="F552" s="433">
        <v>1165</v>
      </c>
      <c r="G552" s="456">
        <v>1036.8499999999999</v>
      </c>
      <c r="H552" s="434">
        <v>547.54999999999995</v>
      </c>
      <c r="I552" s="435">
        <v>2</v>
      </c>
      <c r="J552" s="436">
        <v>1</v>
      </c>
      <c r="K552" s="437">
        <v>0.8</v>
      </c>
      <c r="L552" s="438">
        <v>2.3283958000394063</v>
      </c>
      <c r="M552" s="439">
        <v>1.1641979000197031</v>
      </c>
      <c r="N552" s="440">
        <v>0.93135832001576258</v>
      </c>
      <c r="O552" s="438">
        <v>2.6925792407843319</v>
      </c>
      <c r="P552" s="439">
        <v>1.3462896203921659</v>
      </c>
      <c r="Q552" s="441">
        <v>1.0770316963137327</v>
      </c>
      <c r="R552" s="442">
        <v>3.2</v>
      </c>
      <c r="S552" s="443">
        <v>1.6</v>
      </c>
      <c r="T552" s="437">
        <v>1.2800000000000002</v>
      </c>
      <c r="U552" s="444">
        <v>22</v>
      </c>
      <c r="V552" s="432">
        <v>11</v>
      </c>
      <c r="W552" s="445">
        <v>8.8000000000000007</v>
      </c>
      <c r="X552" s="443" t="s">
        <v>210</v>
      </c>
      <c r="Y552" s="436" t="s">
        <v>194</v>
      </c>
      <c r="Z552" s="436">
        <v>80.2</v>
      </c>
      <c r="AA552" s="436">
        <v>82.5</v>
      </c>
      <c r="AB552" s="436">
        <v>82.5</v>
      </c>
      <c r="AC552" s="436">
        <v>81.5</v>
      </c>
      <c r="AD552" s="436">
        <v>50.2</v>
      </c>
      <c r="AE552" s="436">
        <v>63.3</v>
      </c>
      <c r="AF552" s="436">
        <v>70.900000000000006</v>
      </c>
      <c r="AG552" s="436">
        <v>4.5</v>
      </c>
      <c r="AH552" s="436">
        <v>11.5</v>
      </c>
      <c r="AI552" s="436">
        <v>15.5</v>
      </c>
      <c r="AJ552" s="436">
        <v>10.98</v>
      </c>
      <c r="AK552" s="436">
        <v>260</v>
      </c>
      <c r="AL552" s="436">
        <v>350</v>
      </c>
      <c r="AM552" s="436">
        <v>244</v>
      </c>
      <c r="AN552" s="432">
        <v>18</v>
      </c>
      <c r="AO552" s="432">
        <v>31</v>
      </c>
      <c r="AP552" s="446">
        <v>88</v>
      </c>
      <c r="AQ552" s="447">
        <v>12.413006923743113</v>
      </c>
      <c r="AR552" s="446">
        <v>15</v>
      </c>
      <c r="AS552" s="449">
        <v>0.17</v>
      </c>
      <c r="AT552" s="432" t="s">
        <v>299</v>
      </c>
      <c r="AU552" s="432" t="s">
        <v>197</v>
      </c>
      <c r="AV552" s="450">
        <v>50</v>
      </c>
      <c r="AW552" s="450">
        <v>58</v>
      </c>
      <c r="AX552" s="450">
        <v>26</v>
      </c>
      <c r="AY552" s="450">
        <v>31</v>
      </c>
      <c r="AZ552" s="450">
        <v>43</v>
      </c>
      <c r="BA552" s="450">
        <v>47</v>
      </c>
      <c r="BB552" s="450">
        <v>40</v>
      </c>
      <c r="BC552" s="450">
        <v>36</v>
      </c>
      <c r="BD552" s="450">
        <v>31</v>
      </c>
      <c r="BE552" s="451">
        <f t="shared" si="41"/>
        <v>503.07584745762711</v>
      </c>
      <c r="BF552" s="450">
        <v>2400</v>
      </c>
      <c r="BG552" s="451">
        <f t="shared" si="42"/>
        <v>503.07584745762711</v>
      </c>
      <c r="BH552" s="450">
        <v>2400</v>
      </c>
      <c r="BI552" s="446" t="s">
        <v>1251</v>
      </c>
      <c r="BJ552" s="446" t="s">
        <v>199</v>
      </c>
      <c r="BK552" s="452" t="s">
        <v>200</v>
      </c>
      <c r="BL552" s="453">
        <v>1.1499999999999999</v>
      </c>
      <c r="BM552" s="454">
        <v>40</v>
      </c>
      <c r="BN552" s="484" t="s">
        <v>1252</v>
      </c>
      <c r="BO552" s="454" t="s">
        <v>1253</v>
      </c>
      <c r="BP552" s="454" t="s">
        <v>195</v>
      </c>
      <c r="BQ552" s="454" t="s">
        <v>195</v>
      </c>
      <c r="BT552" s="485">
        <v>234.45</v>
      </c>
    </row>
    <row r="553" spans="1:72" ht="13.5" customHeight="1" outlineLevel="1">
      <c r="A553" s="431" t="s">
        <v>1259</v>
      </c>
      <c r="B553" s="432" t="s">
        <v>1250</v>
      </c>
      <c r="C553" s="432">
        <v>3</v>
      </c>
      <c r="D553" s="432">
        <v>2</v>
      </c>
      <c r="E553" s="432" t="s">
        <v>212</v>
      </c>
      <c r="F553" s="433">
        <v>3520</v>
      </c>
      <c r="G553" s="456">
        <v>3168</v>
      </c>
      <c r="H553" s="434">
        <v>1408</v>
      </c>
      <c r="I553" s="435">
        <v>3.4</v>
      </c>
      <c r="J553" s="436">
        <v>1.7</v>
      </c>
      <c r="K553" s="437">
        <v>1.36</v>
      </c>
      <c r="L553" s="438">
        <v>4.8074415824042225</v>
      </c>
      <c r="M553" s="439">
        <v>2.4037207912021112</v>
      </c>
      <c r="N553" s="440">
        <v>1.9229766329616891</v>
      </c>
      <c r="O553" s="438">
        <v>6.1253896358157753</v>
      </c>
      <c r="P553" s="439">
        <v>3.0626948179078877</v>
      </c>
      <c r="Q553" s="441">
        <v>2.4501558543263102</v>
      </c>
      <c r="R553" s="442">
        <v>7.6</v>
      </c>
      <c r="S553" s="443">
        <v>3.8</v>
      </c>
      <c r="T553" s="437">
        <v>3.04</v>
      </c>
      <c r="U553" s="444">
        <v>60</v>
      </c>
      <c r="V553" s="432">
        <v>30</v>
      </c>
      <c r="W553" s="445">
        <v>24</v>
      </c>
      <c r="X553" s="443" t="s">
        <v>213</v>
      </c>
      <c r="Y553" s="436" t="s">
        <v>194</v>
      </c>
      <c r="Z553" s="436">
        <v>84.17</v>
      </c>
      <c r="AA553" s="436">
        <v>86.3</v>
      </c>
      <c r="AB553" s="436">
        <v>86.5</v>
      </c>
      <c r="AC553" s="436">
        <v>85.5</v>
      </c>
      <c r="AD553" s="436">
        <v>69.5</v>
      </c>
      <c r="AE553" s="436">
        <v>79.8</v>
      </c>
      <c r="AF553" s="436">
        <v>85.5</v>
      </c>
      <c r="AG553" s="436">
        <v>4.4000000000000004</v>
      </c>
      <c r="AH553" s="436">
        <v>8.1999999999999993</v>
      </c>
      <c r="AI553" s="436">
        <v>17</v>
      </c>
      <c r="AJ553" s="436">
        <v>7.6560000000000006</v>
      </c>
      <c r="AK553" s="436">
        <v>185</v>
      </c>
      <c r="AL553" s="436">
        <v>380</v>
      </c>
      <c r="AM553" s="436">
        <v>174</v>
      </c>
      <c r="AN553" s="432">
        <v>20</v>
      </c>
      <c r="AO553" s="432">
        <v>30</v>
      </c>
      <c r="AP553" s="446">
        <v>110.1</v>
      </c>
      <c r="AQ553" s="447">
        <v>13.349445700839977</v>
      </c>
      <c r="AR553" s="446">
        <v>3.5</v>
      </c>
      <c r="AS553" s="449">
        <v>0.14000000000000001</v>
      </c>
      <c r="AT553" s="432" t="s">
        <v>299</v>
      </c>
      <c r="AU553" s="432" t="s">
        <v>197</v>
      </c>
      <c r="AV553" s="450">
        <v>69</v>
      </c>
      <c r="AW553" s="450">
        <v>81</v>
      </c>
      <c r="AX553" s="450">
        <v>36</v>
      </c>
      <c r="AY553" s="450">
        <v>49</v>
      </c>
      <c r="AZ553" s="450">
        <v>61</v>
      </c>
      <c r="BA553" s="450">
        <v>66</v>
      </c>
      <c r="BB553" s="450">
        <v>64</v>
      </c>
      <c r="BC553" s="450">
        <v>60</v>
      </c>
      <c r="BD553" s="450">
        <v>50</v>
      </c>
      <c r="BE553" s="451">
        <f t="shared" si="41"/>
        <v>223.58926553672316</v>
      </c>
      <c r="BF553" s="450">
        <v>5400</v>
      </c>
      <c r="BG553" s="451">
        <f t="shared" si="42"/>
        <v>223.58926553672316</v>
      </c>
      <c r="BH553" s="450">
        <v>5400</v>
      </c>
      <c r="BI553" s="446" t="s">
        <v>1251</v>
      </c>
      <c r="BJ553" s="446" t="s">
        <v>199</v>
      </c>
      <c r="BK553" s="452" t="s">
        <v>200</v>
      </c>
      <c r="BL553" s="453">
        <v>1.1499999999999999</v>
      </c>
      <c r="BM553" s="454">
        <v>40</v>
      </c>
      <c r="BN553" s="484" t="s">
        <v>1252</v>
      </c>
      <c r="BO553" s="454" t="s">
        <v>1253</v>
      </c>
      <c r="BP553" s="454" t="s">
        <v>195</v>
      </c>
      <c r="BQ553" s="454" t="s">
        <v>195</v>
      </c>
      <c r="BT553" s="485">
        <v>195.07895790000001</v>
      </c>
    </row>
    <row r="554" spans="1:72" ht="13.5" customHeight="1" outlineLevel="1">
      <c r="A554" s="431" t="s">
        <v>1260</v>
      </c>
      <c r="B554" s="432" t="s">
        <v>1250</v>
      </c>
      <c r="C554" s="432">
        <v>5</v>
      </c>
      <c r="D554" s="432">
        <v>2</v>
      </c>
      <c r="E554" s="432" t="s">
        <v>215</v>
      </c>
      <c r="F554" s="433">
        <v>3505</v>
      </c>
      <c r="G554" s="456">
        <v>3119.4500000000003</v>
      </c>
      <c r="H554" s="434">
        <v>1366.95</v>
      </c>
      <c r="I554" s="435">
        <v>4</v>
      </c>
      <c r="J554" s="436">
        <v>2</v>
      </c>
      <c r="K554" s="437">
        <v>1.6</v>
      </c>
      <c r="L554" s="438">
        <v>6.804328588261642</v>
      </c>
      <c r="M554" s="439">
        <v>3.402164294130821</v>
      </c>
      <c r="N554" s="440">
        <v>2.7217314353046569</v>
      </c>
      <c r="O554" s="438">
        <v>9.18597561449835</v>
      </c>
      <c r="P554" s="439">
        <v>4.592987807249175</v>
      </c>
      <c r="Q554" s="441">
        <v>3.6743902457993403</v>
      </c>
      <c r="R554" s="442">
        <v>12</v>
      </c>
      <c r="S554" s="443">
        <v>6</v>
      </c>
      <c r="T554" s="437">
        <v>4.8000000000000007</v>
      </c>
      <c r="U554" s="444">
        <v>92</v>
      </c>
      <c r="V554" s="432">
        <v>46</v>
      </c>
      <c r="W554" s="445">
        <v>36.800000000000004</v>
      </c>
      <c r="X554" s="443" t="s">
        <v>213</v>
      </c>
      <c r="Y554" s="436" t="s">
        <v>194</v>
      </c>
      <c r="Z554" s="436">
        <v>88.2</v>
      </c>
      <c r="AA554" s="436">
        <v>89.1</v>
      </c>
      <c r="AB554" s="436">
        <v>88.5</v>
      </c>
      <c r="AC554" s="436">
        <v>87.5</v>
      </c>
      <c r="AD554" s="436">
        <v>78.099999999999994</v>
      </c>
      <c r="AE554" s="436">
        <v>85.9</v>
      </c>
      <c r="AF554" s="436">
        <v>88.2</v>
      </c>
      <c r="AG554" s="436">
        <v>7.5</v>
      </c>
      <c r="AH554" s="436">
        <v>13</v>
      </c>
      <c r="AI554" s="436">
        <v>32</v>
      </c>
      <c r="AJ554" s="436">
        <v>12.45</v>
      </c>
      <c r="AK554" s="436">
        <v>170</v>
      </c>
      <c r="AL554" s="436">
        <v>420</v>
      </c>
      <c r="AM554" s="436">
        <v>166</v>
      </c>
      <c r="AN554" s="432">
        <v>15</v>
      </c>
      <c r="AO554" s="432">
        <v>29</v>
      </c>
      <c r="AP554" s="446">
        <v>105</v>
      </c>
      <c r="AQ554" s="447">
        <v>16.102017074545529</v>
      </c>
      <c r="AR554" s="446">
        <v>5.7</v>
      </c>
      <c r="AS554" s="449">
        <v>0.18</v>
      </c>
      <c r="AT554" s="432" t="s">
        <v>299</v>
      </c>
      <c r="AU554" s="432" t="s">
        <v>197</v>
      </c>
      <c r="AV554" s="450">
        <v>69</v>
      </c>
      <c r="AW554" s="450">
        <v>81</v>
      </c>
      <c r="AX554" s="450">
        <v>36</v>
      </c>
      <c r="AY554" s="450">
        <v>49</v>
      </c>
      <c r="AZ554" s="450">
        <v>61</v>
      </c>
      <c r="BA554" s="450">
        <v>66</v>
      </c>
      <c r="BB554" s="450">
        <v>64</v>
      </c>
      <c r="BC554" s="450">
        <v>60</v>
      </c>
      <c r="BD554" s="450">
        <v>50</v>
      </c>
      <c r="BE554" s="451">
        <f t="shared" si="41"/>
        <v>223.58926553672316</v>
      </c>
      <c r="BF554" s="450">
        <v>5400</v>
      </c>
      <c r="BG554" s="451">
        <f t="shared" si="42"/>
        <v>223.58926553672316</v>
      </c>
      <c r="BH554" s="450">
        <v>5400</v>
      </c>
      <c r="BI554" s="446" t="s">
        <v>1251</v>
      </c>
      <c r="BJ554" s="446" t="s">
        <v>199</v>
      </c>
      <c r="BK554" s="452" t="s">
        <v>200</v>
      </c>
      <c r="BL554" s="453">
        <v>1.1499999999999999</v>
      </c>
      <c r="BM554" s="454">
        <v>40</v>
      </c>
      <c r="BN554" s="484" t="s">
        <v>1252</v>
      </c>
      <c r="BO554" s="454" t="s">
        <v>1253</v>
      </c>
      <c r="BP554" s="454" t="s">
        <v>195</v>
      </c>
      <c r="BQ554" s="454" t="s">
        <v>195</v>
      </c>
      <c r="BT554" s="485">
        <v>227.81</v>
      </c>
    </row>
    <row r="555" spans="1:72" ht="13.5" customHeight="1" outlineLevel="1">
      <c r="A555" s="431" t="s">
        <v>1261</v>
      </c>
      <c r="B555" s="432" t="s">
        <v>1250</v>
      </c>
      <c r="C555" s="432">
        <v>3</v>
      </c>
      <c r="D555" s="432">
        <v>4</v>
      </c>
      <c r="E555" s="432" t="s">
        <v>212</v>
      </c>
      <c r="F555" s="433">
        <v>1760</v>
      </c>
      <c r="G555" s="456">
        <v>1584</v>
      </c>
      <c r="H555" s="434">
        <v>651.20000000000005</v>
      </c>
      <c r="I555" s="435">
        <v>4.2</v>
      </c>
      <c r="J555" s="436">
        <v>2.1</v>
      </c>
      <c r="K555" s="437">
        <v>1.6800000000000002</v>
      </c>
      <c r="L555" s="438">
        <v>5.3832514462533174</v>
      </c>
      <c r="M555" s="439">
        <v>2.6916257231266587</v>
      </c>
      <c r="N555" s="440">
        <v>2.1533005785013271</v>
      </c>
      <c r="O555" s="438">
        <v>6.5809824399698469</v>
      </c>
      <c r="P555" s="439">
        <v>3.2904912199849234</v>
      </c>
      <c r="Q555" s="441">
        <v>2.6323929759879388</v>
      </c>
      <c r="R555" s="442">
        <v>8</v>
      </c>
      <c r="S555" s="443">
        <v>4</v>
      </c>
      <c r="T555" s="437">
        <v>3.2</v>
      </c>
      <c r="U555" s="444">
        <v>66</v>
      </c>
      <c r="V555" s="432">
        <v>33</v>
      </c>
      <c r="W555" s="445">
        <v>26.400000000000002</v>
      </c>
      <c r="X555" s="443" t="s">
        <v>210</v>
      </c>
      <c r="Y555" s="436" t="s">
        <v>194</v>
      </c>
      <c r="Z555" s="436">
        <v>87.8</v>
      </c>
      <c r="AA555" s="436">
        <v>89.4</v>
      </c>
      <c r="AB555" s="436">
        <v>89.5</v>
      </c>
      <c r="AC555" s="436">
        <v>88.5</v>
      </c>
      <c r="AD555" s="436">
        <v>59.5</v>
      </c>
      <c r="AE555" s="436">
        <v>71.7</v>
      </c>
      <c r="AF555" s="436">
        <v>78.5</v>
      </c>
      <c r="AG555" s="436">
        <v>9</v>
      </c>
      <c r="AH555" s="436">
        <v>21</v>
      </c>
      <c r="AI555" s="436">
        <v>32</v>
      </c>
      <c r="AJ555" s="436">
        <v>19.89</v>
      </c>
      <c r="AK555" s="436">
        <v>235</v>
      </c>
      <c r="AL555" s="436">
        <v>360</v>
      </c>
      <c r="AM555" s="436">
        <v>221</v>
      </c>
      <c r="AN555" s="432">
        <v>17</v>
      </c>
      <c r="AO555" s="432">
        <v>29</v>
      </c>
      <c r="AP555" s="446">
        <v>120.009</v>
      </c>
      <c r="AQ555" s="447">
        <v>23.701383911079866</v>
      </c>
      <c r="AR555" s="446">
        <v>17</v>
      </c>
      <c r="AS555" s="449">
        <v>0.3</v>
      </c>
      <c r="AT555" s="432" t="s">
        <v>299</v>
      </c>
      <c r="AU555" s="432" t="s">
        <v>197</v>
      </c>
      <c r="AV555" s="450">
        <v>57</v>
      </c>
      <c r="AW555" s="450">
        <v>67</v>
      </c>
      <c r="AX555" s="450" t="s">
        <v>206</v>
      </c>
      <c r="AY555" s="450">
        <v>42</v>
      </c>
      <c r="AZ555" s="450">
        <v>46</v>
      </c>
      <c r="BA555" s="450">
        <v>54</v>
      </c>
      <c r="BB555" s="450">
        <v>49</v>
      </c>
      <c r="BC555" s="450">
        <v>43</v>
      </c>
      <c r="BD555" s="450">
        <v>32</v>
      </c>
      <c r="BE555" s="451">
        <f t="shared" si="41"/>
        <v>335.38389830508476</v>
      </c>
      <c r="BF555" s="450">
        <v>3600</v>
      </c>
      <c r="BG555" s="451">
        <f t="shared" si="42"/>
        <v>335.38389830508476</v>
      </c>
      <c r="BH555" s="450">
        <v>3600</v>
      </c>
      <c r="BI555" s="446" t="s">
        <v>1251</v>
      </c>
      <c r="BJ555" s="446" t="s">
        <v>199</v>
      </c>
      <c r="BK555" s="452" t="s">
        <v>200</v>
      </c>
      <c r="BL555" s="453">
        <v>1.1499999999999999</v>
      </c>
      <c r="BM555" s="454">
        <v>40</v>
      </c>
      <c r="BN555" s="484" t="s">
        <v>1252</v>
      </c>
      <c r="BO555" s="454" t="s">
        <v>1253</v>
      </c>
      <c r="BP555" s="454" t="s">
        <v>195</v>
      </c>
      <c r="BQ555" s="454" t="s">
        <v>195</v>
      </c>
      <c r="BT555" s="485">
        <v>215.4769914</v>
      </c>
    </row>
    <row r="556" spans="1:72" ht="13.5" customHeight="1" outlineLevel="1">
      <c r="A556" s="431" t="s">
        <v>1262</v>
      </c>
      <c r="B556" s="432" t="s">
        <v>1250</v>
      </c>
      <c r="C556" s="432">
        <v>5</v>
      </c>
      <c r="D556" s="432">
        <v>4</v>
      </c>
      <c r="E556" s="432" t="s">
        <v>215</v>
      </c>
      <c r="F556" s="433">
        <v>1755</v>
      </c>
      <c r="G556" s="456">
        <v>1579.5</v>
      </c>
      <c r="H556" s="434">
        <v>719.55</v>
      </c>
      <c r="I556" s="435">
        <v>6</v>
      </c>
      <c r="J556" s="436">
        <v>3</v>
      </c>
      <c r="K556" s="437">
        <v>2.4000000000000004</v>
      </c>
      <c r="L556" s="438">
        <v>8.2619569362102787</v>
      </c>
      <c r="M556" s="439">
        <v>4.1309784681051394</v>
      </c>
      <c r="N556" s="440">
        <v>3.3047827744841118</v>
      </c>
      <c r="O556" s="438">
        <v>10.401924796705119</v>
      </c>
      <c r="P556" s="439">
        <v>5.2009623983525595</v>
      </c>
      <c r="Q556" s="441">
        <v>4.1607699186820479</v>
      </c>
      <c r="R556" s="442">
        <v>12.8</v>
      </c>
      <c r="S556" s="443">
        <v>6.4</v>
      </c>
      <c r="T556" s="437">
        <v>5.120000000000001</v>
      </c>
      <c r="U556" s="444">
        <v>100</v>
      </c>
      <c r="V556" s="432">
        <v>50</v>
      </c>
      <c r="W556" s="445">
        <v>40</v>
      </c>
      <c r="X556" s="443" t="s">
        <v>213</v>
      </c>
      <c r="Y556" s="436" t="s">
        <v>194</v>
      </c>
      <c r="Z556" s="436">
        <v>89.2</v>
      </c>
      <c r="AA556" s="436">
        <v>90</v>
      </c>
      <c r="AB556" s="436">
        <v>89.5</v>
      </c>
      <c r="AC556" s="436">
        <v>88.5</v>
      </c>
      <c r="AD556" s="436">
        <v>63.6</v>
      </c>
      <c r="AE556" s="436">
        <v>75.099999999999994</v>
      </c>
      <c r="AF556" s="436">
        <v>80.5</v>
      </c>
      <c r="AG556" s="436">
        <v>15</v>
      </c>
      <c r="AH556" s="436">
        <v>33</v>
      </c>
      <c r="AI556" s="436">
        <v>53</v>
      </c>
      <c r="AJ556" s="436">
        <v>30.749999999999996</v>
      </c>
      <c r="AK556" s="436">
        <v>220</v>
      </c>
      <c r="AL556" s="436">
        <v>350</v>
      </c>
      <c r="AM556" s="436">
        <v>205</v>
      </c>
      <c r="AN556" s="432">
        <v>14</v>
      </c>
      <c r="AO556" s="432">
        <v>29</v>
      </c>
      <c r="AP556" s="446">
        <v>125.07359999999998</v>
      </c>
      <c r="AQ556" s="447">
        <v>26.899209667160115</v>
      </c>
      <c r="AR556" s="446">
        <v>27</v>
      </c>
      <c r="AS556" s="449">
        <v>0.26</v>
      </c>
      <c r="AT556" s="432" t="s">
        <v>299</v>
      </c>
      <c r="AU556" s="432" t="s">
        <v>197</v>
      </c>
      <c r="AV556" s="450">
        <v>57</v>
      </c>
      <c r="AW556" s="450">
        <v>67</v>
      </c>
      <c r="AX556" s="450" t="s">
        <v>206</v>
      </c>
      <c r="AY556" s="450">
        <v>42</v>
      </c>
      <c r="AZ556" s="450">
        <v>46</v>
      </c>
      <c r="BA556" s="450">
        <v>54</v>
      </c>
      <c r="BB556" s="450">
        <v>49</v>
      </c>
      <c r="BC556" s="450">
        <v>43</v>
      </c>
      <c r="BD556" s="450">
        <v>32</v>
      </c>
      <c r="BE556" s="451">
        <f t="shared" si="41"/>
        <v>335.38389830508476</v>
      </c>
      <c r="BF556" s="450">
        <v>3600</v>
      </c>
      <c r="BG556" s="451">
        <f t="shared" si="42"/>
        <v>335.38389830508476</v>
      </c>
      <c r="BH556" s="450">
        <v>3600</v>
      </c>
      <c r="BI556" s="446" t="s">
        <v>1251</v>
      </c>
      <c r="BJ556" s="446" t="s">
        <v>199</v>
      </c>
      <c r="BK556" s="452" t="s">
        <v>200</v>
      </c>
      <c r="BL556" s="453">
        <v>1.1499999999999999</v>
      </c>
      <c r="BM556" s="454">
        <v>40</v>
      </c>
      <c r="BN556" s="484" t="s">
        <v>1252</v>
      </c>
      <c r="BO556" s="454" t="s">
        <v>1253</v>
      </c>
      <c r="BP556" s="454" t="s">
        <v>195</v>
      </c>
      <c r="BQ556" s="454" t="s">
        <v>195</v>
      </c>
      <c r="BT556" s="485">
        <v>204.5092842</v>
      </c>
    </row>
    <row r="557" spans="1:72" ht="13.5" customHeight="1" outlineLevel="1">
      <c r="A557" s="431" t="s">
        <v>1263</v>
      </c>
      <c r="B557" s="432" t="s">
        <v>1250</v>
      </c>
      <c r="C557" s="432">
        <v>1.5</v>
      </c>
      <c r="D557" s="432">
        <v>6</v>
      </c>
      <c r="E557" s="432" t="s">
        <v>212</v>
      </c>
      <c r="F557" s="433">
        <v>1160</v>
      </c>
      <c r="G557" s="456">
        <v>1044</v>
      </c>
      <c r="H557" s="434">
        <v>464</v>
      </c>
      <c r="I557" s="435">
        <v>2.8</v>
      </c>
      <c r="J557" s="436">
        <v>1.4</v>
      </c>
      <c r="K557" s="437">
        <v>1.1199999999999999</v>
      </c>
      <c r="L557" s="438">
        <v>3.4058989517274902</v>
      </c>
      <c r="M557" s="439">
        <v>1.7029494758637451</v>
      </c>
      <c r="N557" s="440">
        <v>1.3623595806909963</v>
      </c>
      <c r="O557" s="438">
        <v>4.1228777503360092</v>
      </c>
      <c r="P557" s="439">
        <v>2.0614388751680046</v>
      </c>
      <c r="Q557" s="441">
        <v>1.6491511001344037</v>
      </c>
      <c r="R557" s="442">
        <v>4.8</v>
      </c>
      <c r="S557" s="443">
        <v>2.4</v>
      </c>
      <c r="T557" s="437">
        <v>1.92</v>
      </c>
      <c r="U557" s="444">
        <v>32</v>
      </c>
      <c r="V557" s="432">
        <v>16</v>
      </c>
      <c r="W557" s="445">
        <v>12.8</v>
      </c>
      <c r="X557" s="443" t="s">
        <v>210</v>
      </c>
      <c r="Y557" s="436" t="s">
        <v>194</v>
      </c>
      <c r="Z557" s="436">
        <v>85.3</v>
      </c>
      <c r="AA557" s="436">
        <v>87.6</v>
      </c>
      <c r="AB557" s="436">
        <v>87.5</v>
      </c>
      <c r="AC557" s="436">
        <v>86.5</v>
      </c>
      <c r="AD557" s="436">
        <v>48.4</v>
      </c>
      <c r="AE557" s="436">
        <v>58.4</v>
      </c>
      <c r="AF557" s="436">
        <v>66.900000000000006</v>
      </c>
      <c r="AG557" s="436">
        <v>6.8</v>
      </c>
      <c r="AH557" s="436">
        <v>14</v>
      </c>
      <c r="AI557" s="436">
        <v>22.5</v>
      </c>
      <c r="AJ557" s="436">
        <v>13.055999999999999</v>
      </c>
      <c r="AK557" s="436">
        <v>205</v>
      </c>
      <c r="AL557" s="436">
        <v>330</v>
      </c>
      <c r="AM557" s="436">
        <v>192</v>
      </c>
      <c r="AN557" s="432">
        <v>34</v>
      </c>
      <c r="AO557" s="432">
        <v>46</v>
      </c>
      <c r="AP557" s="446">
        <v>105</v>
      </c>
      <c r="AQ557" s="447">
        <v>23.329910748248288</v>
      </c>
      <c r="AR557" s="446">
        <v>23</v>
      </c>
      <c r="AS557" s="449">
        <v>0.25</v>
      </c>
      <c r="AT557" s="432" t="s">
        <v>299</v>
      </c>
      <c r="AU557" s="432" t="s">
        <v>197</v>
      </c>
      <c r="AV557" s="450">
        <v>54</v>
      </c>
      <c r="AW557" s="450">
        <v>63</v>
      </c>
      <c r="AX557" s="450">
        <v>35</v>
      </c>
      <c r="AY557" s="450">
        <v>36</v>
      </c>
      <c r="AZ557" s="450">
        <v>46</v>
      </c>
      <c r="BA557" s="450">
        <v>52</v>
      </c>
      <c r="BB557" s="450">
        <v>47</v>
      </c>
      <c r="BC557" s="450">
        <v>41</v>
      </c>
      <c r="BD557" s="450">
        <v>31</v>
      </c>
      <c r="BE557" s="451">
        <f t="shared" si="41"/>
        <v>503.07584745762711</v>
      </c>
      <c r="BF557" s="450">
        <v>2400</v>
      </c>
      <c r="BG557" s="451">
        <f t="shared" si="42"/>
        <v>503.07584745762711</v>
      </c>
      <c r="BH557" s="450">
        <v>2400</v>
      </c>
      <c r="BI557" s="446" t="s">
        <v>1251</v>
      </c>
      <c r="BJ557" s="446" t="s">
        <v>199</v>
      </c>
      <c r="BK557" s="452" t="s">
        <v>200</v>
      </c>
      <c r="BL557" s="453">
        <v>1.1499999999999999</v>
      </c>
      <c r="BM557" s="454">
        <v>40</v>
      </c>
      <c r="BN557" s="484" t="s">
        <v>1252</v>
      </c>
      <c r="BO557" s="454" t="s">
        <v>1253</v>
      </c>
      <c r="BP557" s="454" t="s">
        <v>195</v>
      </c>
      <c r="BQ557" s="454" t="s">
        <v>195</v>
      </c>
      <c r="BT557" s="485">
        <v>232.92866699999999</v>
      </c>
    </row>
    <row r="558" spans="1:72" ht="13.5" customHeight="1" outlineLevel="1">
      <c r="A558" s="431" t="s">
        <v>1264</v>
      </c>
      <c r="B558" s="432" t="s">
        <v>1250</v>
      </c>
      <c r="C558" s="432">
        <v>2</v>
      </c>
      <c r="D558" s="432">
        <v>6</v>
      </c>
      <c r="E558" s="432" t="s">
        <v>215</v>
      </c>
      <c r="F558" s="433">
        <v>1160</v>
      </c>
      <c r="G558" s="456">
        <v>1032.4000000000001</v>
      </c>
      <c r="H558" s="434">
        <v>603.20000000000005</v>
      </c>
      <c r="I558" s="435">
        <v>3.8</v>
      </c>
      <c r="J558" s="436">
        <v>1.9</v>
      </c>
      <c r="K558" s="437">
        <v>1.52</v>
      </c>
      <c r="L558" s="438">
        <v>4.6079088795284306</v>
      </c>
      <c r="M558" s="439">
        <v>2.3039544397642153</v>
      </c>
      <c r="N558" s="440">
        <v>1.8431635518113723</v>
      </c>
      <c r="O558" s="438">
        <v>5.3920660255796031</v>
      </c>
      <c r="P558" s="439">
        <v>2.6960330127898016</v>
      </c>
      <c r="Q558" s="441">
        <v>2.1568264102318415</v>
      </c>
      <c r="R558" s="442">
        <v>6.4</v>
      </c>
      <c r="S558" s="443">
        <v>3.2</v>
      </c>
      <c r="T558" s="437">
        <v>2.5600000000000005</v>
      </c>
      <c r="U558" s="444">
        <v>40</v>
      </c>
      <c r="V558" s="432">
        <v>20</v>
      </c>
      <c r="W558" s="445">
        <v>16</v>
      </c>
      <c r="X558" s="443" t="s">
        <v>213</v>
      </c>
      <c r="Y558" s="436" t="s">
        <v>194</v>
      </c>
      <c r="Z558" s="436">
        <v>87.5</v>
      </c>
      <c r="AA558" s="436">
        <v>88.7</v>
      </c>
      <c r="AB558" s="436">
        <v>88.5</v>
      </c>
      <c r="AC558" s="436">
        <v>87.5</v>
      </c>
      <c r="AD558" s="436">
        <v>46.5</v>
      </c>
      <c r="AE558" s="436">
        <v>58.8</v>
      </c>
      <c r="AF558" s="436">
        <v>66.099999999999994</v>
      </c>
      <c r="AG558" s="436">
        <v>9.1</v>
      </c>
      <c r="AH558" s="436">
        <v>22</v>
      </c>
      <c r="AI558" s="436">
        <v>28</v>
      </c>
      <c r="AJ558" s="436">
        <v>20.384</v>
      </c>
      <c r="AK558" s="436">
        <v>240</v>
      </c>
      <c r="AL558" s="436">
        <v>310</v>
      </c>
      <c r="AM558" s="436">
        <v>224</v>
      </c>
      <c r="AN558" s="432">
        <v>23</v>
      </c>
      <c r="AO558" s="432">
        <v>32</v>
      </c>
      <c r="AP558" s="446">
        <v>125</v>
      </c>
      <c r="AQ558" s="447">
        <v>28.015207433519194</v>
      </c>
      <c r="AR558" s="446">
        <v>30</v>
      </c>
      <c r="AS558" s="449">
        <v>0.3</v>
      </c>
      <c r="AT558" s="432" t="s">
        <v>299</v>
      </c>
      <c r="AU558" s="432" t="s">
        <v>197</v>
      </c>
      <c r="AV558" s="450">
        <v>54</v>
      </c>
      <c r="AW558" s="450">
        <v>63</v>
      </c>
      <c r="AX558" s="450">
        <v>35</v>
      </c>
      <c r="AY558" s="450">
        <v>36</v>
      </c>
      <c r="AZ558" s="450">
        <v>46</v>
      </c>
      <c r="BA558" s="450">
        <v>52</v>
      </c>
      <c r="BB558" s="450">
        <v>47</v>
      </c>
      <c r="BC558" s="450">
        <v>41</v>
      </c>
      <c r="BD558" s="450">
        <v>31</v>
      </c>
      <c r="BE558" s="451">
        <f t="shared" si="41"/>
        <v>503.07584745762711</v>
      </c>
      <c r="BF558" s="450">
        <v>2400</v>
      </c>
      <c r="BG558" s="451">
        <f t="shared" si="42"/>
        <v>503.07584745762711</v>
      </c>
      <c r="BH558" s="450">
        <v>2400</v>
      </c>
      <c r="BI558" s="446" t="s">
        <v>1251</v>
      </c>
      <c r="BJ558" s="446" t="s">
        <v>199</v>
      </c>
      <c r="BK558" s="452" t="s">
        <v>200</v>
      </c>
      <c r="BL558" s="453">
        <v>1.1499999999999999</v>
      </c>
      <c r="BM558" s="454">
        <v>40</v>
      </c>
      <c r="BN558" s="484" t="s">
        <v>1252</v>
      </c>
      <c r="BO558" s="454" t="s">
        <v>1253</v>
      </c>
      <c r="BP558" s="454" t="s">
        <v>195</v>
      </c>
      <c r="BQ558" s="454" t="s">
        <v>195</v>
      </c>
      <c r="BT558" s="485">
        <v>221.9</v>
      </c>
    </row>
    <row r="559" spans="1:72" ht="13.5" customHeight="1" outlineLevel="1">
      <c r="A559" s="431" t="s">
        <v>1265</v>
      </c>
      <c r="B559" s="432" t="s">
        <v>1250</v>
      </c>
      <c r="C559" s="432">
        <v>1</v>
      </c>
      <c r="D559" s="432">
        <v>8</v>
      </c>
      <c r="E559" s="432" t="s">
        <v>212</v>
      </c>
      <c r="F559" s="433">
        <v>870</v>
      </c>
      <c r="G559" s="456">
        <v>783</v>
      </c>
      <c r="H559" s="434">
        <v>348</v>
      </c>
      <c r="I559" s="435">
        <v>3</v>
      </c>
      <c r="J559" s="436">
        <v>1.5</v>
      </c>
      <c r="K559" s="437">
        <v>1.2000000000000002</v>
      </c>
      <c r="L559" s="438">
        <v>3.3817513083660353</v>
      </c>
      <c r="M559" s="439">
        <v>1.6908756541830177</v>
      </c>
      <c r="N559" s="440">
        <v>1.3527005233464142</v>
      </c>
      <c r="O559" s="438">
        <v>3.7397132819643555</v>
      </c>
      <c r="P559" s="439">
        <v>1.8698566409821777</v>
      </c>
      <c r="Q559" s="441">
        <v>1.4958853127857423</v>
      </c>
      <c r="R559" s="442">
        <v>4.2</v>
      </c>
      <c r="S559" s="443">
        <v>2.1</v>
      </c>
      <c r="T559" s="437">
        <v>1.6800000000000002</v>
      </c>
      <c r="U559" s="444">
        <v>18</v>
      </c>
      <c r="V559" s="432">
        <v>9</v>
      </c>
      <c r="W559" s="445">
        <v>7.2</v>
      </c>
      <c r="X559" s="443" t="s">
        <v>213</v>
      </c>
      <c r="Y559" s="436" t="s">
        <v>194</v>
      </c>
      <c r="Z559" s="436">
        <v>77</v>
      </c>
      <c r="AA559" s="436">
        <v>80</v>
      </c>
      <c r="AB559" s="436">
        <v>81.5</v>
      </c>
      <c r="AC559" s="436">
        <v>80</v>
      </c>
      <c r="AD559" s="436">
        <v>36</v>
      </c>
      <c r="AE559" s="436">
        <v>47</v>
      </c>
      <c r="AF559" s="436">
        <v>56</v>
      </c>
      <c r="AG559" s="436">
        <v>8</v>
      </c>
      <c r="AH559" s="436">
        <v>11</v>
      </c>
      <c r="AI559" s="436">
        <v>20</v>
      </c>
      <c r="AJ559" s="436">
        <v>11.92</v>
      </c>
      <c r="AK559" s="436">
        <v>160</v>
      </c>
      <c r="AL559" s="436">
        <v>280</v>
      </c>
      <c r="AM559" s="436">
        <v>149</v>
      </c>
      <c r="AN559" s="432">
        <v>50</v>
      </c>
      <c r="AO559" s="432">
        <v>68</v>
      </c>
      <c r="AP559" s="446">
        <v>105.03540000000001</v>
      </c>
      <c r="AQ559" s="447">
        <v>13.39</v>
      </c>
      <c r="AR559" s="446">
        <v>31</v>
      </c>
      <c r="AS559" s="449">
        <v>0.25</v>
      </c>
      <c r="AT559" s="432" t="s">
        <v>299</v>
      </c>
      <c r="AU559" s="432" t="s">
        <v>197</v>
      </c>
      <c r="AV559" s="450">
        <v>54</v>
      </c>
      <c r="AW559" s="450">
        <v>63</v>
      </c>
      <c r="AX559" s="450">
        <v>35</v>
      </c>
      <c r="AY559" s="450">
        <v>36</v>
      </c>
      <c r="AZ559" s="450">
        <v>46</v>
      </c>
      <c r="BA559" s="450">
        <v>52</v>
      </c>
      <c r="BB559" s="450">
        <v>47</v>
      </c>
      <c r="BC559" s="450">
        <v>41</v>
      </c>
      <c r="BD559" s="450">
        <v>31</v>
      </c>
      <c r="BE559" s="451">
        <f t="shared" si="41"/>
        <v>670.76779661016951</v>
      </c>
      <c r="BF559" s="450">
        <v>1800</v>
      </c>
      <c r="BG559" s="451">
        <f t="shared" si="42"/>
        <v>670.76779661016951</v>
      </c>
      <c r="BH559" s="450">
        <v>1800</v>
      </c>
      <c r="BI559" s="446" t="s">
        <v>1251</v>
      </c>
      <c r="BJ559" s="446" t="s">
        <v>199</v>
      </c>
      <c r="BK559" s="452" t="s">
        <v>200</v>
      </c>
      <c r="BL559" s="453">
        <v>1.1499999999999999</v>
      </c>
      <c r="BM559" s="454">
        <v>40</v>
      </c>
      <c r="BN559" s="484" t="s">
        <v>1252</v>
      </c>
      <c r="BO559" s="454" t="s">
        <v>1253</v>
      </c>
      <c r="BP559" s="454" t="s">
        <v>195</v>
      </c>
      <c r="BQ559" s="454" t="s">
        <v>195</v>
      </c>
      <c r="BT559" s="485">
        <v>140.99287899999999</v>
      </c>
    </row>
    <row r="560" spans="1:72" ht="13.5" customHeight="1" outlineLevel="1">
      <c r="A560" s="431" t="s">
        <v>1266</v>
      </c>
      <c r="B560" s="432" t="s">
        <v>1250</v>
      </c>
      <c r="C560" s="432">
        <v>1.5</v>
      </c>
      <c r="D560" s="432">
        <v>8</v>
      </c>
      <c r="E560" s="432" t="s">
        <v>215</v>
      </c>
      <c r="F560" s="433">
        <v>865</v>
      </c>
      <c r="G560" s="456">
        <v>778.5</v>
      </c>
      <c r="H560" s="434">
        <v>346</v>
      </c>
      <c r="I560" s="435">
        <v>4.5999999999999996</v>
      </c>
      <c r="J560" s="436">
        <v>2.2999999999999998</v>
      </c>
      <c r="K560" s="437">
        <v>1.8399999999999999</v>
      </c>
      <c r="L560" s="438">
        <v>5.1178605787756055</v>
      </c>
      <c r="M560" s="439">
        <v>2.5589302893878028</v>
      </c>
      <c r="N560" s="440">
        <v>2.0471442315102424</v>
      </c>
      <c r="O560" s="438">
        <v>5.4727511443380807</v>
      </c>
      <c r="P560" s="439">
        <v>2.7363755721690404</v>
      </c>
      <c r="Q560" s="441">
        <v>2.1891004577352322</v>
      </c>
      <c r="R560" s="442">
        <v>6</v>
      </c>
      <c r="S560" s="443">
        <v>3</v>
      </c>
      <c r="T560" s="437">
        <v>2.4000000000000004</v>
      </c>
      <c r="U560" s="444">
        <v>34</v>
      </c>
      <c r="V560" s="432">
        <v>17</v>
      </c>
      <c r="W560" s="445">
        <v>13.600000000000001</v>
      </c>
      <c r="X560" s="443" t="s">
        <v>193</v>
      </c>
      <c r="Y560" s="436" t="s">
        <v>194</v>
      </c>
      <c r="Z560" s="436">
        <v>78.5</v>
      </c>
      <c r="AA560" s="436">
        <v>82</v>
      </c>
      <c r="AB560" s="436">
        <v>82.5</v>
      </c>
      <c r="AC560" s="436">
        <v>81.5</v>
      </c>
      <c r="AD560" s="436">
        <v>35</v>
      </c>
      <c r="AE560" s="436">
        <v>47</v>
      </c>
      <c r="AF560" s="436">
        <v>56</v>
      </c>
      <c r="AG560" s="436">
        <v>12</v>
      </c>
      <c r="AH560" s="436">
        <v>16</v>
      </c>
      <c r="AI560" s="436">
        <v>28</v>
      </c>
      <c r="AJ560" s="436">
        <v>17.88</v>
      </c>
      <c r="AK560" s="436">
        <v>160</v>
      </c>
      <c r="AL560" s="436">
        <v>280</v>
      </c>
      <c r="AM560" s="436">
        <v>149</v>
      </c>
      <c r="AN560" s="432">
        <v>43</v>
      </c>
      <c r="AO560" s="432">
        <v>63</v>
      </c>
      <c r="AP560" s="446">
        <v>125</v>
      </c>
      <c r="AQ560" s="447">
        <v>22.09</v>
      </c>
      <c r="AR560" s="446">
        <v>45</v>
      </c>
      <c r="AS560" s="449">
        <v>0.3</v>
      </c>
      <c r="AT560" s="432" t="s">
        <v>299</v>
      </c>
      <c r="AU560" s="432" t="s">
        <v>197</v>
      </c>
      <c r="AV560" s="450">
        <v>54</v>
      </c>
      <c r="AW560" s="450">
        <v>63</v>
      </c>
      <c r="AX560" s="450">
        <v>35</v>
      </c>
      <c r="AY560" s="450">
        <v>36</v>
      </c>
      <c r="AZ560" s="450">
        <v>46</v>
      </c>
      <c r="BA560" s="450">
        <v>52</v>
      </c>
      <c r="BB560" s="450">
        <v>47</v>
      </c>
      <c r="BC560" s="450">
        <v>41</v>
      </c>
      <c r="BD560" s="450">
        <v>31</v>
      </c>
      <c r="BE560" s="451">
        <f t="shared" si="41"/>
        <v>670.76779661016951</v>
      </c>
      <c r="BF560" s="450">
        <v>1800</v>
      </c>
      <c r="BG560" s="451">
        <f t="shared" si="42"/>
        <v>670.76779661016951</v>
      </c>
      <c r="BH560" s="450">
        <v>1800</v>
      </c>
      <c r="BI560" s="446" t="s">
        <v>1251</v>
      </c>
      <c r="BJ560" s="446" t="s">
        <v>199</v>
      </c>
      <c r="BK560" s="452" t="s">
        <v>200</v>
      </c>
      <c r="BL560" s="453">
        <v>1.1499999999999999</v>
      </c>
      <c r="BM560" s="454">
        <v>40</v>
      </c>
      <c r="BN560" s="484" t="s">
        <v>1252</v>
      </c>
      <c r="BO560" s="454" t="s">
        <v>1253</v>
      </c>
      <c r="BP560" s="454" t="s">
        <v>195</v>
      </c>
      <c r="BQ560" s="454" t="s">
        <v>195</v>
      </c>
      <c r="BT560" s="485">
        <v>156.78221110000001</v>
      </c>
    </row>
    <row r="561" spans="1:72" ht="13.5" customHeight="1" outlineLevel="1">
      <c r="A561" s="431" t="s">
        <v>1267</v>
      </c>
      <c r="B561" s="432" t="s">
        <v>1250</v>
      </c>
      <c r="C561" s="432">
        <v>3</v>
      </c>
      <c r="D561" s="432">
        <v>2</v>
      </c>
      <c r="E561" s="432" t="s">
        <v>1268</v>
      </c>
      <c r="F561" s="433">
        <v>3520</v>
      </c>
      <c r="G561" s="456">
        <v>3168</v>
      </c>
      <c r="H561" s="434">
        <v>1408</v>
      </c>
      <c r="I561" s="435">
        <v>3.4</v>
      </c>
      <c r="J561" s="436">
        <v>1.7</v>
      </c>
      <c r="K561" s="437">
        <v>1.36</v>
      </c>
      <c r="L561" s="438">
        <v>4.8074415824042225</v>
      </c>
      <c r="M561" s="439">
        <v>2.4037207912021112</v>
      </c>
      <c r="N561" s="440">
        <v>1.9229766329616891</v>
      </c>
      <c r="O561" s="438">
        <v>6.1253896358157753</v>
      </c>
      <c r="P561" s="439">
        <v>3.0626948179078877</v>
      </c>
      <c r="Q561" s="441">
        <v>2.4501558543263102</v>
      </c>
      <c r="R561" s="442">
        <v>7.6</v>
      </c>
      <c r="S561" s="443">
        <v>3.8</v>
      </c>
      <c r="T561" s="437">
        <v>3.04</v>
      </c>
      <c r="U561" s="444">
        <v>60</v>
      </c>
      <c r="V561" s="432">
        <v>30</v>
      </c>
      <c r="W561" s="445">
        <v>24</v>
      </c>
      <c r="X561" s="443" t="s">
        <v>213</v>
      </c>
      <c r="Y561" s="436" t="s">
        <v>194</v>
      </c>
      <c r="Z561" s="436">
        <v>84.17</v>
      </c>
      <c r="AA561" s="436">
        <v>86.3</v>
      </c>
      <c r="AB561" s="436">
        <v>86.5</v>
      </c>
      <c r="AC561" s="436">
        <v>85.5</v>
      </c>
      <c r="AD561" s="436">
        <v>69.5</v>
      </c>
      <c r="AE561" s="436">
        <v>79.8</v>
      </c>
      <c r="AF561" s="436">
        <v>85.5</v>
      </c>
      <c r="AG561" s="436">
        <v>4.4000000000000004</v>
      </c>
      <c r="AH561" s="436">
        <v>8.1999999999999993</v>
      </c>
      <c r="AI561" s="436">
        <v>17</v>
      </c>
      <c r="AJ561" s="436">
        <v>7.6560000000000006</v>
      </c>
      <c r="AK561" s="436">
        <v>185</v>
      </c>
      <c r="AL561" s="436">
        <v>380</v>
      </c>
      <c r="AM561" s="436">
        <v>174</v>
      </c>
      <c r="AN561" s="432">
        <v>20</v>
      </c>
      <c r="AO561" s="432">
        <v>30</v>
      </c>
      <c r="AP561" s="446">
        <v>110.1</v>
      </c>
      <c r="AQ561" s="447">
        <v>14.34944570084</v>
      </c>
      <c r="AR561" s="446">
        <v>3.5</v>
      </c>
      <c r="AS561" s="449">
        <v>0.14000000000000001</v>
      </c>
      <c r="AT561" s="432" t="s">
        <v>299</v>
      </c>
      <c r="AU561" s="432" t="s">
        <v>197</v>
      </c>
      <c r="AV561" s="450">
        <v>69</v>
      </c>
      <c r="AW561" s="450">
        <v>81</v>
      </c>
      <c r="AX561" s="450">
        <v>36</v>
      </c>
      <c r="AY561" s="450">
        <v>49</v>
      </c>
      <c r="AZ561" s="450">
        <v>61</v>
      </c>
      <c r="BA561" s="450">
        <v>66</v>
      </c>
      <c r="BB561" s="450">
        <v>64</v>
      </c>
      <c r="BC561" s="450">
        <v>60</v>
      </c>
      <c r="BD561" s="450">
        <v>50</v>
      </c>
      <c r="BE561" s="451">
        <f t="shared" si="41"/>
        <v>223.58926553672316</v>
      </c>
      <c r="BF561" s="450">
        <v>5400</v>
      </c>
      <c r="BG561" s="451">
        <f t="shared" si="42"/>
        <v>223.58926553672316</v>
      </c>
      <c r="BH561" s="450">
        <v>5400</v>
      </c>
      <c r="BI561" s="446" t="s">
        <v>1251</v>
      </c>
      <c r="BJ561" s="446" t="s">
        <v>199</v>
      </c>
      <c r="BK561" s="452" t="s">
        <v>200</v>
      </c>
      <c r="BL561" s="453">
        <v>1.1499999999999999</v>
      </c>
      <c r="BM561" s="454">
        <v>40</v>
      </c>
      <c r="BN561" s="484" t="s">
        <v>1252</v>
      </c>
      <c r="BO561" s="454" t="s">
        <v>1253</v>
      </c>
      <c r="BP561" s="454" t="s">
        <v>195</v>
      </c>
      <c r="BQ561" s="454" t="s">
        <v>195</v>
      </c>
      <c r="BT561" s="485">
        <v>195.07895790000001</v>
      </c>
    </row>
    <row r="562" spans="1:72" ht="13.5" customHeight="1" outlineLevel="1">
      <c r="A562" s="431" t="s">
        <v>1269</v>
      </c>
      <c r="B562" s="432" t="s">
        <v>1250</v>
      </c>
      <c r="C562" s="432">
        <v>5</v>
      </c>
      <c r="D562" s="432">
        <v>2</v>
      </c>
      <c r="E562" s="432" t="s">
        <v>1270</v>
      </c>
      <c r="F562" s="433">
        <v>3505</v>
      </c>
      <c r="G562" s="456">
        <v>3119.4500000000003</v>
      </c>
      <c r="H562" s="434">
        <v>1366.95</v>
      </c>
      <c r="I562" s="444">
        <v>4</v>
      </c>
      <c r="J562" s="436">
        <v>2</v>
      </c>
      <c r="K562" s="437">
        <v>1.6</v>
      </c>
      <c r="L562" s="438">
        <v>6.804328588261642</v>
      </c>
      <c r="M562" s="439">
        <v>3.402164294130821</v>
      </c>
      <c r="N562" s="440">
        <v>2.7217314353046569</v>
      </c>
      <c r="O562" s="438">
        <v>9.18597561449835</v>
      </c>
      <c r="P562" s="439">
        <v>4.592987807249175</v>
      </c>
      <c r="Q562" s="441">
        <v>3.6743902457993403</v>
      </c>
      <c r="R562" s="442">
        <v>12</v>
      </c>
      <c r="S562" s="443">
        <v>6</v>
      </c>
      <c r="T562" s="437">
        <v>4.8000000000000007</v>
      </c>
      <c r="U562" s="444">
        <v>92</v>
      </c>
      <c r="V562" s="432">
        <v>46</v>
      </c>
      <c r="W562" s="445">
        <v>36.800000000000004</v>
      </c>
      <c r="X562" s="443" t="s">
        <v>213</v>
      </c>
      <c r="Y562" s="436" t="s">
        <v>194</v>
      </c>
      <c r="Z562" s="436">
        <v>88.2</v>
      </c>
      <c r="AA562" s="436">
        <v>89.1</v>
      </c>
      <c r="AB562" s="436">
        <v>88.5</v>
      </c>
      <c r="AC562" s="436">
        <v>87.5</v>
      </c>
      <c r="AD562" s="436">
        <v>78.099999999999994</v>
      </c>
      <c r="AE562" s="436">
        <v>85.9</v>
      </c>
      <c r="AF562" s="436">
        <v>88.2</v>
      </c>
      <c r="AG562" s="436">
        <v>7.5</v>
      </c>
      <c r="AH562" s="436">
        <v>13</v>
      </c>
      <c r="AI562" s="436">
        <v>32</v>
      </c>
      <c r="AJ562" s="436">
        <v>12.45</v>
      </c>
      <c r="AK562" s="436">
        <v>170</v>
      </c>
      <c r="AL562" s="436">
        <v>420</v>
      </c>
      <c r="AM562" s="436">
        <v>166</v>
      </c>
      <c r="AN562" s="432">
        <v>15</v>
      </c>
      <c r="AO562" s="432">
        <v>29</v>
      </c>
      <c r="AP562" s="446">
        <v>105</v>
      </c>
      <c r="AQ562" s="447">
        <v>17.1020170745455</v>
      </c>
      <c r="AR562" s="446">
        <v>5.7</v>
      </c>
      <c r="AS562" s="449">
        <v>0.18</v>
      </c>
      <c r="AT562" s="432" t="s">
        <v>299</v>
      </c>
      <c r="AU562" s="432" t="s">
        <v>197</v>
      </c>
      <c r="AV562" s="450">
        <v>69</v>
      </c>
      <c r="AW562" s="450">
        <v>81</v>
      </c>
      <c r="AX562" s="450">
        <v>36</v>
      </c>
      <c r="AY562" s="450">
        <v>49</v>
      </c>
      <c r="AZ562" s="450">
        <v>61</v>
      </c>
      <c r="BA562" s="450">
        <v>66</v>
      </c>
      <c r="BB562" s="450">
        <v>64</v>
      </c>
      <c r="BC562" s="450">
        <v>60</v>
      </c>
      <c r="BD562" s="450">
        <v>50</v>
      </c>
      <c r="BE562" s="451">
        <f t="shared" si="41"/>
        <v>223.58926553672316</v>
      </c>
      <c r="BF562" s="450">
        <v>5400</v>
      </c>
      <c r="BG562" s="451">
        <f t="shared" si="42"/>
        <v>223.58926553672316</v>
      </c>
      <c r="BH562" s="450">
        <v>5400</v>
      </c>
      <c r="BI562" s="446" t="s">
        <v>1251</v>
      </c>
      <c r="BJ562" s="446" t="s">
        <v>199</v>
      </c>
      <c r="BK562" s="452" t="s">
        <v>200</v>
      </c>
      <c r="BL562" s="453">
        <v>1.1499999999999999</v>
      </c>
      <c r="BM562" s="454">
        <v>40</v>
      </c>
      <c r="BN562" s="484" t="s">
        <v>1252</v>
      </c>
      <c r="BO562" s="454" t="s">
        <v>1253</v>
      </c>
      <c r="BP562" s="454" t="s">
        <v>195</v>
      </c>
      <c r="BQ562" s="454" t="s">
        <v>195</v>
      </c>
      <c r="BT562" s="485">
        <v>227.81</v>
      </c>
    </row>
    <row r="563" spans="1:72" ht="13.5" customHeight="1" outlineLevel="1">
      <c r="A563" s="431" t="s">
        <v>1271</v>
      </c>
      <c r="B563" s="432" t="s">
        <v>1250</v>
      </c>
      <c r="C563" s="432">
        <v>3</v>
      </c>
      <c r="D563" s="432">
        <v>4</v>
      </c>
      <c r="E563" s="432" t="s">
        <v>1268</v>
      </c>
      <c r="F563" s="433">
        <v>1760</v>
      </c>
      <c r="G563" s="456">
        <v>1584</v>
      </c>
      <c r="H563" s="434">
        <v>651.20000000000005</v>
      </c>
      <c r="I563" s="435">
        <v>4.2</v>
      </c>
      <c r="J563" s="436">
        <v>2.1</v>
      </c>
      <c r="K563" s="437">
        <v>1.6800000000000002</v>
      </c>
      <c r="L563" s="438">
        <v>5.3832514462533174</v>
      </c>
      <c r="M563" s="439">
        <v>2.6916257231266587</v>
      </c>
      <c r="N563" s="440">
        <v>2.1533005785013271</v>
      </c>
      <c r="O563" s="438">
        <v>6.5809824399698469</v>
      </c>
      <c r="P563" s="439">
        <v>3.2904912199849234</v>
      </c>
      <c r="Q563" s="441">
        <v>2.6323929759879388</v>
      </c>
      <c r="R563" s="442">
        <v>8</v>
      </c>
      <c r="S563" s="443">
        <v>4</v>
      </c>
      <c r="T563" s="437">
        <v>3.2</v>
      </c>
      <c r="U563" s="444">
        <v>66</v>
      </c>
      <c r="V563" s="432">
        <v>33</v>
      </c>
      <c r="W563" s="445">
        <v>26.400000000000002</v>
      </c>
      <c r="X563" s="443" t="s">
        <v>210</v>
      </c>
      <c r="Y563" s="436" t="s">
        <v>194</v>
      </c>
      <c r="Z563" s="436">
        <v>87.8</v>
      </c>
      <c r="AA563" s="436">
        <v>89.4</v>
      </c>
      <c r="AB563" s="436">
        <v>89.5</v>
      </c>
      <c r="AC563" s="436">
        <v>88.5</v>
      </c>
      <c r="AD563" s="436">
        <v>59.5</v>
      </c>
      <c r="AE563" s="436">
        <v>71.7</v>
      </c>
      <c r="AF563" s="436">
        <v>78.5</v>
      </c>
      <c r="AG563" s="436">
        <v>9</v>
      </c>
      <c r="AH563" s="436">
        <v>21</v>
      </c>
      <c r="AI563" s="436">
        <v>32</v>
      </c>
      <c r="AJ563" s="436">
        <v>19.89</v>
      </c>
      <c r="AK563" s="436">
        <v>235</v>
      </c>
      <c r="AL563" s="436">
        <v>360</v>
      </c>
      <c r="AM563" s="436">
        <v>221</v>
      </c>
      <c r="AN563" s="432">
        <v>17</v>
      </c>
      <c r="AO563" s="432">
        <v>29</v>
      </c>
      <c r="AP563" s="446">
        <v>120.009</v>
      </c>
      <c r="AQ563" s="447">
        <v>24.701383911079901</v>
      </c>
      <c r="AR563" s="446">
        <v>17</v>
      </c>
      <c r="AS563" s="449">
        <v>0.26</v>
      </c>
      <c r="AT563" s="432" t="s">
        <v>299</v>
      </c>
      <c r="AU563" s="432" t="s">
        <v>197</v>
      </c>
      <c r="AV563" s="450">
        <v>57</v>
      </c>
      <c r="AW563" s="450">
        <v>67</v>
      </c>
      <c r="AX563" s="450" t="s">
        <v>206</v>
      </c>
      <c r="AY563" s="450">
        <v>42</v>
      </c>
      <c r="AZ563" s="450">
        <v>46</v>
      </c>
      <c r="BA563" s="450">
        <v>54</v>
      </c>
      <c r="BB563" s="450">
        <v>49</v>
      </c>
      <c r="BC563" s="450">
        <v>43</v>
      </c>
      <c r="BD563" s="450">
        <v>32</v>
      </c>
      <c r="BE563" s="451">
        <f t="shared" si="41"/>
        <v>335.38389830508476</v>
      </c>
      <c r="BF563" s="450">
        <v>3600</v>
      </c>
      <c r="BG563" s="451">
        <f t="shared" si="42"/>
        <v>335.38389830508476</v>
      </c>
      <c r="BH563" s="450">
        <v>3600</v>
      </c>
      <c r="BI563" s="446" t="s">
        <v>1251</v>
      </c>
      <c r="BJ563" s="446" t="s">
        <v>199</v>
      </c>
      <c r="BK563" s="452" t="s">
        <v>200</v>
      </c>
      <c r="BL563" s="453">
        <v>1.1499999999999999</v>
      </c>
      <c r="BM563" s="454">
        <v>40</v>
      </c>
      <c r="BN563" s="484" t="s">
        <v>1252</v>
      </c>
      <c r="BO563" s="454" t="s">
        <v>1253</v>
      </c>
      <c r="BP563" s="454" t="s">
        <v>195</v>
      </c>
      <c r="BQ563" s="454" t="s">
        <v>195</v>
      </c>
      <c r="BT563" s="485">
        <v>215.4769914</v>
      </c>
    </row>
    <row r="564" spans="1:72" ht="13.5" customHeight="1" outlineLevel="1">
      <c r="A564" s="431" t="s">
        <v>1272</v>
      </c>
      <c r="B564" s="432" t="s">
        <v>1250</v>
      </c>
      <c r="C564" s="432">
        <v>5</v>
      </c>
      <c r="D564" s="432">
        <v>4</v>
      </c>
      <c r="E564" s="432" t="s">
        <v>1270</v>
      </c>
      <c r="F564" s="433">
        <v>1755</v>
      </c>
      <c r="G564" s="456">
        <v>1579.5</v>
      </c>
      <c r="H564" s="434">
        <v>719.55</v>
      </c>
      <c r="I564" s="444">
        <v>6</v>
      </c>
      <c r="J564" s="436">
        <v>3</v>
      </c>
      <c r="K564" s="437">
        <v>2.4000000000000004</v>
      </c>
      <c r="L564" s="438">
        <v>8.2619569362102787</v>
      </c>
      <c r="M564" s="439">
        <v>4.1309784681051394</v>
      </c>
      <c r="N564" s="440">
        <v>3.3047827744841118</v>
      </c>
      <c r="O564" s="438">
        <v>10.401924796705119</v>
      </c>
      <c r="P564" s="439">
        <v>5.2009623983525595</v>
      </c>
      <c r="Q564" s="441">
        <v>4.1607699186820479</v>
      </c>
      <c r="R564" s="442">
        <v>12.8</v>
      </c>
      <c r="S564" s="443">
        <v>6.4</v>
      </c>
      <c r="T564" s="437">
        <v>5.120000000000001</v>
      </c>
      <c r="U564" s="444">
        <v>100</v>
      </c>
      <c r="V564" s="432">
        <v>50</v>
      </c>
      <c r="W564" s="445">
        <v>40</v>
      </c>
      <c r="X564" s="443" t="s">
        <v>213</v>
      </c>
      <c r="Y564" s="436" t="s">
        <v>194</v>
      </c>
      <c r="Z564" s="436">
        <v>89.2</v>
      </c>
      <c r="AA564" s="436">
        <v>90</v>
      </c>
      <c r="AB564" s="436">
        <v>89.5</v>
      </c>
      <c r="AC564" s="436">
        <v>88.5</v>
      </c>
      <c r="AD564" s="436">
        <v>63.6</v>
      </c>
      <c r="AE564" s="436">
        <v>75.099999999999994</v>
      </c>
      <c r="AF564" s="436">
        <v>80.5</v>
      </c>
      <c r="AG564" s="436">
        <v>15</v>
      </c>
      <c r="AH564" s="436">
        <v>33</v>
      </c>
      <c r="AI564" s="436">
        <v>53</v>
      </c>
      <c r="AJ564" s="436">
        <v>30.749999999999996</v>
      </c>
      <c r="AK564" s="436">
        <v>220</v>
      </c>
      <c r="AL564" s="436">
        <v>350</v>
      </c>
      <c r="AM564" s="436">
        <v>205</v>
      </c>
      <c r="AN564" s="432">
        <v>14</v>
      </c>
      <c r="AO564" s="432">
        <v>29</v>
      </c>
      <c r="AP564" s="446">
        <v>125.07359999999998</v>
      </c>
      <c r="AQ564" s="447">
        <v>27.8992096671601</v>
      </c>
      <c r="AR564" s="446">
        <v>27</v>
      </c>
      <c r="AS564" s="449">
        <v>0.28999999999999998</v>
      </c>
      <c r="AT564" s="432" t="s">
        <v>299</v>
      </c>
      <c r="AU564" s="432" t="s">
        <v>197</v>
      </c>
      <c r="AV564" s="450">
        <v>57</v>
      </c>
      <c r="AW564" s="450">
        <v>67</v>
      </c>
      <c r="AX564" s="450" t="s">
        <v>206</v>
      </c>
      <c r="AY564" s="450">
        <v>42</v>
      </c>
      <c r="AZ564" s="450">
        <v>46</v>
      </c>
      <c r="BA564" s="450">
        <v>54</v>
      </c>
      <c r="BB564" s="450">
        <v>49</v>
      </c>
      <c r="BC564" s="450">
        <v>43</v>
      </c>
      <c r="BD564" s="450">
        <v>32</v>
      </c>
      <c r="BE564" s="451">
        <f t="shared" si="41"/>
        <v>335.38389830508476</v>
      </c>
      <c r="BF564" s="450">
        <v>3600</v>
      </c>
      <c r="BG564" s="451">
        <f t="shared" si="42"/>
        <v>335.38389830508476</v>
      </c>
      <c r="BH564" s="450">
        <v>3600</v>
      </c>
      <c r="BI564" s="446" t="s">
        <v>1251</v>
      </c>
      <c r="BJ564" s="446" t="s">
        <v>199</v>
      </c>
      <c r="BK564" s="452" t="s">
        <v>200</v>
      </c>
      <c r="BL564" s="453">
        <v>1.1499999999999999</v>
      </c>
      <c r="BM564" s="454">
        <v>40</v>
      </c>
      <c r="BN564" s="484" t="s">
        <v>1252</v>
      </c>
      <c r="BO564" s="454" t="s">
        <v>1253</v>
      </c>
      <c r="BP564" s="454" t="s">
        <v>195</v>
      </c>
      <c r="BQ564" s="454" t="s">
        <v>195</v>
      </c>
      <c r="BT564" s="485">
        <v>204.5092842</v>
      </c>
    </row>
    <row r="565" spans="1:72" ht="13.5" customHeight="1" outlineLevel="1">
      <c r="A565" s="431" t="s">
        <v>1273</v>
      </c>
      <c r="B565" s="432" t="s">
        <v>1250</v>
      </c>
      <c r="C565" s="432">
        <v>7.5</v>
      </c>
      <c r="D565" s="432">
        <v>2</v>
      </c>
      <c r="E565" s="432" t="s">
        <v>221</v>
      </c>
      <c r="F565" s="433">
        <v>3520</v>
      </c>
      <c r="G565" s="456">
        <v>3168</v>
      </c>
      <c r="H565" s="434">
        <v>1126.4000000000001</v>
      </c>
      <c r="I565" s="435">
        <v>6</v>
      </c>
      <c r="J565" s="436">
        <v>3</v>
      </c>
      <c r="K565" s="437">
        <v>2.4000000000000004</v>
      </c>
      <c r="L565" s="438">
        <v>9.9958214429211054</v>
      </c>
      <c r="M565" s="439">
        <v>4.9979107214605527</v>
      </c>
      <c r="N565" s="440">
        <v>3.9983285771684423</v>
      </c>
      <c r="O565" s="438">
        <v>13.484749989949064</v>
      </c>
      <c r="P565" s="439">
        <v>6.742374994974532</v>
      </c>
      <c r="Q565" s="441">
        <v>5.3938999959796261</v>
      </c>
      <c r="R565" s="442">
        <v>17.600000000000001</v>
      </c>
      <c r="S565" s="443">
        <v>8.8000000000000007</v>
      </c>
      <c r="T565" s="437">
        <v>7.0400000000000009</v>
      </c>
      <c r="U565" s="444">
        <v>126</v>
      </c>
      <c r="V565" s="432">
        <v>63</v>
      </c>
      <c r="W565" s="445">
        <v>50.400000000000006</v>
      </c>
      <c r="X565" s="443" t="s">
        <v>222</v>
      </c>
      <c r="Y565" s="436" t="s">
        <v>194</v>
      </c>
      <c r="Z565" s="436">
        <v>89.6</v>
      </c>
      <c r="AA565" s="436">
        <v>90.1</v>
      </c>
      <c r="AB565" s="436">
        <v>89.5</v>
      </c>
      <c r="AC565" s="436">
        <v>88.5</v>
      </c>
      <c r="AD565" s="436">
        <v>78.5</v>
      </c>
      <c r="AE565" s="436">
        <v>86.8</v>
      </c>
      <c r="AF565" s="436">
        <v>89.2</v>
      </c>
      <c r="AG565" s="436">
        <v>11</v>
      </c>
      <c r="AH565" s="436">
        <v>20</v>
      </c>
      <c r="AI565" s="436">
        <v>55</v>
      </c>
      <c r="AJ565" s="436">
        <v>19.03</v>
      </c>
      <c r="AK565" s="436">
        <v>180</v>
      </c>
      <c r="AL565" s="436">
        <v>490</v>
      </c>
      <c r="AM565" s="436">
        <v>173</v>
      </c>
      <c r="AN565" s="432">
        <v>17</v>
      </c>
      <c r="AO565" s="432">
        <v>30</v>
      </c>
      <c r="AP565" s="446">
        <v>165</v>
      </c>
      <c r="AQ565" s="447">
        <v>30.80871084423805</v>
      </c>
      <c r="AR565" s="446">
        <v>8.3000000000000007</v>
      </c>
      <c r="AS565" s="449">
        <v>0.45</v>
      </c>
      <c r="AT565" s="432" t="s">
        <v>299</v>
      </c>
      <c r="AU565" s="432" t="s">
        <v>197</v>
      </c>
      <c r="AV565" s="450">
        <v>66</v>
      </c>
      <c r="AW565" s="450">
        <v>78</v>
      </c>
      <c r="AX565" s="450">
        <v>36</v>
      </c>
      <c r="AY565" s="450">
        <v>53</v>
      </c>
      <c r="AZ565" s="450">
        <v>55</v>
      </c>
      <c r="BA565" s="450">
        <v>63</v>
      </c>
      <c r="BB565" s="450">
        <v>62</v>
      </c>
      <c r="BC565" s="450">
        <v>58</v>
      </c>
      <c r="BD565" s="450">
        <v>47</v>
      </c>
      <c r="BE565" s="451">
        <f t="shared" si="41"/>
        <v>223.58926553672316</v>
      </c>
      <c r="BF565" s="450">
        <v>5400</v>
      </c>
      <c r="BG565" s="451">
        <f t="shared" si="42"/>
        <v>223.58926553672316</v>
      </c>
      <c r="BH565" s="450">
        <v>5400</v>
      </c>
      <c r="BI565" s="446" t="s">
        <v>1251</v>
      </c>
      <c r="BJ565" s="446" t="s">
        <v>199</v>
      </c>
      <c r="BK565" s="452" t="s">
        <v>200</v>
      </c>
      <c r="BL565" s="453">
        <v>1.1499999999999999</v>
      </c>
      <c r="BM565" s="454">
        <v>40</v>
      </c>
      <c r="BN565" s="484" t="s">
        <v>1252</v>
      </c>
      <c r="BO565" s="454" t="s">
        <v>1253</v>
      </c>
      <c r="BP565" s="454" t="s">
        <v>195</v>
      </c>
      <c r="BQ565" s="454" t="s">
        <v>195</v>
      </c>
      <c r="BT565" s="485">
        <v>242.82336839999999</v>
      </c>
    </row>
    <row r="566" spans="1:72" ht="13.5" customHeight="1" outlineLevel="1">
      <c r="A566" s="431" t="s">
        <v>1274</v>
      </c>
      <c r="B566" s="432" t="s">
        <v>1250</v>
      </c>
      <c r="C566" s="432">
        <v>10</v>
      </c>
      <c r="D566" s="432">
        <v>2</v>
      </c>
      <c r="E566" s="432" t="s">
        <v>224</v>
      </c>
      <c r="F566" s="433">
        <v>3515</v>
      </c>
      <c r="G566" s="456">
        <v>3128.35</v>
      </c>
      <c r="H566" s="434">
        <v>1370.8500000000001</v>
      </c>
      <c r="I566" s="435">
        <v>7</v>
      </c>
      <c r="J566" s="436">
        <v>3.5</v>
      </c>
      <c r="K566" s="437">
        <v>2.8000000000000003</v>
      </c>
      <c r="L566" s="438">
        <v>12.639674545662578</v>
      </c>
      <c r="M566" s="439">
        <v>6.3198372728312888</v>
      </c>
      <c r="N566" s="440">
        <v>5.0558698182650312</v>
      </c>
      <c r="O566" s="438">
        <v>17.381802420103117</v>
      </c>
      <c r="P566" s="439">
        <v>8.6909012100515586</v>
      </c>
      <c r="Q566" s="441">
        <v>6.9527209680412474</v>
      </c>
      <c r="R566" s="442">
        <v>23</v>
      </c>
      <c r="S566" s="443">
        <v>11.5</v>
      </c>
      <c r="T566" s="437">
        <v>9.2000000000000011</v>
      </c>
      <c r="U566" s="444">
        <v>162</v>
      </c>
      <c r="V566" s="432">
        <v>81</v>
      </c>
      <c r="W566" s="445">
        <v>64.8</v>
      </c>
      <c r="X566" s="443" t="s">
        <v>222</v>
      </c>
      <c r="Y566" s="436" t="s">
        <v>194</v>
      </c>
      <c r="Z566" s="436">
        <v>91</v>
      </c>
      <c r="AA566" s="436">
        <v>91.1</v>
      </c>
      <c r="AB566" s="436">
        <v>90.2</v>
      </c>
      <c r="AC566" s="436">
        <v>89.5</v>
      </c>
      <c r="AD566" s="436">
        <v>81.5</v>
      </c>
      <c r="AE566" s="436">
        <v>88.8</v>
      </c>
      <c r="AF566" s="436">
        <v>90.3</v>
      </c>
      <c r="AG566" s="436">
        <v>15</v>
      </c>
      <c r="AH566" s="436">
        <v>27</v>
      </c>
      <c r="AI566" s="436">
        <v>66</v>
      </c>
      <c r="AJ566" s="436">
        <v>24.9</v>
      </c>
      <c r="AK566" s="436">
        <v>180</v>
      </c>
      <c r="AL566" s="436">
        <v>440</v>
      </c>
      <c r="AM566" s="436">
        <v>166</v>
      </c>
      <c r="AN566" s="432">
        <v>14</v>
      </c>
      <c r="AO566" s="432">
        <v>28</v>
      </c>
      <c r="AP566" s="446">
        <v>184.96799999999999</v>
      </c>
      <c r="AQ566" s="447">
        <v>35.528316152233032</v>
      </c>
      <c r="AR566" s="446">
        <v>11</v>
      </c>
      <c r="AS566" s="449">
        <v>0.55000000000000004</v>
      </c>
      <c r="AT566" s="432" t="s">
        <v>299</v>
      </c>
      <c r="AU566" s="432" t="s">
        <v>197</v>
      </c>
      <c r="AV566" s="450">
        <v>66</v>
      </c>
      <c r="AW566" s="450">
        <v>78</v>
      </c>
      <c r="AX566" s="450">
        <v>36</v>
      </c>
      <c r="AY566" s="450">
        <v>53</v>
      </c>
      <c r="AZ566" s="450">
        <v>55</v>
      </c>
      <c r="BA566" s="450">
        <v>63</v>
      </c>
      <c r="BB566" s="450">
        <v>62</v>
      </c>
      <c r="BC566" s="450">
        <v>58</v>
      </c>
      <c r="BD566" s="450">
        <v>47</v>
      </c>
      <c r="BE566" s="451">
        <f t="shared" si="41"/>
        <v>223.58926553672316</v>
      </c>
      <c r="BF566" s="450">
        <v>5400</v>
      </c>
      <c r="BG566" s="451">
        <f t="shared" si="42"/>
        <v>223.58926553672316</v>
      </c>
      <c r="BH566" s="450">
        <v>5400</v>
      </c>
      <c r="BI566" s="446" t="s">
        <v>1251</v>
      </c>
      <c r="BJ566" s="446" t="s">
        <v>199</v>
      </c>
      <c r="BK566" s="452" t="s">
        <v>200</v>
      </c>
      <c r="BL566" s="453">
        <v>1.1499999999999999</v>
      </c>
      <c r="BM566" s="454">
        <v>40</v>
      </c>
      <c r="BN566" s="484" t="s">
        <v>1252</v>
      </c>
      <c r="BO566" s="454" t="s">
        <v>1253</v>
      </c>
      <c r="BP566" s="454" t="s">
        <v>195</v>
      </c>
      <c r="BQ566" s="454" t="s">
        <v>195</v>
      </c>
      <c r="BT566" s="485">
        <v>227.57</v>
      </c>
    </row>
    <row r="567" spans="1:72" ht="13.5" customHeight="1" outlineLevel="1">
      <c r="A567" s="431" t="s">
        <v>1275</v>
      </c>
      <c r="B567" s="432" t="s">
        <v>1250</v>
      </c>
      <c r="C567" s="432">
        <v>7.5</v>
      </c>
      <c r="D567" s="432">
        <v>4</v>
      </c>
      <c r="E567" s="432" t="s">
        <v>221</v>
      </c>
      <c r="F567" s="433">
        <v>1765</v>
      </c>
      <c r="G567" s="456">
        <v>1570.8500000000001</v>
      </c>
      <c r="H567" s="434">
        <v>741.3</v>
      </c>
      <c r="I567" s="435">
        <v>10</v>
      </c>
      <c r="J567" s="436">
        <v>5</v>
      </c>
      <c r="K567" s="437">
        <v>4</v>
      </c>
      <c r="L567" s="438">
        <v>12.808252202462466</v>
      </c>
      <c r="M567" s="439">
        <v>6.4041261012312329</v>
      </c>
      <c r="N567" s="440">
        <v>5.1233008809849867</v>
      </c>
      <c r="O567" s="438">
        <v>15.906688710916864</v>
      </c>
      <c r="P567" s="439">
        <v>7.953344355458432</v>
      </c>
      <c r="Q567" s="441">
        <v>6.3626754843667461</v>
      </c>
      <c r="R567" s="442">
        <v>19.399999999999999</v>
      </c>
      <c r="S567" s="443">
        <v>9.6999999999999993</v>
      </c>
      <c r="T567" s="437">
        <v>7.76</v>
      </c>
      <c r="U567" s="444">
        <v>126</v>
      </c>
      <c r="V567" s="432">
        <v>63</v>
      </c>
      <c r="W567" s="445">
        <v>50.400000000000006</v>
      </c>
      <c r="X567" s="443" t="s">
        <v>222</v>
      </c>
      <c r="Y567" s="436" t="s">
        <v>194</v>
      </c>
      <c r="Z567" s="436">
        <v>90.73</v>
      </c>
      <c r="AA567" s="436">
        <v>91.7</v>
      </c>
      <c r="AB567" s="436">
        <v>91.7</v>
      </c>
      <c r="AC567" s="436">
        <v>91</v>
      </c>
      <c r="AD567" s="436">
        <v>60.5</v>
      </c>
      <c r="AE567" s="436">
        <v>72.3</v>
      </c>
      <c r="AF567" s="436">
        <v>78.900000000000006</v>
      </c>
      <c r="AG567" s="436">
        <v>22</v>
      </c>
      <c r="AH567" s="436">
        <v>60</v>
      </c>
      <c r="AI567" s="436">
        <v>100</v>
      </c>
      <c r="AJ567" s="436">
        <v>55.22</v>
      </c>
      <c r="AK567" s="436">
        <v>270</v>
      </c>
      <c r="AL567" s="436">
        <v>450</v>
      </c>
      <c r="AM567" s="436">
        <v>251</v>
      </c>
      <c r="AN567" s="432">
        <v>25</v>
      </c>
      <c r="AO567" s="432">
        <v>42</v>
      </c>
      <c r="AP567" s="446">
        <v>192.01439999999999</v>
      </c>
      <c r="AQ567" s="447">
        <v>46.635563439608248</v>
      </c>
      <c r="AR567" s="446">
        <v>39</v>
      </c>
      <c r="AS567" s="449">
        <v>0.85</v>
      </c>
      <c r="AT567" s="432" t="s">
        <v>299</v>
      </c>
      <c r="AU567" s="432" t="s">
        <v>197</v>
      </c>
      <c r="AV567" s="450">
        <v>57</v>
      </c>
      <c r="AW567" s="450">
        <v>69</v>
      </c>
      <c r="AX567" s="450" t="s">
        <v>206</v>
      </c>
      <c r="AY567" s="450">
        <v>37</v>
      </c>
      <c r="AZ567" s="450">
        <v>44</v>
      </c>
      <c r="BA567" s="450">
        <v>54</v>
      </c>
      <c r="BB567" s="450">
        <v>53</v>
      </c>
      <c r="BC567" s="450">
        <v>44</v>
      </c>
      <c r="BD567" s="450">
        <v>35</v>
      </c>
      <c r="BE567" s="451">
        <f t="shared" si="41"/>
        <v>335.38389830508476</v>
      </c>
      <c r="BF567" s="450">
        <v>3600</v>
      </c>
      <c r="BG567" s="451">
        <f t="shared" si="42"/>
        <v>335.38389830508476</v>
      </c>
      <c r="BH567" s="450">
        <v>3600</v>
      </c>
      <c r="BI567" s="446" t="s">
        <v>1251</v>
      </c>
      <c r="BJ567" s="446" t="s">
        <v>199</v>
      </c>
      <c r="BK567" s="452" t="s">
        <v>200</v>
      </c>
      <c r="BL567" s="453">
        <v>1.1499999999999999</v>
      </c>
      <c r="BM567" s="454">
        <v>40</v>
      </c>
      <c r="BN567" s="484" t="s">
        <v>1252</v>
      </c>
      <c r="BO567" s="454" t="s">
        <v>1253</v>
      </c>
      <c r="BP567" s="454" t="s">
        <v>195</v>
      </c>
      <c r="BQ567" s="454" t="s">
        <v>195</v>
      </c>
      <c r="BT567" s="485">
        <v>283.74284210000002</v>
      </c>
    </row>
    <row r="568" spans="1:72" ht="13.5" customHeight="1" outlineLevel="1">
      <c r="A568" s="431" t="s">
        <v>1276</v>
      </c>
      <c r="B568" s="432" t="s">
        <v>1250</v>
      </c>
      <c r="C568" s="432">
        <v>10</v>
      </c>
      <c r="D568" s="432">
        <v>4</v>
      </c>
      <c r="E568" s="432" t="s">
        <v>224</v>
      </c>
      <c r="F568" s="433">
        <v>1755</v>
      </c>
      <c r="G568" s="456">
        <v>1561.95</v>
      </c>
      <c r="H568" s="434">
        <v>684.45</v>
      </c>
      <c r="I568" s="435">
        <v>12.2</v>
      </c>
      <c r="J568" s="436">
        <v>6.1</v>
      </c>
      <c r="K568" s="437">
        <v>4.88</v>
      </c>
      <c r="L568" s="438">
        <v>16.023038576095981</v>
      </c>
      <c r="M568" s="439">
        <v>8.0115192880479906</v>
      </c>
      <c r="N568" s="440">
        <v>6.409215430438393</v>
      </c>
      <c r="O568" s="438">
        <v>20.014293274614094</v>
      </c>
      <c r="P568" s="439">
        <v>10.007146637307047</v>
      </c>
      <c r="Q568" s="441">
        <v>8.0057173098456378</v>
      </c>
      <c r="R568" s="442">
        <v>25</v>
      </c>
      <c r="S568" s="443">
        <v>12.5</v>
      </c>
      <c r="T568" s="437">
        <v>10</v>
      </c>
      <c r="U568" s="444">
        <v>162</v>
      </c>
      <c r="V568" s="432">
        <v>81</v>
      </c>
      <c r="W568" s="445">
        <v>64.8</v>
      </c>
      <c r="X568" s="443" t="s">
        <v>222</v>
      </c>
      <c r="Y568" s="436" t="s">
        <v>194</v>
      </c>
      <c r="Z568" s="436">
        <v>91.7</v>
      </c>
      <c r="AA568" s="436">
        <v>92.2</v>
      </c>
      <c r="AB568" s="436">
        <v>91.7</v>
      </c>
      <c r="AC568" s="436">
        <v>91</v>
      </c>
      <c r="AD568" s="436">
        <v>63.8</v>
      </c>
      <c r="AE568" s="436">
        <v>76.2</v>
      </c>
      <c r="AF568" s="436">
        <v>81.7</v>
      </c>
      <c r="AG568" s="436">
        <v>30</v>
      </c>
      <c r="AH568" s="436">
        <v>81</v>
      </c>
      <c r="AI568" s="436">
        <v>123</v>
      </c>
      <c r="AJ568" s="436">
        <v>75.899999999999991</v>
      </c>
      <c r="AK568" s="436">
        <v>270</v>
      </c>
      <c r="AL568" s="436">
        <v>410</v>
      </c>
      <c r="AM568" s="436">
        <v>253</v>
      </c>
      <c r="AN568" s="432">
        <v>20</v>
      </c>
      <c r="AO568" s="432">
        <v>36</v>
      </c>
      <c r="AP568" s="446">
        <v>199.94159999999999</v>
      </c>
      <c r="AQ568" s="447">
        <v>51.762318427036817</v>
      </c>
      <c r="AR568" s="446">
        <v>51</v>
      </c>
      <c r="AS568" s="449">
        <v>0.9</v>
      </c>
      <c r="AT568" s="432" t="s">
        <v>299</v>
      </c>
      <c r="AU568" s="432" t="s">
        <v>197</v>
      </c>
      <c r="AV568" s="450">
        <v>57</v>
      </c>
      <c r="AW568" s="450">
        <v>69</v>
      </c>
      <c r="AX568" s="450" t="s">
        <v>206</v>
      </c>
      <c r="AY568" s="450">
        <v>37</v>
      </c>
      <c r="AZ568" s="450">
        <v>44</v>
      </c>
      <c r="BA568" s="450">
        <v>54</v>
      </c>
      <c r="BB568" s="450">
        <v>53</v>
      </c>
      <c r="BC568" s="450">
        <v>44</v>
      </c>
      <c r="BD568" s="450">
        <v>35</v>
      </c>
      <c r="BE568" s="451">
        <f t="shared" si="41"/>
        <v>335.38389830508476</v>
      </c>
      <c r="BF568" s="450">
        <v>3600</v>
      </c>
      <c r="BG568" s="451">
        <f t="shared" si="42"/>
        <v>335.38389830508476</v>
      </c>
      <c r="BH568" s="450">
        <v>3600</v>
      </c>
      <c r="BI568" s="446" t="s">
        <v>1251</v>
      </c>
      <c r="BJ568" s="446" t="s">
        <v>199</v>
      </c>
      <c r="BK568" s="452" t="s">
        <v>200</v>
      </c>
      <c r="BL568" s="453">
        <v>1.1499999999999999</v>
      </c>
      <c r="BM568" s="454">
        <v>40</v>
      </c>
      <c r="BN568" s="484" t="s">
        <v>1252</v>
      </c>
      <c r="BO568" s="454" t="s">
        <v>1253</v>
      </c>
      <c r="BP568" s="454" t="s">
        <v>195</v>
      </c>
      <c r="BQ568" s="454" t="s">
        <v>195</v>
      </c>
      <c r="BT568" s="485">
        <v>253.72216839999999</v>
      </c>
    </row>
    <row r="569" spans="1:72" ht="13.5" customHeight="1" outlineLevel="1">
      <c r="A569" s="431" t="s">
        <v>1277</v>
      </c>
      <c r="B569" s="432" t="s">
        <v>1250</v>
      </c>
      <c r="C569" s="432">
        <v>3</v>
      </c>
      <c r="D569" s="432">
        <v>6</v>
      </c>
      <c r="E569" s="432" t="s">
        <v>221</v>
      </c>
      <c r="F569" s="433">
        <v>1175</v>
      </c>
      <c r="G569" s="456">
        <v>1045.75</v>
      </c>
      <c r="H569" s="434">
        <v>481.74999999999994</v>
      </c>
      <c r="I569" s="435">
        <v>5</v>
      </c>
      <c r="J569" s="436">
        <v>2.5</v>
      </c>
      <c r="K569" s="437">
        <v>2</v>
      </c>
      <c r="L569" s="438">
        <v>6.1478591372758604</v>
      </c>
      <c r="M569" s="439">
        <v>3.0739295686379302</v>
      </c>
      <c r="N569" s="440">
        <v>2.4591436549103443</v>
      </c>
      <c r="O569" s="438">
        <v>7.2230097189074947</v>
      </c>
      <c r="P569" s="439">
        <v>3.6115048594537473</v>
      </c>
      <c r="Q569" s="441">
        <v>2.889203887562998</v>
      </c>
      <c r="R569" s="442">
        <v>8.6</v>
      </c>
      <c r="S569" s="443">
        <v>4.3</v>
      </c>
      <c r="T569" s="437">
        <v>3.44</v>
      </c>
      <c r="U569" s="444">
        <v>64</v>
      </c>
      <c r="V569" s="432">
        <v>32</v>
      </c>
      <c r="W569" s="445">
        <v>25.6</v>
      </c>
      <c r="X569" s="443" t="s">
        <v>210</v>
      </c>
      <c r="Y569" s="436" t="s">
        <v>194</v>
      </c>
      <c r="Z569" s="436">
        <v>87.8</v>
      </c>
      <c r="AA569" s="436">
        <v>89.3</v>
      </c>
      <c r="AB569" s="436">
        <v>89.5</v>
      </c>
      <c r="AC569" s="436">
        <v>88.5</v>
      </c>
      <c r="AD569" s="436">
        <v>52.1</v>
      </c>
      <c r="AE569" s="436">
        <v>65.400000000000006</v>
      </c>
      <c r="AF569" s="436">
        <v>73</v>
      </c>
      <c r="AG569" s="436">
        <v>13.4</v>
      </c>
      <c r="AH569" s="436">
        <v>35.5</v>
      </c>
      <c r="AI569" s="436">
        <v>63</v>
      </c>
      <c r="AJ569" s="436">
        <v>33.098000000000006</v>
      </c>
      <c r="AK569" s="436">
        <v>265</v>
      </c>
      <c r="AL569" s="436">
        <v>470</v>
      </c>
      <c r="AM569" s="436">
        <v>247</v>
      </c>
      <c r="AN569" s="432">
        <v>23</v>
      </c>
      <c r="AO569" s="432">
        <v>35</v>
      </c>
      <c r="AP569" s="446">
        <v>175.059</v>
      </c>
      <c r="AQ569" s="447">
        <v>40.116715285559692</v>
      </c>
      <c r="AR569" s="446">
        <v>44</v>
      </c>
      <c r="AS569" s="449">
        <v>0.65</v>
      </c>
      <c r="AT569" s="432" t="s">
        <v>299</v>
      </c>
      <c r="AU569" s="432" t="s">
        <v>197</v>
      </c>
      <c r="AV569" s="450">
        <v>64</v>
      </c>
      <c r="AW569" s="450">
        <v>71</v>
      </c>
      <c r="AX569" s="450">
        <v>41</v>
      </c>
      <c r="AY569" s="450">
        <v>42</v>
      </c>
      <c r="AZ569" s="450">
        <v>52</v>
      </c>
      <c r="BA569" s="450">
        <v>64</v>
      </c>
      <c r="BB569" s="450">
        <v>54</v>
      </c>
      <c r="BC569" s="450">
        <v>47</v>
      </c>
      <c r="BD569" s="450">
        <v>34</v>
      </c>
      <c r="BE569" s="451">
        <f t="shared" si="41"/>
        <v>503.07584745762711</v>
      </c>
      <c r="BF569" s="450">
        <v>2400</v>
      </c>
      <c r="BG569" s="451">
        <f t="shared" si="42"/>
        <v>503.07584745762711</v>
      </c>
      <c r="BH569" s="450">
        <v>2400</v>
      </c>
      <c r="BI569" s="446" t="s">
        <v>1251</v>
      </c>
      <c r="BJ569" s="446" t="s">
        <v>199</v>
      </c>
      <c r="BK569" s="452" t="s">
        <v>200</v>
      </c>
      <c r="BL569" s="453">
        <v>1.1499999999999999</v>
      </c>
      <c r="BM569" s="454">
        <v>40</v>
      </c>
      <c r="BN569" s="484" t="s">
        <v>1252</v>
      </c>
      <c r="BO569" s="454" t="s">
        <v>1253</v>
      </c>
      <c r="BP569" s="454" t="s">
        <v>195</v>
      </c>
      <c r="BQ569" s="454" t="s">
        <v>195</v>
      </c>
      <c r="BT569" s="485">
        <v>270.79894739999997</v>
      </c>
    </row>
    <row r="570" spans="1:72" ht="13.5" customHeight="1" outlineLevel="1">
      <c r="A570" s="431" t="s">
        <v>1278</v>
      </c>
      <c r="B570" s="432" t="s">
        <v>1250</v>
      </c>
      <c r="C570" s="432">
        <v>5</v>
      </c>
      <c r="D570" s="432">
        <v>6</v>
      </c>
      <c r="E570" s="432" t="s">
        <v>224</v>
      </c>
      <c r="F570" s="433">
        <v>1165</v>
      </c>
      <c r="G570" s="456">
        <v>1036.8499999999999</v>
      </c>
      <c r="H570" s="434">
        <v>466</v>
      </c>
      <c r="I570" s="435">
        <v>7</v>
      </c>
      <c r="J570" s="436">
        <v>3.5</v>
      </c>
      <c r="K570" s="437">
        <v>3.6</v>
      </c>
      <c r="L570" s="438">
        <v>8.8164838579375235</v>
      </c>
      <c r="M570" s="439">
        <v>4.4082419289687618</v>
      </c>
      <c r="N570" s="440">
        <v>3.5265935431750095</v>
      </c>
      <c r="O570" s="438">
        <v>10.928816985318193</v>
      </c>
      <c r="P570" s="439">
        <v>5.4644084926590963</v>
      </c>
      <c r="Q570" s="441">
        <v>4.3715267941272771</v>
      </c>
      <c r="R570" s="442">
        <v>13.4</v>
      </c>
      <c r="S570" s="443">
        <v>6.7</v>
      </c>
      <c r="T570" s="437">
        <v>5.36</v>
      </c>
      <c r="U570" s="444">
        <v>92</v>
      </c>
      <c r="V570" s="432">
        <v>46</v>
      </c>
      <c r="W570" s="445">
        <v>36.800000000000004</v>
      </c>
      <c r="X570" s="443" t="s">
        <v>213</v>
      </c>
      <c r="Y570" s="436" t="s">
        <v>194</v>
      </c>
      <c r="Z570" s="436">
        <v>89.5</v>
      </c>
      <c r="AA570" s="436">
        <v>90.1</v>
      </c>
      <c r="AB570" s="436">
        <v>89.5</v>
      </c>
      <c r="AC570" s="436">
        <v>88.5</v>
      </c>
      <c r="AD570" s="436">
        <v>59.4</v>
      </c>
      <c r="AE570" s="436">
        <v>71.400000000000006</v>
      </c>
      <c r="AF570" s="436">
        <v>78.099999999999994</v>
      </c>
      <c r="AG570" s="436">
        <v>26.5</v>
      </c>
      <c r="AH570" s="436">
        <v>50</v>
      </c>
      <c r="AI570" s="436">
        <v>86</v>
      </c>
      <c r="AJ570" s="436">
        <v>54.324999999999996</v>
      </c>
      <c r="AK570" s="436">
        <v>220</v>
      </c>
      <c r="AL570" s="436">
        <v>380</v>
      </c>
      <c r="AM570" s="436">
        <v>205</v>
      </c>
      <c r="AN570" s="432">
        <v>14</v>
      </c>
      <c r="AO570" s="432">
        <v>21</v>
      </c>
      <c r="AP570" s="446">
        <v>180</v>
      </c>
      <c r="AQ570" s="447">
        <v>46.064943181136016</v>
      </c>
      <c r="AR570" s="446">
        <v>71</v>
      </c>
      <c r="AS570" s="449">
        <v>0.75</v>
      </c>
      <c r="AT570" s="432" t="s">
        <v>299</v>
      </c>
      <c r="AU570" s="432" t="s">
        <v>197</v>
      </c>
      <c r="AV570" s="450">
        <v>64</v>
      </c>
      <c r="AW570" s="450">
        <v>71</v>
      </c>
      <c r="AX570" s="450">
        <v>41</v>
      </c>
      <c r="AY570" s="450">
        <v>42</v>
      </c>
      <c r="AZ570" s="450">
        <v>52</v>
      </c>
      <c r="BA570" s="450">
        <v>64</v>
      </c>
      <c r="BB570" s="450">
        <v>54</v>
      </c>
      <c r="BC570" s="450">
        <v>47</v>
      </c>
      <c r="BD570" s="450">
        <v>34</v>
      </c>
      <c r="BE570" s="451">
        <f t="shared" si="41"/>
        <v>503.07584745762711</v>
      </c>
      <c r="BF570" s="450">
        <v>2400</v>
      </c>
      <c r="BG570" s="451">
        <f t="shared" si="42"/>
        <v>503.07584745762711</v>
      </c>
      <c r="BH570" s="450">
        <v>2400</v>
      </c>
      <c r="BI570" s="446" t="s">
        <v>1251</v>
      </c>
      <c r="BJ570" s="446" t="s">
        <v>199</v>
      </c>
      <c r="BK570" s="452" t="s">
        <v>200</v>
      </c>
      <c r="BL570" s="453">
        <v>1.1499999999999999</v>
      </c>
      <c r="BM570" s="454">
        <v>40</v>
      </c>
      <c r="BN570" s="484" t="s">
        <v>1252</v>
      </c>
      <c r="BO570" s="454" t="s">
        <v>1253</v>
      </c>
      <c r="BP570" s="454" t="s">
        <v>195</v>
      </c>
      <c r="BQ570" s="454" t="s">
        <v>195</v>
      </c>
      <c r="BT570" s="485">
        <v>225.76473680000001</v>
      </c>
    </row>
    <row r="571" spans="1:72" ht="13.5" customHeight="1" outlineLevel="1">
      <c r="A571" s="431" t="s">
        <v>1279</v>
      </c>
      <c r="B571" s="432" t="s">
        <v>1250</v>
      </c>
      <c r="C571" s="432">
        <v>2</v>
      </c>
      <c r="D571" s="432">
        <v>8</v>
      </c>
      <c r="E571" s="432" t="s">
        <v>221</v>
      </c>
      <c r="F571" s="433">
        <v>870</v>
      </c>
      <c r="G571" s="456">
        <v>774.30000000000007</v>
      </c>
      <c r="H571" s="434">
        <v>348</v>
      </c>
      <c r="I571" s="435">
        <v>4</v>
      </c>
      <c r="J571" s="436">
        <v>2</v>
      </c>
      <c r="K571" s="437">
        <v>1.6</v>
      </c>
      <c r="L571" s="438">
        <v>4.3763840461207524</v>
      </c>
      <c r="M571" s="439">
        <v>2.1881920230603762</v>
      </c>
      <c r="N571" s="440">
        <v>1.750553618448301</v>
      </c>
      <c r="O571" s="438">
        <v>5.282735771648718</v>
      </c>
      <c r="P571" s="439">
        <v>2.641367885824359</v>
      </c>
      <c r="Q571" s="441">
        <v>2.1130943086594871</v>
      </c>
      <c r="R571" s="442">
        <v>6.6</v>
      </c>
      <c r="S571" s="443">
        <v>3.3</v>
      </c>
      <c r="T571" s="437">
        <v>2.64</v>
      </c>
      <c r="U571" s="444">
        <v>32</v>
      </c>
      <c r="V571" s="432">
        <v>16</v>
      </c>
      <c r="W571" s="445">
        <v>12.8</v>
      </c>
      <c r="X571" s="443" t="s">
        <v>222</v>
      </c>
      <c r="Y571" s="436" t="s">
        <v>194</v>
      </c>
      <c r="Z571" s="436">
        <v>84</v>
      </c>
      <c r="AA571" s="436">
        <v>84.5</v>
      </c>
      <c r="AB571" s="436">
        <v>84</v>
      </c>
      <c r="AC571" s="436">
        <v>82.5</v>
      </c>
      <c r="AD571" s="436">
        <v>51</v>
      </c>
      <c r="AE571" s="436">
        <v>63</v>
      </c>
      <c r="AF571" s="436">
        <v>67</v>
      </c>
      <c r="AG571" s="436">
        <v>16</v>
      </c>
      <c r="AH571" s="436">
        <v>28</v>
      </c>
      <c r="AI571" s="436">
        <v>42</v>
      </c>
      <c r="AJ571" s="436">
        <v>25.28</v>
      </c>
      <c r="AK571" s="436">
        <v>170</v>
      </c>
      <c r="AL571" s="436">
        <v>290</v>
      </c>
      <c r="AM571" s="436">
        <v>158</v>
      </c>
      <c r="AN571" s="432">
        <v>22</v>
      </c>
      <c r="AO571" s="432">
        <v>38</v>
      </c>
      <c r="AP571" s="446">
        <v>161</v>
      </c>
      <c r="AQ571" s="447">
        <v>35</v>
      </c>
      <c r="AR571" s="446">
        <v>60</v>
      </c>
      <c r="AS571" s="449">
        <v>0.5</v>
      </c>
      <c r="AT571" s="432" t="s">
        <v>299</v>
      </c>
      <c r="AU571" s="432" t="s">
        <v>197</v>
      </c>
      <c r="AV571" s="450">
        <v>64</v>
      </c>
      <c r="AW571" s="450">
        <v>71</v>
      </c>
      <c r="AX571" s="450">
        <v>41</v>
      </c>
      <c r="AY571" s="450">
        <v>42</v>
      </c>
      <c r="AZ571" s="450">
        <v>52</v>
      </c>
      <c r="BA571" s="450">
        <v>64</v>
      </c>
      <c r="BB571" s="450">
        <v>54</v>
      </c>
      <c r="BC571" s="450">
        <v>47</v>
      </c>
      <c r="BD571" s="450">
        <v>34</v>
      </c>
      <c r="BE571" s="451">
        <f t="shared" si="41"/>
        <v>670.76779661016951</v>
      </c>
      <c r="BF571" s="450">
        <v>1800</v>
      </c>
      <c r="BG571" s="451">
        <f t="shared" si="42"/>
        <v>670.76779661016951</v>
      </c>
      <c r="BH571" s="450">
        <v>1800</v>
      </c>
      <c r="BI571" s="446" t="s">
        <v>1251</v>
      </c>
      <c r="BJ571" s="446" t="s">
        <v>199</v>
      </c>
      <c r="BK571" s="452" t="s">
        <v>200</v>
      </c>
      <c r="BL571" s="453">
        <v>1.1499999999999999</v>
      </c>
      <c r="BM571" s="454">
        <v>40</v>
      </c>
      <c r="BN571" s="484" t="s">
        <v>1252</v>
      </c>
      <c r="BO571" s="454" t="s">
        <v>1253</v>
      </c>
      <c r="BP571" s="454" t="s">
        <v>195</v>
      </c>
      <c r="BQ571" s="454" t="s">
        <v>195</v>
      </c>
      <c r="BT571" s="485">
        <v>155.45683159999999</v>
      </c>
    </row>
    <row r="572" spans="1:72" ht="13.5" customHeight="1" outlineLevel="1">
      <c r="A572" s="431" t="s">
        <v>1280</v>
      </c>
      <c r="B572" s="432" t="s">
        <v>1250</v>
      </c>
      <c r="C572" s="432">
        <v>3</v>
      </c>
      <c r="D572" s="432">
        <v>8</v>
      </c>
      <c r="E572" s="432" t="s">
        <v>224</v>
      </c>
      <c r="F572" s="433">
        <v>870</v>
      </c>
      <c r="G572" s="456">
        <v>783</v>
      </c>
      <c r="H572" s="434">
        <v>365.4</v>
      </c>
      <c r="I572" s="435">
        <v>6</v>
      </c>
      <c r="J572" s="436">
        <v>3</v>
      </c>
      <c r="K572" s="437">
        <v>2.4000000000000004</v>
      </c>
      <c r="L572" s="438">
        <v>7.3093291436964147</v>
      </c>
      <c r="M572" s="439">
        <v>3.6546645718482074</v>
      </c>
      <c r="N572" s="440">
        <v>2.9237316574785659</v>
      </c>
      <c r="O572" s="438">
        <v>8.265693312541968</v>
      </c>
      <c r="P572" s="439">
        <v>4.132846656270984</v>
      </c>
      <c r="Q572" s="441">
        <v>3.3062773250167874</v>
      </c>
      <c r="R572" s="442">
        <v>9.6</v>
      </c>
      <c r="S572" s="443">
        <v>4.8</v>
      </c>
      <c r="T572" s="437">
        <v>3.84</v>
      </c>
      <c r="U572" s="444">
        <v>50</v>
      </c>
      <c r="V572" s="432">
        <v>25</v>
      </c>
      <c r="W572" s="445">
        <v>20</v>
      </c>
      <c r="X572" s="443" t="s">
        <v>222</v>
      </c>
      <c r="Y572" s="436" t="s">
        <v>194</v>
      </c>
      <c r="Z572" s="436">
        <v>85.5</v>
      </c>
      <c r="AA572" s="436">
        <v>86.5</v>
      </c>
      <c r="AB572" s="436">
        <v>85.5</v>
      </c>
      <c r="AC572" s="436">
        <v>84</v>
      </c>
      <c r="AD572" s="436">
        <v>45</v>
      </c>
      <c r="AE572" s="436">
        <v>59</v>
      </c>
      <c r="AF572" s="436">
        <v>68</v>
      </c>
      <c r="AG572" s="436">
        <v>24</v>
      </c>
      <c r="AH572" s="436">
        <v>47</v>
      </c>
      <c r="AI572" s="436">
        <v>65</v>
      </c>
      <c r="AJ572" s="436">
        <v>39.119999999999997</v>
      </c>
      <c r="AK572" s="436">
        <v>175</v>
      </c>
      <c r="AL572" s="436">
        <v>290</v>
      </c>
      <c r="AM572" s="436">
        <v>163</v>
      </c>
      <c r="AN572" s="432">
        <v>19</v>
      </c>
      <c r="AO572" s="432">
        <v>31</v>
      </c>
      <c r="AP572" s="446">
        <v>173</v>
      </c>
      <c r="AQ572" s="447">
        <v>34.150352391243509</v>
      </c>
      <c r="AR572" s="446">
        <v>87</v>
      </c>
      <c r="AS572" s="449">
        <v>0.62</v>
      </c>
      <c r="AT572" s="432" t="s">
        <v>299</v>
      </c>
      <c r="AU572" s="432" t="s">
        <v>197</v>
      </c>
      <c r="AV572" s="450">
        <v>64</v>
      </c>
      <c r="AW572" s="450">
        <v>71</v>
      </c>
      <c r="AX572" s="450">
        <v>41</v>
      </c>
      <c r="AY572" s="450">
        <v>42</v>
      </c>
      <c r="AZ572" s="450">
        <v>52</v>
      </c>
      <c r="BA572" s="450">
        <v>64</v>
      </c>
      <c r="BB572" s="450">
        <v>54</v>
      </c>
      <c r="BC572" s="450">
        <v>47</v>
      </c>
      <c r="BD572" s="450">
        <v>34</v>
      </c>
      <c r="BE572" s="451">
        <f t="shared" si="41"/>
        <v>670.76779661016951</v>
      </c>
      <c r="BF572" s="450">
        <v>1800</v>
      </c>
      <c r="BG572" s="451">
        <f t="shared" si="42"/>
        <v>670.76779661016951</v>
      </c>
      <c r="BH572" s="450">
        <v>1800</v>
      </c>
      <c r="BI572" s="446" t="s">
        <v>1251</v>
      </c>
      <c r="BJ572" s="446" t="s">
        <v>199</v>
      </c>
      <c r="BK572" s="452" t="s">
        <v>200</v>
      </c>
      <c r="BL572" s="453">
        <v>1.1499999999999999</v>
      </c>
      <c r="BM572" s="454">
        <v>40</v>
      </c>
      <c r="BN572" s="484" t="s">
        <v>1252</v>
      </c>
      <c r="BO572" s="454" t="s">
        <v>1253</v>
      </c>
      <c r="BP572" s="454" t="s">
        <v>195</v>
      </c>
      <c r="BQ572" s="454" t="s">
        <v>195</v>
      </c>
      <c r="BT572" s="485">
        <v>137.81054420000001</v>
      </c>
    </row>
    <row r="573" spans="1:72" ht="13.5" customHeight="1" outlineLevel="1">
      <c r="A573" s="431" t="s">
        <v>1281</v>
      </c>
      <c r="B573" s="432" t="s">
        <v>1250</v>
      </c>
      <c r="C573" s="432">
        <v>15</v>
      </c>
      <c r="D573" s="432">
        <v>2</v>
      </c>
      <c r="E573" s="432" t="s">
        <v>230</v>
      </c>
      <c r="F573" s="433">
        <v>3530</v>
      </c>
      <c r="G573" s="456">
        <v>3141.7000000000003</v>
      </c>
      <c r="H573" s="434">
        <v>1835.6000000000001</v>
      </c>
      <c r="I573" s="435">
        <v>10.199999999999999</v>
      </c>
      <c r="J573" s="436">
        <v>5.0999999999999996</v>
      </c>
      <c r="K573" s="437">
        <v>4.08</v>
      </c>
      <c r="L573" s="438">
        <v>19.234629392272918</v>
      </c>
      <c r="M573" s="439">
        <v>9.6173146961364591</v>
      </c>
      <c r="N573" s="440">
        <v>7.6938517569091678</v>
      </c>
      <c r="O573" s="438">
        <v>26.432314960209837</v>
      </c>
      <c r="P573" s="439">
        <v>13.216157480104918</v>
      </c>
      <c r="Q573" s="441">
        <v>10.572925984083936</v>
      </c>
      <c r="R573" s="442">
        <v>35</v>
      </c>
      <c r="S573" s="443">
        <v>17.5</v>
      </c>
      <c r="T573" s="437">
        <v>14</v>
      </c>
      <c r="U573" s="444">
        <v>232</v>
      </c>
      <c r="V573" s="432">
        <v>116</v>
      </c>
      <c r="W573" s="445">
        <v>92.800000000000011</v>
      </c>
      <c r="X573" s="443" t="s">
        <v>231</v>
      </c>
      <c r="Y573" s="436" t="s">
        <v>194</v>
      </c>
      <c r="Z573" s="436">
        <v>90.7</v>
      </c>
      <c r="AA573" s="436">
        <v>91.3</v>
      </c>
      <c r="AB573" s="436">
        <v>91</v>
      </c>
      <c r="AC573" s="436">
        <v>90.2</v>
      </c>
      <c r="AD573" s="436">
        <v>80.599999999999994</v>
      </c>
      <c r="AE573" s="436">
        <v>87.4</v>
      </c>
      <c r="AF573" s="436">
        <v>88.2</v>
      </c>
      <c r="AG573" s="436">
        <v>22</v>
      </c>
      <c r="AH573" s="436">
        <v>46</v>
      </c>
      <c r="AI573" s="436">
        <v>57</v>
      </c>
      <c r="AJ573" s="436">
        <v>43.12</v>
      </c>
      <c r="AK573" s="436">
        <v>210</v>
      </c>
      <c r="AL573" s="436">
        <v>260</v>
      </c>
      <c r="AM573" s="436">
        <v>196</v>
      </c>
      <c r="AN573" s="432">
        <v>24</v>
      </c>
      <c r="AO573" s="432">
        <v>48</v>
      </c>
      <c r="AP573" s="446">
        <v>283</v>
      </c>
      <c r="AQ573" s="447">
        <v>51.824322044741436</v>
      </c>
      <c r="AR573" s="446">
        <v>16</v>
      </c>
      <c r="AS573" s="449">
        <v>1.1299999999999999</v>
      </c>
      <c r="AT573" s="432" t="s">
        <v>299</v>
      </c>
      <c r="AU573" s="432" t="s">
        <v>197</v>
      </c>
      <c r="AV573" s="450">
        <v>70</v>
      </c>
      <c r="AW573" s="450">
        <v>79</v>
      </c>
      <c r="AX573" s="450">
        <v>49</v>
      </c>
      <c r="AY573" s="450">
        <v>60</v>
      </c>
      <c r="AZ573" s="450">
        <v>73</v>
      </c>
      <c r="BA573" s="450">
        <v>72</v>
      </c>
      <c r="BB573" s="450">
        <v>75</v>
      </c>
      <c r="BC573" s="450">
        <v>69</v>
      </c>
      <c r="BD573" s="450">
        <v>56</v>
      </c>
      <c r="BE573" s="451">
        <f t="shared" si="41"/>
        <v>223.58926553672316</v>
      </c>
      <c r="BF573" s="450">
        <v>5400</v>
      </c>
      <c r="BG573" s="451">
        <f t="shared" si="42"/>
        <v>223.58926553672316</v>
      </c>
      <c r="BH573" s="450">
        <v>5400</v>
      </c>
      <c r="BI573" s="446" t="s">
        <v>1251</v>
      </c>
      <c r="BJ573" s="446" t="s">
        <v>199</v>
      </c>
      <c r="BK573" s="452" t="s">
        <v>200</v>
      </c>
      <c r="BL573" s="453">
        <v>1.1499999999999999</v>
      </c>
      <c r="BM573" s="454">
        <v>40</v>
      </c>
      <c r="BN573" s="484" t="s">
        <v>1252</v>
      </c>
      <c r="BO573" s="454" t="s">
        <v>1253</v>
      </c>
      <c r="BP573" s="454" t="s">
        <v>195</v>
      </c>
      <c r="BQ573" s="454" t="s">
        <v>195</v>
      </c>
      <c r="BT573" s="485">
        <v>184.96333680000001</v>
      </c>
    </row>
    <row r="574" spans="1:72" ht="13.5" customHeight="1" outlineLevel="1">
      <c r="A574" s="431" t="s">
        <v>1282</v>
      </c>
      <c r="B574" s="432" t="s">
        <v>1250</v>
      </c>
      <c r="C574" s="432">
        <v>20</v>
      </c>
      <c r="D574" s="432">
        <v>2</v>
      </c>
      <c r="E574" s="432" t="s">
        <v>233</v>
      </c>
      <c r="F574" s="433">
        <v>3515</v>
      </c>
      <c r="G574" s="456">
        <v>3128.35</v>
      </c>
      <c r="H574" s="434">
        <v>1827.8</v>
      </c>
      <c r="I574" s="435">
        <v>10.4</v>
      </c>
      <c r="J574" s="436">
        <v>5.2</v>
      </c>
      <c r="K574" s="437">
        <v>4.16</v>
      </c>
      <c r="L574" s="438">
        <v>23.615546066871357</v>
      </c>
      <c r="M574" s="439">
        <v>11.807773033435678</v>
      </c>
      <c r="N574" s="440">
        <v>9.4462184267485423</v>
      </c>
      <c r="O574" s="438">
        <v>33.627137227399423</v>
      </c>
      <c r="P574" s="439">
        <v>16.813568613699712</v>
      </c>
      <c r="Q574" s="441">
        <v>13.45085489095977</v>
      </c>
      <c r="R574" s="442">
        <v>45</v>
      </c>
      <c r="S574" s="443">
        <v>22.5</v>
      </c>
      <c r="T574" s="437">
        <v>18</v>
      </c>
      <c r="U574" s="444">
        <v>290</v>
      </c>
      <c r="V574" s="432">
        <v>145</v>
      </c>
      <c r="W574" s="445">
        <v>116</v>
      </c>
      <c r="X574" s="443" t="s">
        <v>231</v>
      </c>
      <c r="Y574" s="436" t="s">
        <v>194</v>
      </c>
      <c r="Z574" s="436">
        <v>92.1</v>
      </c>
      <c r="AA574" s="436">
        <v>91.6</v>
      </c>
      <c r="AB574" s="436">
        <v>91</v>
      </c>
      <c r="AC574" s="436">
        <v>90.2</v>
      </c>
      <c r="AD574" s="436">
        <v>86.2</v>
      </c>
      <c r="AE574" s="436">
        <v>91.3</v>
      </c>
      <c r="AF574" s="436">
        <v>91.5</v>
      </c>
      <c r="AG574" s="436">
        <v>30</v>
      </c>
      <c r="AH574" s="436">
        <v>55</v>
      </c>
      <c r="AI574" s="436">
        <v>69</v>
      </c>
      <c r="AJ574" s="436">
        <v>51.9</v>
      </c>
      <c r="AK574" s="436">
        <v>185</v>
      </c>
      <c r="AL574" s="436">
        <v>230</v>
      </c>
      <c r="AM574" s="436">
        <v>173</v>
      </c>
      <c r="AN574" s="432">
        <v>20</v>
      </c>
      <c r="AO574" s="432">
        <v>45</v>
      </c>
      <c r="AP574" s="446">
        <v>308</v>
      </c>
      <c r="AQ574" s="447">
        <v>57.3604372972028</v>
      </c>
      <c r="AR574" s="446">
        <v>21</v>
      </c>
      <c r="AS574" s="449">
        <v>1.35</v>
      </c>
      <c r="AT574" s="432" t="s">
        <v>299</v>
      </c>
      <c r="AU574" s="432" t="s">
        <v>197</v>
      </c>
      <c r="AV574" s="450">
        <v>67</v>
      </c>
      <c r="AW574" s="450">
        <v>79</v>
      </c>
      <c r="AX574" s="450">
        <v>40</v>
      </c>
      <c r="AY574" s="450">
        <v>54</v>
      </c>
      <c r="AZ574" s="450">
        <v>56</v>
      </c>
      <c r="BA574" s="450">
        <v>63</v>
      </c>
      <c r="BB574" s="450">
        <v>62</v>
      </c>
      <c r="BC574" s="450">
        <v>60</v>
      </c>
      <c r="BD574" s="450">
        <v>48</v>
      </c>
      <c r="BE574" s="451">
        <f t="shared" si="41"/>
        <v>223.58926553672316</v>
      </c>
      <c r="BF574" s="450">
        <v>5400</v>
      </c>
      <c r="BG574" s="451">
        <f t="shared" si="42"/>
        <v>223.58926553672316</v>
      </c>
      <c r="BH574" s="450">
        <v>5400</v>
      </c>
      <c r="BI574" s="446" t="s">
        <v>1251</v>
      </c>
      <c r="BJ574" s="446" t="s">
        <v>199</v>
      </c>
      <c r="BK574" s="452" t="s">
        <v>200</v>
      </c>
      <c r="BL574" s="453">
        <v>1.1499999999999999</v>
      </c>
      <c r="BM574" s="454">
        <v>40</v>
      </c>
      <c r="BN574" s="484" t="s">
        <v>1252</v>
      </c>
      <c r="BO574" s="454" t="s">
        <v>1253</v>
      </c>
      <c r="BP574" s="454" t="s">
        <v>195</v>
      </c>
      <c r="BQ574" s="454" t="s">
        <v>195</v>
      </c>
      <c r="BT574" s="485">
        <v>167.48906840000001</v>
      </c>
    </row>
    <row r="575" spans="1:72" ht="13.5" customHeight="1" outlineLevel="1">
      <c r="A575" s="431" t="s">
        <v>1283</v>
      </c>
      <c r="B575" s="432" t="s">
        <v>1250</v>
      </c>
      <c r="C575" s="432">
        <v>15</v>
      </c>
      <c r="D575" s="432">
        <v>4</v>
      </c>
      <c r="E575" s="432" t="s">
        <v>230</v>
      </c>
      <c r="F575" s="433">
        <v>1770</v>
      </c>
      <c r="G575" s="456">
        <v>1575.3</v>
      </c>
      <c r="H575" s="434">
        <v>708</v>
      </c>
      <c r="I575" s="435">
        <v>17</v>
      </c>
      <c r="J575" s="436">
        <v>8.5</v>
      </c>
      <c r="K575" s="437">
        <v>6.8000000000000007</v>
      </c>
      <c r="L575" s="438">
        <v>23.619175657715367</v>
      </c>
      <c r="M575" s="439">
        <v>11.809587828857683</v>
      </c>
      <c r="N575" s="440">
        <v>9.4476702630861471</v>
      </c>
      <c r="O575" s="438">
        <v>30.426278259992507</v>
      </c>
      <c r="P575" s="439">
        <v>15.213139129996254</v>
      </c>
      <c r="Q575" s="441">
        <v>12.170511303997003</v>
      </c>
      <c r="R575" s="442">
        <v>38</v>
      </c>
      <c r="S575" s="443">
        <v>19</v>
      </c>
      <c r="T575" s="437">
        <v>15.200000000000001</v>
      </c>
      <c r="U575" s="444">
        <v>232</v>
      </c>
      <c r="V575" s="432">
        <v>116</v>
      </c>
      <c r="W575" s="445">
        <v>92.800000000000011</v>
      </c>
      <c r="X575" s="443" t="s">
        <v>231</v>
      </c>
      <c r="Y575" s="436" t="s">
        <v>194</v>
      </c>
      <c r="Z575" s="436">
        <v>92.3</v>
      </c>
      <c r="AA575" s="436">
        <v>92.8</v>
      </c>
      <c r="AB575" s="436">
        <v>92.4</v>
      </c>
      <c r="AC575" s="436">
        <v>91.7</v>
      </c>
      <c r="AD575" s="436">
        <v>64.5</v>
      </c>
      <c r="AE575" s="436">
        <v>74.7</v>
      </c>
      <c r="AF575" s="436">
        <v>80</v>
      </c>
      <c r="AG575" s="436">
        <v>44</v>
      </c>
      <c r="AH575" s="436">
        <v>81</v>
      </c>
      <c r="AI575" s="436">
        <v>103</v>
      </c>
      <c r="AJ575" s="436">
        <v>61.599999999999994</v>
      </c>
      <c r="AK575" s="436">
        <v>185</v>
      </c>
      <c r="AL575" s="436">
        <v>235</v>
      </c>
      <c r="AM575" s="436">
        <v>140</v>
      </c>
      <c r="AN575" s="432">
        <v>21</v>
      </c>
      <c r="AO575" s="432">
        <v>33</v>
      </c>
      <c r="AP575" s="446">
        <v>314.88599999999997</v>
      </c>
      <c r="AQ575" s="447">
        <v>69.943134935499572</v>
      </c>
      <c r="AR575" s="446">
        <v>75</v>
      </c>
      <c r="AS575" s="449">
        <v>1.68</v>
      </c>
      <c r="AT575" s="432" t="s">
        <v>299</v>
      </c>
      <c r="AU575" s="432" t="s">
        <v>197</v>
      </c>
      <c r="AV575" s="450">
        <v>61</v>
      </c>
      <c r="AW575" s="450">
        <v>73</v>
      </c>
      <c r="AX575" s="450">
        <v>40</v>
      </c>
      <c r="AY575" s="450">
        <v>47</v>
      </c>
      <c r="AZ575" s="450">
        <v>53</v>
      </c>
      <c r="BA575" s="450">
        <v>59</v>
      </c>
      <c r="BB575" s="450">
        <v>56</v>
      </c>
      <c r="BC575" s="450">
        <v>47</v>
      </c>
      <c r="BD575" s="450">
        <v>38</v>
      </c>
      <c r="BE575" s="451">
        <f t="shared" si="41"/>
        <v>335.38389830508476</v>
      </c>
      <c r="BF575" s="450">
        <v>3600</v>
      </c>
      <c r="BG575" s="451">
        <f t="shared" si="42"/>
        <v>335.38389830508476</v>
      </c>
      <c r="BH575" s="450">
        <v>3600</v>
      </c>
      <c r="BI575" s="446" t="s">
        <v>1251</v>
      </c>
      <c r="BJ575" s="446" t="s">
        <v>199</v>
      </c>
      <c r="BK575" s="452" t="s">
        <v>200</v>
      </c>
      <c r="BL575" s="453">
        <v>1.1499999999999999</v>
      </c>
      <c r="BM575" s="454">
        <v>40</v>
      </c>
      <c r="BN575" s="484" t="s">
        <v>1252</v>
      </c>
      <c r="BO575" s="454" t="s">
        <v>1253</v>
      </c>
      <c r="BP575" s="454" t="s">
        <v>195</v>
      </c>
      <c r="BQ575" s="454" t="s">
        <v>195</v>
      </c>
      <c r="BT575" s="485">
        <v>159.80076320000001</v>
      </c>
    </row>
    <row r="576" spans="1:72" ht="13.5" customHeight="1" outlineLevel="1">
      <c r="A576" s="431" t="s">
        <v>1284</v>
      </c>
      <c r="B576" s="432" t="s">
        <v>1250</v>
      </c>
      <c r="C576" s="432">
        <v>20</v>
      </c>
      <c r="D576" s="432">
        <v>4</v>
      </c>
      <c r="E576" s="432" t="s">
        <v>233</v>
      </c>
      <c r="F576" s="433">
        <v>1770</v>
      </c>
      <c r="G576" s="456">
        <v>1575.3</v>
      </c>
      <c r="H576" s="434">
        <v>920.4</v>
      </c>
      <c r="I576" s="435">
        <v>20.96</v>
      </c>
      <c r="J576" s="436">
        <v>10.48</v>
      </c>
      <c r="K576" s="437">
        <v>8.3840000000000003</v>
      </c>
      <c r="L576" s="438">
        <v>30.839123492796698</v>
      </c>
      <c r="M576" s="439">
        <v>15.419561746398349</v>
      </c>
      <c r="N576" s="440">
        <v>12.335649397118679</v>
      </c>
      <c r="O576" s="438">
        <v>39.670483647157667</v>
      </c>
      <c r="P576" s="439">
        <v>19.835241823578833</v>
      </c>
      <c r="Q576" s="441">
        <v>15.868193458863068</v>
      </c>
      <c r="R576" s="442">
        <v>50</v>
      </c>
      <c r="S576" s="443">
        <v>25</v>
      </c>
      <c r="T576" s="437">
        <v>20</v>
      </c>
      <c r="U576" s="444">
        <v>290</v>
      </c>
      <c r="V576" s="432">
        <v>145</v>
      </c>
      <c r="W576" s="445">
        <v>116</v>
      </c>
      <c r="X576" s="443" t="s">
        <v>231</v>
      </c>
      <c r="Y576" s="436" t="s">
        <v>194</v>
      </c>
      <c r="Z576" s="436">
        <v>93.1</v>
      </c>
      <c r="AA576" s="436">
        <v>93.4</v>
      </c>
      <c r="AB576" s="436">
        <v>93</v>
      </c>
      <c r="AC576" s="436">
        <v>92.4</v>
      </c>
      <c r="AD576" s="436">
        <v>65.3</v>
      </c>
      <c r="AE576" s="436">
        <v>75.900000000000006</v>
      </c>
      <c r="AF576" s="436">
        <v>80.5</v>
      </c>
      <c r="AG576" s="436">
        <v>60</v>
      </c>
      <c r="AH576" s="436">
        <v>110</v>
      </c>
      <c r="AI576" s="436">
        <v>144</v>
      </c>
      <c r="AJ576" s="436">
        <v>103.8</v>
      </c>
      <c r="AK576" s="436">
        <v>185</v>
      </c>
      <c r="AL576" s="436">
        <v>240</v>
      </c>
      <c r="AM576" s="436">
        <v>173</v>
      </c>
      <c r="AN576" s="432">
        <v>15</v>
      </c>
      <c r="AO576" s="432">
        <v>33</v>
      </c>
      <c r="AP576" s="446">
        <v>345.05339999999995</v>
      </c>
      <c r="AQ576" s="447">
        <v>81.361093262629623</v>
      </c>
      <c r="AR576" s="446">
        <v>99</v>
      </c>
      <c r="AS576" s="449">
        <v>2.1</v>
      </c>
      <c r="AT576" s="432" t="s">
        <v>299</v>
      </c>
      <c r="AU576" s="432" t="s">
        <v>197</v>
      </c>
      <c r="AV576" s="450">
        <v>61</v>
      </c>
      <c r="AW576" s="450">
        <v>73</v>
      </c>
      <c r="AX576" s="450">
        <v>40</v>
      </c>
      <c r="AY576" s="450">
        <v>47</v>
      </c>
      <c r="AZ576" s="450">
        <v>53</v>
      </c>
      <c r="BA576" s="450">
        <v>59</v>
      </c>
      <c r="BB576" s="450">
        <v>56</v>
      </c>
      <c r="BC576" s="450">
        <v>47</v>
      </c>
      <c r="BD576" s="450">
        <v>38</v>
      </c>
      <c r="BE576" s="451">
        <f t="shared" si="41"/>
        <v>335.38389830508476</v>
      </c>
      <c r="BF576" s="450">
        <v>3600</v>
      </c>
      <c r="BG576" s="451">
        <f t="shared" si="42"/>
        <v>335.38389830508476</v>
      </c>
      <c r="BH576" s="450">
        <v>3600</v>
      </c>
      <c r="BI576" s="446" t="s">
        <v>1251</v>
      </c>
      <c r="BJ576" s="446" t="s">
        <v>199</v>
      </c>
      <c r="BK576" s="452" t="s">
        <v>200</v>
      </c>
      <c r="BL576" s="453">
        <v>1.1499999999999999</v>
      </c>
      <c r="BM576" s="454">
        <v>40</v>
      </c>
      <c r="BN576" s="484" t="s">
        <v>1252</v>
      </c>
      <c r="BO576" s="454" t="s">
        <v>1253</v>
      </c>
      <c r="BP576" s="454" t="s">
        <v>195</v>
      </c>
      <c r="BQ576" s="454" t="s">
        <v>195</v>
      </c>
      <c r="BT576" s="485">
        <v>163.16</v>
      </c>
    </row>
    <row r="577" spans="1:72" ht="13.5" customHeight="1" outlineLevel="1">
      <c r="A577" s="431" t="s">
        <v>1285</v>
      </c>
      <c r="B577" s="432" t="s">
        <v>1250</v>
      </c>
      <c r="C577" s="432">
        <v>7.5</v>
      </c>
      <c r="D577" s="432">
        <v>6</v>
      </c>
      <c r="E577" s="432" t="s">
        <v>230</v>
      </c>
      <c r="F577" s="433">
        <v>1175</v>
      </c>
      <c r="G577" s="456">
        <v>1045.75</v>
      </c>
      <c r="H577" s="434">
        <v>481.74999999999994</v>
      </c>
      <c r="I577" s="435">
        <v>10</v>
      </c>
      <c r="J577" s="436">
        <v>5</v>
      </c>
      <c r="K577" s="437">
        <v>4</v>
      </c>
      <c r="L577" s="438">
        <v>13.214931976927712</v>
      </c>
      <c r="M577" s="439">
        <v>6.607465988463856</v>
      </c>
      <c r="N577" s="440">
        <v>5.2859727907710852</v>
      </c>
      <c r="O577" s="438">
        <v>16.41833863456398</v>
      </c>
      <c r="P577" s="439">
        <v>8.2091693172819902</v>
      </c>
      <c r="Q577" s="441">
        <v>6.5673354538255921</v>
      </c>
      <c r="R577" s="442">
        <v>20</v>
      </c>
      <c r="S577" s="443">
        <v>10</v>
      </c>
      <c r="T577" s="437">
        <v>8</v>
      </c>
      <c r="U577" s="444">
        <v>126</v>
      </c>
      <c r="V577" s="432">
        <v>63</v>
      </c>
      <c r="W577" s="445">
        <v>50.400000000000006</v>
      </c>
      <c r="X577" s="443" t="s">
        <v>222</v>
      </c>
      <c r="Y577" s="436" t="s">
        <v>194</v>
      </c>
      <c r="Z577" s="436">
        <v>91.1</v>
      </c>
      <c r="AA577" s="436">
        <v>91.5</v>
      </c>
      <c r="AB577" s="436">
        <v>91</v>
      </c>
      <c r="AC577" s="436">
        <v>90.2</v>
      </c>
      <c r="AD577" s="436">
        <v>58.4</v>
      </c>
      <c r="AE577" s="436">
        <v>70.2</v>
      </c>
      <c r="AF577" s="436">
        <v>77.2</v>
      </c>
      <c r="AG577" s="436">
        <v>33</v>
      </c>
      <c r="AH577" s="436">
        <v>55</v>
      </c>
      <c r="AI577" s="436">
        <v>86</v>
      </c>
      <c r="AJ577" s="436">
        <v>50.82</v>
      </c>
      <c r="AK577" s="436">
        <v>165</v>
      </c>
      <c r="AL577" s="436">
        <v>260</v>
      </c>
      <c r="AM577" s="436">
        <v>154</v>
      </c>
      <c r="AN577" s="432">
        <v>26</v>
      </c>
      <c r="AO577" s="432">
        <v>45</v>
      </c>
      <c r="AP577" s="446">
        <v>271.88974800000011</v>
      </c>
      <c r="AQ577" s="447">
        <v>62.526379685408948</v>
      </c>
      <c r="AR577" s="446">
        <v>104</v>
      </c>
      <c r="AS577" s="449">
        <v>1.5</v>
      </c>
      <c r="AT577" s="432" t="s">
        <v>299</v>
      </c>
      <c r="AU577" s="432" t="s">
        <v>197</v>
      </c>
      <c r="AV577" s="450">
        <v>55</v>
      </c>
      <c r="AW577" s="450">
        <v>67</v>
      </c>
      <c r="AX577" s="450">
        <v>21</v>
      </c>
      <c r="AY577" s="450">
        <v>40</v>
      </c>
      <c r="AZ577" s="450">
        <v>42</v>
      </c>
      <c r="BA577" s="450">
        <v>51</v>
      </c>
      <c r="BB577" s="450">
        <v>46</v>
      </c>
      <c r="BC577" s="450">
        <v>51</v>
      </c>
      <c r="BD577" s="450">
        <v>28</v>
      </c>
      <c r="BE577" s="451">
        <f t="shared" si="41"/>
        <v>503.07584745762711</v>
      </c>
      <c r="BF577" s="450">
        <v>2400</v>
      </c>
      <c r="BG577" s="451">
        <f t="shared" si="42"/>
        <v>503.07584745762711</v>
      </c>
      <c r="BH577" s="450">
        <v>2400</v>
      </c>
      <c r="BI577" s="446" t="s">
        <v>1251</v>
      </c>
      <c r="BJ577" s="446" t="s">
        <v>199</v>
      </c>
      <c r="BK577" s="452" t="s">
        <v>200</v>
      </c>
      <c r="BL577" s="453">
        <v>1.1499999999999999</v>
      </c>
      <c r="BM577" s="454">
        <v>40</v>
      </c>
      <c r="BN577" s="484" t="s">
        <v>1252</v>
      </c>
      <c r="BO577" s="454" t="s">
        <v>1253</v>
      </c>
      <c r="BP577" s="454" t="s">
        <v>195</v>
      </c>
      <c r="BQ577" s="454" t="s">
        <v>195</v>
      </c>
      <c r="BT577" s="485">
        <v>174.2105263</v>
      </c>
    </row>
    <row r="578" spans="1:72" ht="13.5" customHeight="1" outlineLevel="1">
      <c r="A578" s="431" t="s">
        <v>1286</v>
      </c>
      <c r="B578" s="432" t="s">
        <v>1250</v>
      </c>
      <c r="C578" s="432">
        <v>10</v>
      </c>
      <c r="D578" s="432">
        <v>6</v>
      </c>
      <c r="E578" s="432" t="s">
        <v>233</v>
      </c>
      <c r="F578" s="433">
        <v>1175</v>
      </c>
      <c r="G578" s="456">
        <v>1045.75</v>
      </c>
      <c r="H578" s="434">
        <v>434.75</v>
      </c>
      <c r="I578" s="435">
        <v>12.6</v>
      </c>
      <c r="J578" s="436">
        <v>6.3</v>
      </c>
      <c r="K578" s="437">
        <v>5.04</v>
      </c>
      <c r="L578" s="438">
        <v>16.813528404761367</v>
      </c>
      <c r="M578" s="439">
        <v>8.4067642023806837</v>
      </c>
      <c r="N578" s="440">
        <v>6.7254113619045475</v>
      </c>
      <c r="O578" s="438">
        <v>21.439648246239994</v>
      </c>
      <c r="P578" s="439">
        <v>10.719824123119997</v>
      </c>
      <c r="Q578" s="441">
        <v>8.5758592984959972</v>
      </c>
      <c r="R578" s="442">
        <v>27</v>
      </c>
      <c r="S578" s="443">
        <v>13.5</v>
      </c>
      <c r="T578" s="437">
        <v>10.8</v>
      </c>
      <c r="U578" s="444">
        <v>162</v>
      </c>
      <c r="V578" s="432">
        <v>81</v>
      </c>
      <c r="W578" s="445">
        <v>64.8</v>
      </c>
      <c r="X578" s="443" t="s">
        <v>222</v>
      </c>
      <c r="Y578" s="436" t="s">
        <v>194</v>
      </c>
      <c r="Z578" s="436">
        <v>91.4</v>
      </c>
      <c r="AA578" s="436">
        <v>91.6</v>
      </c>
      <c r="AB578" s="436">
        <v>91</v>
      </c>
      <c r="AC578" s="436">
        <v>90.2</v>
      </c>
      <c r="AD578" s="436">
        <v>61</v>
      </c>
      <c r="AE578" s="436">
        <v>71.599999999999994</v>
      </c>
      <c r="AF578" s="436">
        <v>76.2</v>
      </c>
      <c r="AG578" s="436">
        <v>45</v>
      </c>
      <c r="AH578" s="436">
        <v>74</v>
      </c>
      <c r="AI578" s="436">
        <v>112</v>
      </c>
      <c r="AJ578" s="436">
        <v>69.75</v>
      </c>
      <c r="AK578" s="436">
        <v>165</v>
      </c>
      <c r="AL578" s="436">
        <v>250</v>
      </c>
      <c r="AM578" s="436">
        <v>155</v>
      </c>
      <c r="AN578" s="432">
        <v>18</v>
      </c>
      <c r="AO578" s="432">
        <v>38</v>
      </c>
      <c r="AP578" s="446">
        <v>308</v>
      </c>
      <c r="AQ578" s="447">
        <v>70.479289742381255</v>
      </c>
      <c r="AR578" s="446">
        <v>137</v>
      </c>
      <c r="AS578" s="449">
        <v>1.71</v>
      </c>
      <c r="AT578" s="432" t="s">
        <v>299</v>
      </c>
      <c r="AU578" s="432" t="s">
        <v>197</v>
      </c>
      <c r="AV578" s="450">
        <v>55</v>
      </c>
      <c r="AW578" s="450">
        <v>67</v>
      </c>
      <c r="AX578" s="450">
        <v>21</v>
      </c>
      <c r="AY578" s="450">
        <v>40</v>
      </c>
      <c r="AZ578" s="450">
        <v>42</v>
      </c>
      <c r="BA578" s="450">
        <v>51</v>
      </c>
      <c r="BB578" s="450">
        <v>46</v>
      </c>
      <c r="BC578" s="450">
        <v>51</v>
      </c>
      <c r="BD578" s="450">
        <v>28</v>
      </c>
      <c r="BE578" s="451">
        <f t="shared" si="41"/>
        <v>503.07584745762711</v>
      </c>
      <c r="BF578" s="450">
        <v>2400</v>
      </c>
      <c r="BG578" s="451">
        <f t="shared" si="42"/>
        <v>503.07584745762711</v>
      </c>
      <c r="BH578" s="450">
        <v>2400</v>
      </c>
      <c r="BI578" s="446" t="s">
        <v>1251</v>
      </c>
      <c r="BJ578" s="446" t="s">
        <v>199</v>
      </c>
      <c r="BK578" s="452" t="s">
        <v>200</v>
      </c>
      <c r="BL578" s="453">
        <v>1.1499999999999999</v>
      </c>
      <c r="BM578" s="454">
        <v>40</v>
      </c>
      <c r="BN578" s="484" t="s">
        <v>1252</v>
      </c>
      <c r="BO578" s="454" t="s">
        <v>1253</v>
      </c>
      <c r="BP578" s="454" t="s">
        <v>195</v>
      </c>
      <c r="BQ578" s="454" t="s">
        <v>195</v>
      </c>
      <c r="BT578" s="485">
        <v>169.7738105</v>
      </c>
    </row>
    <row r="579" spans="1:72" ht="13.5" customHeight="1" outlineLevel="1">
      <c r="A579" s="431" t="s">
        <v>1287</v>
      </c>
      <c r="B579" s="432" t="s">
        <v>1250</v>
      </c>
      <c r="C579" s="432">
        <v>5</v>
      </c>
      <c r="D579" s="432">
        <v>8</v>
      </c>
      <c r="E579" s="432" t="s">
        <v>230</v>
      </c>
      <c r="F579" s="433">
        <v>880</v>
      </c>
      <c r="G579" s="456">
        <v>783.2</v>
      </c>
      <c r="H579" s="434">
        <v>413.59999999999997</v>
      </c>
      <c r="I579" s="435">
        <v>11</v>
      </c>
      <c r="J579" s="436">
        <v>5.5</v>
      </c>
      <c r="K579" s="437">
        <v>4.4000000000000004</v>
      </c>
      <c r="L579" s="438">
        <v>12.748829901796073</v>
      </c>
      <c r="M579" s="439">
        <v>6.3744149508980366</v>
      </c>
      <c r="N579" s="440">
        <v>5.09953196071843</v>
      </c>
      <c r="O579" s="438">
        <v>14.965221307137053</v>
      </c>
      <c r="P579" s="439">
        <v>7.4826106535685266</v>
      </c>
      <c r="Q579" s="441">
        <v>5.9860885228548213</v>
      </c>
      <c r="R579" s="442">
        <v>17.600000000000001</v>
      </c>
      <c r="S579" s="443">
        <v>8.8000000000000007</v>
      </c>
      <c r="T579" s="437">
        <v>7.0400000000000009</v>
      </c>
      <c r="U579" s="444">
        <v>66</v>
      </c>
      <c r="V579" s="432">
        <v>33</v>
      </c>
      <c r="W579" s="445">
        <v>26.400000000000002</v>
      </c>
      <c r="X579" s="443" t="s">
        <v>231</v>
      </c>
      <c r="Y579" s="436" t="s">
        <v>194</v>
      </c>
      <c r="Z579" s="436">
        <v>85.5</v>
      </c>
      <c r="AA579" s="436">
        <v>87</v>
      </c>
      <c r="AB579" s="436">
        <v>86.5</v>
      </c>
      <c r="AC579" s="436">
        <v>85.5</v>
      </c>
      <c r="AD579" s="436">
        <v>43</v>
      </c>
      <c r="AE579" s="436">
        <v>54</v>
      </c>
      <c r="AF579" s="436">
        <v>61</v>
      </c>
      <c r="AG579" s="436">
        <v>41</v>
      </c>
      <c r="AH579" s="436">
        <v>64</v>
      </c>
      <c r="AI579" s="436">
        <v>86</v>
      </c>
      <c r="AJ579" s="436">
        <v>59.04</v>
      </c>
      <c r="AK579" s="436">
        <v>155</v>
      </c>
      <c r="AL579" s="436">
        <v>210</v>
      </c>
      <c r="AM579" s="436">
        <v>144</v>
      </c>
      <c r="AN579" s="432">
        <v>65</v>
      </c>
      <c r="AO579" s="432">
        <v>115</v>
      </c>
      <c r="AP579" s="446">
        <v>270</v>
      </c>
      <c r="AQ579" s="447">
        <v>55.381366903968122</v>
      </c>
      <c r="AR579" s="446">
        <v>142</v>
      </c>
      <c r="AS579" s="449">
        <v>1.38</v>
      </c>
      <c r="AT579" s="432" t="s">
        <v>299</v>
      </c>
      <c r="AU579" s="432" t="s">
        <v>197</v>
      </c>
      <c r="AV579" s="450">
        <v>67</v>
      </c>
      <c r="AW579" s="450">
        <v>75</v>
      </c>
      <c r="AX579" s="450">
        <v>46</v>
      </c>
      <c r="AY579" s="450">
        <v>50</v>
      </c>
      <c r="AZ579" s="450">
        <v>64</v>
      </c>
      <c r="BA579" s="450">
        <v>61</v>
      </c>
      <c r="BB579" s="450">
        <v>57</v>
      </c>
      <c r="BC579" s="450">
        <v>46</v>
      </c>
      <c r="BD579" s="450">
        <v>39</v>
      </c>
      <c r="BE579" s="451">
        <f t="shared" si="41"/>
        <v>670.76779661016951</v>
      </c>
      <c r="BF579" s="450">
        <v>1800</v>
      </c>
      <c r="BG579" s="451">
        <f t="shared" si="42"/>
        <v>670.76779661016951</v>
      </c>
      <c r="BH579" s="450">
        <v>1800</v>
      </c>
      <c r="BI579" s="446" t="s">
        <v>1251</v>
      </c>
      <c r="BJ579" s="446" t="s">
        <v>199</v>
      </c>
      <c r="BK579" s="452" t="s">
        <v>200</v>
      </c>
      <c r="BL579" s="453">
        <v>1.1499999999999999</v>
      </c>
      <c r="BM579" s="454">
        <v>40</v>
      </c>
      <c r="BN579" s="484" t="s">
        <v>1252</v>
      </c>
      <c r="BO579" s="454" t="s">
        <v>1253</v>
      </c>
      <c r="BP579" s="454" t="s">
        <v>195</v>
      </c>
      <c r="BQ579" s="454" t="s">
        <v>195</v>
      </c>
      <c r="BT579" s="485">
        <v>137.81054420000001</v>
      </c>
    </row>
    <row r="580" spans="1:72" ht="13.5" customHeight="1" outlineLevel="1">
      <c r="A580" s="431" t="s">
        <v>1288</v>
      </c>
      <c r="B580" s="432" t="s">
        <v>1250</v>
      </c>
      <c r="C580" s="432">
        <v>7.5</v>
      </c>
      <c r="D580" s="432">
        <v>8</v>
      </c>
      <c r="E580" s="432" t="s">
        <v>233</v>
      </c>
      <c r="F580" s="433">
        <v>875</v>
      </c>
      <c r="G580" s="456">
        <v>778.75</v>
      </c>
      <c r="H580" s="434">
        <v>455</v>
      </c>
      <c r="I580" s="435">
        <v>15.8</v>
      </c>
      <c r="J580" s="436">
        <v>7.9</v>
      </c>
      <c r="K580" s="437">
        <v>6.32</v>
      </c>
      <c r="L580" s="438">
        <v>18.366407967850023</v>
      </c>
      <c r="M580" s="439">
        <v>9.1832039839250115</v>
      </c>
      <c r="N580" s="440">
        <v>7.3465631871400099</v>
      </c>
      <c r="O580" s="438">
        <v>21.789238543676614</v>
      </c>
      <c r="P580" s="439">
        <v>10.894619271838307</v>
      </c>
      <c r="Q580" s="441">
        <v>8.7156954174706467</v>
      </c>
      <c r="R580" s="442">
        <v>25</v>
      </c>
      <c r="S580" s="443">
        <v>12.5</v>
      </c>
      <c r="T580" s="437">
        <v>10</v>
      </c>
      <c r="U580" s="444">
        <v>100</v>
      </c>
      <c r="V580" s="432">
        <v>50</v>
      </c>
      <c r="W580" s="445">
        <v>40</v>
      </c>
      <c r="X580" s="443" t="s">
        <v>231</v>
      </c>
      <c r="Y580" s="436" t="s">
        <v>194</v>
      </c>
      <c r="Z580" s="436">
        <v>87</v>
      </c>
      <c r="AA580" s="436">
        <v>88</v>
      </c>
      <c r="AB580" s="436">
        <v>87.5</v>
      </c>
      <c r="AC580" s="436">
        <v>86.5</v>
      </c>
      <c r="AD580" s="436">
        <v>0.44</v>
      </c>
      <c r="AE580" s="436">
        <v>0.55000000000000004</v>
      </c>
      <c r="AF580" s="436">
        <v>0.61734825726057452</v>
      </c>
      <c r="AG580" s="436">
        <v>61</v>
      </c>
      <c r="AH580" s="436">
        <v>101</v>
      </c>
      <c r="AI580" s="436">
        <v>122</v>
      </c>
      <c r="AJ580" s="436">
        <v>93.94</v>
      </c>
      <c r="AK580" s="436">
        <v>165</v>
      </c>
      <c r="AL580" s="436">
        <v>200</v>
      </c>
      <c r="AM580" s="436">
        <v>154</v>
      </c>
      <c r="AN580" s="432">
        <v>50</v>
      </c>
      <c r="AO580" s="432">
        <v>100</v>
      </c>
      <c r="AP580" s="446">
        <v>300</v>
      </c>
      <c r="AQ580" s="447">
        <v>55.175553880621557</v>
      </c>
      <c r="AR580" s="446">
        <v>208</v>
      </c>
      <c r="AS580" s="449">
        <v>1.8</v>
      </c>
      <c r="AT580" s="432" t="s">
        <v>299</v>
      </c>
      <c r="AU580" s="432" t="s">
        <v>197</v>
      </c>
      <c r="AV580" s="450">
        <v>67</v>
      </c>
      <c r="AW580" s="450">
        <v>75</v>
      </c>
      <c r="AX580" s="450">
        <v>46</v>
      </c>
      <c r="AY580" s="450">
        <v>50</v>
      </c>
      <c r="AZ580" s="450">
        <v>64</v>
      </c>
      <c r="BA580" s="450">
        <v>61</v>
      </c>
      <c r="BB580" s="450">
        <v>57</v>
      </c>
      <c r="BC580" s="450">
        <v>46</v>
      </c>
      <c r="BD580" s="450">
        <v>39</v>
      </c>
      <c r="BE580" s="451">
        <f t="shared" si="41"/>
        <v>670.76779661016951</v>
      </c>
      <c r="BF580" s="450">
        <v>1800</v>
      </c>
      <c r="BG580" s="451">
        <f t="shared" si="42"/>
        <v>670.76779661016951</v>
      </c>
      <c r="BH580" s="450">
        <v>1800</v>
      </c>
      <c r="BI580" s="446" t="s">
        <v>1251</v>
      </c>
      <c r="BJ580" s="446" t="s">
        <v>199</v>
      </c>
      <c r="BK580" s="452" t="s">
        <v>200</v>
      </c>
      <c r="BL580" s="453">
        <v>1.1499999999999999</v>
      </c>
      <c r="BM580" s="454">
        <v>40</v>
      </c>
      <c r="BN580" s="484" t="s">
        <v>1252</v>
      </c>
      <c r="BO580" s="454" t="s">
        <v>1253</v>
      </c>
      <c r="BP580" s="454" t="s">
        <v>195</v>
      </c>
      <c r="BQ580" s="454" t="s">
        <v>195</v>
      </c>
      <c r="BT580" s="485">
        <v>130.8811441</v>
      </c>
    </row>
    <row r="581" spans="1:72" ht="13.5" customHeight="1" outlineLevel="1">
      <c r="A581" s="431" t="s">
        <v>1289</v>
      </c>
      <c r="B581" s="432" t="s">
        <v>1250</v>
      </c>
      <c r="C581" s="432">
        <v>25</v>
      </c>
      <c r="D581" s="432">
        <v>4</v>
      </c>
      <c r="E581" s="432" t="s">
        <v>298</v>
      </c>
      <c r="F581" s="433">
        <v>1775</v>
      </c>
      <c r="G581" s="456">
        <v>1579.75</v>
      </c>
      <c r="H581" s="434">
        <v>834.25</v>
      </c>
      <c r="I581" s="435">
        <v>22</v>
      </c>
      <c r="J581" s="436">
        <v>11</v>
      </c>
      <c r="K581" s="437">
        <v>8.8000000000000007</v>
      </c>
      <c r="L581" s="438">
        <v>35.302457734392753</v>
      </c>
      <c r="M581" s="439">
        <v>17.651228867196377</v>
      </c>
      <c r="N581" s="440">
        <v>14.120983093757102</v>
      </c>
      <c r="O581" s="438">
        <v>46.746416024554449</v>
      </c>
      <c r="P581" s="439">
        <v>23.373208012277225</v>
      </c>
      <c r="Q581" s="441">
        <v>18.69856640982178</v>
      </c>
      <c r="R581" s="442">
        <v>60</v>
      </c>
      <c r="S581" s="443">
        <v>30</v>
      </c>
      <c r="T581" s="437">
        <v>24</v>
      </c>
      <c r="U581" s="444">
        <v>366</v>
      </c>
      <c r="V581" s="432">
        <v>183</v>
      </c>
      <c r="W581" s="445">
        <v>146.4</v>
      </c>
      <c r="X581" s="443" t="s">
        <v>231</v>
      </c>
      <c r="Y581" s="436" t="s">
        <v>194</v>
      </c>
      <c r="Z581" s="436">
        <v>93.5</v>
      </c>
      <c r="AA581" s="436">
        <v>94</v>
      </c>
      <c r="AB581" s="436">
        <v>93.6</v>
      </c>
      <c r="AC581" s="436">
        <v>93</v>
      </c>
      <c r="AD581" s="436">
        <v>71</v>
      </c>
      <c r="AE581" s="436">
        <v>80</v>
      </c>
      <c r="AF581" s="436">
        <v>84</v>
      </c>
      <c r="AG581" s="436">
        <v>74</v>
      </c>
      <c r="AH581" s="436">
        <v>133</v>
      </c>
      <c r="AI581" s="436">
        <v>185</v>
      </c>
      <c r="AJ581" s="436">
        <v>124.32</v>
      </c>
      <c r="AK581" s="436">
        <v>180</v>
      </c>
      <c r="AL581" s="436">
        <v>250</v>
      </c>
      <c r="AM581" s="436">
        <v>168</v>
      </c>
      <c r="AN581" s="432">
        <v>24</v>
      </c>
      <c r="AO581" s="432">
        <v>44</v>
      </c>
      <c r="AP581" s="446">
        <v>460.21800000000002</v>
      </c>
      <c r="AQ581" s="447">
        <v>102.79844853391695</v>
      </c>
      <c r="AR581" s="446">
        <v>122</v>
      </c>
      <c r="AS581" s="449">
        <v>4.4000000000000004</v>
      </c>
      <c r="AT581" s="432" t="s">
        <v>299</v>
      </c>
      <c r="AU581" s="432" t="s">
        <v>197</v>
      </c>
      <c r="AV581" s="450">
        <v>65</v>
      </c>
      <c r="AW581" s="450">
        <v>76</v>
      </c>
      <c r="AX581" s="450">
        <v>43</v>
      </c>
      <c r="AY581" s="450">
        <v>51</v>
      </c>
      <c r="AZ581" s="450">
        <v>55</v>
      </c>
      <c r="BA581" s="450">
        <v>55</v>
      </c>
      <c r="BB581" s="450">
        <v>62</v>
      </c>
      <c r="BC581" s="450">
        <v>59</v>
      </c>
      <c r="BD581" s="450">
        <v>51</v>
      </c>
      <c r="BE581" s="451">
        <f t="shared" si="41"/>
        <v>335.38389830508476</v>
      </c>
      <c r="BF581" s="450">
        <v>3600</v>
      </c>
      <c r="BG581" s="451">
        <f t="shared" si="42"/>
        <v>335.38389830508476</v>
      </c>
      <c r="BH581" s="450">
        <v>3600</v>
      </c>
      <c r="BI581" s="446" t="s">
        <v>1251</v>
      </c>
      <c r="BJ581" s="446" t="s">
        <v>199</v>
      </c>
      <c r="BK581" s="452" t="s">
        <v>200</v>
      </c>
      <c r="BL581" s="453">
        <v>1.1499999999999999</v>
      </c>
      <c r="BM581" s="454">
        <v>40</v>
      </c>
      <c r="BN581" s="484" t="s">
        <v>1252</v>
      </c>
      <c r="BO581" s="454" t="s">
        <v>1253</v>
      </c>
      <c r="BP581" s="454" t="s">
        <v>195</v>
      </c>
      <c r="BQ581" s="454" t="s">
        <v>195</v>
      </c>
      <c r="BT581" s="485">
        <v>171.57684209999999</v>
      </c>
    </row>
    <row r="582" spans="1:72" ht="13.5" customHeight="1" outlineLevel="1">
      <c r="A582" s="431" t="s">
        <v>1290</v>
      </c>
      <c r="B582" s="432" t="s">
        <v>1250</v>
      </c>
      <c r="C582" s="432">
        <v>30</v>
      </c>
      <c r="D582" s="432">
        <v>4</v>
      </c>
      <c r="E582" s="432" t="s">
        <v>302</v>
      </c>
      <c r="F582" s="433">
        <v>1775</v>
      </c>
      <c r="G582" s="456">
        <v>1579.75</v>
      </c>
      <c r="H582" s="434">
        <v>834.25</v>
      </c>
      <c r="I582" s="435">
        <v>24</v>
      </c>
      <c r="J582" s="436">
        <v>12</v>
      </c>
      <c r="K582" s="437">
        <v>9.6000000000000014</v>
      </c>
      <c r="L582" s="438">
        <v>41.026804791416041</v>
      </c>
      <c r="M582" s="439">
        <v>20.51340239570802</v>
      </c>
      <c r="N582" s="440">
        <v>16.410721916566416</v>
      </c>
      <c r="O582" s="438">
        <v>54.669352557681158</v>
      </c>
      <c r="P582" s="439">
        <v>27.334676278840579</v>
      </c>
      <c r="Q582" s="441">
        <v>21.867741023072465</v>
      </c>
      <c r="R582" s="442">
        <v>70</v>
      </c>
      <c r="S582" s="443">
        <v>35</v>
      </c>
      <c r="T582" s="437">
        <v>28</v>
      </c>
      <c r="U582" s="444">
        <v>454</v>
      </c>
      <c r="V582" s="432">
        <v>227</v>
      </c>
      <c r="W582" s="445">
        <v>181.60000000000002</v>
      </c>
      <c r="X582" s="443" t="s">
        <v>231</v>
      </c>
      <c r="Y582" s="436" t="s">
        <v>194</v>
      </c>
      <c r="Z582" s="436">
        <v>93.9</v>
      </c>
      <c r="AA582" s="436">
        <v>94.1</v>
      </c>
      <c r="AB582" s="436">
        <v>93.6</v>
      </c>
      <c r="AC582" s="436">
        <v>93</v>
      </c>
      <c r="AD582" s="436">
        <v>73</v>
      </c>
      <c r="AE582" s="436">
        <v>82</v>
      </c>
      <c r="AF582" s="436">
        <v>85</v>
      </c>
      <c r="AG582" s="436">
        <v>89</v>
      </c>
      <c r="AH582" s="436">
        <v>160</v>
      </c>
      <c r="AI582" s="436">
        <v>223</v>
      </c>
      <c r="AJ582" s="436">
        <v>149.51999999999998</v>
      </c>
      <c r="AK582" s="436">
        <v>180</v>
      </c>
      <c r="AL582" s="436">
        <v>250</v>
      </c>
      <c r="AM582" s="436">
        <v>168</v>
      </c>
      <c r="AN582" s="432">
        <v>24</v>
      </c>
      <c r="AO582" s="432">
        <v>44</v>
      </c>
      <c r="AP582" s="446">
        <v>493.24799999999999</v>
      </c>
      <c r="AQ582" s="447">
        <v>110.51432552924879</v>
      </c>
      <c r="AR582" s="446">
        <v>144</v>
      </c>
      <c r="AS582" s="449">
        <v>4.9000000000000004</v>
      </c>
      <c r="AT582" s="432" t="s">
        <v>299</v>
      </c>
      <c r="AU582" s="432" t="s">
        <v>197</v>
      </c>
      <c r="AV582" s="450">
        <v>65</v>
      </c>
      <c r="AW582" s="450">
        <v>76</v>
      </c>
      <c r="AX582" s="450">
        <v>43</v>
      </c>
      <c r="AY582" s="450">
        <v>51</v>
      </c>
      <c r="AZ582" s="450">
        <v>55</v>
      </c>
      <c r="BA582" s="450">
        <v>55</v>
      </c>
      <c r="BB582" s="450">
        <v>62</v>
      </c>
      <c r="BC582" s="450">
        <v>59</v>
      </c>
      <c r="BD582" s="450">
        <v>51</v>
      </c>
      <c r="BE582" s="451">
        <f t="shared" si="41"/>
        <v>335.38389830508476</v>
      </c>
      <c r="BF582" s="450">
        <v>3600</v>
      </c>
      <c r="BG582" s="451">
        <f t="shared" si="42"/>
        <v>335.38389830508476</v>
      </c>
      <c r="BH582" s="450">
        <v>3600</v>
      </c>
      <c r="BI582" s="446" t="s">
        <v>1251</v>
      </c>
      <c r="BJ582" s="446" t="s">
        <v>199</v>
      </c>
      <c r="BK582" s="452" t="s">
        <v>200</v>
      </c>
      <c r="BL582" s="453">
        <v>1.1499999999999999</v>
      </c>
      <c r="BM582" s="454">
        <v>40</v>
      </c>
      <c r="BN582" s="484" t="s">
        <v>1252</v>
      </c>
      <c r="BO582" s="454" t="s">
        <v>1253</v>
      </c>
      <c r="BP582" s="454" t="s">
        <v>195</v>
      </c>
      <c r="BQ582" s="454" t="s">
        <v>195</v>
      </c>
      <c r="BT582" s="485">
        <v>166.53449470000001</v>
      </c>
    </row>
    <row r="583" spans="1:72" ht="13.5" customHeight="1" outlineLevel="1">
      <c r="A583" s="431" t="s">
        <v>1291</v>
      </c>
      <c r="B583" s="432" t="s">
        <v>1250</v>
      </c>
      <c r="C583" s="432">
        <v>15</v>
      </c>
      <c r="D583" s="432">
        <v>6</v>
      </c>
      <c r="E583" s="432" t="s">
        <v>1292</v>
      </c>
      <c r="F583" s="433">
        <v>1180</v>
      </c>
      <c r="G583" s="456">
        <v>1062</v>
      </c>
      <c r="H583" s="434">
        <v>472</v>
      </c>
      <c r="I583" s="435">
        <v>22</v>
      </c>
      <c r="J583" s="436">
        <v>11</v>
      </c>
      <c r="K583" s="437">
        <v>8.8000000000000007</v>
      </c>
      <c r="L583" s="438">
        <v>29.186794404354728</v>
      </c>
      <c r="M583" s="439">
        <v>14.593397202177364</v>
      </c>
      <c r="N583" s="440">
        <v>11.674717761741892</v>
      </c>
      <c r="O583" s="438">
        <v>34.812145821415079</v>
      </c>
      <c r="P583" s="439">
        <v>17.40607291070754</v>
      </c>
      <c r="Q583" s="441">
        <v>13.924858328566032</v>
      </c>
      <c r="R583" s="442">
        <v>42</v>
      </c>
      <c r="S583" s="443">
        <v>21</v>
      </c>
      <c r="T583" s="437">
        <v>16.8</v>
      </c>
      <c r="U583" s="444">
        <v>232</v>
      </c>
      <c r="V583" s="432">
        <v>116</v>
      </c>
      <c r="W583" s="445">
        <v>92.800000000000011</v>
      </c>
      <c r="X583" s="443" t="s">
        <v>231</v>
      </c>
      <c r="Y583" s="436" t="s">
        <v>194</v>
      </c>
      <c r="Z583" s="436">
        <v>90.9</v>
      </c>
      <c r="AA583" s="436">
        <v>91.8</v>
      </c>
      <c r="AB583" s="436">
        <v>91.7</v>
      </c>
      <c r="AC583" s="436">
        <v>91</v>
      </c>
      <c r="AD583" s="436">
        <v>53</v>
      </c>
      <c r="AE583" s="436">
        <v>66</v>
      </c>
      <c r="AF583" s="436">
        <v>73</v>
      </c>
      <c r="AG583" s="436">
        <v>67</v>
      </c>
      <c r="AH583" s="436">
        <v>100</v>
      </c>
      <c r="AI583" s="436">
        <v>161</v>
      </c>
      <c r="AJ583" s="436">
        <v>93.8</v>
      </c>
      <c r="AK583" s="436">
        <v>150</v>
      </c>
      <c r="AL583" s="436">
        <v>240</v>
      </c>
      <c r="AM583" s="436">
        <v>140</v>
      </c>
      <c r="AN583" s="432">
        <v>22</v>
      </c>
      <c r="AO583" s="432">
        <v>48</v>
      </c>
      <c r="AP583" s="446">
        <v>484</v>
      </c>
      <c r="AQ583" s="447">
        <v>95.3</v>
      </c>
      <c r="AR583" s="446">
        <v>200</v>
      </c>
      <c r="AS583" s="449">
        <v>3.4</v>
      </c>
      <c r="AT583" s="432" t="s">
        <v>299</v>
      </c>
      <c r="AU583" s="432" t="s">
        <v>197</v>
      </c>
      <c r="AV583" s="450">
        <v>61</v>
      </c>
      <c r="AW583" s="450">
        <v>72</v>
      </c>
      <c r="AX583" s="450">
        <v>42</v>
      </c>
      <c r="AY583" s="450">
        <v>49</v>
      </c>
      <c r="AZ583" s="450">
        <v>55</v>
      </c>
      <c r="BA583" s="450">
        <v>52</v>
      </c>
      <c r="BB583" s="450">
        <v>54</v>
      </c>
      <c r="BC583" s="450">
        <v>56</v>
      </c>
      <c r="BD583" s="450">
        <v>50</v>
      </c>
      <c r="BE583" s="451">
        <f t="shared" si="41"/>
        <v>580.47213168187739</v>
      </c>
      <c r="BF583" s="450">
        <v>2080</v>
      </c>
      <c r="BG583" s="451">
        <f t="shared" si="42"/>
        <v>580.47213168187739</v>
      </c>
      <c r="BH583" s="450">
        <v>2080</v>
      </c>
      <c r="BI583" s="446" t="s">
        <v>1251</v>
      </c>
      <c r="BJ583" s="446" t="s">
        <v>199</v>
      </c>
      <c r="BK583" s="452" t="s">
        <v>200</v>
      </c>
      <c r="BL583" s="453">
        <v>1.1499999999999999</v>
      </c>
      <c r="BM583" s="454">
        <v>40</v>
      </c>
      <c r="BN583" s="484" t="s">
        <v>1252</v>
      </c>
      <c r="BO583" s="454" t="s">
        <v>1253</v>
      </c>
      <c r="BP583" s="454" t="s">
        <v>195</v>
      </c>
      <c r="BQ583" s="454" t="s">
        <v>195</v>
      </c>
      <c r="BT583" s="485">
        <v>165.2105263</v>
      </c>
    </row>
    <row r="584" spans="1:72" ht="13.5" customHeight="1" outlineLevel="1">
      <c r="A584" s="431" t="s">
        <v>1293</v>
      </c>
      <c r="B584" s="432" t="s">
        <v>1250</v>
      </c>
      <c r="C584" s="432">
        <v>20</v>
      </c>
      <c r="D584" s="432">
        <v>6</v>
      </c>
      <c r="E584" s="432" t="s">
        <v>1294</v>
      </c>
      <c r="F584" s="433">
        <v>1180</v>
      </c>
      <c r="G584" s="456">
        <v>1062</v>
      </c>
      <c r="H584" s="434">
        <v>472</v>
      </c>
      <c r="I584" s="435">
        <v>26</v>
      </c>
      <c r="J584" s="436">
        <v>13</v>
      </c>
      <c r="K584" s="437">
        <v>10.4</v>
      </c>
      <c r="L584" s="438">
        <v>36.065768801133622</v>
      </c>
      <c r="M584" s="439">
        <v>18.032884400566811</v>
      </c>
      <c r="N584" s="440">
        <v>14.426307520453449</v>
      </c>
      <c r="O584" s="438">
        <v>44.301581412054119</v>
      </c>
      <c r="P584" s="439">
        <v>22.15079070602706</v>
      </c>
      <c r="Q584" s="441">
        <v>17.720632564821649</v>
      </c>
      <c r="R584" s="442">
        <v>54</v>
      </c>
      <c r="S584" s="443">
        <v>27</v>
      </c>
      <c r="T584" s="437">
        <v>21.6</v>
      </c>
      <c r="U584" s="444">
        <v>290</v>
      </c>
      <c r="V584" s="432">
        <v>145</v>
      </c>
      <c r="W584" s="445">
        <v>116</v>
      </c>
      <c r="X584" s="443" t="s">
        <v>231</v>
      </c>
      <c r="Y584" s="436" t="s">
        <v>194</v>
      </c>
      <c r="Z584" s="436">
        <v>91.2</v>
      </c>
      <c r="AA584" s="436">
        <v>92</v>
      </c>
      <c r="AB584" s="436">
        <v>91.7</v>
      </c>
      <c r="AC584" s="436">
        <v>91</v>
      </c>
      <c r="AD584" s="436">
        <v>57</v>
      </c>
      <c r="AE584" s="436">
        <v>69</v>
      </c>
      <c r="AF584" s="436">
        <v>76</v>
      </c>
      <c r="AG584" s="436">
        <v>89</v>
      </c>
      <c r="AH584" s="436">
        <v>133</v>
      </c>
      <c r="AI584" s="436">
        <v>214</v>
      </c>
      <c r="AJ584" s="436">
        <v>124.6</v>
      </c>
      <c r="AK584" s="436">
        <v>150</v>
      </c>
      <c r="AL584" s="436">
        <v>240</v>
      </c>
      <c r="AM584" s="436">
        <v>140</v>
      </c>
      <c r="AN584" s="432">
        <v>20</v>
      </c>
      <c r="AO584" s="432">
        <v>45</v>
      </c>
      <c r="AP584" s="446">
        <v>509</v>
      </c>
      <c r="AQ584" s="447">
        <v>104.99</v>
      </c>
      <c r="AR584" s="446">
        <v>262</v>
      </c>
      <c r="AS584" s="449">
        <v>4.55</v>
      </c>
      <c r="AT584" s="432" t="s">
        <v>299</v>
      </c>
      <c r="AU584" s="432" t="s">
        <v>197</v>
      </c>
      <c r="AV584" s="450">
        <v>61</v>
      </c>
      <c r="AW584" s="450">
        <v>72</v>
      </c>
      <c r="AX584" s="450">
        <v>42</v>
      </c>
      <c r="AY584" s="450">
        <v>49</v>
      </c>
      <c r="AZ584" s="450">
        <v>55</v>
      </c>
      <c r="BA584" s="450">
        <v>52</v>
      </c>
      <c r="BB584" s="450">
        <v>54</v>
      </c>
      <c r="BC584" s="450">
        <v>56</v>
      </c>
      <c r="BD584" s="450">
        <v>50</v>
      </c>
      <c r="BE584" s="451">
        <f t="shared" si="41"/>
        <v>580.47213168187739</v>
      </c>
      <c r="BF584" s="450">
        <v>2080</v>
      </c>
      <c r="BG584" s="451">
        <f t="shared" si="42"/>
        <v>580.47213168187739</v>
      </c>
      <c r="BH584" s="450">
        <v>2080</v>
      </c>
      <c r="BI584" s="446" t="s">
        <v>1251</v>
      </c>
      <c r="BJ584" s="446" t="s">
        <v>199</v>
      </c>
      <c r="BK584" s="452" t="s">
        <v>200</v>
      </c>
      <c r="BL584" s="453">
        <v>1.1499999999999999</v>
      </c>
      <c r="BM584" s="454">
        <v>40</v>
      </c>
      <c r="BN584" s="484" t="s">
        <v>1252</v>
      </c>
      <c r="BO584" s="454" t="s">
        <v>1253</v>
      </c>
      <c r="BP584" s="454" t="s">
        <v>195</v>
      </c>
      <c r="BQ584" s="454" t="s">
        <v>195</v>
      </c>
      <c r="BT584" s="485">
        <v>163.3578947</v>
      </c>
    </row>
    <row r="585" spans="1:72" ht="13.5" customHeight="1" outlineLevel="1">
      <c r="A585" s="431" t="s">
        <v>1295</v>
      </c>
      <c r="B585" s="432" t="s">
        <v>1250</v>
      </c>
      <c r="C585" s="432">
        <v>10</v>
      </c>
      <c r="D585" s="432">
        <v>8</v>
      </c>
      <c r="E585" s="432" t="s">
        <v>298</v>
      </c>
      <c r="F585" s="433">
        <v>885</v>
      </c>
      <c r="G585" s="456">
        <v>787.65</v>
      </c>
      <c r="H585" s="434">
        <v>398.25</v>
      </c>
      <c r="I585" s="435">
        <v>22</v>
      </c>
      <c r="J585" s="436">
        <v>11</v>
      </c>
      <c r="K585" s="437">
        <v>8.8000000000000007</v>
      </c>
      <c r="L585" s="438">
        <v>25</v>
      </c>
      <c r="M585" s="439">
        <v>12.5</v>
      </c>
      <c r="N585" s="440">
        <v>10</v>
      </c>
      <c r="O585" s="438">
        <v>29.6</v>
      </c>
      <c r="P585" s="439">
        <v>14.8</v>
      </c>
      <c r="Q585" s="441">
        <v>11.817726553923585</v>
      </c>
      <c r="R585" s="442">
        <v>34</v>
      </c>
      <c r="S585" s="443">
        <v>17</v>
      </c>
      <c r="T585" s="437">
        <v>13.600000000000001</v>
      </c>
      <c r="U585" s="444">
        <v>162</v>
      </c>
      <c r="V585" s="432">
        <v>81</v>
      </c>
      <c r="W585" s="445">
        <v>64.8</v>
      </c>
      <c r="X585" s="443" t="s">
        <v>222</v>
      </c>
      <c r="Y585" s="436" t="s">
        <v>194</v>
      </c>
      <c r="Z585" s="436">
        <v>88.2</v>
      </c>
      <c r="AA585" s="436">
        <v>89.8</v>
      </c>
      <c r="AB585" s="436">
        <v>90.2</v>
      </c>
      <c r="AC585" s="436">
        <v>89.5</v>
      </c>
      <c r="AD585" s="436">
        <v>42</v>
      </c>
      <c r="AE585" s="436">
        <v>53</v>
      </c>
      <c r="AF585" s="436">
        <v>61</v>
      </c>
      <c r="AG585" s="436">
        <v>59</v>
      </c>
      <c r="AH585" s="436">
        <v>95</v>
      </c>
      <c r="AI585" s="436">
        <v>132</v>
      </c>
      <c r="AJ585" s="436">
        <v>82.6</v>
      </c>
      <c r="AK585" s="436">
        <v>160</v>
      </c>
      <c r="AL585" s="436">
        <v>240</v>
      </c>
      <c r="AM585" s="436">
        <v>140</v>
      </c>
      <c r="AN585" s="432">
        <v>15</v>
      </c>
      <c r="AO585" s="432">
        <v>30</v>
      </c>
      <c r="AP585" s="446">
        <v>486</v>
      </c>
      <c r="AQ585" s="447">
        <v>85.35324193815795</v>
      </c>
      <c r="AR585" s="446">
        <v>273</v>
      </c>
      <c r="AS585" s="449">
        <v>4.0999999999999996</v>
      </c>
      <c r="AT585" s="432" t="s">
        <v>299</v>
      </c>
      <c r="AU585" s="432" t="s">
        <v>197</v>
      </c>
      <c r="AV585" s="450">
        <v>59</v>
      </c>
      <c r="AW585" s="450">
        <v>70</v>
      </c>
      <c r="AX585" s="450">
        <v>49</v>
      </c>
      <c r="AY585" s="450">
        <v>51</v>
      </c>
      <c r="AZ585" s="450">
        <v>54</v>
      </c>
      <c r="BA585" s="450">
        <v>52</v>
      </c>
      <c r="BB585" s="450">
        <v>54</v>
      </c>
      <c r="BC585" s="450">
        <v>44</v>
      </c>
      <c r="BD585" s="450">
        <v>37</v>
      </c>
      <c r="BE585" s="451">
        <f t="shared" si="41"/>
        <v>773.96284224250314</v>
      </c>
      <c r="BF585" s="450">
        <v>1560</v>
      </c>
      <c r="BG585" s="451">
        <f t="shared" si="42"/>
        <v>773.96284224250314</v>
      </c>
      <c r="BH585" s="458">
        <f t="shared" ref="BH585:BH594" si="43">BF585</f>
        <v>1560</v>
      </c>
      <c r="BI585" s="446" t="s">
        <v>1251</v>
      </c>
      <c r="BJ585" s="446" t="s">
        <v>199</v>
      </c>
      <c r="BK585" s="452" t="s">
        <v>200</v>
      </c>
      <c r="BL585" s="453">
        <v>1.1499999999999999</v>
      </c>
      <c r="BM585" s="454">
        <v>40</v>
      </c>
      <c r="BN585" s="484" t="s">
        <v>1252</v>
      </c>
      <c r="BO585" s="454" t="s">
        <v>1253</v>
      </c>
      <c r="BP585" s="454" t="s">
        <v>195</v>
      </c>
      <c r="BQ585" s="454" t="s">
        <v>195</v>
      </c>
      <c r="BT585" s="485">
        <v>153.82421005</v>
      </c>
    </row>
    <row r="586" spans="1:72" ht="13.5" customHeight="1" outlineLevel="1">
      <c r="A586" s="431" t="s">
        <v>1296</v>
      </c>
      <c r="B586" s="432" t="s">
        <v>1250</v>
      </c>
      <c r="C586" s="432">
        <v>15</v>
      </c>
      <c r="D586" s="432">
        <v>8</v>
      </c>
      <c r="E586" s="432" t="s">
        <v>302</v>
      </c>
      <c r="F586" s="433">
        <v>885</v>
      </c>
      <c r="G586" s="456">
        <v>787.65</v>
      </c>
      <c r="H586" s="434">
        <v>398.25</v>
      </c>
      <c r="I586" s="435">
        <v>38</v>
      </c>
      <c r="J586" s="436">
        <v>19</v>
      </c>
      <c r="K586" s="437">
        <v>15</v>
      </c>
      <c r="L586" s="438">
        <v>33.464995811761575</v>
      </c>
      <c r="M586" s="439">
        <v>16.732497905880788</v>
      </c>
      <c r="N586" s="440">
        <v>16.8</v>
      </c>
      <c r="O586" s="438">
        <v>46</v>
      </c>
      <c r="P586" s="439">
        <v>23</v>
      </c>
      <c r="Q586" s="441">
        <v>18.399999999999999</v>
      </c>
      <c r="R586" s="442">
        <v>52</v>
      </c>
      <c r="S586" s="443">
        <v>26</v>
      </c>
      <c r="T586" s="437">
        <v>21</v>
      </c>
      <c r="U586" s="444">
        <v>232</v>
      </c>
      <c r="V586" s="432">
        <v>116</v>
      </c>
      <c r="W586" s="445">
        <v>92.800000000000011</v>
      </c>
      <c r="X586" s="443" t="s">
        <v>231</v>
      </c>
      <c r="Y586" s="436" t="s">
        <v>194</v>
      </c>
      <c r="Z586" s="436">
        <v>88.6</v>
      </c>
      <c r="AA586" s="436">
        <v>89.8</v>
      </c>
      <c r="AB586" s="436">
        <v>90.2</v>
      </c>
      <c r="AC586" s="436">
        <v>90.2</v>
      </c>
      <c r="AD586" s="436">
        <v>40</v>
      </c>
      <c r="AE586" s="436">
        <v>50</v>
      </c>
      <c r="AF586" s="436">
        <v>60</v>
      </c>
      <c r="AG586" s="436">
        <v>89</v>
      </c>
      <c r="AH586" s="436">
        <v>142</v>
      </c>
      <c r="AI586" s="436">
        <v>214</v>
      </c>
      <c r="AJ586" s="436">
        <v>124.6</v>
      </c>
      <c r="AK586" s="436">
        <v>160</v>
      </c>
      <c r="AL586" s="436">
        <v>240</v>
      </c>
      <c r="AM586" s="436">
        <v>140</v>
      </c>
      <c r="AN586" s="432">
        <v>18</v>
      </c>
      <c r="AO586" s="432">
        <v>35</v>
      </c>
      <c r="AP586" s="446">
        <v>531</v>
      </c>
      <c r="AQ586" s="447">
        <v>104.72187714681911</v>
      </c>
      <c r="AR586" s="446">
        <v>400</v>
      </c>
      <c r="AS586" s="449">
        <v>5.2</v>
      </c>
      <c r="AT586" s="432" t="s">
        <v>299</v>
      </c>
      <c r="AU586" s="432" t="s">
        <v>197</v>
      </c>
      <c r="AV586" s="450">
        <v>59</v>
      </c>
      <c r="AW586" s="450">
        <v>70</v>
      </c>
      <c r="AX586" s="450">
        <v>49</v>
      </c>
      <c r="AY586" s="450">
        <v>51</v>
      </c>
      <c r="AZ586" s="450">
        <v>54</v>
      </c>
      <c r="BA586" s="450">
        <v>52</v>
      </c>
      <c r="BB586" s="450">
        <v>54</v>
      </c>
      <c r="BC586" s="450">
        <v>44</v>
      </c>
      <c r="BD586" s="450">
        <v>37</v>
      </c>
      <c r="BE586" s="451">
        <f t="shared" si="41"/>
        <v>773.96284224250314</v>
      </c>
      <c r="BF586" s="450">
        <v>1560</v>
      </c>
      <c r="BG586" s="451">
        <f t="shared" si="42"/>
        <v>773.96284224250314</v>
      </c>
      <c r="BH586" s="458">
        <f t="shared" si="43"/>
        <v>1560</v>
      </c>
      <c r="BI586" s="446" t="s">
        <v>1251</v>
      </c>
      <c r="BJ586" s="446" t="s">
        <v>199</v>
      </c>
      <c r="BK586" s="452" t="s">
        <v>200</v>
      </c>
      <c r="BL586" s="453">
        <v>1.1499999999999999</v>
      </c>
      <c r="BM586" s="454">
        <v>40</v>
      </c>
      <c r="BN586" s="484" t="s">
        <v>1252</v>
      </c>
      <c r="BO586" s="454" t="s">
        <v>1253</v>
      </c>
      <c r="BP586" s="454" t="s">
        <v>195</v>
      </c>
      <c r="BQ586" s="454" t="s">
        <v>195</v>
      </c>
      <c r="BT586" s="485">
        <v>153.82422105000001</v>
      </c>
    </row>
    <row r="587" spans="1:72" ht="13.5" customHeight="1" outlineLevel="1">
      <c r="A587" s="431" t="s">
        <v>1297</v>
      </c>
      <c r="B587" s="432" t="s">
        <v>1250</v>
      </c>
      <c r="C587" s="432">
        <v>25</v>
      </c>
      <c r="D587" s="432">
        <v>2</v>
      </c>
      <c r="E587" s="432" t="s">
        <v>308</v>
      </c>
      <c r="F587" s="433">
        <v>3525</v>
      </c>
      <c r="G587" s="456">
        <v>3137.25</v>
      </c>
      <c r="H587" s="434">
        <v>1304.25</v>
      </c>
      <c r="I587" s="435">
        <v>14</v>
      </c>
      <c r="J587" s="436">
        <v>7</v>
      </c>
      <c r="K587" s="437">
        <v>5.6000000000000005</v>
      </c>
      <c r="L587" s="438">
        <v>31.65509977439639</v>
      </c>
      <c r="M587" s="439">
        <v>15.827549887198195</v>
      </c>
      <c r="N587" s="440">
        <v>12.662039909758557</v>
      </c>
      <c r="O587" s="438">
        <v>44.333986846674243</v>
      </c>
      <c r="P587" s="439">
        <v>22.166993423337122</v>
      </c>
      <c r="Q587" s="441">
        <v>17.733594738669698</v>
      </c>
      <c r="R587" s="442">
        <v>58</v>
      </c>
      <c r="S587" s="443">
        <v>29</v>
      </c>
      <c r="T587" s="437">
        <v>23.200000000000003</v>
      </c>
      <c r="U587" s="444">
        <v>366</v>
      </c>
      <c r="V587" s="432">
        <v>183</v>
      </c>
      <c r="W587" s="445">
        <v>146.4</v>
      </c>
      <c r="X587" s="443" t="s">
        <v>231</v>
      </c>
      <c r="Y587" s="436" t="s">
        <v>194</v>
      </c>
      <c r="Z587" s="436">
        <v>91.4</v>
      </c>
      <c r="AA587" s="436">
        <v>92.2</v>
      </c>
      <c r="AB587" s="436">
        <v>91.7</v>
      </c>
      <c r="AC587" s="436">
        <v>91</v>
      </c>
      <c r="AD587" s="436">
        <v>81</v>
      </c>
      <c r="AE587" s="436">
        <v>86</v>
      </c>
      <c r="AF587" s="436">
        <v>88</v>
      </c>
      <c r="AG587" s="436">
        <v>37</v>
      </c>
      <c r="AH587" s="436">
        <v>59</v>
      </c>
      <c r="AI587" s="436">
        <v>93</v>
      </c>
      <c r="AJ587" s="436">
        <v>55.5</v>
      </c>
      <c r="AK587" s="436">
        <v>160</v>
      </c>
      <c r="AL587" s="436">
        <v>250</v>
      </c>
      <c r="AM587" s="436">
        <v>150</v>
      </c>
      <c r="AN587" s="432">
        <v>16</v>
      </c>
      <c r="AO587" s="432">
        <v>30</v>
      </c>
      <c r="AP587" s="446">
        <v>526</v>
      </c>
      <c r="AQ587" s="447">
        <v>90.084442161658799</v>
      </c>
      <c r="AR587" s="446">
        <v>26</v>
      </c>
      <c r="AS587" s="449">
        <v>3.1</v>
      </c>
      <c r="AT587" s="432" t="s">
        <v>299</v>
      </c>
      <c r="AU587" s="432" t="s">
        <v>197</v>
      </c>
      <c r="AV587" s="450">
        <v>72</v>
      </c>
      <c r="AW587" s="450">
        <v>83</v>
      </c>
      <c r="AX587" s="450">
        <v>46</v>
      </c>
      <c r="AY587" s="450">
        <v>57</v>
      </c>
      <c r="AZ587" s="450">
        <v>65</v>
      </c>
      <c r="BA587" s="450">
        <v>64</v>
      </c>
      <c r="BB587" s="450">
        <v>69</v>
      </c>
      <c r="BC587" s="450">
        <v>65</v>
      </c>
      <c r="BD587" s="450">
        <v>54</v>
      </c>
      <c r="BE587" s="451">
        <f t="shared" si="41"/>
        <v>223.58926553672316</v>
      </c>
      <c r="BF587" s="450">
        <v>5400</v>
      </c>
      <c r="BG587" s="451">
        <f t="shared" si="42"/>
        <v>223.58926553672316</v>
      </c>
      <c r="BH587" s="458">
        <f t="shared" si="43"/>
        <v>5400</v>
      </c>
      <c r="BI587" s="446" t="s">
        <v>1251</v>
      </c>
      <c r="BJ587" s="446" t="s">
        <v>199</v>
      </c>
      <c r="BK587" s="452" t="s">
        <v>200</v>
      </c>
      <c r="BL587" s="453">
        <v>1.1499999999999999</v>
      </c>
      <c r="BM587" s="454">
        <v>40</v>
      </c>
      <c r="BN587" s="484" t="s">
        <v>1252</v>
      </c>
      <c r="BO587" s="454" t="s">
        <v>1253</v>
      </c>
      <c r="BP587" s="454" t="s">
        <v>195</v>
      </c>
      <c r="BQ587" s="454" t="s">
        <v>195</v>
      </c>
      <c r="BT587" s="485">
        <v>165.8894737</v>
      </c>
    </row>
    <row r="588" spans="1:72" ht="13.5" customHeight="1" outlineLevel="1">
      <c r="A588" s="431" t="s">
        <v>1298</v>
      </c>
      <c r="B588" s="432" t="s">
        <v>1250</v>
      </c>
      <c r="C588" s="432">
        <v>30</v>
      </c>
      <c r="D588" s="432">
        <v>2</v>
      </c>
      <c r="E588" s="432" t="s">
        <v>310</v>
      </c>
      <c r="F588" s="433">
        <v>3530</v>
      </c>
      <c r="G588" s="456">
        <v>3141.7000000000003</v>
      </c>
      <c r="H588" s="434">
        <v>1306.0999999999999</v>
      </c>
      <c r="I588" s="435">
        <v>17</v>
      </c>
      <c r="J588" s="436">
        <v>8.5</v>
      </c>
      <c r="K588" s="437">
        <v>6.8000000000000007</v>
      </c>
      <c r="L588" s="438">
        <v>36.629472596087254</v>
      </c>
      <c r="M588" s="439">
        <v>18.314736298043627</v>
      </c>
      <c r="N588" s="440">
        <v>14.651789038434902</v>
      </c>
      <c r="O588" s="438">
        <v>51.407499354795291</v>
      </c>
      <c r="P588" s="439">
        <v>25.703749677397646</v>
      </c>
      <c r="Q588" s="441">
        <v>20.562999741918119</v>
      </c>
      <c r="R588" s="442">
        <v>68</v>
      </c>
      <c r="S588" s="443">
        <v>34</v>
      </c>
      <c r="T588" s="437">
        <v>27.200000000000003</v>
      </c>
      <c r="U588" s="444">
        <v>436</v>
      </c>
      <c r="V588" s="432">
        <v>218</v>
      </c>
      <c r="W588" s="445">
        <v>174.4</v>
      </c>
      <c r="X588" s="443" t="s">
        <v>231</v>
      </c>
      <c r="Y588" s="436" t="s">
        <v>194</v>
      </c>
      <c r="Z588" s="436">
        <v>91.4</v>
      </c>
      <c r="AA588" s="436">
        <v>92.2</v>
      </c>
      <c r="AB588" s="436">
        <v>91.7</v>
      </c>
      <c r="AC588" s="436">
        <v>91</v>
      </c>
      <c r="AD588" s="436">
        <v>84</v>
      </c>
      <c r="AE588" s="436">
        <v>89</v>
      </c>
      <c r="AF588" s="436">
        <v>90</v>
      </c>
      <c r="AG588" s="436">
        <v>45</v>
      </c>
      <c r="AH588" s="436">
        <v>72</v>
      </c>
      <c r="AI588" s="436">
        <v>112.5</v>
      </c>
      <c r="AJ588" s="436">
        <v>67.5</v>
      </c>
      <c r="AK588" s="436">
        <v>160</v>
      </c>
      <c r="AL588" s="436">
        <v>250</v>
      </c>
      <c r="AM588" s="436">
        <v>150</v>
      </c>
      <c r="AN588" s="432">
        <v>16</v>
      </c>
      <c r="AO588" s="432">
        <v>30</v>
      </c>
      <c r="AP588" s="446">
        <v>521</v>
      </c>
      <c r="AQ588" s="447">
        <v>99.751266123828543</v>
      </c>
      <c r="AR588" s="446">
        <v>30</v>
      </c>
      <c r="AS588" s="449">
        <v>3.6</v>
      </c>
      <c r="AT588" s="432" t="s">
        <v>299</v>
      </c>
      <c r="AU588" s="432" t="s">
        <v>197</v>
      </c>
      <c r="AV588" s="450">
        <v>72</v>
      </c>
      <c r="AW588" s="450">
        <v>83</v>
      </c>
      <c r="AX588" s="450">
        <v>46</v>
      </c>
      <c r="AY588" s="450">
        <v>57</v>
      </c>
      <c r="AZ588" s="450">
        <v>65</v>
      </c>
      <c r="BA588" s="450">
        <v>64</v>
      </c>
      <c r="BB588" s="450">
        <v>62</v>
      </c>
      <c r="BC588" s="450">
        <v>60</v>
      </c>
      <c r="BD588" s="450">
        <v>52</v>
      </c>
      <c r="BE588" s="451">
        <f t="shared" si="41"/>
        <v>223.58926553672316</v>
      </c>
      <c r="BF588" s="450">
        <v>5400</v>
      </c>
      <c r="BG588" s="451">
        <f t="shared" si="42"/>
        <v>223.58926553672316</v>
      </c>
      <c r="BH588" s="458">
        <f t="shared" si="43"/>
        <v>5400</v>
      </c>
      <c r="BI588" s="446" t="s">
        <v>1251</v>
      </c>
      <c r="BJ588" s="446" t="s">
        <v>199</v>
      </c>
      <c r="BK588" s="452" t="s">
        <v>200</v>
      </c>
      <c r="BL588" s="453">
        <v>1.1499999999999999</v>
      </c>
      <c r="BM588" s="454">
        <v>40</v>
      </c>
      <c r="BN588" s="484" t="s">
        <v>1252</v>
      </c>
      <c r="BO588" s="454" t="s">
        <v>1253</v>
      </c>
      <c r="BP588" s="454" t="s">
        <v>195</v>
      </c>
      <c r="BQ588" s="454" t="s">
        <v>195</v>
      </c>
      <c r="BT588" s="485">
        <v>156.22105260000001</v>
      </c>
    </row>
    <row r="589" spans="1:72" ht="13.5" customHeight="1" outlineLevel="1">
      <c r="A589" s="54" t="s">
        <v>1299</v>
      </c>
      <c r="B589" s="432" t="s">
        <v>1250</v>
      </c>
      <c r="C589" s="432">
        <v>25</v>
      </c>
      <c r="D589" s="432">
        <v>4</v>
      </c>
      <c r="E589" s="432" t="s">
        <v>308</v>
      </c>
      <c r="F589" s="433">
        <v>1775</v>
      </c>
      <c r="G589" s="456">
        <v>1579.75</v>
      </c>
      <c r="H589" s="434">
        <v>834.25</v>
      </c>
      <c r="I589" s="435">
        <v>22</v>
      </c>
      <c r="J589" s="436">
        <v>11</v>
      </c>
      <c r="K589" s="437">
        <v>8.8000000000000007</v>
      </c>
      <c r="L589" s="438">
        <v>35.302457734392753</v>
      </c>
      <c r="M589" s="439">
        <v>17.651228867196377</v>
      </c>
      <c r="N589" s="440">
        <v>14.120983093757102</v>
      </c>
      <c r="O589" s="438">
        <v>46.746416024554449</v>
      </c>
      <c r="P589" s="439">
        <v>23.373208012277225</v>
      </c>
      <c r="Q589" s="441">
        <v>18.69856640982178</v>
      </c>
      <c r="R589" s="442">
        <v>60</v>
      </c>
      <c r="S589" s="443">
        <v>30</v>
      </c>
      <c r="T589" s="437">
        <v>24</v>
      </c>
      <c r="U589" s="444">
        <v>366</v>
      </c>
      <c r="V589" s="432">
        <v>183</v>
      </c>
      <c r="W589" s="445">
        <v>146.4</v>
      </c>
      <c r="X589" s="443" t="s">
        <v>231</v>
      </c>
      <c r="Y589" s="436" t="s">
        <v>194</v>
      </c>
      <c r="Z589" s="436">
        <v>93.5</v>
      </c>
      <c r="AA589" s="436">
        <v>94</v>
      </c>
      <c r="AB589" s="436">
        <v>93.6</v>
      </c>
      <c r="AC589" s="436">
        <v>93</v>
      </c>
      <c r="AD589" s="436">
        <v>71</v>
      </c>
      <c r="AE589" s="436">
        <v>80</v>
      </c>
      <c r="AF589" s="436">
        <v>84</v>
      </c>
      <c r="AG589" s="436">
        <v>74</v>
      </c>
      <c r="AH589" s="436">
        <v>133</v>
      </c>
      <c r="AI589" s="436">
        <v>185</v>
      </c>
      <c r="AJ589" s="436">
        <v>124.32</v>
      </c>
      <c r="AK589" s="436">
        <v>180</v>
      </c>
      <c r="AL589" s="436">
        <v>250</v>
      </c>
      <c r="AM589" s="436">
        <v>168</v>
      </c>
      <c r="AN589" s="432">
        <v>24</v>
      </c>
      <c r="AO589" s="432">
        <v>44</v>
      </c>
      <c r="AP589" s="446">
        <v>460.21800000000002</v>
      </c>
      <c r="AQ589" s="447">
        <v>102.79844853391695</v>
      </c>
      <c r="AR589" s="446">
        <v>122</v>
      </c>
      <c r="AS589" s="449">
        <v>4.4000000000000004</v>
      </c>
      <c r="AT589" s="432" t="s">
        <v>299</v>
      </c>
      <c r="AU589" s="432" t="s">
        <v>197</v>
      </c>
      <c r="AV589" s="450">
        <v>65</v>
      </c>
      <c r="AW589" s="450">
        <v>76</v>
      </c>
      <c r="AX589" s="450">
        <v>43</v>
      </c>
      <c r="AY589" s="450">
        <v>51</v>
      </c>
      <c r="AZ589" s="450">
        <v>55</v>
      </c>
      <c r="BA589" s="450">
        <v>55</v>
      </c>
      <c r="BB589" s="450">
        <v>62</v>
      </c>
      <c r="BC589" s="450">
        <v>59</v>
      </c>
      <c r="BD589" s="450">
        <v>51</v>
      </c>
      <c r="BE589" s="451">
        <f t="shared" si="41"/>
        <v>335.38389830508476</v>
      </c>
      <c r="BF589" s="450">
        <v>3600</v>
      </c>
      <c r="BG589" s="451">
        <f t="shared" si="42"/>
        <v>335.38389830508476</v>
      </c>
      <c r="BH589" s="458">
        <f t="shared" si="43"/>
        <v>3600</v>
      </c>
      <c r="BI589" s="446" t="s">
        <v>1251</v>
      </c>
      <c r="BJ589" s="446" t="s">
        <v>199</v>
      </c>
      <c r="BK589" s="452" t="s">
        <v>200</v>
      </c>
      <c r="BL589" s="453">
        <v>1.1499999999999999</v>
      </c>
      <c r="BM589" s="454">
        <v>40</v>
      </c>
      <c r="BN589" s="484" t="s">
        <v>1252</v>
      </c>
      <c r="BO589" s="454" t="s">
        <v>1253</v>
      </c>
      <c r="BP589" s="454" t="s">
        <v>195</v>
      </c>
      <c r="BQ589" s="454" t="s">
        <v>195</v>
      </c>
      <c r="BT589" s="485">
        <v>171.57684209999999</v>
      </c>
    </row>
    <row r="590" spans="1:72" ht="13.5" customHeight="1" outlineLevel="1">
      <c r="A590" s="54" t="s">
        <v>1300</v>
      </c>
      <c r="B590" s="432" t="s">
        <v>1250</v>
      </c>
      <c r="C590" s="432">
        <v>30</v>
      </c>
      <c r="D590" s="432">
        <v>4</v>
      </c>
      <c r="E590" s="432" t="s">
        <v>310</v>
      </c>
      <c r="F590" s="433">
        <v>1775</v>
      </c>
      <c r="G590" s="456">
        <v>1579.75</v>
      </c>
      <c r="H590" s="434">
        <v>834.25</v>
      </c>
      <c r="I590" s="435">
        <v>24</v>
      </c>
      <c r="J590" s="436">
        <v>12</v>
      </c>
      <c r="K590" s="437">
        <v>9.6000000000000014</v>
      </c>
      <c r="L590" s="438">
        <v>41.026804791416041</v>
      </c>
      <c r="M590" s="439">
        <v>20.51340239570802</v>
      </c>
      <c r="N590" s="440">
        <v>16.410721916566416</v>
      </c>
      <c r="O590" s="438">
        <v>54.669352557681158</v>
      </c>
      <c r="P590" s="439">
        <v>27.334676278840579</v>
      </c>
      <c r="Q590" s="441">
        <v>21.867741023072465</v>
      </c>
      <c r="R590" s="442">
        <v>70</v>
      </c>
      <c r="S590" s="443">
        <v>35</v>
      </c>
      <c r="T590" s="437">
        <v>28</v>
      </c>
      <c r="U590" s="444">
        <v>454</v>
      </c>
      <c r="V590" s="432">
        <v>227</v>
      </c>
      <c r="W590" s="445">
        <v>181.60000000000002</v>
      </c>
      <c r="X590" s="443" t="s">
        <v>231</v>
      </c>
      <c r="Y590" s="436" t="s">
        <v>194</v>
      </c>
      <c r="Z590" s="436">
        <v>93.9</v>
      </c>
      <c r="AA590" s="436">
        <v>94.1</v>
      </c>
      <c r="AB590" s="436">
        <v>93.6</v>
      </c>
      <c r="AC590" s="436">
        <v>93</v>
      </c>
      <c r="AD590" s="436">
        <v>73</v>
      </c>
      <c r="AE590" s="436">
        <v>82</v>
      </c>
      <c r="AF590" s="436">
        <v>85</v>
      </c>
      <c r="AG590" s="436">
        <v>89</v>
      </c>
      <c r="AH590" s="436">
        <v>160</v>
      </c>
      <c r="AI590" s="436">
        <v>223</v>
      </c>
      <c r="AJ590" s="436">
        <v>149.51999999999998</v>
      </c>
      <c r="AK590" s="436">
        <v>180</v>
      </c>
      <c r="AL590" s="436">
        <v>250</v>
      </c>
      <c r="AM590" s="436">
        <v>168</v>
      </c>
      <c r="AN590" s="432">
        <v>24</v>
      </c>
      <c r="AO590" s="432">
        <v>44</v>
      </c>
      <c r="AP590" s="446">
        <v>493.24799999999999</v>
      </c>
      <c r="AQ590" s="447">
        <v>110.51432552924879</v>
      </c>
      <c r="AR590" s="446">
        <v>144</v>
      </c>
      <c r="AS590" s="449">
        <v>4.9000000000000004</v>
      </c>
      <c r="AT590" s="432" t="s">
        <v>299</v>
      </c>
      <c r="AU590" s="432" t="s">
        <v>197</v>
      </c>
      <c r="AV590" s="450">
        <v>65</v>
      </c>
      <c r="AW590" s="450">
        <v>76</v>
      </c>
      <c r="AX590" s="450">
        <v>43</v>
      </c>
      <c r="AY590" s="450">
        <v>51</v>
      </c>
      <c r="AZ590" s="450">
        <v>55</v>
      </c>
      <c r="BA590" s="450">
        <v>55</v>
      </c>
      <c r="BB590" s="450">
        <v>62</v>
      </c>
      <c r="BC590" s="450">
        <v>59</v>
      </c>
      <c r="BD590" s="450">
        <v>51</v>
      </c>
      <c r="BE590" s="451">
        <f t="shared" si="41"/>
        <v>335.38389830508476</v>
      </c>
      <c r="BF590" s="450">
        <v>3600</v>
      </c>
      <c r="BG590" s="451">
        <f t="shared" si="42"/>
        <v>335.38389830508476</v>
      </c>
      <c r="BH590" s="458">
        <f t="shared" si="43"/>
        <v>3600</v>
      </c>
      <c r="BI590" s="446" t="s">
        <v>1251</v>
      </c>
      <c r="BJ590" s="446" t="s">
        <v>199</v>
      </c>
      <c r="BK590" s="452" t="s">
        <v>200</v>
      </c>
      <c r="BL590" s="453">
        <v>1.1499999999999999</v>
      </c>
      <c r="BM590" s="454">
        <v>40</v>
      </c>
      <c r="BN590" s="484" t="s">
        <v>1252</v>
      </c>
      <c r="BO590" s="454" t="s">
        <v>1253</v>
      </c>
      <c r="BP590" s="454" t="s">
        <v>195</v>
      </c>
      <c r="BQ590" s="454" t="s">
        <v>195</v>
      </c>
      <c r="BT590" s="485">
        <v>166.53449470000001</v>
      </c>
    </row>
    <row r="591" spans="1:72" ht="13.5" customHeight="1" outlineLevel="1">
      <c r="A591" s="54" t="s">
        <v>1301</v>
      </c>
      <c r="B591" s="432" t="s">
        <v>1250</v>
      </c>
      <c r="C591" s="432">
        <v>15</v>
      </c>
      <c r="D591" s="432">
        <v>6</v>
      </c>
      <c r="E591" s="432" t="s">
        <v>308</v>
      </c>
      <c r="F591" s="433">
        <v>1180</v>
      </c>
      <c r="G591" s="456">
        <v>1062</v>
      </c>
      <c r="H591" s="434">
        <v>472</v>
      </c>
      <c r="I591" s="435">
        <v>22</v>
      </c>
      <c r="J591" s="436">
        <v>11</v>
      </c>
      <c r="K591" s="437">
        <v>8.8000000000000007</v>
      </c>
      <c r="L591" s="438">
        <v>29.186794404354728</v>
      </c>
      <c r="M591" s="439">
        <v>14.593397202177364</v>
      </c>
      <c r="N591" s="440">
        <v>11.674717761741892</v>
      </c>
      <c r="O591" s="438">
        <v>34.812145821415079</v>
      </c>
      <c r="P591" s="439">
        <v>17.40607291070754</v>
      </c>
      <c r="Q591" s="441">
        <v>13.924858328566032</v>
      </c>
      <c r="R591" s="442">
        <v>42</v>
      </c>
      <c r="S591" s="443">
        <v>21</v>
      </c>
      <c r="T591" s="437">
        <v>16.8</v>
      </c>
      <c r="U591" s="444">
        <v>232</v>
      </c>
      <c r="V591" s="432">
        <v>116</v>
      </c>
      <c r="W591" s="445">
        <v>92.800000000000011</v>
      </c>
      <c r="X591" s="443" t="s">
        <v>231</v>
      </c>
      <c r="Y591" s="436" t="s">
        <v>194</v>
      </c>
      <c r="Z591" s="436">
        <v>90.9</v>
      </c>
      <c r="AA591" s="436">
        <v>91.8</v>
      </c>
      <c r="AB591" s="436">
        <v>91.7</v>
      </c>
      <c r="AC591" s="436">
        <v>91</v>
      </c>
      <c r="AD591" s="436">
        <v>53</v>
      </c>
      <c r="AE591" s="436">
        <v>66</v>
      </c>
      <c r="AF591" s="436">
        <v>73</v>
      </c>
      <c r="AG591" s="436">
        <v>67</v>
      </c>
      <c r="AH591" s="436">
        <v>100</v>
      </c>
      <c r="AI591" s="436">
        <v>161</v>
      </c>
      <c r="AJ591" s="436">
        <v>93.8</v>
      </c>
      <c r="AK591" s="436">
        <v>150</v>
      </c>
      <c r="AL591" s="436">
        <v>240</v>
      </c>
      <c r="AM591" s="436">
        <v>140</v>
      </c>
      <c r="AN591" s="432">
        <v>22</v>
      </c>
      <c r="AO591" s="432">
        <v>48</v>
      </c>
      <c r="AP591" s="446">
        <v>484</v>
      </c>
      <c r="AQ591" s="447">
        <v>95.3</v>
      </c>
      <c r="AR591" s="446">
        <v>200</v>
      </c>
      <c r="AS591" s="449">
        <v>3.4</v>
      </c>
      <c r="AT591" s="432" t="s">
        <v>299</v>
      </c>
      <c r="AU591" s="432" t="s">
        <v>197</v>
      </c>
      <c r="AV591" s="450">
        <v>61</v>
      </c>
      <c r="AW591" s="450">
        <v>72</v>
      </c>
      <c r="AX591" s="450">
        <v>42</v>
      </c>
      <c r="AY591" s="450">
        <v>49</v>
      </c>
      <c r="AZ591" s="450">
        <v>55</v>
      </c>
      <c r="BA591" s="450">
        <v>52</v>
      </c>
      <c r="BB591" s="450">
        <v>54</v>
      </c>
      <c r="BC591" s="450">
        <v>56</v>
      </c>
      <c r="BD591" s="450">
        <v>50</v>
      </c>
      <c r="BE591" s="451">
        <f t="shared" ref="BE591:BE654" si="44">(((125*746)*(9.549))/BF591)/0.7375</f>
        <v>580.47213168187739</v>
      </c>
      <c r="BF591" s="450">
        <v>2080</v>
      </c>
      <c r="BG591" s="451">
        <f t="shared" ref="BG591:BG654" si="45">BE591</f>
        <v>580.47213168187739</v>
      </c>
      <c r="BH591" s="458">
        <f t="shared" si="43"/>
        <v>2080</v>
      </c>
      <c r="BI591" s="446" t="s">
        <v>1251</v>
      </c>
      <c r="BJ591" s="446" t="s">
        <v>199</v>
      </c>
      <c r="BK591" s="452" t="s">
        <v>200</v>
      </c>
      <c r="BL591" s="453">
        <v>1.1499999999999999</v>
      </c>
      <c r="BM591" s="454">
        <v>40</v>
      </c>
      <c r="BN591" s="484" t="s">
        <v>1252</v>
      </c>
      <c r="BO591" s="454" t="s">
        <v>1253</v>
      </c>
      <c r="BP591" s="454" t="s">
        <v>195</v>
      </c>
      <c r="BQ591" s="454" t="s">
        <v>195</v>
      </c>
      <c r="BT591" s="485">
        <v>165.2105263</v>
      </c>
    </row>
    <row r="592" spans="1:72" ht="13.5" customHeight="1" outlineLevel="1">
      <c r="A592" s="54" t="s">
        <v>1302</v>
      </c>
      <c r="B592" s="432" t="s">
        <v>1250</v>
      </c>
      <c r="C592" s="432">
        <v>20</v>
      </c>
      <c r="D592" s="432">
        <v>6</v>
      </c>
      <c r="E592" s="432" t="s">
        <v>310</v>
      </c>
      <c r="F592" s="433">
        <v>1180</v>
      </c>
      <c r="G592" s="456">
        <v>1062</v>
      </c>
      <c r="H592" s="434">
        <v>472</v>
      </c>
      <c r="I592" s="435">
        <v>26</v>
      </c>
      <c r="J592" s="436">
        <v>13</v>
      </c>
      <c r="K592" s="437">
        <v>10.4</v>
      </c>
      <c r="L592" s="438">
        <v>36.065768801133622</v>
      </c>
      <c r="M592" s="439">
        <v>18.032884400566811</v>
      </c>
      <c r="N592" s="440">
        <v>14.426307520453449</v>
      </c>
      <c r="O592" s="438">
        <v>44.301581412054119</v>
      </c>
      <c r="P592" s="439">
        <v>22.15079070602706</v>
      </c>
      <c r="Q592" s="441">
        <v>17.720632564821649</v>
      </c>
      <c r="R592" s="442">
        <v>54</v>
      </c>
      <c r="S592" s="443">
        <v>27</v>
      </c>
      <c r="T592" s="437">
        <v>21.6</v>
      </c>
      <c r="U592" s="444">
        <v>290</v>
      </c>
      <c r="V592" s="432">
        <v>145</v>
      </c>
      <c r="W592" s="445">
        <v>116</v>
      </c>
      <c r="X592" s="443" t="s">
        <v>231</v>
      </c>
      <c r="Y592" s="436" t="s">
        <v>194</v>
      </c>
      <c r="Z592" s="436">
        <v>91.2</v>
      </c>
      <c r="AA592" s="436">
        <v>92</v>
      </c>
      <c r="AB592" s="436">
        <v>91.7</v>
      </c>
      <c r="AC592" s="436">
        <v>91</v>
      </c>
      <c r="AD592" s="436">
        <v>57</v>
      </c>
      <c r="AE592" s="436">
        <v>69</v>
      </c>
      <c r="AF592" s="436">
        <v>76</v>
      </c>
      <c r="AG592" s="436">
        <v>89</v>
      </c>
      <c r="AH592" s="436">
        <v>133</v>
      </c>
      <c r="AI592" s="436">
        <v>214</v>
      </c>
      <c r="AJ592" s="436">
        <v>124.6</v>
      </c>
      <c r="AK592" s="436">
        <v>150</v>
      </c>
      <c r="AL592" s="436">
        <v>240</v>
      </c>
      <c r="AM592" s="436">
        <v>140</v>
      </c>
      <c r="AN592" s="432">
        <v>20</v>
      </c>
      <c r="AO592" s="432">
        <v>45</v>
      </c>
      <c r="AP592" s="446">
        <v>509</v>
      </c>
      <c r="AQ592" s="447">
        <v>104.99</v>
      </c>
      <c r="AR592" s="446">
        <v>262</v>
      </c>
      <c r="AS592" s="449">
        <v>4.55</v>
      </c>
      <c r="AT592" s="432" t="s">
        <v>299</v>
      </c>
      <c r="AU592" s="432" t="s">
        <v>197</v>
      </c>
      <c r="AV592" s="450">
        <v>61</v>
      </c>
      <c r="AW592" s="450">
        <v>72</v>
      </c>
      <c r="AX592" s="450">
        <v>42</v>
      </c>
      <c r="AY592" s="450">
        <v>49</v>
      </c>
      <c r="AZ592" s="450">
        <v>55</v>
      </c>
      <c r="BA592" s="450">
        <v>52</v>
      </c>
      <c r="BB592" s="450">
        <v>54</v>
      </c>
      <c r="BC592" s="450">
        <v>56</v>
      </c>
      <c r="BD592" s="450">
        <v>50</v>
      </c>
      <c r="BE592" s="451">
        <f t="shared" si="44"/>
        <v>580.47213168187739</v>
      </c>
      <c r="BF592" s="450">
        <v>2080</v>
      </c>
      <c r="BG592" s="451">
        <f t="shared" si="45"/>
        <v>580.47213168187739</v>
      </c>
      <c r="BH592" s="458">
        <f t="shared" si="43"/>
        <v>2080</v>
      </c>
      <c r="BI592" s="446" t="s">
        <v>1251</v>
      </c>
      <c r="BJ592" s="446" t="s">
        <v>199</v>
      </c>
      <c r="BK592" s="452" t="s">
        <v>200</v>
      </c>
      <c r="BL592" s="453">
        <v>1.1499999999999999</v>
      </c>
      <c r="BM592" s="454">
        <v>40</v>
      </c>
      <c r="BN592" s="484" t="s">
        <v>1252</v>
      </c>
      <c r="BO592" s="454" t="s">
        <v>1253</v>
      </c>
      <c r="BP592" s="454" t="s">
        <v>195</v>
      </c>
      <c r="BQ592" s="454" t="s">
        <v>195</v>
      </c>
      <c r="BT592" s="485">
        <v>163.3578947</v>
      </c>
    </row>
    <row r="593" spans="1:72" ht="13.5" customHeight="1" outlineLevel="1">
      <c r="A593" s="54" t="s">
        <v>1303</v>
      </c>
      <c r="B593" s="432" t="s">
        <v>1250</v>
      </c>
      <c r="C593" s="432">
        <v>10</v>
      </c>
      <c r="D593" s="432">
        <v>8</v>
      </c>
      <c r="E593" s="432" t="s">
        <v>308</v>
      </c>
      <c r="F593" s="433">
        <v>885</v>
      </c>
      <c r="G593" s="456">
        <v>787.65</v>
      </c>
      <c r="H593" s="434">
        <v>398.25</v>
      </c>
      <c r="I593" s="435">
        <v>22</v>
      </c>
      <c r="J593" s="436">
        <v>11</v>
      </c>
      <c r="K593" s="437">
        <v>8.8000000000000007</v>
      </c>
      <c r="L593" s="438">
        <v>25</v>
      </c>
      <c r="M593" s="439">
        <v>12.5</v>
      </c>
      <c r="N593" s="440">
        <v>10</v>
      </c>
      <c r="O593" s="438">
        <v>29.6</v>
      </c>
      <c r="P593" s="439">
        <v>14.8</v>
      </c>
      <c r="Q593" s="441">
        <v>11.817726553923585</v>
      </c>
      <c r="R593" s="442">
        <v>34</v>
      </c>
      <c r="S593" s="443">
        <v>17</v>
      </c>
      <c r="T593" s="437">
        <v>13.600000000000001</v>
      </c>
      <c r="U593" s="444">
        <v>162</v>
      </c>
      <c r="V593" s="432">
        <v>81</v>
      </c>
      <c r="W593" s="445">
        <v>64.8</v>
      </c>
      <c r="X593" s="443" t="s">
        <v>222</v>
      </c>
      <c r="Y593" s="436" t="s">
        <v>194</v>
      </c>
      <c r="Z593" s="436">
        <v>88.2</v>
      </c>
      <c r="AA593" s="436">
        <v>89.8</v>
      </c>
      <c r="AB593" s="436">
        <v>90.2</v>
      </c>
      <c r="AC593" s="436">
        <v>89.5</v>
      </c>
      <c r="AD593" s="436">
        <v>42</v>
      </c>
      <c r="AE593" s="436">
        <v>53</v>
      </c>
      <c r="AF593" s="436">
        <v>61</v>
      </c>
      <c r="AG593" s="436">
        <v>59</v>
      </c>
      <c r="AH593" s="436">
        <v>95</v>
      </c>
      <c r="AI593" s="436">
        <v>132</v>
      </c>
      <c r="AJ593" s="436">
        <v>82.6</v>
      </c>
      <c r="AK593" s="436">
        <v>160</v>
      </c>
      <c r="AL593" s="436">
        <v>240</v>
      </c>
      <c r="AM593" s="436">
        <v>140</v>
      </c>
      <c r="AN593" s="432">
        <v>15</v>
      </c>
      <c r="AO593" s="432">
        <v>30</v>
      </c>
      <c r="AP593" s="446">
        <v>486</v>
      </c>
      <c r="AQ593" s="447">
        <v>85.35324193815795</v>
      </c>
      <c r="AR593" s="446">
        <v>273</v>
      </c>
      <c r="AS593" s="449">
        <v>4.0999999999999996</v>
      </c>
      <c r="AT593" s="432" t="s">
        <v>299</v>
      </c>
      <c r="AU593" s="432" t="s">
        <v>197</v>
      </c>
      <c r="AV593" s="450">
        <v>59</v>
      </c>
      <c r="AW593" s="450">
        <v>70</v>
      </c>
      <c r="AX593" s="450">
        <v>49</v>
      </c>
      <c r="AY593" s="450">
        <v>51</v>
      </c>
      <c r="AZ593" s="450">
        <v>54</v>
      </c>
      <c r="BA593" s="450">
        <v>52</v>
      </c>
      <c r="BB593" s="450">
        <v>54</v>
      </c>
      <c r="BC593" s="450">
        <v>44</v>
      </c>
      <c r="BD593" s="450">
        <v>37</v>
      </c>
      <c r="BE593" s="451">
        <f t="shared" si="44"/>
        <v>773.96284224250314</v>
      </c>
      <c r="BF593" s="450">
        <v>1560</v>
      </c>
      <c r="BG593" s="451">
        <f t="shared" si="45"/>
        <v>773.96284224250314</v>
      </c>
      <c r="BH593" s="458">
        <f t="shared" si="43"/>
        <v>1560</v>
      </c>
      <c r="BI593" s="446" t="s">
        <v>1251</v>
      </c>
      <c r="BJ593" s="446" t="s">
        <v>199</v>
      </c>
      <c r="BK593" s="452" t="s">
        <v>200</v>
      </c>
      <c r="BL593" s="453">
        <v>1.1499999999999999</v>
      </c>
      <c r="BM593" s="454">
        <v>40</v>
      </c>
      <c r="BN593" s="484" t="s">
        <v>1252</v>
      </c>
      <c r="BO593" s="454" t="s">
        <v>1253</v>
      </c>
      <c r="BP593" s="454" t="s">
        <v>195</v>
      </c>
      <c r="BQ593" s="454" t="s">
        <v>195</v>
      </c>
      <c r="BT593" s="485">
        <v>153.82421005</v>
      </c>
    </row>
    <row r="594" spans="1:72" ht="13.5" customHeight="1" outlineLevel="1">
      <c r="A594" s="54" t="s">
        <v>1304</v>
      </c>
      <c r="B594" s="432" t="s">
        <v>1250</v>
      </c>
      <c r="C594" s="432">
        <v>15</v>
      </c>
      <c r="D594" s="432">
        <v>8</v>
      </c>
      <c r="E594" s="432" t="s">
        <v>310</v>
      </c>
      <c r="F594" s="433">
        <v>885</v>
      </c>
      <c r="G594" s="456">
        <v>787.65</v>
      </c>
      <c r="H594" s="434">
        <v>398.25</v>
      </c>
      <c r="I594" s="435">
        <v>38</v>
      </c>
      <c r="J594" s="436">
        <v>19</v>
      </c>
      <c r="K594" s="437">
        <v>15</v>
      </c>
      <c r="L594" s="438">
        <v>33.464995811761575</v>
      </c>
      <c r="M594" s="439">
        <v>16.732497905880788</v>
      </c>
      <c r="N594" s="440">
        <v>16.8</v>
      </c>
      <c r="O594" s="438">
        <v>46</v>
      </c>
      <c r="P594" s="439">
        <v>23</v>
      </c>
      <c r="Q594" s="441">
        <v>18.399999999999999</v>
      </c>
      <c r="R594" s="442">
        <v>52</v>
      </c>
      <c r="S594" s="443">
        <v>26</v>
      </c>
      <c r="T594" s="437">
        <v>21</v>
      </c>
      <c r="U594" s="444">
        <v>232</v>
      </c>
      <c r="V594" s="432">
        <v>116</v>
      </c>
      <c r="W594" s="445">
        <v>92.800000000000011</v>
      </c>
      <c r="X594" s="443" t="s">
        <v>231</v>
      </c>
      <c r="Y594" s="436" t="s">
        <v>194</v>
      </c>
      <c r="Z594" s="436">
        <v>88.6</v>
      </c>
      <c r="AA594" s="436">
        <v>89.8</v>
      </c>
      <c r="AB594" s="436">
        <v>90.2</v>
      </c>
      <c r="AC594" s="436">
        <v>90.2</v>
      </c>
      <c r="AD594" s="436">
        <v>40</v>
      </c>
      <c r="AE594" s="436">
        <v>50</v>
      </c>
      <c r="AF594" s="436">
        <v>60</v>
      </c>
      <c r="AG594" s="436">
        <v>89</v>
      </c>
      <c r="AH594" s="436">
        <v>142</v>
      </c>
      <c r="AI594" s="436">
        <v>214</v>
      </c>
      <c r="AJ594" s="436">
        <v>124.6</v>
      </c>
      <c r="AK594" s="436">
        <v>160</v>
      </c>
      <c r="AL594" s="436">
        <v>240</v>
      </c>
      <c r="AM594" s="436">
        <v>140</v>
      </c>
      <c r="AN594" s="432">
        <v>18</v>
      </c>
      <c r="AO594" s="432">
        <v>35</v>
      </c>
      <c r="AP594" s="446">
        <v>531</v>
      </c>
      <c r="AQ594" s="447">
        <v>104.72187714681911</v>
      </c>
      <c r="AR594" s="446">
        <v>400</v>
      </c>
      <c r="AS594" s="449">
        <v>5.2</v>
      </c>
      <c r="AT594" s="432" t="s">
        <v>299</v>
      </c>
      <c r="AU594" s="432" t="s">
        <v>197</v>
      </c>
      <c r="AV594" s="450">
        <v>59</v>
      </c>
      <c r="AW594" s="450">
        <v>70</v>
      </c>
      <c r="AX594" s="450">
        <v>49</v>
      </c>
      <c r="AY594" s="450">
        <v>51</v>
      </c>
      <c r="AZ594" s="450">
        <v>54</v>
      </c>
      <c r="BA594" s="450">
        <v>52</v>
      </c>
      <c r="BB594" s="450">
        <v>54</v>
      </c>
      <c r="BC594" s="450">
        <v>44</v>
      </c>
      <c r="BD594" s="450">
        <v>37</v>
      </c>
      <c r="BE594" s="451">
        <f t="shared" si="44"/>
        <v>773.96284224250314</v>
      </c>
      <c r="BF594" s="450">
        <v>1560</v>
      </c>
      <c r="BG594" s="451">
        <f t="shared" si="45"/>
        <v>773.96284224250314</v>
      </c>
      <c r="BH594" s="458">
        <f t="shared" si="43"/>
        <v>1560</v>
      </c>
      <c r="BI594" s="446" t="s">
        <v>1251</v>
      </c>
      <c r="BJ594" s="446" t="s">
        <v>199</v>
      </c>
      <c r="BK594" s="452" t="s">
        <v>200</v>
      </c>
      <c r="BL594" s="453">
        <v>1.1499999999999999</v>
      </c>
      <c r="BM594" s="454">
        <v>40</v>
      </c>
      <c r="BN594" s="484" t="s">
        <v>1252</v>
      </c>
      <c r="BO594" s="454" t="s">
        <v>1253</v>
      </c>
      <c r="BP594" s="454" t="s">
        <v>195</v>
      </c>
      <c r="BQ594" s="454" t="s">
        <v>195</v>
      </c>
      <c r="BT594" s="485">
        <v>153.82422105000001</v>
      </c>
    </row>
    <row r="595" spans="1:72" ht="13.5" customHeight="1" outlineLevel="1">
      <c r="A595" s="431" t="s">
        <v>1305</v>
      </c>
      <c r="B595" s="432" t="s">
        <v>1250</v>
      </c>
      <c r="C595" s="432">
        <v>7.5</v>
      </c>
      <c r="D595" s="432">
        <v>2</v>
      </c>
      <c r="E595" s="432" t="s">
        <v>1306</v>
      </c>
      <c r="F595" s="433">
        <v>3520</v>
      </c>
      <c r="G595" s="456">
        <v>3168</v>
      </c>
      <c r="H595" s="434">
        <v>1126.4000000000001</v>
      </c>
      <c r="I595" s="444">
        <v>6</v>
      </c>
      <c r="J595" s="436">
        <v>3</v>
      </c>
      <c r="K595" s="437">
        <v>2.4000000000000004</v>
      </c>
      <c r="L595" s="438">
        <v>9.9958214429211054</v>
      </c>
      <c r="M595" s="439">
        <v>4.9979107214605527</v>
      </c>
      <c r="N595" s="440">
        <v>3.9983285771684423</v>
      </c>
      <c r="O595" s="438">
        <v>13.484749989949064</v>
      </c>
      <c r="P595" s="439">
        <v>6.742374994974532</v>
      </c>
      <c r="Q595" s="441">
        <v>5.3938999959796261</v>
      </c>
      <c r="R595" s="442">
        <v>17.600000000000001</v>
      </c>
      <c r="S595" s="443">
        <v>8.8000000000000007</v>
      </c>
      <c r="T595" s="437">
        <v>7.0400000000000009</v>
      </c>
      <c r="U595" s="444">
        <v>126</v>
      </c>
      <c r="V595" s="432">
        <v>63</v>
      </c>
      <c r="W595" s="445">
        <v>50.400000000000006</v>
      </c>
      <c r="X595" s="443" t="s">
        <v>222</v>
      </c>
      <c r="Y595" s="436" t="s">
        <v>194</v>
      </c>
      <c r="Z595" s="436">
        <v>89.6</v>
      </c>
      <c r="AA595" s="436">
        <v>90.1</v>
      </c>
      <c r="AB595" s="436">
        <v>89.5</v>
      </c>
      <c r="AC595" s="436">
        <v>88.5</v>
      </c>
      <c r="AD595" s="436">
        <v>78.5</v>
      </c>
      <c r="AE595" s="436">
        <v>86.8</v>
      </c>
      <c r="AF595" s="436">
        <v>89.2</v>
      </c>
      <c r="AG595" s="436">
        <v>11</v>
      </c>
      <c r="AH595" s="436">
        <v>20</v>
      </c>
      <c r="AI595" s="436">
        <v>55</v>
      </c>
      <c r="AJ595" s="436">
        <v>19.03</v>
      </c>
      <c r="AK595" s="436">
        <v>180</v>
      </c>
      <c r="AL595" s="436">
        <v>490</v>
      </c>
      <c r="AM595" s="436">
        <v>173</v>
      </c>
      <c r="AN595" s="432">
        <v>17</v>
      </c>
      <c r="AO595" s="432">
        <v>30</v>
      </c>
      <c r="AP595" s="446">
        <v>168</v>
      </c>
      <c r="AQ595" s="447">
        <v>33.808710844238</v>
      </c>
      <c r="AR595" s="446">
        <v>8.3000000000000007</v>
      </c>
      <c r="AS595" s="449">
        <v>0.44</v>
      </c>
      <c r="AT595" s="432" t="s">
        <v>299</v>
      </c>
      <c r="AU595" s="432" t="s">
        <v>197</v>
      </c>
      <c r="AV595" s="450">
        <v>66</v>
      </c>
      <c r="AW595" s="450">
        <v>78</v>
      </c>
      <c r="AX595" s="450">
        <v>36</v>
      </c>
      <c r="AY595" s="450">
        <v>53</v>
      </c>
      <c r="AZ595" s="450">
        <v>55</v>
      </c>
      <c r="BA595" s="450">
        <v>63</v>
      </c>
      <c r="BB595" s="450">
        <v>62</v>
      </c>
      <c r="BC595" s="450">
        <v>58</v>
      </c>
      <c r="BD595" s="450">
        <v>47</v>
      </c>
      <c r="BE595" s="451">
        <f t="shared" si="44"/>
        <v>223.58926553672316</v>
      </c>
      <c r="BF595" s="450">
        <v>5400</v>
      </c>
      <c r="BG595" s="451">
        <f t="shared" si="45"/>
        <v>223.58926553672316</v>
      </c>
      <c r="BH595" s="450">
        <v>5400</v>
      </c>
      <c r="BI595" s="446" t="s">
        <v>1251</v>
      </c>
      <c r="BJ595" s="446" t="s">
        <v>199</v>
      </c>
      <c r="BK595" s="452" t="s">
        <v>200</v>
      </c>
      <c r="BL595" s="453">
        <v>1.1499999999999999</v>
      </c>
      <c r="BM595" s="454">
        <v>40</v>
      </c>
      <c r="BN595" s="484" t="s">
        <v>1252</v>
      </c>
      <c r="BO595" s="454" t="s">
        <v>1253</v>
      </c>
      <c r="BP595" s="454" t="s">
        <v>195</v>
      </c>
      <c r="BQ595" s="454" t="s">
        <v>195</v>
      </c>
      <c r="BT595" s="485">
        <v>242.82336839999999</v>
      </c>
    </row>
    <row r="596" spans="1:72" ht="13.5" customHeight="1" outlineLevel="1">
      <c r="A596" s="431" t="s">
        <v>1307</v>
      </c>
      <c r="B596" s="432" t="s">
        <v>1250</v>
      </c>
      <c r="C596" s="432">
        <v>10</v>
      </c>
      <c r="D596" s="432">
        <v>2</v>
      </c>
      <c r="E596" s="432" t="s">
        <v>1308</v>
      </c>
      <c r="F596" s="433">
        <v>3515</v>
      </c>
      <c r="G596" s="456">
        <v>3128.35</v>
      </c>
      <c r="H596" s="434">
        <v>1370.8500000000001</v>
      </c>
      <c r="I596" s="444">
        <v>7</v>
      </c>
      <c r="J596" s="436">
        <v>3.5</v>
      </c>
      <c r="K596" s="437">
        <v>2.8000000000000003</v>
      </c>
      <c r="L596" s="438">
        <v>12.639674545662578</v>
      </c>
      <c r="M596" s="439">
        <v>6.3198372728312888</v>
      </c>
      <c r="N596" s="440">
        <v>5.0558698182650312</v>
      </c>
      <c r="O596" s="438">
        <v>17.381802420103117</v>
      </c>
      <c r="P596" s="439">
        <v>8.6909012100515586</v>
      </c>
      <c r="Q596" s="441">
        <v>6.9527209680412474</v>
      </c>
      <c r="R596" s="442">
        <v>23</v>
      </c>
      <c r="S596" s="443">
        <v>11.5</v>
      </c>
      <c r="T596" s="437">
        <v>9.2000000000000011</v>
      </c>
      <c r="U596" s="444">
        <v>162</v>
      </c>
      <c r="V596" s="432">
        <v>81</v>
      </c>
      <c r="W596" s="445">
        <v>64.8</v>
      </c>
      <c r="X596" s="443" t="s">
        <v>222</v>
      </c>
      <c r="Y596" s="436" t="s">
        <v>194</v>
      </c>
      <c r="Z596" s="436">
        <v>91</v>
      </c>
      <c r="AA596" s="436">
        <v>91.1</v>
      </c>
      <c r="AB596" s="436">
        <v>90.2</v>
      </c>
      <c r="AC596" s="436">
        <v>89.5</v>
      </c>
      <c r="AD596" s="436">
        <v>81.5</v>
      </c>
      <c r="AE596" s="436">
        <v>88.8</v>
      </c>
      <c r="AF596" s="436">
        <v>90.3</v>
      </c>
      <c r="AG596" s="436">
        <v>15</v>
      </c>
      <c r="AH596" s="436">
        <v>27</v>
      </c>
      <c r="AI596" s="436">
        <v>66</v>
      </c>
      <c r="AJ596" s="436">
        <v>24.9</v>
      </c>
      <c r="AK596" s="436">
        <v>180</v>
      </c>
      <c r="AL596" s="436">
        <v>440</v>
      </c>
      <c r="AM596" s="436">
        <v>166</v>
      </c>
      <c r="AN596" s="432">
        <v>14</v>
      </c>
      <c r="AO596" s="432">
        <v>28</v>
      </c>
      <c r="AP596" s="446">
        <v>187.96799999999999</v>
      </c>
      <c r="AQ596" s="447">
        <v>38.528316152233003</v>
      </c>
      <c r="AR596" s="446">
        <v>11</v>
      </c>
      <c r="AS596" s="449">
        <v>0.52</v>
      </c>
      <c r="AT596" s="432" t="s">
        <v>299</v>
      </c>
      <c r="AU596" s="432" t="s">
        <v>197</v>
      </c>
      <c r="AV596" s="450">
        <v>66</v>
      </c>
      <c r="AW596" s="450">
        <v>78</v>
      </c>
      <c r="AX596" s="450">
        <v>36</v>
      </c>
      <c r="AY596" s="450">
        <v>53</v>
      </c>
      <c r="AZ596" s="450">
        <v>55</v>
      </c>
      <c r="BA596" s="450">
        <v>63</v>
      </c>
      <c r="BB596" s="450">
        <v>62</v>
      </c>
      <c r="BC596" s="450">
        <v>58</v>
      </c>
      <c r="BD596" s="450">
        <v>47</v>
      </c>
      <c r="BE596" s="451">
        <f t="shared" si="44"/>
        <v>223.58926553672316</v>
      </c>
      <c r="BF596" s="450">
        <v>5400</v>
      </c>
      <c r="BG596" s="451">
        <f t="shared" si="45"/>
        <v>223.58926553672316</v>
      </c>
      <c r="BH596" s="450">
        <v>5400</v>
      </c>
      <c r="BI596" s="446" t="s">
        <v>1251</v>
      </c>
      <c r="BJ596" s="446" t="s">
        <v>199</v>
      </c>
      <c r="BK596" s="452" t="s">
        <v>200</v>
      </c>
      <c r="BL596" s="453">
        <v>1.1499999999999999</v>
      </c>
      <c r="BM596" s="454">
        <v>40</v>
      </c>
      <c r="BN596" s="484" t="s">
        <v>1252</v>
      </c>
      <c r="BO596" s="454" t="s">
        <v>1253</v>
      </c>
      <c r="BP596" s="454" t="s">
        <v>195</v>
      </c>
      <c r="BQ596" s="454" t="s">
        <v>195</v>
      </c>
      <c r="BT596" s="485">
        <v>227.57</v>
      </c>
    </row>
    <row r="597" spans="1:72" ht="13.5" customHeight="1" outlineLevel="1">
      <c r="A597" s="431" t="s">
        <v>1309</v>
      </c>
      <c r="B597" s="432" t="s">
        <v>1250</v>
      </c>
      <c r="C597" s="432">
        <v>7.5</v>
      </c>
      <c r="D597" s="432">
        <v>4</v>
      </c>
      <c r="E597" s="432" t="s">
        <v>1306</v>
      </c>
      <c r="F597" s="433">
        <v>1765</v>
      </c>
      <c r="G597" s="456">
        <v>1570.8500000000001</v>
      </c>
      <c r="H597" s="434">
        <v>741.3</v>
      </c>
      <c r="I597" s="444">
        <v>10</v>
      </c>
      <c r="J597" s="436">
        <v>5</v>
      </c>
      <c r="K597" s="437">
        <v>4</v>
      </c>
      <c r="L597" s="438">
        <v>12.808252202462466</v>
      </c>
      <c r="M597" s="439">
        <v>6.4041261012312329</v>
      </c>
      <c r="N597" s="440">
        <v>5.1233008809849867</v>
      </c>
      <c r="O597" s="438">
        <v>15.906688710916864</v>
      </c>
      <c r="P597" s="439">
        <v>7.953344355458432</v>
      </c>
      <c r="Q597" s="441">
        <v>6.3626754843667461</v>
      </c>
      <c r="R597" s="442">
        <v>19.399999999999999</v>
      </c>
      <c r="S597" s="443">
        <v>9.6999999999999993</v>
      </c>
      <c r="T597" s="437">
        <v>7.76</v>
      </c>
      <c r="U597" s="444">
        <v>126</v>
      </c>
      <c r="V597" s="432">
        <v>63</v>
      </c>
      <c r="W597" s="445">
        <v>50.400000000000006</v>
      </c>
      <c r="X597" s="443" t="s">
        <v>222</v>
      </c>
      <c r="Y597" s="436" t="s">
        <v>194</v>
      </c>
      <c r="Z597" s="436">
        <v>90.73</v>
      </c>
      <c r="AA597" s="436">
        <v>91.7</v>
      </c>
      <c r="AB597" s="436">
        <v>91.7</v>
      </c>
      <c r="AC597" s="436">
        <v>91</v>
      </c>
      <c r="AD597" s="436">
        <v>60.5</v>
      </c>
      <c r="AE597" s="436">
        <v>72.3</v>
      </c>
      <c r="AF597" s="436">
        <v>78.900000000000006</v>
      </c>
      <c r="AG597" s="436">
        <v>22</v>
      </c>
      <c r="AH597" s="436">
        <v>60</v>
      </c>
      <c r="AI597" s="436">
        <v>100</v>
      </c>
      <c r="AJ597" s="436">
        <v>55.22</v>
      </c>
      <c r="AK597" s="436">
        <v>270</v>
      </c>
      <c r="AL597" s="436">
        <v>450</v>
      </c>
      <c r="AM597" s="436">
        <v>251</v>
      </c>
      <c r="AN597" s="432">
        <v>25</v>
      </c>
      <c r="AO597" s="432">
        <v>42</v>
      </c>
      <c r="AP597" s="446">
        <v>195.01439999999999</v>
      </c>
      <c r="AQ597" s="447">
        <v>49.635563439608198</v>
      </c>
      <c r="AR597" s="446">
        <v>39</v>
      </c>
      <c r="AS597" s="449">
        <v>0.76</v>
      </c>
      <c r="AT597" s="432" t="s">
        <v>299</v>
      </c>
      <c r="AU597" s="432" t="s">
        <v>197</v>
      </c>
      <c r="AV597" s="450">
        <v>57</v>
      </c>
      <c r="AW597" s="450">
        <v>69</v>
      </c>
      <c r="AX597" s="450" t="s">
        <v>206</v>
      </c>
      <c r="AY597" s="450">
        <v>37</v>
      </c>
      <c r="AZ597" s="450">
        <v>44</v>
      </c>
      <c r="BA597" s="450">
        <v>54</v>
      </c>
      <c r="BB597" s="450">
        <v>53</v>
      </c>
      <c r="BC597" s="450">
        <v>44</v>
      </c>
      <c r="BD597" s="450">
        <v>35</v>
      </c>
      <c r="BE597" s="451">
        <f t="shared" si="44"/>
        <v>335.38389830508476</v>
      </c>
      <c r="BF597" s="450">
        <v>3600</v>
      </c>
      <c r="BG597" s="451">
        <f t="shared" si="45"/>
        <v>335.38389830508476</v>
      </c>
      <c r="BH597" s="450">
        <v>3600</v>
      </c>
      <c r="BI597" s="446" t="s">
        <v>1251</v>
      </c>
      <c r="BJ597" s="446" t="s">
        <v>199</v>
      </c>
      <c r="BK597" s="452" t="s">
        <v>200</v>
      </c>
      <c r="BL597" s="453">
        <v>1.1499999999999999</v>
      </c>
      <c r="BM597" s="454">
        <v>40</v>
      </c>
      <c r="BN597" s="484" t="s">
        <v>1252</v>
      </c>
      <c r="BO597" s="454" t="s">
        <v>1253</v>
      </c>
      <c r="BP597" s="454" t="s">
        <v>195</v>
      </c>
      <c r="BQ597" s="454" t="s">
        <v>195</v>
      </c>
      <c r="BT597" s="485">
        <v>283.74284210000002</v>
      </c>
    </row>
    <row r="598" spans="1:72" ht="13.5" customHeight="1" outlineLevel="1">
      <c r="A598" s="431" t="s">
        <v>1310</v>
      </c>
      <c r="B598" s="432" t="s">
        <v>1250</v>
      </c>
      <c r="C598" s="432">
        <v>10</v>
      </c>
      <c r="D598" s="432">
        <v>4</v>
      </c>
      <c r="E598" s="432" t="s">
        <v>1308</v>
      </c>
      <c r="F598" s="433">
        <v>1755</v>
      </c>
      <c r="G598" s="456">
        <v>1561.95</v>
      </c>
      <c r="H598" s="434">
        <v>684.45</v>
      </c>
      <c r="I598" s="435">
        <v>12.2</v>
      </c>
      <c r="J598" s="436">
        <v>6.1</v>
      </c>
      <c r="K598" s="437">
        <v>4.88</v>
      </c>
      <c r="L598" s="438">
        <v>16.023038576095981</v>
      </c>
      <c r="M598" s="439">
        <v>8.0115192880479906</v>
      </c>
      <c r="N598" s="440">
        <v>6.409215430438393</v>
      </c>
      <c r="O598" s="438">
        <v>20.014293274614094</v>
      </c>
      <c r="P598" s="439">
        <v>10.007146637307047</v>
      </c>
      <c r="Q598" s="441">
        <v>8.0057173098456378</v>
      </c>
      <c r="R598" s="442">
        <v>25</v>
      </c>
      <c r="S598" s="443">
        <v>12.5</v>
      </c>
      <c r="T598" s="437">
        <v>10</v>
      </c>
      <c r="U598" s="444">
        <v>162</v>
      </c>
      <c r="V598" s="432">
        <v>81</v>
      </c>
      <c r="W598" s="445">
        <v>64.8</v>
      </c>
      <c r="X598" s="443" t="s">
        <v>222</v>
      </c>
      <c r="Y598" s="436" t="s">
        <v>194</v>
      </c>
      <c r="Z598" s="436">
        <v>91.7</v>
      </c>
      <c r="AA598" s="436">
        <v>92.2</v>
      </c>
      <c r="AB598" s="436">
        <v>91.7</v>
      </c>
      <c r="AC598" s="436">
        <v>91</v>
      </c>
      <c r="AD598" s="436">
        <v>63.8</v>
      </c>
      <c r="AE598" s="436">
        <v>76.2</v>
      </c>
      <c r="AF598" s="436">
        <v>81.7</v>
      </c>
      <c r="AG598" s="436">
        <v>30</v>
      </c>
      <c r="AH598" s="436">
        <v>81</v>
      </c>
      <c r="AI598" s="436">
        <v>123</v>
      </c>
      <c r="AJ598" s="436">
        <v>75.899999999999991</v>
      </c>
      <c r="AK598" s="436">
        <v>270</v>
      </c>
      <c r="AL598" s="436">
        <v>410</v>
      </c>
      <c r="AM598" s="436">
        <v>253</v>
      </c>
      <c r="AN598" s="432">
        <v>20</v>
      </c>
      <c r="AO598" s="432">
        <v>36</v>
      </c>
      <c r="AP598" s="446">
        <v>202.94159999999999</v>
      </c>
      <c r="AQ598" s="447">
        <v>54.762318427036803</v>
      </c>
      <c r="AR598" s="446">
        <v>51</v>
      </c>
      <c r="AS598" s="449">
        <v>0.83</v>
      </c>
      <c r="AT598" s="432" t="s">
        <v>299</v>
      </c>
      <c r="AU598" s="432" t="s">
        <v>197</v>
      </c>
      <c r="AV598" s="450">
        <v>57</v>
      </c>
      <c r="AW598" s="450">
        <v>69</v>
      </c>
      <c r="AX598" s="450" t="s">
        <v>206</v>
      </c>
      <c r="AY598" s="450">
        <v>37</v>
      </c>
      <c r="AZ598" s="450">
        <v>44</v>
      </c>
      <c r="BA598" s="450">
        <v>54</v>
      </c>
      <c r="BB598" s="450">
        <v>53</v>
      </c>
      <c r="BC598" s="450">
        <v>44</v>
      </c>
      <c r="BD598" s="450">
        <v>35</v>
      </c>
      <c r="BE598" s="451">
        <f t="shared" si="44"/>
        <v>335.38389830508476</v>
      </c>
      <c r="BF598" s="450">
        <v>3600</v>
      </c>
      <c r="BG598" s="451">
        <f t="shared" si="45"/>
        <v>335.38389830508476</v>
      </c>
      <c r="BH598" s="450">
        <v>3600</v>
      </c>
      <c r="BI598" s="446" t="s">
        <v>1251</v>
      </c>
      <c r="BJ598" s="446" t="s">
        <v>199</v>
      </c>
      <c r="BK598" s="452" t="s">
        <v>200</v>
      </c>
      <c r="BL598" s="453">
        <v>1.1499999999999999</v>
      </c>
      <c r="BM598" s="454">
        <v>40</v>
      </c>
      <c r="BN598" s="484" t="s">
        <v>1252</v>
      </c>
      <c r="BO598" s="454" t="s">
        <v>1253</v>
      </c>
      <c r="BP598" s="454" t="s">
        <v>195</v>
      </c>
      <c r="BQ598" s="454" t="s">
        <v>195</v>
      </c>
      <c r="BT598" s="485">
        <v>253.72216839999999</v>
      </c>
    </row>
    <row r="599" spans="1:72" ht="13.5" customHeight="1" outlineLevel="1">
      <c r="A599" s="431" t="s">
        <v>1311</v>
      </c>
      <c r="B599" s="432" t="s">
        <v>1250</v>
      </c>
      <c r="C599" s="432">
        <v>40</v>
      </c>
      <c r="D599" s="432">
        <v>4</v>
      </c>
      <c r="E599" s="432" t="s">
        <v>312</v>
      </c>
      <c r="F599" s="433">
        <v>1780</v>
      </c>
      <c r="G599" s="456">
        <v>1584</v>
      </c>
      <c r="H599" s="434">
        <v>872</v>
      </c>
      <c r="I599" s="435">
        <v>30</v>
      </c>
      <c r="J599" s="436">
        <v>15</v>
      </c>
      <c r="K599" s="437">
        <v>12</v>
      </c>
      <c r="L599" s="438">
        <v>53.017827511011113</v>
      </c>
      <c r="M599" s="439">
        <v>26.508913755505557</v>
      </c>
      <c r="N599" s="440">
        <v>21.207131004404445</v>
      </c>
      <c r="O599" s="438">
        <v>72.014247545861124</v>
      </c>
      <c r="P599" s="439">
        <v>36.007123772930562</v>
      </c>
      <c r="Q599" s="441">
        <v>28.805699018344452</v>
      </c>
      <c r="R599" s="442">
        <v>92</v>
      </c>
      <c r="S599" s="443">
        <v>46</v>
      </c>
      <c r="T599" s="437">
        <v>36.800000000000004</v>
      </c>
      <c r="U599" s="444">
        <v>580</v>
      </c>
      <c r="V599" s="432">
        <v>290</v>
      </c>
      <c r="W599" s="445">
        <v>232</v>
      </c>
      <c r="X599" s="443" t="s">
        <v>231</v>
      </c>
      <c r="Y599" s="436" t="s">
        <v>194</v>
      </c>
      <c r="Z599" s="436">
        <v>94.3</v>
      </c>
      <c r="AA599" s="436">
        <v>94.1</v>
      </c>
      <c r="AB599" s="436">
        <v>94.1</v>
      </c>
      <c r="AC599" s="436">
        <v>93.6</v>
      </c>
      <c r="AD599" s="436">
        <v>75</v>
      </c>
      <c r="AE599" s="436">
        <v>83</v>
      </c>
      <c r="AF599" s="436">
        <v>86</v>
      </c>
      <c r="AG599" s="436">
        <v>118</v>
      </c>
      <c r="AH599" s="436">
        <v>212</v>
      </c>
      <c r="AI599" s="436">
        <v>272</v>
      </c>
      <c r="AJ599" s="436">
        <v>198.23999999999998</v>
      </c>
      <c r="AK599" s="436">
        <v>180</v>
      </c>
      <c r="AL599" s="436">
        <v>230</v>
      </c>
      <c r="AM599" s="436">
        <v>168</v>
      </c>
      <c r="AN599" s="432">
        <v>22</v>
      </c>
      <c r="AO599" s="432">
        <v>45</v>
      </c>
      <c r="AP599" s="446">
        <v>653</v>
      </c>
      <c r="AQ599" s="447">
        <v>155.58898286672732</v>
      </c>
      <c r="AR599" s="446">
        <v>189</v>
      </c>
      <c r="AS599" s="449">
        <v>9.4</v>
      </c>
      <c r="AT599" s="432" t="s">
        <v>299</v>
      </c>
      <c r="AU599" s="432" t="s">
        <v>197</v>
      </c>
      <c r="AV599" s="450" t="s">
        <v>313</v>
      </c>
      <c r="AW599" s="450" t="s">
        <v>314</v>
      </c>
      <c r="AX599" s="450" t="s">
        <v>315</v>
      </c>
      <c r="AY599" s="450" t="s">
        <v>316</v>
      </c>
      <c r="AZ599" s="450" t="s">
        <v>317</v>
      </c>
      <c r="BA599" s="450" t="s">
        <v>317</v>
      </c>
      <c r="BB599" s="450" t="s">
        <v>318</v>
      </c>
      <c r="BC599" s="450" t="s">
        <v>319</v>
      </c>
      <c r="BD599" s="450" t="s">
        <v>320</v>
      </c>
      <c r="BE599" s="451">
        <f t="shared" si="44"/>
        <v>447.17853107344632</v>
      </c>
      <c r="BF599" s="450">
        <v>2700</v>
      </c>
      <c r="BG599" s="451">
        <f t="shared" si="45"/>
        <v>447.17853107344632</v>
      </c>
      <c r="BH599" s="450">
        <v>2700</v>
      </c>
      <c r="BI599" s="446" t="s">
        <v>1251</v>
      </c>
      <c r="BJ599" s="446" t="s">
        <v>199</v>
      </c>
      <c r="BK599" s="452" t="s">
        <v>200</v>
      </c>
      <c r="BL599" s="453">
        <v>1.1499999999999999</v>
      </c>
      <c r="BM599" s="454">
        <v>40</v>
      </c>
      <c r="BN599" s="484" t="s">
        <v>1252</v>
      </c>
      <c r="BO599" s="454" t="s">
        <v>1253</v>
      </c>
      <c r="BP599" s="454" t="s">
        <v>195</v>
      </c>
      <c r="BQ599" s="454" t="s">
        <v>195</v>
      </c>
      <c r="BT599" s="485">
        <v>155.26842110000001</v>
      </c>
    </row>
    <row r="600" spans="1:72" ht="13.5" customHeight="1" outlineLevel="1">
      <c r="A600" s="431" t="s">
        <v>1312</v>
      </c>
      <c r="B600" s="432" t="s">
        <v>1250</v>
      </c>
      <c r="C600" s="432">
        <v>50</v>
      </c>
      <c r="D600" s="432">
        <v>4</v>
      </c>
      <c r="E600" s="432" t="s">
        <v>322</v>
      </c>
      <c r="F600" s="433">
        <v>1780</v>
      </c>
      <c r="G600" s="456">
        <v>1584</v>
      </c>
      <c r="H600" s="434">
        <v>872</v>
      </c>
      <c r="I600" s="435">
        <v>38</v>
      </c>
      <c r="J600" s="436">
        <v>19</v>
      </c>
      <c r="K600" s="437">
        <v>15.200000000000001</v>
      </c>
      <c r="L600" s="438">
        <v>66.813594956598905</v>
      </c>
      <c r="M600" s="439">
        <v>33.406797478299453</v>
      </c>
      <c r="N600" s="440">
        <v>26.725437982639562</v>
      </c>
      <c r="O600" s="438">
        <v>90.252387292592928</v>
      </c>
      <c r="P600" s="439">
        <v>45.126193646296464</v>
      </c>
      <c r="Q600" s="441">
        <v>36.100954917037171</v>
      </c>
      <c r="R600" s="442">
        <v>116</v>
      </c>
      <c r="S600" s="443">
        <v>58</v>
      </c>
      <c r="T600" s="437">
        <v>46.400000000000006</v>
      </c>
      <c r="U600" s="444">
        <v>768</v>
      </c>
      <c r="V600" s="432">
        <v>384</v>
      </c>
      <c r="W600" s="445">
        <v>307.20000000000005</v>
      </c>
      <c r="X600" s="443" t="s">
        <v>231</v>
      </c>
      <c r="Y600" s="436" t="s">
        <v>194</v>
      </c>
      <c r="Z600" s="436">
        <v>94.8</v>
      </c>
      <c r="AA600" s="436">
        <v>95</v>
      </c>
      <c r="AB600" s="436">
        <v>94.5</v>
      </c>
      <c r="AC600" s="436">
        <v>94.1</v>
      </c>
      <c r="AD600" s="436">
        <v>74</v>
      </c>
      <c r="AE600" s="436">
        <v>82</v>
      </c>
      <c r="AF600" s="436">
        <v>85</v>
      </c>
      <c r="AG600" s="436">
        <v>148</v>
      </c>
      <c r="AH600" s="436">
        <v>252</v>
      </c>
      <c r="AI600" s="436">
        <v>340</v>
      </c>
      <c r="AJ600" s="436">
        <v>248.64</v>
      </c>
      <c r="AK600" s="436">
        <v>170</v>
      </c>
      <c r="AL600" s="436">
        <v>230</v>
      </c>
      <c r="AM600" s="436">
        <v>168</v>
      </c>
      <c r="AN600" s="432">
        <v>22</v>
      </c>
      <c r="AO600" s="432">
        <v>45</v>
      </c>
      <c r="AP600" s="446">
        <v>695</v>
      </c>
      <c r="AQ600" s="447">
        <v>170.80355537822618</v>
      </c>
      <c r="AR600" s="446">
        <v>232</v>
      </c>
      <c r="AS600" s="449">
        <v>10.7</v>
      </c>
      <c r="AT600" s="432" t="s">
        <v>299</v>
      </c>
      <c r="AU600" s="432" t="s">
        <v>197</v>
      </c>
      <c r="AV600" s="450" t="s">
        <v>313</v>
      </c>
      <c r="AW600" s="450" t="s">
        <v>314</v>
      </c>
      <c r="AX600" s="450" t="s">
        <v>315</v>
      </c>
      <c r="AY600" s="450" t="s">
        <v>316</v>
      </c>
      <c r="AZ600" s="450" t="s">
        <v>317</v>
      </c>
      <c r="BA600" s="450" t="s">
        <v>317</v>
      </c>
      <c r="BB600" s="450" t="s">
        <v>318</v>
      </c>
      <c r="BC600" s="450" t="s">
        <v>319</v>
      </c>
      <c r="BD600" s="450" t="s">
        <v>320</v>
      </c>
      <c r="BE600" s="451">
        <f t="shared" si="44"/>
        <v>447.17853107344632</v>
      </c>
      <c r="BF600" s="450">
        <v>2700</v>
      </c>
      <c r="BG600" s="451">
        <f t="shared" si="45"/>
        <v>447.17853107344632</v>
      </c>
      <c r="BH600" s="450">
        <v>2700</v>
      </c>
      <c r="BI600" s="446" t="s">
        <v>1251</v>
      </c>
      <c r="BJ600" s="446" t="s">
        <v>199</v>
      </c>
      <c r="BK600" s="452" t="s">
        <v>200</v>
      </c>
      <c r="BL600" s="453">
        <v>1.1499999999999999</v>
      </c>
      <c r="BM600" s="454">
        <v>40</v>
      </c>
      <c r="BN600" s="484" t="s">
        <v>1252</v>
      </c>
      <c r="BO600" s="454" t="s">
        <v>1253</v>
      </c>
      <c r="BP600" s="454" t="s">
        <v>195</v>
      </c>
      <c r="BQ600" s="454" t="s">
        <v>195</v>
      </c>
      <c r="BT600" s="485">
        <v>165.65789470000001</v>
      </c>
    </row>
    <row r="601" spans="1:72" ht="13.5" customHeight="1" outlineLevel="1">
      <c r="A601" s="431" t="s">
        <v>1313</v>
      </c>
      <c r="B601" s="432" t="s">
        <v>1250</v>
      </c>
      <c r="C601" s="432">
        <v>25</v>
      </c>
      <c r="D601" s="432">
        <v>6</v>
      </c>
      <c r="E601" s="432" t="s">
        <v>312</v>
      </c>
      <c r="F601" s="433">
        <v>1185</v>
      </c>
      <c r="G601" s="456">
        <v>1054</v>
      </c>
      <c r="H601" s="434">
        <v>545</v>
      </c>
      <c r="I601" s="435">
        <v>28</v>
      </c>
      <c r="J601" s="436">
        <v>14</v>
      </c>
      <c r="K601" s="437">
        <v>11.200000000000001</v>
      </c>
      <c r="L601" s="438">
        <v>40.775892694047094</v>
      </c>
      <c r="M601" s="439">
        <v>20.387946347023547</v>
      </c>
      <c r="N601" s="440">
        <v>16.310357077618839</v>
      </c>
      <c r="O601" s="438">
        <v>52.386303127183091</v>
      </c>
      <c r="P601" s="439">
        <v>26.193151563591545</v>
      </c>
      <c r="Q601" s="441">
        <v>20.954521250873238</v>
      </c>
      <c r="R601" s="442">
        <v>66</v>
      </c>
      <c r="S601" s="443">
        <v>33</v>
      </c>
      <c r="T601" s="437">
        <v>26.400000000000002</v>
      </c>
      <c r="U601" s="444">
        <v>366</v>
      </c>
      <c r="V601" s="432">
        <v>183</v>
      </c>
      <c r="W601" s="445">
        <v>146.4</v>
      </c>
      <c r="X601" s="443" t="s">
        <v>231</v>
      </c>
      <c r="Y601" s="436" t="s">
        <v>194</v>
      </c>
      <c r="Z601" s="436">
        <v>92.7</v>
      </c>
      <c r="AA601" s="436">
        <v>93.2</v>
      </c>
      <c r="AB601" s="436">
        <v>93</v>
      </c>
      <c r="AC601" s="436">
        <v>92.4</v>
      </c>
      <c r="AD601" s="436">
        <v>62</v>
      </c>
      <c r="AE601" s="436">
        <v>72</v>
      </c>
      <c r="AF601" s="436">
        <v>76</v>
      </c>
      <c r="AG601" s="436">
        <v>111</v>
      </c>
      <c r="AH601" s="436">
        <v>189</v>
      </c>
      <c r="AI601" s="436">
        <v>267</v>
      </c>
      <c r="AJ601" s="436">
        <v>175.38</v>
      </c>
      <c r="AK601" s="436">
        <v>170</v>
      </c>
      <c r="AL601" s="436">
        <v>240</v>
      </c>
      <c r="AM601" s="436">
        <v>158</v>
      </c>
      <c r="AN601" s="432">
        <v>28</v>
      </c>
      <c r="AO601" s="432">
        <v>54</v>
      </c>
      <c r="AP601" s="446">
        <v>805.05119999999999</v>
      </c>
      <c r="AQ601" s="447">
        <v>156.40941597115193</v>
      </c>
      <c r="AR601" s="446">
        <v>324</v>
      </c>
      <c r="AS601" s="449">
        <v>9.4</v>
      </c>
      <c r="AT601" s="432" t="s">
        <v>299</v>
      </c>
      <c r="AU601" s="432" t="s">
        <v>197</v>
      </c>
      <c r="AV601" s="450">
        <v>63</v>
      </c>
      <c r="AW601" s="450">
        <v>73</v>
      </c>
      <c r="AX601" s="450">
        <v>43</v>
      </c>
      <c r="AY601" s="450">
        <v>51</v>
      </c>
      <c r="AZ601" s="450">
        <v>57</v>
      </c>
      <c r="BA601" s="450">
        <v>58</v>
      </c>
      <c r="BB601" s="450">
        <v>56</v>
      </c>
      <c r="BC601" s="450">
        <v>51</v>
      </c>
      <c r="BD601" s="450">
        <v>50</v>
      </c>
      <c r="BE601" s="451">
        <f t="shared" si="44"/>
        <v>635.46422836752902</v>
      </c>
      <c r="BF601" s="450">
        <v>1900</v>
      </c>
      <c r="BG601" s="451">
        <f t="shared" si="45"/>
        <v>635.46422836752902</v>
      </c>
      <c r="BH601" s="450">
        <v>1900</v>
      </c>
      <c r="BI601" s="446" t="s">
        <v>1251</v>
      </c>
      <c r="BJ601" s="446" t="s">
        <v>199</v>
      </c>
      <c r="BK601" s="452" t="s">
        <v>200</v>
      </c>
      <c r="BL601" s="453">
        <v>1.1499999999999999</v>
      </c>
      <c r="BM601" s="454">
        <v>40</v>
      </c>
      <c r="BN601" s="484" t="s">
        <v>1252</v>
      </c>
      <c r="BO601" s="454" t="s">
        <v>1253</v>
      </c>
      <c r="BP601" s="454" t="s">
        <v>195</v>
      </c>
      <c r="BQ601" s="454" t="s">
        <v>195</v>
      </c>
      <c r="BT601" s="485">
        <v>174.26315790000001</v>
      </c>
    </row>
    <row r="602" spans="1:72" ht="13.5" customHeight="1" outlineLevel="1">
      <c r="A602" s="431" t="s">
        <v>1314</v>
      </c>
      <c r="B602" s="432" t="s">
        <v>1250</v>
      </c>
      <c r="C602" s="432">
        <v>30</v>
      </c>
      <c r="D602" s="432">
        <v>6</v>
      </c>
      <c r="E602" s="432" t="s">
        <v>322</v>
      </c>
      <c r="F602" s="433">
        <v>1185</v>
      </c>
      <c r="G602" s="456">
        <v>1054</v>
      </c>
      <c r="H602" s="434">
        <v>545</v>
      </c>
      <c r="I602" s="435">
        <v>30</v>
      </c>
      <c r="J602" s="436">
        <v>15</v>
      </c>
      <c r="K602" s="437">
        <v>12</v>
      </c>
      <c r="L602" s="438">
        <v>49.51954337900716</v>
      </c>
      <c r="M602" s="439">
        <v>24.75977168950358</v>
      </c>
      <c r="N602" s="440">
        <v>19.807817351602864</v>
      </c>
      <c r="O602" s="438">
        <v>61.803480800758805</v>
      </c>
      <c r="P602" s="439">
        <v>30.901740400379403</v>
      </c>
      <c r="Q602" s="441">
        <v>24.721392320303522</v>
      </c>
      <c r="R602" s="442">
        <v>78</v>
      </c>
      <c r="S602" s="443">
        <v>39</v>
      </c>
      <c r="T602" s="437">
        <v>31.200000000000003</v>
      </c>
      <c r="U602" s="444">
        <v>436</v>
      </c>
      <c r="V602" s="432">
        <v>218</v>
      </c>
      <c r="W602" s="445">
        <v>174.4</v>
      </c>
      <c r="X602" s="443" t="s">
        <v>231</v>
      </c>
      <c r="Y602" s="436" t="s">
        <v>194</v>
      </c>
      <c r="Z602" s="436">
        <v>93.1</v>
      </c>
      <c r="AA602" s="436">
        <v>93.5</v>
      </c>
      <c r="AB602" s="436">
        <v>93</v>
      </c>
      <c r="AC602" s="436">
        <v>92.4</v>
      </c>
      <c r="AD602" s="436">
        <v>61</v>
      </c>
      <c r="AE602" s="436">
        <v>73</v>
      </c>
      <c r="AF602" s="436">
        <v>77</v>
      </c>
      <c r="AG602" s="436">
        <v>133</v>
      </c>
      <c r="AH602" s="436">
        <v>226</v>
      </c>
      <c r="AI602" s="436">
        <v>293</v>
      </c>
      <c r="AJ602" s="436">
        <v>212.8</v>
      </c>
      <c r="AK602" s="436">
        <v>170</v>
      </c>
      <c r="AL602" s="436">
        <v>220</v>
      </c>
      <c r="AM602" s="436">
        <v>160</v>
      </c>
      <c r="AN602" s="432">
        <v>26</v>
      </c>
      <c r="AO602" s="432">
        <v>52</v>
      </c>
      <c r="AP602" s="446">
        <v>684.822</v>
      </c>
      <c r="AQ602" s="447">
        <v>166.37797984721726</v>
      </c>
      <c r="AR602" s="446">
        <v>384</v>
      </c>
      <c r="AS602" s="449">
        <v>10.199999999999999</v>
      </c>
      <c r="AT602" s="432" t="s">
        <v>299</v>
      </c>
      <c r="AU602" s="432" t="s">
        <v>197</v>
      </c>
      <c r="AV602" s="450">
        <v>65</v>
      </c>
      <c r="AW602" s="450">
        <v>76</v>
      </c>
      <c r="AX602" s="450">
        <v>43</v>
      </c>
      <c r="AY602" s="450">
        <v>51</v>
      </c>
      <c r="AZ602" s="450">
        <v>55</v>
      </c>
      <c r="BA602" s="450">
        <v>55</v>
      </c>
      <c r="BB602" s="450">
        <v>62</v>
      </c>
      <c r="BC602" s="450">
        <v>59</v>
      </c>
      <c r="BD602" s="450">
        <v>51</v>
      </c>
      <c r="BE602" s="451">
        <f t="shared" si="44"/>
        <v>635.46422836752902</v>
      </c>
      <c r="BF602" s="450">
        <v>1900</v>
      </c>
      <c r="BG602" s="451">
        <f t="shared" si="45"/>
        <v>635.46422836752902</v>
      </c>
      <c r="BH602" s="450">
        <v>1900</v>
      </c>
      <c r="BI602" s="446" t="s">
        <v>1251</v>
      </c>
      <c r="BJ602" s="446" t="s">
        <v>199</v>
      </c>
      <c r="BK602" s="452" t="s">
        <v>200</v>
      </c>
      <c r="BL602" s="453">
        <v>1.1499999999999999</v>
      </c>
      <c r="BM602" s="454">
        <v>40</v>
      </c>
      <c r="BN602" s="484" t="s">
        <v>1252</v>
      </c>
      <c r="BO602" s="454" t="s">
        <v>1253</v>
      </c>
      <c r="BP602" s="454" t="s">
        <v>195</v>
      </c>
      <c r="BQ602" s="454" t="s">
        <v>195</v>
      </c>
      <c r="BT602" s="485">
        <v>161.7105263</v>
      </c>
    </row>
    <row r="603" spans="1:72" ht="13.5" customHeight="1" outlineLevel="1">
      <c r="A603" s="431" t="s">
        <v>1315</v>
      </c>
      <c r="B603" s="432" t="s">
        <v>1250</v>
      </c>
      <c r="C603" s="432">
        <v>20</v>
      </c>
      <c r="D603" s="432">
        <v>8</v>
      </c>
      <c r="E603" s="432" t="s">
        <v>312</v>
      </c>
      <c r="F603" s="433">
        <v>885</v>
      </c>
      <c r="G603" s="456">
        <v>787</v>
      </c>
      <c r="H603" s="434">
        <v>345</v>
      </c>
      <c r="I603" s="435">
        <v>34</v>
      </c>
      <c r="J603" s="436">
        <v>17</v>
      </c>
      <c r="K603" s="437">
        <v>13.5</v>
      </c>
      <c r="L603" s="438">
        <v>44</v>
      </c>
      <c r="M603" s="439">
        <v>22</v>
      </c>
      <c r="N603" s="440">
        <v>17.5</v>
      </c>
      <c r="O603" s="438">
        <v>52</v>
      </c>
      <c r="P603" s="439">
        <v>26</v>
      </c>
      <c r="Q603" s="441">
        <v>21</v>
      </c>
      <c r="R603" s="442">
        <v>62</v>
      </c>
      <c r="S603" s="443">
        <v>31</v>
      </c>
      <c r="T603" s="437">
        <v>25</v>
      </c>
      <c r="U603" s="444">
        <v>290</v>
      </c>
      <c r="V603" s="432">
        <v>145</v>
      </c>
      <c r="W603" s="445">
        <v>116</v>
      </c>
      <c r="X603" s="443" t="s">
        <v>231</v>
      </c>
      <c r="Y603" s="436" t="s">
        <v>194</v>
      </c>
      <c r="Z603" s="436">
        <v>90</v>
      </c>
      <c r="AA603" s="436">
        <v>90.8</v>
      </c>
      <c r="AB603" s="436">
        <v>91</v>
      </c>
      <c r="AC603" s="436">
        <v>90.2</v>
      </c>
      <c r="AD603" s="436">
        <v>47</v>
      </c>
      <c r="AE603" s="436">
        <v>59</v>
      </c>
      <c r="AF603" s="436">
        <v>66</v>
      </c>
      <c r="AG603" s="436">
        <v>119</v>
      </c>
      <c r="AH603" s="436">
        <v>166</v>
      </c>
      <c r="AI603" s="436">
        <v>238</v>
      </c>
      <c r="AJ603" s="436">
        <v>155.89000000000001</v>
      </c>
      <c r="AK603" s="436">
        <v>140</v>
      </c>
      <c r="AL603" s="436">
        <v>200</v>
      </c>
      <c r="AM603" s="436">
        <v>131</v>
      </c>
      <c r="AN603" s="432">
        <v>15</v>
      </c>
      <c r="AO603" s="432">
        <v>35</v>
      </c>
      <c r="AP603" s="446">
        <v>636</v>
      </c>
      <c r="AQ603" s="447">
        <v>133.50639348865303</v>
      </c>
      <c r="AR603" s="446">
        <v>525</v>
      </c>
      <c r="AS603" s="449">
        <v>8.8000000000000007</v>
      </c>
      <c r="AT603" s="432" t="s">
        <v>299</v>
      </c>
      <c r="AU603" s="432" t="s">
        <v>197</v>
      </c>
      <c r="AV603" s="450">
        <v>57</v>
      </c>
      <c r="AW603" s="450">
        <v>67</v>
      </c>
      <c r="AX603" s="450">
        <v>46</v>
      </c>
      <c r="AY603" s="450">
        <v>53</v>
      </c>
      <c r="AZ603" s="450">
        <v>55</v>
      </c>
      <c r="BA603" s="450">
        <v>56</v>
      </c>
      <c r="BB603" s="450">
        <v>53</v>
      </c>
      <c r="BC603" s="450">
        <v>41</v>
      </c>
      <c r="BD603" s="450">
        <v>32</v>
      </c>
      <c r="BE603" s="451">
        <f t="shared" si="44"/>
        <v>894.35706214689264</v>
      </c>
      <c r="BF603" s="450">
        <v>1350</v>
      </c>
      <c r="BG603" s="451">
        <f t="shared" si="45"/>
        <v>894.35706214689264</v>
      </c>
      <c r="BH603" s="458">
        <f t="shared" ref="BH603:BH612" si="46">BF603</f>
        <v>1350</v>
      </c>
      <c r="BI603" s="446" t="s">
        <v>1251</v>
      </c>
      <c r="BJ603" s="446" t="s">
        <v>199</v>
      </c>
      <c r="BK603" s="452" t="s">
        <v>200</v>
      </c>
      <c r="BL603" s="453">
        <v>1.1499999999999999</v>
      </c>
      <c r="BM603" s="454">
        <v>40</v>
      </c>
      <c r="BN603" s="484" t="s">
        <v>1252</v>
      </c>
      <c r="BO603" s="454" t="s">
        <v>1253</v>
      </c>
      <c r="BP603" s="454" t="s">
        <v>195</v>
      </c>
      <c r="BQ603" s="454" t="s">
        <v>195</v>
      </c>
      <c r="BT603" s="485">
        <v>143.08283159999999</v>
      </c>
    </row>
    <row r="604" spans="1:72" ht="13.5" customHeight="1" outlineLevel="1">
      <c r="A604" s="431" t="s">
        <v>1316</v>
      </c>
      <c r="B604" s="432" t="s">
        <v>1250</v>
      </c>
      <c r="C604" s="432">
        <v>25</v>
      </c>
      <c r="D604" s="432">
        <v>8</v>
      </c>
      <c r="E604" s="432" t="s">
        <v>322</v>
      </c>
      <c r="F604" s="433">
        <v>885</v>
      </c>
      <c r="G604" s="456">
        <v>787</v>
      </c>
      <c r="H604" s="434">
        <v>345</v>
      </c>
      <c r="I604" s="435">
        <v>44</v>
      </c>
      <c r="J604" s="436">
        <v>22</v>
      </c>
      <c r="K604" s="437">
        <v>17.600000000000001</v>
      </c>
      <c r="L604" s="438">
        <v>56</v>
      </c>
      <c r="M604" s="439">
        <v>28</v>
      </c>
      <c r="N604" s="440">
        <v>22.4</v>
      </c>
      <c r="O604" s="438">
        <v>68</v>
      </c>
      <c r="P604" s="439">
        <v>34</v>
      </c>
      <c r="Q604" s="441">
        <v>27</v>
      </c>
      <c r="R604" s="442">
        <v>80</v>
      </c>
      <c r="S604" s="443">
        <v>40</v>
      </c>
      <c r="T604" s="437">
        <v>32</v>
      </c>
      <c r="U604" s="444">
        <v>366</v>
      </c>
      <c r="V604" s="432">
        <v>183</v>
      </c>
      <c r="W604" s="445">
        <v>146.4</v>
      </c>
      <c r="X604" s="443" t="s">
        <v>231</v>
      </c>
      <c r="Y604" s="436" t="s">
        <v>194</v>
      </c>
      <c r="Z604" s="436">
        <v>89.2</v>
      </c>
      <c r="AA604" s="436">
        <v>90.5</v>
      </c>
      <c r="AB604" s="436">
        <v>90.2</v>
      </c>
      <c r="AC604" s="436">
        <v>90.2</v>
      </c>
      <c r="AD604" s="436">
        <v>48</v>
      </c>
      <c r="AE604" s="436">
        <v>59</v>
      </c>
      <c r="AF604" s="436">
        <v>65</v>
      </c>
      <c r="AG604" s="436">
        <v>149</v>
      </c>
      <c r="AH604" s="436">
        <v>223</v>
      </c>
      <c r="AI604" s="436">
        <v>298</v>
      </c>
      <c r="AJ604" s="436">
        <v>195.19</v>
      </c>
      <c r="AK604" s="436">
        <v>150</v>
      </c>
      <c r="AL604" s="436">
        <v>200</v>
      </c>
      <c r="AM604" s="436">
        <v>131</v>
      </c>
      <c r="AN604" s="432">
        <v>22</v>
      </c>
      <c r="AO604" s="432">
        <v>40</v>
      </c>
      <c r="AP604" s="446">
        <v>683</v>
      </c>
      <c r="AQ604" s="447">
        <v>169.40200722077049</v>
      </c>
      <c r="AR604" s="446">
        <v>647</v>
      </c>
      <c r="AS604" s="449">
        <v>10.5</v>
      </c>
      <c r="AT604" s="432" t="s">
        <v>299</v>
      </c>
      <c r="AU604" s="432" t="s">
        <v>197</v>
      </c>
      <c r="AV604" s="450">
        <v>57</v>
      </c>
      <c r="AW604" s="450">
        <v>67</v>
      </c>
      <c r="AX604" s="450">
        <v>46</v>
      </c>
      <c r="AY604" s="450">
        <v>53</v>
      </c>
      <c r="AZ604" s="450">
        <v>55</v>
      </c>
      <c r="BA604" s="450">
        <v>56</v>
      </c>
      <c r="BB604" s="450">
        <v>53</v>
      </c>
      <c r="BC604" s="450">
        <v>41</v>
      </c>
      <c r="BD604" s="450">
        <v>32</v>
      </c>
      <c r="BE604" s="451">
        <f t="shared" si="44"/>
        <v>894.35706214689264</v>
      </c>
      <c r="BF604" s="450">
        <v>1350</v>
      </c>
      <c r="BG604" s="451">
        <f t="shared" si="45"/>
        <v>894.35706214689264</v>
      </c>
      <c r="BH604" s="458">
        <f t="shared" si="46"/>
        <v>1350</v>
      </c>
      <c r="BI604" s="446" t="s">
        <v>1251</v>
      </c>
      <c r="BJ604" s="446" t="s">
        <v>199</v>
      </c>
      <c r="BK604" s="452" t="s">
        <v>200</v>
      </c>
      <c r="BL604" s="453">
        <v>1.1499999999999999</v>
      </c>
      <c r="BM604" s="454">
        <v>40</v>
      </c>
      <c r="BN604" s="484" t="s">
        <v>1252</v>
      </c>
      <c r="BO604" s="454" t="s">
        <v>1253</v>
      </c>
      <c r="BP604" s="454" t="s">
        <v>195</v>
      </c>
      <c r="BQ604" s="454" t="s">
        <v>195</v>
      </c>
      <c r="BT604" s="485">
        <v>132.35078949999999</v>
      </c>
    </row>
    <row r="605" spans="1:72" ht="13.5" customHeight="1" outlineLevel="1">
      <c r="A605" s="431" t="s">
        <v>1317</v>
      </c>
      <c r="B605" s="432" t="s">
        <v>1250</v>
      </c>
      <c r="C605" s="432">
        <v>40</v>
      </c>
      <c r="D605" s="432">
        <v>2</v>
      </c>
      <c r="E605" s="432" t="s">
        <v>334</v>
      </c>
      <c r="F605" s="433">
        <v>3535</v>
      </c>
      <c r="G605" s="456">
        <v>3146</v>
      </c>
      <c r="H605" s="434">
        <v>1414</v>
      </c>
      <c r="I605" s="435">
        <v>24</v>
      </c>
      <c r="J605" s="436">
        <v>12</v>
      </c>
      <c r="K605" s="437">
        <v>9.6000000000000014</v>
      </c>
      <c r="L605" s="438">
        <v>49.86284375952475</v>
      </c>
      <c r="M605" s="439">
        <v>24.931421879762375</v>
      </c>
      <c r="N605" s="440">
        <v>19.945137503809903</v>
      </c>
      <c r="O605" s="438">
        <v>68.703247658695091</v>
      </c>
      <c r="P605" s="439">
        <v>34.351623829347545</v>
      </c>
      <c r="Q605" s="441">
        <v>27.481299063478037</v>
      </c>
      <c r="R605" s="442">
        <v>90</v>
      </c>
      <c r="S605" s="443">
        <v>45</v>
      </c>
      <c r="T605" s="437">
        <v>36</v>
      </c>
      <c r="U605" s="444">
        <v>580</v>
      </c>
      <c r="V605" s="432">
        <v>290</v>
      </c>
      <c r="W605" s="445">
        <v>232</v>
      </c>
      <c r="X605" s="443" t="s">
        <v>231</v>
      </c>
      <c r="Y605" s="436" t="s">
        <v>194</v>
      </c>
      <c r="Z605" s="436">
        <v>94</v>
      </c>
      <c r="AA605" s="436">
        <v>94.1</v>
      </c>
      <c r="AB605" s="436">
        <v>93.6</v>
      </c>
      <c r="AC605" s="436">
        <v>93</v>
      </c>
      <c r="AD605" s="436">
        <v>80</v>
      </c>
      <c r="AE605" s="436">
        <v>87</v>
      </c>
      <c r="AF605" s="436">
        <v>89</v>
      </c>
      <c r="AG605" s="436">
        <v>60</v>
      </c>
      <c r="AH605" s="436">
        <v>90</v>
      </c>
      <c r="AI605" s="436">
        <v>150</v>
      </c>
      <c r="AJ605" s="436">
        <v>83.399999999999991</v>
      </c>
      <c r="AK605" s="436">
        <v>150</v>
      </c>
      <c r="AL605" s="436">
        <v>250</v>
      </c>
      <c r="AM605" s="436">
        <v>139</v>
      </c>
      <c r="AN605" s="432">
        <v>22</v>
      </c>
      <c r="AO605" s="432">
        <v>45</v>
      </c>
      <c r="AP605" s="446">
        <v>610</v>
      </c>
      <c r="AQ605" s="447">
        <v>117.1456542258878</v>
      </c>
      <c r="AR605" s="446">
        <v>40</v>
      </c>
      <c r="AS605" s="449">
        <v>4.8</v>
      </c>
      <c r="AT605" s="432" t="s">
        <v>299</v>
      </c>
      <c r="AU605" s="432" t="s">
        <v>197</v>
      </c>
      <c r="AV605" s="450">
        <v>77</v>
      </c>
      <c r="AW605" s="450">
        <v>87</v>
      </c>
      <c r="AX605" s="450">
        <v>43</v>
      </c>
      <c r="AY605" s="450">
        <v>56</v>
      </c>
      <c r="AZ605" s="450">
        <v>68</v>
      </c>
      <c r="BA605" s="450">
        <v>68</v>
      </c>
      <c r="BB605" s="450">
        <v>70</v>
      </c>
      <c r="BC605" s="450">
        <v>74</v>
      </c>
      <c r="BD605" s="450">
        <v>54</v>
      </c>
      <c r="BE605" s="451">
        <f t="shared" si="44"/>
        <v>268.30711864406777</v>
      </c>
      <c r="BF605" s="450">
        <v>4500</v>
      </c>
      <c r="BG605" s="451">
        <f t="shared" si="45"/>
        <v>268.30711864406777</v>
      </c>
      <c r="BH605" s="458">
        <f t="shared" si="46"/>
        <v>4500</v>
      </c>
      <c r="BI605" s="446" t="s">
        <v>1251</v>
      </c>
      <c r="BJ605" s="446" t="s">
        <v>199</v>
      </c>
      <c r="BK605" s="452" t="s">
        <v>200</v>
      </c>
      <c r="BL605" s="453">
        <v>1.1499999999999999</v>
      </c>
      <c r="BM605" s="454">
        <v>40</v>
      </c>
      <c r="BN605" s="484" t="s">
        <v>1252</v>
      </c>
      <c r="BO605" s="454" t="s">
        <v>1253</v>
      </c>
      <c r="BP605" s="454" t="s">
        <v>195</v>
      </c>
      <c r="BQ605" s="454" t="s">
        <v>195</v>
      </c>
      <c r="BT605" s="485">
        <v>151.12105260000001</v>
      </c>
    </row>
    <row r="606" spans="1:72" ht="13.5" customHeight="1" outlineLevel="1">
      <c r="A606" s="431" t="s">
        <v>1318</v>
      </c>
      <c r="B606" s="432" t="s">
        <v>1250</v>
      </c>
      <c r="C606" s="432">
        <v>50</v>
      </c>
      <c r="D606" s="432">
        <v>2</v>
      </c>
      <c r="E606" s="432" t="s">
        <v>336</v>
      </c>
      <c r="F606" s="433">
        <v>3535</v>
      </c>
      <c r="G606" s="456">
        <v>3146</v>
      </c>
      <c r="H606" s="434">
        <v>1414</v>
      </c>
      <c r="I606" s="435">
        <v>30</v>
      </c>
      <c r="J606" s="436">
        <v>15</v>
      </c>
      <c r="K606" s="437">
        <v>12</v>
      </c>
      <c r="L606" s="438">
        <v>60.938001370265305</v>
      </c>
      <c r="M606" s="439">
        <v>30.469000685132652</v>
      </c>
      <c r="N606" s="440">
        <v>24.375200548106122</v>
      </c>
      <c r="O606" s="438">
        <v>83.94919306610214</v>
      </c>
      <c r="P606" s="439">
        <v>41.97459653305107</v>
      </c>
      <c r="Q606" s="441">
        <v>33.579677226440857</v>
      </c>
      <c r="R606" s="442">
        <v>110</v>
      </c>
      <c r="S606" s="443">
        <v>55</v>
      </c>
      <c r="T606" s="437">
        <v>44</v>
      </c>
      <c r="U606" s="444">
        <v>726</v>
      </c>
      <c r="V606" s="432">
        <v>363</v>
      </c>
      <c r="W606" s="445">
        <v>290.40000000000003</v>
      </c>
      <c r="X606" s="443" t="s">
        <v>231</v>
      </c>
      <c r="Y606" s="436" t="s">
        <v>194</v>
      </c>
      <c r="Z606" s="436">
        <v>93.8</v>
      </c>
      <c r="AA606" s="436">
        <v>94.1</v>
      </c>
      <c r="AB606" s="436">
        <v>93.6</v>
      </c>
      <c r="AC606" s="436">
        <v>93</v>
      </c>
      <c r="AD606" s="436">
        <v>82</v>
      </c>
      <c r="AE606" s="436">
        <v>89</v>
      </c>
      <c r="AF606" s="436">
        <v>91</v>
      </c>
      <c r="AG606" s="436">
        <v>74</v>
      </c>
      <c r="AH606" s="436">
        <v>111</v>
      </c>
      <c r="AI606" s="436">
        <v>185</v>
      </c>
      <c r="AJ606" s="436">
        <v>102.86</v>
      </c>
      <c r="AK606" s="436">
        <v>150</v>
      </c>
      <c r="AL606" s="436">
        <v>250</v>
      </c>
      <c r="AM606" s="436">
        <v>139</v>
      </c>
      <c r="AN606" s="432">
        <v>18</v>
      </c>
      <c r="AO606" s="432">
        <v>37</v>
      </c>
      <c r="AP606" s="446">
        <v>600</v>
      </c>
      <c r="AQ606" s="447">
        <v>111.77076759505255</v>
      </c>
      <c r="AR606" s="446">
        <v>49</v>
      </c>
      <c r="AS606" s="449">
        <v>4.4000000000000004</v>
      </c>
      <c r="AT606" s="432" t="s">
        <v>299</v>
      </c>
      <c r="AU606" s="432" t="s">
        <v>197</v>
      </c>
      <c r="AV606" s="450">
        <v>77</v>
      </c>
      <c r="AW606" s="450">
        <v>87</v>
      </c>
      <c r="AX606" s="450">
        <v>43</v>
      </c>
      <c r="AY606" s="450">
        <v>56</v>
      </c>
      <c r="AZ606" s="450">
        <v>68</v>
      </c>
      <c r="BA606" s="450">
        <v>68</v>
      </c>
      <c r="BB606" s="450">
        <v>70</v>
      </c>
      <c r="BC606" s="450">
        <v>74</v>
      </c>
      <c r="BD606" s="450">
        <v>54</v>
      </c>
      <c r="BE606" s="451">
        <f t="shared" si="44"/>
        <v>268.30711864406777</v>
      </c>
      <c r="BF606" s="450">
        <v>4500</v>
      </c>
      <c r="BG606" s="451">
        <f t="shared" si="45"/>
        <v>268.30711864406777</v>
      </c>
      <c r="BH606" s="458">
        <f t="shared" si="46"/>
        <v>4500</v>
      </c>
      <c r="BI606" s="446" t="s">
        <v>1251</v>
      </c>
      <c r="BJ606" s="446" t="s">
        <v>199</v>
      </c>
      <c r="BK606" s="452" t="s">
        <v>200</v>
      </c>
      <c r="BL606" s="453">
        <v>1.1499999999999999</v>
      </c>
      <c r="BM606" s="454">
        <v>40</v>
      </c>
      <c r="BN606" s="484" t="s">
        <v>1252</v>
      </c>
      <c r="BO606" s="454" t="s">
        <v>1253</v>
      </c>
      <c r="BP606" s="454" t="s">
        <v>195</v>
      </c>
      <c r="BQ606" s="454" t="s">
        <v>195</v>
      </c>
      <c r="BT606" s="485">
        <v>151.0505263</v>
      </c>
    </row>
    <row r="607" spans="1:72" ht="13.5" customHeight="1" outlineLevel="1">
      <c r="A607" s="54" t="s">
        <v>1319</v>
      </c>
      <c r="B607" s="432" t="s">
        <v>1250</v>
      </c>
      <c r="C607" s="432">
        <v>40</v>
      </c>
      <c r="D607" s="432">
        <v>4</v>
      </c>
      <c r="E607" s="432" t="s">
        <v>334</v>
      </c>
      <c r="F607" s="433">
        <v>1780</v>
      </c>
      <c r="G607" s="456">
        <v>1584</v>
      </c>
      <c r="H607" s="434">
        <v>872</v>
      </c>
      <c r="I607" s="435">
        <v>30</v>
      </c>
      <c r="J607" s="436">
        <v>15</v>
      </c>
      <c r="K607" s="437">
        <v>12</v>
      </c>
      <c r="L607" s="438">
        <v>53.017827511011113</v>
      </c>
      <c r="M607" s="439">
        <v>26.508913755505557</v>
      </c>
      <c r="N607" s="440">
        <v>21.207131004404445</v>
      </c>
      <c r="O607" s="438">
        <v>72.014247545861124</v>
      </c>
      <c r="P607" s="439">
        <v>36.007123772930562</v>
      </c>
      <c r="Q607" s="441">
        <v>28.805699018344452</v>
      </c>
      <c r="R607" s="442">
        <v>92</v>
      </c>
      <c r="S607" s="443">
        <v>46</v>
      </c>
      <c r="T607" s="437">
        <v>36.800000000000004</v>
      </c>
      <c r="U607" s="444">
        <v>580</v>
      </c>
      <c r="V607" s="432">
        <v>290</v>
      </c>
      <c r="W607" s="445">
        <v>232</v>
      </c>
      <c r="X607" s="443" t="s">
        <v>231</v>
      </c>
      <c r="Y607" s="436" t="s">
        <v>194</v>
      </c>
      <c r="Z607" s="436">
        <v>94.3</v>
      </c>
      <c r="AA607" s="436">
        <v>94.1</v>
      </c>
      <c r="AB607" s="436">
        <v>94.1</v>
      </c>
      <c r="AC607" s="436">
        <v>93.6</v>
      </c>
      <c r="AD607" s="436">
        <v>75</v>
      </c>
      <c r="AE607" s="436">
        <v>83</v>
      </c>
      <c r="AF607" s="436">
        <v>86</v>
      </c>
      <c r="AG607" s="436">
        <v>118</v>
      </c>
      <c r="AH607" s="436">
        <v>212</v>
      </c>
      <c r="AI607" s="436">
        <v>272</v>
      </c>
      <c r="AJ607" s="436">
        <v>198.23999999999998</v>
      </c>
      <c r="AK607" s="436">
        <v>180</v>
      </c>
      <c r="AL607" s="436">
        <v>230</v>
      </c>
      <c r="AM607" s="436">
        <v>168</v>
      </c>
      <c r="AN607" s="432">
        <v>22</v>
      </c>
      <c r="AO607" s="432">
        <v>45</v>
      </c>
      <c r="AP607" s="446">
        <v>653</v>
      </c>
      <c r="AQ607" s="447">
        <v>155.58898286672732</v>
      </c>
      <c r="AR607" s="446">
        <v>189</v>
      </c>
      <c r="AS607" s="449">
        <v>9.4</v>
      </c>
      <c r="AT607" s="432" t="s">
        <v>299</v>
      </c>
      <c r="AU607" s="432" t="s">
        <v>197</v>
      </c>
      <c r="AV607" s="450">
        <v>64</v>
      </c>
      <c r="AW607" s="450">
        <v>75</v>
      </c>
      <c r="AX607" s="450">
        <v>45</v>
      </c>
      <c r="AY607" s="450">
        <v>52</v>
      </c>
      <c r="AZ607" s="450">
        <v>59</v>
      </c>
      <c r="BA607" s="450">
        <v>59</v>
      </c>
      <c r="BB607" s="450">
        <v>57</v>
      </c>
      <c r="BC607" s="450">
        <v>53</v>
      </c>
      <c r="BD607" s="450">
        <v>50</v>
      </c>
      <c r="BE607" s="451">
        <f t="shared" si="44"/>
        <v>447.17853107344632</v>
      </c>
      <c r="BF607" s="450">
        <v>2700</v>
      </c>
      <c r="BG607" s="451">
        <f t="shared" si="45"/>
        <v>447.17853107344632</v>
      </c>
      <c r="BH607" s="458">
        <f t="shared" si="46"/>
        <v>2700</v>
      </c>
      <c r="BI607" s="446" t="s">
        <v>1251</v>
      </c>
      <c r="BJ607" s="446" t="s">
        <v>199</v>
      </c>
      <c r="BK607" s="452" t="s">
        <v>200</v>
      </c>
      <c r="BL607" s="453">
        <v>1.1499999999999999</v>
      </c>
      <c r="BM607" s="454">
        <v>40</v>
      </c>
      <c r="BN607" s="484" t="s">
        <v>1252</v>
      </c>
      <c r="BO607" s="454" t="s">
        <v>1253</v>
      </c>
      <c r="BP607" s="454" t="s">
        <v>195</v>
      </c>
      <c r="BQ607" s="454" t="s">
        <v>195</v>
      </c>
      <c r="BT607" s="485">
        <v>155.26842110000001</v>
      </c>
    </row>
    <row r="608" spans="1:72" ht="13.5" customHeight="1" outlineLevel="1">
      <c r="A608" s="54" t="s">
        <v>1320</v>
      </c>
      <c r="B608" s="432" t="s">
        <v>1250</v>
      </c>
      <c r="C608" s="432">
        <v>50</v>
      </c>
      <c r="D608" s="432">
        <v>4</v>
      </c>
      <c r="E608" s="432" t="s">
        <v>336</v>
      </c>
      <c r="F608" s="433">
        <v>1780</v>
      </c>
      <c r="G608" s="456">
        <v>1584</v>
      </c>
      <c r="H608" s="434">
        <v>872</v>
      </c>
      <c r="I608" s="435">
        <v>38</v>
      </c>
      <c r="J608" s="436">
        <v>19</v>
      </c>
      <c r="K608" s="437">
        <v>15.200000000000001</v>
      </c>
      <c r="L608" s="438">
        <v>66.813594956598905</v>
      </c>
      <c r="M608" s="439">
        <v>33.406797478299453</v>
      </c>
      <c r="N608" s="440">
        <v>26.725437982639562</v>
      </c>
      <c r="O608" s="438">
        <v>90.252387292592928</v>
      </c>
      <c r="P608" s="439">
        <v>45.126193646296464</v>
      </c>
      <c r="Q608" s="441">
        <v>36.100954917037171</v>
      </c>
      <c r="R608" s="442">
        <v>116</v>
      </c>
      <c r="S608" s="443">
        <v>58</v>
      </c>
      <c r="T608" s="437">
        <v>46.400000000000006</v>
      </c>
      <c r="U608" s="444">
        <v>768</v>
      </c>
      <c r="V608" s="432">
        <v>384</v>
      </c>
      <c r="W608" s="445">
        <v>307.20000000000005</v>
      </c>
      <c r="X608" s="443" t="s">
        <v>231</v>
      </c>
      <c r="Y608" s="436" t="s">
        <v>194</v>
      </c>
      <c r="Z608" s="436">
        <v>94.8</v>
      </c>
      <c r="AA608" s="436">
        <v>95</v>
      </c>
      <c r="AB608" s="436">
        <v>94.5</v>
      </c>
      <c r="AC608" s="436">
        <v>94.1</v>
      </c>
      <c r="AD608" s="436">
        <v>74</v>
      </c>
      <c r="AE608" s="436">
        <v>82</v>
      </c>
      <c r="AF608" s="436">
        <v>85</v>
      </c>
      <c r="AG608" s="436">
        <v>148</v>
      </c>
      <c r="AH608" s="436">
        <v>252</v>
      </c>
      <c r="AI608" s="436">
        <v>340</v>
      </c>
      <c r="AJ608" s="436">
        <v>248.64</v>
      </c>
      <c r="AK608" s="436">
        <v>170</v>
      </c>
      <c r="AL608" s="436">
        <v>230</v>
      </c>
      <c r="AM608" s="436">
        <v>168</v>
      </c>
      <c r="AN608" s="432">
        <v>22</v>
      </c>
      <c r="AO608" s="432">
        <v>45</v>
      </c>
      <c r="AP608" s="446">
        <v>695</v>
      </c>
      <c r="AQ608" s="447">
        <v>170.80355537822618</v>
      </c>
      <c r="AR608" s="446">
        <v>232</v>
      </c>
      <c r="AS608" s="449">
        <v>10.7</v>
      </c>
      <c r="AT608" s="432" t="s">
        <v>299</v>
      </c>
      <c r="AU608" s="432" t="s">
        <v>197</v>
      </c>
      <c r="AV608" s="450">
        <v>64</v>
      </c>
      <c r="AW608" s="450">
        <v>75</v>
      </c>
      <c r="AX608" s="450">
        <v>45</v>
      </c>
      <c r="AY608" s="450">
        <v>52</v>
      </c>
      <c r="AZ608" s="450">
        <v>59</v>
      </c>
      <c r="BA608" s="450">
        <v>59</v>
      </c>
      <c r="BB608" s="450">
        <v>57</v>
      </c>
      <c r="BC608" s="450">
        <v>53</v>
      </c>
      <c r="BD608" s="450">
        <v>50</v>
      </c>
      <c r="BE608" s="451">
        <f t="shared" si="44"/>
        <v>447.17853107344632</v>
      </c>
      <c r="BF608" s="450">
        <v>2700</v>
      </c>
      <c r="BG608" s="451">
        <f t="shared" si="45"/>
        <v>447.17853107344632</v>
      </c>
      <c r="BH608" s="458">
        <f t="shared" si="46"/>
        <v>2700</v>
      </c>
      <c r="BI608" s="446" t="s">
        <v>1251</v>
      </c>
      <c r="BJ608" s="446" t="s">
        <v>199</v>
      </c>
      <c r="BK608" s="452" t="s">
        <v>200</v>
      </c>
      <c r="BL608" s="453">
        <v>1.1499999999999999</v>
      </c>
      <c r="BM608" s="454">
        <v>40</v>
      </c>
      <c r="BN608" s="484" t="s">
        <v>1252</v>
      </c>
      <c r="BO608" s="454" t="s">
        <v>1253</v>
      </c>
      <c r="BP608" s="454" t="s">
        <v>195</v>
      </c>
      <c r="BQ608" s="454" t="s">
        <v>195</v>
      </c>
      <c r="BT608" s="485">
        <v>165.65789470000001</v>
      </c>
    </row>
    <row r="609" spans="1:72" ht="13.5" customHeight="1" outlineLevel="1">
      <c r="A609" s="54" t="s">
        <v>1321</v>
      </c>
      <c r="B609" s="432" t="s">
        <v>1250</v>
      </c>
      <c r="C609" s="432">
        <v>25</v>
      </c>
      <c r="D609" s="432">
        <v>6</v>
      </c>
      <c r="E609" s="432" t="s">
        <v>334</v>
      </c>
      <c r="F609" s="433">
        <v>1185</v>
      </c>
      <c r="G609" s="456">
        <v>1054</v>
      </c>
      <c r="H609" s="434">
        <v>545</v>
      </c>
      <c r="I609" s="435">
        <v>28</v>
      </c>
      <c r="J609" s="436">
        <v>14</v>
      </c>
      <c r="K609" s="437">
        <v>11.200000000000001</v>
      </c>
      <c r="L609" s="438">
        <v>40.775892694047094</v>
      </c>
      <c r="M609" s="439">
        <v>20.387946347023547</v>
      </c>
      <c r="N609" s="440">
        <v>16.310357077618839</v>
      </c>
      <c r="O609" s="438">
        <v>52.386303127183091</v>
      </c>
      <c r="P609" s="439">
        <v>26.193151563591545</v>
      </c>
      <c r="Q609" s="441">
        <v>20.954521250873238</v>
      </c>
      <c r="R609" s="442">
        <v>66</v>
      </c>
      <c r="S609" s="443">
        <v>33</v>
      </c>
      <c r="T609" s="437">
        <v>26.400000000000002</v>
      </c>
      <c r="U609" s="444">
        <v>366</v>
      </c>
      <c r="V609" s="432">
        <v>183</v>
      </c>
      <c r="W609" s="445">
        <v>146.4</v>
      </c>
      <c r="X609" s="443" t="s">
        <v>231</v>
      </c>
      <c r="Y609" s="436" t="s">
        <v>194</v>
      </c>
      <c r="Z609" s="436">
        <v>92.7</v>
      </c>
      <c r="AA609" s="436">
        <v>93.2</v>
      </c>
      <c r="AB609" s="436">
        <v>93</v>
      </c>
      <c r="AC609" s="436">
        <v>92.4</v>
      </c>
      <c r="AD609" s="436">
        <v>62</v>
      </c>
      <c r="AE609" s="436">
        <v>72</v>
      </c>
      <c r="AF609" s="436">
        <v>76</v>
      </c>
      <c r="AG609" s="436">
        <v>111</v>
      </c>
      <c r="AH609" s="436">
        <v>189</v>
      </c>
      <c r="AI609" s="436">
        <v>267</v>
      </c>
      <c r="AJ609" s="436">
        <v>175.38</v>
      </c>
      <c r="AK609" s="436">
        <v>170</v>
      </c>
      <c r="AL609" s="436">
        <v>240</v>
      </c>
      <c r="AM609" s="436">
        <v>158</v>
      </c>
      <c r="AN609" s="432">
        <v>28</v>
      </c>
      <c r="AO609" s="432">
        <v>54</v>
      </c>
      <c r="AP609" s="446">
        <v>805.05119999999999</v>
      </c>
      <c r="AQ609" s="447">
        <v>156.40941597115193</v>
      </c>
      <c r="AR609" s="446">
        <v>324</v>
      </c>
      <c r="AS609" s="449">
        <v>9.4</v>
      </c>
      <c r="AT609" s="432" t="s">
        <v>299</v>
      </c>
      <c r="AU609" s="432" t="s">
        <v>197</v>
      </c>
      <c r="AV609" s="450">
        <v>63</v>
      </c>
      <c r="AW609" s="450">
        <v>73</v>
      </c>
      <c r="AX609" s="450">
        <v>43</v>
      </c>
      <c r="AY609" s="450">
        <v>51</v>
      </c>
      <c r="AZ609" s="450">
        <v>57</v>
      </c>
      <c r="BA609" s="450">
        <v>58</v>
      </c>
      <c r="BB609" s="450">
        <v>56</v>
      </c>
      <c r="BC609" s="450">
        <v>51</v>
      </c>
      <c r="BD609" s="450">
        <v>50</v>
      </c>
      <c r="BE609" s="451">
        <f t="shared" si="44"/>
        <v>635.46422836752902</v>
      </c>
      <c r="BF609" s="450">
        <v>1900</v>
      </c>
      <c r="BG609" s="451">
        <f t="shared" si="45"/>
        <v>635.46422836752902</v>
      </c>
      <c r="BH609" s="458">
        <f t="shared" si="46"/>
        <v>1900</v>
      </c>
      <c r="BI609" s="446" t="s">
        <v>1251</v>
      </c>
      <c r="BJ609" s="446" t="s">
        <v>199</v>
      </c>
      <c r="BK609" s="452" t="s">
        <v>200</v>
      </c>
      <c r="BL609" s="453">
        <v>1.1499999999999999</v>
      </c>
      <c r="BM609" s="454">
        <v>40</v>
      </c>
      <c r="BN609" s="484" t="s">
        <v>1252</v>
      </c>
      <c r="BO609" s="454" t="s">
        <v>1253</v>
      </c>
      <c r="BP609" s="454" t="s">
        <v>195</v>
      </c>
      <c r="BQ609" s="454" t="s">
        <v>195</v>
      </c>
      <c r="BT609" s="485">
        <v>174.26315790000001</v>
      </c>
    </row>
    <row r="610" spans="1:72" ht="13.5" customHeight="1" outlineLevel="1">
      <c r="A610" s="54" t="s">
        <v>1322</v>
      </c>
      <c r="B610" s="432" t="s">
        <v>1250</v>
      </c>
      <c r="C610" s="432">
        <v>30</v>
      </c>
      <c r="D610" s="432">
        <v>6</v>
      </c>
      <c r="E610" s="432" t="s">
        <v>336</v>
      </c>
      <c r="F610" s="433">
        <v>1185</v>
      </c>
      <c r="G610" s="456">
        <v>1054</v>
      </c>
      <c r="H610" s="434">
        <v>545</v>
      </c>
      <c r="I610" s="435">
        <v>30</v>
      </c>
      <c r="J610" s="436">
        <v>15</v>
      </c>
      <c r="K610" s="437">
        <v>12</v>
      </c>
      <c r="L610" s="438">
        <v>49.51954337900716</v>
      </c>
      <c r="M610" s="439">
        <v>24.75977168950358</v>
      </c>
      <c r="N610" s="440">
        <v>19.807817351602864</v>
      </c>
      <c r="O610" s="438">
        <v>61.803480800758805</v>
      </c>
      <c r="P610" s="439">
        <v>30.901740400379403</v>
      </c>
      <c r="Q610" s="441">
        <v>24.721392320303522</v>
      </c>
      <c r="R610" s="442">
        <v>78</v>
      </c>
      <c r="S610" s="443">
        <v>39</v>
      </c>
      <c r="T610" s="437">
        <v>31.200000000000003</v>
      </c>
      <c r="U610" s="444">
        <v>436</v>
      </c>
      <c r="V610" s="432">
        <v>218</v>
      </c>
      <c r="W610" s="445">
        <v>174.4</v>
      </c>
      <c r="X610" s="443" t="s">
        <v>231</v>
      </c>
      <c r="Y610" s="436" t="s">
        <v>194</v>
      </c>
      <c r="Z610" s="436">
        <v>93.1</v>
      </c>
      <c r="AA610" s="436">
        <v>93.5</v>
      </c>
      <c r="AB610" s="436">
        <v>93</v>
      </c>
      <c r="AC610" s="436">
        <v>92.4</v>
      </c>
      <c r="AD610" s="436">
        <v>61</v>
      </c>
      <c r="AE610" s="436">
        <v>73</v>
      </c>
      <c r="AF610" s="436">
        <v>77</v>
      </c>
      <c r="AG610" s="436">
        <v>133</v>
      </c>
      <c r="AH610" s="436">
        <v>226</v>
      </c>
      <c r="AI610" s="436">
        <v>293</v>
      </c>
      <c r="AJ610" s="436">
        <v>212.8</v>
      </c>
      <c r="AK610" s="436">
        <v>170</v>
      </c>
      <c r="AL610" s="436">
        <v>220</v>
      </c>
      <c r="AM610" s="436">
        <v>160</v>
      </c>
      <c r="AN610" s="432">
        <v>26</v>
      </c>
      <c r="AO610" s="432">
        <v>52</v>
      </c>
      <c r="AP610" s="446">
        <v>684.822</v>
      </c>
      <c r="AQ610" s="447">
        <v>166.37797984721726</v>
      </c>
      <c r="AR610" s="446">
        <v>384</v>
      </c>
      <c r="AS610" s="449">
        <v>10.199999999999999</v>
      </c>
      <c r="AT610" s="432" t="s">
        <v>299</v>
      </c>
      <c r="AU610" s="432" t="s">
        <v>197</v>
      </c>
      <c r="AV610" s="450">
        <v>65</v>
      </c>
      <c r="AW610" s="450">
        <v>76</v>
      </c>
      <c r="AX610" s="450">
        <v>43</v>
      </c>
      <c r="AY610" s="450">
        <v>51</v>
      </c>
      <c r="AZ610" s="450">
        <v>55</v>
      </c>
      <c r="BA610" s="450">
        <v>55</v>
      </c>
      <c r="BB610" s="450">
        <v>62</v>
      </c>
      <c r="BC610" s="450">
        <v>59</v>
      </c>
      <c r="BD610" s="450">
        <v>51</v>
      </c>
      <c r="BE610" s="451">
        <f t="shared" si="44"/>
        <v>635.46422836752902</v>
      </c>
      <c r="BF610" s="450">
        <v>1900</v>
      </c>
      <c r="BG610" s="451">
        <f t="shared" si="45"/>
        <v>635.46422836752902</v>
      </c>
      <c r="BH610" s="458">
        <f t="shared" si="46"/>
        <v>1900</v>
      </c>
      <c r="BI610" s="446" t="s">
        <v>1251</v>
      </c>
      <c r="BJ610" s="446" t="s">
        <v>199</v>
      </c>
      <c r="BK610" s="452" t="s">
        <v>200</v>
      </c>
      <c r="BL610" s="453">
        <v>1.1499999999999999</v>
      </c>
      <c r="BM610" s="454">
        <v>40</v>
      </c>
      <c r="BN610" s="484" t="s">
        <v>1252</v>
      </c>
      <c r="BO610" s="454" t="s">
        <v>1253</v>
      </c>
      <c r="BP610" s="454" t="s">
        <v>195</v>
      </c>
      <c r="BQ610" s="454" t="s">
        <v>195</v>
      </c>
      <c r="BT610" s="485">
        <v>161.7105263</v>
      </c>
    </row>
    <row r="611" spans="1:72" ht="13.5" customHeight="1" outlineLevel="1">
      <c r="A611" s="54" t="s">
        <v>1323</v>
      </c>
      <c r="B611" s="432" t="s">
        <v>1250</v>
      </c>
      <c r="C611" s="432">
        <v>20</v>
      </c>
      <c r="D611" s="432">
        <v>8</v>
      </c>
      <c r="E611" s="432" t="s">
        <v>334</v>
      </c>
      <c r="F611" s="433">
        <v>885</v>
      </c>
      <c r="G611" s="456">
        <v>787</v>
      </c>
      <c r="H611" s="434">
        <v>345</v>
      </c>
      <c r="I611" s="435">
        <v>34</v>
      </c>
      <c r="J611" s="436">
        <v>17</v>
      </c>
      <c r="K611" s="437">
        <v>13.5</v>
      </c>
      <c r="L611" s="438">
        <v>44</v>
      </c>
      <c r="M611" s="439">
        <v>22</v>
      </c>
      <c r="N611" s="440">
        <v>17.5</v>
      </c>
      <c r="O611" s="438">
        <v>52</v>
      </c>
      <c r="P611" s="439">
        <v>26</v>
      </c>
      <c r="Q611" s="441">
        <v>21</v>
      </c>
      <c r="R611" s="442">
        <v>62</v>
      </c>
      <c r="S611" s="443">
        <v>31</v>
      </c>
      <c r="T611" s="437">
        <v>25</v>
      </c>
      <c r="U611" s="444">
        <v>290</v>
      </c>
      <c r="V611" s="432">
        <v>145</v>
      </c>
      <c r="W611" s="445">
        <v>116</v>
      </c>
      <c r="X611" s="443" t="s">
        <v>231</v>
      </c>
      <c r="Y611" s="436" t="s">
        <v>194</v>
      </c>
      <c r="Z611" s="436">
        <v>90</v>
      </c>
      <c r="AA611" s="436">
        <v>90.8</v>
      </c>
      <c r="AB611" s="436">
        <v>91</v>
      </c>
      <c r="AC611" s="436">
        <v>90.2</v>
      </c>
      <c r="AD611" s="436">
        <v>47</v>
      </c>
      <c r="AE611" s="436">
        <v>59</v>
      </c>
      <c r="AF611" s="436">
        <v>66</v>
      </c>
      <c r="AG611" s="436">
        <v>119</v>
      </c>
      <c r="AH611" s="436">
        <v>166</v>
      </c>
      <c r="AI611" s="436">
        <v>238</v>
      </c>
      <c r="AJ611" s="436">
        <v>155.89000000000001</v>
      </c>
      <c r="AK611" s="436">
        <v>140</v>
      </c>
      <c r="AL611" s="436">
        <v>200</v>
      </c>
      <c r="AM611" s="436">
        <v>131</v>
      </c>
      <c r="AN611" s="432">
        <v>15</v>
      </c>
      <c r="AO611" s="432">
        <v>35</v>
      </c>
      <c r="AP611" s="446">
        <v>636</v>
      </c>
      <c r="AQ611" s="447">
        <v>133.50639348865303</v>
      </c>
      <c r="AR611" s="446">
        <v>525</v>
      </c>
      <c r="AS611" s="449">
        <v>8.8000000000000007</v>
      </c>
      <c r="AT611" s="432" t="s">
        <v>299</v>
      </c>
      <c r="AU611" s="432" t="s">
        <v>197</v>
      </c>
      <c r="AV611" s="450">
        <v>57</v>
      </c>
      <c r="AW611" s="450">
        <v>67</v>
      </c>
      <c r="AX611" s="450">
        <v>46</v>
      </c>
      <c r="AY611" s="450">
        <v>53</v>
      </c>
      <c r="AZ611" s="450">
        <v>55</v>
      </c>
      <c r="BA611" s="450">
        <v>56</v>
      </c>
      <c r="BB611" s="450">
        <v>53</v>
      </c>
      <c r="BC611" s="450">
        <v>41</v>
      </c>
      <c r="BD611" s="450">
        <v>32</v>
      </c>
      <c r="BE611" s="451">
        <f t="shared" si="44"/>
        <v>894.35706214689264</v>
      </c>
      <c r="BF611" s="450">
        <v>1350</v>
      </c>
      <c r="BG611" s="451">
        <f t="shared" si="45"/>
        <v>894.35706214689264</v>
      </c>
      <c r="BH611" s="458">
        <f t="shared" si="46"/>
        <v>1350</v>
      </c>
      <c r="BI611" s="446" t="s">
        <v>1251</v>
      </c>
      <c r="BJ611" s="446" t="s">
        <v>199</v>
      </c>
      <c r="BK611" s="452" t="s">
        <v>200</v>
      </c>
      <c r="BL611" s="453">
        <v>1.1499999999999999</v>
      </c>
      <c r="BM611" s="454">
        <v>40</v>
      </c>
      <c r="BN611" s="484" t="s">
        <v>1252</v>
      </c>
      <c r="BO611" s="454" t="s">
        <v>1253</v>
      </c>
      <c r="BP611" s="454" t="s">
        <v>195</v>
      </c>
      <c r="BQ611" s="454" t="s">
        <v>195</v>
      </c>
      <c r="BT611" s="485">
        <v>143.08283159999999</v>
      </c>
    </row>
    <row r="612" spans="1:72" ht="13.5" customHeight="1" outlineLevel="1">
      <c r="A612" s="54" t="s">
        <v>1324</v>
      </c>
      <c r="B612" s="432" t="s">
        <v>1250</v>
      </c>
      <c r="C612" s="432">
        <v>25</v>
      </c>
      <c r="D612" s="432">
        <v>8</v>
      </c>
      <c r="E612" s="432" t="s">
        <v>336</v>
      </c>
      <c r="F612" s="433">
        <v>885</v>
      </c>
      <c r="G612" s="456">
        <v>787</v>
      </c>
      <c r="H612" s="434">
        <v>345</v>
      </c>
      <c r="I612" s="435">
        <v>44</v>
      </c>
      <c r="J612" s="436">
        <v>22</v>
      </c>
      <c r="K612" s="437">
        <v>17.600000000000001</v>
      </c>
      <c r="L612" s="438">
        <v>56</v>
      </c>
      <c r="M612" s="439">
        <v>28</v>
      </c>
      <c r="N612" s="440">
        <v>22.4</v>
      </c>
      <c r="O612" s="438">
        <v>68</v>
      </c>
      <c r="P612" s="439">
        <v>34</v>
      </c>
      <c r="Q612" s="441">
        <v>27</v>
      </c>
      <c r="R612" s="442">
        <v>80</v>
      </c>
      <c r="S612" s="443">
        <v>40</v>
      </c>
      <c r="T612" s="437">
        <v>32</v>
      </c>
      <c r="U612" s="444">
        <v>366</v>
      </c>
      <c r="V612" s="432">
        <v>183</v>
      </c>
      <c r="W612" s="445">
        <v>146.4</v>
      </c>
      <c r="X612" s="443" t="s">
        <v>231</v>
      </c>
      <c r="Y612" s="436" t="s">
        <v>194</v>
      </c>
      <c r="Z612" s="436">
        <v>89.2</v>
      </c>
      <c r="AA612" s="436">
        <v>90.5</v>
      </c>
      <c r="AB612" s="436">
        <v>90.2</v>
      </c>
      <c r="AC612" s="436">
        <v>90.2</v>
      </c>
      <c r="AD612" s="436">
        <v>48</v>
      </c>
      <c r="AE612" s="436">
        <v>59</v>
      </c>
      <c r="AF612" s="436">
        <v>65</v>
      </c>
      <c r="AG612" s="436">
        <v>149</v>
      </c>
      <c r="AH612" s="436">
        <v>223</v>
      </c>
      <c r="AI612" s="436">
        <v>298</v>
      </c>
      <c r="AJ612" s="436">
        <v>195.19</v>
      </c>
      <c r="AK612" s="436">
        <v>150</v>
      </c>
      <c r="AL612" s="436">
        <v>200</v>
      </c>
      <c r="AM612" s="436">
        <v>131</v>
      </c>
      <c r="AN612" s="432">
        <v>22</v>
      </c>
      <c r="AO612" s="432">
        <v>40</v>
      </c>
      <c r="AP612" s="446">
        <v>683</v>
      </c>
      <c r="AQ612" s="447">
        <v>169.40200722077049</v>
      </c>
      <c r="AR612" s="446">
        <v>647</v>
      </c>
      <c r="AS612" s="449">
        <v>10.5</v>
      </c>
      <c r="AT612" s="432" t="s">
        <v>299</v>
      </c>
      <c r="AU612" s="432" t="s">
        <v>197</v>
      </c>
      <c r="AV612" s="450">
        <v>57</v>
      </c>
      <c r="AW612" s="450">
        <v>67</v>
      </c>
      <c r="AX612" s="450">
        <v>46</v>
      </c>
      <c r="AY612" s="450">
        <v>53</v>
      </c>
      <c r="AZ612" s="450">
        <v>55</v>
      </c>
      <c r="BA612" s="450">
        <v>56</v>
      </c>
      <c r="BB612" s="450">
        <v>53</v>
      </c>
      <c r="BC612" s="450">
        <v>41</v>
      </c>
      <c r="BD612" s="450">
        <v>32</v>
      </c>
      <c r="BE612" s="451">
        <f t="shared" si="44"/>
        <v>894.35706214689264</v>
      </c>
      <c r="BF612" s="450">
        <v>1350</v>
      </c>
      <c r="BG612" s="451">
        <f t="shared" si="45"/>
        <v>894.35706214689264</v>
      </c>
      <c r="BH612" s="458">
        <f t="shared" si="46"/>
        <v>1350</v>
      </c>
      <c r="BI612" s="446" t="s">
        <v>1251</v>
      </c>
      <c r="BJ612" s="446" t="s">
        <v>199</v>
      </c>
      <c r="BK612" s="452" t="s">
        <v>200</v>
      </c>
      <c r="BL612" s="453">
        <v>1.1499999999999999</v>
      </c>
      <c r="BM612" s="454">
        <v>40</v>
      </c>
      <c r="BN612" s="484" t="s">
        <v>1252</v>
      </c>
      <c r="BO612" s="454" t="s">
        <v>1253</v>
      </c>
      <c r="BP612" s="454" t="s">
        <v>195</v>
      </c>
      <c r="BQ612" s="454" t="s">
        <v>195</v>
      </c>
      <c r="BT612" s="485">
        <v>132.35078949999999</v>
      </c>
    </row>
    <row r="613" spans="1:72" ht="13.5" customHeight="1" outlineLevel="1">
      <c r="A613" s="431" t="s">
        <v>1325</v>
      </c>
      <c r="B613" s="432" t="s">
        <v>1250</v>
      </c>
      <c r="C613" s="432">
        <v>60</v>
      </c>
      <c r="D613" s="432">
        <v>4</v>
      </c>
      <c r="E613" s="432" t="s">
        <v>340</v>
      </c>
      <c r="F613" s="433">
        <v>1780</v>
      </c>
      <c r="G613" s="456">
        <v>1582</v>
      </c>
      <c r="H613" s="434">
        <v>765</v>
      </c>
      <c r="I613" s="435">
        <v>42</v>
      </c>
      <c r="J613" s="436">
        <v>21</v>
      </c>
      <c r="K613" s="437">
        <v>16.8</v>
      </c>
      <c r="L613" s="438">
        <v>76.728811198220981</v>
      </c>
      <c r="M613" s="439">
        <v>38.364405599110491</v>
      </c>
      <c r="N613" s="440">
        <v>30.691524479288393</v>
      </c>
      <c r="O613" s="438">
        <v>104.0423377002292</v>
      </c>
      <c r="P613" s="439">
        <v>52.021168850114599</v>
      </c>
      <c r="Q613" s="441">
        <v>41.616935080091679</v>
      </c>
      <c r="R613" s="442">
        <v>136</v>
      </c>
      <c r="S613" s="443">
        <v>68</v>
      </c>
      <c r="T613" s="437">
        <v>54.400000000000006</v>
      </c>
      <c r="U613" s="444">
        <v>870</v>
      </c>
      <c r="V613" s="432">
        <v>435</v>
      </c>
      <c r="W613" s="445">
        <v>348</v>
      </c>
      <c r="X613" s="443" t="s">
        <v>231</v>
      </c>
      <c r="Y613" s="436" t="s">
        <v>194</v>
      </c>
      <c r="Z613" s="436">
        <v>95.2</v>
      </c>
      <c r="AA613" s="436">
        <v>95.4</v>
      </c>
      <c r="AB613" s="436">
        <v>95</v>
      </c>
      <c r="AC613" s="436">
        <v>94.5</v>
      </c>
      <c r="AD613" s="436">
        <v>77</v>
      </c>
      <c r="AE613" s="436">
        <v>85</v>
      </c>
      <c r="AF613" s="436">
        <v>87</v>
      </c>
      <c r="AG613" s="436">
        <v>177</v>
      </c>
      <c r="AH613" s="436">
        <v>319</v>
      </c>
      <c r="AI613" s="436">
        <v>425</v>
      </c>
      <c r="AJ613" s="436">
        <v>297.36</v>
      </c>
      <c r="AK613" s="436">
        <v>180</v>
      </c>
      <c r="AL613" s="436">
        <v>240</v>
      </c>
      <c r="AM613" s="436">
        <v>168</v>
      </c>
      <c r="AN613" s="432">
        <v>26</v>
      </c>
      <c r="AO613" s="432">
        <v>38</v>
      </c>
      <c r="AP613" s="446">
        <v>889.60799999999995</v>
      </c>
      <c r="AQ613" s="447">
        <v>223.2509495584639</v>
      </c>
      <c r="AR613" s="446">
        <v>275</v>
      </c>
      <c r="AS613" s="449">
        <v>16.899999999999999</v>
      </c>
      <c r="AT613" s="432" t="s">
        <v>299</v>
      </c>
      <c r="AU613" s="432" t="s">
        <v>197</v>
      </c>
      <c r="AV613" s="450" t="s">
        <v>313</v>
      </c>
      <c r="AW613" s="450" t="s">
        <v>314</v>
      </c>
      <c r="AX613" s="450" t="s">
        <v>341</v>
      </c>
      <c r="AY613" s="450" t="s">
        <v>316</v>
      </c>
      <c r="AZ613" s="450" t="s">
        <v>330</v>
      </c>
      <c r="BA613" s="450" t="s">
        <v>329</v>
      </c>
      <c r="BB613" s="450" t="s">
        <v>329</v>
      </c>
      <c r="BC613" s="450" t="s">
        <v>318</v>
      </c>
      <c r="BD613" s="450" t="s">
        <v>316</v>
      </c>
      <c r="BE613" s="451">
        <f t="shared" si="44"/>
        <v>447.17853107344632</v>
      </c>
      <c r="BF613" s="450">
        <v>2700</v>
      </c>
      <c r="BG613" s="451">
        <f t="shared" si="45"/>
        <v>447.17853107344632</v>
      </c>
      <c r="BH613" s="450">
        <v>2700</v>
      </c>
      <c r="BI613" s="446" t="s">
        <v>1251</v>
      </c>
      <c r="BJ613" s="446" t="s">
        <v>199</v>
      </c>
      <c r="BK613" s="463" t="s">
        <v>195</v>
      </c>
      <c r="BL613" s="453">
        <v>1.1499999999999999</v>
      </c>
      <c r="BM613" s="454">
        <v>40</v>
      </c>
      <c r="BN613" s="484" t="s">
        <v>1252</v>
      </c>
      <c r="BO613" s="454" t="s">
        <v>1253</v>
      </c>
      <c r="BP613" s="454" t="s">
        <v>195</v>
      </c>
      <c r="BQ613" s="454" t="s">
        <v>195</v>
      </c>
      <c r="BT613" s="485">
        <v>163.93157890000001</v>
      </c>
    </row>
    <row r="614" spans="1:72" ht="13.5" customHeight="1" outlineLevel="1">
      <c r="A614" s="431" t="s">
        <v>1326</v>
      </c>
      <c r="B614" s="432" t="s">
        <v>1250</v>
      </c>
      <c r="C614" s="432">
        <v>75</v>
      </c>
      <c r="D614" s="432">
        <v>4</v>
      </c>
      <c r="E614" s="432" t="s">
        <v>343</v>
      </c>
      <c r="F614" s="433">
        <v>1780</v>
      </c>
      <c r="G614" s="456">
        <v>1582</v>
      </c>
      <c r="H614" s="434">
        <v>765</v>
      </c>
      <c r="I614" s="435">
        <v>50</v>
      </c>
      <c r="J614" s="436">
        <v>25</v>
      </c>
      <c r="K614" s="437">
        <v>20</v>
      </c>
      <c r="L614" s="438">
        <v>94.285229188029575</v>
      </c>
      <c r="M614" s="439">
        <v>47.142614594014788</v>
      </c>
      <c r="N614" s="440">
        <v>37.714091675211833</v>
      </c>
      <c r="O614" s="438">
        <v>129.50990366129784</v>
      </c>
      <c r="P614" s="439">
        <v>64.75495183064892</v>
      </c>
      <c r="Q614" s="441">
        <v>51.803961464519141</v>
      </c>
      <c r="R614" s="442">
        <v>170</v>
      </c>
      <c r="S614" s="443">
        <v>85</v>
      </c>
      <c r="T614" s="437">
        <v>68</v>
      </c>
      <c r="U614" s="444">
        <v>1086</v>
      </c>
      <c r="V614" s="432">
        <v>543</v>
      </c>
      <c r="W614" s="445">
        <v>434.40000000000003</v>
      </c>
      <c r="X614" s="443" t="s">
        <v>231</v>
      </c>
      <c r="Y614" s="436" t="s">
        <v>194</v>
      </c>
      <c r="Z614" s="436">
        <v>95.6</v>
      </c>
      <c r="AA614" s="436">
        <v>95.8</v>
      </c>
      <c r="AB614" s="436">
        <v>95.4</v>
      </c>
      <c r="AC614" s="436">
        <v>95</v>
      </c>
      <c r="AD614" s="436">
        <v>78</v>
      </c>
      <c r="AE614" s="436">
        <v>85</v>
      </c>
      <c r="AF614" s="436">
        <v>87</v>
      </c>
      <c r="AG614" s="436">
        <v>221</v>
      </c>
      <c r="AH614" s="436">
        <v>398</v>
      </c>
      <c r="AI614" s="436">
        <v>530</v>
      </c>
      <c r="AJ614" s="436">
        <v>371.28</v>
      </c>
      <c r="AK614" s="436">
        <v>180</v>
      </c>
      <c r="AL614" s="436">
        <v>240</v>
      </c>
      <c r="AM614" s="436">
        <v>168</v>
      </c>
      <c r="AN614" s="432">
        <v>25</v>
      </c>
      <c r="AO614" s="432">
        <v>35</v>
      </c>
      <c r="AP614" s="446">
        <v>946.86</v>
      </c>
      <c r="AQ614" s="447">
        <v>250.23812711602554</v>
      </c>
      <c r="AR614" s="446">
        <v>338</v>
      </c>
      <c r="AS614" s="449">
        <v>19.8</v>
      </c>
      <c r="AT614" s="432" t="s">
        <v>299</v>
      </c>
      <c r="AU614" s="432" t="s">
        <v>197</v>
      </c>
      <c r="AV614" s="450" t="s">
        <v>313</v>
      </c>
      <c r="AW614" s="450" t="s">
        <v>314</v>
      </c>
      <c r="AX614" s="450" t="s">
        <v>341</v>
      </c>
      <c r="AY614" s="450" t="s">
        <v>316</v>
      </c>
      <c r="AZ614" s="450" t="s">
        <v>330</v>
      </c>
      <c r="BA614" s="450" t="s">
        <v>329</v>
      </c>
      <c r="BB614" s="450" t="s">
        <v>329</v>
      </c>
      <c r="BC614" s="450" t="s">
        <v>318</v>
      </c>
      <c r="BD614" s="450" t="s">
        <v>316</v>
      </c>
      <c r="BE614" s="451">
        <f t="shared" si="44"/>
        <v>447.17853107344632</v>
      </c>
      <c r="BF614" s="450">
        <v>2700</v>
      </c>
      <c r="BG614" s="451">
        <f t="shared" si="45"/>
        <v>447.17853107344632</v>
      </c>
      <c r="BH614" s="450">
        <v>2700</v>
      </c>
      <c r="BI614" s="446" t="s">
        <v>1251</v>
      </c>
      <c r="BJ614" s="446" t="s">
        <v>199</v>
      </c>
      <c r="BK614" s="463" t="s">
        <v>195</v>
      </c>
      <c r="BL614" s="453">
        <v>1.1499999999999999</v>
      </c>
      <c r="BM614" s="454">
        <v>40</v>
      </c>
      <c r="BN614" s="484" t="s">
        <v>1252</v>
      </c>
      <c r="BO614" s="454" t="s">
        <v>1253</v>
      </c>
      <c r="BP614" s="454" t="s">
        <v>195</v>
      </c>
      <c r="BQ614" s="454" t="s">
        <v>195</v>
      </c>
      <c r="BT614" s="485">
        <v>163.4</v>
      </c>
    </row>
    <row r="615" spans="1:72" ht="13.5" customHeight="1" outlineLevel="1">
      <c r="A615" s="431" t="s">
        <v>1327</v>
      </c>
      <c r="B615" s="432" t="s">
        <v>1250</v>
      </c>
      <c r="C615" s="432">
        <v>40</v>
      </c>
      <c r="D615" s="432">
        <v>6</v>
      </c>
      <c r="E615" s="432" t="s">
        <v>340</v>
      </c>
      <c r="F615" s="433">
        <v>1185</v>
      </c>
      <c r="G615" s="456">
        <v>1054</v>
      </c>
      <c r="H615" s="434">
        <v>533</v>
      </c>
      <c r="I615" s="435">
        <v>38</v>
      </c>
      <c r="J615" s="436">
        <v>19</v>
      </c>
      <c r="K615" s="437">
        <v>15.200000000000001</v>
      </c>
      <c r="L615" s="438">
        <v>58.413600615594781</v>
      </c>
      <c r="M615" s="439">
        <v>29.206800307797391</v>
      </c>
      <c r="N615" s="440">
        <v>23.365440246237913</v>
      </c>
      <c r="O615" s="438">
        <v>77.215463277702312</v>
      </c>
      <c r="P615" s="439">
        <v>38.607731638851156</v>
      </c>
      <c r="Q615" s="441">
        <v>30.886185311080926</v>
      </c>
      <c r="R615" s="442">
        <v>98</v>
      </c>
      <c r="S615" s="443">
        <v>49</v>
      </c>
      <c r="T615" s="437">
        <v>39.200000000000003</v>
      </c>
      <c r="U615" s="444">
        <v>580</v>
      </c>
      <c r="V615" s="432">
        <v>290</v>
      </c>
      <c r="W615" s="445">
        <v>232</v>
      </c>
      <c r="X615" s="443" t="s">
        <v>231</v>
      </c>
      <c r="Y615" s="436" t="s">
        <v>194</v>
      </c>
      <c r="Z615" s="436">
        <v>94.4</v>
      </c>
      <c r="AA615" s="436">
        <v>94.6</v>
      </c>
      <c r="AB615" s="436">
        <v>94.1</v>
      </c>
      <c r="AC615" s="436">
        <v>93.6</v>
      </c>
      <c r="AD615" s="436">
        <v>68</v>
      </c>
      <c r="AE615" s="436">
        <v>77</v>
      </c>
      <c r="AF615" s="436">
        <v>81</v>
      </c>
      <c r="AG615" s="436">
        <v>177</v>
      </c>
      <c r="AH615" s="436">
        <v>336</v>
      </c>
      <c r="AI615" s="436">
        <v>389</v>
      </c>
      <c r="AJ615" s="436">
        <v>315.06</v>
      </c>
      <c r="AK615" s="436">
        <v>190</v>
      </c>
      <c r="AL615" s="436">
        <v>220</v>
      </c>
      <c r="AM615" s="436">
        <v>178</v>
      </c>
      <c r="AN615" s="432">
        <v>29</v>
      </c>
      <c r="AO615" s="432">
        <v>55</v>
      </c>
      <c r="AP615" s="446">
        <v>605.54999999999995</v>
      </c>
      <c r="AQ615" s="447">
        <v>202.6993117393867</v>
      </c>
      <c r="AR615" s="446">
        <v>503</v>
      </c>
      <c r="AS615" s="449">
        <v>14.9</v>
      </c>
      <c r="AT615" s="432" t="s">
        <v>299</v>
      </c>
      <c r="AU615" s="432" t="s">
        <v>197</v>
      </c>
      <c r="AV615" s="450" t="s">
        <v>345</v>
      </c>
      <c r="AW615" s="450" t="s">
        <v>346</v>
      </c>
      <c r="AX615" s="450" t="s">
        <v>347</v>
      </c>
      <c r="AY615" s="450" t="s">
        <v>348</v>
      </c>
      <c r="AZ615" s="450" t="s">
        <v>319</v>
      </c>
      <c r="BA615" s="450" t="s">
        <v>349</v>
      </c>
      <c r="BB615" s="450" t="s">
        <v>319</v>
      </c>
      <c r="BC615" s="450" t="s">
        <v>316</v>
      </c>
      <c r="BD615" s="450" t="s">
        <v>320</v>
      </c>
      <c r="BE615" s="451">
        <f t="shared" si="44"/>
        <v>635.46422836752902</v>
      </c>
      <c r="BF615" s="450">
        <v>1900</v>
      </c>
      <c r="BG615" s="451">
        <f t="shared" si="45"/>
        <v>635.46422836752902</v>
      </c>
      <c r="BH615" s="450">
        <v>1900</v>
      </c>
      <c r="BI615" s="446" t="s">
        <v>1251</v>
      </c>
      <c r="BJ615" s="446" t="s">
        <v>199</v>
      </c>
      <c r="BK615" s="463" t="s">
        <v>195</v>
      </c>
      <c r="BL615" s="453">
        <v>1.1499999999999999</v>
      </c>
      <c r="BM615" s="454">
        <v>40</v>
      </c>
      <c r="BN615" s="484" t="s">
        <v>1252</v>
      </c>
      <c r="BO615" s="454" t="s">
        <v>1253</v>
      </c>
      <c r="BP615" s="454" t="s">
        <v>195</v>
      </c>
      <c r="BQ615" s="454" t="s">
        <v>195</v>
      </c>
      <c r="BT615" s="485">
        <v>165.43157890000001</v>
      </c>
    </row>
    <row r="616" spans="1:72" ht="13.5" customHeight="1" outlineLevel="1">
      <c r="A616" s="431" t="s">
        <v>1328</v>
      </c>
      <c r="B616" s="432" t="s">
        <v>1250</v>
      </c>
      <c r="C616" s="432">
        <v>50</v>
      </c>
      <c r="D616" s="432">
        <v>6</v>
      </c>
      <c r="E616" s="432" t="s">
        <v>343</v>
      </c>
      <c r="F616" s="433">
        <v>1185</v>
      </c>
      <c r="G616" s="456">
        <v>1054</v>
      </c>
      <c r="H616" s="434">
        <v>533</v>
      </c>
      <c r="I616" s="435">
        <v>48</v>
      </c>
      <c r="J616" s="436">
        <v>24</v>
      </c>
      <c r="K616" s="437">
        <v>19.200000000000003</v>
      </c>
      <c r="L616" s="438">
        <v>74.422154864962295</v>
      </c>
      <c r="M616" s="439">
        <v>37.211077432481147</v>
      </c>
      <c r="N616" s="440">
        <v>29.76886194598492</v>
      </c>
      <c r="O616" s="438">
        <v>98.100420970209697</v>
      </c>
      <c r="P616" s="439">
        <v>49.050210485104849</v>
      </c>
      <c r="Q616" s="441">
        <v>39.24016838808388</v>
      </c>
      <c r="R616" s="442">
        <v>124</v>
      </c>
      <c r="S616" s="443">
        <v>62</v>
      </c>
      <c r="T616" s="437">
        <v>49.6</v>
      </c>
      <c r="U616" s="444">
        <v>726</v>
      </c>
      <c r="V616" s="432">
        <v>363</v>
      </c>
      <c r="W616" s="445">
        <v>290.40000000000003</v>
      </c>
      <c r="X616" s="443" t="s">
        <v>231</v>
      </c>
      <c r="Y616" s="436" t="s">
        <v>194</v>
      </c>
      <c r="Z616" s="436">
        <v>94</v>
      </c>
      <c r="AA616" s="436">
        <v>94.3</v>
      </c>
      <c r="AB616" s="436">
        <v>94.1</v>
      </c>
      <c r="AC616" s="436">
        <v>93.6</v>
      </c>
      <c r="AD616" s="436">
        <v>67</v>
      </c>
      <c r="AE616" s="436">
        <v>76</v>
      </c>
      <c r="AF616" s="436">
        <v>80</v>
      </c>
      <c r="AG616" s="436">
        <v>222</v>
      </c>
      <c r="AH616" s="436">
        <v>422</v>
      </c>
      <c r="AI616" s="436">
        <v>488</v>
      </c>
      <c r="AJ616" s="436">
        <v>395.16</v>
      </c>
      <c r="AK616" s="436">
        <v>190</v>
      </c>
      <c r="AL616" s="436">
        <v>220</v>
      </c>
      <c r="AM616" s="436">
        <v>178</v>
      </c>
      <c r="AN616" s="432">
        <v>29</v>
      </c>
      <c r="AO616" s="432">
        <v>55</v>
      </c>
      <c r="AP616" s="446">
        <v>849.97199999999998</v>
      </c>
      <c r="AQ616" s="447">
        <v>216.1583166680669</v>
      </c>
      <c r="AR616" s="446">
        <v>620</v>
      </c>
      <c r="AS616" s="449">
        <v>16.3</v>
      </c>
      <c r="AT616" s="432" t="s">
        <v>299</v>
      </c>
      <c r="AU616" s="432" t="s">
        <v>197</v>
      </c>
      <c r="AV616" s="450" t="s">
        <v>345</v>
      </c>
      <c r="AW616" s="450" t="s">
        <v>346</v>
      </c>
      <c r="AX616" s="450" t="s">
        <v>347</v>
      </c>
      <c r="AY616" s="450" t="s">
        <v>348</v>
      </c>
      <c r="AZ616" s="450" t="s">
        <v>319</v>
      </c>
      <c r="BA616" s="450" t="s">
        <v>349</v>
      </c>
      <c r="BB616" s="450" t="s">
        <v>319</v>
      </c>
      <c r="BC616" s="450" t="s">
        <v>316</v>
      </c>
      <c r="BD616" s="450" t="s">
        <v>320</v>
      </c>
      <c r="BE616" s="451">
        <f t="shared" si="44"/>
        <v>635.46422836752902</v>
      </c>
      <c r="BF616" s="450">
        <v>1900</v>
      </c>
      <c r="BG616" s="451">
        <f t="shared" si="45"/>
        <v>635.46422836752902</v>
      </c>
      <c r="BH616" s="450">
        <v>1900</v>
      </c>
      <c r="BI616" s="446" t="s">
        <v>1251</v>
      </c>
      <c r="BJ616" s="446" t="s">
        <v>199</v>
      </c>
      <c r="BK616" s="463" t="s">
        <v>195</v>
      </c>
      <c r="BL616" s="453">
        <v>1.1499999999999999</v>
      </c>
      <c r="BM616" s="454">
        <v>40</v>
      </c>
      <c r="BN616" s="484" t="s">
        <v>1252</v>
      </c>
      <c r="BO616" s="454" t="s">
        <v>1253</v>
      </c>
      <c r="BP616" s="454" t="s">
        <v>195</v>
      </c>
      <c r="BQ616" s="454" t="s">
        <v>195</v>
      </c>
      <c r="BT616" s="485">
        <v>164.76315790000001</v>
      </c>
    </row>
    <row r="617" spans="1:72" ht="13.5" customHeight="1" outlineLevel="1">
      <c r="A617" s="431" t="s">
        <v>1329</v>
      </c>
      <c r="B617" s="432" t="s">
        <v>1250</v>
      </c>
      <c r="C617" s="432">
        <v>30</v>
      </c>
      <c r="D617" s="432">
        <v>8</v>
      </c>
      <c r="E617" s="432" t="s">
        <v>340</v>
      </c>
      <c r="F617" s="433">
        <v>885</v>
      </c>
      <c r="G617" s="456">
        <v>787</v>
      </c>
      <c r="H617" s="434">
        <v>371</v>
      </c>
      <c r="I617" s="435">
        <v>40</v>
      </c>
      <c r="J617" s="436">
        <v>20</v>
      </c>
      <c r="K617" s="437">
        <v>16</v>
      </c>
      <c r="L617" s="438">
        <v>56</v>
      </c>
      <c r="M617" s="439">
        <v>28</v>
      </c>
      <c r="N617" s="440">
        <v>22.5</v>
      </c>
      <c r="O617" s="438">
        <v>64</v>
      </c>
      <c r="P617" s="439">
        <v>32</v>
      </c>
      <c r="Q617" s="441">
        <v>27</v>
      </c>
      <c r="R617" s="442">
        <v>82</v>
      </c>
      <c r="S617" s="443">
        <v>41</v>
      </c>
      <c r="T617" s="437">
        <v>33</v>
      </c>
      <c r="U617" s="444">
        <v>420</v>
      </c>
      <c r="V617" s="432">
        <v>210</v>
      </c>
      <c r="W617" s="445">
        <v>168</v>
      </c>
      <c r="X617" s="443" t="s">
        <v>231</v>
      </c>
      <c r="Y617" s="436" t="s">
        <v>194</v>
      </c>
      <c r="Z617" s="436">
        <v>90.6</v>
      </c>
      <c r="AA617" s="436">
        <v>92</v>
      </c>
      <c r="AB617" s="436">
        <v>91.7</v>
      </c>
      <c r="AC617" s="436">
        <v>91</v>
      </c>
      <c r="AD617" s="436">
        <v>55</v>
      </c>
      <c r="AE617" s="436">
        <v>71</v>
      </c>
      <c r="AF617" s="436">
        <v>74</v>
      </c>
      <c r="AG617" s="436">
        <v>178</v>
      </c>
      <c r="AH617" s="436">
        <v>267</v>
      </c>
      <c r="AI617" s="436">
        <v>356</v>
      </c>
      <c r="AJ617" s="436">
        <v>249.2</v>
      </c>
      <c r="AK617" s="436">
        <v>150</v>
      </c>
      <c r="AL617" s="436">
        <v>200</v>
      </c>
      <c r="AM617" s="436">
        <v>140</v>
      </c>
      <c r="AN617" s="432">
        <v>22</v>
      </c>
      <c r="AO617" s="432">
        <v>40</v>
      </c>
      <c r="AP617" s="446">
        <v>860</v>
      </c>
      <c r="AQ617" s="447">
        <v>245.17453506156664</v>
      </c>
      <c r="AR617" s="446">
        <v>769</v>
      </c>
      <c r="AS617" s="449">
        <v>21.4</v>
      </c>
      <c r="AT617" s="432" t="s">
        <v>299</v>
      </c>
      <c r="AU617" s="432" t="s">
        <v>197</v>
      </c>
      <c r="AV617" s="450">
        <v>59</v>
      </c>
      <c r="AW617" s="450">
        <v>69</v>
      </c>
      <c r="AX617" s="450">
        <v>44</v>
      </c>
      <c r="AY617" s="450">
        <v>54</v>
      </c>
      <c r="AZ617" s="450">
        <v>57</v>
      </c>
      <c r="BA617" s="450">
        <v>56</v>
      </c>
      <c r="BB617" s="450">
        <v>47</v>
      </c>
      <c r="BC617" s="450">
        <v>42</v>
      </c>
      <c r="BD617" s="450">
        <v>34</v>
      </c>
      <c r="BE617" s="451">
        <f t="shared" si="44"/>
        <v>894.35706214689264</v>
      </c>
      <c r="BF617" s="450">
        <v>1350</v>
      </c>
      <c r="BG617" s="451">
        <f t="shared" si="45"/>
        <v>894.35706214689264</v>
      </c>
      <c r="BH617" s="458">
        <f t="shared" ref="BH617:BH626" si="47">BF617</f>
        <v>1350</v>
      </c>
      <c r="BI617" s="446" t="s">
        <v>1251</v>
      </c>
      <c r="BJ617" s="446" t="s">
        <v>199</v>
      </c>
      <c r="BK617" s="463" t="s">
        <v>195</v>
      </c>
      <c r="BL617" s="453">
        <v>1.1499999999999999</v>
      </c>
      <c r="BM617" s="454">
        <v>40</v>
      </c>
      <c r="BN617" s="484" t="s">
        <v>1252</v>
      </c>
      <c r="BO617" s="454" t="s">
        <v>1253</v>
      </c>
      <c r="BP617" s="454" t="s">
        <v>195</v>
      </c>
      <c r="BQ617" s="454" t="s">
        <v>195</v>
      </c>
      <c r="BT617" s="485">
        <v>132.35078949999999</v>
      </c>
    </row>
    <row r="618" spans="1:72" ht="13.5" customHeight="1" outlineLevel="1">
      <c r="A618" s="431" t="s">
        <v>1330</v>
      </c>
      <c r="B618" s="432" t="s">
        <v>1250</v>
      </c>
      <c r="C618" s="432">
        <v>40</v>
      </c>
      <c r="D618" s="432">
        <v>8</v>
      </c>
      <c r="E618" s="432" t="s">
        <v>343</v>
      </c>
      <c r="F618" s="433">
        <v>885</v>
      </c>
      <c r="G618" s="456">
        <v>787</v>
      </c>
      <c r="H618" s="434">
        <v>371</v>
      </c>
      <c r="I618" s="435">
        <v>50</v>
      </c>
      <c r="J618" s="436">
        <v>25</v>
      </c>
      <c r="K618" s="437">
        <v>20</v>
      </c>
      <c r="L618" s="438">
        <v>68</v>
      </c>
      <c r="M618" s="439">
        <v>34</v>
      </c>
      <c r="N618" s="440">
        <v>27</v>
      </c>
      <c r="O618" s="438">
        <v>86</v>
      </c>
      <c r="P618" s="439">
        <v>43</v>
      </c>
      <c r="Q618" s="441">
        <v>35</v>
      </c>
      <c r="R618" s="442">
        <v>110</v>
      </c>
      <c r="S618" s="443">
        <v>55</v>
      </c>
      <c r="T618" s="437">
        <v>44</v>
      </c>
      <c r="U618" s="444">
        <v>580</v>
      </c>
      <c r="V618" s="432">
        <v>290</v>
      </c>
      <c r="W618" s="445">
        <v>232</v>
      </c>
      <c r="X618" s="443" t="s">
        <v>231</v>
      </c>
      <c r="Y618" s="436" t="s">
        <v>194</v>
      </c>
      <c r="Z618" s="436">
        <v>90.7</v>
      </c>
      <c r="AA618" s="436">
        <v>92</v>
      </c>
      <c r="AB618" s="436">
        <v>91.7</v>
      </c>
      <c r="AC618" s="436">
        <v>91</v>
      </c>
      <c r="AD618" s="436">
        <v>60</v>
      </c>
      <c r="AE618" s="436">
        <v>71</v>
      </c>
      <c r="AF618" s="436">
        <v>74</v>
      </c>
      <c r="AG618" s="436">
        <v>237</v>
      </c>
      <c r="AH618" s="436">
        <v>355</v>
      </c>
      <c r="AI618" s="436">
        <v>474</v>
      </c>
      <c r="AJ618" s="436">
        <v>331.79999999999995</v>
      </c>
      <c r="AK618" s="436">
        <v>150</v>
      </c>
      <c r="AL618" s="436">
        <v>200</v>
      </c>
      <c r="AM618" s="436">
        <v>140</v>
      </c>
      <c r="AN618" s="432">
        <v>25</v>
      </c>
      <c r="AO618" s="432">
        <v>40</v>
      </c>
      <c r="AP618" s="446">
        <v>940</v>
      </c>
      <c r="AQ618" s="447">
        <v>291.01255336463282</v>
      </c>
      <c r="AR618" s="446">
        <v>1010</v>
      </c>
      <c r="AS618" s="449">
        <v>26.7</v>
      </c>
      <c r="AT618" s="432" t="s">
        <v>299</v>
      </c>
      <c r="AU618" s="432" t="s">
        <v>197</v>
      </c>
      <c r="AV618" s="450">
        <v>59</v>
      </c>
      <c r="AW618" s="450">
        <v>69</v>
      </c>
      <c r="AX618" s="450">
        <v>44</v>
      </c>
      <c r="AY618" s="450">
        <v>54</v>
      </c>
      <c r="AZ618" s="450">
        <v>57</v>
      </c>
      <c r="BA618" s="450">
        <v>56</v>
      </c>
      <c r="BB618" s="450">
        <v>47</v>
      </c>
      <c r="BC618" s="450">
        <v>42</v>
      </c>
      <c r="BD618" s="450">
        <v>34</v>
      </c>
      <c r="BE618" s="451">
        <f t="shared" si="44"/>
        <v>894.35706214689264</v>
      </c>
      <c r="BF618" s="450">
        <v>1350</v>
      </c>
      <c r="BG618" s="451">
        <f t="shared" si="45"/>
        <v>894.35706214689264</v>
      </c>
      <c r="BH618" s="458">
        <f t="shared" si="47"/>
        <v>1350</v>
      </c>
      <c r="BI618" s="446" t="s">
        <v>1251</v>
      </c>
      <c r="BJ618" s="446" t="s">
        <v>199</v>
      </c>
      <c r="BK618" s="463" t="s">
        <v>195</v>
      </c>
      <c r="BL618" s="453">
        <v>1.1499999999999999</v>
      </c>
      <c r="BM618" s="454">
        <v>40</v>
      </c>
      <c r="BN618" s="484" t="s">
        <v>1252</v>
      </c>
      <c r="BO618" s="454" t="s">
        <v>1253</v>
      </c>
      <c r="BP618" s="454" t="s">
        <v>195</v>
      </c>
      <c r="BQ618" s="454" t="s">
        <v>195</v>
      </c>
      <c r="BT618" s="485">
        <v>132.35078949999999</v>
      </c>
    </row>
    <row r="619" spans="1:72" ht="13.5" customHeight="1" outlineLevel="1">
      <c r="A619" s="431" t="s">
        <v>1331</v>
      </c>
      <c r="B619" s="432" t="s">
        <v>1250</v>
      </c>
      <c r="C619" s="432">
        <v>60</v>
      </c>
      <c r="D619" s="432">
        <v>2</v>
      </c>
      <c r="E619" s="432" t="s">
        <v>354</v>
      </c>
      <c r="F619" s="433">
        <v>3565</v>
      </c>
      <c r="G619" s="456">
        <v>3172</v>
      </c>
      <c r="H619" s="434">
        <v>1069</v>
      </c>
      <c r="I619" s="435">
        <v>38</v>
      </c>
      <c r="J619" s="436">
        <v>19</v>
      </c>
      <c r="K619" s="437">
        <v>15.200000000000001</v>
      </c>
      <c r="L619" s="438">
        <v>74.953741685426309</v>
      </c>
      <c r="M619" s="439">
        <v>37.476870842713154</v>
      </c>
      <c r="N619" s="440">
        <v>29.981496674170526</v>
      </c>
      <c r="O619" s="438">
        <v>104.25318394720594</v>
      </c>
      <c r="P619" s="439">
        <v>52.12659197360297</v>
      </c>
      <c r="Q619" s="441">
        <v>41.701273578882379</v>
      </c>
      <c r="R619" s="442">
        <v>136</v>
      </c>
      <c r="S619" s="443">
        <v>68</v>
      </c>
      <c r="T619" s="437">
        <v>54.400000000000006</v>
      </c>
      <c r="U619" s="444">
        <v>870</v>
      </c>
      <c r="V619" s="432">
        <v>435</v>
      </c>
      <c r="W619" s="445">
        <v>348</v>
      </c>
      <c r="X619" s="443" t="s">
        <v>231</v>
      </c>
      <c r="Y619" s="436" t="s">
        <v>194</v>
      </c>
      <c r="Z619" s="436">
        <v>93.8</v>
      </c>
      <c r="AA619" s="436">
        <v>94.1</v>
      </c>
      <c r="AB619" s="436">
        <v>93.6</v>
      </c>
      <c r="AC619" s="436">
        <v>93</v>
      </c>
      <c r="AD619" s="436">
        <v>80</v>
      </c>
      <c r="AE619" s="436">
        <v>86</v>
      </c>
      <c r="AF619" s="436">
        <v>88</v>
      </c>
      <c r="AG619" s="436">
        <v>89</v>
      </c>
      <c r="AH619" s="436">
        <v>142.4</v>
      </c>
      <c r="AI619" s="436">
        <v>222</v>
      </c>
      <c r="AJ619" s="436">
        <v>133.5</v>
      </c>
      <c r="AK619" s="436">
        <v>160</v>
      </c>
      <c r="AL619" s="436">
        <v>250</v>
      </c>
      <c r="AM619" s="436">
        <v>150</v>
      </c>
      <c r="AN619" s="432">
        <v>16</v>
      </c>
      <c r="AO619" s="432">
        <v>28</v>
      </c>
      <c r="AP619" s="446">
        <v>790</v>
      </c>
      <c r="AQ619" s="447">
        <v>157.6519264212231</v>
      </c>
      <c r="AR619" s="446">
        <v>58</v>
      </c>
      <c r="AS619" s="449">
        <v>8.8000000000000007</v>
      </c>
      <c r="AT619" s="432" t="s">
        <v>299</v>
      </c>
      <c r="AU619" s="432" t="s">
        <v>197</v>
      </c>
      <c r="AV619" s="450">
        <v>87</v>
      </c>
      <c r="AW619" s="450">
        <v>98</v>
      </c>
      <c r="AX619" s="450">
        <v>59</v>
      </c>
      <c r="AY619" s="450">
        <v>74</v>
      </c>
      <c r="AZ619" s="450">
        <v>77</v>
      </c>
      <c r="BA619" s="450">
        <v>82</v>
      </c>
      <c r="BB619" s="450">
        <v>83</v>
      </c>
      <c r="BC619" s="450">
        <v>77</v>
      </c>
      <c r="BD619" s="450">
        <v>67</v>
      </c>
      <c r="BE619" s="451">
        <f t="shared" si="44"/>
        <v>335.38389830508476</v>
      </c>
      <c r="BF619" s="450">
        <v>3600</v>
      </c>
      <c r="BG619" s="451">
        <f t="shared" si="45"/>
        <v>335.38389830508476</v>
      </c>
      <c r="BH619" s="458">
        <f t="shared" si="47"/>
        <v>3600</v>
      </c>
      <c r="BI619" s="446" t="s">
        <v>1251</v>
      </c>
      <c r="BJ619" s="446" t="s">
        <v>199</v>
      </c>
      <c r="BK619" s="463" t="s">
        <v>195</v>
      </c>
      <c r="BL619" s="453">
        <v>1.1499999999999999</v>
      </c>
      <c r="BM619" s="454">
        <v>40</v>
      </c>
      <c r="BN619" s="484" t="s">
        <v>1252</v>
      </c>
      <c r="BO619" s="454" t="s">
        <v>1253</v>
      </c>
      <c r="BP619" s="454" t="s">
        <v>195</v>
      </c>
      <c r="BQ619" s="454" t="s">
        <v>195</v>
      </c>
      <c r="BT619" s="485">
        <v>162.30000000000001</v>
      </c>
    </row>
    <row r="620" spans="1:72" ht="13.5" customHeight="1" outlineLevel="1">
      <c r="A620" s="431" t="s">
        <v>1332</v>
      </c>
      <c r="B620" s="432" t="s">
        <v>1250</v>
      </c>
      <c r="C620" s="432">
        <v>75</v>
      </c>
      <c r="D620" s="432">
        <v>2</v>
      </c>
      <c r="E620" s="432" t="s">
        <v>356</v>
      </c>
      <c r="F620" s="433">
        <v>3565</v>
      </c>
      <c r="G620" s="456">
        <v>3172</v>
      </c>
      <c r="H620" s="434">
        <v>0.36</v>
      </c>
      <c r="I620" s="435">
        <v>44</v>
      </c>
      <c r="J620" s="436">
        <v>22</v>
      </c>
      <c r="K620" s="437">
        <v>17.600000000000001</v>
      </c>
      <c r="L620" s="438">
        <v>92.634240748553808</v>
      </c>
      <c r="M620" s="439">
        <v>46.317120374276904</v>
      </c>
      <c r="N620" s="440">
        <v>37.053696299421524</v>
      </c>
      <c r="O620" s="438">
        <v>130.0400929139989</v>
      </c>
      <c r="P620" s="439">
        <v>65.020046456999452</v>
      </c>
      <c r="Q620" s="441">
        <v>52.016037165599563</v>
      </c>
      <c r="R620" s="442">
        <v>172</v>
      </c>
      <c r="S620" s="443">
        <v>86</v>
      </c>
      <c r="T620" s="437">
        <v>68.8</v>
      </c>
      <c r="U620" s="444">
        <v>1086</v>
      </c>
      <c r="V620" s="432">
        <v>543</v>
      </c>
      <c r="W620" s="445">
        <v>434.40000000000003</v>
      </c>
      <c r="X620" s="443" t="s">
        <v>231</v>
      </c>
      <c r="Y620" s="436" t="s">
        <v>194</v>
      </c>
      <c r="Z620" s="436">
        <v>93.7</v>
      </c>
      <c r="AA620" s="436">
        <v>94.3</v>
      </c>
      <c r="AB620" s="436">
        <v>94.1</v>
      </c>
      <c r="AC620" s="436">
        <v>93.6</v>
      </c>
      <c r="AD620" s="436">
        <v>81</v>
      </c>
      <c r="AE620" s="436">
        <v>86</v>
      </c>
      <c r="AF620" s="436">
        <v>88</v>
      </c>
      <c r="AG620" s="436">
        <v>111</v>
      </c>
      <c r="AH620" s="436">
        <v>178</v>
      </c>
      <c r="AI620" s="436">
        <v>289</v>
      </c>
      <c r="AJ620" s="436">
        <v>165.39</v>
      </c>
      <c r="AK620" s="436">
        <v>160</v>
      </c>
      <c r="AL620" s="436">
        <v>260</v>
      </c>
      <c r="AM620" s="436">
        <v>149</v>
      </c>
      <c r="AN620" s="432">
        <v>16</v>
      </c>
      <c r="AO620" s="432">
        <v>27</v>
      </c>
      <c r="AP620" s="446">
        <v>944.65800000000002</v>
      </c>
      <c r="AQ620" s="447">
        <v>187.99177604848421</v>
      </c>
      <c r="AR620" s="446">
        <v>71</v>
      </c>
      <c r="AS620" s="449">
        <v>11.1</v>
      </c>
      <c r="AT620" s="432" t="s">
        <v>299</v>
      </c>
      <c r="AU620" s="432" t="s">
        <v>197</v>
      </c>
      <c r="AV620" s="450">
        <v>87</v>
      </c>
      <c r="AW620" s="450">
        <v>98</v>
      </c>
      <c r="AX620" s="450">
        <v>59</v>
      </c>
      <c r="AY620" s="450">
        <v>74</v>
      </c>
      <c r="AZ620" s="450">
        <v>77</v>
      </c>
      <c r="BA620" s="450">
        <v>82</v>
      </c>
      <c r="BB620" s="450">
        <v>83</v>
      </c>
      <c r="BC620" s="450">
        <v>77</v>
      </c>
      <c r="BD620" s="450">
        <v>67</v>
      </c>
      <c r="BE620" s="451">
        <f t="shared" si="44"/>
        <v>335.38389830508476</v>
      </c>
      <c r="BF620" s="450">
        <v>3600</v>
      </c>
      <c r="BG620" s="451">
        <f t="shared" si="45"/>
        <v>335.38389830508476</v>
      </c>
      <c r="BH620" s="458">
        <f t="shared" si="47"/>
        <v>3600</v>
      </c>
      <c r="BI620" s="446" t="s">
        <v>1251</v>
      </c>
      <c r="BJ620" s="446" t="s">
        <v>199</v>
      </c>
      <c r="BK620" s="463" t="s">
        <v>195</v>
      </c>
      <c r="BL620" s="453">
        <v>1.1499999999999999</v>
      </c>
      <c r="BM620" s="454">
        <v>40</v>
      </c>
      <c r="BN620" s="484" t="s">
        <v>1252</v>
      </c>
      <c r="BO620" s="454" t="s">
        <v>1253</v>
      </c>
      <c r="BP620" s="454" t="s">
        <v>195</v>
      </c>
      <c r="BQ620" s="454" t="s">
        <v>195</v>
      </c>
      <c r="BT620" s="485">
        <v>152.96947370000001</v>
      </c>
    </row>
    <row r="621" spans="1:72" ht="13.5" customHeight="1" outlineLevel="1">
      <c r="A621" s="54" t="s">
        <v>1333</v>
      </c>
      <c r="B621" s="432" t="s">
        <v>1250</v>
      </c>
      <c r="C621" s="432">
        <v>60</v>
      </c>
      <c r="D621" s="432">
        <v>4</v>
      </c>
      <c r="E621" s="432" t="s">
        <v>354</v>
      </c>
      <c r="F621" s="433">
        <v>1780</v>
      </c>
      <c r="G621" s="456">
        <v>1582</v>
      </c>
      <c r="H621" s="434">
        <v>765</v>
      </c>
      <c r="I621" s="435">
        <v>42</v>
      </c>
      <c r="J621" s="436">
        <v>21</v>
      </c>
      <c r="K621" s="437">
        <v>16.8</v>
      </c>
      <c r="L621" s="438">
        <v>76.728811198220981</v>
      </c>
      <c r="M621" s="439">
        <v>38.364405599110491</v>
      </c>
      <c r="N621" s="440">
        <v>30.691524479288393</v>
      </c>
      <c r="O621" s="438">
        <v>104.0423377002292</v>
      </c>
      <c r="P621" s="439">
        <v>52.021168850114599</v>
      </c>
      <c r="Q621" s="441">
        <v>41.616935080091679</v>
      </c>
      <c r="R621" s="442">
        <v>136</v>
      </c>
      <c r="S621" s="443">
        <v>68</v>
      </c>
      <c r="T621" s="437">
        <v>54.400000000000006</v>
      </c>
      <c r="U621" s="444">
        <v>870</v>
      </c>
      <c r="V621" s="432">
        <v>435</v>
      </c>
      <c r="W621" s="445">
        <v>348</v>
      </c>
      <c r="X621" s="443" t="s">
        <v>231</v>
      </c>
      <c r="Y621" s="436" t="s">
        <v>194</v>
      </c>
      <c r="Z621" s="436">
        <v>95.2</v>
      </c>
      <c r="AA621" s="436">
        <v>95.4</v>
      </c>
      <c r="AB621" s="436">
        <v>95</v>
      </c>
      <c r="AC621" s="436">
        <v>94.5</v>
      </c>
      <c r="AD621" s="436">
        <v>77</v>
      </c>
      <c r="AE621" s="436">
        <v>85</v>
      </c>
      <c r="AF621" s="436">
        <v>87</v>
      </c>
      <c r="AG621" s="436">
        <v>177</v>
      </c>
      <c r="AH621" s="436">
        <v>319</v>
      </c>
      <c r="AI621" s="436">
        <v>425</v>
      </c>
      <c r="AJ621" s="436">
        <v>297.36</v>
      </c>
      <c r="AK621" s="436">
        <v>180</v>
      </c>
      <c r="AL621" s="436">
        <v>240</v>
      </c>
      <c r="AM621" s="436">
        <v>168</v>
      </c>
      <c r="AN621" s="432">
        <v>26</v>
      </c>
      <c r="AO621" s="432">
        <v>38</v>
      </c>
      <c r="AP621" s="446">
        <v>889.60799999999995</v>
      </c>
      <c r="AQ621" s="447">
        <v>223.2509495584639</v>
      </c>
      <c r="AR621" s="446">
        <v>275</v>
      </c>
      <c r="AS621" s="449">
        <v>16.899999999999999</v>
      </c>
      <c r="AT621" s="432" t="s">
        <v>299</v>
      </c>
      <c r="AU621" s="432" t="s">
        <v>197</v>
      </c>
      <c r="AV621" s="450">
        <v>64</v>
      </c>
      <c r="AW621" s="450">
        <v>75</v>
      </c>
      <c r="AX621" s="450">
        <v>42</v>
      </c>
      <c r="AY621" s="450">
        <v>52</v>
      </c>
      <c r="AZ621" s="450">
        <v>56</v>
      </c>
      <c r="BA621" s="450">
        <v>58</v>
      </c>
      <c r="BB621" s="450">
        <v>58</v>
      </c>
      <c r="BC621" s="450">
        <v>57</v>
      </c>
      <c r="BD621" s="450">
        <v>52</v>
      </c>
      <c r="BE621" s="451">
        <f t="shared" si="44"/>
        <v>447.17853107344632</v>
      </c>
      <c r="BF621" s="450">
        <v>2700</v>
      </c>
      <c r="BG621" s="451">
        <f t="shared" si="45"/>
        <v>447.17853107344632</v>
      </c>
      <c r="BH621" s="458">
        <f t="shared" si="47"/>
        <v>2700</v>
      </c>
      <c r="BI621" s="446" t="s">
        <v>1251</v>
      </c>
      <c r="BJ621" s="446" t="s">
        <v>199</v>
      </c>
      <c r="BK621" s="463" t="s">
        <v>195</v>
      </c>
      <c r="BL621" s="453">
        <v>1.1499999999999999</v>
      </c>
      <c r="BM621" s="454">
        <v>40</v>
      </c>
      <c r="BN621" s="484" t="s">
        <v>1252</v>
      </c>
      <c r="BO621" s="454" t="s">
        <v>1253</v>
      </c>
      <c r="BP621" s="454" t="s">
        <v>195</v>
      </c>
      <c r="BQ621" s="454" t="s">
        <v>195</v>
      </c>
      <c r="BT621" s="485">
        <v>163.93157890000001</v>
      </c>
    </row>
    <row r="622" spans="1:72" ht="13.5" customHeight="1" outlineLevel="1">
      <c r="A622" s="54" t="s">
        <v>1334</v>
      </c>
      <c r="B622" s="432" t="s">
        <v>1250</v>
      </c>
      <c r="C622" s="432">
        <v>75</v>
      </c>
      <c r="D622" s="432">
        <v>4</v>
      </c>
      <c r="E622" s="432" t="s">
        <v>356</v>
      </c>
      <c r="F622" s="433">
        <v>1780</v>
      </c>
      <c r="G622" s="456">
        <v>1582</v>
      </c>
      <c r="H622" s="434">
        <v>765</v>
      </c>
      <c r="I622" s="435">
        <v>50</v>
      </c>
      <c r="J622" s="436">
        <v>25</v>
      </c>
      <c r="K622" s="437">
        <v>20</v>
      </c>
      <c r="L622" s="438">
        <v>94.285229188029575</v>
      </c>
      <c r="M622" s="439">
        <v>47.142614594014788</v>
      </c>
      <c r="N622" s="440">
        <v>37.714091675211833</v>
      </c>
      <c r="O622" s="438">
        <v>129.50990366129784</v>
      </c>
      <c r="P622" s="439">
        <v>64.75495183064892</v>
      </c>
      <c r="Q622" s="441">
        <v>51.803961464519141</v>
      </c>
      <c r="R622" s="442">
        <v>170</v>
      </c>
      <c r="S622" s="443">
        <v>85</v>
      </c>
      <c r="T622" s="437">
        <v>68</v>
      </c>
      <c r="U622" s="444">
        <v>1086</v>
      </c>
      <c r="V622" s="432">
        <v>543</v>
      </c>
      <c r="W622" s="445">
        <v>434.40000000000003</v>
      </c>
      <c r="X622" s="443" t="s">
        <v>231</v>
      </c>
      <c r="Y622" s="436" t="s">
        <v>194</v>
      </c>
      <c r="Z622" s="436">
        <v>95.6</v>
      </c>
      <c r="AA622" s="436">
        <v>95.8</v>
      </c>
      <c r="AB622" s="436">
        <v>95.4</v>
      </c>
      <c r="AC622" s="436">
        <v>95</v>
      </c>
      <c r="AD622" s="436">
        <v>78</v>
      </c>
      <c r="AE622" s="436">
        <v>85</v>
      </c>
      <c r="AF622" s="436">
        <v>87</v>
      </c>
      <c r="AG622" s="436">
        <v>221</v>
      </c>
      <c r="AH622" s="436">
        <v>398</v>
      </c>
      <c r="AI622" s="436">
        <v>530</v>
      </c>
      <c r="AJ622" s="436">
        <v>371.28</v>
      </c>
      <c r="AK622" s="436">
        <v>180</v>
      </c>
      <c r="AL622" s="436">
        <v>240</v>
      </c>
      <c r="AM622" s="436">
        <v>168</v>
      </c>
      <c r="AN622" s="432">
        <v>25</v>
      </c>
      <c r="AO622" s="432">
        <v>35</v>
      </c>
      <c r="AP622" s="446">
        <v>946.86</v>
      </c>
      <c r="AQ622" s="447">
        <v>250.23812711602554</v>
      </c>
      <c r="AR622" s="446">
        <v>338</v>
      </c>
      <c r="AS622" s="449">
        <v>19.8</v>
      </c>
      <c r="AT622" s="432" t="s">
        <v>299</v>
      </c>
      <c r="AU622" s="432" t="s">
        <v>197</v>
      </c>
      <c r="AV622" s="450">
        <v>64</v>
      </c>
      <c r="AW622" s="450">
        <v>75</v>
      </c>
      <c r="AX622" s="450">
        <v>42</v>
      </c>
      <c r="AY622" s="450">
        <v>52</v>
      </c>
      <c r="AZ622" s="450">
        <v>56</v>
      </c>
      <c r="BA622" s="450">
        <v>58</v>
      </c>
      <c r="BB622" s="450">
        <v>58</v>
      </c>
      <c r="BC622" s="450">
        <v>57</v>
      </c>
      <c r="BD622" s="450">
        <v>52</v>
      </c>
      <c r="BE622" s="451">
        <f t="shared" si="44"/>
        <v>447.17853107344632</v>
      </c>
      <c r="BF622" s="450">
        <v>2700</v>
      </c>
      <c r="BG622" s="451">
        <f t="shared" si="45"/>
        <v>447.17853107344632</v>
      </c>
      <c r="BH622" s="458">
        <f t="shared" si="47"/>
        <v>2700</v>
      </c>
      <c r="BI622" s="446" t="s">
        <v>1251</v>
      </c>
      <c r="BJ622" s="446" t="s">
        <v>199</v>
      </c>
      <c r="BK622" s="463" t="s">
        <v>195</v>
      </c>
      <c r="BL622" s="453">
        <v>1.1499999999999999</v>
      </c>
      <c r="BM622" s="454">
        <v>40</v>
      </c>
      <c r="BN622" s="484" t="s">
        <v>1252</v>
      </c>
      <c r="BO622" s="454" t="s">
        <v>1253</v>
      </c>
      <c r="BP622" s="454" t="s">
        <v>195</v>
      </c>
      <c r="BQ622" s="454" t="s">
        <v>195</v>
      </c>
      <c r="BT622" s="485">
        <v>163.4</v>
      </c>
    </row>
    <row r="623" spans="1:72" ht="13.5" customHeight="1" outlineLevel="1">
      <c r="A623" s="54" t="s">
        <v>1335</v>
      </c>
      <c r="B623" s="432" t="s">
        <v>1250</v>
      </c>
      <c r="C623" s="432">
        <v>40</v>
      </c>
      <c r="D623" s="432">
        <v>6</v>
      </c>
      <c r="E623" s="432" t="s">
        <v>354</v>
      </c>
      <c r="F623" s="433">
        <v>1185</v>
      </c>
      <c r="G623" s="456">
        <v>1054</v>
      </c>
      <c r="H623" s="434">
        <v>533</v>
      </c>
      <c r="I623" s="435">
        <v>38</v>
      </c>
      <c r="J623" s="436">
        <v>19</v>
      </c>
      <c r="K623" s="437">
        <v>15.200000000000001</v>
      </c>
      <c r="L623" s="438">
        <v>58.413600615594781</v>
      </c>
      <c r="M623" s="439">
        <v>29.206800307797391</v>
      </c>
      <c r="N623" s="440">
        <v>23.365440246237913</v>
      </c>
      <c r="O623" s="438">
        <v>77.215463277702312</v>
      </c>
      <c r="P623" s="439">
        <v>38.607731638851156</v>
      </c>
      <c r="Q623" s="441">
        <v>30.886185311080926</v>
      </c>
      <c r="R623" s="442">
        <v>98</v>
      </c>
      <c r="S623" s="443">
        <v>49</v>
      </c>
      <c r="T623" s="437">
        <v>39.200000000000003</v>
      </c>
      <c r="U623" s="444">
        <v>580</v>
      </c>
      <c r="V623" s="432">
        <v>290</v>
      </c>
      <c r="W623" s="445">
        <v>232</v>
      </c>
      <c r="X623" s="443" t="s">
        <v>231</v>
      </c>
      <c r="Y623" s="436" t="s">
        <v>194</v>
      </c>
      <c r="Z623" s="436">
        <v>94.4</v>
      </c>
      <c r="AA623" s="436">
        <v>94.6</v>
      </c>
      <c r="AB623" s="436">
        <v>94.1</v>
      </c>
      <c r="AC623" s="436">
        <v>93.6</v>
      </c>
      <c r="AD623" s="436">
        <v>68</v>
      </c>
      <c r="AE623" s="436">
        <v>77</v>
      </c>
      <c r="AF623" s="436">
        <v>81</v>
      </c>
      <c r="AG623" s="436">
        <v>177</v>
      </c>
      <c r="AH623" s="436">
        <v>336</v>
      </c>
      <c r="AI623" s="436">
        <v>389</v>
      </c>
      <c r="AJ623" s="436">
        <v>315.06</v>
      </c>
      <c r="AK623" s="436">
        <v>190</v>
      </c>
      <c r="AL623" s="436">
        <v>220</v>
      </c>
      <c r="AM623" s="436">
        <v>178</v>
      </c>
      <c r="AN623" s="432">
        <v>29</v>
      </c>
      <c r="AO623" s="432">
        <v>55</v>
      </c>
      <c r="AP623" s="446">
        <v>605.54999999999995</v>
      </c>
      <c r="AQ623" s="447">
        <v>202.6993117393867</v>
      </c>
      <c r="AR623" s="446">
        <v>503</v>
      </c>
      <c r="AS623" s="449">
        <v>14.9</v>
      </c>
      <c r="AT623" s="432" t="s">
        <v>299</v>
      </c>
      <c r="AU623" s="432" t="s">
        <v>197</v>
      </c>
      <c r="AV623" s="450">
        <v>60</v>
      </c>
      <c r="AW623" s="450">
        <v>71</v>
      </c>
      <c r="AX623" s="450">
        <v>40</v>
      </c>
      <c r="AY623" s="450">
        <v>48</v>
      </c>
      <c r="AZ623" s="450">
        <v>53</v>
      </c>
      <c r="BA623" s="450">
        <v>54</v>
      </c>
      <c r="BB623" s="450">
        <v>53</v>
      </c>
      <c r="BC623" s="450">
        <v>52</v>
      </c>
      <c r="BD623" s="450">
        <v>50</v>
      </c>
      <c r="BE623" s="451">
        <f t="shared" si="44"/>
        <v>635.46422836752902</v>
      </c>
      <c r="BF623" s="450">
        <v>1900</v>
      </c>
      <c r="BG623" s="451">
        <f t="shared" si="45"/>
        <v>635.46422836752902</v>
      </c>
      <c r="BH623" s="458">
        <f t="shared" si="47"/>
        <v>1900</v>
      </c>
      <c r="BI623" s="446" t="s">
        <v>1251</v>
      </c>
      <c r="BJ623" s="446" t="s">
        <v>199</v>
      </c>
      <c r="BK623" s="463" t="s">
        <v>195</v>
      </c>
      <c r="BL623" s="453">
        <v>1.1499999999999999</v>
      </c>
      <c r="BM623" s="454">
        <v>40</v>
      </c>
      <c r="BN623" s="484" t="s">
        <v>1252</v>
      </c>
      <c r="BO623" s="454" t="s">
        <v>1253</v>
      </c>
      <c r="BP623" s="454" t="s">
        <v>195</v>
      </c>
      <c r="BQ623" s="454" t="s">
        <v>195</v>
      </c>
      <c r="BT623" s="485">
        <v>165.43157890000001</v>
      </c>
    </row>
    <row r="624" spans="1:72" ht="13.5" customHeight="1" outlineLevel="1">
      <c r="A624" s="54" t="s">
        <v>1336</v>
      </c>
      <c r="B624" s="432" t="s">
        <v>1250</v>
      </c>
      <c r="C624" s="432">
        <v>50</v>
      </c>
      <c r="D624" s="432">
        <v>6</v>
      </c>
      <c r="E624" s="432" t="s">
        <v>356</v>
      </c>
      <c r="F624" s="433">
        <v>1185</v>
      </c>
      <c r="G624" s="456">
        <v>1054</v>
      </c>
      <c r="H624" s="434">
        <v>533</v>
      </c>
      <c r="I624" s="435">
        <v>48</v>
      </c>
      <c r="J624" s="436">
        <v>24</v>
      </c>
      <c r="K624" s="437">
        <v>19.200000000000003</v>
      </c>
      <c r="L624" s="438">
        <v>74.422154864962295</v>
      </c>
      <c r="M624" s="439">
        <v>37.211077432481147</v>
      </c>
      <c r="N624" s="440">
        <v>29.76886194598492</v>
      </c>
      <c r="O624" s="438">
        <v>98.100420970209697</v>
      </c>
      <c r="P624" s="439">
        <v>49.050210485104849</v>
      </c>
      <c r="Q624" s="441">
        <v>39.24016838808388</v>
      </c>
      <c r="R624" s="442">
        <v>124</v>
      </c>
      <c r="S624" s="443">
        <v>62</v>
      </c>
      <c r="T624" s="437">
        <v>49.6</v>
      </c>
      <c r="U624" s="444">
        <v>726</v>
      </c>
      <c r="V624" s="432">
        <v>363</v>
      </c>
      <c r="W624" s="445">
        <v>290.40000000000003</v>
      </c>
      <c r="X624" s="443" t="s">
        <v>231</v>
      </c>
      <c r="Y624" s="436" t="s">
        <v>194</v>
      </c>
      <c r="Z624" s="436">
        <v>94</v>
      </c>
      <c r="AA624" s="436">
        <v>94.3</v>
      </c>
      <c r="AB624" s="436">
        <v>94.1</v>
      </c>
      <c r="AC624" s="436">
        <v>93.6</v>
      </c>
      <c r="AD624" s="436">
        <v>67</v>
      </c>
      <c r="AE624" s="436">
        <v>76</v>
      </c>
      <c r="AF624" s="436">
        <v>80</v>
      </c>
      <c r="AG624" s="436">
        <v>222</v>
      </c>
      <c r="AH624" s="436">
        <v>422</v>
      </c>
      <c r="AI624" s="436">
        <v>488</v>
      </c>
      <c r="AJ624" s="436">
        <v>395.16</v>
      </c>
      <c r="AK624" s="436">
        <v>190</v>
      </c>
      <c r="AL624" s="436">
        <v>220</v>
      </c>
      <c r="AM624" s="436">
        <v>178</v>
      </c>
      <c r="AN624" s="432">
        <v>29</v>
      </c>
      <c r="AO624" s="432">
        <v>55</v>
      </c>
      <c r="AP624" s="446">
        <v>849.97199999999998</v>
      </c>
      <c r="AQ624" s="447">
        <v>216.1583166680669</v>
      </c>
      <c r="AR624" s="446">
        <v>620</v>
      </c>
      <c r="AS624" s="449">
        <v>16.3</v>
      </c>
      <c r="AT624" s="432" t="s">
        <v>299</v>
      </c>
      <c r="AU624" s="432" t="s">
        <v>197</v>
      </c>
      <c r="AV624" s="450">
        <v>60</v>
      </c>
      <c r="AW624" s="450">
        <v>71</v>
      </c>
      <c r="AX624" s="450">
        <v>40</v>
      </c>
      <c r="AY624" s="450">
        <v>48</v>
      </c>
      <c r="AZ624" s="450">
        <v>53</v>
      </c>
      <c r="BA624" s="450">
        <v>54</v>
      </c>
      <c r="BB624" s="450">
        <v>53</v>
      </c>
      <c r="BC624" s="450">
        <v>52</v>
      </c>
      <c r="BD624" s="450">
        <v>50</v>
      </c>
      <c r="BE624" s="451">
        <f t="shared" si="44"/>
        <v>635.46422836752902</v>
      </c>
      <c r="BF624" s="450">
        <v>1900</v>
      </c>
      <c r="BG624" s="451">
        <f t="shared" si="45"/>
        <v>635.46422836752902</v>
      </c>
      <c r="BH624" s="458">
        <f t="shared" si="47"/>
        <v>1900</v>
      </c>
      <c r="BI624" s="446" t="s">
        <v>1251</v>
      </c>
      <c r="BJ624" s="446" t="s">
        <v>199</v>
      </c>
      <c r="BK624" s="463" t="s">
        <v>195</v>
      </c>
      <c r="BL624" s="453">
        <v>1.1499999999999999</v>
      </c>
      <c r="BM624" s="454">
        <v>40</v>
      </c>
      <c r="BN624" s="484" t="s">
        <v>1252</v>
      </c>
      <c r="BO624" s="454" t="s">
        <v>1253</v>
      </c>
      <c r="BP624" s="454" t="s">
        <v>195</v>
      </c>
      <c r="BQ624" s="454" t="s">
        <v>195</v>
      </c>
      <c r="BT624" s="485">
        <v>164.76315790000001</v>
      </c>
    </row>
    <row r="625" spans="1:72" ht="13.5" customHeight="1" outlineLevel="1">
      <c r="A625" s="54" t="s">
        <v>1337</v>
      </c>
      <c r="B625" s="432" t="s">
        <v>1250</v>
      </c>
      <c r="C625" s="432">
        <v>30</v>
      </c>
      <c r="D625" s="432">
        <v>8</v>
      </c>
      <c r="E625" s="432" t="s">
        <v>354</v>
      </c>
      <c r="F625" s="433">
        <v>885</v>
      </c>
      <c r="G625" s="456">
        <v>787</v>
      </c>
      <c r="H625" s="434">
        <v>371</v>
      </c>
      <c r="I625" s="435">
        <v>40</v>
      </c>
      <c r="J625" s="436">
        <v>20</v>
      </c>
      <c r="K625" s="437">
        <v>16</v>
      </c>
      <c r="L625" s="438">
        <v>56</v>
      </c>
      <c r="M625" s="439">
        <v>28</v>
      </c>
      <c r="N625" s="440">
        <v>22.5</v>
      </c>
      <c r="O625" s="438">
        <v>64</v>
      </c>
      <c r="P625" s="439">
        <v>32</v>
      </c>
      <c r="Q625" s="441">
        <v>27</v>
      </c>
      <c r="R625" s="442">
        <v>82</v>
      </c>
      <c r="S625" s="443">
        <v>41</v>
      </c>
      <c r="T625" s="437">
        <v>33</v>
      </c>
      <c r="U625" s="444">
        <v>420</v>
      </c>
      <c r="V625" s="432">
        <v>210</v>
      </c>
      <c r="W625" s="445">
        <v>168</v>
      </c>
      <c r="X625" s="443" t="s">
        <v>231</v>
      </c>
      <c r="Y625" s="436" t="s">
        <v>194</v>
      </c>
      <c r="Z625" s="436">
        <v>90.6</v>
      </c>
      <c r="AA625" s="436">
        <v>92</v>
      </c>
      <c r="AB625" s="436">
        <v>91.7</v>
      </c>
      <c r="AC625" s="436">
        <v>91</v>
      </c>
      <c r="AD625" s="436">
        <v>55</v>
      </c>
      <c r="AE625" s="436">
        <v>71</v>
      </c>
      <c r="AF625" s="436">
        <v>74</v>
      </c>
      <c r="AG625" s="436">
        <v>178</v>
      </c>
      <c r="AH625" s="436">
        <v>267</v>
      </c>
      <c r="AI625" s="436">
        <v>356</v>
      </c>
      <c r="AJ625" s="436">
        <v>249.2</v>
      </c>
      <c r="AK625" s="436">
        <v>150</v>
      </c>
      <c r="AL625" s="436">
        <v>200</v>
      </c>
      <c r="AM625" s="436">
        <v>140</v>
      </c>
      <c r="AN625" s="432">
        <v>22</v>
      </c>
      <c r="AO625" s="432">
        <v>40</v>
      </c>
      <c r="AP625" s="446">
        <v>860</v>
      </c>
      <c r="AQ625" s="447">
        <v>245.17453506156664</v>
      </c>
      <c r="AR625" s="446">
        <v>769</v>
      </c>
      <c r="AS625" s="449">
        <v>21.4</v>
      </c>
      <c r="AT625" s="432" t="s">
        <v>299</v>
      </c>
      <c r="AU625" s="432" t="s">
        <v>197</v>
      </c>
      <c r="AV625" s="450">
        <v>59</v>
      </c>
      <c r="AW625" s="450">
        <v>69</v>
      </c>
      <c r="AX625" s="450">
        <v>44</v>
      </c>
      <c r="AY625" s="450">
        <v>54</v>
      </c>
      <c r="AZ625" s="450">
        <v>57</v>
      </c>
      <c r="BA625" s="450">
        <v>56</v>
      </c>
      <c r="BB625" s="450">
        <v>47</v>
      </c>
      <c r="BC625" s="450">
        <v>42</v>
      </c>
      <c r="BD625" s="450">
        <v>34</v>
      </c>
      <c r="BE625" s="451">
        <f t="shared" si="44"/>
        <v>894.35706214689264</v>
      </c>
      <c r="BF625" s="450">
        <v>1350</v>
      </c>
      <c r="BG625" s="451">
        <f t="shared" si="45"/>
        <v>894.35706214689264</v>
      </c>
      <c r="BH625" s="458">
        <f t="shared" si="47"/>
        <v>1350</v>
      </c>
      <c r="BI625" s="446" t="s">
        <v>1251</v>
      </c>
      <c r="BJ625" s="446" t="s">
        <v>199</v>
      </c>
      <c r="BK625" s="463" t="s">
        <v>195</v>
      </c>
      <c r="BL625" s="453">
        <v>1.1499999999999999</v>
      </c>
      <c r="BM625" s="454">
        <v>40</v>
      </c>
      <c r="BN625" s="484" t="s">
        <v>1252</v>
      </c>
      <c r="BO625" s="454" t="s">
        <v>1253</v>
      </c>
      <c r="BP625" s="454" t="s">
        <v>195</v>
      </c>
      <c r="BQ625" s="454" t="s">
        <v>195</v>
      </c>
      <c r="BT625" s="485">
        <v>132.35078949999999</v>
      </c>
    </row>
    <row r="626" spans="1:72" ht="13.5" customHeight="1" outlineLevel="1">
      <c r="A626" s="54" t="s">
        <v>1338</v>
      </c>
      <c r="B626" s="432" t="s">
        <v>1250</v>
      </c>
      <c r="C626" s="432">
        <v>40</v>
      </c>
      <c r="D626" s="432">
        <v>8</v>
      </c>
      <c r="E626" s="432" t="s">
        <v>356</v>
      </c>
      <c r="F626" s="433">
        <v>885</v>
      </c>
      <c r="G626" s="456">
        <v>787</v>
      </c>
      <c r="H626" s="434">
        <v>371</v>
      </c>
      <c r="I626" s="435">
        <v>50</v>
      </c>
      <c r="J626" s="436">
        <v>25</v>
      </c>
      <c r="K626" s="437">
        <v>20</v>
      </c>
      <c r="L626" s="438">
        <v>68</v>
      </c>
      <c r="M626" s="439">
        <v>34</v>
      </c>
      <c r="N626" s="440">
        <v>27</v>
      </c>
      <c r="O626" s="438">
        <v>86</v>
      </c>
      <c r="P626" s="439">
        <v>43</v>
      </c>
      <c r="Q626" s="441">
        <v>35</v>
      </c>
      <c r="R626" s="442">
        <v>110</v>
      </c>
      <c r="S626" s="443">
        <v>55</v>
      </c>
      <c r="T626" s="437">
        <v>44</v>
      </c>
      <c r="U626" s="444">
        <v>580</v>
      </c>
      <c r="V626" s="432">
        <v>290</v>
      </c>
      <c r="W626" s="445">
        <v>232</v>
      </c>
      <c r="X626" s="443" t="s">
        <v>231</v>
      </c>
      <c r="Y626" s="436" t="s">
        <v>194</v>
      </c>
      <c r="Z626" s="436">
        <v>90.7</v>
      </c>
      <c r="AA626" s="436">
        <v>92</v>
      </c>
      <c r="AB626" s="436">
        <v>91.7</v>
      </c>
      <c r="AC626" s="436">
        <v>91</v>
      </c>
      <c r="AD626" s="436">
        <v>60</v>
      </c>
      <c r="AE626" s="436">
        <v>71</v>
      </c>
      <c r="AF626" s="436">
        <v>74</v>
      </c>
      <c r="AG626" s="436">
        <v>237</v>
      </c>
      <c r="AH626" s="436">
        <v>355</v>
      </c>
      <c r="AI626" s="436">
        <v>474</v>
      </c>
      <c r="AJ626" s="436">
        <v>331.79999999999995</v>
      </c>
      <c r="AK626" s="436">
        <v>150</v>
      </c>
      <c r="AL626" s="436">
        <v>200</v>
      </c>
      <c r="AM626" s="436">
        <v>140</v>
      </c>
      <c r="AN626" s="432">
        <v>25</v>
      </c>
      <c r="AO626" s="432">
        <v>40</v>
      </c>
      <c r="AP626" s="446">
        <v>940</v>
      </c>
      <c r="AQ626" s="447">
        <v>291.01255336463282</v>
      </c>
      <c r="AR626" s="446">
        <v>1010</v>
      </c>
      <c r="AS626" s="449">
        <v>26.7</v>
      </c>
      <c r="AT626" s="432" t="s">
        <v>299</v>
      </c>
      <c r="AU626" s="432" t="s">
        <v>197</v>
      </c>
      <c r="AV626" s="450">
        <v>59</v>
      </c>
      <c r="AW626" s="450">
        <v>69</v>
      </c>
      <c r="AX626" s="450">
        <v>44</v>
      </c>
      <c r="AY626" s="450">
        <v>54</v>
      </c>
      <c r="AZ626" s="450">
        <v>57</v>
      </c>
      <c r="BA626" s="450">
        <v>56</v>
      </c>
      <c r="BB626" s="450">
        <v>47</v>
      </c>
      <c r="BC626" s="450">
        <v>42</v>
      </c>
      <c r="BD626" s="450">
        <v>34</v>
      </c>
      <c r="BE626" s="451">
        <f t="shared" si="44"/>
        <v>894.35706214689264</v>
      </c>
      <c r="BF626" s="450">
        <v>1350</v>
      </c>
      <c r="BG626" s="451">
        <f t="shared" si="45"/>
        <v>894.35706214689264</v>
      </c>
      <c r="BH626" s="458">
        <f t="shared" si="47"/>
        <v>1350</v>
      </c>
      <c r="BI626" s="446" t="s">
        <v>1251</v>
      </c>
      <c r="BJ626" s="446" t="s">
        <v>199</v>
      </c>
      <c r="BK626" s="463" t="s">
        <v>195</v>
      </c>
      <c r="BL626" s="453">
        <v>1.1499999999999999</v>
      </c>
      <c r="BM626" s="454">
        <v>40</v>
      </c>
      <c r="BN626" s="484" t="s">
        <v>1252</v>
      </c>
      <c r="BO626" s="454" t="s">
        <v>1253</v>
      </c>
      <c r="BP626" s="454" t="s">
        <v>195</v>
      </c>
      <c r="BQ626" s="454" t="s">
        <v>195</v>
      </c>
      <c r="BT626" s="485">
        <v>132.35078949999999</v>
      </c>
    </row>
    <row r="627" spans="1:72" ht="13.5" customHeight="1" outlineLevel="1">
      <c r="A627" s="431" t="s">
        <v>1339</v>
      </c>
      <c r="B627" s="432" t="s">
        <v>1250</v>
      </c>
      <c r="C627" s="432">
        <v>100</v>
      </c>
      <c r="D627" s="432">
        <v>4</v>
      </c>
      <c r="E627" s="432" t="s">
        <v>360</v>
      </c>
      <c r="F627" s="433">
        <v>1780</v>
      </c>
      <c r="G627" s="456">
        <v>1584</v>
      </c>
      <c r="H627" s="434">
        <v>1174</v>
      </c>
      <c r="I627" s="435">
        <v>60</v>
      </c>
      <c r="J627" s="436">
        <v>30</v>
      </c>
      <c r="K627" s="437">
        <v>24</v>
      </c>
      <c r="L627" s="438">
        <v>122.31490901344795</v>
      </c>
      <c r="M627" s="439">
        <v>61.157454506723973</v>
      </c>
      <c r="N627" s="440">
        <v>48.925963605379181</v>
      </c>
      <c r="O627" s="438">
        <v>170.31639946930693</v>
      </c>
      <c r="P627" s="439">
        <v>85.158199734653465</v>
      </c>
      <c r="Q627" s="441">
        <v>68.126559787722769</v>
      </c>
      <c r="R627" s="442">
        <v>226</v>
      </c>
      <c r="S627" s="443">
        <v>113</v>
      </c>
      <c r="T627" s="437">
        <v>90.4</v>
      </c>
      <c r="U627" s="444">
        <v>1450</v>
      </c>
      <c r="V627" s="432">
        <v>725</v>
      </c>
      <c r="W627" s="445">
        <v>580</v>
      </c>
      <c r="X627" s="443" t="s">
        <v>231</v>
      </c>
      <c r="Y627" s="436" t="s">
        <v>194</v>
      </c>
      <c r="Z627" s="436">
        <v>95.8</v>
      </c>
      <c r="AA627" s="436">
        <v>96</v>
      </c>
      <c r="AB627" s="436">
        <v>95.4</v>
      </c>
      <c r="AC627" s="436">
        <v>95</v>
      </c>
      <c r="AD627" s="436">
        <v>80</v>
      </c>
      <c r="AE627" s="436">
        <v>86</v>
      </c>
      <c r="AF627" s="436">
        <v>87</v>
      </c>
      <c r="AG627" s="436">
        <v>295</v>
      </c>
      <c r="AH627" s="436">
        <v>531</v>
      </c>
      <c r="AI627" s="436">
        <v>590</v>
      </c>
      <c r="AJ627" s="436">
        <v>457.25</v>
      </c>
      <c r="AK627" s="436">
        <v>180</v>
      </c>
      <c r="AL627" s="436">
        <v>200</v>
      </c>
      <c r="AM627" s="436">
        <v>155</v>
      </c>
      <c r="AN627" s="432">
        <v>25</v>
      </c>
      <c r="AO627" s="432">
        <v>35</v>
      </c>
      <c r="AP627" s="446">
        <v>1189.08</v>
      </c>
      <c r="AQ627" s="447">
        <v>301.2910009361301</v>
      </c>
      <c r="AR627" s="446">
        <v>441</v>
      </c>
      <c r="AS627" s="449">
        <v>23.4</v>
      </c>
      <c r="AT627" s="432" t="s">
        <v>299</v>
      </c>
      <c r="AU627" s="432" t="s">
        <v>197</v>
      </c>
      <c r="AV627" s="450" t="s">
        <v>361</v>
      </c>
      <c r="AW627" s="450">
        <v>79</v>
      </c>
      <c r="AX627" s="450">
        <v>53</v>
      </c>
      <c r="AY627" s="450">
        <v>66</v>
      </c>
      <c r="AZ627" s="450">
        <v>76</v>
      </c>
      <c r="BA627" s="450">
        <v>73</v>
      </c>
      <c r="BB627" s="450">
        <v>70</v>
      </c>
      <c r="BC627" s="450">
        <v>65</v>
      </c>
      <c r="BD627" s="450">
        <v>51</v>
      </c>
      <c r="BE627" s="451">
        <f t="shared" si="44"/>
        <v>447.17853107344632</v>
      </c>
      <c r="BF627" s="450">
        <v>2700</v>
      </c>
      <c r="BG627" s="451">
        <f t="shared" si="45"/>
        <v>447.17853107344632</v>
      </c>
      <c r="BH627" s="450">
        <v>2700</v>
      </c>
      <c r="BI627" s="446" t="s">
        <v>1251</v>
      </c>
      <c r="BJ627" s="446" t="s">
        <v>199</v>
      </c>
      <c r="BK627" s="463" t="s">
        <v>195</v>
      </c>
      <c r="BL627" s="453">
        <v>1.1499999999999999</v>
      </c>
      <c r="BM627" s="454">
        <v>40</v>
      </c>
      <c r="BN627" s="484" t="s">
        <v>1252</v>
      </c>
      <c r="BO627" s="454" t="s">
        <v>1253</v>
      </c>
      <c r="BP627" s="454" t="s">
        <v>195</v>
      </c>
      <c r="BQ627" s="454" t="s">
        <v>195</v>
      </c>
      <c r="BT627" s="485">
        <v>150.26315790000001</v>
      </c>
    </row>
    <row r="628" spans="1:72" ht="13.5" customHeight="1" outlineLevel="1">
      <c r="A628" s="431" t="s">
        <v>1340</v>
      </c>
      <c r="B628" s="432" t="s">
        <v>1250</v>
      </c>
      <c r="C628" s="432">
        <v>60</v>
      </c>
      <c r="D628" s="432">
        <v>6</v>
      </c>
      <c r="E628" s="432" t="s">
        <v>363</v>
      </c>
      <c r="F628" s="433">
        <v>1185</v>
      </c>
      <c r="G628" s="456">
        <v>1054</v>
      </c>
      <c r="H628" s="434">
        <v>580</v>
      </c>
      <c r="I628" s="435">
        <v>56</v>
      </c>
      <c r="J628" s="436">
        <v>28</v>
      </c>
      <c r="K628" s="437">
        <v>22.400000000000002</v>
      </c>
      <c r="L628" s="438">
        <v>91.859036029305742</v>
      </c>
      <c r="M628" s="439">
        <v>45.929518014652871</v>
      </c>
      <c r="N628" s="440">
        <v>36.743614411722298</v>
      </c>
      <c r="O628" s="438">
        <v>117.22326966197389</v>
      </c>
      <c r="P628" s="439">
        <v>58.611634830986944</v>
      </c>
      <c r="Q628" s="441">
        <v>46.889307864789558</v>
      </c>
      <c r="R628" s="442">
        <v>148</v>
      </c>
      <c r="S628" s="443">
        <v>74</v>
      </c>
      <c r="T628" s="437">
        <v>59.2</v>
      </c>
      <c r="U628" s="444">
        <v>870</v>
      </c>
      <c r="V628" s="432">
        <v>435</v>
      </c>
      <c r="W628" s="445">
        <v>348</v>
      </c>
      <c r="X628" s="443" t="s">
        <v>231</v>
      </c>
      <c r="Y628" s="436" t="s">
        <v>194</v>
      </c>
      <c r="Z628" s="436">
        <v>94.2</v>
      </c>
      <c r="AA628" s="436">
        <v>94.7</v>
      </c>
      <c r="AB628" s="436">
        <v>94.5</v>
      </c>
      <c r="AC628" s="436">
        <v>94.1</v>
      </c>
      <c r="AD628" s="436">
        <v>65</v>
      </c>
      <c r="AE628" s="436">
        <v>76</v>
      </c>
      <c r="AF628" s="436">
        <v>80</v>
      </c>
      <c r="AG628" s="436">
        <v>266</v>
      </c>
      <c r="AH628" s="436">
        <v>479</v>
      </c>
      <c r="AI628" s="436">
        <v>585</v>
      </c>
      <c r="AJ628" s="436">
        <v>446.88</v>
      </c>
      <c r="AK628" s="436">
        <v>180</v>
      </c>
      <c r="AL628" s="436">
        <v>220</v>
      </c>
      <c r="AM628" s="436">
        <v>168</v>
      </c>
      <c r="AN628" s="432">
        <v>25</v>
      </c>
      <c r="AO628" s="432">
        <v>50</v>
      </c>
      <c r="AP628" s="446">
        <v>1055</v>
      </c>
      <c r="AQ628" s="447">
        <v>280.68453388879516</v>
      </c>
      <c r="AR628" s="446">
        <v>735</v>
      </c>
      <c r="AS628" s="449">
        <v>21.4</v>
      </c>
      <c r="AT628" s="432" t="s">
        <v>299</v>
      </c>
      <c r="AU628" s="432" t="s">
        <v>197</v>
      </c>
      <c r="AV628" s="450" t="s">
        <v>364</v>
      </c>
      <c r="AW628" s="450" t="s">
        <v>365</v>
      </c>
      <c r="AX628" s="450" t="s">
        <v>348</v>
      </c>
      <c r="AY628" s="450" t="s">
        <v>329</v>
      </c>
      <c r="AZ628" s="450" t="s">
        <v>366</v>
      </c>
      <c r="BA628" s="450" t="s">
        <v>367</v>
      </c>
      <c r="BB628" s="450" t="s">
        <v>318</v>
      </c>
      <c r="BC628" s="450" t="s">
        <v>348</v>
      </c>
      <c r="BD628" s="450" t="s">
        <v>368</v>
      </c>
      <c r="BE628" s="451">
        <f t="shared" si="44"/>
        <v>670.76779661016951</v>
      </c>
      <c r="BF628" s="450">
        <v>1800</v>
      </c>
      <c r="BG628" s="451">
        <f t="shared" si="45"/>
        <v>670.76779661016951</v>
      </c>
      <c r="BH628" s="450">
        <v>1800</v>
      </c>
      <c r="BI628" s="446" t="s">
        <v>1251</v>
      </c>
      <c r="BJ628" s="446" t="s">
        <v>199</v>
      </c>
      <c r="BK628" s="463" t="s">
        <v>195</v>
      </c>
      <c r="BL628" s="453">
        <v>1.1499999999999999</v>
      </c>
      <c r="BM628" s="454">
        <v>40</v>
      </c>
      <c r="BN628" s="484" t="s">
        <v>1252</v>
      </c>
      <c r="BO628" s="454" t="s">
        <v>1253</v>
      </c>
      <c r="BP628" s="454" t="s">
        <v>195</v>
      </c>
      <c r="BQ628" s="454" t="s">
        <v>195</v>
      </c>
      <c r="BT628" s="485">
        <v>154.27894739999999</v>
      </c>
    </row>
    <row r="629" spans="1:72" ht="13.5" customHeight="1" outlineLevel="1">
      <c r="A629" s="431" t="s">
        <v>1341</v>
      </c>
      <c r="B629" s="432" t="s">
        <v>1250</v>
      </c>
      <c r="C629" s="432">
        <v>75</v>
      </c>
      <c r="D629" s="432">
        <v>6</v>
      </c>
      <c r="E629" s="432" t="s">
        <v>360</v>
      </c>
      <c r="F629" s="433">
        <v>1185</v>
      </c>
      <c r="G629" s="456">
        <v>1054</v>
      </c>
      <c r="H629" s="434">
        <v>580</v>
      </c>
      <c r="I629" s="435">
        <v>68</v>
      </c>
      <c r="J629" s="436">
        <v>34</v>
      </c>
      <c r="K629" s="437">
        <v>27.200000000000003</v>
      </c>
      <c r="L629" s="438">
        <v>109.17853546948548</v>
      </c>
      <c r="M629" s="439">
        <v>54.589267734742741</v>
      </c>
      <c r="N629" s="440">
        <v>43.671414187794198</v>
      </c>
      <c r="O629" s="438">
        <v>144.321315056717</v>
      </c>
      <c r="P629" s="439">
        <v>72.160657528358499</v>
      </c>
      <c r="Q629" s="441">
        <v>57.7285260226868</v>
      </c>
      <c r="R629" s="442">
        <v>186</v>
      </c>
      <c r="S629" s="443">
        <v>93</v>
      </c>
      <c r="T629" s="437">
        <v>74.400000000000006</v>
      </c>
      <c r="U629" s="444">
        <v>1086</v>
      </c>
      <c r="V629" s="432">
        <v>543</v>
      </c>
      <c r="W629" s="445">
        <v>434.40000000000003</v>
      </c>
      <c r="X629" s="443" t="s">
        <v>231</v>
      </c>
      <c r="Y629" s="436" t="s">
        <v>194</v>
      </c>
      <c r="Z629" s="436">
        <v>94.7</v>
      </c>
      <c r="AA629" s="436">
        <v>94.9</v>
      </c>
      <c r="AB629" s="436">
        <v>94.5</v>
      </c>
      <c r="AC629" s="436">
        <v>94.1</v>
      </c>
      <c r="AD629" s="436">
        <v>68</v>
      </c>
      <c r="AE629" s="436">
        <v>77</v>
      </c>
      <c r="AF629" s="436">
        <v>80</v>
      </c>
      <c r="AG629" s="436">
        <v>332</v>
      </c>
      <c r="AH629" s="436">
        <v>598</v>
      </c>
      <c r="AI629" s="436">
        <v>730</v>
      </c>
      <c r="AJ629" s="436">
        <v>557.76</v>
      </c>
      <c r="AK629" s="436">
        <v>180</v>
      </c>
      <c r="AL629" s="436">
        <v>220</v>
      </c>
      <c r="AM629" s="436">
        <v>168</v>
      </c>
      <c r="AN629" s="432">
        <v>33</v>
      </c>
      <c r="AO629" s="432">
        <v>45</v>
      </c>
      <c r="AP629" s="446">
        <v>1025</v>
      </c>
      <c r="AQ629" s="447">
        <v>303.57518674028131</v>
      </c>
      <c r="AR629" s="446">
        <v>735</v>
      </c>
      <c r="AS629" s="449">
        <v>23.8</v>
      </c>
      <c r="AT629" s="432" t="s">
        <v>299</v>
      </c>
      <c r="AU629" s="432" t="s">
        <v>197</v>
      </c>
      <c r="AV629" s="450" t="s">
        <v>364</v>
      </c>
      <c r="AW629" s="450" t="s">
        <v>365</v>
      </c>
      <c r="AX629" s="450" t="s">
        <v>348</v>
      </c>
      <c r="AY629" s="450" t="s">
        <v>329</v>
      </c>
      <c r="AZ629" s="450" t="s">
        <v>366</v>
      </c>
      <c r="BA629" s="450" t="s">
        <v>367</v>
      </c>
      <c r="BB629" s="450" t="s">
        <v>318</v>
      </c>
      <c r="BC629" s="450" t="s">
        <v>348</v>
      </c>
      <c r="BD629" s="450" t="s">
        <v>368</v>
      </c>
      <c r="BE629" s="451">
        <f t="shared" si="44"/>
        <v>670.76779661016951</v>
      </c>
      <c r="BF629" s="450">
        <v>1800</v>
      </c>
      <c r="BG629" s="451">
        <f t="shared" si="45"/>
        <v>670.76779661016951</v>
      </c>
      <c r="BH629" s="450">
        <v>1800</v>
      </c>
      <c r="BI629" s="446" t="s">
        <v>1251</v>
      </c>
      <c r="BJ629" s="446" t="s">
        <v>199</v>
      </c>
      <c r="BK629" s="463" t="s">
        <v>195</v>
      </c>
      <c r="BL629" s="453">
        <v>1.1499999999999999</v>
      </c>
      <c r="BM629" s="454">
        <v>40</v>
      </c>
      <c r="BN629" s="484" t="s">
        <v>1252</v>
      </c>
      <c r="BO629" s="454" t="s">
        <v>1253</v>
      </c>
      <c r="BP629" s="454" t="s">
        <v>195</v>
      </c>
      <c r="BQ629" s="454" t="s">
        <v>195</v>
      </c>
      <c r="BT629" s="485">
        <v>153.3947368</v>
      </c>
    </row>
    <row r="630" spans="1:72" ht="13.5" customHeight="1" outlineLevel="1">
      <c r="A630" s="431" t="s">
        <v>1342</v>
      </c>
      <c r="B630" s="432" t="s">
        <v>1250</v>
      </c>
      <c r="C630" s="432">
        <v>50</v>
      </c>
      <c r="D630" s="432">
        <v>8</v>
      </c>
      <c r="E630" s="432" t="s">
        <v>363</v>
      </c>
      <c r="F630" s="433">
        <v>885</v>
      </c>
      <c r="G630" s="456">
        <v>787</v>
      </c>
      <c r="H630" s="434">
        <v>345</v>
      </c>
      <c r="I630" s="435">
        <v>56</v>
      </c>
      <c r="J630" s="436">
        <v>28</v>
      </c>
      <c r="K630" s="437">
        <v>22.400000000000002</v>
      </c>
      <c r="L630" s="438">
        <v>78.748442765378442</v>
      </c>
      <c r="M630" s="439">
        <v>39.374221382689221</v>
      </c>
      <c r="N630" s="440">
        <v>31.499377106151378</v>
      </c>
      <c r="O630" s="438">
        <v>103.44836116847385</v>
      </c>
      <c r="P630" s="439">
        <v>51.724180584236926</v>
      </c>
      <c r="Q630" s="441">
        <v>41.379344467389544</v>
      </c>
      <c r="R630" s="442">
        <v>134</v>
      </c>
      <c r="S630" s="443">
        <v>67</v>
      </c>
      <c r="T630" s="437">
        <v>53.6</v>
      </c>
      <c r="U630" s="444">
        <v>726</v>
      </c>
      <c r="V630" s="432">
        <v>363</v>
      </c>
      <c r="W630" s="445">
        <v>290.40000000000003</v>
      </c>
      <c r="X630" s="443" t="s">
        <v>231</v>
      </c>
      <c r="Y630" s="436" t="s">
        <v>194</v>
      </c>
      <c r="Z630" s="436">
        <v>93</v>
      </c>
      <c r="AA630" s="436">
        <v>93.1</v>
      </c>
      <c r="AB630" s="436">
        <v>92.4</v>
      </c>
      <c r="AC630" s="436">
        <v>91.7</v>
      </c>
      <c r="AD630" s="436">
        <v>64</v>
      </c>
      <c r="AE630" s="436">
        <v>73</v>
      </c>
      <c r="AF630" s="436">
        <v>76</v>
      </c>
      <c r="AG630" s="436">
        <v>297</v>
      </c>
      <c r="AH630" s="436">
        <v>416</v>
      </c>
      <c r="AI630" s="436">
        <v>594</v>
      </c>
      <c r="AJ630" s="436">
        <v>389.07</v>
      </c>
      <c r="AK630" s="436">
        <v>140</v>
      </c>
      <c r="AL630" s="436">
        <v>200</v>
      </c>
      <c r="AM630" s="436">
        <v>131</v>
      </c>
      <c r="AN630" s="432">
        <v>25</v>
      </c>
      <c r="AO630" s="432">
        <v>40</v>
      </c>
      <c r="AP630" s="446">
        <v>1050</v>
      </c>
      <c r="AQ630" s="447">
        <v>291</v>
      </c>
      <c r="AR630" s="446">
        <v>1240</v>
      </c>
      <c r="AS630" s="449">
        <v>26</v>
      </c>
      <c r="AT630" s="432" t="s">
        <v>299</v>
      </c>
      <c r="AU630" s="432" t="s">
        <v>197</v>
      </c>
      <c r="AV630" s="450" t="s">
        <v>364</v>
      </c>
      <c r="AW630" s="450" t="s">
        <v>365</v>
      </c>
      <c r="AX630" s="450" t="s">
        <v>348</v>
      </c>
      <c r="AY630" s="450" t="s">
        <v>329</v>
      </c>
      <c r="AZ630" s="450" t="s">
        <v>366</v>
      </c>
      <c r="BA630" s="450" t="s">
        <v>367</v>
      </c>
      <c r="BB630" s="450" t="s">
        <v>318</v>
      </c>
      <c r="BC630" s="450" t="s">
        <v>348</v>
      </c>
      <c r="BD630" s="450" t="s">
        <v>368</v>
      </c>
      <c r="BE630" s="451">
        <f t="shared" si="44"/>
        <v>894.35706214689264</v>
      </c>
      <c r="BF630" s="450">
        <v>1350</v>
      </c>
      <c r="BG630" s="451">
        <f t="shared" si="45"/>
        <v>894.35706214689264</v>
      </c>
      <c r="BH630" s="450">
        <v>1350</v>
      </c>
      <c r="BI630" s="446" t="s">
        <v>1251</v>
      </c>
      <c r="BJ630" s="446" t="s">
        <v>199</v>
      </c>
      <c r="BK630" s="463" t="s">
        <v>195</v>
      </c>
      <c r="BL630" s="453">
        <v>1.1499999999999999</v>
      </c>
      <c r="BM630" s="454">
        <v>40</v>
      </c>
      <c r="BN630" s="484" t="s">
        <v>1252</v>
      </c>
      <c r="BO630" s="454" t="s">
        <v>1253</v>
      </c>
      <c r="BP630" s="454" t="s">
        <v>195</v>
      </c>
      <c r="BQ630" s="454" t="s">
        <v>195</v>
      </c>
      <c r="BT630" s="485">
        <v>131.8244737</v>
      </c>
    </row>
    <row r="631" spans="1:72" ht="13.5" customHeight="1" outlineLevel="1">
      <c r="A631" s="431" t="s">
        <v>1343</v>
      </c>
      <c r="B631" s="432" t="s">
        <v>1250</v>
      </c>
      <c r="C631" s="432">
        <v>60</v>
      </c>
      <c r="D631" s="432">
        <v>8</v>
      </c>
      <c r="E631" s="432" t="s">
        <v>360</v>
      </c>
      <c r="F631" s="433">
        <v>885</v>
      </c>
      <c r="G631" s="456">
        <v>787</v>
      </c>
      <c r="H631" s="434">
        <v>345</v>
      </c>
      <c r="I631" s="435">
        <v>60</v>
      </c>
      <c r="J631" s="436">
        <v>30</v>
      </c>
      <c r="K631" s="437">
        <v>24</v>
      </c>
      <c r="L631" s="438">
        <v>91.634551581531284</v>
      </c>
      <c r="M631" s="439">
        <v>45.817275790765642</v>
      </c>
      <c r="N631" s="440">
        <v>36.653820632612515</v>
      </c>
      <c r="O631" s="438">
        <v>120.82768584477746</v>
      </c>
      <c r="P631" s="439">
        <v>60.413842922388731</v>
      </c>
      <c r="Q631" s="441">
        <v>48.331074337910991</v>
      </c>
      <c r="R631" s="442">
        <v>156</v>
      </c>
      <c r="S631" s="443">
        <v>78</v>
      </c>
      <c r="T631" s="437">
        <v>62.400000000000006</v>
      </c>
      <c r="U631" s="444">
        <v>870</v>
      </c>
      <c r="V631" s="432">
        <v>435</v>
      </c>
      <c r="W631" s="445">
        <v>348</v>
      </c>
      <c r="X631" s="443" t="s">
        <v>231</v>
      </c>
      <c r="Y631" s="436" t="s">
        <v>194</v>
      </c>
      <c r="Z631" s="436">
        <v>93</v>
      </c>
      <c r="AA631" s="436">
        <v>93.1</v>
      </c>
      <c r="AB631" s="436">
        <v>92.4</v>
      </c>
      <c r="AC631" s="436">
        <v>91.7</v>
      </c>
      <c r="AD631" s="436">
        <v>66</v>
      </c>
      <c r="AE631" s="436">
        <v>75</v>
      </c>
      <c r="AF631" s="436">
        <v>78</v>
      </c>
      <c r="AG631" s="436">
        <v>356</v>
      </c>
      <c r="AH631" s="436">
        <v>499</v>
      </c>
      <c r="AI631" s="436">
        <v>712</v>
      </c>
      <c r="AJ631" s="436">
        <v>466.36</v>
      </c>
      <c r="AK631" s="436">
        <v>140</v>
      </c>
      <c r="AL631" s="436">
        <v>200</v>
      </c>
      <c r="AM631" s="436">
        <v>131</v>
      </c>
      <c r="AN631" s="432">
        <v>30</v>
      </c>
      <c r="AO631" s="432">
        <v>35</v>
      </c>
      <c r="AP631" s="446">
        <v>1050</v>
      </c>
      <c r="AQ631" s="447"/>
      <c r="AR631" s="446">
        <v>1470</v>
      </c>
      <c r="AS631" s="449">
        <v>30</v>
      </c>
      <c r="AT631" s="432" t="s">
        <v>299</v>
      </c>
      <c r="AU631" s="432" t="s">
        <v>197</v>
      </c>
      <c r="AV631" s="450" t="s">
        <v>364</v>
      </c>
      <c r="AW631" s="450" t="s">
        <v>365</v>
      </c>
      <c r="AX631" s="450" t="s">
        <v>348</v>
      </c>
      <c r="AY631" s="450" t="s">
        <v>329</v>
      </c>
      <c r="AZ631" s="450" t="s">
        <v>366</v>
      </c>
      <c r="BA631" s="450" t="s">
        <v>367</v>
      </c>
      <c r="BB631" s="450" t="s">
        <v>318</v>
      </c>
      <c r="BC631" s="450" t="s">
        <v>348</v>
      </c>
      <c r="BD631" s="450" t="s">
        <v>368</v>
      </c>
      <c r="BE631" s="451">
        <f t="shared" si="44"/>
        <v>894.35706214689264</v>
      </c>
      <c r="BF631" s="450">
        <v>1350</v>
      </c>
      <c r="BG631" s="451">
        <f t="shared" si="45"/>
        <v>894.35706214689264</v>
      </c>
      <c r="BH631" s="450">
        <v>1350</v>
      </c>
      <c r="BI631" s="446" t="s">
        <v>1251</v>
      </c>
      <c r="BJ631" s="446" t="s">
        <v>199</v>
      </c>
      <c r="BK631" s="463" t="s">
        <v>195</v>
      </c>
      <c r="BL631" s="453">
        <v>1.1499999999999999</v>
      </c>
      <c r="BM631" s="454">
        <v>40</v>
      </c>
      <c r="BN631" s="484" t="s">
        <v>1252</v>
      </c>
      <c r="BO631" s="454" t="s">
        <v>1253</v>
      </c>
      <c r="BP631" s="454" t="s">
        <v>195</v>
      </c>
      <c r="BQ631" s="454" t="s">
        <v>195</v>
      </c>
      <c r="BT631" s="485">
        <v>131.8244737</v>
      </c>
    </row>
    <row r="632" spans="1:72" ht="13.5" customHeight="1" outlineLevel="1">
      <c r="A632" s="431" t="s">
        <v>1344</v>
      </c>
      <c r="B632" s="432" t="s">
        <v>1250</v>
      </c>
      <c r="C632" s="432">
        <v>100</v>
      </c>
      <c r="D632" s="432">
        <v>2</v>
      </c>
      <c r="E632" s="432" t="s">
        <v>375</v>
      </c>
      <c r="F632" s="433">
        <v>3570</v>
      </c>
      <c r="G632" s="456">
        <v>3570</v>
      </c>
      <c r="H632" s="434">
        <v>1142</v>
      </c>
      <c r="I632" s="435">
        <v>38</v>
      </c>
      <c r="J632" s="436">
        <v>19</v>
      </c>
      <c r="K632" s="437">
        <v>15.200000000000001</v>
      </c>
      <c r="L632" s="438">
        <v>110.10353097005697</v>
      </c>
      <c r="M632" s="439">
        <v>55.051765485028483</v>
      </c>
      <c r="N632" s="440">
        <v>44.041412388022792</v>
      </c>
      <c r="O632" s="438">
        <v>161.39435678097854</v>
      </c>
      <c r="P632" s="439">
        <v>80.69717839048927</v>
      </c>
      <c r="Q632" s="441">
        <v>64.557742712391416</v>
      </c>
      <c r="R632" s="442">
        <v>216</v>
      </c>
      <c r="S632" s="443">
        <v>108</v>
      </c>
      <c r="T632" s="437">
        <v>86.4</v>
      </c>
      <c r="U632" s="444">
        <v>1450</v>
      </c>
      <c r="V632" s="432">
        <v>725</v>
      </c>
      <c r="W632" s="445">
        <v>580</v>
      </c>
      <c r="X632" s="443" t="s">
        <v>231</v>
      </c>
      <c r="Y632" s="436" t="s">
        <v>194</v>
      </c>
      <c r="Z632" s="436">
        <v>94.6</v>
      </c>
      <c r="AA632" s="436">
        <v>94.7</v>
      </c>
      <c r="AB632" s="436">
        <v>94.1</v>
      </c>
      <c r="AC632" s="436">
        <v>93.6</v>
      </c>
      <c r="AD632" s="436">
        <v>90</v>
      </c>
      <c r="AE632" s="436">
        <v>92</v>
      </c>
      <c r="AF632" s="436">
        <v>92</v>
      </c>
      <c r="AG632" s="436">
        <v>147</v>
      </c>
      <c r="AH632" s="436">
        <v>177</v>
      </c>
      <c r="AI632" s="436">
        <v>294</v>
      </c>
      <c r="AJ632" s="436">
        <v>164.64000000000001</v>
      </c>
      <c r="AK632" s="436">
        <v>120</v>
      </c>
      <c r="AL632" s="436">
        <v>200</v>
      </c>
      <c r="AM632" s="436">
        <v>112</v>
      </c>
      <c r="AN632" s="432">
        <v>25</v>
      </c>
      <c r="AO632" s="432">
        <v>45</v>
      </c>
      <c r="AP632" s="446">
        <v>1020</v>
      </c>
      <c r="AQ632" s="447">
        <v>291</v>
      </c>
      <c r="AR632" s="446">
        <v>92</v>
      </c>
      <c r="AS632" s="449">
        <v>12.7</v>
      </c>
      <c r="AT632" s="432" t="s">
        <v>299</v>
      </c>
      <c r="AU632" s="432" t="s">
        <v>197</v>
      </c>
      <c r="AV632" s="450">
        <v>80</v>
      </c>
      <c r="AW632" s="450">
        <v>91</v>
      </c>
      <c r="AX632" s="450">
        <v>51</v>
      </c>
      <c r="AY632" s="450">
        <v>67</v>
      </c>
      <c r="AZ632" s="450">
        <v>72</v>
      </c>
      <c r="BA632" s="450">
        <v>74</v>
      </c>
      <c r="BB632" s="450">
        <v>74</v>
      </c>
      <c r="BC632" s="450">
        <v>72</v>
      </c>
      <c r="BD632" s="450">
        <v>77</v>
      </c>
      <c r="BE632" s="451">
        <f t="shared" si="44"/>
        <v>335.38389830508476</v>
      </c>
      <c r="BF632" s="450">
        <v>3600</v>
      </c>
      <c r="BG632" s="451">
        <f t="shared" si="45"/>
        <v>335.38389830508476</v>
      </c>
      <c r="BH632" s="450">
        <v>3600</v>
      </c>
      <c r="BI632" s="446" t="s">
        <v>1251</v>
      </c>
      <c r="BJ632" s="446" t="s">
        <v>199</v>
      </c>
      <c r="BK632" s="463" t="s">
        <v>195</v>
      </c>
      <c r="BL632" s="453">
        <v>1.1499999999999999</v>
      </c>
      <c r="BM632" s="454">
        <v>40</v>
      </c>
      <c r="BN632" s="484" t="s">
        <v>1252</v>
      </c>
      <c r="BO632" s="454" t="s">
        <v>1253</v>
      </c>
      <c r="BP632" s="454" t="s">
        <v>195</v>
      </c>
      <c r="BQ632" s="454" t="s">
        <v>195</v>
      </c>
      <c r="BT632" s="485">
        <v>117.6473684</v>
      </c>
    </row>
    <row r="633" spans="1:72" ht="13.5" customHeight="1" outlineLevel="1">
      <c r="A633" s="54" t="s">
        <v>1345</v>
      </c>
      <c r="B633" s="432" t="s">
        <v>1250</v>
      </c>
      <c r="C633" s="432">
        <v>100</v>
      </c>
      <c r="D633" s="432">
        <v>4</v>
      </c>
      <c r="E633" s="432" t="s">
        <v>375</v>
      </c>
      <c r="F633" s="433">
        <v>1780</v>
      </c>
      <c r="G633" s="456">
        <v>1584</v>
      </c>
      <c r="H633" s="434">
        <v>1174</v>
      </c>
      <c r="I633" s="435">
        <v>60</v>
      </c>
      <c r="J633" s="436">
        <v>30</v>
      </c>
      <c r="K633" s="437">
        <v>24</v>
      </c>
      <c r="L633" s="438">
        <v>122.31490901344795</v>
      </c>
      <c r="M633" s="439">
        <v>61.157454506723973</v>
      </c>
      <c r="N633" s="440">
        <v>48.925963605379181</v>
      </c>
      <c r="O633" s="438">
        <v>170.31639946930693</v>
      </c>
      <c r="P633" s="439">
        <v>85.158199734653465</v>
      </c>
      <c r="Q633" s="441">
        <v>68.126559787722769</v>
      </c>
      <c r="R633" s="442">
        <v>226</v>
      </c>
      <c r="S633" s="443">
        <v>113</v>
      </c>
      <c r="T633" s="437">
        <v>90.4</v>
      </c>
      <c r="U633" s="444">
        <v>1450</v>
      </c>
      <c r="V633" s="432">
        <v>725</v>
      </c>
      <c r="W633" s="445">
        <v>580</v>
      </c>
      <c r="X633" s="443" t="s">
        <v>231</v>
      </c>
      <c r="Y633" s="436" t="s">
        <v>194</v>
      </c>
      <c r="Z633" s="436">
        <v>95.8</v>
      </c>
      <c r="AA633" s="436">
        <v>96</v>
      </c>
      <c r="AB633" s="436">
        <v>95.4</v>
      </c>
      <c r="AC633" s="436">
        <v>95</v>
      </c>
      <c r="AD633" s="436">
        <v>80</v>
      </c>
      <c r="AE633" s="436">
        <v>86</v>
      </c>
      <c r="AF633" s="436">
        <v>87</v>
      </c>
      <c r="AG633" s="436">
        <v>295</v>
      </c>
      <c r="AH633" s="436">
        <v>531</v>
      </c>
      <c r="AI633" s="436">
        <v>590</v>
      </c>
      <c r="AJ633" s="436">
        <v>457.25</v>
      </c>
      <c r="AK633" s="436">
        <v>180</v>
      </c>
      <c r="AL633" s="436">
        <v>200</v>
      </c>
      <c r="AM633" s="436">
        <v>155</v>
      </c>
      <c r="AN633" s="432">
        <v>25</v>
      </c>
      <c r="AO633" s="432">
        <v>35</v>
      </c>
      <c r="AP633" s="446">
        <v>1189.08</v>
      </c>
      <c r="AQ633" s="447">
        <v>301.2910009361301</v>
      </c>
      <c r="AR633" s="446">
        <v>441</v>
      </c>
      <c r="AS633" s="449">
        <v>23.4</v>
      </c>
      <c r="AT633" s="432" t="s">
        <v>299</v>
      </c>
      <c r="AU633" s="432" t="s">
        <v>197</v>
      </c>
      <c r="AV633" s="450" t="s">
        <v>361</v>
      </c>
      <c r="AW633" s="450">
        <v>79</v>
      </c>
      <c r="AX633" s="450">
        <v>53</v>
      </c>
      <c r="AY633" s="450">
        <v>66</v>
      </c>
      <c r="AZ633" s="450">
        <v>76</v>
      </c>
      <c r="BA633" s="450">
        <v>73</v>
      </c>
      <c r="BB633" s="450">
        <v>70</v>
      </c>
      <c r="BC633" s="450">
        <v>65</v>
      </c>
      <c r="BD633" s="450">
        <v>51</v>
      </c>
      <c r="BE633" s="451">
        <f t="shared" si="44"/>
        <v>447.17853107344632</v>
      </c>
      <c r="BF633" s="450">
        <v>2700</v>
      </c>
      <c r="BG633" s="451">
        <f t="shared" si="45"/>
        <v>447.17853107344632</v>
      </c>
      <c r="BH633" s="458">
        <f t="shared" ref="BH633:BH637" si="48">BF633</f>
        <v>2700</v>
      </c>
      <c r="BI633" s="446" t="s">
        <v>1251</v>
      </c>
      <c r="BJ633" s="446" t="s">
        <v>199</v>
      </c>
      <c r="BK633" s="463" t="s">
        <v>195</v>
      </c>
      <c r="BL633" s="453">
        <v>1.1499999999999999</v>
      </c>
      <c r="BM633" s="454">
        <v>40</v>
      </c>
      <c r="BN633" s="484" t="s">
        <v>1252</v>
      </c>
      <c r="BO633" s="454" t="s">
        <v>1253</v>
      </c>
      <c r="BP633" s="454" t="s">
        <v>195</v>
      </c>
      <c r="BQ633" s="454" t="s">
        <v>195</v>
      </c>
      <c r="BT633" s="485">
        <v>150.26315790000001</v>
      </c>
    </row>
    <row r="634" spans="1:72" ht="13.5" customHeight="1" outlineLevel="1">
      <c r="A634" s="54" t="s">
        <v>1346</v>
      </c>
      <c r="B634" s="432" t="s">
        <v>1250</v>
      </c>
      <c r="C634" s="432">
        <v>60</v>
      </c>
      <c r="D634" s="432">
        <v>6</v>
      </c>
      <c r="E634" s="432" t="s">
        <v>1347</v>
      </c>
      <c r="F634" s="433">
        <v>1185</v>
      </c>
      <c r="G634" s="456">
        <v>1054</v>
      </c>
      <c r="H634" s="434">
        <v>580</v>
      </c>
      <c r="I634" s="435">
        <v>56</v>
      </c>
      <c r="J634" s="436">
        <v>28</v>
      </c>
      <c r="K634" s="437">
        <v>22.400000000000002</v>
      </c>
      <c r="L634" s="438">
        <v>91.859036029305742</v>
      </c>
      <c r="M634" s="439">
        <v>45.929518014652871</v>
      </c>
      <c r="N634" s="440">
        <v>36.743614411722298</v>
      </c>
      <c r="O634" s="438">
        <v>117.22326966197389</v>
      </c>
      <c r="P634" s="439">
        <v>58.611634830986944</v>
      </c>
      <c r="Q634" s="441">
        <v>46.889307864789558</v>
      </c>
      <c r="R634" s="442">
        <v>148</v>
      </c>
      <c r="S634" s="443">
        <v>74</v>
      </c>
      <c r="T634" s="437">
        <v>59.2</v>
      </c>
      <c r="U634" s="444">
        <v>870</v>
      </c>
      <c r="V634" s="432">
        <v>435</v>
      </c>
      <c r="W634" s="445">
        <v>348</v>
      </c>
      <c r="X634" s="443" t="s">
        <v>231</v>
      </c>
      <c r="Y634" s="436" t="s">
        <v>194</v>
      </c>
      <c r="Z634" s="436">
        <v>94.2</v>
      </c>
      <c r="AA634" s="436">
        <v>94.7</v>
      </c>
      <c r="AB634" s="436">
        <v>94.5</v>
      </c>
      <c r="AC634" s="436">
        <v>94.1</v>
      </c>
      <c r="AD634" s="436">
        <v>65</v>
      </c>
      <c r="AE634" s="436">
        <v>76</v>
      </c>
      <c r="AF634" s="436">
        <v>80</v>
      </c>
      <c r="AG634" s="436">
        <v>266</v>
      </c>
      <c r="AH634" s="436">
        <v>479</v>
      </c>
      <c r="AI634" s="436">
        <v>585</v>
      </c>
      <c r="AJ634" s="436">
        <v>446.88</v>
      </c>
      <c r="AK634" s="436">
        <v>180</v>
      </c>
      <c r="AL634" s="436">
        <v>220</v>
      </c>
      <c r="AM634" s="436">
        <v>168</v>
      </c>
      <c r="AN634" s="432">
        <v>25</v>
      </c>
      <c r="AO634" s="432">
        <v>50</v>
      </c>
      <c r="AP634" s="446">
        <v>1055</v>
      </c>
      <c r="AQ634" s="447">
        <v>280.68453388879516</v>
      </c>
      <c r="AR634" s="446">
        <v>735</v>
      </c>
      <c r="AS634" s="449">
        <v>21.4</v>
      </c>
      <c r="AT634" s="432" t="s">
        <v>299</v>
      </c>
      <c r="AU634" s="432" t="s">
        <v>197</v>
      </c>
      <c r="AV634" s="450">
        <v>66</v>
      </c>
      <c r="AW634" s="450">
        <v>77</v>
      </c>
      <c r="AX634" s="450">
        <v>48</v>
      </c>
      <c r="AY634" s="450">
        <v>58</v>
      </c>
      <c r="AZ634" s="450">
        <v>61</v>
      </c>
      <c r="BA634" s="450">
        <v>62</v>
      </c>
      <c r="BB634" s="450">
        <v>57</v>
      </c>
      <c r="BC634" s="450">
        <v>48</v>
      </c>
      <c r="BD634" s="450">
        <v>39</v>
      </c>
      <c r="BE634" s="451">
        <f t="shared" si="44"/>
        <v>670.76779661016951</v>
      </c>
      <c r="BF634" s="450">
        <v>1800</v>
      </c>
      <c r="BG634" s="451">
        <f t="shared" si="45"/>
        <v>670.76779661016951</v>
      </c>
      <c r="BH634" s="458">
        <f t="shared" si="48"/>
        <v>1800</v>
      </c>
      <c r="BI634" s="446" t="s">
        <v>1251</v>
      </c>
      <c r="BJ634" s="446" t="s">
        <v>199</v>
      </c>
      <c r="BK634" s="463" t="s">
        <v>195</v>
      </c>
      <c r="BL634" s="453">
        <v>1.1499999999999999</v>
      </c>
      <c r="BM634" s="454">
        <v>40</v>
      </c>
      <c r="BN634" s="484" t="s">
        <v>1252</v>
      </c>
      <c r="BO634" s="454" t="s">
        <v>1253</v>
      </c>
      <c r="BP634" s="454" t="s">
        <v>195</v>
      </c>
      <c r="BQ634" s="454" t="s">
        <v>195</v>
      </c>
      <c r="BT634" s="485">
        <v>154.27894739999999</v>
      </c>
    </row>
    <row r="635" spans="1:72" ht="13.5" customHeight="1" outlineLevel="1">
      <c r="A635" s="54" t="s">
        <v>1348</v>
      </c>
      <c r="B635" s="432" t="s">
        <v>1250</v>
      </c>
      <c r="C635" s="432">
        <v>75</v>
      </c>
      <c r="D635" s="432">
        <v>6</v>
      </c>
      <c r="E635" s="432" t="s">
        <v>375</v>
      </c>
      <c r="F635" s="433">
        <v>1185</v>
      </c>
      <c r="G635" s="456">
        <v>1054</v>
      </c>
      <c r="H635" s="434">
        <v>580</v>
      </c>
      <c r="I635" s="435">
        <v>68</v>
      </c>
      <c r="J635" s="436">
        <v>34</v>
      </c>
      <c r="K635" s="437">
        <v>27.200000000000003</v>
      </c>
      <c r="L635" s="438">
        <v>109.17853546948548</v>
      </c>
      <c r="M635" s="439">
        <v>54.589267734742741</v>
      </c>
      <c r="N635" s="440">
        <v>43.671414187794198</v>
      </c>
      <c r="O635" s="438">
        <v>144.321315056717</v>
      </c>
      <c r="P635" s="439">
        <v>72.160657528358499</v>
      </c>
      <c r="Q635" s="441">
        <v>57.7285260226868</v>
      </c>
      <c r="R635" s="442">
        <v>186</v>
      </c>
      <c r="S635" s="443">
        <v>93</v>
      </c>
      <c r="T635" s="437">
        <v>74.400000000000006</v>
      </c>
      <c r="U635" s="444">
        <v>1086</v>
      </c>
      <c r="V635" s="432">
        <v>543</v>
      </c>
      <c r="W635" s="445">
        <v>434.40000000000003</v>
      </c>
      <c r="X635" s="443" t="s">
        <v>231</v>
      </c>
      <c r="Y635" s="436" t="s">
        <v>194</v>
      </c>
      <c r="Z635" s="436">
        <v>94.7</v>
      </c>
      <c r="AA635" s="436">
        <v>94.9</v>
      </c>
      <c r="AB635" s="436">
        <v>94.5</v>
      </c>
      <c r="AC635" s="436">
        <v>94.1</v>
      </c>
      <c r="AD635" s="436">
        <v>68</v>
      </c>
      <c r="AE635" s="436">
        <v>77</v>
      </c>
      <c r="AF635" s="436">
        <v>80</v>
      </c>
      <c r="AG635" s="436">
        <v>332</v>
      </c>
      <c r="AH635" s="436">
        <v>598</v>
      </c>
      <c r="AI635" s="436">
        <v>730</v>
      </c>
      <c r="AJ635" s="436">
        <v>557.76</v>
      </c>
      <c r="AK635" s="436">
        <v>180</v>
      </c>
      <c r="AL635" s="436">
        <v>220</v>
      </c>
      <c r="AM635" s="436">
        <v>168</v>
      </c>
      <c r="AN635" s="432">
        <v>33</v>
      </c>
      <c r="AO635" s="432">
        <v>45</v>
      </c>
      <c r="AP635" s="446">
        <v>1025</v>
      </c>
      <c r="AQ635" s="447">
        <v>303.57518674028131</v>
      </c>
      <c r="AR635" s="446">
        <v>735</v>
      </c>
      <c r="AS635" s="449">
        <v>23.8</v>
      </c>
      <c r="AT635" s="432" t="s">
        <v>299</v>
      </c>
      <c r="AU635" s="432" t="s">
        <v>197</v>
      </c>
      <c r="AV635" s="450">
        <v>66</v>
      </c>
      <c r="AW635" s="450">
        <v>77</v>
      </c>
      <c r="AX635" s="450">
        <v>48</v>
      </c>
      <c r="AY635" s="450">
        <v>58</v>
      </c>
      <c r="AZ635" s="450">
        <v>61</v>
      </c>
      <c r="BA635" s="450">
        <v>62</v>
      </c>
      <c r="BB635" s="450">
        <v>57</v>
      </c>
      <c r="BC635" s="450">
        <v>48</v>
      </c>
      <c r="BD635" s="450">
        <v>39</v>
      </c>
      <c r="BE635" s="451">
        <f t="shared" si="44"/>
        <v>670.76779661016951</v>
      </c>
      <c r="BF635" s="450">
        <v>1800</v>
      </c>
      <c r="BG635" s="451">
        <f t="shared" si="45"/>
        <v>670.76779661016951</v>
      </c>
      <c r="BH635" s="458">
        <f t="shared" si="48"/>
        <v>1800</v>
      </c>
      <c r="BI635" s="446" t="s">
        <v>1251</v>
      </c>
      <c r="BJ635" s="446" t="s">
        <v>199</v>
      </c>
      <c r="BK635" s="463" t="s">
        <v>195</v>
      </c>
      <c r="BL635" s="453">
        <v>1.1499999999999999</v>
      </c>
      <c r="BM635" s="454">
        <v>40</v>
      </c>
      <c r="BN635" s="484" t="s">
        <v>1252</v>
      </c>
      <c r="BO635" s="454" t="s">
        <v>1253</v>
      </c>
      <c r="BP635" s="454" t="s">
        <v>195</v>
      </c>
      <c r="BQ635" s="454" t="s">
        <v>195</v>
      </c>
      <c r="BT635" s="485">
        <v>153.3947368</v>
      </c>
    </row>
    <row r="636" spans="1:72" ht="13.5" customHeight="1" outlineLevel="1">
      <c r="A636" s="54" t="s">
        <v>1349</v>
      </c>
      <c r="B636" s="432" t="s">
        <v>1250</v>
      </c>
      <c r="C636" s="432">
        <v>50</v>
      </c>
      <c r="D636" s="432">
        <v>8</v>
      </c>
      <c r="E636" s="432" t="s">
        <v>1347</v>
      </c>
      <c r="F636" s="433">
        <v>885</v>
      </c>
      <c r="G636" s="456">
        <v>787</v>
      </c>
      <c r="H636" s="434">
        <v>345</v>
      </c>
      <c r="I636" s="435">
        <v>56</v>
      </c>
      <c r="J636" s="436">
        <v>28</v>
      </c>
      <c r="K636" s="437">
        <v>22.400000000000002</v>
      </c>
      <c r="L636" s="438">
        <v>78.748442765378442</v>
      </c>
      <c r="M636" s="439">
        <v>39.374221382689221</v>
      </c>
      <c r="N636" s="440">
        <v>31.499377106151378</v>
      </c>
      <c r="O636" s="438">
        <v>103.44836116847385</v>
      </c>
      <c r="P636" s="439">
        <v>51.724180584236926</v>
      </c>
      <c r="Q636" s="441">
        <v>41.379344467389544</v>
      </c>
      <c r="R636" s="442">
        <v>134</v>
      </c>
      <c r="S636" s="443">
        <v>67</v>
      </c>
      <c r="T636" s="437">
        <v>53.6</v>
      </c>
      <c r="U636" s="444">
        <v>726</v>
      </c>
      <c r="V636" s="432">
        <v>363</v>
      </c>
      <c r="W636" s="445">
        <v>290.40000000000003</v>
      </c>
      <c r="X636" s="443" t="s">
        <v>231</v>
      </c>
      <c r="Y636" s="436" t="s">
        <v>194</v>
      </c>
      <c r="Z636" s="436">
        <v>93</v>
      </c>
      <c r="AA636" s="436">
        <v>93.1</v>
      </c>
      <c r="AB636" s="436">
        <v>92.4</v>
      </c>
      <c r="AC636" s="436">
        <v>91.7</v>
      </c>
      <c r="AD636" s="436">
        <v>64</v>
      </c>
      <c r="AE636" s="436">
        <v>73</v>
      </c>
      <c r="AF636" s="436">
        <v>76</v>
      </c>
      <c r="AG636" s="436">
        <v>297</v>
      </c>
      <c r="AH636" s="436">
        <v>416</v>
      </c>
      <c r="AI636" s="436">
        <v>594</v>
      </c>
      <c r="AJ636" s="436">
        <v>389.07</v>
      </c>
      <c r="AK636" s="436">
        <v>140</v>
      </c>
      <c r="AL636" s="436">
        <v>200</v>
      </c>
      <c r="AM636" s="436">
        <v>131</v>
      </c>
      <c r="AN636" s="432">
        <v>25</v>
      </c>
      <c r="AO636" s="432">
        <v>40</v>
      </c>
      <c r="AP636" s="446">
        <v>1050</v>
      </c>
      <c r="AQ636" s="447">
        <v>291</v>
      </c>
      <c r="AR636" s="446">
        <v>1240</v>
      </c>
      <c r="AS636" s="449">
        <v>26</v>
      </c>
      <c r="AT636" s="432" t="s">
        <v>299</v>
      </c>
      <c r="AU636" s="432" t="s">
        <v>197</v>
      </c>
      <c r="AV636" s="450">
        <v>66</v>
      </c>
      <c r="AW636" s="450">
        <v>77</v>
      </c>
      <c r="AX636" s="450">
        <v>48</v>
      </c>
      <c r="AY636" s="450">
        <v>58</v>
      </c>
      <c r="AZ636" s="450">
        <v>61</v>
      </c>
      <c r="BA636" s="450">
        <v>62</v>
      </c>
      <c r="BB636" s="450">
        <v>57</v>
      </c>
      <c r="BC636" s="450">
        <v>48</v>
      </c>
      <c r="BD636" s="450">
        <v>39</v>
      </c>
      <c r="BE636" s="451">
        <f t="shared" si="44"/>
        <v>894.35706214689264</v>
      </c>
      <c r="BF636" s="450">
        <v>1350</v>
      </c>
      <c r="BG636" s="451">
        <f t="shared" si="45"/>
        <v>894.35706214689264</v>
      </c>
      <c r="BH636" s="458">
        <f t="shared" si="48"/>
        <v>1350</v>
      </c>
      <c r="BI636" s="446" t="s">
        <v>1251</v>
      </c>
      <c r="BJ636" s="446" t="s">
        <v>199</v>
      </c>
      <c r="BK636" s="463" t="s">
        <v>195</v>
      </c>
      <c r="BL636" s="453">
        <v>1.1499999999999999</v>
      </c>
      <c r="BM636" s="454">
        <v>40</v>
      </c>
      <c r="BN636" s="484" t="s">
        <v>1252</v>
      </c>
      <c r="BO636" s="454" t="s">
        <v>1253</v>
      </c>
      <c r="BP636" s="454" t="s">
        <v>195</v>
      </c>
      <c r="BQ636" s="454" t="s">
        <v>195</v>
      </c>
      <c r="BT636" s="485">
        <v>131.8244737</v>
      </c>
    </row>
    <row r="637" spans="1:72" ht="13.5" customHeight="1" outlineLevel="1">
      <c r="A637" s="54" t="s">
        <v>1350</v>
      </c>
      <c r="B637" s="432" t="s">
        <v>1250</v>
      </c>
      <c r="C637" s="432">
        <v>60</v>
      </c>
      <c r="D637" s="432">
        <v>8</v>
      </c>
      <c r="E637" s="432" t="s">
        <v>375</v>
      </c>
      <c r="F637" s="433">
        <v>885</v>
      </c>
      <c r="G637" s="456">
        <v>787</v>
      </c>
      <c r="H637" s="434">
        <v>345</v>
      </c>
      <c r="I637" s="435">
        <v>60</v>
      </c>
      <c r="J637" s="436">
        <v>30</v>
      </c>
      <c r="K637" s="437">
        <v>24</v>
      </c>
      <c r="L637" s="438">
        <v>91.634551581531284</v>
      </c>
      <c r="M637" s="439">
        <v>45.817275790765642</v>
      </c>
      <c r="N637" s="440">
        <v>36.653820632612515</v>
      </c>
      <c r="O637" s="438">
        <v>120.82768584477746</v>
      </c>
      <c r="P637" s="439">
        <v>60.413842922388731</v>
      </c>
      <c r="Q637" s="441">
        <v>48.331074337910991</v>
      </c>
      <c r="R637" s="442">
        <v>156</v>
      </c>
      <c r="S637" s="443">
        <v>78</v>
      </c>
      <c r="T637" s="437">
        <v>62.400000000000006</v>
      </c>
      <c r="U637" s="444">
        <v>870</v>
      </c>
      <c r="V637" s="432">
        <v>435</v>
      </c>
      <c r="W637" s="445">
        <v>348</v>
      </c>
      <c r="X637" s="443" t="s">
        <v>231</v>
      </c>
      <c r="Y637" s="436" t="s">
        <v>194</v>
      </c>
      <c r="Z637" s="436">
        <v>93</v>
      </c>
      <c r="AA637" s="436">
        <v>93.1</v>
      </c>
      <c r="AB637" s="436">
        <v>92.4</v>
      </c>
      <c r="AC637" s="436">
        <v>91.7</v>
      </c>
      <c r="AD637" s="436">
        <v>66</v>
      </c>
      <c r="AE637" s="436">
        <v>75</v>
      </c>
      <c r="AF637" s="436">
        <v>78</v>
      </c>
      <c r="AG637" s="436">
        <v>356</v>
      </c>
      <c r="AH637" s="436">
        <v>499</v>
      </c>
      <c r="AI637" s="436">
        <v>712</v>
      </c>
      <c r="AJ637" s="436">
        <v>466.36</v>
      </c>
      <c r="AK637" s="436">
        <v>140</v>
      </c>
      <c r="AL637" s="436">
        <v>200</v>
      </c>
      <c r="AM637" s="436">
        <v>131</v>
      </c>
      <c r="AN637" s="432">
        <v>30</v>
      </c>
      <c r="AO637" s="432">
        <v>35</v>
      </c>
      <c r="AP637" s="446">
        <v>1050</v>
      </c>
      <c r="AQ637" s="447" t="e">
        <v>#N/A</v>
      </c>
      <c r="AR637" s="446">
        <v>1470</v>
      </c>
      <c r="AS637" s="449">
        <v>30</v>
      </c>
      <c r="AT637" s="432" t="s">
        <v>299</v>
      </c>
      <c r="AU637" s="432" t="s">
        <v>197</v>
      </c>
      <c r="AV637" s="450">
        <v>66</v>
      </c>
      <c r="AW637" s="450">
        <v>77</v>
      </c>
      <c r="AX637" s="450">
        <v>48</v>
      </c>
      <c r="AY637" s="450">
        <v>58</v>
      </c>
      <c r="AZ637" s="450">
        <v>61</v>
      </c>
      <c r="BA637" s="450">
        <v>62</v>
      </c>
      <c r="BB637" s="450">
        <v>57</v>
      </c>
      <c r="BC637" s="450">
        <v>48</v>
      </c>
      <c r="BD637" s="450">
        <v>39</v>
      </c>
      <c r="BE637" s="451">
        <f t="shared" si="44"/>
        <v>894.35706214689264</v>
      </c>
      <c r="BF637" s="450">
        <v>1350</v>
      </c>
      <c r="BG637" s="451">
        <f t="shared" si="45"/>
        <v>894.35706214689264</v>
      </c>
      <c r="BH637" s="458">
        <f t="shared" si="48"/>
        <v>1350</v>
      </c>
      <c r="BI637" s="446" t="s">
        <v>1251</v>
      </c>
      <c r="BJ637" s="446" t="s">
        <v>199</v>
      </c>
      <c r="BK637" s="463" t="s">
        <v>195</v>
      </c>
      <c r="BL637" s="453">
        <v>1.1499999999999999</v>
      </c>
      <c r="BM637" s="454">
        <v>40</v>
      </c>
      <c r="BN637" s="484" t="s">
        <v>1252</v>
      </c>
      <c r="BO637" s="454" t="s">
        <v>1253</v>
      </c>
      <c r="BP637" s="454" t="s">
        <v>195</v>
      </c>
      <c r="BQ637" s="454" t="s">
        <v>195</v>
      </c>
      <c r="BT637" s="485">
        <v>131.8244737</v>
      </c>
    </row>
    <row r="638" spans="1:72" ht="13.5" customHeight="1" outlineLevel="1">
      <c r="A638" s="431" t="s">
        <v>1351</v>
      </c>
      <c r="B638" s="432" t="s">
        <v>1250</v>
      </c>
      <c r="C638" s="432">
        <v>125</v>
      </c>
      <c r="D638" s="432">
        <v>4</v>
      </c>
      <c r="E638" s="432" t="s">
        <v>378</v>
      </c>
      <c r="F638" s="433">
        <v>1785</v>
      </c>
      <c r="G638" s="456">
        <v>1588</v>
      </c>
      <c r="H638" s="434">
        <v>785</v>
      </c>
      <c r="I638" s="435">
        <v>90</v>
      </c>
      <c r="J638" s="436">
        <v>45</v>
      </c>
      <c r="K638" s="437">
        <v>36</v>
      </c>
      <c r="L638" s="438">
        <v>157.47148690383693</v>
      </c>
      <c r="M638" s="439">
        <v>78.735743451918466</v>
      </c>
      <c r="N638" s="440">
        <v>62.988594761534777</v>
      </c>
      <c r="O638" s="438">
        <v>218.87642490078292</v>
      </c>
      <c r="P638" s="439">
        <v>109.43821245039146</v>
      </c>
      <c r="Q638" s="441">
        <v>87.550569960313169</v>
      </c>
      <c r="R638" s="442">
        <v>286</v>
      </c>
      <c r="S638" s="443">
        <v>143</v>
      </c>
      <c r="T638" s="437">
        <v>114.4</v>
      </c>
      <c r="U638" s="444">
        <v>1816</v>
      </c>
      <c r="V638" s="432">
        <v>908</v>
      </c>
      <c r="W638" s="445">
        <v>726.40000000000009</v>
      </c>
      <c r="X638" s="443" t="s">
        <v>231</v>
      </c>
      <c r="Y638" s="436" t="s">
        <v>194</v>
      </c>
      <c r="Z638" s="436">
        <v>95.4</v>
      </c>
      <c r="AA638" s="436">
        <v>95.6</v>
      </c>
      <c r="AB638" s="436">
        <v>95.4</v>
      </c>
      <c r="AC638" s="436">
        <v>95</v>
      </c>
      <c r="AD638" s="436">
        <v>78</v>
      </c>
      <c r="AE638" s="436">
        <v>84</v>
      </c>
      <c r="AF638" s="436">
        <v>86</v>
      </c>
      <c r="AG638" s="436">
        <v>368</v>
      </c>
      <c r="AH638" s="436">
        <v>589</v>
      </c>
      <c r="AI638" s="436">
        <v>736</v>
      </c>
      <c r="AJ638" s="436">
        <v>552</v>
      </c>
      <c r="AK638" s="436">
        <v>160</v>
      </c>
      <c r="AL638" s="436">
        <v>200</v>
      </c>
      <c r="AM638" s="436">
        <v>150</v>
      </c>
      <c r="AN638" s="432">
        <v>20</v>
      </c>
      <c r="AO638" s="432">
        <v>25</v>
      </c>
      <c r="AP638" s="446">
        <v>1659</v>
      </c>
      <c r="AQ638" s="447">
        <v>489.71695476853301</v>
      </c>
      <c r="AR638" s="446">
        <v>542</v>
      </c>
      <c r="AS638" s="449">
        <v>24.7</v>
      </c>
      <c r="AT638" s="432" t="s">
        <v>299</v>
      </c>
      <c r="AU638" s="432" t="s">
        <v>197</v>
      </c>
      <c r="AV638" s="450">
        <v>75</v>
      </c>
      <c r="AW638" s="450">
        <v>86</v>
      </c>
      <c r="AX638" s="450">
        <v>53</v>
      </c>
      <c r="AY638" s="450">
        <v>64</v>
      </c>
      <c r="AZ638" s="450">
        <v>73</v>
      </c>
      <c r="BA638" s="450">
        <v>68</v>
      </c>
      <c r="BB638" s="450">
        <v>66</v>
      </c>
      <c r="BC638" s="450">
        <v>61</v>
      </c>
      <c r="BD638" s="450">
        <v>51</v>
      </c>
      <c r="BE638" s="451">
        <f t="shared" si="44"/>
        <v>536.61423728813554</v>
      </c>
      <c r="BF638" s="450">
        <v>2250</v>
      </c>
      <c r="BG638" s="451">
        <f t="shared" si="45"/>
        <v>536.61423728813554</v>
      </c>
      <c r="BH638" s="450">
        <v>2250</v>
      </c>
      <c r="BI638" s="446" t="s">
        <v>1251</v>
      </c>
      <c r="BJ638" s="446" t="s">
        <v>199</v>
      </c>
      <c r="BK638" s="463" t="s">
        <v>195</v>
      </c>
      <c r="BL638" s="453">
        <v>1.1499999999999999</v>
      </c>
      <c r="BM638" s="454">
        <v>40</v>
      </c>
      <c r="BN638" s="484" t="s">
        <v>1252</v>
      </c>
      <c r="BO638" s="454" t="s">
        <v>1253</v>
      </c>
      <c r="BP638" s="454" t="s">
        <v>195</v>
      </c>
      <c r="BQ638" s="454" t="s">
        <v>195</v>
      </c>
      <c r="BT638" s="485">
        <v>135.5736842</v>
      </c>
    </row>
    <row r="639" spans="1:72" ht="13.5" customHeight="1" outlineLevel="1">
      <c r="A639" s="431" t="s">
        <v>1352</v>
      </c>
      <c r="B639" s="432" t="s">
        <v>1250</v>
      </c>
      <c r="C639" s="432">
        <v>150</v>
      </c>
      <c r="D639" s="432">
        <v>4</v>
      </c>
      <c r="E639" s="432" t="s">
        <v>383</v>
      </c>
      <c r="F639" s="433">
        <v>1785</v>
      </c>
      <c r="G639" s="456">
        <v>1588</v>
      </c>
      <c r="H639" s="434">
        <v>785</v>
      </c>
      <c r="I639" s="435">
        <v>104</v>
      </c>
      <c r="J639" s="436">
        <v>52</v>
      </c>
      <c r="K639" s="437">
        <v>41.6</v>
      </c>
      <c r="L639" s="438">
        <v>188.37341505487197</v>
      </c>
      <c r="M639" s="439">
        <v>94.186707527435985</v>
      </c>
      <c r="N639" s="440">
        <v>75.349366021948796</v>
      </c>
      <c r="O639" s="438">
        <v>261.5573277564356</v>
      </c>
      <c r="P639" s="439">
        <v>130.7786638782178</v>
      </c>
      <c r="Q639" s="441">
        <v>104.62293110257424</v>
      </c>
      <c r="R639" s="442">
        <v>340</v>
      </c>
      <c r="S639" s="443">
        <v>170</v>
      </c>
      <c r="T639" s="437">
        <v>136</v>
      </c>
      <c r="U639" s="444">
        <v>2170</v>
      </c>
      <c r="V639" s="432">
        <v>1085</v>
      </c>
      <c r="W639" s="445">
        <v>868</v>
      </c>
      <c r="X639" s="443" t="s">
        <v>231</v>
      </c>
      <c r="Y639" s="436" t="s">
        <v>194</v>
      </c>
      <c r="Z639" s="436">
        <v>95.7</v>
      </c>
      <c r="AA639" s="436">
        <v>96</v>
      </c>
      <c r="AB639" s="436">
        <v>95.8</v>
      </c>
      <c r="AC639" s="436">
        <v>95.4</v>
      </c>
      <c r="AD639" s="436">
        <v>78</v>
      </c>
      <c r="AE639" s="436">
        <v>84</v>
      </c>
      <c r="AF639" s="436">
        <v>86</v>
      </c>
      <c r="AG639" s="436">
        <v>441</v>
      </c>
      <c r="AH639" s="436">
        <v>662</v>
      </c>
      <c r="AI639" s="436">
        <v>882</v>
      </c>
      <c r="AJ639" s="436">
        <v>661.5</v>
      </c>
      <c r="AK639" s="436">
        <v>150</v>
      </c>
      <c r="AL639" s="436">
        <v>200</v>
      </c>
      <c r="AM639" s="436">
        <v>150</v>
      </c>
      <c r="AN639" s="432">
        <v>20</v>
      </c>
      <c r="AO639" s="432">
        <v>30</v>
      </c>
      <c r="AP639" s="446">
        <v>1934</v>
      </c>
      <c r="AQ639" s="447">
        <v>468.49049765304642</v>
      </c>
      <c r="AR639" s="446">
        <v>640</v>
      </c>
      <c r="AS639" s="449">
        <v>45</v>
      </c>
      <c r="AT639" s="432" t="s">
        <v>299</v>
      </c>
      <c r="AU639" s="432" t="s">
        <v>197</v>
      </c>
      <c r="AV639" s="450">
        <v>73</v>
      </c>
      <c r="AW639" s="450">
        <v>84</v>
      </c>
      <c r="AX639" s="450">
        <v>54</v>
      </c>
      <c r="AY639" s="450">
        <v>64</v>
      </c>
      <c r="AZ639" s="450">
        <v>70</v>
      </c>
      <c r="BA639" s="450">
        <v>67</v>
      </c>
      <c r="BB639" s="450">
        <v>66</v>
      </c>
      <c r="BC639" s="450">
        <v>59</v>
      </c>
      <c r="BD639" s="450">
        <v>49</v>
      </c>
      <c r="BE639" s="451">
        <f t="shared" si="44"/>
        <v>536.61423728813554</v>
      </c>
      <c r="BF639" s="450">
        <v>2250</v>
      </c>
      <c r="BG639" s="451">
        <f t="shared" si="45"/>
        <v>536.61423728813554</v>
      </c>
      <c r="BH639" s="450">
        <v>2250</v>
      </c>
      <c r="BI639" s="446" t="s">
        <v>1251</v>
      </c>
      <c r="BJ639" s="446" t="s">
        <v>199</v>
      </c>
      <c r="BK639" s="463" t="s">
        <v>195</v>
      </c>
      <c r="BL639" s="453">
        <v>1.1499999999999999</v>
      </c>
      <c r="BM639" s="454">
        <v>40</v>
      </c>
      <c r="BN639" s="484" t="s">
        <v>1252</v>
      </c>
      <c r="BO639" s="454" t="s">
        <v>1253</v>
      </c>
      <c r="BP639" s="454" t="s">
        <v>195</v>
      </c>
      <c r="BQ639" s="454" t="s">
        <v>195</v>
      </c>
      <c r="BT639" s="485">
        <v>132.04736840000001</v>
      </c>
    </row>
    <row r="640" spans="1:72" ht="13.5" customHeight="1" outlineLevel="1">
      <c r="A640" s="431" t="s">
        <v>1353</v>
      </c>
      <c r="B640" s="432" t="s">
        <v>1250</v>
      </c>
      <c r="C640" s="432">
        <v>200</v>
      </c>
      <c r="D640" s="432">
        <v>4</v>
      </c>
      <c r="E640" s="432" t="s">
        <v>388</v>
      </c>
      <c r="F640" s="433">
        <v>1785</v>
      </c>
      <c r="G640" s="456">
        <v>1588</v>
      </c>
      <c r="H640" s="434">
        <v>785</v>
      </c>
      <c r="I640" s="435">
        <v>146</v>
      </c>
      <c r="J640" s="436">
        <v>73</v>
      </c>
      <c r="K640" s="437">
        <v>58.400000000000006</v>
      </c>
      <c r="L640" s="438">
        <v>259.85348930812614</v>
      </c>
      <c r="M640" s="439">
        <v>129.92674465406307</v>
      </c>
      <c r="N640" s="440">
        <v>103.94139572325047</v>
      </c>
      <c r="O640" s="438">
        <v>351.11609813811043</v>
      </c>
      <c r="P640" s="439">
        <v>175.55804906905522</v>
      </c>
      <c r="Q640" s="441">
        <v>140.44643925524417</v>
      </c>
      <c r="R640" s="442">
        <v>456</v>
      </c>
      <c r="S640" s="443">
        <v>228</v>
      </c>
      <c r="T640" s="437">
        <v>182.4</v>
      </c>
      <c r="U640" s="444">
        <v>2900</v>
      </c>
      <c r="V640" s="432">
        <v>1450</v>
      </c>
      <c r="W640" s="445">
        <v>1160</v>
      </c>
      <c r="X640" s="443" t="s">
        <v>231</v>
      </c>
      <c r="Y640" s="436" t="s">
        <v>194</v>
      </c>
      <c r="Z640" s="436">
        <v>96.2</v>
      </c>
      <c r="AA640" s="436">
        <v>96.5</v>
      </c>
      <c r="AB640" s="436">
        <v>96.2</v>
      </c>
      <c r="AC640" s="436">
        <v>95.8</v>
      </c>
      <c r="AD640" s="436">
        <v>75</v>
      </c>
      <c r="AE640" s="436">
        <v>83</v>
      </c>
      <c r="AF640" s="436">
        <v>85</v>
      </c>
      <c r="AG640" s="436">
        <v>588</v>
      </c>
      <c r="AH640" s="436">
        <v>941</v>
      </c>
      <c r="AI640" s="436">
        <v>1176</v>
      </c>
      <c r="AJ640" s="436">
        <v>882</v>
      </c>
      <c r="AK640" s="436">
        <v>160</v>
      </c>
      <c r="AL640" s="436">
        <v>200</v>
      </c>
      <c r="AM640" s="436">
        <v>150</v>
      </c>
      <c r="AN640" s="432">
        <v>18</v>
      </c>
      <c r="AO640" s="432">
        <v>25</v>
      </c>
      <c r="AP640" s="446">
        <v>2503.0134000000003</v>
      </c>
      <c r="AQ640" s="447">
        <v>574.20023190906397</v>
      </c>
      <c r="AR640" s="446">
        <v>831</v>
      </c>
      <c r="AS640" s="449">
        <v>56.6</v>
      </c>
      <c r="AT640" s="432" t="s">
        <v>299</v>
      </c>
      <c r="AU640" s="432" t="s">
        <v>197</v>
      </c>
      <c r="AV640" s="450">
        <v>74</v>
      </c>
      <c r="AW640" s="450">
        <v>85</v>
      </c>
      <c r="AX640" s="450">
        <v>51</v>
      </c>
      <c r="AY640" s="450">
        <v>63</v>
      </c>
      <c r="AZ640" s="450">
        <v>70</v>
      </c>
      <c r="BA640" s="450">
        <v>67</v>
      </c>
      <c r="BB640" s="450">
        <v>68</v>
      </c>
      <c r="BC640" s="450">
        <v>60</v>
      </c>
      <c r="BD640" s="450">
        <v>50</v>
      </c>
      <c r="BE640" s="451">
        <f t="shared" si="44"/>
        <v>536.61423728813554</v>
      </c>
      <c r="BF640" s="450">
        <v>2250</v>
      </c>
      <c r="BG640" s="451">
        <f t="shared" si="45"/>
        <v>536.61423728813554</v>
      </c>
      <c r="BH640" s="450">
        <v>2250</v>
      </c>
      <c r="BI640" s="446" t="s">
        <v>1251</v>
      </c>
      <c r="BJ640" s="446" t="s">
        <v>199</v>
      </c>
      <c r="BK640" s="463" t="s">
        <v>195</v>
      </c>
      <c r="BL640" s="453">
        <v>1.1499999999999999</v>
      </c>
      <c r="BM640" s="454">
        <v>40</v>
      </c>
      <c r="BN640" s="484" t="s">
        <v>1252</v>
      </c>
      <c r="BO640" s="454" t="s">
        <v>1253</v>
      </c>
      <c r="BP640" s="454" t="s">
        <v>195</v>
      </c>
      <c r="BQ640" s="454" t="s">
        <v>195</v>
      </c>
      <c r="BT640" s="485">
        <v>139.24</v>
      </c>
    </row>
    <row r="641" spans="1:72" ht="13.5" customHeight="1" outlineLevel="1">
      <c r="A641" s="431" t="s">
        <v>1354</v>
      </c>
      <c r="B641" s="432" t="s">
        <v>1250</v>
      </c>
      <c r="C641" s="432">
        <v>250</v>
      </c>
      <c r="D641" s="432">
        <v>4</v>
      </c>
      <c r="E641" s="432" t="s">
        <v>400</v>
      </c>
      <c r="F641" s="433">
        <v>1785</v>
      </c>
      <c r="G641" s="456">
        <v>1588</v>
      </c>
      <c r="H641" s="434">
        <v>785</v>
      </c>
      <c r="I641" s="435">
        <v>180</v>
      </c>
      <c r="J641" s="436">
        <v>90</v>
      </c>
      <c r="K641" s="437">
        <v>72</v>
      </c>
      <c r="L641" s="438">
        <v>312.64890427941816</v>
      </c>
      <c r="M641" s="439">
        <v>156.32445213970908</v>
      </c>
      <c r="N641" s="440">
        <v>125.05956171176727</v>
      </c>
      <c r="O641" s="438">
        <v>429.45824751652236</v>
      </c>
      <c r="P641" s="439">
        <v>214.72912375826118</v>
      </c>
      <c r="Q641" s="441">
        <v>171.78329900660896</v>
      </c>
      <c r="R641" s="442">
        <v>556</v>
      </c>
      <c r="S641" s="443">
        <v>278</v>
      </c>
      <c r="T641" s="437">
        <v>222.4</v>
      </c>
      <c r="U641" s="444">
        <v>4200</v>
      </c>
      <c r="V641" s="432">
        <v>2100</v>
      </c>
      <c r="W641" s="445">
        <v>1680</v>
      </c>
      <c r="X641" s="443" t="s">
        <v>222</v>
      </c>
      <c r="Y641" s="436" t="s">
        <v>989</v>
      </c>
      <c r="Z641" s="436">
        <v>96.1</v>
      </c>
      <c r="AA641" s="436">
        <v>96.3</v>
      </c>
      <c r="AB641" s="436">
        <v>96.2</v>
      </c>
      <c r="AC641" s="436">
        <v>95.8</v>
      </c>
      <c r="AD641" s="436">
        <v>78</v>
      </c>
      <c r="AE641" s="436">
        <v>85</v>
      </c>
      <c r="AF641" s="436">
        <v>87</v>
      </c>
      <c r="AG641" s="436">
        <v>735</v>
      </c>
      <c r="AH641" s="436">
        <v>1029</v>
      </c>
      <c r="AI641" s="436">
        <v>1470</v>
      </c>
      <c r="AJ641" s="436">
        <v>1102.5</v>
      </c>
      <c r="AK641" s="436">
        <v>140</v>
      </c>
      <c r="AL641" s="436">
        <v>200</v>
      </c>
      <c r="AM641" s="436">
        <v>150</v>
      </c>
      <c r="AN641" s="432">
        <v>18</v>
      </c>
      <c r="AO641" s="432">
        <v>25</v>
      </c>
      <c r="AP641" s="446">
        <v>2490.0216</v>
      </c>
      <c r="AQ641" s="447">
        <v>680.13790464515364</v>
      </c>
      <c r="AR641" s="446">
        <v>1020</v>
      </c>
      <c r="AS641" s="449">
        <v>69.599999999999994</v>
      </c>
      <c r="AT641" s="432" t="s">
        <v>299</v>
      </c>
      <c r="AU641" s="432" t="s">
        <v>197</v>
      </c>
      <c r="AV641" s="450">
        <v>76</v>
      </c>
      <c r="AW641" s="450">
        <v>87</v>
      </c>
      <c r="AX641" s="450">
        <v>53</v>
      </c>
      <c r="AY641" s="450">
        <v>64</v>
      </c>
      <c r="AZ641" s="450">
        <v>72</v>
      </c>
      <c r="BA641" s="450">
        <v>70</v>
      </c>
      <c r="BB641" s="450">
        <v>68</v>
      </c>
      <c r="BC641" s="450">
        <v>61</v>
      </c>
      <c r="BD641" s="450">
        <v>55</v>
      </c>
      <c r="BE641" s="451">
        <f t="shared" si="44"/>
        <v>536.61423728813554</v>
      </c>
      <c r="BF641" s="450">
        <v>2250</v>
      </c>
      <c r="BG641" s="451">
        <f t="shared" si="45"/>
        <v>536.61423728813554</v>
      </c>
      <c r="BH641" s="450">
        <v>2250</v>
      </c>
      <c r="BI641" s="446" t="s">
        <v>1251</v>
      </c>
      <c r="BJ641" s="446" t="s">
        <v>199</v>
      </c>
      <c r="BK641" s="463" t="s">
        <v>195</v>
      </c>
      <c r="BL641" s="453">
        <v>1.1499999999999999</v>
      </c>
      <c r="BM641" s="454">
        <v>40</v>
      </c>
      <c r="BN641" s="484" t="s">
        <v>1252</v>
      </c>
      <c r="BO641" s="454" t="s">
        <v>1253</v>
      </c>
      <c r="BP641" s="454" t="s">
        <v>195</v>
      </c>
      <c r="BQ641" s="454" t="s">
        <v>195</v>
      </c>
      <c r="BT641" s="485">
        <v>129.29578950000001</v>
      </c>
    </row>
    <row r="642" spans="1:72" ht="13.5" customHeight="1" outlineLevel="1">
      <c r="A642" s="431" t="s">
        <v>1355</v>
      </c>
      <c r="B642" s="432" t="s">
        <v>1250</v>
      </c>
      <c r="C642" s="432">
        <v>300</v>
      </c>
      <c r="D642" s="432">
        <v>4</v>
      </c>
      <c r="E642" s="432" t="s">
        <v>400</v>
      </c>
      <c r="F642" s="433">
        <v>1785</v>
      </c>
      <c r="G642" s="456">
        <v>1588</v>
      </c>
      <c r="H642" s="434">
        <v>785</v>
      </c>
      <c r="I642" s="435">
        <v>228</v>
      </c>
      <c r="J642" s="436">
        <v>114</v>
      </c>
      <c r="K642" s="437">
        <v>91.2</v>
      </c>
      <c r="L642" s="438">
        <v>390.18583254071388</v>
      </c>
      <c r="M642" s="439">
        <v>195.09291627035694</v>
      </c>
      <c r="N642" s="440">
        <v>156.07433301628555</v>
      </c>
      <c r="O642" s="438">
        <v>527.76796682753354</v>
      </c>
      <c r="P642" s="439">
        <v>263.88398341376677</v>
      </c>
      <c r="Q642" s="441">
        <v>211.10718673101343</v>
      </c>
      <c r="R642" s="442">
        <v>676</v>
      </c>
      <c r="S642" s="443">
        <v>338</v>
      </c>
      <c r="T642" s="437">
        <v>270.40000000000003</v>
      </c>
      <c r="U642" s="444">
        <v>4800</v>
      </c>
      <c r="V642" s="432">
        <v>2400</v>
      </c>
      <c r="W642" s="445">
        <v>1920</v>
      </c>
      <c r="X642" s="443" t="s">
        <v>222</v>
      </c>
      <c r="Y642" s="436" t="s">
        <v>989</v>
      </c>
      <c r="Z642" s="436">
        <v>96.1</v>
      </c>
      <c r="AA642" s="436">
        <v>96.3</v>
      </c>
      <c r="AB642" s="436">
        <v>96.2</v>
      </c>
      <c r="AC642" s="436">
        <v>95.8</v>
      </c>
      <c r="AD642" s="436">
        <v>75</v>
      </c>
      <c r="AE642" s="436">
        <v>83</v>
      </c>
      <c r="AF642" s="436">
        <v>86</v>
      </c>
      <c r="AG642" s="436">
        <v>882</v>
      </c>
      <c r="AH642" s="436">
        <v>1235</v>
      </c>
      <c r="AI642" s="436">
        <v>1764</v>
      </c>
      <c r="AJ642" s="436">
        <v>1323</v>
      </c>
      <c r="AK642" s="436">
        <v>140</v>
      </c>
      <c r="AL642" s="436">
        <v>200</v>
      </c>
      <c r="AM642" s="436">
        <v>150</v>
      </c>
      <c r="AN642" s="432">
        <v>22</v>
      </c>
      <c r="AO642" s="432">
        <v>30</v>
      </c>
      <c r="AP642" s="446">
        <v>2350</v>
      </c>
      <c r="AQ642" s="447">
        <v>679.3422432694922</v>
      </c>
      <c r="AR642" s="446">
        <v>1200</v>
      </c>
      <c r="AS642" s="449">
        <v>69.5</v>
      </c>
      <c r="AT642" s="432" t="s">
        <v>299</v>
      </c>
      <c r="AU642" s="432" t="s">
        <v>197</v>
      </c>
      <c r="AV642" s="450">
        <v>84</v>
      </c>
      <c r="AW642" s="450">
        <v>95</v>
      </c>
      <c r="AX642" s="450">
        <v>67</v>
      </c>
      <c r="AY642" s="450">
        <v>73</v>
      </c>
      <c r="AZ642" s="450">
        <v>79</v>
      </c>
      <c r="BA642" s="450">
        <v>79</v>
      </c>
      <c r="BB642" s="450">
        <v>75</v>
      </c>
      <c r="BC642" s="450">
        <v>67</v>
      </c>
      <c r="BD642" s="450">
        <v>58</v>
      </c>
      <c r="BE642" s="451">
        <f t="shared" si="44"/>
        <v>536.61423728813554</v>
      </c>
      <c r="BF642" s="450">
        <v>2250</v>
      </c>
      <c r="BG642" s="451">
        <f t="shared" si="45"/>
        <v>536.61423728813554</v>
      </c>
      <c r="BH642" s="458">
        <f>BF642</f>
        <v>2250</v>
      </c>
      <c r="BI642" s="446" t="s">
        <v>1251</v>
      </c>
      <c r="BJ642" s="446" t="s">
        <v>199</v>
      </c>
      <c r="BK642" s="463" t="s">
        <v>195</v>
      </c>
      <c r="BL642" s="453">
        <v>1</v>
      </c>
      <c r="BM642" s="454">
        <v>40</v>
      </c>
      <c r="BN642" s="484" t="s">
        <v>1252</v>
      </c>
      <c r="BO642" s="454" t="s">
        <v>1253</v>
      </c>
      <c r="BP642" s="454" t="s">
        <v>195</v>
      </c>
      <c r="BQ642" s="454" t="s">
        <v>195</v>
      </c>
      <c r="BT642" s="485">
        <v>129.29578950000001</v>
      </c>
    </row>
    <row r="643" spans="1:72" ht="13.5" customHeight="1" outlineLevel="1">
      <c r="A643" s="431" t="s">
        <v>1356</v>
      </c>
      <c r="B643" s="432" t="s">
        <v>1250</v>
      </c>
      <c r="C643" s="432">
        <v>100</v>
      </c>
      <c r="D643" s="432">
        <v>6</v>
      </c>
      <c r="E643" s="432" t="s">
        <v>378</v>
      </c>
      <c r="F643" s="433">
        <v>1185</v>
      </c>
      <c r="G643" s="456">
        <v>1054</v>
      </c>
      <c r="H643" s="434">
        <v>521</v>
      </c>
      <c r="I643" s="435">
        <v>78</v>
      </c>
      <c r="J643" s="436">
        <v>39</v>
      </c>
      <c r="K643" s="437">
        <v>31.200000000000003</v>
      </c>
      <c r="L643" s="438">
        <v>135.03038800960275</v>
      </c>
      <c r="M643" s="439">
        <v>67.515194004801373</v>
      </c>
      <c r="N643" s="440">
        <v>54.012155203841104</v>
      </c>
      <c r="O643" s="438">
        <v>182.15799282559266</v>
      </c>
      <c r="P643" s="439">
        <v>91.078996412796329</v>
      </c>
      <c r="Q643" s="441">
        <v>72.863197130237069</v>
      </c>
      <c r="R643" s="442">
        <v>234</v>
      </c>
      <c r="S643" s="443">
        <v>117</v>
      </c>
      <c r="T643" s="437">
        <v>93.600000000000009</v>
      </c>
      <c r="U643" s="444">
        <v>1450</v>
      </c>
      <c r="V643" s="432">
        <v>725</v>
      </c>
      <c r="W643" s="445">
        <v>580</v>
      </c>
      <c r="X643" s="443" t="s">
        <v>231</v>
      </c>
      <c r="Y643" s="436" t="s">
        <v>194</v>
      </c>
      <c r="Z643" s="436">
        <v>95.1</v>
      </c>
      <c r="AA643" s="436">
        <v>95.3</v>
      </c>
      <c r="AB643" s="436">
        <v>95</v>
      </c>
      <c r="AC643" s="436">
        <v>94.5</v>
      </c>
      <c r="AD643" s="436">
        <v>73</v>
      </c>
      <c r="AE643" s="436">
        <v>81</v>
      </c>
      <c r="AF643" s="436">
        <v>84</v>
      </c>
      <c r="AG643" s="436">
        <v>443</v>
      </c>
      <c r="AH643" s="436">
        <v>709</v>
      </c>
      <c r="AI643" s="436">
        <v>886</v>
      </c>
      <c r="AJ643" s="436">
        <v>664.5</v>
      </c>
      <c r="AK643" s="436">
        <v>160</v>
      </c>
      <c r="AL643" s="436">
        <v>200</v>
      </c>
      <c r="AM643" s="436">
        <v>150</v>
      </c>
      <c r="AN643" s="432">
        <v>30</v>
      </c>
      <c r="AO643" s="432">
        <v>35</v>
      </c>
      <c r="AP643" s="446">
        <v>1551</v>
      </c>
      <c r="AQ643" s="447">
        <v>435.70327933192561</v>
      </c>
      <c r="AR643" s="446">
        <v>1180</v>
      </c>
      <c r="AS643" s="449">
        <v>46</v>
      </c>
      <c r="AT643" s="432" t="s">
        <v>299</v>
      </c>
      <c r="AU643" s="432" t="s">
        <v>197</v>
      </c>
      <c r="AV643" s="450">
        <v>65</v>
      </c>
      <c r="AW643" s="450">
        <v>76</v>
      </c>
      <c r="AX643" s="450">
        <v>48</v>
      </c>
      <c r="AY643" s="450">
        <v>58</v>
      </c>
      <c r="AZ643" s="450">
        <v>59</v>
      </c>
      <c r="BA643" s="450">
        <v>60</v>
      </c>
      <c r="BB643" s="450">
        <v>58</v>
      </c>
      <c r="BC643" s="450">
        <v>55</v>
      </c>
      <c r="BD643" s="450">
        <v>42</v>
      </c>
      <c r="BE643" s="451">
        <f t="shared" si="44"/>
        <v>670.76779661016951</v>
      </c>
      <c r="BF643" s="450">
        <v>1800</v>
      </c>
      <c r="BG643" s="451">
        <f t="shared" si="45"/>
        <v>670.76779661016951</v>
      </c>
      <c r="BH643" s="450">
        <v>1800</v>
      </c>
      <c r="BI643" s="446" t="s">
        <v>1251</v>
      </c>
      <c r="BJ643" s="446" t="s">
        <v>199</v>
      </c>
      <c r="BK643" s="463" t="s">
        <v>195</v>
      </c>
      <c r="BL643" s="453">
        <v>1.1499999999999999</v>
      </c>
      <c r="BM643" s="454">
        <v>40</v>
      </c>
      <c r="BN643" s="484" t="s">
        <v>1252</v>
      </c>
      <c r="BO643" s="454" t="s">
        <v>1253</v>
      </c>
      <c r="BP643" s="454" t="s">
        <v>195</v>
      </c>
      <c r="BQ643" s="454" t="s">
        <v>195</v>
      </c>
      <c r="BT643" s="485">
        <v>137.2894737</v>
      </c>
    </row>
    <row r="644" spans="1:72" ht="13.5" customHeight="1" outlineLevel="1">
      <c r="A644" s="431" t="s">
        <v>1357</v>
      </c>
      <c r="B644" s="432" t="s">
        <v>1250</v>
      </c>
      <c r="C644" s="432">
        <v>125</v>
      </c>
      <c r="D644" s="432">
        <v>6</v>
      </c>
      <c r="E644" s="432" t="s">
        <v>383</v>
      </c>
      <c r="F644" s="433">
        <v>1185</v>
      </c>
      <c r="G644" s="456">
        <v>1054</v>
      </c>
      <c r="H644" s="434">
        <v>521</v>
      </c>
      <c r="I644" s="435">
        <v>96</v>
      </c>
      <c r="J644" s="436">
        <v>48</v>
      </c>
      <c r="K644" s="437">
        <v>38.400000000000006</v>
      </c>
      <c r="L644" s="438">
        <v>166.50706629562501</v>
      </c>
      <c r="M644" s="439">
        <v>83.253533147812504</v>
      </c>
      <c r="N644" s="440">
        <v>66.602826518250012</v>
      </c>
      <c r="O644" s="438">
        <v>224.68492643596241</v>
      </c>
      <c r="P644" s="439">
        <v>112.34246321798121</v>
      </c>
      <c r="Q644" s="441">
        <v>89.87397057438497</v>
      </c>
      <c r="R644" s="442">
        <v>288</v>
      </c>
      <c r="S644" s="443">
        <v>144</v>
      </c>
      <c r="T644" s="437">
        <v>115.2</v>
      </c>
      <c r="U644" s="444">
        <v>1816</v>
      </c>
      <c r="V644" s="432">
        <v>908</v>
      </c>
      <c r="W644" s="445">
        <v>726.40000000000009</v>
      </c>
      <c r="X644" s="443" t="s">
        <v>231</v>
      </c>
      <c r="Y644" s="436" t="s">
        <v>194</v>
      </c>
      <c r="Z644" s="436">
        <v>95.1</v>
      </c>
      <c r="AA644" s="436">
        <v>95.4</v>
      </c>
      <c r="AB644" s="436">
        <v>95</v>
      </c>
      <c r="AC644" s="436">
        <v>94.5</v>
      </c>
      <c r="AD644" s="436">
        <v>74</v>
      </c>
      <c r="AE644" s="436">
        <v>82</v>
      </c>
      <c r="AF644" s="436">
        <v>85</v>
      </c>
      <c r="AG644" s="436">
        <v>554</v>
      </c>
      <c r="AH644" s="436">
        <v>886</v>
      </c>
      <c r="AI644" s="436">
        <v>1108</v>
      </c>
      <c r="AJ644" s="436">
        <v>831</v>
      </c>
      <c r="AK644" s="436">
        <v>160</v>
      </c>
      <c r="AL644" s="436">
        <v>200</v>
      </c>
      <c r="AM644" s="436">
        <v>150</v>
      </c>
      <c r="AN644" s="432">
        <v>25</v>
      </c>
      <c r="AO644" s="432">
        <v>35</v>
      </c>
      <c r="AP644" s="446">
        <v>1771</v>
      </c>
      <c r="AQ644" s="447">
        <v>520.68760882395441</v>
      </c>
      <c r="AR644" s="446">
        <v>1450</v>
      </c>
      <c r="AS644" s="449">
        <v>58.5</v>
      </c>
      <c r="AT644" s="432" t="s">
        <v>299</v>
      </c>
      <c r="AU644" s="432" t="s">
        <v>197</v>
      </c>
      <c r="AV644" s="450" t="s">
        <v>314</v>
      </c>
      <c r="AW644" s="450" t="s">
        <v>380</v>
      </c>
      <c r="AX644" s="450" t="s">
        <v>319</v>
      </c>
      <c r="AY644" s="450" t="s">
        <v>313</v>
      </c>
      <c r="AZ644" s="450" t="s">
        <v>326</v>
      </c>
      <c r="BA644" s="450" t="s">
        <v>381</v>
      </c>
      <c r="BB644" s="450" t="s">
        <v>364</v>
      </c>
      <c r="BC644" s="450" t="s">
        <v>366</v>
      </c>
      <c r="BD644" s="450" t="s">
        <v>328</v>
      </c>
      <c r="BE644" s="451">
        <f t="shared" si="44"/>
        <v>670.76779661016951</v>
      </c>
      <c r="BF644" s="450">
        <v>1800</v>
      </c>
      <c r="BG644" s="451">
        <f t="shared" si="45"/>
        <v>670.76779661016951</v>
      </c>
      <c r="BH644" s="450">
        <v>1800</v>
      </c>
      <c r="BI644" s="446" t="s">
        <v>1251</v>
      </c>
      <c r="BJ644" s="446" t="s">
        <v>199</v>
      </c>
      <c r="BK644" s="463" t="s">
        <v>195</v>
      </c>
      <c r="BL644" s="453">
        <v>1.1499999999999999</v>
      </c>
      <c r="BM644" s="454">
        <v>40</v>
      </c>
      <c r="BN644" s="484" t="s">
        <v>1252</v>
      </c>
      <c r="BO644" s="454" t="s">
        <v>1253</v>
      </c>
      <c r="BP644" s="454" t="s">
        <v>195</v>
      </c>
      <c r="BQ644" s="454" t="s">
        <v>195</v>
      </c>
      <c r="BT644" s="485">
        <v>138.09473679999999</v>
      </c>
    </row>
    <row r="645" spans="1:72" ht="13.5" customHeight="1" outlineLevel="1">
      <c r="A645" s="431" t="s">
        <v>1358</v>
      </c>
      <c r="B645" s="432" t="s">
        <v>1250</v>
      </c>
      <c r="C645" s="432">
        <v>150</v>
      </c>
      <c r="D645" s="432">
        <v>6</v>
      </c>
      <c r="E645" s="432" t="s">
        <v>388</v>
      </c>
      <c r="F645" s="433">
        <v>1190</v>
      </c>
      <c r="G645" s="456">
        <v>1059</v>
      </c>
      <c r="H645" s="434">
        <v>464</v>
      </c>
      <c r="I645" s="435">
        <v>118</v>
      </c>
      <c r="J645" s="436">
        <v>59</v>
      </c>
      <c r="K645" s="437">
        <v>47.2</v>
      </c>
      <c r="L645" s="438">
        <v>201.48624319633717</v>
      </c>
      <c r="M645" s="439">
        <v>100.74312159816859</v>
      </c>
      <c r="N645" s="440">
        <v>80.594497278534874</v>
      </c>
      <c r="O645" s="438">
        <v>267.93677477488524</v>
      </c>
      <c r="P645" s="439">
        <v>133.96838738744262</v>
      </c>
      <c r="Q645" s="441">
        <v>107.1747099099541</v>
      </c>
      <c r="R645" s="442">
        <v>344</v>
      </c>
      <c r="S645" s="443">
        <v>172</v>
      </c>
      <c r="T645" s="437">
        <v>137.6</v>
      </c>
      <c r="U645" s="444">
        <v>2170</v>
      </c>
      <c r="V645" s="432">
        <v>1085</v>
      </c>
      <c r="W645" s="445">
        <v>868</v>
      </c>
      <c r="X645" s="443" t="s">
        <v>231</v>
      </c>
      <c r="Y645" s="436" t="s">
        <v>194</v>
      </c>
      <c r="Z645" s="436">
        <v>95.6</v>
      </c>
      <c r="AA645" s="436">
        <v>96</v>
      </c>
      <c r="AB645" s="436">
        <v>95.8</v>
      </c>
      <c r="AC645" s="436">
        <v>95.4</v>
      </c>
      <c r="AD645" s="436">
        <v>73</v>
      </c>
      <c r="AE645" s="436">
        <v>82</v>
      </c>
      <c r="AF645" s="436">
        <v>85</v>
      </c>
      <c r="AG645" s="436">
        <v>662</v>
      </c>
      <c r="AH645" s="436">
        <v>926</v>
      </c>
      <c r="AI645" s="436">
        <v>1324</v>
      </c>
      <c r="AJ645" s="436">
        <v>867.22</v>
      </c>
      <c r="AK645" s="436">
        <v>140</v>
      </c>
      <c r="AL645" s="436">
        <v>200</v>
      </c>
      <c r="AM645" s="436">
        <v>131</v>
      </c>
      <c r="AN645" s="432">
        <v>28</v>
      </c>
      <c r="AO645" s="432">
        <v>43</v>
      </c>
      <c r="AP645" s="446">
        <v>2051.0308800000003</v>
      </c>
      <c r="AQ645" s="447">
        <v>606.36953923476699</v>
      </c>
      <c r="AR645" s="446">
        <v>1720</v>
      </c>
      <c r="AS645" s="449">
        <v>68.599999999999994</v>
      </c>
      <c r="AT645" s="432" t="s">
        <v>299</v>
      </c>
      <c r="AU645" s="432" t="s">
        <v>197</v>
      </c>
      <c r="AV645" s="450" t="s">
        <v>326</v>
      </c>
      <c r="AW645" s="450" t="s">
        <v>384</v>
      </c>
      <c r="AX645" s="450" t="s">
        <v>349</v>
      </c>
      <c r="AY645" s="450" t="s">
        <v>313</v>
      </c>
      <c r="AZ645" s="450" t="s">
        <v>385</v>
      </c>
      <c r="BA645" s="450" t="s">
        <v>361</v>
      </c>
      <c r="BB645" s="450" t="s">
        <v>364</v>
      </c>
      <c r="BC645" s="450" t="s">
        <v>317</v>
      </c>
      <c r="BD645" s="450" t="s">
        <v>386</v>
      </c>
      <c r="BE645" s="451">
        <f t="shared" si="44"/>
        <v>670.76779661016951</v>
      </c>
      <c r="BF645" s="450">
        <v>1800</v>
      </c>
      <c r="BG645" s="451">
        <f t="shared" si="45"/>
        <v>670.76779661016951</v>
      </c>
      <c r="BH645" s="450">
        <v>1800</v>
      </c>
      <c r="BI645" s="446" t="s">
        <v>1251</v>
      </c>
      <c r="BJ645" s="446" t="s">
        <v>199</v>
      </c>
      <c r="BK645" s="463" t="s">
        <v>195</v>
      </c>
      <c r="BL645" s="453">
        <v>1.1499999999999999</v>
      </c>
      <c r="BM645" s="454">
        <v>40</v>
      </c>
      <c r="BN645" s="484" t="s">
        <v>1252</v>
      </c>
      <c r="BO645" s="454" t="s">
        <v>1253</v>
      </c>
      <c r="BP645" s="454" t="s">
        <v>195</v>
      </c>
      <c r="BQ645" s="454" t="s">
        <v>195</v>
      </c>
      <c r="BT645" s="485">
        <v>126.7368421</v>
      </c>
    </row>
    <row r="646" spans="1:72" ht="13.5" customHeight="1" outlineLevel="1">
      <c r="A646" s="431" t="s">
        <v>1359</v>
      </c>
      <c r="B646" s="432" t="s">
        <v>1250</v>
      </c>
      <c r="C646" s="432">
        <v>200</v>
      </c>
      <c r="D646" s="432">
        <v>6</v>
      </c>
      <c r="E646" s="432" t="s">
        <v>400</v>
      </c>
      <c r="F646" s="433">
        <v>1190</v>
      </c>
      <c r="G646" s="456">
        <v>1059</v>
      </c>
      <c r="H646" s="434">
        <v>464</v>
      </c>
      <c r="I646" s="435">
        <v>146</v>
      </c>
      <c r="J646" s="436">
        <v>73</v>
      </c>
      <c r="K646" s="437">
        <v>58.400000000000006</v>
      </c>
      <c r="L646" s="438">
        <v>261.48436894813534</v>
      </c>
      <c r="M646" s="439">
        <v>130.74218447406767</v>
      </c>
      <c r="N646" s="440">
        <v>104.59374757925414</v>
      </c>
      <c r="O646" s="438">
        <v>352.21105478511078</v>
      </c>
      <c r="P646" s="439">
        <v>176.10552739255539</v>
      </c>
      <c r="Q646" s="441">
        <v>140.88442191404431</v>
      </c>
      <c r="R646" s="442">
        <v>454</v>
      </c>
      <c r="S646" s="443">
        <v>227</v>
      </c>
      <c r="T646" s="437">
        <v>181.60000000000002</v>
      </c>
      <c r="U646" s="444">
        <v>2900</v>
      </c>
      <c r="V646" s="432">
        <v>1450</v>
      </c>
      <c r="W646" s="445">
        <v>1160</v>
      </c>
      <c r="X646" s="443" t="s">
        <v>231</v>
      </c>
      <c r="Y646" s="436" t="s">
        <v>194</v>
      </c>
      <c r="Z646" s="436">
        <v>95.6</v>
      </c>
      <c r="AA646" s="436">
        <v>96.2</v>
      </c>
      <c r="AB646" s="436">
        <v>95.8</v>
      </c>
      <c r="AC646" s="436">
        <v>95.4</v>
      </c>
      <c r="AD646" s="436">
        <v>75</v>
      </c>
      <c r="AE646" s="436">
        <v>83</v>
      </c>
      <c r="AF646" s="436">
        <v>86</v>
      </c>
      <c r="AG646" s="436">
        <v>883</v>
      </c>
      <c r="AH646" s="436">
        <v>1103</v>
      </c>
      <c r="AI646" s="436">
        <v>1776</v>
      </c>
      <c r="AJ646" s="436">
        <v>1156.73</v>
      </c>
      <c r="AK646" s="436">
        <v>125</v>
      </c>
      <c r="AL646" s="436">
        <v>200</v>
      </c>
      <c r="AM646" s="436">
        <v>131</v>
      </c>
      <c r="AN646" s="432">
        <v>25</v>
      </c>
      <c r="AO646" s="432">
        <v>32</v>
      </c>
      <c r="AP646" s="446">
        <v>2450</v>
      </c>
      <c r="AQ646" s="447">
        <v>769.20198265359249</v>
      </c>
      <c r="AR646" s="446">
        <v>2240</v>
      </c>
      <c r="AS646" s="449">
        <v>89.7</v>
      </c>
      <c r="AT646" s="432" t="s">
        <v>299</v>
      </c>
      <c r="AU646" s="432" t="s">
        <v>197</v>
      </c>
      <c r="AV646" s="450" t="s">
        <v>389</v>
      </c>
      <c r="AW646" s="450" t="s">
        <v>390</v>
      </c>
      <c r="AX646" s="450" t="s">
        <v>328</v>
      </c>
      <c r="AY646" s="450" t="s">
        <v>325</v>
      </c>
      <c r="AZ646" s="450" t="s">
        <v>385</v>
      </c>
      <c r="BA646" s="450" t="s">
        <v>361</v>
      </c>
      <c r="BB646" s="450" t="s">
        <v>381</v>
      </c>
      <c r="BC646" s="450" t="s">
        <v>345</v>
      </c>
      <c r="BD646" s="450" t="s">
        <v>320</v>
      </c>
      <c r="BE646" s="451">
        <f t="shared" si="44"/>
        <v>670.76779661016951</v>
      </c>
      <c r="BF646" s="450">
        <v>1800</v>
      </c>
      <c r="BG646" s="451">
        <f t="shared" si="45"/>
        <v>670.76779661016951</v>
      </c>
      <c r="BH646" s="450">
        <v>1800</v>
      </c>
      <c r="BI646" s="446" t="s">
        <v>1251</v>
      </c>
      <c r="BJ646" s="446" t="s">
        <v>199</v>
      </c>
      <c r="BK646" s="463" t="s">
        <v>195</v>
      </c>
      <c r="BL646" s="453">
        <v>1.1499999999999999</v>
      </c>
      <c r="BM646" s="454">
        <v>40</v>
      </c>
      <c r="BN646" s="484" t="s">
        <v>1252</v>
      </c>
      <c r="BO646" s="454" t="s">
        <v>1253</v>
      </c>
      <c r="BP646" s="454" t="s">
        <v>195</v>
      </c>
      <c r="BQ646" s="454" t="s">
        <v>195</v>
      </c>
      <c r="BT646" s="485">
        <v>117.3894737</v>
      </c>
    </row>
    <row r="647" spans="1:72" ht="13.5" customHeight="1" outlineLevel="1">
      <c r="A647" s="431" t="s">
        <v>1360</v>
      </c>
      <c r="B647" s="432" t="s">
        <v>1250</v>
      </c>
      <c r="C647" s="432">
        <v>250</v>
      </c>
      <c r="D647" s="432">
        <v>6</v>
      </c>
      <c r="E647" s="432" t="s">
        <v>400</v>
      </c>
      <c r="F647" s="433">
        <v>1190</v>
      </c>
      <c r="G647" s="456">
        <v>1059</v>
      </c>
      <c r="H647" s="434">
        <v>464</v>
      </c>
      <c r="I647" s="435">
        <v>172</v>
      </c>
      <c r="J647" s="436">
        <v>86</v>
      </c>
      <c r="K647" s="437">
        <v>68.8</v>
      </c>
      <c r="L647" s="438">
        <v>302.32770317448592</v>
      </c>
      <c r="M647" s="439">
        <v>151.16385158724296</v>
      </c>
      <c r="N647" s="440">
        <v>120.93108126979438</v>
      </c>
      <c r="O647" s="438">
        <v>425.79099867326727</v>
      </c>
      <c r="P647" s="439">
        <v>212.89549933663363</v>
      </c>
      <c r="Q647" s="441">
        <v>170.31639946930693</v>
      </c>
      <c r="R647" s="442">
        <v>562</v>
      </c>
      <c r="S647" s="443">
        <v>281</v>
      </c>
      <c r="T647" s="437">
        <v>224.8</v>
      </c>
      <c r="U647" s="444">
        <v>4100</v>
      </c>
      <c r="V647" s="432">
        <v>2050</v>
      </c>
      <c r="W647" s="445">
        <v>1640</v>
      </c>
      <c r="X647" s="443" t="s">
        <v>222</v>
      </c>
      <c r="Y647" s="436" t="s">
        <v>989</v>
      </c>
      <c r="Z647" s="436">
        <v>95.7</v>
      </c>
      <c r="AA647" s="436">
        <v>96</v>
      </c>
      <c r="AB647" s="436">
        <v>95.8</v>
      </c>
      <c r="AC647" s="436">
        <v>95.4</v>
      </c>
      <c r="AD647" s="436">
        <v>81</v>
      </c>
      <c r="AE647" s="436">
        <v>86</v>
      </c>
      <c r="AF647" s="436">
        <v>87</v>
      </c>
      <c r="AG647" s="436">
        <v>1104</v>
      </c>
      <c r="AH647" s="436">
        <v>1325</v>
      </c>
      <c r="AI647" s="436">
        <v>2648</v>
      </c>
      <c r="AJ647" s="436">
        <v>1446.24</v>
      </c>
      <c r="AK647" s="436">
        <v>120</v>
      </c>
      <c r="AL647" s="436">
        <v>200</v>
      </c>
      <c r="AM647" s="436">
        <v>131</v>
      </c>
      <c r="AN647" s="432">
        <v>20</v>
      </c>
      <c r="AO647" s="432">
        <v>25</v>
      </c>
      <c r="AP647" s="446">
        <v>2497.5964800000002</v>
      </c>
      <c r="AQ647" s="447">
        <v>755.1515309539102</v>
      </c>
      <c r="AR647" s="446">
        <v>2740</v>
      </c>
      <c r="AS647" s="449">
        <v>87.9</v>
      </c>
      <c r="AT647" s="432" t="s">
        <v>299</v>
      </c>
      <c r="AU647" s="432" t="s">
        <v>197</v>
      </c>
      <c r="AV647" s="450">
        <v>64</v>
      </c>
      <c r="AW647" s="450">
        <v>76</v>
      </c>
      <c r="AX647" s="450">
        <v>48</v>
      </c>
      <c r="AY647" s="450">
        <v>56</v>
      </c>
      <c r="AZ647" s="450">
        <v>59</v>
      </c>
      <c r="BA647" s="450">
        <v>59</v>
      </c>
      <c r="BB647" s="450">
        <v>57</v>
      </c>
      <c r="BC647" s="450">
        <v>53</v>
      </c>
      <c r="BD647" s="450">
        <v>41</v>
      </c>
      <c r="BE647" s="451">
        <f t="shared" si="44"/>
        <v>670.76779661016951</v>
      </c>
      <c r="BF647" s="450">
        <v>1800</v>
      </c>
      <c r="BG647" s="451">
        <f t="shared" si="45"/>
        <v>670.76779661016951</v>
      </c>
      <c r="BH647" s="450">
        <v>1800</v>
      </c>
      <c r="BI647" s="446" t="s">
        <v>1251</v>
      </c>
      <c r="BJ647" s="446" t="s">
        <v>199</v>
      </c>
      <c r="BK647" s="463" t="s">
        <v>195</v>
      </c>
      <c r="BL647" s="453">
        <v>1</v>
      </c>
      <c r="BM647" s="454">
        <v>40</v>
      </c>
      <c r="BN647" s="484" t="s">
        <v>1252</v>
      </c>
      <c r="BO647" s="454" t="s">
        <v>1253</v>
      </c>
      <c r="BP647" s="454" t="s">
        <v>195</v>
      </c>
      <c r="BQ647" s="454" t="s">
        <v>195</v>
      </c>
      <c r="BT647" s="485">
        <v>135.51052630000001</v>
      </c>
    </row>
    <row r="648" spans="1:72" ht="13.5" customHeight="1" outlineLevel="1">
      <c r="A648" s="431" t="s">
        <v>1361</v>
      </c>
      <c r="B648" s="432" t="s">
        <v>1250</v>
      </c>
      <c r="C648" s="432">
        <v>75</v>
      </c>
      <c r="D648" s="432">
        <v>8</v>
      </c>
      <c r="E648" s="432" t="s">
        <v>378</v>
      </c>
      <c r="F648" s="433">
        <v>885</v>
      </c>
      <c r="G648" s="456">
        <v>787</v>
      </c>
      <c r="H648" s="434">
        <v>345</v>
      </c>
      <c r="I648" s="435">
        <v>74</v>
      </c>
      <c r="J648" s="436">
        <v>37</v>
      </c>
      <c r="K648" s="437">
        <v>29.6</v>
      </c>
      <c r="L648" s="438">
        <v>112.23020145411422</v>
      </c>
      <c r="M648" s="439">
        <v>56.115100727057111</v>
      </c>
      <c r="N648" s="440">
        <v>44.892080581645693</v>
      </c>
      <c r="O648" s="438">
        <v>147.77747120592289</v>
      </c>
      <c r="P648" s="439">
        <v>73.888735602961447</v>
      </c>
      <c r="Q648" s="441">
        <v>59.110988482369159</v>
      </c>
      <c r="R648" s="442">
        <v>188</v>
      </c>
      <c r="S648" s="443">
        <v>94</v>
      </c>
      <c r="T648" s="437">
        <v>75.2</v>
      </c>
      <c r="U648" s="444">
        <v>1086</v>
      </c>
      <c r="V648" s="432">
        <v>543</v>
      </c>
      <c r="W648" s="445">
        <v>434.40000000000003</v>
      </c>
      <c r="X648" s="443" t="s">
        <v>231</v>
      </c>
      <c r="Y648" s="436" t="s">
        <v>194</v>
      </c>
      <c r="Z648" s="436">
        <v>93.5</v>
      </c>
      <c r="AA648" s="436">
        <v>93.9</v>
      </c>
      <c r="AB648" s="436">
        <v>93.6</v>
      </c>
      <c r="AC648" s="436">
        <v>93</v>
      </c>
      <c r="AD648" s="436">
        <v>67</v>
      </c>
      <c r="AE648" s="436">
        <v>76</v>
      </c>
      <c r="AF648" s="436">
        <v>80</v>
      </c>
      <c r="AG648" s="436">
        <v>445</v>
      </c>
      <c r="AH648" s="436">
        <v>601</v>
      </c>
      <c r="AI648" s="436">
        <v>890</v>
      </c>
      <c r="AJ648" s="436">
        <v>560.70000000000005</v>
      </c>
      <c r="AK648" s="436">
        <v>135</v>
      </c>
      <c r="AL648" s="436">
        <v>200</v>
      </c>
      <c r="AM648" s="436">
        <v>126</v>
      </c>
      <c r="AN648" s="432">
        <v>25</v>
      </c>
      <c r="AO648" s="432">
        <v>32</v>
      </c>
      <c r="AP648" s="446">
        <v>1551</v>
      </c>
      <c r="AQ648" s="447">
        <v>435.48864063108454</v>
      </c>
      <c r="AR648" s="446">
        <v>1810</v>
      </c>
      <c r="AS648" s="449">
        <v>40</v>
      </c>
      <c r="AT648" s="432" t="s">
        <v>299</v>
      </c>
      <c r="AU648" s="432" t="s">
        <v>197</v>
      </c>
      <c r="AV648" s="450" t="s">
        <v>392</v>
      </c>
      <c r="AW648" s="450" t="s">
        <v>393</v>
      </c>
      <c r="AX648" s="450" t="s">
        <v>348</v>
      </c>
      <c r="AY648" s="450" t="s">
        <v>329</v>
      </c>
      <c r="AZ648" s="450" t="s">
        <v>317</v>
      </c>
      <c r="BA648" s="450" t="s">
        <v>345</v>
      </c>
      <c r="BB648" s="450" t="s">
        <v>329</v>
      </c>
      <c r="BC648" s="450" t="s">
        <v>394</v>
      </c>
      <c r="BD648" s="450" t="s">
        <v>341</v>
      </c>
      <c r="BE648" s="451">
        <f t="shared" si="44"/>
        <v>894.35706214689264</v>
      </c>
      <c r="BF648" s="450">
        <v>1350</v>
      </c>
      <c r="BG648" s="451">
        <f t="shared" si="45"/>
        <v>894.35706214689264</v>
      </c>
      <c r="BH648" s="450">
        <v>1350</v>
      </c>
      <c r="BI648" s="446" t="s">
        <v>1251</v>
      </c>
      <c r="BJ648" s="446" t="s">
        <v>199</v>
      </c>
      <c r="BK648" s="463" t="s">
        <v>195</v>
      </c>
      <c r="BL648" s="453">
        <v>1.1499999999999999</v>
      </c>
      <c r="BM648" s="454">
        <v>40</v>
      </c>
      <c r="BN648" s="484" t="s">
        <v>1252</v>
      </c>
      <c r="BO648" s="454" t="s">
        <v>1253</v>
      </c>
      <c r="BP648" s="454" t="s">
        <v>195</v>
      </c>
      <c r="BQ648" s="454" t="s">
        <v>195</v>
      </c>
      <c r="BT648" s="485">
        <v>129.29250529999999</v>
      </c>
    </row>
    <row r="649" spans="1:72" ht="13.5" customHeight="1" outlineLevel="1">
      <c r="A649" s="431" t="s">
        <v>1362</v>
      </c>
      <c r="B649" s="432" t="s">
        <v>1250</v>
      </c>
      <c r="C649" s="432">
        <v>100</v>
      </c>
      <c r="D649" s="432">
        <v>8</v>
      </c>
      <c r="E649" s="432" t="s">
        <v>383</v>
      </c>
      <c r="F649" s="433">
        <v>885</v>
      </c>
      <c r="G649" s="456">
        <v>787</v>
      </c>
      <c r="H649" s="434">
        <v>345</v>
      </c>
      <c r="I649" s="435">
        <v>96</v>
      </c>
      <c r="J649" s="436">
        <v>48</v>
      </c>
      <c r="K649" s="437">
        <v>38.400000000000006</v>
      </c>
      <c r="L649" s="438">
        <v>142.16279385487792</v>
      </c>
      <c r="M649" s="439">
        <v>71.081396927438959</v>
      </c>
      <c r="N649" s="440">
        <v>56.865117541951172</v>
      </c>
      <c r="O649" s="438">
        <v>190.76545842064817</v>
      </c>
      <c r="P649" s="439">
        <v>95.382729210324086</v>
      </c>
      <c r="Q649" s="441">
        <v>76.306183368259269</v>
      </c>
      <c r="R649" s="442">
        <v>246</v>
      </c>
      <c r="S649" s="443">
        <v>123</v>
      </c>
      <c r="T649" s="437">
        <v>98.4</v>
      </c>
      <c r="U649" s="444">
        <v>1450</v>
      </c>
      <c r="V649" s="432">
        <v>725</v>
      </c>
      <c r="W649" s="445">
        <v>580</v>
      </c>
      <c r="X649" s="443" t="s">
        <v>231</v>
      </c>
      <c r="Y649" s="436" t="s">
        <v>194</v>
      </c>
      <c r="Z649" s="436">
        <v>94.2</v>
      </c>
      <c r="AA649" s="436">
        <v>94.5</v>
      </c>
      <c r="AB649" s="436">
        <v>94.1</v>
      </c>
      <c r="AC649" s="436">
        <v>93.6</v>
      </c>
      <c r="AD649" s="436">
        <v>70</v>
      </c>
      <c r="AE649" s="436">
        <v>78</v>
      </c>
      <c r="AF649" s="436">
        <v>81</v>
      </c>
      <c r="AG649" s="436">
        <v>593</v>
      </c>
      <c r="AH649" s="436">
        <v>771</v>
      </c>
      <c r="AI649" s="436">
        <v>1186</v>
      </c>
      <c r="AJ649" s="436">
        <v>747.18</v>
      </c>
      <c r="AK649" s="436">
        <v>130</v>
      </c>
      <c r="AL649" s="436">
        <v>200</v>
      </c>
      <c r="AM649" s="436">
        <v>126</v>
      </c>
      <c r="AN649" s="432">
        <v>22</v>
      </c>
      <c r="AO649" s="432">
        <v>30</v>
      </c>
      <c r="AP649" s="446">
        <v>1770</v>
      </c>
      <c r="AQ649" s="447">
        <v>537.6579280506113</v>
      </c>
      <c r="AR649" s="446">
        <v>2370</v>
      </c>
      <c r="AS649" s="449">
        <v>53.5</v>
      </c>
      <c r="AT649" s="432" t="s">
        <v>299</v>
      </c>
      <c r="AU649" s="432" t="s">
        <v>197</v>
      </c>
      <c r="AV649" s="450" t="s">
        <v>364</v>
      </c>
      <c r="AW649" s="450" t="s">
        <v>365</v>
      </c>
      <c r="AX649" s="450" t="s">
        <v>396</v>
      </c>
      <c r="AY649" s="450" t="s">
        <v>329</v>
      </c>
      <c r="AZ649" s="450" t="s">
        <v>366</v>
      </c>
      <c r="BA649" s="450" t="s">
        <v>366</v>
      </c>
      <c r="BB649" s="450" t="s">
        <v>317</v>
      </c>
      <c r="BC649" s="450" t="s">
        <v>330</v>
      </c>
      <c r="BD649" s="450" t="s">
        <v>397</v>
      </c>
      <c r="BE649" s="451">
        <f t="shared" si="44"/>
        <v>894.35706214689264</v>
      </c>
      <c r="BF649" s="450">
        <v>1350</v>
      </c>
      <c r="BG649" s="451">
        <f t="shared" si="45"/>
        <v>894.35706214689264</v>
      </c>
      <c r="BH649" s="450">
        <v>1350</v>
      </c>
      <c r="BI649" s="446" t="s">
        <v>1251</v>
      </c>
      <c r="BJ649" s="446" t="s">
        <v>199</v>
      </c>
      <c r="BK649" s="463" t="s">
        <v>195</v>
      </c>
      <c r="BL649" s="453">
        <v>1.1499999999999999</v>
      </c>
      <c r="BM649" s="454">
        <v>40</v>
      </c>
      <c r="BN649" s="484" t="s">
        <v>1252</v>
      </c>
      <c r="BO649" s="454" t="s">
        <v>1253</v>
      </c>
      <c r="BP649" s="454" t="s">
        <v>195</v>
      </c>
      <c r="BQ649" s="454" t="s">
        <v>195</v>
      </c>
      <c r="BT649" s="485">
        <v>124.5262632</v>
      </c>
    </row>
    <row r="650" spans="1:72" ht="13.5" customHeight="1" outlineLevel="1">
      <c r="A650" s="431" t="s">
        <v>1363</v>
      </c>
      <c r="B650" s="432" t="s">
        <v>1250</v>
      </c>
      <c r="C650" s="432">
        <v>125</v>
      </c>
      <c r="D650" s="432">
        <v>8</v>
      </c>
      <c r="E650" s="432" t="s">
        <v>1364</v>
      </c>
      <c r="F650" s="433">
        <v>885</v>
      </c>
      <c r="G650" s="456">
        <v>787</v>
      </c>
      <c r="H650" s="434">
        <v>345</v>
      </c>
      <c r="I650" s="435">
        <v>108</v>
      </c>
      <c r="J650" s="436">
        <v>54</v>
      </c>
      <c r="K650" s="437">
        <v>43.2</v>
      </c>
      <c r="L650" s="438">
        <v>176.95210334473444</v>
      </c>
      <c r="M650" s="439">
        <v>88.47605167236722</v>
      </c>
      <c r="N650" s="440">
        <v>70.780841337893776</v>
      </c>
      <c r="O650" s="438">
        <v>234.941152276108</v>
      </c>
      <c r="P650" s="439">
        <v>117.470576138054</v>
      </c>
      <c r="Q650" s="441">
        <v>93.976460910443208</v>
      </c>
      <c r="R650" s="442">
        <v>304</v>
      </c>
      <c r="S650" s="443">
        <v>152</v>
      </c>
      <c r="T650" s="437">
        <v>121.60000000000001</v>
      </c>
      <c r="U650" s="444">
        <v>1816</v>
      </c>
      <c r="V650" s="432">
        <v>908</v>
      </c>
      <c r="W650" s="445">
        <v>726.40000000000009</v>
      </c>
      <c r="X650" s="443" t="s">
        <v>231</v>
      </c>
      <c r="Y650" s="436" t="s">
        <v>194</v>
      </c>
      <c r="Z650" s="436">
        <v>94.6</v>
      </c>
      <c r="AA650" s="436">
        <v>94.7</v>
      </c>
      <c r="AB650" s="436">
        <v>94.1</v>
      </c>
      <c r="AC650" s="436">
        <v>93.6</v>
      </c>
      <c r="AD650" s="436">
        <v>70</v>
      </c>
      <c r="AE650" s="436">
        <v>79</v>
      </c>
      <c r="AF650" s="436">
        <v>82</v>
      </c>
      <c r="AG650" s="436">
        <v>742</v>
      </c>
      <c r="AH650" s="436">
        <v>965</v>
      </c>
      <c r="AI650" s="436">
        <v>1484</v>
      </c>
      <c r="AJ650" s="436">
        <v>934.92</v>
      </c>
      <c r="AK650" s="436">
        <v>130</v>
      </c>
      <c r="AL650" s="436">
        <v>200</v>
      </c>
      <c r="AM650" s="436">
        <v>126</v>
      </c>
      <c r="AN650" s="432">
        <v>20</v>
      </c>
      <c r="AO650" s="432">
        <v>30</v>
      </c>
      <c r="AP650" s="446">
        <v>2029</v>
      </c>
      <c r="AQ650" s="447">
        <v>540.5</v>
      </c>
      <c r="AR650" s="446">
        <v>2920</v>
      </c>
      <c r="AS650" s="449">
        <v>64.5</v>
      </c>
      <c r="AT650" s="432" t="s">
        <v>299</v>
      </c>
      <c r="AU650" s="432" t="s">
        <v>197</v>
      </c>
      <c r="AV650" s="450" t="s">
        <v>313</v>
      </c>
      <c r="AW650" s="450" t="s">
        <v>314</v>
      </c>
      <c r="AX650" s="450" t="s">
        <v>315</v>
      </c>
      <c r="AY650" s="450" t="s">
        <v>394</v>
      </c>
      <c r="AZ650" s="450" t="s">
        <v>317</v>
      </c>
      <c r="BA650" s="450" t="s">
        <v>345</v>
      </c>
      <c r="BB650" s="450" t="s">
        <v>318</v>
      </c>
      <c r="BC650" s="450" t="s">
        <v>320</v>
      </c>
      <c r="BD650" s="450" t="s">
        <v>341</v>
      </c>
      <c r="BE650" s="451">
        <f t="shared" si="44"/>
        <v>894.35706214689264</v>
      </c>
      <c r="BF650" s="450">
        <v>1350</v>
      </c>
      <c r="BG650" s="451">
        <f t="shared" si="45"/>
        <v>894.35706214689264</v>
      </c>
      <c r="BH650" s="450">
        <v>1350</v>
      </c>
      <c r="BI650" s="446" t="s">
        <v>1251</v>
      </c>
      <c r="BJ650" s="446" t="s">
        <v>199</v>
      </c>
      <c r="BK650" s="463" t="s">
        <v>195</v>
      </c>
      <c r="BL650" s="453">
        <v>1.1499999999999999</v>
      </c>
      <c r="BM650" s="454">
        <v>40</v>
      </c>
      <c r="BN650" s="484" t="s">
        <v>1252</v>
      </c>
      <c r="BO650" s="454" t="s">
        <v>1253</v>
      </c>
      <c r="BP650" s="454" t="s">
        <v>195</v>
      </c>
      <c r="BQ650" s="454" t="s">
        <v>195</v>
      </c>
      <c r="BT650" s="485">
        <v>124.5262632</v>
      </c>
    </row>
    <row r="651" spans="1:72" ht="13.5" customHeight="1" outlineLevel="1">
      <c r="A651" s="431" t="s">
        <v>1365</v>
      </c>
      <c r="B651" s="432" t="s">
        <v>1250</v>
      </c>
      <c r="C651" s="432">
        <v>150</v>
      </c>
      <c r="D651" s="432">
        <v>8</v>
      </c>
      <c r="E651" s="432" t="s">
        <v>400</v>
      </c>
      <c r="F651" s="433">
        <v>885</v>
      </c>
      <c r="G651" s="456">
        <v>787</v>
      </c>
      <c r="H651" s="434">
        <v>345</v>
      </c>
      <c r="I651" s="435">
        <v>122</v>
      </c>
      <c r="J651" s="436">
        <v>61</v>
      </c>
      <c r="K651" s="437">
        <v>48.800000000000004</v>
      </c>
      <c r="L651" s="438">
        <v>207.10088871488713</v>
      </c>
      <c r="M651" s="439">
        <v>103.55044435744357</v>
      </c>
      <c r="N651" s="440">
        <v>82.840355485954859</v>
      </c>
      <c r="O651" s="438">
        <v>278.994482940198</v>
      </c>
      <c r="P651" s="439">
        <v>139.497241470099</v>
      </c>
      <c r="Q651" s="441">
        <v>111.59779317607921</v>
      </c>
      <c r="R651" s="442">
        <v>360</v>
      </c>
      <c r="S651" s="443">
        <v>180</v>
      </c>
      <c r="T651" s="437">
        <v>144</v>
      </c>
      <c r="U651" s="444">
        <v>2170</v>
      </c>
      <c r="V651" s="432">
        <v>1085</v>
      </c>
      <c r="W651" s="445">
        <v>868</v>
      </c>
      <c r="X651" s="443" t="s">
        <v>231</v>
      </c>
      <c r="Y651" s="436" t="s">
        <v>194</v>
      </c>
      <c r="Z651" s="436">
        <v>94.3</v>
      </c>
      <c r="AA651" s="436">
        <v>94.5</v>
      </c>
      <c r="AB651" s="436">
        <v>94.1</v>
      </c>
      <c r="AC651" s="436">
        <v>93.6</v>
      </c>
      <c r="AD651" s="436">
        <v>72</v>
      </c>
      <c r="AE651" s="436">
        <v>80</v>
      </c>
      <c r="AF651" s="436">
        <v>83</v>
      </c>
      <c r="AG651" s="436">
        <v>890</v>
      </c>
      <c r="AH651" s="436">
        <v>1157</v>
      </c>
      <c r="AI651" s="436">
        <v>1780</v>
      </c>
      <c r="AJ651" s="436">
        <v>1121.4000000000001</v>
      </c>
      <c r="AK651" s="436">
        <v>130</v>
      </c>
      <c r="AL651" s="436">
        <v>200</v>
      </c>
      <c r="AM651" s="436">
        <v>126</v>
      </c>
      <c r="AN651" s="432">
        <v>20</v>
      </c>
      <c r="AO651" s="432">
        <v>25</v>
      </c>
      <c r="AP651" s="446">
        <v>2508</v>
      </c>
      <c r="AQ651" s="447">
        <v>669.68213677619065</v>
      </c>
      <c r="AR651" s="446">
        <v>3460</v>
      </c>
      <c r="AS651" s="449">
        <v>70.5</v>
      </c>
      <c r="AT651" s="432" t="s">
        <v>299</v>
      </c>
      <c r="AU651" s="432" t="s">
        <v>197</v>
      </c>
      <c r="AV651" s="450" t="s">
        <v>389</v>
      </c>
      <c r="AW651" s="450" t="s">
        <v>380</v>
      </c>
      <c r="AX651" s="450" t="s">
        <v>318</v>
      </c>
      <c r="AY651" s="450" t="s">
        <v>392</v>
      </c>
      <c r="AZ651" s="450" t="s">
        <v>401</v>
      </c>
      <c r="BA651" s="450" t="s">
        <v>385</v>
      </c>
      <c r="BB651" s="450" t="s">
        <v>392</v>
      </c>
      <c r="BC651" s="450" t="s">
        <v>366</v>
      </c>
      <c r="BD651" s="450" t="s">
        <v>316</v>
      </c>
      <c r="BE651" s="451">
        <f t="shared" si="44"/>
        <v>894.35706214689264</v>
      </c>
      <c r="BF651" s="450">
        <v>1350</v>
      </c>
      <c r="BG651" s="451">
        <f t="shared" si="45"/>
        <v>894.35706214689264</v>
      </c>
      <c r="BH651" s="450">
        <v>1350</v>
      </c>
      <c r="BI651" s="446" t="s">
        <v>1251</v>
      </c>
      <c r="BJ651" s="446" t="s">
        <v>199</v>
      </c>
      <c r="BK651" s="463" t="s">
        <v>195</v>
      </c>
      <c r="BL651" s="453">
        <v>1.1499999999999999</v>
      </c>
      <c r="BM651" s="454">
        <v>40</v>
      </c>
      <c r="BN651" s="484" t="s">
        <v>1252</v>
      </c>
      <c r="BO651" s="454" t="s">
        <v>1253</v>
      </c>
      <c r="BP651" s="454" t="s">
        <v>195</v>
      </c>
      <c r="BQ651" s="454" t="s">
        <v>195</v>
      </c>
      <c r="BT651" s="485">
        <v>123.7464138</v>
      </c>
    </row>
    <row r="652" spans="1:72" ht="13.5" customHeight="1" outlineLevel="1">
      <c r="A652" s="431" t="s">
        <v>1366</v>
      </c>
      <c r="B652" s="432" t="s">
        <v>1250</v>
      </c>
      <c r="C652" s="432">
        <v>200</v>
      </c>
      <c r="D652" s="432">
        <v>8</v>
      </c>
      <c r="E652" s="432" t="s">
        <v>400</v>
      </c>
      <c r="F652" s="433">
        <v>885</v>
      </c>
      <c r="G652" s="456">
        <v>787</v>
      </c>
      <c r="H652" s="434">
        <v>345</v>
      </c>
      <c r="I652" s="435">
        <v>156</v>
      </c>
      <c r="J652" s="436">
        <v>78</v>
      </c>
      <c r="K652" s="437">
        <v>62.400000000000006</v>
      </c>
      <c r="L652" s="438">
        <v>277.96040405606084</v>
      </c>
      <c r="M652" s="439">
        <v>138.98020202803042</v>
      </c>
      <c r="N652" s="440">
        <v>111.18416162242434</v>
      </c>
      <c r="O652" s="438">
        <v>374.71877255658825</v>
      </c>
      <c r="P652" s="439">
        <v>187.35938627829412</v>
      </c>
      <c r="Q652" s="441">
        <v>149.8875090226353</v>
      </c>
      <c r="R652" s="442">
        <v>480</v>
      </c>
      <c r="S652" s="443">
        <v>240</v>
      </c>
      <c r="T652" s="437">
        <v>192</v>
      </c>
      <c r="U652" s="444">
        <v>2900</v>
      </c>
      <c r="V652" s="432">
        <v>1450</v>
      </c>
      <c r="W652" s="445">
        <v>1160</v>
      </c>
      <c r="X652" s="443" t="s">
        <v>231</v>
      </c>
      <c r="Y652" s="436" t="s">
        <v>194</v>
      </c>
      <c r="Z652" s="436">
        <v>95</v>
      </c>
      <c r="AA652" s="436">
        <v>95</v>
      </c>
      <c r="AB652" s="436">
        <v>94.5</v>
      </c>
      <c r="AC652" s="436">
        <v>94.1</v>
      </c>
      <c r="AD652" s="436">
        <v>71</v>
      </c>
      <c r="AE652" s="436">
        <v>79</v>
      </c>
      <c r="AF652" s="436">
        <v>83</v>
      </c>
      <c r="AG652" s="436">
        <v>1187</v>
      </c>
      <c r="AH652" s="436">
        <v>1484</v>
      </c>
      <c r="AI652" s="436">
        <v>2374</v>
      </c>
      <c r="AJ652" s="436">
        <v>1495.6200000000001</v>
      </c>
      <c r="AK652" s="436">
        <v>125</v>
      </c>
      <c r="AL652" s="436">
        <v>200</v>
      </c>
      <c r="AM652" s="436">
        <v>126</v>
      </c>
      <c r="AN652" s="432">
        <v>15</v>
      </c>
      <c r="AO652" s="432">
        <v>25</v>
      </c>
      <c r="AP652" s="446">
        <v>2450</v>
      </c>
      <c r="AQ652" s="447">
        <v>860.21</v>
      </c>
      <c r="AR652" s="446">
        <v>4510</v>
      </c>
      <c r="AS652" s="449">
        <v>88.5</v>
      </c>
      <c r="AT652" s="432" t="s">
        <v>299</v>
      </c>
      <c r="AU652" s="432" t="s">
        <v>197</v>
      </c>
      <c r="AV652" s="450">
        <v>64</v>
      </c>
      <c r="AW652" s="450">
        <v>76</v>
      </c>
      <c r="AX652" s="450">
        <v>48</v>
      </c>
      <c r="AY652" s="450">
        <v>56</v>
      </c>
      <c r="AZ652" s="450">
        <v>59</v>
      </c>
      <c r="BA652" s="450">
        <v>59</v>
      </c>
      <c r="BB652" s="450">
        <v>57</v>
      </c>
      <c r="BC652" s="450">
        <v>53</v>
      </c>
      <c r="BD652" s="450">
        <v>41</v>
      </c>
      <c r="BE652" s="451">
        <f t="shared" si="44"/>
        <v>894.35706214689264</v>
      </c>
      <c r="BF652" s="450">
        <v>1350</v>
      </c>
      <c r="BG652" s="451">
        <f t="shared" si="45"/>
        <v>894.35706214689264</v>
      </c>
      <c r="BH652" s="458">
        <f>BF652</f>
        <v>1350</v>
      </c>
      <c r="BI652" s="446" t="s">
        <v>1251</v>
      </c>
      <c r="BJ652" s="446" t="s">
        <v>199</v>
      </c>
      <c r="BK652" s="463" t="s">
        <v>195</v>
      </c>
      <c r="BL652" s="453">
        <v>1</v>
      </c>
      <c r="BM652" s="454">
        <v>40</v>
      </c>
      <c r="BN652" s="484" t="s">
        <v>1252</v>
      </c>
      <c r="BO652" s="454" t="s">
        <v>1253</v>
      </c>
      <c r="BP652" s="454" t="s">
        <v>195</v>
      </c>
      <c r="BQ652" s="454" t="s">
        <v>195</v>
      </c>
      <c r="BT652" s="485">
        <v>120.22617630000001</v>
      </c>
    </row>
    <row r="653" spans="1:72" ht="13.5" customHeight="1" outlineLevel="1">
      <c r="A653" s="431" t="s">
        <v>1367</v>
      </c>
      <c r="B653" s="432" t="s">
        <v>1250</v>
      </c>
      <c r="C653" s="432">
        <v>125</v>
      </c>
      <c r="D653" s="432">
        <v>2</v>
      </c>
      <c r="E653" s="432" t="s">
        <v>409</v>
      </c>
      <c r="F653" s="433">
        <v>3575</v>
      </c>
      <c r="G653" s="456">
        <v>3181</v>
      </c>
      <c r="H653" s="434">
        <v>1322</v>
      </c>
      <c r="I653" s="435">
        <v>64</v>
      </c>
      <c r="J653" s="436">
        <v>32</v>
      </c>
      <c r="K653" s="437">
        <v>25.6</v>
      </c>
      <c r="L653" s="438">
        <v>147.6161285397873</v>
      </c>
      <c r="M653" s="439">
        <v>73.808064269893649</v>
      </c>
      <c r="N653" s="440">
        <v>59.046451415914923</v>
      </c>
      <c r="O653" s="438">
        <v>210.02595862289067</v>
      </c>
      <c r="P653" s="439">
        <v>105.01297931144533</v>
      </c>
      <c r="Q653" s="441">
        <v>84.010383449156279</v>
      </c>
      <c r="R653" s="442">
        <v>276</v>
      </c>
      <c r="S653" s="443">
        <v>138</v>
      </c>
      <c r="T653" s="437">
        <v>110.4</v>
      </c>
      <c r="U653" s="444">
        <v>1816</v>
      </c>
      <c r="V653" s="432">
        <v>908</v>
      </c>
      <c r="W653" s="445">
        <v>726.40000000000009</v>
      </c>
      <c r="X653" s="443" t="s">
        <v>231</v>
      </c>
      <c r="Y653" s="436" t="s">
        <v>194</v>
      </c>
      <c r="Z653" s="436">
        <v>94.5</v>
      </c>
      <c r="AA653" s="436">
        <v>95.1</v>
      </c>
      <c r="AB653" s="436">
        <v>95</v>
      </c>
      <c r="AC653" s="436">
        <v>94.5</v>
      </c>
      <c r="AD653" s="436">
        <v>84</v>
      </c>
      <c r="AE653" s="436">
        <v>88</v>
      </c>
      <c r="AF653" s="436">
        <v>89</v>
      </c>
      <c r="AG653" s="436">
        <v>184</v>
      </c>
      <c r="AH653" s="436">
        <v>221</v>
      </c>
      <c r="AI653" s="436">
        <v>368</v>
      </c>
      <c r="AJ653" s="436">
        <v>187.68</v>
      </c>
      <c r="AK653" s="436">
        <v>120</v>
      </c>
      <c r="AL653" s="436">
        <v>200</v>
      </c>
      <c r="AM653" s="436">
        <v>102</v>
      </c>
      <c r="AN653" s="432">
        <v>18</v>
      </c>
      <c r="AO653" s="432">
        <v>23</v>
      </c>
      <c r="AP653" s="446">
        <v>1450</v>
      </c>
      <c r="AQ653" s="447">
        <v>401</v>
      </c>
      <c r="AR653" s="446">
        <v>113</v>
      </c>
      <c r="AS653" s="449">
        <v>20.9</v>
      </c>
      <c r="AT653" s="432" t="s">
        <v>299</v>
      </c>
      <c r="AU653" s="432" t="s">
        <v>197</v>
      </c>
      <c r="AV653" s="450">
        <v>79</v>
      </c>
      <c r="AW653" s="450">
        <v>90</v>
      </c>
      <c r="AX653" s="450">
        <v>52</v>
      </c>
      <c r="AY653" s="450">
        <v>68</v>
      </c>
      <c r="AZ653" s="450">
        <v>72</v>
      </c>
      <c r="BA653" s="450">
        <v>74</v>
      </c>
      <c r="BB653" s="450">
        <v>74</v>
      </c>
      <c r="BC653" s="450">
        <v>70</v>
      </c>
      <c r="BD653" s="450">
        <v>60</v>
      </c>
      <c r="BE653" s="451">
        <f t="shared" si="44"/>
        <v>335.38389830508476</v>
      </c>
      <c r="BF653" s="450">
        <v>3600</v>
      </c>
      <c r="BG653" s="451">
        <f t="shared" si="45"/>
        <v>335.38389830508476</v>
      </c>
      <c r="BH653" s="450">
        <v>3600</v>
      </c>
      <c r="BI653" s="446" t="s">
        <v>1251</v>
      </c>
      <c r="BJ653" s="446" t="s">
        <v>199</v>
      </c>
      <c r="BK653" s="463" t="s">
        <v>195</v>
      </c>
      <c r="BL653" s="453">
        <v>1.1499999999999999</v>
      </c>
      <c r="BM653" s="454">
        <v>40</v>
      </c>
      <c r="BN653" s="484" t="s">
        <v>1252</v>
      </c>
      <c r="BO653" s="454" t="s">
        <v>1253</v>
      </c>
      <c r="BP653" s="454" t="s">
        <v>195</v>
      </c>
      <c r="BQ653" s="454" t="s">
        <v>195</v>
      </c>
      <c r="BT653" s="485">
        <v>115.0511321</v>
      </c>
    </row>
    <row r="654" spans="1:72" ht="13.5" customHeight="1" outlineLevel="1">
      <c r="A654" s="431" t="s">
        <v>1368</v>
      </c>
      <c r="B654" s="432" t="s">
        <v>1250</v>
      </c>
      <c r="C654" s="432">
        <v>150</v>
      </c>
      <c r="D654" s="432">
        <v>2</v>
      </c>
      <c r="E654" s="432" t="s">
        <v>411</v>
      </c>
      <c r="F654" s="433">
        <v>3575</v>
      </c>
      <c r="G654" s="456">
        <v>3181</v>
      </c>
      <c r="H654" s="434">
        <v>1322</v>
      </c>
      <c r="I654" s="435">
        <v>74</v>
      </c>
      <c r="J654" s="436">
        <v>37</v>
      </c>
      <c r="K654" s="437">
        <v>29.6</v>
      </c>
      <c r="L654" s="438">
        <v>176.57878667101139</v>
      </c>
      <c r="M654" s="439">
        <v>88.289393335505693</v>
      </c>
      <c r="N654" s="440">
        <v>70.631514668404563</v>
      </c>
      <c r="O654" s="438">
        <v>248.93757565714947</v>
      </c>
      <c r="P654" s="439">
        <v>124.46878782857473</v>
      </c>
      <c r="Q654" s="441">
        <v>99.575030262859798</v>
      </c>
      <c r="R654" s="442">
        <v>328</v>
      </c>
      <c r="S654" s="443">
        <v>164</v>
      </c>
      <c r="T654" s="437">
        <v>131.20000000000002</v>
      </c>
      <c r="U654" s="444">
        <v>2170</v>
      </c>
      <c r="V654" s="432">
        <v>1085</v>
      </c>
      <c r="W654" s="445">
        <v>868</v>
      </c>
      <c r="X654" s="443" t="s">
        <v>231</v>
      </c>
      <c r="Y654" s="436" t="s">
        <v>194</v>
      </c>
      <c r="Z654" s="436">
        <v>94.8</v>
      </c>
      <c r="AA654" s="436">
        <v>95.2</v>
      </c>
      <c r="AB654" s="436">
        <v>95</v>
      </c>
      <c r="AC654" s="436">
        <v>94.5</v>
      </c>
      <c r="AD654" s="436">
        <v>84</v>
      </c>
      <c r="AE654" s="436">
        <v>89</v>
      </c>
      <c r="AF654" s="436">
        <v>90</v>
      </c>
      <c r="AG654" s="436">
        <v>220</v>
      </c>
      <c r="AH654" s="436">
        <v>264</v>
      </c>
      <c r="AI654" s="436">
        <v>440</v>
      </c>
      <c r="AJ654" s="436">
        <v>224.4</v>
      </c>
      <c r="AK654" s="436">
        <v>120</v>
      </c>
      <c r="AL654" s="436">
        <v>200</v>
      </c>
      <c r="AM654" s="436">
        <v>102</v>
      </c>
      <c r="AN654" s="432">
        <v>15</v>
      </c>
      <c r="AO654" s="432">
        <v>18</v>
      </c>
      <c r="AP654" s="446">
        <v>1611</v>
      </c>
      <c r="AQ654" s="447">
        <v>422</v>
      </c>
      <c r="AR654" s="446">
        <v>133</v>
      </c>
      <c r="AS654" s="449">
        <v>25.1</v>
      </c>
      <c r="AT654" s="432" t="s">
        <v>299</v>
      </c>
      <c r="AU654" s="432" t="s">
        <v>197</v>
      </c>
      <c r="AV654" s="450">
        <v>79</v>
      </c>
      <c r="AW654" s="450">
        <v>90</v>
      </c>
      <c r="AX654" s="450">
        <v>50</v>
      </c>
      <c r="AY654" s="450">
        <v>67</v>
      </c>
      <c r="AZ654" s="450">
        <v>71</v>
      </c>
      <c r="BA654" s="450">
        <v>74</v>
      </c>
      <c r="BB654" s="450">
        <v>74</v>
      </c>
      <c r="BC654" s="450">
        <v>70</v>
      </c>
      <c r="BD654" s="450">
        <v>59</v>
      </c>
      <c r="BE654" s="451">
        <f t="shared" si="44"/>
        <v>335.38389830508476</v>
      </c>
      <c r="BF654" s="450">
        <v>3600</v>
      </c>
      <c r="BG654" s="451">
        <f t="shared" si="45"/>
        <v>335.38389830508476</v>
      </c>
      <c r="BH654" s="450">
        <v>3600</v>
      </c>
      <c r="BI654" s="446" t="s">
        <v>1251</v>
      </c>
      <c r="BJ654" s="446" t="s">
        <v>199</v>
      </c>
      <c r="BK654" s="463" t="s">
        <v>195</v>
      </c>
      <c r="BL654" s="453">
        <v>1.1499999999999999</v>
      </c>
      <c r="BM654" s="454">
        <v>40</v>
      </c>
      <c r="BN654" s="484" t="s">
        <v>1252</v>
      </c>
      <c r="BO654" s="454" t="s">
        <v>1253</v>
      </c>
      <c r="BP654" s="454" t="s">
        <v>195</v>
      </c>
      <c r="BQ654" s="454" t="s">
        <v>195</v>
      </c>
      <c r="BT654" s="485">
        <v>98.456400000000002</v>
      </c>
    </row>
    <row r="655" spans="1:72" ht="13.5" customHeight="1" outlineLevel="1">
      <c r="A655" s="431" t="s">
        <v>1369</v>
      </c>
      <c r="B655" s="432" t="s">
        <v>1250</v>
      </c>
      <c r="C655" s="432">
        <v>200</v>
      </c>
      <c r="D655" s="432">
        <v>2</v>
      </c>
      <c r="E655" s="432" t="s">
        <v>413</v>
      </c>
      <c r="F655" s="433">
        <v>3575</v>
      </c>
      <c r="G655" s="456">
        <v>3181</v>
      </c>
      <c r="H655" s="434">
        <v>1322</v>
      </c>
      <c r="I655" s="435">
        <v>88</v>
      </c>
      <c r="J655" s="436">
        <v>44</v>
      </c>
      <c r="K655" s="437">
        <v>35.200000000000003</v>
      </c>
      <c r="L655" s="438">
        <v>223.55753664959101</v>
      </c>
      <c r="M655" s="439">
        <v>111.77876832479551</v>
      </c>
      <c r="N655" s="440">
        <v>89.423014659836412</v>
      </c>
      <c r="O655" s="438">
        <v>326.85546118516913</v>
      </c>
      <c r="P655" s="439">
        <v>163.42773059258457</v>
      </c>
      <c r="Q655" s="441">
        <v>130.74218447406767</v>
      </c>
      <c r="R655" s="442">
        <v>432</v>
      </c>
      <c r="S655" s="443">
        <v>216</v>
      </c>
      <c r="T655" s="437">
        <v>172.8</v>
      </c>
      <c r="U655" s="444">
        <v>2900</v>
      </c>
      <c r="V655" s="432">
        <v>1450</v>
      </c>
      <c r="W655" s="445">
        <v>1160</v>
      </c>
      <c r="X655" s="443" t="s">
        <v>231</v>
      </c>
      <c r="Y655" s="436" t="s">
        <v>194</v>
      </c>
      <c r="Z655" s="436">
        <v>95.3</v>
      </c>
      <c r="AA655" s="436">
        <v>95.6</v>
      </c>
      <c r="AB655" s="436">
        <v>95.4</v>
      </c>
      <c r="AC655" s="436">
        <v>95</v>
      </c>
      <c r="AD655" s="436">
        <v>88</v>
      </c>
      <c r="AE655" s="436">
        <v>90</v>
      </c>
      <c r="AF655" s="436">
        <v>91</v>
      </c>
      <c r="AG655" s="436">
        <v>294</v>
      </c>
      <c r="AH655" s="436">
        <v>353</v>
      </c>
      <c r="AI655" s="436">
        <v>588</v>
      </c>
      <c r="AJ655" s="436">
        <v>299.88</v>
      </c>
      <c r="AK655" s="436">
        <v>120</v>
      </c>
      <c r="AL655" s="436">
        <v>200</v>
      </c>
      <c r="AM655" s="436">
        <v>102</v>
      </c>
      <c r="AN655" s="432">
        <v>16</v>
      </c>
      <c r="AO655" s="432">
        <v>20</v>
      </c>
      <c r="AP655" s="446">
        <v>2250</v>
      </c>
      <c r="AQ655" s="447">
        <v>439</v>
      </c>
      <c r="AR655" s="446">
        <v>172</v>
      </c>
      <c r="AS655" s="449">
        <v>31.4</v>
      </c>
      <c r="AT655" s="432" t="s">
        <v>299</v>
      </c>
      <c r="AU655" s="432" t="s">
        <v>197</v>
      </c>
      <c r="AV655" s="450">
        <v>83</v>
      </c>
      <c r="AW655" s="450">
        <v>94</v>
      </c>
      <c r="AX655" s="450">
        <v>55</v>
      </c>
      <c r="AY655" s="450">
        <v>69</v>
      </c>
      <c r="AZ655" s="450">
        <v>74</v>
      </c>
      <c r="BA655" s="450">
        <v>78</v>
      </c>
      <c r="BB655" s="450">
        <v>79</v>
      </c>
      <c r="BC655" s="450">
        <v>72</v>
      </c>
      <c r="BD655" s="450">
        <v>63</v>
      </c>
      <c r="BE655" s="451">
        <f t="shared" ref="BE655:BE718" si="49">(((125*746)*(9.549))/BF655)/0.7375</f>
        <v>335.38389830508476</v>
      </c>
      <c r="BF655" s="450">
        <v>3600</v>
      </c>
      <c r="BG655" s="451">
        <f t="shared" ref="BG655:BG718" si="50">BE655</f>
        <v>335.38389830508476</v>
      </c>
      <c r="BH655" s="450">
        <v>3600</v>
      </c>
      <c r="BI655" s="446" t="s">
        <v>1251</v>
      </c>
      <c r="BJ655" s="446" t="s">
        <v>199</v>
      </c>
      <c r="BK655" s="463" t="s">
        <v>195</v>
      </c>
      <c r="BL655" s="453">
        <v>1.1499999999999999</v>
      </c>
      <c r="BM655" s="454">
        <v>40</v>
      </c>
      <c r="BN655" s="484" t="s">
        <v>1252</v>
      </c>
      <c r="BO655" s="454" t="s">
        <v>1253</v>
      </c>
      <c r="BP655" s="454" t="s">
        <v>195</v>
      </c>
      <c r="BQ655" s="454" t="s">
        <v>195</v>
      </c>
      <c r="BT655" s="485">
        <v>117.8052632</v>
      </c>
    </row>
    <row r="656" spans="1:72" ht="13.5" customHeight="1" outlineLevel="1">
      <c r="A656" s="431" t="s">
        <v>1370</v>
      </c>
      <c r="B656" s="432" t="s">
        <v>1250</v>
      </c>
      <c r="C656" s="432">
        <v>250</v>
      </c>
      <c r="D656" s="432">
        <v>2</v>
      </c>
      <c r="E656" s="432" t="s">
        <v>421</v>
      </c>
      <c r="F656" s="433">
        <v>3575</v>
      </c>
      <c r="G656" s="456">
        <v>3181</v>
      </c>
      <c r="H656" s="434">
        <v>1322</v>
      </c>
      <c r="I656" s="435">
        <v>90</v>
      </c>
      <c r="J656" s="436">
        <v>45</v>
      </c>
      <c r="K656" s="437">
        <v>36</v>
      </c>
      <c r="L656" s="438">
        <v>275.15217929363325</v>
      </c>
      <c r="M656" s="439">
        <v>137.57608964681663</v>
      </c>
      <c r="N656" s="440">
        <v>110.06087171745331</v>
      </c>
      <c r="O656" s="438">
        <v>402.39588885605474</v>
      </c>
      <c r="P656" s="439">
        <v>201.19794442802737</v>
      </c>
      <c r="Q656" s="441">
        <v>160.95835554242191</v>
      </c>
      <c r="R656" s="442">
        <v>530</v>
      </c>
      <c r="S656" s="443">
        <v>265</v>
      </c>
      <c r="T656" s="437">
        <v>212</v>
      </c>
      <c r="U656" s="444">
        <v>3650</v>
      </c>
      <c r="V656" s="432">
        <v>1825</v>
      </c>
      <c r="W656" s="445">
        <v>1460</v>
      </c>
      <c r="X656" s="443" t="s">
        <v>231</v>
      </c>
      <c r="Y656" s="436" t="s">
        <v>194</v>
      </c>
      <c r="Z656" s="436">
        <v>95.7</v>
      </c>
      <c r="AA656" s="436">
        <v>96</v>
      </c>
      <c r="AB656" s="436">
        <v>95.8</v>
      </c>
      <c r="AC656" s="436">
        <v>95.4</v>
      </c>
      <c r="AD656" s="436">
        <v>89</v>
      </c>
      <c r="AE656" s="436">
        <v>91</v>
      </c>
      <c r="AF656" s="436">
        <v>91</v>
      </c>
      <c r="AG656" s="436">
        <v>368</v>
      </c>
      <c r="AH656" s="436">
        <v>442</v>
      </c>
      <c r="AI656" s="436">
        <v>736</v>
      </c>
      <c r="AJ656" s="436">
        <v>375.36</v>
      </c>
      <c r="AK656" s="436">
        <v>120</v>
      </c>
      <c r="AL656" s="436">
        <v>200</v>
      </c>
      <c r="AM656" s="436">
        <v>102</v>
      </c>
      <c r="AN656" s="432">
        <v>12</v>
      </c>
      <c r="AO656" s="432">
        <v>18</v>
      </c>
      <c r="AP656" s="446">
        <v>2300</v>
      </c>
      <c r="AQ656" s="447">
        <v>447.2</v>
      </c>
      <c r="AR656" s="446">
        <v>210</v>
      </c>
      <c r="AS656" s="449">
        <v>39.299999999999997</v>
      </c>
      <c r="AT656" s="432" t="s">
        <v>299</v>
      </c>
      <c r="AU656" s="432" t="s">
        <v>197</v>
      </c>
      <c r="AV656" s="450">
        <v>82</v>
      </c>
      <c r="AW656" s="450">
        <v>94</v>
      </c>
      <c r="AX656" s="450">
        <v>54</v>
      </c>
      <c r="AY656" s="450">
        <v>69</v>
      </c>
      <c r="AZ656" s="450">
        <v>73</v>
      </c>
      <c r="BA656" s="450">
        <v>78</v>
      </c>
      <c r="BB656" s="450">
        <v>78</v>
      </c>
      <c r="BC656" s="450">
        <v>72</v>
      </c>
      <c r="BD656" s="450">
        <v>63</v>
      </c>
      <c r="BE656" s="451">
        <f t="shared" si="49"/>
        <v>335.38389830508476</v>
      </c>
      <c r="BF656" s="450">
        <v>3600</v>
      </c>
      <c r="BG656" s="451">
        <f t="shared" si="50"/>
        <v>335.38389830508476</v>
      </c>
      <c r="BH656" s="450">
        <v>3600</v>
      </c>
      <c r="BI656" s="446" t="s">
        <v>1251</v>
      </c>
      <c r="BJ656" s="446" t="s">
        <v>199</v>
      </c>
      <c r="BK656" s="463" t="s">
        <v>195</v>
      </c>
      <c r="BL656" s="453">
        <v>1.1499999999999999</v>
      </c>
      <c r="BM656" s="454">
        <v>40</v>
      </c>
      <c r="BN656" s="484" t="s">
        <v>1252</v>
      </c>
      <c r="BO656" s="454" t="s">
        <v>1253</v>
      </c>
      <c r="BP656" s="454" t="s">
        <v>195</v>
      </c>
      <c r="BQ656" s="454" t="s">
        <v>195</v>
      </c>
      <c r="BT656" s="485">
        <v>107.56473680000001</v>
      </c>
    </row>
    <row r="657" spans="1:72" ht="13.5" customHeight="1" outlineLevel="1">
      <c r="A657" s="431" t="s">
        <v>1371</v>
      </c>
      <c r="B657" s="432" t="s">
        <v>1250</v>
      </c>
      <c r="C657" s="432">
        <v>300</v>
      </c>
      <c r="D657" s="432">
        <v>2</v>
      </c>
      <c r="E657" s="432" t="s">
        <v>421</v>
      </c>
      <c r="F657" s="433">
        <v>3570</v>
      </c>
      <c r="G657" s="456">
        <v>3177</v>
      </c>
      <c r="H657" s="434">
        <v>963</v>
      </c>
      <c r="I657" s="435">
        <v>136</v>
      </c>
      <c r="J657" s="436">
        <v>68</v>
      </c>
      <c r="K657" s="437">
        <v>54.400000000000006</v>
      </c>
      <c r="L657" s="438">
        <v>343.49525943389625</v>
      </c>
      <c r="M657" s="439">
        <v>171.74762971694813</v>
      </c>
      <c r="N657" s="440">
        <v>137.39810377355852</v>
      </c>
      <c r="O657" s="438">
        <v>489.25963605379184</v>
      </c>
      <c r="P657" s="439">
        <v>244.62981802689592</v>
      </c>
      <c r="Q657" s="441">
        <v>195.70385442151675</v>
      </c>
      <c r="R657" s="442">
        <v>650</v>
      </c>
      <c r="S657" s="443">
        <v>325</v>
      </c>
      <c r="T657" s="437">
        <v>260</v>
      </c>
      <c r="U657" s="444">
        <v>4400</v>
      </c>
      <c r="V657" s="432">
        <v>2200</v>
      </c>
      <c r="W657" s="445">
        <v>1760</v>
      </c>
      <c r="X657" s="443" t="s">
        <v>231</v>
      </c>
      <c r="Y657" s="436" t="s">
        <v>194</v>
      </c>
      <c r="Z657" s="436">
        <v>95.2</v>
      </c>
      <c r="AA657" s="436">
        <v>95.8</v>
      </c>
      <c r="AB657" s="436">
        <v>95.8</v>
      </c>
      <c r="AC657" s="436">
        <v>95.4</v>
      </c>
      <c r="AD657" s="436">
        <v>86</v>
      </c>
      <c r="AE657" s="436">
        <v>90</v>
      </c>
      <c r="AF657" s="436">
        <v>91</v>
      </c>
      <c r="AG657" s="436">
        <v>441</v>
      </c>
      <c r="AH657" s="436">
        <v>441</v>
      </c>
      <c r="AI657" s="436">
        <v>882</v>
      </c>
      <c r="AJ657" s="436">
        <v>330.75</v>
      </c>
      <c r="AK657" s="436">
        <v>100</v>
      </c>
      <c r="AL657" s="436">
        <v>200</v>
      </c>
      <c r="AM657" s="436">
        <v>75</v>
      </c>
      <c r="AN657" s="432">
        <v>12</v>
      </c>
      <c r="AO657" s="432">
        <v>13</v>
      </c>
      <c r="AP657" s="446">
        <v>2300</v>
      </c>
      <c r="AQ657" s="447">
        <v>227.23</v>
      </c>
      <c r="AR657" s="446">
        <v>246</v>
      </c>
      <c r="AS657" s="449">
        <v>39.1</v>
      </c>
      <c r="AT657" s="432" t="s">
        <v>299</v>
      </c>
      <c r="AU657" s="432" t="s">
        <v>197</v>
      </c>
      <c r="AV657" s="450">
        <v>91</v>
      </c>
      <c r="AW657" s="450">
        <v>103</v>
      </c>
      <c r="AX657" s="450">
        <v>63</v>
      </c>
      <c r="AY657" s="450">
        <v>77</v>
      </c>
      <c r="AZ657" s="450">
        <v>81</v>
      </c>
      <c r="BA657" s="450">
        <v>88</v>
      </c>
      <c r="BB657" s="450">
        <v>86</v>
      </c>
      <c r="BC657" s="450">
        <v>80</v>
      </c>
      <c r="BD657" s="450">
        <v>71</v>
      </c>
      <c r="BE657" s="451">
        <f t="shared" si="49"/>
        <v>335.38389830508476</v>
      </c>
      <c r="BF657" s="450">
        <v>3600</v>
      </c>
      <c r="BG657" s="451">
        <f t="shared" si="50"/>
        <v>335.38389830508476</v>
      </c>
      <c r="BH657" s="450">
        <v>3600</v>
      </c>
      <c r="BI657" s="446" t="s">
        <v>1251</v>
      </c>
      <c r="BJ657" s="446" t="s">
        <v>199</v>
      </c>
      <c r="BK657" s="463" t="s">
        <v>195</v>
      </c>
      <c r="BL657" s="453">
        <v>1</v>
      </c>
      <c r="BM657" s="454">
        <v>40</v>
      </c>
      <c r="BN657" s="484" t="s">
        <v>1252</v>
      </c>
      <c r="BO657" s="454" t="s">
        <v>1253</v>
      </c>
      <c r="BP657" s="454" t="s">
        <v>195</v>
      </c>
      <c r="BQ657" s="454" t="s">
        <v>195</v>
      </c>
      <c r="BT657" s="485">
        <v>108.7</v>
      </c>
    </row>
    <row r="658" spans="1:72" ht="13.5" customHeight="1" outlineLevel="1">
      <c r="A658" s="431" t="s">
        <v>1372</v>
      </c>
      <c r="B658" s="432" t="s">
        <v>1250</v>
      </c>
      <c r="C658" s="432">
        <v>125</v>
      </c>
      <c r="D658" s="432">
        <v>4</v>
      </c>
      <c r="E658" s="432" t="s">
        <v>409</v>
      </c>
      <c r="F658" s="433">
        <v>1785</v>
      </c>
      <c r="G658" s="456">
        <v>1588</v>
      </c>
      <c r="H658" s="434">
        <v>785</v>
      </c>
      <c r="I658" s="435">
        <v>90</v>
      </c>
      <c r="J658" s="436">
        <v>45</v>
      </c>
      <c r="K658" s="437">
        <v>36</v>
      </c>
      <c r="L658" s="438">
        <v>157.47148690383693</v>
      </c>
      <c r="M658" s="439">
        <v>78.735743451918466</v>
      </c>
      <c r="N658" s="440">
        <v>62.988594761534777</v>
      </c>
      <c r="O658" s="438">
        <v>218.87642490078292</v>
      </c>
      <c r="P658" s="439">
        <v>109.43821245039146</v>
      </c>
      <c r="Q658" s="441">
        <v>87.550569960313169</v>
      </c>
      <c r="R658" s="442">
        <v>286</v>
      </c>
      <c r="S658" s="443">
        <v>143</v>
      </c>
      <c r="T658" s="437">
        <v>114.4</v>
      </c>
      <c r="U658" s="444">
        <v>1816</v>
      </c>
      <c r="V658" s="432">
        <v>908</v>
      </c>
      <c r="W658" s="445">
        <v>726.40000000000009</v>
      </c>
      <c r="X658" s="443" t="s">
        <v>231</v>
      </c>
      <c r="Y658" s="436" t="s">
        <v>194</v>
      </c>
      <c r="Z658" s="436">
        <v>95.4</v>
      </c>
      <c r="AA658" s="436">
        <v>95.6</v>
      </c>
      <c r="AB658" s="436">
        <v>95.4</v>
      </c>
      <c r="AC658" s="436">
        <v>95</v>
      </c>
      <c r="AD658" s="436">
        <v>78</v>
      </c>
      <c r="AE658" s="436">
        <v>84</v>
      </c>
      <c r="AF658" s="436">
        <v>86</v>
      </c>
      <c r="AG658" s="436">
        <v>368</v>
      </c>
      <c r="AH658" s="436">
        <v>589</v>
      </c>
      <c r="AI658" s="436">
        <v>736</v>
      </c>
      <c r="AJ658" s="436">
        <v>552</v>
      </c>
      <c r="AK658" s="436">
        <v>160</v>
      </c>
      <c r="AL658" s="436">
        <v>200</v>
      </c>
      <c r="AM658" s="436">
        <v>150</v>
      </c>
      <c r="AN658" s="432">
        <v>20</v>
      </c>
      <c r="AO658" s="432">
        <v>25</v>
      </c>
      <c r="AP658" s="446">
        <v>1596</v>
      </c>
      <c r="AQ658" s="447">
        <v>460.11998786447054</v>
      </c>
      <c r="AR658" s="446">
        <v>542</v>
      </c>
      <c r="AS658" s="449">
        <v>24.4</v>
      </c>
      <c r="AT658" s="432" t="s">
        <v>299</v>
      </c>
      <c r="AU658" s="432" t="s">
        <v>197</v>
      </c>
      <c r="AV658" s="450">
        <v>75</v>
      </c>
      <c r="AW658" s="450">
        <v>86</v>
      </c>
      <c r="AX658" s="450">
        <v>53</v>
      </c>
      <c r="AY658" s="450">
        <v>64</v>
      </c>
      <c r="AZ658" s="450">
        <v>73</v>
      </c>
      <c r="BA658" s="450">
        <v>68</v>
      </c>
      <c r="BB658" s="450">
        <v>66</v>
      </c>
      <c r="BC658" s="450">
        <v>61</v>
      </c>
      <c r="BD658" s="450">
        <v>51</v>
      </c>
      <c r="BE658" s="451">
        <f t="shared" si="49"/>
        <v>536.61423728813554</v>
      </c>
      <c r="BF658" s="450">
        <v>2250</v>
      </c>
      <c r="BG658" s="451">
        <f t="shared" si="50"/>
        <v>536.61423728813554</v>
      </c>
      <c r="BH658" s="450">
        <v>2250</v>
      </c>
      <c r="BI658" s="446" t="s">
        <v>1251</v>
      </c>
      <c r="BJ658" s="446" t="s">
        <v>199</v>
      </c>
      <c r="BK658" s="463" t="s">
        <v>195</v>
      </c>
      <c r="BL658" s="453">
        <v>1.1499999999999999</v>
      </c>
      <c r="BM658" s="454">
        <v>40</v>
      </c>
      <c r="BN658" s="484" t="s">
        <v>1252</v>
      </c>
      <c r="BO658" s="454" t="s">
        <v>1253</v>
      </c>
      <c r="BP658" s="454" t="s">
        <v>195</v>
      </c>
      <c r="BQ658" s="454" t="s">
        <v>195</v>
      </c>
      <c r="BT658" s="485">
        <v>135.5736842</v>
      </c>
    </row>
    <row r="659" spans="1:72" ht="13.5" customHeight="1" outlineLevel="1">
      <c r="A659" s="431" t="s">
        <v>1373</v>
      </c>
      <c r="B659" s="432" t="s">
        <v>1250</v>
      </c>
      <c r="C659" s="432">
        <v>150</v>
      </c>
      <c r="D659" s="432">
        <v>4</v>
      </c>
      <c r="E659" s="432" t="s">
        <v>411</v>
      </c>
      <c r="F659" s="433">
        <v>1785</v>
      </c>
      <c r="G659" s="456">
        <v>1588</v>
      </c>
      <c r="H659" s="434">
        <v>785</v>
      </c>
      <c r="I659" s="435">
        <v>104</v>
      </c>
      <c r="J659" s="436">
        <v>52</v>
      </c>
      <c r="K659" s="437">
        <v>41.6</v>
      </c>
      <c r="L659" s="438">
        <v>188.37341505487197</v>
      </c>
      <c r="M659" s="439">
        <v>94.186707527435985</v>
      </c>
      <c r="N659" s="440">
        <v>75.349366021948796</v>
      </c>
      <c r="O659" s="438">
        <v>261.5573277564356</v>
      </c>
      <c r="P659" s="439">
        <v>130.7786638782178</v>
      </c>
      <c r="Q659" s="441">
        <v>104.62293110257424</v>
      </c>
      <c r="R659" s="442">
        <v>340</v>
      </c>
      <c r="S659" s="443">
        <v>170</v>
      </c>
      <c r="T659" s="437">
        <v>136</v>
      </c>
      <c r="U659" s="444">
        <v>2170</v>
      </c>
      <c r="V659" s="432">
        <v>1085</v>
      </c>
      <c r="W659" s="445">
        <v>868</v>
      </c>
      <c r="X659" s="443" t="s">
        <v>231</v>
      </c>
      <c r="Y659" s="436" t="s">
        <v>194</v>
      </c>
      <c r="Z659" s="436">
        <v>95.7</v>
      </c>
      <c r="AA659" s="436">
        <v>96</v>
      </c>
      <c r="AB659" s="436">
        <v>95.8</v>
      </c>
      <c r="AC659" s="436">
        <v>95.4</v>
      </c>
      <c r="AD659" s="436">
        <v>78</v>
      </c>
      <c r="AE659" s="436">
        <v>84</v>
      </c>
      <c r="AF659" s="436">
        <v>86</v>
      </c>
      <c r="AG659" s="436">
        <v>441</v>
      </c>
      <c r="AH659" s="436">
        <v>662</v>
      </c>
      <c r="AI659" s="436">
        <v>882</v>
      </c>
      <c r="AJ659" s="436">
        <v>661.5</v>
      </c>
      <c r="AK659" s="436">
        <v>150</v>
      </c>
      <c r="AL659" s="436">
        <v>200</v>
      </c>
      <c r="AM659" s="436">
        <v>150</v>
      </c>
      <c r="AN659" s="432">
        <v>20</v>
      </c>
      <c r="AO659" s="432">
        <v>30</v>
      </c>
      <c r="AP659" s="446">
        <v>1706</v>
      </c>
      <c r="AQ659" s="447">
        <v>447.2649548529053</v>
      </c>
      <c r="AR659" s="446">
        <v>640</v>
      </c>
      <c r="AS659" s="449">
        <v>44.7</v>
      </c>
      <c r="AT659" s="432" t="s">
        <v>299</v>
      </c>
      <c r="AU659" s="432" t="s">
        <v>197</v>
      </c>
      <c r="AV659" s="450">
        <v>73</v>
      </c>
      <c r="AW659" s="450">
        <v>84</v>
      </c>
      <c r="AX659" s="450">
        <v>54</v>
      </c>
      <c r="AY659" s="450">
        <v>64</v>
      </c>
      <c r="AZ659" s="450">
        <v>70</v>
      </c>
      <c r="BA659" s="450">
        <v>67</v>
      </c>
      <c r="BB659" s="450">
        <v>66</v>
      </c>
      <c r="BC659" s="450">
        <v>59</v>
      </c>
      <c r="BD659" s="450">
        <v>49</v>
      </c>
      <c r="BE659" s="451">
        <f t="shared" si="49"/>
        <v>536.61423728813554</v>
      </c>
      <c r="BF659" s="450">
        <v>2250</v>
      </c>
      <c r="BG659" s="451">
        <f t="shared" si="50"/>
        <v>536.61423728813554</v>
      </c>
      <c r="BH659" s="450">
        <v>2250</v>
      </c>
      <c r="BI659" s="446" t="s">
        <v>1251</v>
      </c>
      <c r="BJ659" s="446" t="s">
        <v>199</v>
      </c>
      <c r="BK659" s="463" t="s">
        <v>195</v>
      </c>
      <c r="BL659" s="453">
        <v>1.1499999999999999</v>
      </c>
      <c r="BM659" s="454">
        <v>40</v>
      </c>
      <c r="BN659" s="484" t="s">
        <v>1252</v>
      </c>
      <c r="BO659" s="454" t="s">
        <v>1253</v>
      </c>
      <c r="BP659" s="454" t="s">
        <v>195</v>
      </c>
      <c r="BQ659" s="454" t="s">
        <v>195</v>
      </c>
      <c r="BT659" s="485">
        <v>132.04736840000001</v>
      </c>
    </row>
    <row r="660" spans="1:72" ht="13.5" customHeight="1" outlineLevel="1">
      <c r="A660" s="431" t="s">
        <v>1374</v>
      </c>
      <c r="B660" s="432" t="s">
        <v>1250</v>
      </c>
      <c r="C660" s="432">
        <v>200</v>
      </c>
      <c r="D660" s="432">
        <v>4</v>
      </c>
      <c r="E660" s="432" t="s">
        <v>413</v>
      </c>
      <c r="F660" s="433">
        <v>1785</v>
      </c>
      <c r="G660" s="456">
        <v>1588</v>
      </c>
      <c r="H660" s="434">
        <v>785</v>
      </c>
      <c r="I660" s="435">
        <v>146</v>
      </c>
      <c r="J660" s="436">
        <v>73</v>
      </c>
      <c r="K660" s="437">
        <v>58.400000000000006</v>
      </c>
      <c r="L660" s="438">
        <v>259.85348930812614</v>
      </c>
      <c r="M660" s="439">
        <v>129.92674465406307</v>
      </c>
      <c r="N660" s="440">
        <v>103.94139572325047</v>
      </c>
      <c r="O660" s="438">
        <v>351.11609813811043</v>
      </c>
      <c r="P660" s="439">
        <v>175.55804906905522</v>
      </c>
      <c r="Q660" s="441">
        <v>140.44643925524417</v>
      </c>
      <c r="R660" s="442">
        <v>456</v>
      </c>
      <c r="S660" s="443">
        <v>228</v>
      </c>
      <c r="T660" s="437">
        <v>182.4</v>
      </c>
      <c r="U660" s="444">
        <v>2900</v>
      </c>
      <c r="V660" s="432">
        <v>1450</v>
      </c>
      <c r="W660" s="445">
        <v>1160</v>
      </c>
      <c r="X660" s="443" t="s">
        <v>231</v>
      </c>
      <c r="Y660" s="436" t="s">
        <v>194</v>
      </c>
      <c r="Z660" s="436">
        <v>96.2</v>
      </c>
      <c r="AA660" s="436">
        <v>96.5</v>
      </c>
      <c r="AB660" s="436">
        <v>96.2</v>
      </c>
      <c r="AC660" s="436">
        <v>95.8</v>
      </c>
      <c r="AD660" s="436">
        <v>75</v>
      </c>
      <c r="AE660" s="436">
        <v>83</v>
      </c>
      <c r="AF660" s="436">
        <v>85</v>
      </c>
      <c r="AG660" s="436">
        <v>588</v>
      </c>
      <c r="AH660" s="436">
        <v>941</v>
      </c>
      <c r="AI660" s="436">
        <v>1176</v>
      </c>
      <c r="AJ660" s="436">
        <v>882</v>
      </c>
      <c r="AK660" s="436">
        <v>160</v>
      </c>
      <c r="AL660" s="436">
        <v>200</v>
      </c>
      <c r="AM660" s="436">
        <v>150</v>
      </c>
      <c r="AN660" s="432">
        <v>18</v>
      </c>
      <c r="AO660" s="432">
        <v>25</v>
      </c>
      <c r="AP660" s="446">
        <v>2503.0134000000003</v>
      </c>
      <c r="AQ660" s="447">
        <v>548.47289374491254</v>
      </c>
      <c r="AR660" s="446">
        <v>831</v>
      </c>
      <c r="AS660" s="449">
        <v>54.2</v>
      </c>
      <c r="AT660" s="432" t="s">
        <v>299</v>
      </c>
      <c r="AU660" s="432" t="s">
        <v>197</v>
      </c>
      <c r="AV660" s="450">
        <v>74</v>
      </c>
      <c r="AW660" s="450">
        <v>85</v>
      </c>
      <c r="AX660" s="450">
        <v>51</v>
      </c>
      <c r="AY660" s="450">
        <v>63</v>
      </c>
      <c r="AZ660" s="450">
        <v>70</v>
      </c>
      <c r="BA660" s="450">
        <v>67</v>
      </c>
      <c r="BB660" s="450">
        <v>68</v>
      </c>
      <c r="BC660" s="450">
        <v>60</v>
      </c>
      <c r="BD660" s="450">
        <v>50</v>
      </c>
      <c r="BE660" s="451">
        <f t="shared" si="49"/>
        <v>536.61423728813554</v>
      </c>
      <c r="BF660" s="450">
        <v>2250</v>
      </c>
      <c r="BG660" s="451">
        <f t="shared" si="50"/>
        <v>536.61423728813554</v>
      </c>
      <c r="BH660" s="450">
        <v>2250</v>
      </c>
      <c r="BI660" s="446" t="s">
        <v>1251</v>
      </c>
      <c r="BJ660" s="446" t="s">
        <v>199</v>
      </c>
      <c r="BK660" s="463" t="s">
        <v>195</v>
      </c>
      <c r="BL660" s="453">
        <v>1.1499999999999999</v>
      </c>
      <c r="BM660" s="454">
        <v>40</v>
      </c>
      <c r="BN660" s="484" t="s">
        <v>1252</v>
      </c>
      <c r="BO660" s="454" t="s">
        <v>1253</v>
      </c>
      <c r="BP660" s="454" t="s">
        <v>195</v>
      </c>
      <c r="BQ660" s="454" t="s">
        <v>195</v>
      </c>
      <c r="BT660" s="485">
        <v>139.24</v>
      </c>
    </row>
    <row r="661" spans="1:72" ht="13.5" customHeight="1" outlineLevel="1">
      <c r="A661" s="431" t="s">
        <v>1375</v>
      </c>
      <c r="B661" s="432" t="s">
        <v>1250</v>
      </c>
      <c r="C661" s="432">
        <v>250</v>
      </c>
      <c r="D661" s="432">
        <v>4</v>
      </c>
      <c r="E661" s="432" t="s">
        <v>421</v>
      </c>
      <c r="F661" s="433">
        <v>1785</v>
      </c>
      <c r="G661" s="456">
        <v>1588</v>
      </c>
      <c r="H661" s="434">
        <v>785</v>
      </c>
      <c r="I661" s="435">
        <v>180</v>
      </c>
      <c r="J661" s="436">
        <v>90</v>
      </c>
      <c r="K661" s="437">
        <v>72</v>
      </c>
      <c r="L661" s="438">
        <v>312.64890427941816</v>
      </c>
      <c r="M661" s="439">
        <v>156.32445213970908</v>
      </c>
      <c r="N661" s="440">
        <v>125.05956171176727</v>
      </c>
      <c r="O661" s="438">
        <v>429.45824751652236</v>
      </c>
      <c r="P661" s="439">
        <v>214.72912375826118</v>
      </c>
      <c r="Q661" s="441">
        <v>171.78329900660896</v>
      </c>
      <c r="R661" s="442">
        <v>556</v>
      </c>
      <c r="S661" s="443">
        <v>278</v>
      </c>
      <c r="T661" s="437">
        <v>222.4</v>
      </c>
      <c r="U661" s="444">
        <v>4200</v>
      </c>
      <c r="V661" s="432">
        <v>2100</v>
      </c>
      <c r="W661" s="445">
        <v>1680</v>
      </c>
      <c r="X661" s="443" t="s">
        <v>222</v>
      </c>
      <c r="Y661" s="436" t="s">
        <v>989</v>
      </c>
      <c r="Z661" s="436">
        <v>96.1</v>
      </c>
      <c r="AA661" s="436">
        <v>96.3</v>
      </c>
      <c r="AB661" s="436">
        <v>96.2</v>
      </c>
      <c r="AC661" s="436">
        <v>95.8</v>
      </c>
      <c r="AD661" s="436">
        <v>78</v>
      </c>
      <c r="AE661" s="436">
        <v>85</v>
      </c>
      <c r="AF661" s="436">
        <v>87</v>
      </c>
      <c r="AG661" s="436">
        <v>735</v>
      </c>
      <c r="AH661" s="436">
        <v>1029</v>
      </c>
      <c r="AI661" s="436">
        <v>1470</v>
      </c>
      <c r="AJ661" s="436">
        <v>1102.5</v>
      </c>
      <c r="AK661" s="436">
        <v>140</v>
      </c>
      <c r="AL661" s="436">
        <v>200</v>
      </c>
      <c r="AM661" s="436">
        <v>150</v>
      </c>
      <c r="AN661" s="432">
        <v>18</v>
      </c>
      <c r="AO661" s="432">
        <v>25</v>
      </c>
      <c r="AP661" s="446">
        <v>2490.0216</v>
      </c>
      <c r="AQ661" s="447">
        <v>652.72658393056611</v>
      </c>
      <c r="AR661" s="446">
        <v>1020</v>
      </c>
      <c r="AS661" s="449">
        <v>69.099999999999994</v>
      </c>
      <c r="AT661" s="432" t="s">
        <v>299</v>
      </c>
      <c r="AU661" s="432" t="s">
        <v>197</v>
      </c>
      <c r="AV661" s="450">
        <v>76</v>
      </c>
      <c r="AW661" s="450">
        <v>87</v>
      </c>
      <c r="AX661" s="450">
        <v>53</v>
      </c>
      <c r="AY661" s="450">
        <v>64</v>
      </c>
      <c r="AZ661" s="450">
        <v>72</v>
      </c>
      <c r="BA661" s="450">
        <v>70</v>
      </c>
      <c r="BB661" s="450">
        <v>68</v>
      </c>
      <c r="BC661" s="450">
        <v>61</v>
      </c>
      <c r="BD661" s="450">
        <v>55</v>
      </c>
      <c r="BE661" s="451">
        <f t="shared" si="49"/>
        <v>536.61423728813554</v>
      </c>
      <c r="BF661" s="450">
        <v>2250</v>
      </c>
      <c r="BG661" s="451">
        <f t="shared" si="50"/>
        <v>536.61423728813554</v>
      </c>
      <c r="BH661" s="450">
        <v>2250</v>
      </c>
      <c r="BI661" s="446" t="s">
        <v>1251</v>
      </c>
      <c r="BJ661" s="446" t="s">
        <v>199</v>
      </c>
      <c r="BK661" s="463" t="s">
        <v>195</v>
      </c>
      <c r="BL661" s="453">
        <v>1.1499999999999999</v>
      </c>
      <c r="BM661" s="454">
        <v>40</v>
      </c>
      <c r="BN661" s="484" t="s">
        <v>1252</v>
      </c>
      <c r="BO661" s="454" t="s">
        <v>1253</v>
      </c>
      <c r="BP661" s="454" t="s">
        <v>195</v>
      </c>
      <c r="BQ661" s="454" t="s">
        <v>195</v>
      </c>
      <c r="BT661" s="485">
        <v>129.29578950000001</v>
      </c>
    </row>
    <row r="662" spans="1:72" ht="13.5" customHeight="1" outlineLevel="1">
      <c r="A662" s="431" t="s">
        <v>1376</v>
      </c>
      <c r="B662" s="432" t="s">
        <v>1250</v>
      </c>
      <c r="C662" s="432">
        <v>300</v>
      </c>
      <c r="D662" s="432">
        <v>4</v>
      </c>
      <c r="E662" s="432" t="s">
        <v>421</v>
      </c>
      <c r="F662" s="433">
        <v>1785</v>
      </c>
      <c r="G662" s="456">
        <v>1588</v>
      </c>
      <c r="H662" s="434">
        <v>785</v>
      </c>
      <c r="I662" s="435">
        <v>228</v>
      </c>
      <c r="J662" s="436">
        <v>114</v>
      </c>
      <c r="K662" s="437">
        <v>91.2</v>
      </c>
      <c r="L662" s="438">
        <v>390.18583254071388</v>
      </c>
      <c r="M662" s="439">
        <v>195.09291627035694</v>
      </c>
      <c r="N662" s="440">
        <v>156.07433301628555</v>
      </c>
      <c r="O662" s="438">
        <v>527.76796682753354</v>
      </c>
      <c r="P662" s="439">
        <v>263.88398341376677</v>
      </c>
      <c r="Q662" s="441">
        <v>211.10718673101343</v>
      </c>
      <c r="R662" s="442">
        <v>676</v>
      </c>
      <c r="S662" s="443">
        <v>338</v>
      </c>
      <c r="T662" s="437">
        <v>270.40000000000003</v>
      </c>
      <c r="U662" s="444">
        <v>4800</v>
      </c>
      <c r="V662" s="432">
        <v>2400</v>
      </c>
      <c r="W662" s="445">
        <v>1920</v>
      </c>
      <c r="X662" s="443" t="s">
        <v>222</v>
      </c>
      <c r="Y662" s="436" t="s">
        <v>989</v>
      </c>
      <c r="Z662" s="436">
        <v>96.1</v>
      </c>
      <c r="AA662" s="436">
        <v>96.3</v>
      </c>
      <c r="AB662" s="436">
        <v>96.2</v>
      </c>
      <c r="AC662" s="436">
        <v>95.8</v>
      </c>
      <c r="AD662" s="436">
        <v>75</v>
      </c>
      <c r="AE662" s="436">
        <v>83</v>
      </c>
      <c r="AF662" s="436">
        <v>86</v>
      </c>
      <c r="AG662" s="436">
        <v>882</v>
      </c>
      <c r="AH662" s="436">
        <v>1235</v>
      </c>
      <c r="AI662" s="436">
        <v>1764</v>
      </c>
      <c r="AJ662" s="436">
        <v>1323</v>
      </c>
      <c r="AK662" s="436">
        <v>140</v>
      </c>
      <c r="AL662" s="436">
        <v>200</v>
      </c>
      <c r="AM662" s="436">
        <v>150</v>
      </c>
      <c r="AN662" s="432">
        <v>22</v>
      </c>
      <c r="AO662" s="432">
        <v>30</v>
      </c>
      <c r="AP662" s="446">
        <v>2315</v>
      </c>
      <c r="AQ662" s="447">
        <v>651.93092255490467</v>
      </c>
      <c r="AR662" s="446">
        <v>1200</v>
      </c>
      <c r="AS662" s="449">
        <v>69</v>
      </c>
      <c r="AT662" s="432" t="s">
        <v>299</v>
      </c>
      <c r="AU662" s="432" t="s">
        <v>197</v>
      </c>
      <c r="AV662" s="450">
        <v>84</v>
      </c>
      <c r="AW662" s="450">
        <v>95</v>
      </c>
      <c r="AX662" s="450">
        <v>67</v>
      </c>
      <c r="AY662" s="450">
        <v>73</v>
      </c>
      <c r="AZ662" s="450">
        <v>79</v>
      </c>
      <c r="BA662" s="450">
        <v>79</v>
      </c>
      <c r="BB662" s="450">
        <v>75</v>
      </c>
      <c r="BC662" s="450">
        <v>67</v>
      </c>
      <c r="BD662" s="450">
        <v>58</v>
      </c>
      <c r="BE662" s="451">
        <f t="shared" si="49"/>
        <v>536.61423728813554</v>
      </c>
      <c r="BF662" s="450">
        <v>2250</v>
      </c>
      <c r="BG662" s="451">
        <f t="shared" si="50"/>
        <v>536.61423728813554</v>
      </c>
      <c r="BH662" s="458">
        <f t="shared" ref="BH662:BH666" si="51">BF662</f>
        <v>2250</v>
      </c>
      <c r="BI662" s="446" t="s">
        <v>1251</v>
      </c>
      <c r="BJ662" s="446" t="s">
        <v>199</v>
      </c>
      <c r="BK662" s="463" t="s">
        <v>195</v>
      </c>
      <c r="BL662" s="453">
        <v>1</v>
      </c>
      <c r="BM662" s="454">
        <v>40</v>
      </c>
      <c r="BN662" s="484" t="s">
        <v>1252</v>
      </c>
      <c r="BO662" s="454" t="s">
        <v>1253</v>
      </c>
      <c r="BP662" s="454" t="s">
        <v>195</v>
      </c>
      <c r="BQ662" s="454" t="s">
        <v>195</v>
      </c>
      <c r="BT662" s="485">
        <v>129.29578950000001</v>
      </c>
    </row>
    <row r="663" spans="1:72" ht="13.5" customHeight="1" outlineLevel="1">
      <c r="A663" s="54" t="s">
        <v>1377</v>
      </c>
      <c r="B663" s="432" t="s">
        <v>1250</v>
      </c>
      <c r="C663" s="432">
        <v>100</v>
      </c>
      <c r="D663" s="432">
        <v>6</v>
      </c>
      <c r="E663" s="432" t="s">
        <v>409</v>
      </c>
      <c r="F663" s="433">
        <v>1185</v>
      </c>
      <c r="G663" s="456">
        <v>1054</v>
      </c>
      <c r="H663" s="434">
        <v>521</v>
      </c>
      <c r="I663" s="435">
        <v>78</v>
      </c>
      <c r="J663" s="436">
        <v>39</v>
      </c>
      <c r="K663" s="437">
        <v>31.200000000000003</v>
      </c>
      <c r="L663" s="438">
        <v>135.03038800960275</v>
      </c>
      <c r="M663" s="439">
        <v>67.515194004801373</v>
      </c>
      <c r="N663" s="440">
        <v>54.012155203841104</v>
      </c>
      <c r="O663" s="438">
        <v>182.15799282559266</v>
      </c>
      <c r="P663" s="439">
        <v>91.078996412796329</v>
      </c>
      <c r="Q663" s="441">
        <v>72.863197130237069</v>
      </c>
      <c r="R663" s="442">
        <v>234</v>
      </c>
      <c r="S663" s="443">
        <v>117</v>
      </c>
      <c r="T663" s="437">
        <v>93.600000000000009</v>
      </c>
      <c r="U663" s="444">
        <v>1450</v>
      </c>
      <c r="V663" s="432">
        <v>725</v>
      </c>
      <c r="W663" s="445">
        <v>580</v>
      </c>
      <c r="X663" s="443" t="s">
        <v>231</v>
      </c>
      <c r="Y663" s="436" t="s">
        <v>194</v>
      </c>
      <c r="Z663" s="436">
        <v>95.1</v>
      </c>
      <c r="AA663" s="436">
        <v>95.3</v>
      </c>
      <c r="AB663" s="436">
        <v>95</v>
      </c>
      <c r="AC663" s="436">
        <v>94.5</v>
      </c>
      <c r="AD663" s="436">
        <v>73</v>
      </c>
      <c r="AE663" s="436">
        <v>81</v>
      </c>
      <c r="AF663" s="436">
        <v>84</v>
      </c>
      <c r="AG663" s="436">
        <v>443</v>
      </c>
      <c r="AH663" s="436">
        <v>709</v>
      </c>
      <c r="AI663" s="436">
        <v>886</v>
      </c>
      <c r="AJ663" s="436">
        <v>664.5</v>
      </c>
      <c r="AK663" s="436">
        <v>160</v>
      </c>
      <c r="AL663" s="436">
        <v>200</v>
      </c>
      <c r="AM663" s="436">
        <v>150</v>
      </c>
      <c r="AN663" s="432">
        <v>30</v>
      </c>
      <c r="AO663" s="432">
        <v>35</v>
      </c>
      <c r="AP663" s="446">
        <v>1551</v>
      </c>
      <c r="AQ663" s="447">
        <v>435.70327933192561</v>
      </c>
      <c r="AR663" s="446">
        <v>1180</v>
      </c>
      <c r="AS663" s="449">
        <v>46</v>
      </c>
      <c r="AT663" s="432" t="s">
        <v>299</v>
      </c>
      <c r="AU663" s="432" t="s">
        <v>197</v>
      </c>
      <c r="AV663" s="450">
        <v>65</v>
      </c>
      <c r="AW663" s="450">
        <v>76</v>
      </c>
      <c r="AX663" s="450">
        <v>48</v>
      </c>
      <c r="AY663" s="450">
        <v>58</v>
      </c>
      <c r="AZ663" s="450">
        <v>59</v>
      </c>
      <c r="BA663" s="450">
        <v>60</v>
      </c>
      <c r="BB663" s="450">
        <v>58</v>
      </c>
      <c r="BC663" s="450">
        <v>55</v>
      </c>
      <c r="BD663" s="450">
        <v>42</v>
      </c>
      <c r="BE663" s="451">
        <f t="shared" si="49"/>
        <v>670.76779661016951</v>
      </c>
      <c r="BF663" s="450">
        <v>1800</v>
      </c>
      <c r="BG663" s="451">
        <f t="shared" si="50"/>
        <v>670.76779661016951</v>
      </c>
      <c r="BH663" s="458">
        <f t="shared" si="51"/>
        <v>1800</v>
      </c>
      <c r="BI663" s="446" t="s">
        <v>1251</v>
      </c>
      <c r="BJ663" s="446" t="s">
        <v>199</v>
      </c>
      <c r="BK663" s="463" t="s">
        <v>195</v>
      </c>
      <c r="BL663" s="453">
        <v>1.1499999999999999</v>
      </c>
      <c r="BM663" s="454">
        <v>40</v>
      </c>
      <c r="BN663" s="484" t="s">
        <v>1252</v>
      </c>
      <c r="BO663" s="454" t="s">
        <v>1253</v>
      </c>
      <c r="BP663" s="454" t="s">
        <v>195</v>
      </c>
      <c r="BQ663" s="454" t="s">
        <v>195</v>
      </c>
      <c r="BT663" s="485">
        <v>137.2894737</v>
      </c>
    </row>
    <row r="664" spans="1:72" ht="13.5" customHeight="1" outlineLevel="1">
      <c r="A664" s="54" t="s">
        <v>1378</v>
      </c>
      <c r="B664" s="432" t="s">
        <v>1250</v>
      </c>
      <c r="C664" s="432">
        <v>125</v>
      </c>
      <c r="D664" s="432">
        <v>6</v>
      </c>
      <c r="E664" s="432" t="s">
        <v>411</v>
      </c>
      <c r="F664" s="433">
        <v>1185</v>
      </c>
      <c r="G664" s="456">
        <v>1054</v>
      </c>
      <c r="H664" s="434">
        <v>521</v>
      </c>
      <c r="I664" s="435">
        <v>96</v>
      </c>
      <c r="J664" s="436">
        <v>48</v>
      </c>
      <c r="K664" s="437">
        <v>38.400000000000006</v>
      </c>
      <c r="L664" s="438">
        <v>166.50706629562501</v>
      </c>
      <c r="M664" s="439">
        <v>83.253533147812504</v>
      </c>
      <c r="N664" s="440">
        <v>66.602826518250012</v>
      </c>
      <c r="O664" s="438">
        <v>224.68492643596241</v>
      </c>
      <c r="P664" s="439">
        <v>112.34246321798121</v>
      </c>
      <c r="Q664" s="441">
        <v>89.87397057438497</v>
      </c>
      <c r="R664" s="442">
        <v>288</v>
      </c>
      <c r="S664" s="443">
        <v>144</v>
      </c>
      <c r="T664" s="437">
        <v>115.2</v>
      </c>
      <c r="U664" s="444">
        <v>1816</v>
      </c>
      <c r="V664" s="432">
        <v>908</v>
      </c>
      <c r="W664" s="445">
        <v>726.40000000000009</v>
      </c>
      <c r="X664" s="443" t="s">
        <v>231</v>
      </c>
      <c r="Y664" s="436" t="s">
        <v>194</v>
      </c>
      <c r="Z664" s="436">
        <v>95.1</v>
      </c>
      <c r="AA664" s="436">
        <v>95.4</v>
      </c>
      <c r="AB664" s="436">
        <v>95</v>
      </c>
      <c r="AC664" s="436">
        <v>94.5</v>
      </c>
      <c r="AD664" s="436">
        <v>74</v>
      </c>
      <c r="AE664" s="436">
        <v>82</v>
      </c>
      <c r="AF664" s="436">
        <v>85</v>
      </c>
      <c r="AG664" s="436">
        <v>554</v>
      </c>
      <c r="AH664" s="436">
        <v>886</v>
      </c>
      <c r="AI664" s="436">
        <v>1108</v>
      </c>
      <c r="AJ664" s="436">
        <v>831</v>
      </c>
      <c r="AK664" s="436">
        <v>160</v>
      </c>
      <c r="AL664" s="436">
        <v>200</v>
      </c>
      <c r="AM664" s="436">
        <v>150</v>
      </c>
      <c r="AN664" s="432">
        <v>25</v>
      </c>
      <c r="AO664" s="432">
        <v>35</v>
      </c>
      <c r="AP664" s="446">
        <v>1771</v>
      </c>
      <c r="AQ664" s="447">
        <v>520.68760882395441</v>
      </c>
      <c r="AR664" s="446">
        <v>1450</v>
      </c>
      <c r="AS664" s="449">
        <v>58.5</v>
      </c>
      <c r="AT664" s="432" t="s">
        <v>299</v>
      </c>
      <c r="AU664" s="432" t="s">
        <v>197</v>
      </c>
      <c r="AV664" s="450">
        <v>75</v>
      </c>
      <c r="AW664" s="450">
        <v>86</v>
      </c>
      <c r="AX664" s="450">
        <v>53</v>
      </c>
      <c r="AY664" s="450">
        <v>64</v>
      </c>
      <c r="AZ664" s="450">
        <v>73</v>
      </c>
      <c r="BA664" s="450">
        <v>68</v>
      </c>
      <c r="BB664" s="450">
        <v>66</v>
      </c>
      <c r="BC664" s="450">
        <v>61</v>
      </c>
      <c r="BD664" s="450">
        <v>51</v>
      </c>
      <c r="BE664" s="451">
        <f t="shared" si="49"/>
        <v>670.76779661016951</v>
      </c>
      <c r="BF664" s="450">
        <v>1800</v>
      </c>
      <c r="BG664" s="451">
        <f t="shared" si="50"/>
        <v>670.76779661016951</v>
      </c>
      <c r="BH664" s="458">
        <f t="shared" si="51"/>
        <v>1800</v>
      </c>
      <c r="BI664" s="446" t="s">
        <v>1251</v>
      </c>
      <c r="BJ664" s="446" t="s">
        <v>199</v>
      </c>
      <c r="BK664" s="463" t="s">
        <v>195</v>
      </c>
      <c r="BL664" s="453">
        <v>1.1499999999999999</v>
      </c>
      <c r="BM664" s="454">
        <v>40</v>
      </c>
      <c r="BN664" s="484" t="s">
        <v>1252</v>
      </c>
      <c r="BO664" s="454" t="s">
        <v>1253</v>
      </c>
      <c r="BP664" s="454" t="s">
        <v>195</v>
      </c>
      <c r="BQ664" s="454" t="s">
        <v>195</v>
      </c>
      <c r="BT664" s="485">
        <v>138.09473679999999</v>
      </c>
    </row>
    <row r="665" spans="1:72" ht="13.5" customHeight="1" outlineLevel="1">
      <c r="A665" s="54" t="s">
        <v>1379</v>
      </c>
      <c r="B665" s="432" t="s">
        <v>1250</v>
      </c>
      <c r="C665" s="432">
        <v>150</v>
      </c>
      <c r="D665" s="432">
        <v>6</v>
      </c>
      <c r="E665" s="432" t="s">
        <v>413</v>
      </c>
      <c r="F665" s="433">
        <v>1190</v>
      </c>
      <c r="G665" s="456">
        <v>1059</v>
      </c>
      <c r="H665" s="434">
        <v>464</v>
      </c>
      <c r="I665" s="435">
        <v>118</v>
      </c>
      <c r="J665" s="436">
        <v>59</v>
      </c>
      <c r="K665" s="437">
        <v>47.2</v>
      </c>
      <c r="L665" s="438">
        <v>201.48624319633717</v>
      </c>
      <c r="M665" s="439">
        <v>100.74312159816859</v>
      </c>
      <c r="N665" s="440">
        <v>80.594497278534874</v>
      </c>
      <c r="O665" s="438">
        <v>267.93677477488524</v>
      </c>
      <c r="P665" s="439">
        <v>133.96838738744262</v>
      </c>
      <c r="Q665" s="441">
        <v>107.1747099099541</v>
      </c>
      <c r="R665" s="442">
        <v>344</v>
      </c>
      <c r="S665" s="443">
        <v>172</v>
      </c>
      <c r="T665" s="437">
        <v>137.6</v>
      </c>
      <c r="U665" s="444">
        <v>2170</v>
      </c>
      <c r="V665" s="432">
        <v>1085</v>
      </c>
      <c r="W665" s="445">
        <v>868</v>
      </c>
      <c r="X665" s="443" t="s">
        <v>231</v>
      </c>
      <c r="Y665" s="436" t="s">
        <v>194</v>
      </c>
      <c r="Z665" s="436">
        <v>95.6</v>
      </c>
      <c r="AA665" s="436">
        <v>96</v>
      </c>
      <c r="AB665" s="436">
        <v>95.8</v>
      </c>
      <c r="AC665" s="436">
        <v>95.4</v>
      </c>
      <c r="AD665" s="436">
        <v>73</v>
      </c>
      <c r="AE665" s="436">
        <v>82</v>
      </c>
      <c r="AF665" s="436">
        <v>85</v>
      </c>
      <c r="AG665" s="436">
        <v>662</v>
      </c>
      <c r="AH665" s="436">
        <v>926</v>
      </c>
      <c r="AI665" s="436">
        <v>1324</v>
      </c>
      <c r="AJ665" s="436">
        <v>867.22</v>
      </c>
      <c r="AK665" s="436">
        <v>140</v>
      </c>
      <c r="AL665" s="436">
        <v>200</v>
      </c>
      <c r="AM665" s="436">
        <v>131</v>
      </c>
      <c r="AN665" s="432">
        <v>28</v>
      </c>
      <c r="AO665" s="432">
        <v>43</v>
      </c>
      <c r="AP665" s="446">
        <v>2051.0308800000003</v>
      </c>
      <c r="AQ665" s="447">
        <v>606.36953923476699</v>
      </c>
      <c r="AR665" s="446">
        <v>1720</v>
      </c>
      <c r="AS665" s="449">
        <v>68.599999999999994</v>
      </c>
      <c r="AT665" s="432" t="s">
        <v>299</v>
      </c>
      <c r="AU665" s="432" t="s">
        <v>197</v>
      </c>
      <c r="AV665" s="450">
        <v>73</v>
      </c>
      <c r="AW665" s="450">
        <v>84</v>
      </c>
      <c r="AX665" s="450">
        <v>54</v>
      </c>
      <c r="AY665" s="450">
        <v>64</v>
      </c>
      <c r="AZ665" s="450">
        <v>70</v>
      </c>
      <c r="BA665" s="450">
        <v>67</v>
      </c>
      <c r="BB665" s="450">
        <v>66</v>
      </c>
      <c r="BC665" s="450">
        <v>59</v>
      </c>
      <c r="BD665" s="450">
        <v>49</v>
      </c>
      <c r="BE665" s="451">
        <f t="shared" si="49"/>
        <v>670.76779661016951</v>
      </c>
      <c r="BF665" s="450">
        <v>1800</v>
      </c>
      <c r="BG665" s="451">
        <f t="shared" si="50"/>
        <v>670.76779661016951</v>
      </c>
      <c r="BH665" s="458">
        <f t="shared" si="51"/>
        <v>1800</v>
      </c>
      <c r="BI665" s="446" t="s">
        <v>1251</v>
      </c>
      <c r="BJ665" s="446" t="s">
        <v>199</v>
      </c>
      <c r="BK665" s="463" t="s">
        <v>195</v>
      </c>
      <c r="BL665" s="453">
        <v>1.1499999999999999</v>
      </c>
      <c r="BM665" s="454">
        <v>40</v>
      </c>
      <c r="BN665" s="484" t="s">
        <v>1252</v>
      </c>
      <c r="BO665" s="454" t="s">
        <v>1253</v>
      </c>
      <c r="BP665" s="454" t="s">
        <v>195</v>
      </c>
      <c r="BQ665" s="454" t="s">
        <v>195</v>
      </c>
      <c r="BT665" s="485">
        <v>126.7368421</v>
      </c>
    </row>
    <row r="666" spans="1:72" ht="13.5" customHeight="1" outlineLevel="1">
      <c r="A666" s="54" t="s">
        <v>1380</v>
      </c>
      <c r="B666" s="432" t="s">
        <v>1250</v>
      </c>
      <c r="C666" s="432">
        <v>200</v>
      </c>
      <c r="D666" s="432">
        <v>6</v>
      </c>
      <c r="E666" s="432" t="s">
        <v>421</v>
      </c>
      <c r="F666" s="433">
        <v>1190</v>
      </c>
      <c r="G666" s="456">
        <v>1059</v>
      </c>
      <c r="H666" s="434">
        <v>464</v>
      </c>
      <c r="I666" s="435">
        <v>146</v>
      </c>
      <c r="J666" s="436">
        <v>73</v>
      </c>
      <c r="K666" s="437">
        <v>58.400000000000006</v>
      </c>
      <c r="L666" s="438">
        <v>261.48436894813534</v>
      </c>
      <c r="M666" s="439">
        <v>130.74218447406767</v>
      </c>
      <c r="N666" s="440">
        <v>104.59374757925414</v>
      </c>
      <c r="O666" s="438">
        <v>352.21105478511078</v>
      </c>
      <c r="P666" s="439">
        <v>176.10552739255539</v>
      </c>
      <c r="Q666" s="441">
        <v>140.88442191404431</v>
      </c>
      <c r="R666" s="442">
        <v>454</v>
      </c>
      <c r="S666" s="443">
        <v>227</v>
      </c>
      <c r="T666" s="437">
        <v>181.60000000000002</v>
      </c>
      <c r="U666" s="444">
        <v>2900</v>
      </c>
      <c r="V666" s="432">
        <v>1450</v>
      </c>
      <c r="W666" s="445">
        <v>1160</v>
      </c>
      <c r="X666" s="443" t="s">
        <v>231</v>
      </c>
      <c r="Y666" s="436" t="s">
        <v>194</v>
      </c>
      <c r="Z666" s="436">
        <v>95.6</v>
      </c>
      <c r="AA666" s="436">
        <v>96.2</v>
      </c>
      <c r="AB666" s="436">
        <v>95.8</v>
      </c>
      <c r="AC666" s="436">
        <v>95.4</v>
      </c>
      <c r="AD666" s="436">
        <v>75</v>
      </c>
      <c r="AE666" s="436">
        <v>83</v>
      </c>
      <c r="AF666" s="436">
        <v>86</v>
      </c>
      <c r="AG666" s="436">
        <v>883</v>
      </c>
      <c r="AH666" s="436">
        <v>1103</v>
      </c>
      <c r="AI666" s="436">
        <v>1776</v>
      </c>
      <c r="AJ666" s="436">
        <v>1156.73</v>
      </c>
      <c r="AK666" s="436">
        <v>125</v>
      </c>
      <c r="AL666" s="436">
        <v>200</v>
      </c>
      <c r="AM666" s="436">
        <v>131</v>
      </c>
      <c r="AN666" s="432">
        <v>25</v>
      </c>
      <c r="AO666" s="432">
        <v>32</v>
      </c>
      <c r="AP666" s="446">
        <v>2450</v>
      </c>
      <c r="AQ666" s="447">
        <v>769.20198265359249</v>
      </c>
      <c r="AR666" s="446">
        <v>2240</v>
      </c>
      <c r="AS666" s="449">
        <v>89.7</v>
      </c>
      <c r="AT666" s="432" t="s">
        <v>299</v>
      </c>
      <c r="AU666" s="432" t="s">
        <v>197</v>
      </c>
      <c r="AV666" s="450">
        <v>74</v>
      </c>
      <c r="AW666" s="450">
        <v>85</v>
      </c>
      <c r="AX666" s="450">
        <v>51</v>
      </c>
      <c r="AY666" s="450">
        <v>63</v>
      </c>
      <c r="AZ666" s="450">
        <v>70</v>
      </c>
      <c r="BA666" s="450">
        <v>67</v>
      </c>
      <c r="BB666" s="450">
        <v>68</v>
      </c>
      <c r="BC666" s="450">
        <v>60</v>
      </c>
      <c r="BD666" s="450">
        <v>50</v>
      </c>
      <c r="BE666" s="451">
        <f t="shared" si="49"/>
        <v>670.76779661016951</v>
      </c>
      <c r="BF666" s="450">
        <v>1800</v>
      </c>
      <c r="BG666" s="451">
        <f t="shared" si="50"/>
        <v>670.76779661016951</v>
      </c>
      <c r="BH666" s="458">
        <f t="shared" si="51"/>
        <v>1800</v>
      </c>
      <c r="BI666" s="446" t="s">
        <v>1251</v>
      </c>
      <c r="BJ666" s="446" t="s">
        <v>199</v>
      </c>
      <c r="BK666" s="463" t="s">
        <v>195</v>
      </c>
      <c r="BL666" s="453">
        <v>1.1499999999999999</v>
      </c>
      <c r="BM666" s="454">
        <v>40</v>
      </c>
      <c r="BN666" s="484" t="s">
        <v>1252</v>
      </c>
      <c r="BO666" s="454" t="s">
        <v>1253</v>
      </c>
      <c r="BP666" s="454" t="s">
        <v>195</v>
      </c>
      <c r="BQ666" s="454" t="s">
        <v>195</v>
      </c>
      <c r="BT666" s="485">
        <v>117.3894737</v>
      </c>
    </row>
    <row r="667" spans="1:72" ht="13.5" customHeight="1" outlineLevel="1">
      <c r="A667" s="431" t="s">
        <v>1381</v>
      </c>
      <c r="B667" s="432" t="s">
        <v>1250</v>
      </c>
      <c r="C667" s="432">
        <v>250</v>
      </c>
      <c r="D667" s="432">
        <v>6</v>
      </c>
      <c r="E667" s="432" t="s">
        <v>421</v>
      </c>
      <c r="F667" s="433">
        <v>1190</v>
      </c>
      <c r="G667" s="456">
        <v>1059</v>
      </c>
      <c r="H667" s="434">
        <v>464</v>
      </c>
      <c r="I667" s="435">
        <v>172</v>
      </c>
      <c r="J667" s="436">
        <v>86</v>
      </c>
      <c r="K667" s="437">
        <v>68.8</v>
      </c>
      <c r="L667" s="438">
        <v>302.32770317448592</v>
      </c>
      <c r="M667" s="439">
        <v>151.16385158724296</v>
      </c>
      <c r="N667" s="440">
        <v>120.93108126979438</v>
      </c>
      <c r="O667" s="438">
        <v>425.79099867326727</v>
      </c>
      <c r="P667" s="439">
        <v>212.89549933663363</v>
      </c>
      <c r="Q667" s="441">
        <v>170.31639946930693</v>
      </c>
      <c r="R667" s="442">
        <v>562</v>
      </c>
      <c r="S667" s="443">
        <v>281</v>
      </c>
      <c r="T667" s="437">
        <v>224.8</v>
      </c>
      <c r="U667" s="444">
        <v>4100</v>
      </c>
      <c r="V667" s="432">
        <v>2050</v>
      </c>
      <c r="W667" s="445">
        <v>1640</v>
      </c>
      <c r="X667" s="443" t="s">
        <v>222</v>
      </c>
      <c r="Y667" s="436" t="s">
        <v>989</v>
      </c>
      <c r="Z667" s="436">
        <v>95.7</v>
      </c>
      <c r="AA667" s="436">
        <v>96</v>
      </c>
      <c r="AB667" s="436">
        <v>95.8</v>
      </c>
      <c r="AC667" s="436">
        <v>95.4</v>
      </c>
      <c r="AD667" s="436">
        <v>81</v>
      </c>
      <c r="AE667" s="436">
        <v>86</v>
      </c>
      <c r="AF667" s="436">
        <v>87</v>
      </c>
      <c r="AG667" s="436">
        <v>1104</v>
      </c>
      <c r="AH667" s="436">
        <v>1325</v>
      </c>
      <c r="AI667" s="436">
        <v>2648</v>
      </c>
      <c r="AJ667" s="436">
        <v>1446.24</v>
      </c>
      <c r="AK667" s="436">
        <v>120</v>
      </c>
      <c r="AL667" s="436">
        <v>200</v>
      </c>
      <c r="AM667" s="436">
        <v>131</v>
      </c>
      <c r="AN667" s="432">
        <v>20</v>
      </c>
      <c r="AO667" s="432">
        <v>25</v>
      </c>
      <c r="AP667" s="446">
        <v>2400.1799999999998</v>
      </c>
      <c r="AQ667" s="447">
        <v>728.00287231678965</v>
      </c>
      <c r="AR667" s="446">
        <v>2740</v>
      </c>
      <c r="AS667" s="449">
        <v>87.4</v>
      </c>
      <c r="AT667" s="432" t="s">
        <v>299</v>
      </c>
      <c r="AU667" s="432" t="s">
        <v>197</v>
      </c>
      <c r="AV667" s="450">
        <v>64</v>
      </c>
      <c r="AW667" s="450">
        <v>76</v>
      </c>
      <c r="AX667" s="450">
        <v>48</v>
      </c>
      <c r="AY667" s="450">
        <v>56</v>
      </c>
      <c r="AZ667" s="450">
        <v>59</v>
      </c>
      <c r="BA667" s="450">
        <v>59</v>
      </c>
      <c r="BB667" s="450">
        <v>57</v>
      </c>
      <c r="BC667" s="450">
        <v>53</v>
      </c>
      <c r="BD667" s="450">
        <v>41</v>
      </c>
      <c r="BE667" s="451">
        <f t="shared" si="49"/>
        <v>670.76779661016951</v>
      </c>
      <c r="BF667" s="450">
        <v>1800</v>
      </c>
      <c r="BG667" s="451">
        <f t="shared" si="50"/>
        <v>670.76779661016951</v>
      </c>
      <c r="BH667" s="450">
        <v>1800</v>
      </c>
      <c r="BI667" s="446" t="s">
        <v>1251</v>
      </c>
      <c r="BJ667" s="446" t="s">
        <v>199</v>
      </c>
      <c r="BK667" s="463" t="s">
        <v>195</v>
      </c>
      <c r="BL667" s="453">
        <v>1</v>
      </c>
      <c r="BM667" s="454">
        <v>40</v>
      </c>
      <c r="BN667" s="484" t="s">
        <v>1252</v>
      </c>
      <c r="BO667" s="454" t="s">
        <v>1253</v>
      </c>
      <c r="BP667" s="454" t="s">
        <v>195</v>
      </c>
      <c r="BQ667" s="454" t="s">
        <v>195</v>
      </c>
      <c r="BT667" s="485">
        <v>135.51052630000001</v>
      </c>
    </row>
    <row r="668" spans="1:72" ht="13.5" customHeight="1" outlineLevel="1">
      <c r="A668" s="54" t="s">
        <v>1382</v>
      </c>
      <c r="B668" s="432" t="s">
        <v>1250</v>
      </c>
      <c r="C668" s="432">
        <v>75</v>
      </c>
      <c r="D668" s="432">
        <v>8</v>
      </c>
      <c r="E668" s="432" t="s">
        <v>409</v>
      </c>
      <c r="F668" s="433">
        <v>885</v>
      </c>
      <c r="G668" s="456">
        <v>787</v>
      </c>
      <c r="H668" s="434">
        <v>345</v>
      </c>
      <c r="I668" s="435">
        <v>74</v>
      </c>
      <c r="J668" s="436">
        <v>37</v>
      </c>
      <c r="K668" s="437">
        <v>29.6</v>
      </c>
      <c r="L668" s="438">
        <v>112.23020145411422</v>
      </c>
      <c r="M668" s="439">
        <v>56.115100727057111</v>
      </c>
      <c r="N668" s="440">
        <v>44.892080581645693</v>
      </c>
      <c r="O668" s="438">
        <v>147.77747120592289</v>
      </c>
      <c r="P668" s="439">
        <v>73.888735602961447</v>
      </c>
      <c r="Q668" s="441">
        <v>59.110988482369159</v>
      </c>
      <c r="R668" s="442">
        <v>188</v>
      </c>
      <c r="S668" s="443">
        <v>94</v>
      </c>
      <c r="T668" s="437">
        <v>75.2</v>
      </c>
      <c r="U668" s="444">
        <v>1086</v>
      </c>
      <c r="V668" s="432">
        <v>543</v>
      </c>
      <c r="W668" s="445">
        <v>434.40000000000003</v>
      </c>
      <c r="X668" s="443" t="s">
        <v>231</v>
      </c>
      <c r="Y668" s="436" t="s">
        <v>194</v>
      </c>
      <c r="Z668" s="436">
        <v>93.5</v>
      </c>
      <c r="AA668" s="436">
        <v>93.9</v>
      </c>
      <c r="AB668" s="436">
        <v>93.6</v>
      </c>
      <c r="AC668" s="436">
        <v>93</v>
      </c>
      <c r="AD668" s="436">
        <v>67</v>
      </c>
      <c r="AE668" s="436">
        <v>76</v>
      </c>
      <c r="AF668" s="436">
        <v>80</v>
      </c>
      <c r="AG668" s="436">
        <v>445</v>
      </c>
      <c r="AH668" s="436">
        <v>601</v>
      </c>
      <c r="AI668" s="436">
        <v>890</v>
      </c>
      <c r="AJ668" s="436">
        <v>560.70000000000005</v>
      </c>
      <c r="AK668" s="436">
        <v>135</v>
      </c>
      <c r="AL668" s="436">
        <v>200</v>
      </c>
      <c r="AM668" s="436">
        <v>126</v>
      </c>
      <c r="AN668" s="432">
        <v>25</v>
      </c>
      <c r="AO668" s="432">
        <v>32</v>
      </c>
      <c r="AP668" s="446">
        <v>1551</v>
      </c>
      <c r="AQ668" s="447">
        <v>435.48864063108454</v>
      </c>
      <c r="AR668" s="446">
        <v>1810</v>
      </c>
      <c r="AS668" s="449">
        <v>40</v>
      </c>
      <c r="AT668" s="432" t="s">
        <v>299</v>
      </c>
      <c r="AU668" s="432" t="s">
        <v>197</v>
      </c>
      <c r="AV668" s="450">
        <v>65</v>
      </c>
      <c r="AW668" s="450">
        <v>76</v>
      </c>
      <c r="AX668" s="450">
        <v>48</v>
      </c>
      <c r="AY668" s="450">
        <v>58</v>
      </c>
      <c r="AZ668" s="450">
        <v>59</v>
      </c>
      <c r="BA668" s="450">
        <v>60</v>
      </c>
      <c r="BB668" s="450">
        <v>58</v>
      </c>
      <c r="BC668" s="450">
        <v>55</v>
      </c>
      <c r="BD668" s="450">
        <v>42</v>
      </c>
      <c r="BE668" s="451">
        <f t="shared" si="49"/>
        <v>894.35706214689264</v>
      </c>
      <c r="BF668" s="450">
        <v>1350</v>
      </c>
      <c r="BG668" s="451">
        <f t="shared" si="50"/>
        <v>894.35706214689264</v>
      </c>
      <c r="BH668" s="458">
        <f t="shared" ref="BH668:BH672" si="52">BF668</f>
        <v>1350</v>
      </c>
      <c r="BI668" s="446" t="s">
        <v>1251</v>
      </c>
      <c r="BJ668" s="446" t="s">
        <v>199</v>
      </c>
      <c r="BK668" s="463" t="s">
        <v>195</v>
      </c>
      <c r="BL668" s="453">
        <v>1.1499999999999999</v>
      </c>
      <c r="BM668" s="454">
        <v>40</v>
      </c>
      <c r="BN668" s="484" t="s">
        <v>1252</v>
      </c>
      <c r="BO668" s="454" t="s">
        <v>1253</v>
      </c>
      <c r="BP668" s="454" t="s">
        <v>195</v>
      </c>
      <c r="BQ668" s="454" t="s">
        <v>195</v>
      </c>
      <c r="BT668" s="485">
        <v>129.29250529999999</v>
      </c>
    </row>
    <row r="669" spans="1:72" ht="13.5" customHeight="1" outlineLevel="1">
      <c r="A669" s="54" t="s">
        <v>1383</v>
      </c>
      <c r="B669" s="432" t="s">
        <v>1250</v>
      </c>
      <c r="C669" s="432">
        <v>100</v>
      </c>
      <c r="D669" s="432">
        <v>8</v>
      </c>
      <c r="E669" s="432" t="s">
        <v>411</v>
      </c>
      <c r="F669" s="433">
        <v>885</v>
      </c>
      <c r="G669" s="456">
        <v>787</v>
      </c>
      <c r="H669" s="434">
        <v>345</v>
      </c>
      <c r="I669" s="435">
        <v>96</v>
      </c>
      <c r="J669" s="436">
        <v>48</v>
      </c>
      <c r="K669" s="437">
        <v>38.400000000000006</v>
      </c>
      <c r="L669" s="438">
        <v>142.16279385487792</v>
      </c>
      <c r="M669" s="439">
        <v>71.081396927438959</v>
      </c>
      <c r="N669" s="440">
        <v>56.865117541951172</v>
      </c>
      <c r="O669" s="438">
        <v>190.76545842064817</v>
      </c>
      <c r="P669" s="439">
        <v>95.382729210324086</v>
      </c>
      <c r="Q669" s="441">
        <v>76.306183368259269</v>
      </c>
      <c r="R669" s="442">
        <v>246</v>
      </c>
      <c r="S669" s="443">
        <v>123</v>
      </c>
      <c r="T669" s="437">
        <v>98.4</v>
      </c>
      <c r="U669" s="444">
        <v>1450</v>
      </c>
      <c r="V669" s="432">
        <v>725</v>
      </c>
      <c r="W669" s="445">
        <v>580</v>
      </c>
      <c r="X669" s="443" t="s">
        <v>231</v>
      </c>
      <c r="Y669" s="436" t="s">
        <v>194</v>
      </c>
      <c r="Z669" s="436">
        <v>94.2</v>
      </c>
      <c r="AA669" s="436">
        <v>94.5</v>
      </c>
      <c r="AB669" s="436">
        <v>94.1</v>
      </c>
      <c r="AC669" s="436">
        <v>93.6</v>
      </c>
      <c r="AD669" s="436">
        <v>70</v>
      </c>
      <c r="AE669" s="436">
        <v>78</v>
      </c>
      <c r="AF669" s="436">
        <v>81</v>
      </c>
      <c r="AG669" s="436">
        <v>593</v>
      </c>
      <c r="AH669" s="436">
        <v>771</v>
      </c>
      <c r="AI669" s="436">
        <v>1186</v>
      </c>
      <c r="AJ669" s="436">
        <v>747.18</v>
      </c>
      <c r="AK669" s="436">
        <v>130</v>
      </c>
      <c r="AL669" s="436">
        <v>200</v>
      </c>
      <c r="AM669" s="436">
        <v>126</v>
      </c>
      <c r="AN669" s="432">
        <v>22</v>
      </c>
      <c r="AO669" s="432">
        <v>30</v>
      </c>
      <c r="AP669" s="446">
        <v>1770</v>
      </c>
      <c r="AQ669" s="447">
        <v>537.6579280506113</v>
      </c>
      <c r="AR669" s="446">
        <v>2370</v>
      </c>
      <c r="AS669" s="449">
        <v>53.5</v>
      </c>
      <c r="AT669" s="432" t="s">
        <v>299</v>
      </c>
      <c r="AU669" s="432" t="s">
        <v>197</v>
      </c>
      <c r="AV669" s="450">
        <v>66</v>
      </c>
      <c r="AW669" s="450">
        <v>77</v>
      </c>
      <c r="AX669" s="450">
        <v>46</v>
      </c>
      <c r="AY669" s="450">
        <v>58</v>
      </c>
      <c r="AZ669" s="450">
        <v>61</v>
      </c>
      <c r="BA669" s="450">
        <v>61</v>
      </c>
      <c r="BB669" s="450">
        <v>59</v>
      </c>
      <c r="BC669" s="450">
        <v>56</v>
      </c>
      <c r="BD669" s="450">
        <v>41</v>
      </c>
      <c r="BE669" s="451">
        <f t="shared" si="49"/>
        <v>894.35706214689264</v>
      </c>
      <c r="BF669" s="450">
        <v>1350</v>
      </c>
      <c r="BG669" s="451">
        <f t="shared" si="50"/>
        <v>894.35706214689264</v>
      </c>
      <c r="BH669" s="458">
        <f t="shared" si="52"/>
        <v>1350</v>
      </c>
      <c r="BI669" s="446" t="s">
        <v>1251</v>
      </c>
      <c r="BJ669" s="446" t="s">
        <v>199</v>
      </c>
      <c r="BK669" s="463" t="s">
        <v>195</v>
      </c>
      <c r="BL669" s="453">
        <v>1.1499999999999999</v>
      </c>
      <c r="BM669" s="454">
        <v>40</v>
      </c>
      <c r="BN669" s="484" t="s">
        <v>1252</v>
      </c>
      <c r="BO669" s="454" t="s">
        <v>1253</v>
      </c>
      <c r="BP669" s="454" t="s">
        <v>195</v>
      </c>
      <c r="BQ669" s="454" t="s">
        <v>195</v>
      </c>
      <c r="BT669" s="485">
        <v>124.5262632</v>
      </c>
    </row>
    <row r="670" spans="1:72" ht="13.5" customHeight="1" outlineLevel="1">
      <c r="A670" s="54" t="s">
        <v>1384</v>
      </c>
      <c r="B670" s="432" t="s">
        <v>1250</v>
      </c>
      <c r="C670" s="432">
        <v>125</v>
      </c>
      <c r="D670" s="432">
        <v>8</v>
      </c>
      <c r="E670" s="432" t="s">
        <v>1385</v>
      </c>
      <c r="F670" s="433">
        <v>885</v>
      </c>
      <c r="G670" s="456">
        <v>787</v>
      </c>
      <c r="H670" s="434">
        <v>345</v>
      </c>
      <c r="I670" s="435">
        <v>108</v>
      </c>
      <c r="J670" s="436">
        <v>54</v>
      </c>
      <c r="K670" s="437">
        <v>43.2</v>
      </c>
      <c r="L670" s="438">
        <v>176.95210334473444</v>
      </c>
      <c r="M670" s="439">
        <v>88.47605167236722</v>
      </c>
      <c r="N670" s="440">
        <v>70.780841337893776</v>
      </c>
      <c r="O670" s="438">
        <v>234.941152276108</v>
      </c>
      <c r="P670" s="439">
        <v>117.470576138054</v>
      </c>
      <c r="Q670" s="441">
        <v>93.976460910443208</v>
      </c>
      <c r="R670" s="442">
        <v>304</v>
      </c>
      <c r="S670" s="443">
        <v>152</v>
      </c>
      <c r="T670" s="437">
        <v>121.60000000000001</v>
      </c>
      <c r="U670" s="444">
        <v>1816</v>
      </c>
      <c r="V670" s="432">
        <v>908</v>
      </c>
      <c r="W670" s="445">
        <v>726.40000000000009</v>
      </c>
      <c r="X670" s="443" t="s">
        <v>231</v>
      </c>
      <c r="Y670" s="436" t="s">
        <v>194</v>
      </c>
      <c r="Z670" s="436">
        <v>94.6</v>
      </c>
      <c r="AA670" s="436">
        <v>94.7</v>
      </c>
      <c r="AB670" s="436">
        <v>94.1</v>
      </c>
      <c r="AC670" s="436">
        <v>93.6</v>
      </c>
      <c r="AD670" s="436">
        <v>70</v>
      </c>
      <c r="AE670" s="436">
        <v>79</v>
      </c>
      <c r="AF670" s="436">
        <v>82</v>
      </c>
      <c r="AG670" s="436">
        <v>742</v>
      </c>
      <c r="AH670" s="436">
        <v>965</v>
      </c>
      <c r="AI670" s="436">
        <v>1484</v>
      </c>
      <c r="AJ670" s="436">
        <v>934.92</v>
      </c>
      <c r="AK670" s="436">
        <v>130</v>
      </c>
      <c r="AL670" s="436">
        <v>200</v>
      </c>
      <c r="AM670" s="436">
        <v>126</v>
      </c>
      <c r="AN670" s="432">
        <v>20</v>
      </c>
      <c r="AO670" s="432">
        <v>30</v>
      </c>
      <c r="AP670" s="446">
        <v>2029</v>
      </c>
      <c r="AQ670" s="447">
        <v>540.5</v>
      </c>
      <c r="AR670" s="446">
        <v>2920</v>
      </c>
      <c r="AS670" s="449">
        <v>64.5</v>
      </c>
      <c r="AT670" s="432" t="s">
        <v>299</v>
      </c>
      <c r="AU670" s="432" t="s">
        <v>197</v>
      </c>
      <c r="AV670" s="450">
        <v>64</v>
      </c>
      <c r="AW670" s="450">
        <v>75</v>
      </c>
      <c r="AX670" s="450">
        <v>45</v>
      </c>
      <c r="AY670" s="450">
        <v>55</v>
      </c>
      <c r="AZ670" s="450">
        <v>59</v>
      </c>
      <c r="BA670" s="450">
        <v>60</v>
      </c>
      <c r="BB670" s="450">
        <v>57</v>
      </c>
      <c r="BC670" s="450">
        <v>50</v>
      </c>
      <c r="BD670" s="450">
        <v>42</v>
      </c>
      <c r="BE670" s="451">
        <f t="shared" si="49"/>
        <v>894.35706214689264</v>
      </c>
      <c r="BF670" s="450">
        <v>1350</v>
      </c>
      <c r="BG670" s="451">
        <f t="shared" si="50"/>
        <v>894.35706214689264</v>
      </c>
      <c r="BH670" s="458">
        <f t="shared" si="52"/>
        <v>1350</v>
      </c>
      <c r="BI670" s="446" t="s">
        <v>1251</v>
      </c>
      <c r="BJ670" s="446" t="s">
        <v>199</v>
      </c>
      <c r="BK670" s="463" t="s">
        <v>195</v>
      </c>
      <c r="BL670" s="453">
        <v>1.1499999999999999</v>
      </c>
      <c r="BM670" s="454">
        <v>40</v>
      </c>
      <c r="BN670" s="484" t="s">
        <v>1252</v>
      </c>
      <c r="BO670" s="454" t="s">
        <v>1253</v>
      </c>
      <c r="BP670" s="454" t="s">
        <v>195</v>
      </c>
      <c r="BQ670" s="454" t="s">
        <v>195</v>
      </c>
      <c r="BT670" s="485">
        <v>124.5262632</v>
      </c>
    </row>
    <row r="671" spans="1:72" ht="13.5" customHeight="1" outlineLevel="1">
      <c r="A671" s="54" t="s">
        <v>1386</v>
      </c>
      <c r="B671" s="432" t="s">
        <v>1250</v>
      </c>
      <c r="C671" s="432">
        <v>150</v>
      </c>
      <c r="D671" s="432">
        <v>8</v>
      </c>
      <c r="E671" s="432" t="s">
        <v>421</v>
      </c>
      <c r="F671" s="433">
        <v>885</v>
      </c>
      <c r="G671" s="456">
        <v>787</v>
      </c>
      <c r="H671" s="434">
        <v>345</v>
      </c>
      <c r="I671" s="435">
        <v>122</v>
      </c>
      <c r="J671" s="436">
        <v>61</v>
      </c>
      <c r="K671" s="437">
        <v>48.800000000000004</v>
      </c>
      <c r="L671" s="438">
        <v>207.10088871488713</v>
      </c>
      <c r="M671" s="439">
        <v>103.55044435744357</v>
      </c>
      <c r="N671" s="440">
        <v>82.840355485954859</v>
      </c>
      <c r="O671" s="438">
        <v>278.994482940198</v>
      </c>
      <c r="P671" s="439">
        <v>139.497241470099</v>
      </c>
      <c r="Q671" s="441">
        <v>111.59779317607921</v>
      </c>
      <c r="R671" s="442">
        <v>360</v>
      </c>
      <c r="S671" s="443">
        <v>180</v>
      </c>
      <c r="T671" s="437">
        <v>144</v>
      </c>
      <c r="U671" s="444">
        <v>2170</v>
      </c>
      <c r="V671" s="432">
        <v>1085</v>
      </c>
      <c r="W671" s="445">
        <v>868</v>
      </c>
      <c r="X671" s="443" t="s">
        <v>231</v>
      </c>
      <c r="Y671" s="436" t="s">
        <v>194</v>
      </c>
      <c r="Z671" s="436">
        <v>94.3</v>
      </c>
      <c r="AA671" s="436">
        <v>94.5</v>
      </c>
      <c r="AB671" s="436">
        <v>94.1</v>
      </c>
      <c r="AC671" s="436">
        <v>93.6</v>
      </c>
      <c r="AD671" s="436">
        <v>72</v>
      </c>
      <c r="AE671" s="436">
        <v>80</v>
      </c>
      <c r="AF671" s="436">
        <v>83</v>
      </c>
      <c r="AG671" s="436">
        <v>890</v>
      </c>
      <c r="AH671" s="436">
        <v>1157</v>
      </c>
      <c r="AI671" s="436">
        <v>1780</v>
      </c>
      <c r="AJ671" s="436">
        <v>1121.4000000000001</v>
      </c>
      <c r="AK671" s="436">
        <v>130</v>
      </c>
      <c r="AL671" s="436">
        <v>200</v>
      </c>
      <c r="AM671" s="436">
        <v>126</v>
      </c>
      <c r="AN671" s="432">
        <v>20</v>
      </c>
      <c r="AO671" s="432">
        <v>25</v>
      </c>
      <c r="AP671" s="446">
        <v>2508</v>
      </c>
      <c r="AQ671" s="447">
        <v>669.68213677619065</v>
      </c>
      <c r="AR671" s="446">
        <v>3460</v>
      </c>
      <c r="AS671" s="449">
        <v>70.5</v>
      </c>
      <c r="AT671" s="432" t="s">
        <v>299</v>
      </c>
      <c r="AU671" s="432" t="s">
        <v>197</v>
      </c>
      <c r="AV671" s="450">
        <v>74</v>
      </c>
      <c r="AW671" s="450">
        <v>86</v>
      </c>
      <c r="AX671" s="450">
        <v>57</v>
      </c>
      <c r="AY671" s="450">
        <v>65</v>
      </c>
      <c r="AZ671" s="450">
        <v>69</v>
      </c>
      <c r="BA671" s="450">
        <v>70</v>
      </c>
      <c r="BB671" s="450">
        <v>65</v>
      </c>
      <c r="BC671" s="450">
        <v>61</v>
      </c>
      <c r="BD671" s="450">
        <v>52</v>
      </c>
      <c r="BE671" s="451">
        <f t="shared" si="49"/>
        <v>894.35706214689264</v>
      </c>
      <c r="BF671" s="450">
        <v>1350</v>
      </c>
      <c r="BG671" s="451">
        <f t="shared" si="50"/>
        <v>894.35706214689264</v>
      </c>
      <c r="BH671" s="458">
        <f t="shared" si="52"/>
        <v>1350</v>
      </c>
      <c r="BI671" s="446" t="s">
        <v>1251</v>
      </c>
      <c r="BJ671" s="446" t="s">
        <v>199</v>
      </c>
      <c r="BK671" s="463" t="s">
        <v>195</v>
      </c>
      <c r="BL671" s="453">
        <v>1.1499999999999999</v>
      </c>
      <c r="BM671" s="454">
        <v>40</v>
      </c>
      <c r="BN671" s="484" t="s">
        <v>1252</v>
      </c>
      <c r="BO671" s="454" t="s">
        <v>1253</v>
      </c>
      <c r="BP671" s="454" t="s">
        <v>195</v>
      </c>
      <c r="BQ671" s="454" t="s">
        <v>195</v>
      </c>
      <c r="BT671" s="485">
        <v>123.7464138</v>
      </c>
    </row>
    <row r="672" spans="1:72" ht="13.5" customHeight="1" outlineLevel="1">
      <c r="A672" s="54" t="s">
        <v>1387</v>
      </c>
      <c r="B672" s="432" t="s">
        <v>1250</v>
      </c>
      <c r="C672" s="432">
        <v>200</v>
      </c>
      <c r="D672" s="432">
        <v>8</v>
      </c>
      <c r="E672" s="432" t="s">
        <v>421</v>
      </c>
      <c r="F672" s="433">
        <v>885</v>
      </c>
      <c r="G672" s="456">
        <v>787</v>
      </c>
      <c r="H672" s="434">
        <v>345</v>
      </c>
      <c r="I672" s="435">
        <v>156</v>
      </c>
      <c r="J672" s="436">
        <v>78</v>
      </c>
      <c r="K672" s="437">
        <v>62.400000000000006</v>
      </c>
      <c r="L672" s="438">
        <v>277.96040405606084</v>
      </c>
      <c r="M672" s="439">
        <v>138.98020202803042</v>
      </c>
      <c r="N672" s="440">
        <v>111.18416162242434</v>
      </c>
      <c r="O672" s="438">
        <v>374.71877255658825</v>
      </c>
      <c r="P672" s="439">
        <v>187.35938627829412</v>
      </c>
      <c r="Q672" s="441">
        <v>149.8875090226353</v>
      </c>
      <c r="R672" s="442">
        <v>480</v>
      </c>
      <c r="S672" s="443">
        <v>240</v>
      </c>
      <c r="T672" s="437">
        <v>192</v>
      </c>
      <c r="U672" s="444">
        <v>2900</v>
      </c>
      <c r="V672" s="432">
        <v>1450</v>
      </c>
      <c r="W672" s="445">
        <v>1160</v>
      </c>
      <c r="X672" s="443" t="s">
        <v>231</v>
      </c>
      <c r="Y672" s="436" t="s">
        <v>194</v>
      </c>
      <c r="Z672" s="436">
        <v>95</v>
      </c>
      <c r="AA672" s="436">
        <v>95</v>
      </c>
      <c r="AB672" s="436">
        <v>94.5</v>
      </c>
      <c r="AC672" s="436">
        <v>94.1</v>
      </c>
      <c r="AD672" s="436">
        <v>71</v>
      </c>
      <c r="AE672" s="436">
        <v>79</v>
      </c>
      <c r="AF672" s="436">
        <v>83</v>
      </c>
      <c r="AG672" s="436">
        <v>1187</v>
      </c>
      <c r="AH672" s="436">
        <v>1484</v>
      </c>
      <c r="AI672" s="436">
        <v>2374</v>
      </c>
      <c r="AJ672" s="436">
        <v>1495.6200000000001</v>
      </c>
      <c r="AK672" s="436">
        <v>125</v>
      </c>
      <c r="AL672" s="436">
        <v>200</v>
      </c>
      <c r="AM672" s="436">
        <v>126</v>
      </c>
      <c r="AN672" s="432">
        <v>15</v>
      </c>
      <c r="AO672" s="432">
        <v>25</v>
      </c>
      <c r="AP672" s="446">
        <v>2450</v>
      </c>
      <c r="AQ672" s="447">
        <v>860.21</v>
      </c>
      <c r="AR672" s="446">
        <v>4510</v>
      </c>
      <c r="AS672" s="449">
        <v>88.5</v>
      </c>
      <c r="AT672" s="432" t="s">
        <v>299</v>
      </c>
      <c r="AU672" s="432" t="s">
        <v>197</v>
      </c>
      <c r="AV672" s="450">
        <v>64</v>
      </c>
      <c r="AW672" s="450">
        <v>76</v>
      </c>
      <c r="AX672" s="450">
        <v>48</v>
      </c>
      <c r="AY672" s="450">
        <v>56</v>
      </c>
      <c r="AZ672" s="450">
        <v>59</v>
      </c>
      <c r="BA672" s="450">
        <v>59</v>
      </c>
      <c r="BB672" s="450">
        <v>57</v>
      </c>
      <c r="BC672" s="450">
        <v>53</v>
      </c>
      <c r="BD672" s="450">
        <v>41</v>
      </c>
      <c r="BE672" s="451">
        <f t="shared" si="49"/>
        <v>894.35706214689264</v>
      </c>
      <c r="BF672" s="450">
        <v>1350</v>
      </c>
      <c r="BG672" s="451">
        <f t="shared" si="50"/>
        <v>894.35706214689264</v>
      </c>
      <c r="BH672" s="458">
        <f t="shared" si="52"/>
        <v>1350</v>
      </c>
      <c r="BI672" s="446" t="s">
        <v>1251</v>
      </c>
      <c r="BJ672" s="446" t="s">
        <v>199</v>
      </c>
      <c r="BK672" s="463" t="s">
        <v>195</v>
      </c>
      <c r="BL672" s="453">
        <v>1</v>
      </c>
      <c r="BM672" s="454">
        <v>40</v>
      </c>
      <c r="BN672" s="484" t="s">
        <v>1252</v>
      </c>
      <c r="BO672" s="454" t="s">
        <v>1253</v>
      </c>
      <c r="BP672" s="454" t="s">
        <v>195</v>
      </c>
      <c r="BQ672" s="454" t="s">
        <v>195</v>
      </c>
      <c r="BT672" s="485">
        <v>120.22617630000001</v>
      </c>
    </row>
    <row r="673" spans="1:72" ht="13.5" customHeight="1" outlineLevel="1">
      <c r="A673" s="431" t="s">
        <v>1388</v>
      </c>
      <c r="B673" s="432" t="s">
        <v>1250</v>
      </c>
      <c r="C673" s="432">
        <v>125</v>
      </c>
      <c r="D673" s="432">
        <v>4</v>
      </c>
      <c r="E673" s="432" t="s">
        <v>423</v>
      </c>
      <c r="F673" s="433">
        <v>1785</v>
      </c>
      <c r="G673" s="456">
        <v>1588</v>
      </c>
      <c r="H673" s="434">
        <v>785</v>
      </c>
      <c r="I673" s="435">
        <v>90</v>
      </c>
      <c r="J673" s="436">
        <v>45</v>
      </c>
      <c r="K673" s="437">
        <v>36</v>
      </c>
      <c r="L673" s="438">
        <v>157.47148690383693</v>
      </c>
      <c r="M673" s="439">
        <v>78.735743451918466</v>
      </c>
      <c r="N673" s="440">
        <v>62.988594761534777</v>
      </c>
      <c r="O673" s="438">
        <v>218.87642490078292</v>
      </c>
      <c r="P673" s="439">
        <v>109.43821245039146</v>
      </c>
      <c r="Q673" s="441">
        <v>87.550569960313169</v>
      </c>
      <c r="R673" s="442">
        <v>286</v>
      </c>
      <c r="S673" s="443">
        <v>143</v>
      </c>
      <c r="T673" s="437">
        <v>114.4</v>
      </c>
      <c r="U673" s="444">
        <v>1816</v>
      </c>
      <c r="V673" s="432">
        <v>908</v>
      </c>
      <c r="W673" s="445">
        <v>726.40000000000009</v>
      </c>
      <c r="X673" s="443" t="s">
        <v>231</v>
      </c>
      <c r="Y673" s="436" t="s">
        <v>194</v>
      </c>
      <c r="Z673" s="436">
        <v>95.4</v>
      </c>
      <c r="AA673" s="436">
        <v>95.6</v>
      </c>
      <c r="AB673" s="436">
        <v>95.4</v>
      </c>
      <c r="AC673" s="436">
        <v>95</v>
      </c>
      <c r="AD673" s="436">
        <v>78</v>
      </c>
      <c r="AE673" s="436">
        <v>84</v>
      </c>
      <c r="AF673" s="436">
        <v>86</v>
      </c>
      <c r="AG673" s="436">
        <v>368</v>
      </c>
      <c r="AH673" s="436">
        <v>589</v>
      </c>
      <c r="AI673" s="436">
        <v>736</v>
      </c>
      <c r="AJ673" s="436">
        <v>552</v>
      </c>
      <c r="AK673" s="436">
        <v>160</v>
      </c>
      <c r="AL673" s="436">
        <v>200</v>
      </c>
      <c r="AM673" s="436">
        <v>150</v>
      </c>
      <c r="AN673" s="432">
        <v>20</v>
      </c>
      <c r="AO673" s="432">
        <v>25</v>
      </c>
      <c r="AP673" s="446">
        <v>1621</v>
      </c>
      <c r="AQ673" s="447">
        <v>489.71695476853301</v>
      </c>
      <c r="AR673" s="446">
        <v>542</v>
      </c>
      <c r="AS673" s="449">
        <v>24.7</v>
      </c>
      <c r="AT673" s="432" t="s">
        <v>299</v>
      </c>
      <c r="AU673" s="432" t="s">
        <v>197</v>
      </c>
      <c r="AV673" s="450">
        <v>75</v>
      </c>
      <c r="AW673" s="450">
        <v>86</v>
      </c>
      <c r="AX673" s="450">
        <v>53</v>
      </c>
      <c r="AY673" s="450">
        <v>64</v>
      </c>
      <c r="AZ673" s="450">
        <v>73</v>
      </c>
      <c r="BA673" s="450">
        <v>68</v>
      </c>
      <c r="BB673" s="450">
        <v>66</v>
      </c>
      <c r="BC673" s="450">
        <v>61</v>
      </c>
      <c r="BD673" s="450">
        <v>51</v>
      </c>
      <c r="BE673" s="451">
        <f t="shared" si="49"/>
        <v>536.61423728813554</v>
      </c>
      <c r="BF673" s="450">
        <v>2250</v>
      </c>
      <c r="BG673" s="451">
        <f t="shared" si="50"/>
        <v>536.61423728813554</v>
      </c>
      <c r="BH673" s="450">
        <v>2250</v>
      </c>
      <c r="BI673" s="446" t="s">
        <v>1251</v>
      </c>
      <c r="BJ673" s="446" t="s">
        <v>199</v>
      </c>
      <c r="BK673" s="463" t="s">
        <v>195</v>
      </c>
      <c r="BL673" s="453">
        <v>1.1499999999999999</v>
      </c>
      <c r="BM673" s="454">
        <v>40</v>
      </c>
      <c r="BN673" s="484" t="s">
        <v>1252</v>
      </c>
      <c r="BO673" s="454" t="s">
        <v>1253</v>
      </c>
      <c r="BP673" s="454" t="s">
        <v>195</v>
      </c>
      <c r="BQ673" s="454" t="s">
        <v>195</v>
      </c>
      <c r="BT673" s="485">
        <v>135.5736842</v>
      </c>
    </row>
    <row r="674" spans="1:72" ht="13.5" customHeight="1" outlineLevel="1">
      <c r="A674" s="431" t="s">
        <v>1389</v>
      </c>
      <c r="B674" s="432" t="s">
        <v>1250</v>
      </c>
      <c r="C674" s="432">
        <v>150</v>
      </c>
      <c r="D674" s="432">
        <v>4</v>
      </c>
      <c r="E674" s="432" t="s">
        <v>425</v>
      </c>
      <c r="F674" s="433">
        <v>1785</v>
      </c>
      <c r="G674" s="456">
        <v>1588</v>
      </c>
      <c r="H674" s="434">
        <v>785</v>
      </c>
      <c r="I674" s="435">
        <v>104</v>
      </c>
      <c r="J674" s="436">
        <v>52</v>
      </c>
      <c r="K674" s="437">
        <v>41.6</v>
      </c>
      <c r="L674" s="438">
        <v>188.37341505487197</v>
      </c>
      <c r="M674" s="439">
        <v>94.186707527435985</v>
      </c>
      <c r="N674" s="440">
        <v>75.349366021948796</v>
      </c>
      <c r="O674" s="438">
        <v>261.5573277564356</v>
      </c>
      <c r="P674" s="439">
        <v>130.7786638782178</v>
      </c>
      <c r="Q674" s="441">
        <v>104.62293110257424</v>
      </c>
      <c r="R674" s="442">
        <v>340</v>
      </c>
      <c r="S674" s="443">
        <v>170</v>
      </c>
      <c r="T674" s="437">
        <v>136</v>
      </c>
      <c r="U674" s="444">
        <v>2170</v>
      </c>
      <c r="V674" s="432">
        <v>1085</v>
      </c>
      <c r="W674" s="445">
        <v>868</v>
      </c>
      <c r="X674" s="443" t="s">
        <v>231</v>
      </c>
      <c r="Y674" s="436" t="s">
        <v>194</v>
      </c>
      <c r="Z674" s="436">
        <v>95.7</v>
      </c>
      <c r="AA674" s="436">
        <v>96</v>
      </c>
      <c r="AB674" s="436">
        <v>95.8</v>
      </c>
      <c r="AC674" s="436">
        <v>95.4</v>
      </c>
      <c r="AD674" s="436">
        <v>78</v>
      </c>
      <c r="AE674" s="436">
        <v>84</v>
      </c>
      <c r="AF674" s="436">
        <v>86</v>
      </c>
      <c r="AG674" s="436">
        <v>441</v>
      </c>
      <c r="AH674" s="436">
        <v>662</v>
      </c>
      <c r="AI674" s="436">
        <v>882</v>
      </c>
      <c r="AJ674" s="436">
        <v>661.5</v>
      </c>
      <c r="AK674" s="436">
        <v>150</v>
      </c>
      <c r="AL674" s="436">
        <v>200</v>
      </c>
      <c r="AM674" s="436">
        <v>150</v>
      </c>
      <c r="AN674" s="432">
        <v>20</v>
      </c>
      <c r="AO674" s="432">
        <v>30</v>
      </c>
      <c r="AP674" s="446">
        <v>1752.7919999999999</v>
      </c>
      <c r="AQ674" s="447">
        <v>468.49049765304642</v>
      </c>
      <c r="AR674" s="446">
        <v>640</v>
      </c>
      <c r="AS674" s="449">
        <v>45</v>
      </c>
      <c r="AT674" s="432" t="s">
        <v>299</v>
      </c>
      <c r="AU674" s="432" t="s">
        <v>197</v>
      </c>
      <c r="AV674" s="450">
        <v>73</v>
      </c>
      <c r="AW674" s="450">
        <v>84</v>
      </c>
      <c r="AX674" s="450">
        <v>54</v>
      </c>
      <c r="AY674" s="450">
        <v>64</v>
      </c>
      <c r="AZ674" s="450">
        <v>70</v>
      </c>
      <c r="BA674" s="450">
        <v>67</v>
      </c>
      <c r="BB674" s="450">
        <v>66</v>
      </c>
      <c r="BC674" s="450">
        <v>59</v>
      </c>
      <c r="BD674" s="450">
        <v>49</v>
      </c>
      <c r="BE674" s="451">
        <f t="shared" si="49"/>
        <v>536.61423728813554</v>
      </c>
      <c r="BF674" s="450">
        <v>2250</v>
      </c>
      <c r="BG674" s="451">
        <f t="shared" si="50"/>
        <v>536.61423728813554</v>
      </c>
      <c r="BH674" s="450">
        <v>2250</v>
      </c>
      <c r="BI674" s="446" t="s">
        <v>1251</v>
      </c>
      <c r="BJ674" s="446" t="s">
        <v>199</v>
      </c>
      <c r="BK674" s="463" t="s">
        <v>195</v>
      </c>
      <c r="BL674" s="453">
        <v>1.1499999999999999</v>
      </c>
      <c r="BM674" s="454">
        <v>40</v>
      </c>
      <c r="BN674" s="484" t="s">
        <v>1252</v>
      </c>
      <c r="BO674" s="454" t="s">
        <v>1253</v>
      </c>
      <c r="BP674" s="454" t="s">
        <v>195</v>
      </c>
      <c r="BQ674" s="454" t="s">
        <v>195</v>
      </c>
      <c r="BT674" s="485">
        <v>132.04736840000001</v>
      </c>
    </row>
    <row r="675" spans="1:72" ht="13.5" customHeight="1" outlineLevel="1">
      <c r="A675" s="431" t="s">
        <v>1390</v>
      </c>
      <c r="B675" s="432" t="s">
        <v>1250</v>
      </c>
      <c r="C675" s="432">
        <v>200</v>
      </c>
      <c r="D675" s="432">
        <v>4</v>
      </c>
      <c r="E675" s="432" t="s">
        <v>427</v>
      </c>
      <c r="F675" s="433">
        <v>1785</v>
      </c>
      <c r="G675" s="456">
        <v>1588</v>
      </c>
      <c r="H675" s="434">
        <v>785</v>
      </c>
      <c r="I675" s="435">
        <v>146</v>
      </c>
      <c r="J675" s="436">
        <v>73</v>
      </c>
      <c r="K675" s="437">
        <v>58.400000000000006</v>
      </c>
      <c r="L675" s="438">
        <v>259.85348930812614</v>
      </c>
      <c r="M675" s="439">
        <v>129.92674465406307</v>
      </c>
      <c r="N675" s="440">
        <v>103.94139572325047</v>
      </c>
      <c r="O675" s="438">
        <v>351.11609813811043</v>
      </c>
      <c r="P675" s="439">
        <v>175.55804906905522</v>
      </c>
      <c r="Q675" s="441">
        <v>140.44643925524417</v>
      </c>
      <c r="R675" s="442">
        <v>456</v>
      </c>
      <c r="S675" s="443">
        <v>228</v>
      </c>
      <c r="T675" s="437">
        <v>182.4</v>
      </c>
      <c r="U675" s="444">
        <v>2900</v>
      </c>
      <c r="V675" s="432">
        <v>1450</v>
      </c>
      <c r="W675" s="445">
        <v>1160</v>
      </c>
      <c r="X675" s="443" t="s">
        <v>231</v>
      </c>
      <c r="Y675" s="436" t="s">
        <v>194</v>
      </c>
      <c r="Z675" s="436">
        <v>96.2</v>
      </c>
      <c r="AA675" s="436">
        <v>96.5</v>
      </c>
      <c r="AB675" s="436">
        <v>96.2</v>
      </c>
      <c r="AC675" s="436">
        <v>95.8</v>
      </c>
      <c r="AD675" s="436">
        <v>75</v>
      </c>
      <c r="AE675" s="436">
        <v>83</v>
      </c>
      <c r="AF675" s="436">
        <v>85</v>
      </c>
      <c r="AG675" s="436">
        <v>588</v>
      </c>
      <c r="AH675" s="436">
        <v>941</v>
      </c>
      <c r="AI675" s="436">
        <v>1176</v>
      </c>
      <c r="AJ675" s="436">
        <v>882</v>
      </c>
      <c r="AK675" s="436">
        <v>160</v>
      </c>
      <c r="AL675" s="436">
        <v>200</v>
      </c>
      <c r="AM675" s="436">
        <v>150</v>
      </c>
      <c r="AN675" s="432">
        <v>18</v>
      </c>
      <c r="AO675" s="432">
        <v>25</v>
      </c>
      <c r="AP675" s="446">
        <v>2503.0134000000003</v>
      </c>
      <c r="AQ675" s="447">
        <v>574.20000000000005</v>
      </c>
      <c r="AR675" s="446">
        <v>831</v>
      </c>
      <c r="AS675" s="449">
        <v>56.5</v>
      </c>
      <c r="AT675" s="432" t="s">
        <v>299</v>
      </c>
      <c r="AU675" s="432" t="s">
        <v>197</v>
      </c>
      <c r="AV675" s="450">
        <v>74</v>
      </c>
      <c r="AW675" s="450">
        <v>85</v>
      </c>
      <c r="AX675" s="450">
        <v>51</v>
      </c>
      <c r="AY675" s="450">
        <v>63</v>
      </c>
      <c r="AZ675" s="450">
        <v>70</v>
      </c>
      <c r="BA675" s="450">
        <v>67</v>
      </c>
      <c r="BB675" s="450">
        <v>68</v>
      </c>
      <c r="BC675" s="450">
        <v>60</v>
      </c>
      <c r="BD675" s="450">
        <v>50</v>
      </c>
      <c r="BE675" s="451">
        <f t="shared" si="49"/>
        <v>536.61423728813554</v>
      </c>
      <c r="BF675" s="450">
        <v>2250</v>
      </c>
      <c r="BG675" s="451">
        <f t="shared" si="50"/>
        <v>536.61423728813554</v>
      </c>
      <c r="BH675" s="450">
        <v>2250</v>
      </c>
      <c r="BI675" s="446" t="s">
        <v>1251</v>
      </c>
      <c r="BJ675" s="446" t="s">
        <v>199</v>
      </c>
      <c r="BK675" s="463" t="s">
        <v>195</v>
      </c>
      <c r="BL675" s="453">
        <v>1.1499999999999999</v>
      </c>
      <c r="BM675" s="454">
        <v>40</v>
      </c>
      <c r="BN675" s="484" t="s">
        <v>1252</v>
      </c>
      <c r="BO675" s="454" t="s">
        <v>1253</v>
      </c>
      <c r="BP675" s="454" t="s">
        <v>195</v>
      </c>
      <c r="BQ675" s="454" t="s">
        <v>195</v>
      </c>
      <c r="BT675" s="485">
        <v>139.24</v>
      </c>
    </row>
    <row r="676" spans="1:72" ht="13.5" customHeight="1" outlineLevel="1">
      <c r="A676" s="431" t="s">
        <v>1391</v>
      </c>
      <c r="B676" s="432" t="s">
        <v>1250</v>
      </c>
      <c r="C676" s="432">
        <v>250</v>
      </c>
      <c r="D676" s="432">
        <v>4</v>
      </c>
      <c r="E676" s="432" t="s">
        <v>432</v>
      </c>
      <c r="F676" s="433">
        <v>1785</v>
      </c>
      <c r="G676" s="456">
        <v>1588</v>
      </c>
      <c r="H676" s="434">
        <v>785</v>
      </c>
      <c r="I676" s="435">
        <v>180</v>
      </c>
      <c r="J676" s="436">
        <v>90</v>
      </c>
      <c r="K676" s="437">
        <v>72</v>
      </c>
      <c r="L676" s="438">
        <v>312.64890427941816</v>
      </c>
      <c r="M676" s="439">
        <v>156.32445213970908</v>
      </c>
      <c r="N676" s="440">
        <v>125.05956171176727</v>
      </c>
      <c r="O676" s="438">
        <v>429.45824751652236</v>
      </c>
      <c r="P676" s="439">
        <v>214.72912375826118</v>
      </c>
      <c r="Q676" s="441">
        <v>171.78329900660896</v>
      </c>
      <c r="R676" s="442">
        <v>556</v>
      </c>
      <c r="S676" s="443">
        <v>278</v>
      </c>
      <c r="T676" s="437">
        <v>222.4</v>
      </c>
      <c r="U676" s="444">
        <v>4200</v>
      </c>
      <c r="V676" s="432">
        <v>2100</v>
      </c>
      <c r="W676" s="445">
        <v>1680</v>
      </c>
      <c r="X676" s="443" t="s">
        <v>222</v>
      </c>
      <c r="Y676" s="436" t="s">
        <v>989</v>
      </c>
      <c r="Z676" s="436">
        <v>96.1</v>
      </c>
      <c r="AA676" s="436">
        <v>96.3</v>
      </c>
      <c r="AB676" s="436">
        <v>96.2</v>
      </c>
      <c r="AC676" s="436">
        <v>95.8</v>
      </c>
      <c r="AD676" s="436">
        <v>78</v>
      </c>
      <c r="AE676" s="436">
        <v>85</v>
      </c>
      <c r="AF676" s="436">
        <v>87</v>
      </c>
      <c r="AG676" s="436">
        <v>735</v>
      </c>
      <c r="AH676" s="436">
        <v>1029</v>
      </c>
      <c r="AI676" s="436">
        <v>1470</v>
      </c>
      <c r="AJ676" s="436">
        <v>1102.5</v>
      </c>
      <c r="AK676" s="436">
        <v>140</v>
      </c>
      <c r="AL676" s="436">
        <v>200</v>
      </c>
      <c r="AM676" s="436">
        <v>150</v>
      </c>
      <c r="AN676" s="432">
        <v>18</v>
      </c>
      <c r="AO676" s="432">
        <v>25</v>
      </c>
      <c r="AP676" s="446">
        <v>2490.0216</v>
      </c>
      <c r="AQ676" s="447">
        <v>494.71</v>
      </c>
      <c r="AR676" s="446">
        <v>1020</v>
      </c>
      <c r="AS676" s="449">
        <v>69.599999999999994</v>
      </c>
      <c r="AT676" s="432" t="s">
        <v>299</v>
      </c>
      <c r="AU676" s="432" t="s">
        <v>197</v>
      </c>
      <c r="AV676" s="450">
        <v>76</v>
      </c>
      <c r="AW676" s="450">
        <v>87</v>
      </c>
      <c r="AX676" s="450">
        <v>53</v>
      </c>
      <c r="AY676" s="450">
        <v>64</v>
      </c>
      <c r="AZ676" s="450">
        <v>72</v>
      </c>
      <c r="BA676" s="450">
        <v>70</v>
      </c>
      <c r="BB676" s="450">
        <v>68</v>
      </c>
      <c r="BC676" s="450">
        <v>61</v>
      </c>
      <c r="BD676" s="450">
        <v>55</v>
      </c>
      <c r="BE676" s="451">
        <f t="shared" si="49"/>
        <v>536.61423728813554</v>
      </c>
      <c r="BF676" s="450">
        <v>2250</v>
      </c>
      <c r="BG676" s="451">
        <f t="shared" si="50"/>
        <v>536.61423728813554</v>
      </c>
      <c r="BH676" s="450">
        <v>2250</v>
      </c>
      <c r="BI676" s="446" t="s">
        <v>1251</v>
      </c>
      <c r="BJ676" s="446" t="s">
        <v>199</v>
      </c>
      <c r="BK676" s="463" t="s">
        <v>195</v>
      </c>
      <c r="BL676" s="453">
        <v>1.1499999999999999</v>
      </c>
      <c r="BM676" s="454">
        <v>40</v>
      </c>
      <c r="BN676" s="484" t="s">
        <v>1252</v>
      </c>
      <c r="BO676" s="454" t="s">
        <v>1253</v>
      </c>
      <c r="BP676" s="454" t="s">
        <v>195</v>
      </c>
      <c r="BQ676" s="454" t="s">
        <v>195</v>
      </c>
      <c r="BT676" s="485">
        <v>129.29578950000001</v>
      </c>
    </row>
    <row r="677" spans="1:72" ht="13.5" customHeight="1" outlineLevel="1">
      <c r="A677" s="431" t="s">
        <v>1392</v>
      </c>
      <c r="B677" s="432" t="s">
        <v>1250</v>
      </c>
      <c r="C677" s="432">
        <v>300</v>
      </c>
      <c r="D677" s="432">
        <v>4</v>
      </c>
      <c r="E677" s="432" t="s">
        <v>432</v>
      </c>
      <c r="F677" s="433">
        <v>1785</v>
      </c>
      <c r="G677" s="456">
        <v>1588</v>
      </c>
      <c r="H677" s="434">
        <v>785</v>
      </c>
      <c r="I677" s="435">
        <v>228</v>
      </c>
      <c r="J677" s="436">
        <v>114</v>
      </c>
      <c r="K677" s="437">
        <v>91.2</v>
      </c>
      <c r="L677" s="438">
        <v>390.18583254071388</v>
      </c>
      <c r="M677" s="439">
        <v>195.09291627035694</v>
      </c>
      <c r="N677" s="440">
        <v>156.07433301628555</v>
      </c>
      <c r="O677" s="438">
        <v>527.76796682753354</v>
      </c>
      <c r="P677" s="439">
        <v>263.88398341376677</v>
      </c>
      <c r="Q677" s="441">
        <v>211.10718673101343</v>
      </c>
      <c r="R677" s="442">
        <v>676</v>
      </c>
      <c r="S677" s="443">
        <v>338</v>
      </c>
      <c r="T677" s="437">
        <v>270.40000000000003</v>
      </c>
      <c r="U677" s="444">
        <v>4800</v>
      </c>
      <c r="V677" s="432">
        <v>2400</v>
      </c>
      <c r="W677" s="445">
        <v>1920</v>
      </c>
      <c r="X677" s="443" t="s">
        <v>222</v>
      </c>
      <c r="Y677" s="436" t="s">
        <v>989</v>
      </c>
      <c r="Z677" s="436">
        <v>96.1</v>
      </c>
      <c r="AA677" s="436">
        <v>96.3</v>
      </c>
      <c r="AB677" s="436">
        <v>96.2</v>
      </c>
      <c r="AC677" s="436">
        <v>95.8</v>
      </c>
      <c r="AD677" s="436">
        <v>75</v>
      </c>
      <c r="AE677" s="436">
        <v>83</v>
      </c>
      <c r="AF677" s="436">
        <v>86</v>
      </c>
      <c r="AG677" s="436">
        <v>882</v>
      </c>
      <c r="AH677" s="436">
        <v>1235</v>
      </c>
      <c r="AI677" s="436">
        <v>1764</v>
      </c>
      <c r="AJ677" s="436">
        <v>1323</v>
      </c>
      <c r="AK677" s="436">
        <v>140</v>
      </c>
      <c r="AL677" s="436">
        <v>200</v>
      </c>
      <c r="AM677" s="436">
        <v>150</v>
      </c>
      <c r="AN677" s="432">
        <v>22</v>
      </c>
      <c r="AO677" s="432">
        <v>30</v>
      </c>
      <c r="AP677" s="446">
        <v>2350</v>
      </c>
      <c r="AQ677" s="447">
        <v>679.3422432694922</v>
      </c>
      <c r="AR677" s="446">
        <v>1200</v>
      </c>
      <c r="AS677" s="449">
        <v>69.5</v>
      </c>
      <c r="AT677" s="432" t="s">
        <v>299</v>
      </c>
      <c r="AU677" s="432" t="s">
        <v>197</v>
      </c>
      <c r="AV677" s="450">
        <v>84</v>
      </c>
      <c r="AW677" s="450">
        <v>95</v>
      </c>
      <c r="AX677" s="450">
        <v>67</v>
      </c>
      <c r="AY677" s="450">
        <v>73</v>
      </c>
      <c r="AZ677" s="450">
        <v>79</v>
      </c>
      <c r="BA677" s="450">
        <v>79</v>
      </c>
      <c r="BB677" s="450">
        <v>75</v>
      </c>
      <c r="BC677" s="450">
        <v>67</v>
      </c>
      <c r="BD677" s="450">
        <v>58</v>
      </c>
      <c r="BE677" s="451">
        <f t="shared" si="49"/>
        <v>536.61423728813554</v>
      </c>
      <c r="BF677" s="450">
        <v>2250</v>
      </c>
      <c r="BG677" s="451">
        <f t="shared" si="50"/>
        <v>536.61423728813554</v>
      </c>
      <c r="BH677" s="458">
        <f>BF677</f>
        <v>2250</v>
      </c>
      <c r="BI677" s="446" t="s">
        <v>1251</v>
      </c>
      <c r="BJ677" s="446" t="s">
        <v>199</v>
      </c>
      <c r="BK677" s="463" t="s">
        <v>195</v>
      </c>
      <c r="BL677" s="453">
        <v>1</v>
      </c>
      <c r="BM677" s="454">
        <v>40</v>
      </c>
      <c r="BN677" s="484" t="s">
        <v>1252</v>
      </c>
      <c r="BO677" s="454" t="s">
        <v>1253</v>
      </c>
      <c r="BP677" s="454" t="s">
        <v>195</v>
      </c>
      <c r="BQ677" s="454" t="s">
        <v>195</v>
      </c>
      <c r="BT677" s="485">
        <v>129.29578950000001</v>
      </c>
    </row>
    <row r="678" spans="1:72" ht="13.5" customHeight="1" outlineLevel="1">
      <c r="A678" s="431" t="s">
        <v>1393</v>
      </c>
      <c r="B678" s="432" t="s">
        <v>1250</v>
      </c>
      <c r="C678" s="432">
        <v>100</v>
      </c>
      <c r="D678" s="432">
        <v>6</v>
      </c>
      <c r="E678" s="432" t="s">
        <v>423</v>
      </c>
      <c r="F678" s="433">
        <v>1185</v>
      </c>
      <c r="G678" s="456">
        <v>1054</v>
      </c>
      <c r="H678" s="434">
        <v>521</v>
      </c>
      <c r="I678" s="435">
        <v>78</v>
      </c>
      <c r="J678" s="436">
        <v>39</v>
      </c>
      <c r="K678" s="437">
        <v>31.200000000000003</v>
      </c>
      <c r="L678" s="438">
        <v>135.03038800960275</v>
      </c>
      <c r="M678" s="439">
        <v>67.515194004801373</v>
      </c>
      <c r="N678" s="440">
        <v>54.012155203841104</v>
      </c>
      <c r="O678" s="438">
        <v>182.15799282559266</v>
      </c>
      <c r="P678" s="439">
        <v>91.078996412796329</v>
      </c>
      <c r="Q678" s="441">
        <v>72.863197130237069</v>
      </c>
      <c r="R678" s="442">
        <v>234</v>
      </c>
      <c r="S678" s="443">
        <v>117</v>
      </c>
      <c r="T678" s="437">
        <v>93.600000000000009</v>
      </c>
      <c r="U678" s="444">
        <v>1450</v>
      </c>
      <c r="V678" s="432">
        <v>725</v>
      </c>
      <c r="W678" s="445">
        <v>580</v>
      </c>
      <c r="X678" s="443" t="s">
        <v>231</v>
      </c>
      <c r="Y678" s="436" t="s">
        <v>194</v>
      </c>
      <c r="Z678" s="436">
        <v>95.1</v>
      </c>
      <c r="AA678" s="436">
        <v>95.3</v>
      </c>
      <c r="AB678" s="436">
        <v>95</v>
      </c>
      <c r="AC678" s="436">
        <v>94.5</v>
      </c>
      <c r="AD678" s="436">
        <v>73</v>
      </c>
      <c r="AE678" s="436">
        <v>81</v>
      </c>
      <c r="AF678" s="436">
        <v>84</v>
      </c>
      <c r="AG678" s="436">
        <v>443</v>
      </c>
      <c r="AH678" s="436">
        <v>709</v>
      </c>
      <c r="AI678" s="436">
        <v>886</v>
      </c>
      <c r="AJ678" s="436">
        <v>664.5</v>
      </c>
      <c r="AK678" s="436">
        <v>160</v>
      </c>
      <c r="AL678" s="436">
        <v>200</v>
      </c>
      <c r="AM678" s="436">
        <v>150</v>
      </c>
      <c r="AN678" s="432">
        <v>30</v>
      </c>
      <c r="AO678" s="432">
        <v>35</v>
      </c>
      <c r="AP678" s="446">
        <v>1551</v>
      </c>
      <c r="AQ678" s="447">
        <v>435.70327933192561</v>
      </c>
      <c r="AR678" s="446">
        <v>1180</v>
      </c>
      <c r="AS678" s="449">
        <v>46</v>
      </c>
      <c r="AT678" s="432" t="s">
        <v>299</v>
      </c>
      <c r="AU678" s="432" t="s">
        <v>197</v>
      </c>
      <c r="AV678" s="450">
        <v>65</v>
      </c>
      <c r="AW678" s="450">
        <v>76</v>
      </c>
      <c r="AX678" s="450">
        <v>48</v>
      </c>
      <c r="AY678" s="450">
        <v>58</v>
      </c>
      <c r="AZ678" s="450">
        <v>59</v>
      </c>
      <c r="BA678" s="450">
        <v>60</v>
      </c>
      <c r="BB678" s="450">
        <v>58</v>
      </c>
      <c r="BC678" s="450">
        <v>55</v>
      </c>
      <c r="BD678" s="450">
        <v>42</v>
      </c>
      <c r="BE678" s="451">
        <f t="shared" si="49"/>
        <v>670.76779661016951</v>
      </c>
      <c r="BF678" s="450">
        <v>1800</v>
      </c>
      <c r="BG678" s="451">
        <f t="shared" si="50"/>
        <v>670.76779661016951</v>
      </c>
      <c r="BH678" s="450">
        <v>1800</v>
      </c>
      <c r="BI678" s="446" t="s">
        <v>1251</v>
      </c>
      <c r="BJ678" s="446" t="s">
        <v>199</v>
      </c>
      <c r="BK678" s="463" t="s">
        <v>195</v>
      </c>
      <c r="BL678" s="453">
        <v>1.1499999999999999</v>
      </c>
      <c r="BM678" s="454">
        <v>40</v>
      </c>
      <c r="BN678" s="484" t="s">
        <v>1252</v>
      </c>
      <c r="BO678" s="454" t="s">
        <v>1253</v>
      </c>
      <c r="BP678" s="454" t="s">
        <v>195</v>
      </c>
      <c r="BQ678" s="454" t="s">
        <v>195</v>
      </c>
      <c r="BT678" s="485">
        <v>137.2894737</v>
      </c>
    </row>
    <row r="679" spans="1:72" ht="13.5" customHeight="1" outlineLevel="1">
      <c r="A679" s="431" t="s">
        <v>1394</v>
      </c>
      <c r="B679" s="432" t="s">
        <v>1250</v>
      </c>
      <c r="C679" s="432">
        <v>125</v>
      </c>
      <c r="D679" s="432">
        <v>6</v>
      </c>
      <c r="E679" s="432" t="s">
        <v>425</v>
      </c>
      <c r="F679" s="433">
        <v>1185</v>
      </c>
      <c r="G679" s="456">
        <v>1054</v>
      </c>
      <c r="H679" s="434">
        <v>521</v>
      </c>
      <c r="I679" s="435">
        <v>96</v>
      </c>
      <c r="J679" s="436">
        <v>48</v>
      </c>
      <c r="K679" s="437">
        <v>38.400000000000006</v>
      </c>
      <c r="L679" s="438">
        <v>166.50706629562501</v>
      </c>
      <c r="M679" s="439">
        <v>83.253533147812504</v>
      </c>
      <c r="N679" s="440">
        <v>66.602826518250012</v>
      </c>
      <c r="O679" s="438">
        <v>224.68492643596241</v>
      </c>
      <c r="P679" s="439">
        <v>112.34246321798121</v>
      </c>
      <c r="Q679" s="441">
        <v>89.87397057438497</v>
      </c>
      <c r="R679" s="442">
        <v>288</v>
      </c>
      <c r="S679" s="443">
        <v>144</v>
      </c>
      <c r="T679" s="437">
        <v>115.2</v>
      </c>
      <c r="U679" s="444">
        <v>1816</v>
      </c>
      <c r="V679" s="432">
        <v>908</v>
      </c>
      <c r="W679" s="445">
        <v>726.40000000000009</v>
      </c>
      <c r="X679" s="443" t="s">
        <v>231</v>
      </c>
      <c r="Y679" s="436" t="s">
        <v>194</v>
      </c>
      <c r="Z679" s="436">
        <v>95.1</v>
      </c>
      <c r="AA679" s="436">
        <v>95.4</v>
      </c>
      <c r="AB679" s="436">
        <v>95</v>
      </c>
      <c r="AC679" s="436">
        <v>94.5</v>
      </c>
      <c r="AD679" s="436">
        <v>74</v>
      </c>
      <c r="AE679" s="436">
        <v>82</v>
      </c>
      <c r="AF679" s="436">
        <v>85</v>
      </c>
      <c r="AG679" s="436">
        <v>554</v>
      </c>
      <c r="AH679" s="436">
        <v>886</v>
      </c>
      <c r="AI679" s="436">
        <v>1108</v>
      </c>
      <c r="AJ679" s="436">
        <v>831</v>
      </c>
      <c r="AK679" s="436">
        <v>160</v>
      </c>
      <c r="AL679" s="436">
        <v>200</v>
      </c>
      <c r="AM679" s="436">
        <v>150</v>
      </c>
      <c r="AN679" s="432">
        <v>25</v>
      </c>
      <c r="AO679" s="432">
        <v>35</v>
      </c>
      <c r="AP679" s="446">
        <v>1771</v>
      </c>
      <c r="AQ679" s="447">
        <v>520.68760882395441</v>
      </c>
      <c r="AR679" s="446">
        <v>1450</v>
      </c>
      <c r="AS679" s="449">
        <v>58.5</v>
      </c>
      <c r="AT679" s="432" t="s">
        <v>299</v>
      </c>
      <c r="AU679" s="432" t="s">
        <v>197</v>
      </c>
      <c r="AV679" s="450" t="s">
        <v>314</v>
      </c>
      <c r="AW679" s="450" t="s">
        <v>380</v>
      </c>
      <c r="AX679" s="450" t="s">
        <v>319</v>
      </c>
      <c r="AY679" s="450" t="s">
        <v>313</v>
      </c>
      <c r="AZ679" s="450" t="s">
        <v>326</v>
      </c>
      <c r="BA679" s="450" t="s">
        <v>381</v>
      </c>
      <c r="BB679" s="450" t="s">
        <v>364</v>
      </c>
      <c r="BC679" s="450" t="s">
        <v>366</v>
      </c>
      <c r="BD679" s="450" t="s">
        <v>328</v>
      </c>
      <c r="BE679" s="451">
        <f t="shared" si="49"/>
        <v>670.76779661016951</v>
      </c>
      <c r="BF679" s="450">
        <v>1800</v>
      </c>
      <c r="BG679" s="451">
        <f t="shared" si="50"/>
        <v>670.76779661016951</v>
      </c>
      <c r="BH679" s="450">
        <v>1800</v>
      </c>
      <c r="BI679" s="446" t="s">
        <v>1251</v>
      </c>
      <c r="BJ679" s="446" t="s">
        <v>199</v>
      </c>
      <c r="BK679" s="463" t="s">
        <v>195</v>
      </c>
      <c r="BL679" s="453">
        <v>1.1499999999999999</v>
      </c>
      <c r="BM679" s="454">
        <v>40</v>
      </c>
      <c r="BN679" s="484" t="s">
        <v>1252</v>
      </c>
      <c r="BO679" s="454" t="s">
        <v>1253</v>
      </c>
      <c r="BP679" s="454" t="s">
        <v>195</v>
      </c>
      <c r="BQ679" s="454" t="s">
        <v>195</v>
      </c>
      <c r="BT679" s="485">
        <v>138.09473679999999</v>
      </c>
    </row>
    <row r="680" spans="1:72" ht="13.5" customHeight="1" outlineLevel="1">
      <c r="A680" s="431" t="s">
        <v>1395</v>
      </c>
      <c r="B680" s="432" t="s">
        <v>1250</v>
      </c>
      <c r="C680" s="432">
        <v>200</v>
      </c>
      <c r="D680" s="432">
        <v>6</v>
      </c>
      <c r="E680" s="432" t="s">
        <v>432</v>
      </c>
      <c r="F680" s="433">
        <v>1190</v>
      </c>
      <c r="G680" s="456">
        <v>1059</v>
      </c>
      <c r="H680" s="434">
        <v>464</v>
      </c>
      <c r="I680" s="435">
        <v>146</v>
      </c>
      <c r="J680" s="436">
        <v>73</v>
      </c>
      <c r="K680" s="437">
        <v>58.400000000000006</v>
      </c>
      <c r="L680" s="438">
        <v>261.48436894813534</v>
      </c>
      <c r="M680" s="439">
        <v>130.74218447406767</v>
      </c>
      <c r="N680" s="440">
        <v>104.59374757925414</v>
      </c>
      <c r="O680" s="438">
        <v>352.21105478511078</v>
      </c>
      <c r="P680" s="439">
        <v>176.10552739255539</v>
      </c>
      <c r="Q680" s="441">
        <v>140.88442191404431</v>
      </c>
      <c r="R680" s="442">
        <v>454</v>
      </c>
      <c r="S680" s="443">
        <v>227</v>
      </c>
      <c r="T680" s="437">
        <v>181.60000000000002</v>
      </c>
      <c r="U680" s="444">
        <v>2900</v>
      </c>
      <c r="V680" s="432">
        <v>1450</v>
      </c>
      <c r="W680" s="445">
        <v>1160</v>
      </c>
      <c r="X680" s="443" t="s">
        <v>231</v>
      </c>
      <c r="Y680" s="436" t="s">
        <v>194</v>
      </c>
      <c r="Z680" s="436">
        <v>95.6</v>
      </c>
      <c r="AA680" s="436">
        <v>96.2</v>
      </c>
      <c r="AB680" s="436">
        <v>95.8</v>
      </c>
      <c r="AC680" s="436">
        <v>95.4</v>
      </c>
      <c r="AD680" s="436">
        <v>75</v>
      </c>
      <c r="AE680" s="436">
        <v>83</v>
      </c>
      <c r="AF680" s="436">
        <v>86</v>
      </c>
      <c r="AG680" s="436">
        <v>883</v>
      </c>
      <c r="AH680" s="436">
        <v>1103</v>
      </c>
      <c r="AI680" s="436">
        <v>1776</v>
      </c>
      <c r="AJ680" s="436">
        <v>1156.73</v>
      </c>
      <c r="AK680" s="436">
        <v>125</v>
      </c>
      <c r="AL680" s="436">
        <v>200</v>
      </c>
      <c r="AM680" s="436">
        <v>131</v>
      </c>
      <c r="AN680" s="432">
        <v>25</v>
      </c>
      <c r="AO680" s="432">
        <v>32</v>
      </c>
      <c r="AP680" s="446">
        <v>2440</v>
      </c>
      <c r="AQ680" s="447">
        <v>759.2</v>
      </c>
      <c r="AR680" s="446">
        <v>2240</v>
      </c>
      <c r="AS680" s="449">
        <v>89.7</v>
      </c>
      <c r="AT680" s="432" t="s">
        <v>299</v>
      </c>
      <c r="AU680" s="432" t="s">
        <v>197</v>
      </c>
      <c r="AV680" s="450" t="s">
        <v>389</v>
      </c>
      <c r="AW680" s="450" t="s">
        <v>390</v>
      </c>
      <c r="AX680" s="450" t="s">
        <v>328</v>
      </c>
      <c r="AY680" s="450" t="s">
        <v>325</v>
      </c>
      <c r="AZ680" s="450" t="s">
        <v>385</v>
      </c>
      <c r="BA680" s="450" t="s">
        <v>361</v>
      </c>
      <c r="BB680" s="450" t="s">
        <v>381</v>
      </c>
      <c r="BC680" s="450" t="s">
        <v>345</v>
      </c>
      <c r="BD680" s="450" t="s">
        <v>320</v>
      </c>
      <c r="BE680" s="451">
        <f t="shared" si="49"/>
        <v>670.76779661016951</v>
      </c>
      <c r="BF680" s="450">
        <v>1800</v>
      </c>
      <c r="BG680" s="451">
        <f t="shared" si="50"/>
        <v>670.76779661016951</v>
      </c>
      <c r="BH680" s="450">
        <v>1800</v>
      </c>
      <c r="BI680" s="446" t="s">
        <v>1251</v>
      </c>
      <c r="BJ680" s="446" t="s">
        <v>199</v>
      </c>
      <c r="BK680" s="463" t="s">
        <v>195</v>
      </c>
      <c r="BL680" s="453">
        <v>1.1499999999999999</v>
      </c>
      <c r="BM680" s="454">
        <v>40</v>
      </c>
      <c r="BN680" s="484" t="s">
        <v>1252</v>
      </c>
      <c r="BO680" s="454" t="s">
        <v>1253</v>
      </c>
      <c r="BP680" s="454" t="s">
        <v>195</v>
      </c>
      <c r="BQ680" s="454" t="s">
        <v>195</v>
      </c>
      <c r="BT680" s="485">
        <v>117.3894737</v>
      </c>
    </row>
    <row r="681" spans="1:72" ht="13.5" customHeight="1" outlineLevel="1">
      <c r="A681" s="431" t="s">
        <v>1396</v>
      </c>
      <c r="B681" s="432" t="s">
        <v>1250</v>
      </c>
      <c r="C681" s="432">
        <v>250</v>
      </c>
      <c r="D681" s="432">
        <v>6</v>
      </c>
      <c r="E681" s="432" t="s">
        <v>432</v>
      </c>
      <c r="F681" s="433">
        <v>1190</v>
      </c>
      <c r="G681" s="456">
        <v>1059</v>
      </c>
      <c r="H681" s="434">
        <v>464</v>
      </c>
      <c r="I681" s="435">
        <v>172</v>
      </c>
      <c r="J681" s="436">
        <v>86</v>
      </c>
      <c r="K681" s="437">
        <v>68.8</v>
      </c>
      <c r="L681" s="438">
        <v>302.32770317448592</v>
      </c>
      <c r="M681" s="439">
        <v>151.16385158724296</v>
      </c>
      <c r="N681" s="440">
        <v>120.93108126979438</v>
      </c>
      <c r="O681" s="438">
        <v>425.79099867326727</v>
      </c>
      <c r="P681" s="439">
        <v>212.89549933663363</v>
      </c>
      <c r="Q681" s="441">
        <v>170.31639946930693</v>
      </c>
      <c r="R681" s="442">
        <v>562</v>
      </c>
      <c r="S681" s="443">
        <v>281</v>
      </c>
      <c r="T681" s="437">
        <v>224.8</v>
      </c>
      <c r="U681" s="444">
        <v>4100</v>
      </c>
      <c r="V681" s="432">
        <v>2050</v>
      </c>
      <c r="W681" s="445">
        <v>1640</v>
      </c>
      <c r="X681" s="443" t="s">
        <v>222</v>
      </c>
      <c r="Y681" s="436" t="s">
        <v>989</v>
      </c>
      <c r="Z681" s="436">
        <v>95.7</v>
      </c>
      <c r="AA681" s="436">
        <v>96</v>
      </c>
      <c r="AB681" s="436">
        <v>95.8</v>
      </c>
      <c r="AC681" s="436">
        <v>95.4</v>
      </c>
      <c r="AD681" s="436">
        <v>81</v>
      </c>
      <c r="AE681" s="436">
        <v>86</v>
      </c>
      <c r="AF681" s="436">
        <v>87</v>
      </c>
      <c r="AG681" s="436">
        <v>1104</v>
      </c>
      <c r="AH681" s="436">
        <v>1325</v>
      </c>
      <c r="AI681" s="436">
        <v>2648</v>
      </c>
      <c r="AJ681" s="436">
        <v>1446.24</v>
      </c>
      <c r="AK681" s="436">
        <v>120</v>
      </c>
      <c r="AL681" s="436">
        <v>200</v>
      </c>
      <c r="AM681" s="436">
        <v>131</v>
      </c>
      <c r="AN681" s="432">
        <v>20</v>
      </c>
      <c r="AO681" s="432">
        <v>25</v>
      </c>
      <c r="AP681" s="446">
        <v>2497.5964800000002</v>
      </c>
      <c r="AQ681" s="447">
        <v>755.1515309539102</v>
      </c>
      <c r="AR681" s="446">
        <v>2740</v>
      </c>
      <c r="AS681" s="449">
        <v>87.9</v>
      </c>
      <c r="AT681" s="432" t="s">
        <v>299</v>
      </c>
      <c r="AU681" s="432" t="s">
        <v>197</v>
      </c>
      <c r="AV681" s="450">
        <v>64</v>
      </c>
      <c r="AW681" s="450">
        <v>76</v>
      </c>
      <c r="AX681" s="450">
        <v>48</v>
      </c>
      <c r="AY681" s="450">
        <v>56</v>
      </c>
      <c r="AZ681" s="450">
        <v>59</v>
      </c>
      <c r="BA681" s="450">
        <v>59</v>
      </c>
      <c r="BB681" s="450">
        <v>57</v>
      </c>
      <c r="BC681" s="450">
        <v>53</v>
      </c>
      <c r="BD681" s="450">
        <v>41</v>
      </c>
      <c r="BE681" s="451">
        <f t="shared" si="49"/>
        <v>670.76779661016951</v>
      </c>
      <c r="BF681" s="450">
        <v>1800</v>
      </c>
      <c r="BG681" s="451">
        <f t="shared" si="50"/>
        <v>670.76779661016951</v>
      </c>
      <c r="BH681" s="450">
        <v>1800</v>
      </c>
      <c r="BI681" s="446" t="s">
        <v>1251</v>
      </c>
      <c r="BJ681" s="446" t="s">
        <v>199</v>
      </c>
      <c r="BK681" s="463" t="s">
        <v>195</v>
      </c>
      <c r="BL681" s="453">
        <v>1</v>
      </c>
      <c r="BM681" s="454">
        <v>40</v>
      </c>
      <c r="BN681" s="484" t="s">
        <v>1252</v>
      </c>
      <c r="BO681" s="454" t="s">
        <v>1253</v>
      </c>
      <c r="BP681" s="454" t="s">
        <v>195</v>
      </c>
      <c r="BQ681" s="454" t="s">
        <v>195</v>
      </c>
      <c r="BT681" s="485">
        <v>135.51052630000001</v>
      </c>
    </row>
    <row r="682" spans="1:72" ht="13.5" customHeight="1" outlineLevel="1">
      <c r="A682" s="431" t="s">
        <v>1397</v>
      </c>
      <c r="B682" s="432" t="s">
        <v>1250</v>
      </c>
      <c r="C682" s="432">
        <v>100</v>
      </c>
      <c r="D682" s="432">
        <v>8</v>
      </c>
      <c r="E682" s="432" t="s">
        <v>425</v>
      </c>
      <c r="F682" s="433">
        <v>885</v>
      </c>
      <c r="G682" s="456">
        <v>787</v>
      </c>
      <c r="H682" s="434">
        <v>345</v>
      </c>
      <c r="I682" s="435">
        <v>96</v>
      </c>
      <c r="J682" s="436">
        <v>48</v>
      </c>
      <c r="K682" s="437">
        <v>38.400000000000006</v>
      </c>
      <c r="L682" s="438">
        <v>142.16279385487792</v>
      </c>
      <c r="M682" s="439">
        <v>71.081396927438959</v>
      </c>
      <c r="N682" s="440">
        <v>56.865117541951172</v>
      </c>
      <c r="O682" s="438">
        <v>190.76545842064817</v>
      </c>
      <c r="P682" s="439">
        <v>95.382729210324086</v>
      </c>
      <c r="Q682" s="441">
        <v>76.306183368259269</v>
      </c>
      <c r="R682" s="442">
        <v>246</v>
      </c>
      <c r="S682" s="443">
        <v>123</v>
      </c>
      <c r="T682" s="437">
        <v>98.4</v>
      </c>
      <c r="U682" s="444">
        <v>1450</v>
      </c>
      <c r="V682" s="432">
        <v>725</v>
      </c>
      <c r="W682" s="445">
        <v>580</v>
      </c>
      <c r="X682" s="443" t="s">
        <v>231</v>
      </c>
      <c r="Y682" s="436" t="s">
        <v>194</v>
      </c>
      <c r="Z682" s="436">
        <v>94.2</v>
      </c>
      <c r="AA682" s="436">
        <v>94.5</v>
      </c>
      <c r="AB682" s="436">
        <v>94.1</v>
      </c>
      <c r="AC682" s="436">
        <v>93.6</v>
      </c>
      <c r="AD682" s="436">
        <v>70</v>
      </c>
      <c r="AE682" s="436">
        <v>78</v>
      </c>
      <c r="AF682" s="436">
        <v>81</v>
      </c>
      <c r="AG682" s="436">
        <v>593</v>
      </c>
      <c r="AH682" s="436">
        <v>771</v>
      </c>
      <c r="AI682" s="436">
        <v>1186</v>
      </c>
      <c r="AJ682" s="436">
        <v>747.18</v>
      </c>
      <c r="AK682" s="436">
        <v>130</v>
      </c>
      <c r="AL682" s="436">
        <v>200</v>
      </c>
      <c r="AM682" s="436">
        <v>126</v>
      </c>
      <c r="AN682" s="432">
        <v>22</v>
      </c>
      <c r="AO682" s="432">
        <v>30</v>
      </c>
      <c r="AP682" s="446">
        <v>1770</v>
      </c>
      <c r="AQ682" s="447">
        <v>537.6579280506113</v>
      </c>
      <c r="AR682" s="446">
        <v>2370</v>
      </c>
      <c r="AS682" s="449">
        <v>53.5</v>
      </c>
      <c r="AT682" s="432" t="s">
        <v>299</v>
      </c>
      <c r="AU682" s="432" t="s">
        <v>197</v>
      </c>
      <c r="AV682" s="450" t="s">
        <v>364</v>
      </c>
      <c r="AW682" s="450" t="s">
        <v>365</v>
      </c>
      <c r="AX682" s="450" t="s">
        <v>396</v>
      </c>
      <c r="AY682" s="450" t="s">
        <v>329</v>
      </c>
      <c r="AZ682" s="450" t="s">
        <v>366</v>
      </c>
      <c r="BA682" s="450" t="s">
        <v>366</v>
      </c>
      <c r="BB682" s="450" t="s">
        <v>317</v>
      </c>
      <c r="BC682" s="450" t="s">
        <v>330</v>
      </c>
      <c r="BD682" s="450" t="s">
        <v>397</v>
      </c>
      <c r="BE682" s="451">
        <f t="shared" si="49"/>
        <v>894.35706214689264</v>
      </c>
      <c r="BF682" s="450">
        <v>1350</v>
      </c>
      <c r="BG682" s="451">
        <f t="shared" si="50"/>
        <v>894.35706214689264</v>
      </c>
      <c r="BH682" s="450">
        <v>1350</v>
      </c>
      <c r="BI682" s="446" t="s">
        <v>1251</v>
      </c>
      <c r="BJ682" s="446" t="s">
        <v>199</v>
      </c>
      <c r="BK682" s="463" t="s">
        <v>195</v>
      </c>
      <c r="BL682" s="453">
        <v>1.1499999999999999</v>
      </c>
      <c r="BM682" s="454">
        <v>40</v>
      </c>
      <c r="BN682" s="484" t="s">
        <v>1252</v>
      </c>
      <c r="BO682" s="454" t="s">
        <v>1253</v>
      </c>
      <c r="BP682" s="454" t="s">
        <v>195</v>
      </c>
      <c r="BQ682" s="454" t="s">
        <v>195</v>
      </c>
      <c r="BT682" s="485">
        <v>124.5262632</v>
      </c>
    </row>
    <row r="683" spans="1:72" ht="13.5" customHeight="1" outlineLevel="1">
      <c r="A683" s="431" t="s">
        <v>1398</v>
      </c>
      <c r="B683" s="432" t="s">
        <v>1250</v>
      </c>
      <c r="C683" s="432">
        <v>125</v>
      </c>
      <c r="D683" s="432">
        <v>8</v>
      </c>
      <c r="E683" s="432" t="s">
        <v>1399</v>
      </c>
      <c r="F683" s="433">
        <v>885</v>
      </c>
      <c r="G683" s="456">
        <v>787</v>
      </c>
      <c r="H683" s="434">
        <v>345</v>
      </c>
      <c r="I683" s="435">
        <v>108</v>
      </c>
      <c r="J683" s="436">
        <v>54</v>
      </c>
      <c r="K683" s="437">
        <v>43.2</v>
      </c>
      <c r="L683" s="438">
        <v>176.95210334473444</v>
      </c>
      <c r="M683" s="439">
        <v>88.47605167236722</v>
      </c>
      <c r="N683" s="440">
        <v>70.780841337893776</v>
      </c>
      <c r="O683" s="438">
        <v>234.941152276108</v>
      </c>
      <c r="P683" s="439">
        <v>117.470576138054</v>
      </c>
      <c r="Q683" s="441">
        <v>93.976460910443208</v>
      </c>
      <c r="R683" s="442">
        <v>304</v>
      </c>
      <c r="S683" s="443">
        <v>152</v>
      </c>
      <c r="T683" s="437">
        <v>121.60000000000001</v>
      </c>
      <c r="U683" s="444">
        <v>1816</v>
      </c>
      <c r="V683" s="432">
        <v>908</v>
      </c>
      <c r="W683" s="445">
        <v>726.40000000000009</v>
      </c>
      <c r="X683" s="443" t="s">
        <v>231</v>
      </c>
      <c r="Y683" s="436" t="s">
        <v>194</v>
      </c>
      <c r="Z683" s="436">
        <v>94.6</v>
      </c>
      <c r="AA683" s="436">
        <v>94.7</v>
      </c>
      <c r="AB683" s="436">
        <v>94.1</v>
      </c>
      <c r="AC683" s="436">
        <v>93.6</v>
      </c>
      <c r="AD683" s="436">
        <v>70</v>
      </c>
      <c r="AE683" s="436">
        <v>79</v>
      </c>
      <c r="AF683" s="436">
        <v>82</v>
      </c>
      <c r="AG683" s="436">
        <v>742</v>
      </c>
      <c r="AH683" s="436">
        <v>965</v>
      </c>
      <c r="AI683" s="436">
        <v>1484</v>
      </c>
      <c r="AJ683" s="436">
        <v>934.92</v>
      </c>
      <c r="AK683" s="436">
        <v>130</v>
      </c>
      <c r="AL683" s="436">
        <v>200</v>
      </c>
      <c r="AM683" s="436">
        <v>126</v>
      </c>
      <c r="AN683" s="432">
        <v>20</v>
      </c>
      <c r="AO683" s="432">
        <v>30</v>
      </c>
      <c r="AP683" s="446">
        <v>2029</v>
      </c>
      <c r="AQ683" s="447">
        <v>540.5</v>
      </c>
      <c r="AR683" s="446">
        <v>2920</v>
      </c>
      <c r="AS683" s="449">
        <v>64.5</v>
      </c>
      <c r="AT683" s="432" t="s">
        <v>299</v>
      </c>
      <c r="AU683" s="432" t="s">
        <v>197</v>
      </c>
      <c r="AV683" s="450" t="s">
        <v>313</v>
      </c>
      <c r="AW683" s="450" t="s">
        <v>314</v>
      </c>
      <c r="AX683" s="450" t="s">
        <v>315</v>
      </c>
      <c r="AY683" s="450" t="s">
        <v>394</v>
      </c>
      <c r="AZ683" s="450" t="s">
        <v>317</v>
      </c>
      <c r="BA683" s="450" t="s">
        <v>345</v>
      </c>
      <c r="BB683" s="450" t="s">
        <v>318</v>
      </c>
      <c r="BC683" s="450" t="s">
        <v>320</v>
      </c>
      <c r="BD683" s="450" t="s">
        <v>341</v>
      </c>
      <c r="BE683" s="451">
        <f t="shared" si="49"/>
        <v>894.35706214689264</v>
      </c>
      <c r="BF683" s="450">
        <v>1350</v>
      </c>
      <c r="BG683" s="451">
        <f t="shared" si="50"/>
        <v>894.35706214689264</v>
      </c>
      <c r="BH683" s="450">
        <v>1350</v>
      </c>
      <c r="BI683" s="446" t="s">
        <v>1251</v>
      </c>
      <c r="BJ683" s="446" t="s">
        <v>199</v>
      </c>
      <c r="BK683" s="463" t="s">
        <v>195</v>
      </c>
      <c r="BL683" s="453">
        <v>1.1499999999999999</v>
      </c>
      <c r="BM683" s="454">
        <v>40</v>
      </c>
      <c r="BN683" s="484" t="s">
        <v>1252</v>
      </c>
      <c r="BO683" s="454" t="s">
        <v>1253</v>
      </c>
      <c r="BP683" s="454" t="s">
        <v>195</v>
      </c>
      <c r="BQ683" s="454" t="s">
        <v>195</v>
      </c>
      <c r="BT683" s="485">
        <v>124.5262632</v>
      </c>
    </row>
    <row r="684" spans="1:72" ht="13.5" customHeight="1" outlineLevel="1">
      <c r="A684" s="431" t="s">
        <v>1400</v>
      </c>
      <c r="B684" s="432" t="s">
        <v>1250</v>
      </c>
      <c r="C684" s="432">
        <v>150</v>
      </c>
      <c r="D684" s="432">
        <v>8</v>
      </c>
      <c r="E684" s="432" t="s">
        <v>432</v>
      </c>
      <c r="F684" s="433">
        <v>885</v>
      </c>
      <c r="G684" s="456">
        <v>787</v>
      </c>
      <c r="H684" s="434">
        <v>345</v>
      </c>
      <c r="I684" s="435">
        <v>122</v>
      </c>
      <c r="J684" s="436">
        <v>61</v>
      </c>
      <c r="K684" s="437">
        <v>48.800000000000004</v>
      </c>
      <c r="L684" s="438">
        <v>207.10088871488713</v>
      </c>
      <c r="M684" s="439">
        <v>103.55044435744357</v>
      </c>
      <c r="N684" s="440">
        <v>82.840355485954859</v>
      </c>
      <c r="O684" s="438">
        <v>278.994482940198</v>
      </c>
      <c r="P684" s="439">
        <v>139.497241470099</v>
      </c>
      <c r="Q684" s="441">
        <v>111.59779317607921</v>
      </c>
      <c r="R684" s="442">
        <v>360</v>
      </c>
      <c r="S684" s="443">
        <v>180</v>
      </c>
      <c r="T684" s="437">
        <v>144</v>
      </c>
      <c r="U684" s="444">
        <v>2170</v>
      </c>
      <c r="V684" s="432">
        <v>1085</v>
      </c>
      <c r="W684" s="445">
        <v>868</v>
      </c>
      <c r="X684" s="443" t="s">
        <v>231</v>
      </c>
      <c r="Y684" s="436" t="s">
        <v>194</v>
      </c>
      <c r="Z684" s="436">
        <v>94.3</v>
      </c>
      <c r="AA684" s="436">
        <v>94.5</v>
      </c>
      <c r="AB684" s="436">
        <v>94.1</v>
      </c>
      <c r="AC684" s="436">
        <v>93.6</v>
      </c>
      <c r="AD684" s="436">
        <v>72</v>
      </c>
      <c r="AE684" s="436">
        <v>80</v>
      </c>
      <c r="AF684" s="436">
        <v>83</v>
      </c>
      <c r="AG684" s="436">
        <v>890</v>
      </c>
      <c r="AH684" s="436">
        <v>1157</v>
      </c>
      <c r="AI684" s="436">
        <v>1780</v>
      </c>
      <c r="AJ684" s="436">
        <v>1121.4000000000001</v>
      </c>
      <c r="AK684" s="436">
        <v>130</v>
      </c>
      <c r="AL684" s="436">
        <v>200</v>
      </c>
      <c r="AM684" s="436">
        <v>126</v>
      </c>
      <c r="AN684" s="432">
        <v>20</v>
      </c>
      <c r="AO684" s="432">
        <v>25</v>
      </c>
      <c r="AP684" s="446">
        <v>2508</v>
      </c>
      <c r="AQ684" s="447">
        <v>669.68213677619065</v>
      </c>
      <c r="AR684" s="446">
        <v>3460</v>
      </c>
      <c r="AS684" s="449">
        <v>70.5</v>
      </c>
      <c r="AT684" s="432" t="s">
        <v>299</v>
      </c>
      <c r="AU684" s="432" t="s">
        <v>197</v>
      </c>
      <c r="AV684" s="450" t="s">
        <v>389</v>
      </c>
      <c r="AW684" s="450" t="s">
        <v>380</v>
      </c>
      <c r="AX684" s="450" t="s">
        <v>318</v>
      </c>
      <c r="AY684" s="450" t="s">
        <v>392</v>
      </c>
      <c r="AZ684" s="450" t="s">
        <v>401</v>
      </c>
      <c r="BA684" s="450" t="s">
        <v>385</v>
      </c>
      <c r="BB684" s="450" t="s">
        <v>392</v>
      </c>
      <c r="BC684" s="450" t="s">
        <v>366</v>
      </c>
      <c r="BD684" s="450" t="s">
        <v>316</v>
      </c>
      <c r="BE684" s="451">
        <f t="shared" si="49"/>
        <v>894.35706214689264</v>
      </c>
      <c r="BF684" s="450">
        <v>1350</v>
      </c>
      <c r="BG684" s="451">
        <f t="shared" si="50"/>
        <v>894.35706214689264</v>
      </c>
      <c r="BH684" s="450">
        <v>1350</v>
      </c>
      <c r="BI684" s="446" t="s">
        <v>1251</v>
      </c>
      <c r="BJ684" s="446" t="s">
        <v>199</v>
      </c>
      <c r="BK684" s="463" t="s">
        <v>195</v>
      </c>
      <c r="BL684" s="453">
        <v>1.1499999999999999</v>
      </c>
      <c r="BM684" s="454">
        <v>40</v>
      </c>
      <c r="BN684" s="484" t="s">
        <v>1252</v>
      </c>
      <c r="BO684" s="454" t="s">
        <v>1253</v>
      </c>
      <c r="BP684" s="454" t="s">
        <v>195</v>
      </c>
      <c r="BQ684" s="454" t="s">
        <v>195</v>
      </c>
      <c r="BT684" s="485">
        <v>123.7464138</v>
      </c>
    </row>
    <row r="685" spans="1:72" ht="13.5" customHeight="1" outlineLevel="1">
      <c r="A685" s="431" t="s">
        <v>1401</v>
      </c>
      <c r="B685" s="432" t="s">
        <v>1250</v>
      </c>
      <c r="C685" s="432">
        <v>200</v>
      </c>
      <c r="D685" s="432">
        <v>8</v>
      </c>
      <c r="E685" s="432" t="s">
        <v>432</v>
      </c>
      <c r="F685" s="433">
        <v>885</v>
      </c>
      <c r="G685" s="456">
        <v>787</v>
      </c>
      <c r="H685" s="434">
        <v>345</v>
      </c>
      <c r="I685" s="435">
        <v>156</v>
      </c>
      <c r="J685" s="436">
        <v>78</v>
      </c>
      <c r="K685" s="437">
        <v>62.400000000000006</v>
      </c>
      <c r="L685" s="438">
        <v>277.96040405606084</v>
      </c>
      <c r="M685" s="439">
        <v>138.98020202803042</v>
      </c>
      <c r="N685" s="440">
        <v>111.18416162242434</v>
      </c>
      <c r="O685" s="438">
        <v>374.71877255658825</v>
      </c>
      <c r="P685" s="439">
        <v>187.35938627829412</v>
      </c>
      <c r="Q685" s="441">
        <v>149.8875090226353</v>
      </c>
      <c r="R685" s="442">
        <v>480</v>
      </c>
      <c r="S685" s="443">
        <v>240</v>
      </c>
      <c r="T685" s="437">
        <v>192</v>
      </c>
      <c r="U685" s="444">
        <v>2900</v>
      </c>
      <c r="V685" s="432">
        <v>1450</v>
      </c>
      <c r="W685" s="445">
        <v>1160</v>
      </c>
      <c r="X685" s="443" t="s">
        <v>231</v>
      </c>
      <c r="Y685" s="436" t="s">
        <v>194</v>
      </c>
      <c r="Z685" s="436">
        <v>95</v>
      </c>
      <c r="AA685" s="436">
        <v>95</v>
      </c>
      <c r="AB685" s="436">
        <v>94.5</v>
      </c>
      <c r="AC685" s="436">
        <v>94.1</v>
      </c>
      <c r="AD685" s="436">
        <v>71</v>
      </c>
      <c r="AE685" s="436">
        <v>79</v>
      </c>
      <c r="AF685" s="436">
        <v>83</v>
      </c>
      <c r="AG685" s="436">
        <v>1187</v>
      </c>
      <c r="AH685" s="436">
        <v>1484</v>
      </c>
      <c r="AI685" s="436">
        <v>2374</v>
      </c>
      <c r="AJ685" s="436">
        <v>1495.6200000000001</v>
      </c>
      <c r="AK685" s="436">
        <v>125</v>
      </c>
      <c r="AL685" s="436">
        <v>200</v>
      </c>
      <c r="AM685" s="436">
        <v>126</v>
      </c>
      <c r="AN685" s="432">
        <v>15</v>
      </c>
      <c r="AO685" s="432">
        <v>25</v>
      </c>
      <c r="AP685" s="446">
        <v>2450</v>
      </c>
      <c r="AQ685" s="447">
        <v>860.21</v>
      </c>
      <c r="AR685" s="446">
        <v>4510</v>
      </c>
      <c r="AS685" s="449">
        <v>88.5</v>
      </c>
      <c r="AT685" s="432" t="s">
        <v>299</v>
      </c>
      <c r="AU685" s="432" t="s">
        <v>197</v>
      </c>
      <c r="AV685" s="450">
        <v>64</v>
      </c>
      <c r="AW685" s="450">
        <v>76</v>
      </c>
      <c r="AX685" s="450">
        <v>48</v>
      </c>
      <c r="AY685" s="450">
        <v>56</v>
      </c>
      <c r="AZ685" s="450">
        <v>59</v>
      </c>
      <c r="BA685" s="450">
        <v>59</v>
      </c>
      <c r="BB685" s="450">
        <v>57</v>
      </c>
      <c r="BC685" s="450">
        <v>53</v>
      </c>
      <c r="BD685" s="450">
        <v>41</v>
      </c>
      <c r="BE685" s="451">
        <f t="shared" si="49"/>
        <v>894.35706214689264</v>
      </c>
      <c r="BF685" s="450">
        <v>1350</v>
      </c>
      <c r="BG685" s="451">
        <f t="shared" si="50"/>
        <v>894.35706214689264</v>
      </c>
      <c r="BH685" s="458">
        <f>BF685</f>
        <v>1350</v>
      </c>
      <c r="BI685" s="446" t="s">
        <v>1251</v>
      </c>
      <c r="BJ685" s="446" t="s">
        <v>199</v>
      </c>
      <c r="BK685" s="463" t="s">
        <v>195</v>
      </c>
      <c r="BL685" s="453">
        <v>1</v>
      </c>
      <c r="BM685" s="454">
        <v>40</v>
      </c>
      <c r="BN685" s="484" t="s">
        <v>1252</v>
      </c>
      <c r="BO685" s="468" t="s">
        <v>1253</v>
      </c>
      <c r="BP685" s="454" t="s">
        <v>195</v>
      </c>
      <c r="BQ685" s="454" t="s">
        <v>195</v>
      </c>
      <c r="BT685" s="485">
        <v>120.22617630000001</v>
      </c>
    </row>
    <row r="686" spans="1:72" ht="13.5" customHeight="1" outlineLevel="1">
      <c r="A686" s="431" t="s">
        <v>1402</v>
      </c>
      <c r="B686" s="432" t="s">
        <v>1403</v>
      </c>
      <c r="C686" s="432">
        <v>1.5</v>
      </c>
      <c r="D686" s="432">
        <v>2</v>
      </c>
      <c r="E686" s="432" t="s">
        <v>192</v>
      </c>
      <c r="F686" s="433">
        <v>3525</v>
      </c>
      <c r="G686" s="456">
        <v>3172.5</v>
      </c>
      <c r="H686" s="434">
        <v>1480.5</v>
      </c>
      <c r="I686" s="435">
        <v>2.2000000000000002</v>
      </c>
      <c r="J686" s="436">
        <v>1.1000000000000001</v>
      </c>
      <c r="K686" s="437">
        <v>0.88000000000000012</v>
      </c>
      <c r="L686" s="438">
        <v>2.7377963279178306</v>
      </c>
      <c r="M686" s="439">
        <v>1.3688981639589153</v>
      </c>
      <c r="N686" s="440">
        <v>1.0951185311671323</v>
      </c>
      <c r="O686" s="438">
        <v>3.2923299997313564</v>
      </c>
      <c r="P686" s="439">
        <v>1.6461649998656782</v>
      </c>
      <c r="Q686" s="441">
        <v>1.3169319998925426</v>
      </c>
      <c r="R686" s="442">
        <v>4</v>
      </c>
      <c r="S686" s="443">
        <v>2</v>
      </c>
      <c r="T686" s="437">
        <v>1.6</v>
      </c>
      <c r="U686" s="444">
        <v>38</v>
      </c>
      <c r="V686" s="432">
        <v>19</v>
      </c>
      <c r="W686" s="445">
        <v>15.200000000000001</v>
      </c>
      <c r="X686" s="443" t="s">
        <v>202</v>
      </c>
      <c r="Y686" s="436" t="s">
        <v>194</v>
      </c>
      <c r="Z686" s="436">
        <v>80</v>
      </c>
      <c r="AA686" s="436">
        <v>83.2</v>
      </c>
      <c r="AB686" s="436">
        <v>84</v>
      </c>
      <c r="AC686" s="436">
        <v>82.5</v>
      </c>
      <c r="AD686" s="436">
        <v>64.2</v>
      </c>
      <c r="AE686" s="436">
        <v>77</v>
      </c>
      <c r="AF686" s="436">
        <v>83.6</v>
      </c>
      <c r="AG686" s="436">
        <v>2.2000000000000002</v>
      </c>
      <c r="AH686" s="436">
        <v>6</v>
      </c>
      <c r="AI686" s="436">
        <v>10</v>
      </c>
      <c r="AJ686" s="436">
        <v>5.5220000000000002</v>
      </c>
      <c r="AK686" s="436">
        <v>270</v>
      </c>
      <c r="AL686" s="436">
        <v>450</v>
      </c>
      <c r="AM686" s="436">
        <v>251</v>
      </c>
      <c r="AN686" s="432">
        <v>14</v>
      </c>
      <c r="AO686" s="432">
        <v>19</v>
      </c>
      <c r="AP686" s="446">
        <v>55</v>
      </c>
      <c r="AQ686" s="447">
        <v>8.14</v>
      </c>
      <c r="AR686" s="446">
        <v>1.8</v>
      </c>
      <c r="AS686" s="449">
        <v>0.56000000000000005</v>
      </c>
      <c r="AT686" s="432" t="s">
        <v>299</v>
      </c>
      <c r="AU686" s="432" t="s">
        <v>197</v>
      </c>
      <c r="AV686" s="450">
        <v>64</v>
      </c>
      <c r="AW686" s="450">
        <v>76</v>
      </c>
      <c r="AX686" s="450">
        <v>31</v>
      </c>
      <c r="AY686" s="450">
        <v>44</v>
      </c>
      <c r="AZ686" s="450">
        <v>52</v>
      </c>
      <c r="BA686" s="450">
        <v>62</v>
      </c>
      <c r="BB686" s="450">
        <v>59</v>
      </c>
      <c r="BC686" s="450">
        <v>54</v>
      </c>
      <c r="BD686" s="450">
        <v>46</v>
      </c>
      <c r="BE686" s="451">
        <f t="shared" si="49"/>
        <v>223.58926553672316</v>
      </c>
      <c r="BF686" s="450">
        <v>5400</v>
      </c>
      <c r="BG686" s="451">
        <f t="shared" si="50"/>
        <v>223.58926553672316</v>
      </c>
      <c r="BH686" s="450">
        <v>5400</v>
      </c>
      <c r="BI686" s="446" t="s">
        <v>1251</v>
      </c>
      <c r="BJ686" s="446" t="s">
        <v>199</v>
      </c>
      <c r="BK686" s="452" t="s">
        <v>200</v>
      </c>
      <c r="BL686" s="453">
        <v>1.1499999999999999</v>
      </c>
      <c r="BM686" s="454">
        <v>55</v>
      </c>
      <c r="BN686" s="454" t="s">
        <v>1404</v>
      </c>
      <c r="BO686" s="468" t="s">
        <v>1405</v>
      </c>
      <c r="BP686" s="454" t="s">
        <v>195</v>
      </c>
      <c r="BQ686" s="454" t="s">
        <v>195</v>
      </c>
      <c r="BT686" s="485">
        <v>274.44</v>
      </c>
    </row>
    <row r="687" spans="1:72" ht="13.5" customHeight="1" outlineLevel="1">
      <c r="A687" s="431" t="s">
        <v>1406</v>
      </c>
      <c r="B687" s="432" t="s">
        <v>1403</v>
      </c>
      <c r="C687" s="432">
        <v>2</v>
      </c>
      <c r="D687" s="432">
        <v>2</v>
      </c>
      <c r="E687" s="432" t="s">
        <v>204</v>
      </c>
      <c r="F687" s="433">
        <v>3515</v>
      </c>
      <c r="G687" s="456">
        <v>3163.5</v>
      </c>
      <c r="H687" s="434">
        <v>1476.3</v>
      </c>
      <c r="I687" s="435">
        <v>2.4</v>
      </c>
      <c r="J687" s="436">
        <v>1.2</v>
      </c>
      <c r="K687" s="437">
        <v>0.96</v>
      </c>
      <c r="L687" s="438">
        <v>3.234718642784904</v>
      </c>
      <c r="M687" s="439">
        <v>1.617359321392452</v>
      </c>
      <c r="N687" s="440">
        <v>1.2938874571139616</v>
      </c>
      <c r="O687" s="438">
        <v>4.0363124719762373</v>
      </c>
      <c r="P687" s="439">
        <v>2.0181562359881187</v>
      </c>
      <c r="Q687" s="441">
        <v>1.6145249887904951</v>
      </c>
      <c r="R687" s="442">
        <v>5</v>
      </c>
      <c r="S687" s="443">
        <v>2.5</v>
      </c>
      <c r="T687" s="437">
        <v>2</v>
      </c>
      <c r="U687" s="444">
        <v>46</v>
      </c>
      <c r="V687" s="432">
        <v>23</v>
      </c>
      <c r="W687" s="445">
        <v>18.400000000000002</v>
      </c>
      <c r="X687" s="443" t="s">
        <v>193</v>
      </c>
      <c r="Y687" s="436" t="s">
        <v>194</v>
      </c>
      <c r="Z687" s="436">
        <v>84</v>
      </c>
      <c r="AA687" s="436">
        <v>85.7</v>
      </c>
      <c r="AB687" s="436">
        <v>85.5</v>
      </c>
      <c r="AC687" s="436">
        <v>84</v>
      </c>
      <c r="AD687" s="436">
        <v>69</v>
      </c>
      <c r="AE687" s="436">
        <v>81.3</v>
      </c>
      <c r="AF687" s="436">
        <v>87.6</v>
      </c>
      <c r="AG687" s="436">
        <v>2.9</v>
      </c>
      <c r="AH687" s="436">
        <v>7.4</v>
      </c>
      <c r="AI687" s="436">
        <v>12.5</v>
      </c>
      <c r="AJ687" s="436">
        <v>6.7569999999999997</v>
      </c>
      <c r="AK687" s="436">
        <v>250</v>
      </c>
      <c r="AL687" s="436">
        <v>420</v>
      </c>
      <c r="AM687" s="436">
        <v>233</v>
      </c>
      <c r="AN687" s="432">
        <v>13</v>
      </c>
      <c r="AO687" s="432">
        <v>18</v>
      </c>
      <c r="AP687" s="446">
        <v>65</v>
      </c>
      <c r="AQ687" s="447">
        <v>8.1811338614460443</v>
      </c>
      <c r="AR687" s="446">
        <v>2.4</v>
      </c>
      <c r="AS687" s="449">
        <v>0.63</v>
      </c>
      <c r="AT687" s="432" t="s">
        <v>299</v>
      </c>
      <c r="AU687" s="432" t="s">
        <v>197</v>
      </c>
      <c r="AV687" s="450">
        <v>64</v>
      </c>
      <c r="AW687" s="450">
        <v>76</v>
      </c>
      <c r="AX687" s="450">
        <v>31</v>
      </c>
      <c r="AY687" s="450">
        <v>44</v>
      </c>
      <c r="AZ687" s="450">
        <v>52</v>
      </c>
      <c r="BA687" s="450">
        <v>62</v>
      </c>
      <c r="BB687" s="450">
        <v>59</v>
      </c>
      <c r="BC687" s="450">
        <v>54</v>
      </c>
      <c r="BD687" s="450">
        <v>46</v>
      </c>
      <c r="BE687" s="451">
        <f t="shared" si="49"/>
        <v>223.58926553672316</v>
      </c>
      <c r="BF687" s="450">
        <v>5400</v>
      </c>
      <c r="BG687" s="451">
        <f t="shared" si="50"/>
        <v>223.58926553672316</v>
      </c>
      <c r="BH687" s="450">
        <v>5400</v>
      </c>
      <c r="BI687" s="446" t="s">
        <v>1251</v>
      </c>
      <c r="BJ687" s="446" t="s">
        <v>199</v>
      </c>
      <c r="BK687" s="452" t="s">
        <v>200</v>
      </c>
      <c r="BL687" s="453">
        <v>1.1499999999999999</v>
      </c>
      <c r="BM687" s="454">
        <v>55</v>
      </c>
      <c r="BN687" s="454" t="s">
        <v>1404</v>
      </c>
      <c r="BO687" s="454" t="s">
        <v>1405</v>
      </c>
      <c r="BP687" s="454" t="s">
        <v>195</v>
      </c>
      <c r="BQ687" s="454" t="s">
        <v>195</v>
      </c>
      <c r="BT687" s="485">
        <v>239.7270063</v>
      </c>
    </row>
    <row r="688" spans="1:72" ht="13.5" customHeight="1" outlineLevel="1">
      <c r="A688" s="431" t="s">
        <v>1407</v>
      </c>
      <c r="B688" s="432" t="s">
        <v>1403</v>
      </c>
      <c r="C688" s="432">
        <v>1</v>
      </c>
      <c r="D688" s="432">
        <v>4</v>
      </c>
      <c r="E688" s="432" t="s">
        <v>1408</v>
      </c>
      <c r="F688" s="433">
        <v>1755</v>
      </c>
      <c r="G688" s="456">
        <v>1561.95</v>
      </c>
      <c r="H688" s="434">
        <v>912.6</v>
      </c>
      <c r="I688" s="435">
        <v>1.4</v>
      </c>
      <c r="J688" s="436">
        <v>0.7</v>
      </c>
      <c r="K688" s="437">
        <v>0.55999999999999994</v>
      </c>
      <c r="L688" s="438">
        <v>1.9246687499570176</v>
      </c>
      <c r="M688" s="439">
        <v>0.96233437497850882</v>
      </c>
      <c r="N688" s="440">
        <v>0.76986749998280712</v>
      </c>
      <c r="O688" s="438">
        <v>2.3028319123804026</v>
      </c>
      <c r="P688" s="439">
        <v>1.1514159561902013</v>
      </c>
      <c r="Q688" s="441">
        <v>0.92113276495216112</v>
      </c>
      <c r="R688" s="442">
        <v>2.8</v>
      </c>
      <c r="S688" s="443">
        <v>1.4</v>
      </c>
      <c r="T688" s="437">
        <v>1.1199999999999999</v>
      </c>
      <c r="U688" s="444">
        <v>27.4</v>
      </c>
      <c r="V688" s="432">
        <v>13.7</v>
      </c>
      <c r="W688" s="445">
        <v>10.96</v>
      </c>
      <c r="X688" s="443" t="s">
        <v>202</v>
      </c>
      <c r="Y688" s="436" t="s">
        <v>194</v>
      </c>
      <c r="Z688" s="436">
        <v>83.4</v>
      </c>
      <c r="AA688" s="436">
        <v>85.4</v>
      </c>
      <c r="AB688" s="436">
        <v>85.5</v>
      </c>
      <c r="AC688" s="436">
        <v>84</v>
      </c>
      <c r="AD688" s="436">
        <v>58.4</v>
      </c>
      <c r="AE688" s="436">
        <v>71.5</v>
      </c>
      <c r="AF688" s="436">
        <v>78.2</v>
      </c>
      <c r="AG688" s="436">
        <v>3</v>
      </c>
      <c r="AH688" s="436">
        <v>9</v>
      </c>
      <c r="AI688" s="436">
        <v>11.5</v>
      </c>
      <c r="AJ688" s="436">
        <v>8.2799999999999994</v>
      </c>
      <c r="AK688" s="436">
        <v>295</v>
      </c>
      <c r="AL688" s="436">
        <v>380</v>
      </c>
      <c r="AM688" s="436">
        <v>276</v>
      </c>
      <c r="AN688" s="432">
        <v>18</v>
      </c>
      <c r="AO688" s="432">
        <v>26</v>
      </c>
      <c r="AP688" s="446">
        <v>82</v>
      </c>
      <c r="AQ688" s="447">
        <v>6.8520213844442814</v>
      </c>
      <c r="AR688" s="446">
        <v>5.8</v>
      </c>
      <c r="AS688" s="449">
        <v>0.16</v>
      </c>
      <c r="AT688" s="432" t="s">
        <v>299</v>
      </c>
      <c r="AU688" s="432" t="s">
        <v>197</v>
      </c>
      <c r="AV688" s="450">
        <v>50</v>
      </c>
      <c r="AW688" s="450">
        <v>62</v>
      </c>
      <c r="AX688" s="450" t="s">
        <v>206</v>
      </c>
      <c r="AY688" s="450">
        <v>37</v>
      </c>
      <c r="AZ688" s="450">
        <v>40</v>
      </c>
      <c r="BA688" s="450">
        <v>49</v>
      </c>
      <c r="BB688" s="450">
        <v>45</v>
      </c>
      <c r="BC688" s="450">
        <v>37</v>
      </c>
      <c r="BD688" s="450">
        <v>31</v>
      </c>
      <c r="BE688" s="451">
        <f t="shared" si="49"/>
        <v>335.38389830508476</v>
      </c>
      <c r="BF688" s="450">
        <v>3600</v>
      </c>
      <c r="BG688" s="451">
        <f t="shared" si="50"/>
        <v>335.38389830508476</v>
      </c>
      <c r="BH688" s="450">
        <v>3600</v>
      </c>
      <c r="BI688" s="446" t="s">
        <v>1251</v>
      </c>
      <c r="BJ688" s="446" t="s">
        <v>199</v>
      </c>
      <c r="BK688" s="452" t="s">
        <v>200</v>
      </c>
      <c r="BL688" s="453">
        <v>1.1499999999999999</v>
      </c>
      <c r="BM688" s="454">
        <v>55</v>
      </c>
      <c r="BN688" s="454" t="s">
        <v>1404</v>
      </c>
      <c r="BO688" s="454" t="s">
        <v>1405</v>
      </c>
      <c r="BP688" s="454" t="s">
        <v>195</v>
      </c>
      <c r="BQ688" s="454" t="s">
        <v>195</v>
      </c>
      <c r="BT688" s="485">
        <v>259.62</v>
      </c>
    </row>
    <row r="689" spans="1:72" ht="13.5" customHeight="1" outlineLevel="1">
      <c r="A689" s="431" t="s">
        <v>1409</v>
      </c>
      <c r="B689" s="432" t="s">
        <v>1403</v>
      </c>
      <c r="C689" s="432">
        <v>1.5</v>
      </c>
      <c r="D689" s="432">
        <v>4</v>
      </c>
      <c r="E689" s="432" t="s">
        <v>204</v>
      </c>
      <c r="F689" s="433">
        <v>1740</v>
      </c>
      <c r="G689" s="456">
        <v>1548.6000000000001</v>
      </c>
      <c r="H689" s="434">
        <v>904.80000000000007</v>
      </c>
      <c r="I689" s="435">
        <v>2.2000000000000002</v>
      </c>
      <c r="J689" s="436">
        <v>1.1000000000000001</v>
      </c>
      <c r="K689" s="437">
        <v>0.88000000000000012</v>
      </c>
      <c r="L689" s="438">
        <v>2.8014507879955328</v>
      </c>
      <c r="M689" s="439">
        <v>1.4007253939977664</v>
      </c>
      <c r="N689" s="440">
        <v>1.1205803151982132</v>
      </c>
      <c r="O689" s="438">
        <v>3.3765541110810626</v>
      </c>
      <c r="P689" s="439">
        <v>1.6882770555405313</v>
      </c>
      <c r="Q689" s="441">
        <v>1.3506216444324251</v>
      </c>
      <c r="R689" s="442">
        <v>4.2</v>
      </c>
      <c r="S689" s="443">
        <v>2.1</v>
      </c>
      <c r="T689" s="437">
        <v>1.6800000000000002</v>
      </c>
      <c r="U689" s="444">
        <v>38</v>
      </c>
      <c r="V689" s="432">
        <v>19</v>
      </c>
      <c r="W689" s="445">
        <v>15.200000000000001</v>
      </c>
      <c r="X689" s="443" t="s">
        <v>202</v>
      </c>
      <c r="Y689" s="436" t="s">
        <v>194</v>
      </c>
      <c r="Z689" s="436">
        <v>85.8</v>
      </c>
      <c r="AA689" s="436">
        <v>87</v>
      </c>
      <c r="AB689" s="436">
        <v>86.5</v>
      </c>
      <c r="AC689" s="436">
        <v>85.5</v>
      </c>
      <c r="AD689" s="436">
        <v>58.5</v>
      </c>
      <c r="AE689" s="436">
        <v>71.8</v>
      </c>
      <c r="AF689" s="436">
        <v>77.3</v>
      </c>
      <c r="AG689" s="436">
        <v>4.5</v>
      </c>
      <c r="AH689" s="436">
        <v>15</v>
      </c>
      <c r="AI689" s="436">
        <v>19</v>
      </c>
      <c r="AJ689" s="436">
        <v>13.904999999999999</v>
      </c>
      <c r="AK689" s="436">
        <v>330</v>
      </c>
      <c r="AL689" s="436">
        <v>420</v>
      </c>
      <c r="AM689" s="436">
        <v>309</v>
      </c>
      <c r="AN689" s="432">
        <v>15</v>
      </c>
      <c r="AO689" s="432">
        <v>21</v>
      </c>
      <c r="AP689" s="446">
        <v>88</v>
      </c>
      <c r="AQ689" s="447">
        <v>11.882123871503961</v>
      </c>
      <c r="AR689" s="446">
        <v>8.6</v>
      </c>
      <c r="AS689" s="449">
        <v>0.18</v>
      </c>
      <c r="AT689" s="432" t="s">
        <v>299</v>
      </c>
      <c r="AU689" s="432" t="s">
        <v>197</v>
      </c>
      <c r="AV689" s="450">
        <v>50</v>
      </c>
      <c r="AW689" s="450">
        <v>62</v>
      </c>
      <c r="AX689" s="450" t="s">
        <v>206</v>
      </c>
      <c r="AY689" s="450">
        <v>37</v>
      </c>
      <c r="AZ689" s="450">
        <v>40</v>
      </c>
      <c r="BA689" s="450">
        <v>49</v>
      </c>
      <c r="BB689" s="450">
        <v>45</v>
      </c>
      <c r="BC689" s="450">
        <v>37</v>
      </c>
      <c r="BD689" s="450">
        <v>31</v>
      </c>
      <c r="BE689" s="451">
        <f t="shared" si="49"/>
        <v>335.38389830508476</v>
      </c>
      <c r="BF689" s="450">
        <v>3600</v>
      </c>
      <c r="BG689" s="451">
        <f t="shared" si="50"/>
        <v>335.38389830508476</v>
      </c>
      <c r="BH689" s="450">
        <v>3600</v>
      </c>
      <c r="BI689" s="446" t="s">
        <v>1251</v>
      </c>
      <c r="BJ689" s="446" t="s">
        <v>199</v>
      </c>
      <c r="BK689" s="452" t="s">
        <v>200</v>
      </c>
      <c r="BL689" s="453">
        <v>1.1499999999999999</v>
      </c>
      <c r="BM689" s="454">
        <v>55</v>
      </c>
      <c r="BN689" s="454" t="s">
        <v>1404</v>
      </c>
      <c r="BO689" s="454" t="s">
        <v>1405</v>
      </c>
      <c r="BP689" s="454" t="s">
        <v>195</v>
      </c>
      <c r="BQ689" s="454" t="s">
        <v>195</v>
      </c>
      <c r="BT689" s="485">
        <v>256.84722199999999</v>
      </c>
    </row>
    <row r="690" spans="1:72" ht="13.5" customHeight="1" outlineLevel="1">
      <c r="A690" s="431" t="s">
        <v>1410</v>
      </c>
      <c r="B690" s="432" t="s">
        <v>1403</v>
      </c>
      <c r="C690" s="432">
        <v>2</v>
      </c>
      <c r="D690" s="432">
        <v>4</v>
      </c>
      <c r="E690" s="432" t="s">
        <v>204</v>
      </c>
      <c r="F690" s="433">
        <v>1740</v>
      </c>
      <c r="G690" s="456">
        <v>1548.6000000000001</v>
      </c>
      <c r="H690" s="434">
        <v>904.80000000000007</v>
      </c>
      <c r="I690" s="435">
        <v>3</v>
      </c>
      <c r="J690" s="436">
        <v>1.5</v>
      </c>
      <c r="K690" s="437">
        <v>1.2000000000000002</v>
      </c>
      <c r="L690" s="438">
        <v>3.7717126526074884</v>
      </c>
      <c r="M690" s="439">
        <v>1.8858563263037442</v>
      </c>
      <c r="N690" s="440">
        <v>1.5086850610429954</v>
      </c>
      <c r="O690" s="438">
        <v>4.5551890388307861</v>
      </c>
      <c r="P690" s="439">
        <v>2.277594519415393</v>
      </c>
      <c r="Q690" s="441">
        <v>1.8220756155323146</v>
      </c>
      <c r="R690" s="442">
        <v>5.4</v>
      </c>
      <c r="S690" s="443">
        <v>2.7</v>
      </c>
      <c r="T690" s="437">
        <v>2.16</v>
      </c>
      <c r="U690" s="444">
        <v>48</v>
      </c>
      <c r="V690" s="432">
        <v>24</v>
      </c>
      <c r="W690" s="445">
        <v>19.200000000000003</v>
      </c>
      <c r="X690" s="443" t="s">
        <v>193</v>
      </c>
      <c r="Y690" s="436" t="s">
        <v>194</v>
      </c>
      <c r="Z690" s="436">
        <v>86</v>
      </c>
      <c r="AA690" s="436">
        <v>87.2</v>
      </c>
      <c r="AB690" s="436">
        <v>86.5</v>
      </c>
      <c r="AC690" s="436">
        <v>85.5</v>
      </c>
      <c r="AD690" s="436">
        <v>57.8</v>
      </c>
      <c r="AE690" s="436">
        <v>70.8</v>
      </c>
      <c r="AF690" s="436">
        <v>77.3</v>
      </c>
      <c r="AG690" s="436">
        <v>6</v>
      </c>
      <c r="AH690" s="436">
        <v>19.3</v>
      </c>
      <c r="AI690" s="436">
        <v>23.6</v>
      </c>
      <c r="AJ690" s="436">
        <v>17.700000000000003</v>
      </c>
      <c r="AK690" s="436">
        <v>320</v>
      </c>
      <c r="AL690" s="436">
        <v>390</v>
      </c>
      <c r="AM690" s="436">
        <v>295</v>
      </c>
      <c r="AN690" s="432">
        <v>14</v>
      </c>
      <c r="AO690" s="432">
        <v>22</v>
      </c>
      <c r="AP690" s="446">
        <v>88</v>
      </c>
      <c r="AQ690" s="447">
        <v>4.21</v>
      </c>
      <c r="AR690" s="446">
        <v>11</v>
      </c>
      <c r="AS690" s="449">
        <v>0.22</v>
      </c>
      <c r="AT690" s="432" t="s">
        <v>299</v>
      </c>
      <c r="AU690" s="432" t="s">
        <v>197</v>
      </c>
      <c r="AV690" s="450">
        <v>50</v>
      </c>
      <c r="AW690" s="450">
        <v>62</v>
      </c>
      <c r="AX690" s="450" t="s">
        <v>206</v>
      </c>
      <c r="AY690" s="450">
        <v>37</v>
      </c>
      <c r="AZ690" s="450">
        <v>40</v>
      </c>
      <c r="BA690" s="450">
        <v>49</v>
      </c>
      <c r="BB690" s="450">
        <v>45</v>
      </c>
      <c r="BC690" s="450">
        <v>37</v>
      </c>
      <c r="BD690" s="450">
        <v>31</v>
      </c>
      <c r="BE690" s="451">
        <f t="shared" si="49"/>
        <v>335.38389830508476</v>
      </c>
      <c r="BF690" s="450">
        <v>3600</v>
      </c>
      <c r="BG690" s="451">
        <f t="shared" si="50"/>
        <v>335.38389830508476</v>
      </c>
      <c r="BH690" s="450">
        <v>3600</v>
      </c>
      <c r="BI690" s="446" t="s">
        <v>1251</v>
      </c>
      <c r="BJ690" s="446" t="s">
        <v>199</v>
      </c>
      <c r="BK690" s="452" t="s">
        <v>200</v>
      </c>
      <c r="BL690" s="453">
        <v>1.1499999999999999</v>
      </c>
      <c r="BM690" s="454">
        <v>55</v>
      </c>
      <c r="BN690" s="454" t="s">
        <v>1404</v>
      </c>
      <c r="BO690" s="454" t="s">
        <v>1405</v>
      </c>
      <c r="BP690" s="454" t="s">
        <v>195</v>
      </c>
      <c r="BQ690" s="454" t="s">
        <v>195</v>
      </c>
      <c r="BT690" s="485">
        <v>221.53888889999999</v>
      </c>
    </row>
    <row r="691" spans="1:72" ht="13.5" customHeight="1" outlineLevel="1">
      <c r="A691" s="431" t="s">
        <v>1411</v>
      </c>
      <c r="B691" s="432" t="s">
        <v>1403</v>
      </c>
      <c r="C691" s="432">
        <v>1</v>
      </c>
      <c r="D691" s="432">
        <v>6</v>
      </c>
      <c r="E691" s="432" t="s">
        <v>204</v>
      </c>
      <c r="F691" s="433">
        <v>1165</v>
      </c>
      <c r="G691" s="456">
        <v>1036.8499999999999</v>
      </c>
      <c r="H691" s="434">
        <v>547.54999999999995</v>
      </c>
      <c r="I691" s="435">
        <v>2</v>
      </c>
      <c r="J691" s="436">
        <v>1</v>
      </c>
      <c r="K691" s="437">
        <v>0.8</v>
      </c>
      <c r="L691" s="438">
        <v>2.3283958000394063</v>
      </c>
      <c r="M691" s="439">
        <v>1.1641979000197031</v>
      </c>
      <c r="N691" s="440">
        <v>0.93135832001576258</v>
      </c>
      <c r="O691" s="438">
        <v>2.6925792407843319</v>
      </c>
      <c r="P691" s="439">
        <v>1.3462896203921659</v>
      </c>
      <c r="Q691" s="441">
        <v>1.0770316963137327</v>
      </c>
      <c r="R691" s="442">
        <v>3.2</v>
      </c>
      <c r="S691" s="443">
        <v>1.6</v>
      </c>
      <c r="T691" s="437">
        <v>1.2800000000000002</v>
      </c>
      <c r="U691" s="444">
        <v>22</v>
      </c>
      <c r="V691" s="432">
        <v>11</v>
      </c>
      <c r="W691" s="445">
        <v>8.8000000000000007</v>
      </c>
      <c r="X691" s="443" t="s">
        <v>210</v>
      </c>
      <c r="Y691" s="436" t="s">
        <v>194</v>
      </c>
      <c r="Z691" s="436">
        <v>80.2</v>
      </c>
      <c r="AA691" s="436">
        <v>82.5</v>
      </c>
      <c r="AB691" s="436">
        <v>82.5</v>
      </c>
      <c r="AC691" s="436">
        <v>81.5</v>
      </c>
      <c r="AD691" s="436">
        <v>50.2</v>
      </c>
      <c r="AE691" s="436">
        <v>63.3</v>
      </c>
      <c r="AF691" s="436">
        <v>70.900000000000006</v>
      </c>
      <c r="AG691" s="436">
        <v>4.5</v>
      </c>
      <c r="AH691" s="436">
        <v>11.5</v>
      </c>
      <c r="AI691" s="436">
        <v>15.5</v>
      </c>
      <c r="AJ691" s="436">
        <v>10.98</v>
      </c>
      <c r="AK691" s="436">
        <v>260</v>
      </c>
      <c r="AL691" s="436">
        <v>350</v>
      </c>
      <c r="AM691" s="436">
        <v>244</v>
      </c>
      <c r="AN691" s="432">
        <v>18</v>
      </c>
      <c r="AO691" s="432">
        <v>31</v>
      </c>
      <c r="AP691" s="446">
        <v>88</v>
      </c>
      <c r="AQ691" s="447">
        <v>12.413006923743113</v>
      </c>
      <c r="AR691" s="446">
        <v>15</v>
      </c>
      <c r="AS691" s="449">
        <v>0.17</v>
      </c>
      <c r="AT691" s="432" t="s">
        <v>299</v>
      </c>
      <c r="AU691" s="432" t="s">
        <v>197</v>
      </c>
      <c r="AV691" s="450">
        <v>50</v>
      </c>
      <c r="AW691" s="450">
        <v>58</v>
      </c>
      <c r="AX691" s="450">
        <v>26</v>
      </c>
      <c r="AY691" s="450">
        <v>31</v>
      </c>
      <c r="AZ691" s="450">
        <v>43</v>
      </c>
      <c r="BA691" s="450">
        <v>47</v>
      </c>
      <c r="BB691" s="450">
        <v>40</v>
      </c>
      <c r="BC691" s="450">
        <v>36</v>
      </c>
      <c r="BD691" s="450">
        <v>31</v>
      </c>
      <c r="BE691" s="451">
        <f t="shared" si="49"/>
        <v>503.07584745762711</v>
      </c>
      <c r="BF691" s="450">
        <v>2400</v>
      </c>
      <c r="BG691" s="451">
        <f t="shared" si="50"/>
        <v>503.07584745762711</v>
      </c>
      <c r="BH691" s="450">
        <v>2400</v>
      </c>
      <c r="BI691" s="446" t="s">
        <v>1251</v>
      </c>
      <c r="BJ691" s="446" t="s">
        <v>199</v>
      </c>
      <c r="BK691" s="452" t="s">
        <v>200</v>
      </c>
      <c r="BL691" s="453">
        <v>1.1499999999999999</v>
      </c>
      <c r="BM691" s="454">
        <v>55</v>
      </c>
      <c r="BN691" s="454" t="s">
        <v>1404</v>
      </c>
      <c r="BO691" s="454" t="s">
        <v>1405</v>
      </c>
      <c r="BP691" s="454" t="s">
        <v>195</v>
      </c>
      <c r="BQ691" s="454" t="s">
        <v>195</v>
      </c>
      <c r="BT691" s="485">
        <v>234.45</v>
      </c>
    </row>
    <row r="692" spans="1:72" ht="13.5" customHeight="1" outlineLevel="1">
      <c r="A692" s="431" t="s">
        <v>1412</v>
      </c>
      <c r="B692" s="432" t="s">
        <v>1403</v>
      </c>
      <c r="C692" s="432">
        <v>3</v>
      </c>
      <c r="D692" s="432">
        <v>2</v>
      </c>
      <c r="E692" s="432" t="s">
        <v>212</v>
      </c>
      <c r="F692" s="433">
        <v>3520</v>
      </c>
      <c r="G692" s="456">
        <v>3168</v>
      </c>
      <c r="H692" s="434">
        <v>1408</v>
      </c>
      <c r="I692" s="435">
        <v>3.4</v>
      </c>
      <c r="J692" s="436">
        <v>1.7</v>
      </c>
      <c r="K692" s="437">
        <v>1.36</v>
      </c>
      <c r="L692" s="438">
        <v>4.8074415824042225</v>
      </c>
      <c r="M692" s="439">
        <v>2.4037207912021112</v>
      </c>
      <c r="N692" s="440">
        <v>1.9229766329616891</v>
      </c>
      <c r="O692" s="438">
        <v>6.1253896358157753</v>
      </c>
      <c r="P692" s="439">
        <v>3.0626948179078877</v>
      </c>
      <c r="Q692" s="441">
        <v>2.4501558543263102</v>
      </c>
      <c r="R692" s="442">
        <v>7.6</v>
      </c>
      <c r="S692" s="443">
        <v>3.8</v>
      </c>
      <c r="T692" s="437">
        <v>3.04</v>
      </c>
      <c r="U692" s="444">
        <v>60</v>
      </c>
      <c r="V692" s="432">
        <v>30</v>
      </c>
      <c r="W692" s="445">
        <v>24</v>
      </c>
      <c r="X692" s="443" t="s">
        <v>213</v>
      </c>
      <c r="Y692" s="436" t="s">
        <v>194</v>
      </c>
      <c r="Z692" s="436">
        <v>84.17</v>
      </c>
      <c r="AA692" s="436">
        <v>86.3</v>
      </c>
      <c r="AB692" s="436">
        <v>86.5</v>
      </c>
      <c r="AC692" s="436">
        <v>85.5</v>
      </c>
      <c r="AD692" s="436">
        <v>69.5</v>
      </c>
      <c r="AE692" s="436">
        <v>79.8</v>
      </c>
      <c r="AF692" s="436">
        <v>85.5</v>
      </c>
      <c r="AG692" s="436">
        <v>4.4000000000000004</v>
      </c>
      <c r="AH692" s="436">
        <v>8.1999999999999993</v>
      </c>
      <c r="AI692" s="436">
        <v>17</v>
      </c>
      <c r="AJ692" s="436">
        <v>7.6560000000000006</v>
      </c>
      <c r="AK692" s="436">
        <v>185</v>
      </c>
      <c r="AL692" s="436">
        <v>380</v>
      </c>
      <c r="AM692" s="436">
        <v>174</v>
      </c>
      <c r="AN692" s="432">
        <v>20</v>
      </c>
      <c r="AO692" s="432">
        <v>30</v>
      </c>
      <c r="AP692" s="446">
        <v>110.1</v>
      </c>
      <c r="AQ692" s="447">
        <v>13.349445700839977</v>
      </c>
      <c r="AR692" s="446">
        <v>3.5</v>
      </c>
      <c r="AS692" s="449">
        <v>0.14000000000000001</v>
      </c>
      <c r="AT692" s="432" t="s">
        <v>299</v>
      </c>
      <c r="AU692" s="432" t="s">
        <v>197</v>
      </c>
      <c r="AV692" s="450">
        <v>69</v>
      </c>
      <c r="AW692" s="450">
        <v>81</v>
      </c>
      <c r="AX692" s="450">
        <v>36</v>
      </c>
      <c r="AY692" s="450">
        <v>49</v>
      </c>
      <c r="AZ692" s="450">
        <v>61</v>
      </c>
      <c r="BA692" s="450">
        <v>66</v>
      </c>
      <c r="BB692" s="450">
        <v>64</v>
      </c>
      <c r="BC692" s="450">
        <v>60</v>
      </c>
      <c r="BD692" s="450">
        <v>50</v>
      </c>
      <c r="BE692" s="451">
        <f t="shared" si="49"/>
        <v>223.58926553672316</v>
      </c>
      <c r="BF692" s="450">
        <v>5400</v>
      </c>
      <c r="BG692" s="451">
        <f t="shared" si="50"/>
        <v>223.58926553672316</v>
      </c>
      <c r="BH692" s="450">
        <v>5400</v>
      </c>
      <c r="BI692" s="446" t="s">
        <v>1251</v>
      </c>
      <c r="BJ692" s="446" t="s">
        <v>199</v>
      </c>
      <c r="BK692" s="452" t="s">
        <v>200</v>
      </c>
      <c r="BL692" s="453">
        <v>1.1499999999999999</v>
      </c>
      <c r="BM692" s="454">
        <v>55</v>
      </c>
      <c r="BN692" s="454" t="s">
        <v>1404</v>
      </c>
      <c r="BO692" s="454" t="s">
        <v>1405</v>
      </c>
      <c r="BP692" s="454" t="s">
        <v>195</v>
      </c>
      <c r="BQ692" s="454" t="s">
        <v>195</v>
      </c>
      <c r="BT692" s="485">
        <v>195.07895790000001</v>
      </c>
    </row>
    <row r="693" spans="1:72" ht="13.5" customHeight="1" outlineLevel="1">
      <c r="A693" s="431" t="s">
        <v>1413</v>
      </c>
      <c r="B693" s="432" t="s">
        <v>1403</v>
      </c>
      <c r="C693" s="432">
        <v>5</v>
      </c>
      <c r="D693" s="432">
        <v>2</v>
      </c>
      <c r="E693" s="432" t="s">
        <v>215</v>
      </c>
      <c r="F693" s="433">
        <v>3505</v>
      </c>
      <c r="G693" s="456">
        <v>3119.4500000000003</v>
      </c>
      <c r="H693" s="434">
        <v>1366.95</v>
      </c>
      <c r="I693" s="435">
        <v>4</v>
      </c>
      <c r="J693" s="436">
        <v>2</v>
      </c>
      <c r="K693" s="437">
        <v>1.6</v>
      </c>
      <c r="L693" s="438">
        <v>6.804328588261642</v>
      </c>
      <c r="M693" s="439">
        <v>3.402164294130821</v>
      </c>
      <c r="N693" s="440">
        <v>2.7217314353046569</v>
      </c>
      <c r="O693" s="438">
        <v>9.18597561449835</v>
      </c>
      <c r="P693" s="439">
        <v>4.592987807249175</v>
      </c>
      <c r="Q693" s="441">
        <v>3.6743902457993403</v>
      </c>
      <c r="R693" s="442">
        <v>12</v>
      </c>
      <c r="S693" s="443">
        <v>6</v>
      </c>
      <c r="T693" s="437">
        <v>4.8000000000000007</v>
      </c>
      <c r="U693" s="444">
        <v>92</v>
      </c>
      <c r="V693" s="432">
        <v>46</v>
      </c>
      <c r="W693" s="445">
        <v>36.800000000000004</v>
      </c>
      <c r="X693" s="443" t="s">
        <v>213</v>
      </c>
      <c r="Y693" s="436" t="s">
        <v>194</v>
      </c>
      <c r="Z693" s="436">
        <v>88.2</v>
      </c>
      <c r="AA693" s="436">
        <v>89.1</v>
      </c>
      <c r="AB693" s="436">
        <v>88.5</v>
      </c>
      <c r="AC693" s="436">
        <v>87.5</v>
      </c>
      <c r="AD693" s="436">
        <v>78.099999999999994</v>
      </c>
      <c r="AE693" s="436">
        <v>85.9</v>
      </c>
      <c r="AF693" s="436">
        <v>88.2</v>
      </c>
      <c r="AG693" s="436">
        <v>7.5</v>
      </c>
      <c r="AH693" s="436">
        <v>13</v>
      </c>
      <c r="AI693" s="436">
        <v>32</v>
      </c>
      <c r="AJ693" s="436">
        <v>12.45</v>
      </c>
      <c r="AK693" s="436">
        <v>170</v>
      </c>
      <c r="AL693" s="436">
        <v>420</v>
      </c>
      <c r="AM693" s="436">
        <v>166</v>
      </c>
      <c r="AN693" s="432">
        <v>15</v>
      </c>
      <c r="AO693" s="432">
        <v>29</v>
      </c>
      <c r="AP693" s="446">
        <v>105</v>
      </c>
      <c r="AQ693" s="447">
        <v>16.102017074545529</v>
      </c>
      <c r="AR693" s="446">
        <v>5.7</v>
      </c>
      <c r="AS693" s="449">
        <v>0.18</v>
      </c>
      <c r="AT693" s="432" t="s">
        <v>299</v>
      </c>
      <c r="AU693" s="432" t="s">
        <v>197</v>
      </c>
      <c r="AV693" s="450">
        <v>69</v>
      </c>
      <c r="AW693" s="450">
        <v>81</v>
      </c>
      <c r="AX693" s="450">
        <v>36</v>
      </c>
      <c r="AY693" s="450">
        <v>49</v>
      </c>
      <c r="AZ693" s="450">
        <v>61</v>
      </c>
      <c r="BA693" s="450">
        <v>66</v>
      </c>
      <c r="BB693" s="450">
        <v>64</v>
      </c>
      <c r="BC693" s="450">
        <v>60</v>
      </c>
      <c r="BD693" s="450">
        <v>50</v>
      </c>
      <c r="BE693" s="451">
        <f t="shared" si="49"/>
        <v>223.58926553672316</v>
      </c>
      <c r="BF693" s="450">
        <v>5400</v>
      </c>
      <c r="BG693" s="451">
        <f t="shared" si="50"/>
        <v>223.58926553672316</v>
      </c>
      <c r="BH693" s="450">
        <v>5400</v>
      </c>
      <c r="BI693" s="446" t="s">
        <v>1251</v>
      </c>
      <c r="BJ693" s="446" t="s">
        <v>199</v>
      </c>
      <c r="BK693" s="452" t="s">
        <v>200</v>
      </c>
      <c r="BL693" s="453">
        <v>1.1499999999999999</v>
      </c>
      <c r="BM693" s="454">
        <v>55</v>
      </c>
      <c r="BN693" s="454" t="s">
        <v>1404</v>
      </c>
      <c r="BO693" s="454" t="s">
        <v>1405</v>
      </c>
      <c r="BP693" s="454" t="s">
        <v>195</v>
      </c>
      <c r="BQ693" s="454" t="s">
        <v>195</v>
      </c>
      <c r="BT693" s="485">
        <v>227.81</v>
      </c>
    </row>
    <row r="694" spans="1:72" ht="13.5" customHeight="1" outlineLevel="1">
      <c r="A694" s="431" t="s">
        <v>1414</v>
      </c>
      <c r="B694" s="432" t="s">
        <v>1403</v>
      </c>
      <c r="C694" s="432">
        <v>3</v>
      </c>
      <c r="D694" s="432">
        <v>4</v>
      </c>
      <c r="E694" s="432" t="s">
        <v>212</v>
      </c>
      <c r="F694" s="433">
        <v>1760</v>
      </c>
      <c r="G694" s="456">
        <v>1584</v>
      </c>
      <c r="H694" s="434">
        <v>651.20000000000005</v>
      </c>
      <c r="I694" s="435">
        <v>4.2</v>
      </c>
      <c r="J694" s="436">
        <v>2.1</v>
      </c>
      <c r="K694" s="437">
        <v>1.6800000000000002</v>
      </c>
      <c r="L694" s="438">
        <v>5.3832514462533174</v>
      </c>
      <c r="M694" s="439">
        <v>2.6916257231266587</v>
      </c>
      <c r="N694" s="440">
        <v>2.1533005785013271</v>
      </c>
      <c r="O694" s="438">
        <v>6.5809824399698469</v>
      </c>
      <c r="P694" s="439">
        <v>3.2904912199849234</v>
      </c>
      <c r="Q694" s="441">
        <v>2.6323929759879388</v>
      </c>
      <c r="R694" s="442">
        <v>8</v>
      </c>
      <c r="S694" s="443">
        <v>4</v>
      </c>
      <c r="T694" s="437">
        <v>3.2</v>
      </c>
      <c r="U694" s="444">
        <v>66</v>
      </c>
      <c r="V694" s="432">
        <v>33</v>
      </c>
      <c r="W694" s="445">
        <v>26.400000000000002</v>
      </c>
      <c r="X694" s="443" t="s">
        <v>210</v>
      </c>
      <c r="Y694" s="436" t="s">
        <v>194</v>
      </c>
      <c r="Z694" s="436">
        <v>87.8</v>
      </c>
      <c r="AA694" s="436">
        <v>89.4</v>
      </c>
      <c r="AB694" s="436">
        <v>89.5</v>
      </c>
      <c r="AC694" s="436">
        <v>88.5</v>
      </c>
      <c r="AD694" s="436">
        <v>59.5</v>
      </c>
      <c r="AE694" s="436">
        <v>71.7</v>
      </c>
      <c r="AF694" s="436">
        <v>78.5</v>
      </c>
      <c r="AG694" s="436">
        <v>9</v>
      </c>
      <c r="AH694" s="436">
        <v>21</v>
      </c>
      <c r="AI694" s="436">
        <v>32</v>
      </c>
      <c r="AJ694" s="436">
        <v>19.89</v>
      </c>
      <c r="AK694" s="436">
        <v>235</v>
      </c>
      <c r="AL694" s="436">
        <v>360</v>
      </c>
      <c r="AM694" s="436">
        <v>221</v>
      </c>
      <c r="AN694" s="432">
        <v>17</v>
      </c>
      <c r="AO694" s="432">
        <v>29</v>
      </c>
      <c r="AP694" s="446">
        <v>120.009</v>
      </c>
      <c r="AQ694" s="447">
        <v>23.701383911079866</v>
      </c>
      <c r="AR694" s="446">
        <v>17</v>
      </c>
      <c r="AS694" s="449">
        <v>0.3</v>
      </c>
      <c r="AT694" s="432" t="s">
        <v>299</v>
      </c>
      <c r="AU694" s="432" t="s">
        <v>197</v>
      </c>
      <c r="AV694" s="450">
        <v>57</v>
      </c>
      <c r="AW694" s="450">
        <v>67</v>
      </c>
      <c r="AX694" s="450" t="s">
        <v>206</v>
      </c>
      <c r="AY694" s="450">
        <v>42</v>
      </c>
      <c r="AZ694" s="450">
        <v>46</v>
      </c>
      <c r="BA694" s="450">
        <v>54</v>
      </c>
      <c r="BB694" s="450">
        <v>49</v>
      </c>
      <c r="BC694" s="450">
        <v>43</v>
      </c>
      <c r="BD694" s="450">
        <v>32</v>
      </c>
      <c r="BE694" s="451">
        <f t="shared" si="49"/>
        <v>335.38389830508476</v>
      </c>
      <c r="BF694" s="450">
        <v>3600</v>
      </c>
      <c r="BG694" s="451">
        <f t="shared" si="50"/>
        <v>335.38389830508476</v>
      </c>
      <c r="BH694" s="450">
        <v>3600</v>
      </c>
      <c r="BI694" s="446" t="s">
        <v>1251</v>
      </c>
      <c r="BJ694" s="446" t="s">
        <v>199</v>
      </c>
      <c r="BK694" s="452" t="s">
        <v>200</v>
      </c>
      <c r="BL694" s="453">
        <v>1.1499999999999999</v>
      </c>
      <c r="BM694" s="454">
        <v>55</v>
      </c>
      <c r="BN694" s="454" t="s">
        <v>1404</v>
      </c>
      <c r="BO694" s="454" t="s">
        <v>1405</v>
      </c>
      <c r="BP694" s="454" t="s">
        <v>195</v>
      </c>
      <c r="BQ694" s="454" t="s">
        <v>195</v>
      </c>
      <c r="BT694" s="485">
        <v>215.4769914</v>
      </c>
    </row>
    <row r="695" spans="1:72" ht="13.5" customHeight="1" outlineLevel="1">
      <c r="A695" s="431" t="s">
        <v>1415</v>
      </c>
      <c r="B695" s="432" t="s">
        <v>1403</v>
      </c>
      <c r="C695" s="432">
        <v>5</v>
      </c>
      <c r="D695" s="432">
        <v>4</v>
      </c>
      <c r="E695" s="432" t="s">
        <v>215</v>
      </c>
      <c r="F695" s="433">
        <v>1755</v>
      </c>
      <c r="G695" s="456">
        <v>1579.5</v>
      </c>
      <c r="H695" s="434">
        <v>719.55</v>
      </c>
      <c r="I695" s="435">
        <v>6</v>
      </c>
      <c r="J695" s="436">
        <v>3</v>
      </c>
      <c r="K695" s="437">
        <v>2.4000000000000004</v>
      </c>
      <c r="L695" s="438">
        <v>8.2619569362102787</v>
      </c>
      <c r="M695" s="439">
        <v>4.1309784681051394</v>
      </c>
      <c r="N695" s="440">
        <v>3.3047827744841118</v>
      </c>
      <c r="O695" s="438">
        <v>10.401924796705119</v>
      </c>
      <c r="P695" s="439">
        <v>5.2009623983525595</v>
      </c>
      <c r="Q695" s="441">
        <v>4.1607699186820479</v>
      </c>
      <c r="R695" s="442">
        <v>12.8</v>
      </c>
      <c r="S695" s="443">
        <v>6.4</v>
      </c>
      <c r="T695" s="437">
        <v>5.120000000000001</v>
      </c>
      <c r="U695" s="444">
        <v>100</v>
      </c>
      <c r="V695" s="432">
        <v>50</v>
      </c>
      <c r="W695" s="445">
        <v>40</v>
      </c>
      <c r="X695" s="443" t="s">
        <v>213</v>
      </c>
      <c r="Y695" s="436" t="s">
        <v>194</v>
      </c>
      <c r="Z695" s="436">
        <v>89.2</v>
      </c>
      <c r="AA695" s="436">
        <v>90</v>
      </c>
      <c r="AB695" s="436">
        <v>89.5</v>
      </c>
      <c r="AC695" s="436">
        <v>88.5</v>
      </c>
      <c r="AD695" s="436">
        <v>63.6</v>
      </c>
      <c r="AE695" s="436">
        <v>75.099999999999994</v>
      </c>
      <c r="AF695" s="436">
        <v>80.5</v>
      </c>
      <c r="AG695" s="436">
        <v>15</v>
      </c>
      <c r="AH695" s="436">
        <v>33</v>
      </c>
      <c r="AI695" s="436">
        <v>53</v>
      </c>
      <c r="AJ695" s="436">
        <v>30.749999999999996</v>
      </c>
      <c r="AK695" s="436">
        <v>220</v>
      </c>
      <c r="AL695" s="436">
        <v>350</v>
      </c>
      <c r="AM695" s="436">
        <v>205</v>
      </c>
      <c r="AN695" s="432">
        <v>14</v>
      </c>
      <c r="AO695" s="432">
        <v>29</v>
      </c>
      <c r="AP695" s="446">
        <v>125.07359999999998</v>
      </c>
      <c r="AQ695" s="447">
        <v>26.899209667160115</v>
      </c>
      <c r="AR695" s="446">
        <v>27</v>
      </c>
      <c r="AS695" s="449">
        <v>0.26</v>
      </c>
      <c r="AT695" s="432" t="s">
        <v>299</v>
      </c>
      <c r="AU695" s="432" t="s">
        <v>197</v>
      </c>
      <c r="AV695" s="450">
        <v>57</v>
      </c>
      <c r="AW695" s="450">
        <v>67</v>
      </c>
      <c r="AX695" s="450" t="s">
        <v>206</v>
      </c>
      <c r="AY695" s="450">
        <v>42</v>
      </c>
      <c r="AZ695" s="450">
        <v>46</v>
      </c>
      <c r="BA695" s="450">
        <v>54</v>
      </c>
      <c r="BB695" s="450">
        <v>49</v>
      </c>
      <c r="BC695" s="450">
        <v>43</v>
      </c>
      <c r="BD695" s="450">
        <v>32</v>
      </c>
      <c r="BE695" s="451">
        <f t="shared" si="49"/>
        <v>335.38389830508476</v>
      </c>
      <c r="BF695" s="450">
        <v>3600</v>
      </c>
      <c r="BG695" s="451">
        <f t="shared" si="50"/>
        <v>335.38389830508476</v>
      </c>
      <c r="BH695" s="450">
        <v>3600</v>
      </c>
      <c r="BI695" s="446" t="s">
        <v>1251</v>
      </c>
      <c r="BJ695" s="446" t="s">
        <v>199</v>
      </c>
      <c r="BK695" s="452" t="s">
        <v>200</v>
      </c>
      <c r="BL695" s="453">
        <v>1.1499999999999999</v>
      </c>
      <c r="BM695" s="454">
        <v>55</v>
      </c>
      <c r="BN695" s="454" t="s">
        <v>1404</v>
      </c>
      <c r="BO695" s="454" t="s">
        <v>1405</v>
      </c>
      <c r="BP695" s="454" t="s">
        <v>195</v>
      </c>
      <c r="BQ695" s="454" t="s">
        <v>195</v>
      </c>
      <c r="BT695" s="485">
        <v>204.5092842</v>
      </c>
    </row>
    <row r="696" spans="1:72" ht="13.5" customHeight="1" outlineLevel="1">
      <c r="A696" s="431" t="s">
        <v>1416</v>
      </c>
      <c r="B696" s="432" t="s">
        <v>1403</v>
      </c>
      <c r="C696" s="432">
        <v>1.5</v>
      </c>
      <c r="D696" s="432">
        <v>6</v>
      </c>
      <c r="E696" s="432" t="s">
        <v>212</v>
      </c>
      <c r="F696" s="433">
        <v>1160</v>
      </c>
      <c r="G696" s="456">
        <v>1044</v>
      </c>
      <c r="H696" s="434">
        <v>464</v>
      </c>
      <c r="I696" s="435">
        <v>2.8</v>
      </c>
      <c r="J696" s="436">
        <v>1.4</v>
      </c>
      <c r="K696" s="437">
        <v>1.1199999999999999</v>
      </c>
      <c r="L696" s="438">
        <v>3.4058989517274902</v>
      </c>
      <c r="M696" s="439">
        <v>1.7029494758637451</v>
      </c>
      <c r="N696" s="440">
        <v>1.3623595806909963</v>
      </c>
      <c r="O696" s="438">
        <v>4.1228777503360092</v>
      </c>
      <c r="P696" s="439">
        <v>2.0614388751680046</v>
      </c>
      <c r="Q696" s="441">
        <v>1.6491511001344037</v>
      </c>
      <c r="R696" s="442">
        <v>4.8</v>
      </c>
      <c r="S696" s="443">
        <v>2.4</v>
      </c>
      <c r="T696" s="437">
        <v>1.92</v>
      </c>
      <c r="U696" s="444">
        <v>32</v>
      </c>
      <c r="V696" s="432">
        <v>16</v>
      </c>
      <c r="W696" s="445">
        <v>12.8</v>
      </c>
      <c r="X696" s="443" t="s">
        <v>210</v>
      </c>
      <c r="Y696" s="436" t="s">
        <v>194</v>
      </c>
      <c r="Z696" s="436">
        <v>85.3</v>
      </c>
      <c r="AA696" s="436">
        <v>87.6</v>
      </c>
      <c r="AB696" s="436">
        <v>87.5</v>
      </c>
      <c r="AC696" s="436">
        <v>86.5</v>
      </c>
      <c r="AD696" s="436">
        <v>48.4</v>
      </c>
      <c r="AE696" s="436">
        <v>58.4</v>
      </c>
      <c r="AF696" s="436">
        <v>66.900000000000006</v>
      </c>
      <c r="AG696" s="436">
        <v>6.8</v>
      </c>
      <c r="AH696" s="436">
        <v>14</v>
      </c>
      <c r="AI696" s="436">
        <v>22.5</v>
      </c>
      <c r="AJ696" s="436">
        <v>13.055999999999999</v>
      </c>
      <c r="AK696" s="436">
        <v>205</v>
      </c>
      <c r="AL696" s="436">
        <v>330</v>
      </c>
      <c r="AM696" s="436">
        <v>192</v>
      </c>
      <c r="AN696" s="432">
        <v>34</v>
      </c>
      <c r="AO696" s="432">
        <v>46</v>
      </c>
      <c r="AP696" s="446">
        <v>105</v>
      </c>
      <c r="AQ696" s="447">
        <v>23.329910748248288</v>
      </c>
      <c r="AR696" s="446">
        <v>23</v>
      </c>
      <c r="AS696" s="449">
        <v>0.25</v>
      </c>
      <c r="AT696" s="432" t="s">
        <v>299</v>
      </c>
      <c r="AU696" s="432" t="s">
        <v>197</v>
      </c>
      <c r="AV696" s="450">
        <v>54</v>
      </c>
      <c r="AW696" s="450">
        <v>63</v>
      </c>
      <c r="AX696" s="450">
        <v>35</v>
      </c>
      <c r="AY696" s="450">
        <v>36</v>
      </c>
      <c r="AZ696" s="450">
        <v>46</v>
      </c>
      <c r="BA696" s="450">
        <v>52</v>
      </c>
      <c r="BB696" s="450">
        <v>47</v>
      </c>
      <c r="BC696" s="450">
        <v>41</v>
      </c>
      <c r="BD696" s="450">
        <v>31</v>
      </c>
      <c r="BE696" s="451">
        <f t="shared" si="49"/>
        <v>503.07584745762711</v>
      </c>
      <c r="BF696" s="450">
        <v>2400</v>
      </c>
      <c r="BG696" s="451">
        <f t="shared" si="50"/>
        <v>503.07584745762711</v>
      </c>
      <c r="BH696" s="450">
        <v>2400</v>
      </c>
      <c r="BI696" s="446" t="s">
        <v>1251</v>
      </c>
      <c r="BJ696" s="446" t="s">
        <v>199</v>
      </c>
      <c r="BK696" s="452" t="s">
        <v>200</v>
      </c>
      <c r="BL696" s="453">
        <v>1.1499999999999999</v>
      </c>
      <c r="BM696" s="454">
        <v>55</v>
      </c>
      <c r="BN696" s="454" t="s">
        <v>1404</v>
      </c>
      <c r="BO696" s="454" t="s">
        <v>1405</v>
      </c>
      <c r="BP696" s="454" t="s">
        <v>195</v>
      </c>
      <c r="BQ696" s="454" t="s">
        <v>195</v>
      </c>
      <c r="BT696" s="485">
        <v>232.92866699999999</v>
      </c>
    </row>
    <row r="697" spans="1:72" ht="13.5" customHeight="1" outlineLevel="1">
      <c r="A697" s="431" t="s">
        <v>1417</v>
      </c>
      <c r="B697" s="432" t="s">
        <v>1403</v>
      </c>
      <c r="C697" s="432">
        <v>2</v>
      </c>
      <c r="D697" s="432">
        <v>6</v>
      </c>
      <c r="E697" s="432" t="s">
        <v>215</v>
      </c>
      <c r="F697" s="433">
        <v>1160</v>
      </c>
      <c r="G697" s="456">
        <v>1032.4000000000001</v>
      </c>
      <c r="H697" s="434">
        <v>603.20000000000005</v>
      </c>
      <c r="I697" s="435">
        <v>3.8</v>
      </c>
      <c r="J697" s="436">
        <v>1.9</v>
      </c>
      <c r="K697" s="437">
        <v>1.52</v>
      </c>
      <c r="L697" s="438">
        <v>4.6079088795284306</v>
      </c>
      <c r="M697" s="439">
        <v>2.3039544397642153</v>
      </c>
      <c r="N697" s="440">
        <v>1.8431635518113723</v>
      </c>
      <c r="O697" s="438">
        <v>5.3920660255796031</v>
      </c>
      <c r="P697" s="439">
        <v>2.6960330127898016</v>
      </c>
      <c r="Q697" s="441">
        <v>2.1568264102318415</v>
      </c>
      <c r="R697" s="442">
        <v>6.4</v>
      </c>
      <c r="S697" s="443">
        <v>3.2</v>
      </c>
      <c r="T697" s="437">
        <v>2.5600000000000005</v>
      </c>
      <c r="U697" s="444">
        <v>40</v>
      </c>
      <c r="V697" s="432">
        <v>20</v>
      </c>
      <c r="W697" s="445">
        <v>16</v>
      </c>
      <c r="X697" s="443" t="s">
        <v>213</v>
      </c>
      <c r="Y697" s="436" t="s">
        <v>194</v>
      </c>
      <c r="Z697" s="436">
        <v>87.5</v>
      </c>
      <c r="AA697" s="436">
        <v>88.7</v>
      </c>
      <c r="AB697" s="436">
        <v>88.5</v>
      </c>
      <c r="AC697" s="436">
        <v>87.5</v>
      </c>
      <c r="AD697" s="436">
        <v>46.5</v>
      </c>
      <c r="AE697" s="436">
        <v>58.8</v>
      </c>
      <c r="AF697" s="436">
        <v>66.099999999999994</v>
      </c>
      <c r="AG697" s="436">
        <v>9.1</v>
      </c>
      <c r="AH697" s="436">
        <v>22</v>
      </c>
      <c r="AI697" s="436">
        <v>28</v>
      </c>
      <c r="AJ697" s="436">
        <v>20.384</v>
      </c>
      <c r="AK697" s="436">
        <v>240</v>
      </c>
      <c r="AL697" s="436">
        <v>310</v>
      </c>
      <c r="AM697" s="436">
        <v>224</v>
      </c>
      <c r="AN697" s="432">
        <v>23</v>
      </c>
      <c r="AO697" s="432">
        <v>32</v>
      </c>
      <c r="AP697" s="446">
        <v>125</v>
      </c>
      <c r="AQ697" s="447">
        <v>28.015207433519194</v>
      </c>
      <c r="AR697" s="446">
        <v>30</v>
      </c>
      <c r="AS697" s="449">
        <v>0.3</v>
      </c>
      <c r="AT697" s="432" t="s">
        <v>299</v>
      </c>
      <c r="AU697" s="432" t="s">
        <v>197</v>
      </c>
      <c r="AV697" s="450">
        <v>54</v>
      </c>
      <c r="AW697" s="450">
        <v>63</v>
      </c>
      <c r="AX697" s="450">
        <v>35</v>
      </c>
      <c r="AY697" s="450">
        <v>36</v>
      </c>
      <c r="AZ697" s="450">
        <v>46</v>
      </c>
      <c r="BA697" s="450">
        <v>52</v>
      </c>
      <c r="BB697" s="450">
        <v>47</v>
      </c>
      <c r="BC697" s="450">
        <v>41</v>
      </c>
      <c r="BD697" s="450">
        <v>31</v>
      </c>
      <c r="BE697" s="451">
        <f t="shared" si="49"/>
        <v>503.07584745762711</v>
      </c>
      <c r="BF697" s="450">
        <v>2400</v>
      </c>
      <c r="BG697" s="451">
        <f t="shared" si="50"/>
        <v>503.07584745762711</v>
      </c>
      <c r="BH697" s="450">
        <v>2400</v>
      </c>
      <c r="BI697" s="446" t="s">
        <v>1251</v>
      </c>
      <c r="BJ697" s="446" t="s">
        <v>199</v>
      </c>
      <c r="BK697" s="452" t="s">
        <v>200</v>
      </c>
      <c r="BL697" s="453">
        <v>1.1499999999999999</v>
      </c>
      <c r="BM697" s="454">
        <v>55</v>
      </c>
      <c r="BN697" s="454" t="s">
        <v>1404</v>
      </c>
      <c r="BO697" s="454" t="s">
        <v>1405</v>
      </c>
      <c r="BP697" s="454" t="s">
        <v>195</v>
      </c>
      <c r="BQ697" s="454" t="s">
        <v>195</v>
      </c>
      <c r="BT697" s="485">
        <v>221.9</v>
      </c>
    </row>
    <row r="698" spans="1:72" ht="13.5" customHeight="1" outlineLevel="1">
      <c r="A698" s="431" t="s">
        <v>1418</v>
      </c>
      <c r="B698" s="432" t="s">
        <v>1403</v>
      </c>
      <c r="C698" s="432">
        <v>3</v>
      </c>
      <c r="D698" s="432">
        <v>2</v>
      </c>
      <c r="E698" s="432" t="s">
        <v>1268</v>
      </c>
      <c r="F698" s="433">
        <v>3520</v>
      </c>
      <c r="G698" s="456">
        <v>3168</v>
      </c>
      <c r="H698" s="434">
        <v>1408</v>
      </c>
      <c r="I698" s="435">
        <v>3.4</v>
      </c>
      <c r="J698" s="436">
        <v>1.7</v>
      </c>
      <c r="K698" s="437">
        <v>1.36</v>
      </c>
      <c r="L698" s="438">
        <v>4.8074415824042225</v>
      </c>
      <c r="M698" s="439">
        <v>2.4037207912021112</v>
      </c>
      <c r="N698" s="440">
        <v>1.9229766329616891</v>
      </c>
      <c r="O698" s="438">
        <v>6.1253896358157753</v>
      </c>
      <c r="P698" s="439">
        <v>3.0626948179078877</v>
      </c>
      <c r="Q698" s="441">
        <v>2.4501558543263102</v>
      </c>
      <c r="R698" s="442">
        <v>7.6</v>
      </c>
      <c r="S698" s="443">
        <v>3.8</v>
      </c>
      <c r="T698" s="437">
        <v>3.04</v>
      </c>
      <c r="U698" s="444">
        <v>60</v>
      </c>
      <c r="V698" s="432">
        <v>30</v>
      </c>
      <c r="W698" s="445">
        <v>24</v>
      </c>
      <c r="X698" s="443" t="s">
        <v>213</v>
      </c>
      <c r="Y698" s="436" t="s">
        <v>194</v>
      </c>
      <c r="Z698" s="436">
        <v>84.17</v>
      </c>
      <c r="AA698" s="436">
        <v>86.3</v>
      </c>
      <c r="AB698" s="436">
        <v>86.5</v>
      </c>
      <c r="AC698" s="436">
        <v>85.5</v>
      </c>
      <c r="AD698" s="436">
        <v>69.5</v>
      </c>
      <c r="AE698" s="436">
        <v>79.8</v>
      </c>
      <c r="AF698" s="436">
        <v>85.5</v>
      </c>
      <c r="AG698" s="436">
        <v>4.4000000000000004</v>
      </c>
      <c r="AH698" s="436">
        <v>8.1999999999999993</v>
      </c>
      <c r="AI698" s="436">
        <v>17</v>
      </c>
      <c r="AJ698" s="436">
        <v>7.6560000000000006</v>
      </c>
      <c r="AK698" s="436">
        <v>185</v>
      </c>
      <c r="AL698" s="436">
        <v>380</v>
      </c>
      <c r="AM698" s="436">
        <v>174</v>
      </c>
      <c r="AN698" s="432">
        <v>20</v>
      </c>
      <c r="AO698" s="432">
        <v>30</v>
      </c>
      <c r="AP698" s="446">
        <v>110.1</v>
      </c>
      <c r="AQ698" s="447">
        <v>14.34944570084</v>
      </c>
      <c r="AR698" s="446">
        <v>3.5</v>
      </c>
      <c r="AS698" s="449">
        <v>0.14000000000000001</v>
      </c>
      <c r="AT698" s="432" t="s">
        <v>299</v>
      </c>
      <c r="AU698" s="432" t="s">
        <v>197</v>
      </c>
      <c r="AV698" s="450">
        <v>69</v>
      </c>
      <c r="AW698" s="450">
        <v>81</v>
      </c>
      <c r="AX698" s="450">
        <v>36</v>
      </c>
      <c r="AY698" s="450">
        <v>49</v>
      </c>
      <c r="AZ698" s="450">
        <v>61</v>
      </c>
      <c r="BA698" s="450">
        <v>66</v>
      </c>
      <c r="BB698" s="450">
        <v>64</v>
      </c>
      <c r="BC698" s="450">
        <v>60</v>
      </c>
      <c r="BD698" s="450">
        <v>50</v>
      </c>
      <c r="BE698" s="451">
        <f t="shared" si="49"/>
        <v>223.58926553672316</v>
      </c>
      <c r="BF698" s="450">
        <v>5400</v>
      </c>
      <c r="BG698" s="451">
        <f t="shared" si="50"/>
        <v>223.58926553672316</v>
      </c>
      <c r="BH698" s="450">
        <v>5400</v>
      </c>
      <c r="BI698" s="446" t="s">
        <v>1251</v>
      </c>
      <c r="BJ698" s="446" t="s">
        <v>199</v>
      </c>
      <c r="BK698" s="452" t="s">
        <v>200</v>
      </c>
      <c r="BL698" s="453">
        <v>1.1499999999999999</v>
      </c>
      <c r="BM698" s="454">
        <v>55</v>
      </c>
      <c r="BN698" s="454" t="s">
        <v>1404</v>
      </c>
      <c r="BO698" s="454" t="s">
        <v>1405</v>
      </c>
      <c r="BP698" s="454" t="s">
        <v>195</v>
      </c>
      <c r="BQ698" s="454" t="s">
        <v>195</v>
      </c>
      <c r="BT698" s="485">
        <v>195.07895790000001</v>
      </c>
    </row>
    <row r="699" spans="1:72" ht="13.5" customHeight="1" outlineLevel="1">
      <c r="A699" s="431" t="s">
        <v>1419</v>
      </c>
      <c r="B699" s="432" t="s">
        <v>1403</v>
      </c>
      <c r="C699" s="432">
        <v>5</v>
      </c>
      <c r="D699" s="432">
        <v>2</v>
      </c>
      <c r="E699" s="432" t="s">
        <v>1270</v>
      </c>
      <c r="F699" s="433">
        <v>3505</v>
      </c>
      <c r="G699" s="456">
        <v>3119.4500000000003</v>
      </c>
      <c r="H699" s="434">
        <v>1366.95</v>
      </c>
      <c r="I699" s="444">
        <v>4</v>
      </c>
      <c r="J699" s="436">
        <v>2</v>
      </c>
      <c r="K699" s="437">
        <v>1.6</v>
      </c>
      <c r="L699" s="438">
        <v>6.804328588261642</v>
      </c>
      <c r="M699" s="439">
        <v>3.402164294130821</v>
      </c>
      <c r="N699" s="440">
        <v>2.7217314353046569</v>
      </c>
      <c r="O699" s="438">
        <v>9.18597561449835</v>
      </c>
      <c r="P699" s="439">
        <v>4.592987807249175</v>
      </c>
      <c r="Q699" s="441">
        <v>3.6743902457993403</v>
      </c>
      <c r="R699" s="442">
        <v>12</v>
      </c>
      <c r="S699" s="443">
        <v>6</v>
      </c>
      <c r="T699" s="437">
        <v>4.8000000000000007</v>
      </c>
      <c r="U699" s="444">
        <v>92</v>
      </c>
      <c r="V699" s="432">
        <v>46</v>
      </c>
      <c r="W699" s="445">
        <v>36.800000000000004</v>
      </c>
      <c r="X699" s="443" t="s">
        <v>213</v>
      </c>
      <c r="Y699" s="436" t="s">
        <v>194</v>
      </c>
      <c r="Z699" s="436">
        <v>88.2</v>
      </c>
      <c r="AA699" s="436">
        <v>89.1</v>
      </c>
      <c r="AB699" s="436">
        <v>88.5</v>
      </c>
      <c r="AC699" s="436">
        <v>87.5</v>
      </c>
      <c r="AD699" s="436">
        <v>78.099999999999994</v>
      </c>
      <c r="AE699" s="436">
        <v>85.9</v>
      </c>
      <c r="AF699" s="436">
        <v>88.2</v>
      </c>
      <c r="AG699" s="436">
        <v>7.5</v>
      </c>
      <c r="AH699" s="436">
        <v>13</v>
      </c>
      <c r="AI699" s="436">
        <v>32</v>
      </c>
      <c r="AJ699" s="436">
        <v>12.45</v>
      </c>
      <c r="AK699" s="436">
        <v>170</v>
      </c>
      <c r="AL699" s="436">
        <v>420</v>
      </c>
      <c r="AM699" s="436">
        <v>166</v>
      </c>
      <c r="AN699" s="432">
        <v>15</v>
      </c>
      <c r="AO699" s="432">
        <v>29</v>
      </c>
      <c r="AP699" s="446">
        <v>105</v>
      </c>
      <c r="AQ699" s="447">
        <v>17.1020170745455</v>
      </c>
      <c r="AR699" s="446">
        <v>5.7</v>
      </c>
      <c r="AS699" s="449">
        <v>0.18</v>
      </c>
      <c r="AT699" s="432" t="s">
        <v>299</v>
      </c>
      <c r="AU699" s="432" t="s">
        <v>197</v>
      </c>
      <c r="AV699" s="450">
        <v>69</v>
      </c>
      <c r="AW699" s="450">
        <v>81</v>
      </c>
      <c r="AX699" s="450">
        <v>36</v>
      </c>
      <c r="AY699" s="450">
        <v>49</v>
      </c>
      <c r="AZ699" s="450">
        <v>61</v>
      </c>
      <c r="BA699" s="450">
        <v>66</v>
      </c>
      <c r="BB699" s="450">
        <v>64</v>
      </c>
      <c r="BC699" s="450">
        <v>60</v>
      </c>
      <c r="BD699" s="450">
        <v>50</v>
      </c>
      <c r="BE699" s="451">
        <f t="shared" si="49"/>
        <v>223.58926553672316</v>
      </c>
      <c r="BF699" s="450">
        <v>5400</v>
      </c>
      <c r="BG699" s="451">
        <f t="shared" si="50"/>
        <v>223.58926553672316</v>
      </c>
      <c r="BH699" s="450">
        <v>5400</v>
      </c>
      <c r="BI699" s="446" t="s">
        <v>1251</v>
      </c>
      <c r="BJ699" s="446" t="s">
        <v>199</v>
      </c>
      <c r="BK699" s="452" t="s">
        <v>200</v>
      </c>
      <c r="BL699" s="453">
        <v>1.1499999999999999</v>
      </c>
      <c r="BM699" s="454">
        <v>55</v>
      </c>
      <c r="BN699" s="454" t="s">
        <v>1404</v>
      </c>
      <c r="BO699" s="454" t="s">
        <v>1405</v>
      </c>
      <c r="BP699" s="454" t="s">
        <v>195</v>
      </c>
      <c r="BQ699" s="454" t="s">
        <v>195</v>
      </c>
      <c r="BT699" s="485">
        <v>227.81</v>
      </c>
    </row>
    <row r="700" spans="1:72" ht="13.5" customHeight="1" outlineLevel="1">
      <c r="A700" s="431" t="s">
        <v>1420</v>
      </c>
      <c r="B700" s="432" t="s">
        <v>1403</v>
      </c>
      <c r="C700" s="432">
        <v>3</v>
      </c>
      <c r="D700" s="432">
        <v>4</v>
      </c>
      <c r="E700" s="432" t="s">
        <v>1268</v>
      </c>
      <c r="F700" s="433">
        <v>1760</v>
      </c>
      <c r="G700" s="456">
        <v>1584</v>
      </c>
      <c r="H700" s="434">
        <v>651.20000000000005</v>
      </c>
      <c r="I700" s="435">
        <v>4.2</v>
      </c>
      <c r="J700" s="436">
        <v>2.1</v>
      </c>
      <c r="K700" s="437">
        <v>1.6800000000000002</v>
      </c>
      <c r="L700" s="438">
        <v>5.3832514462533174</v>
      </c>
      <c r="M700" s="439">
        <v>2.6916257231266587</v>
      </c>
      <c r="N700" s="440">
        <v>2.1533005785013271</v>
      </c>
      <c r="O700" s="438">
        <v>6.5809824399698469</v>
      </c>
      <c r="P700" s="439">
        <v>3.2904912199849234</v>
      </c>
      <c r="Q700" s="441">
        <v>2.6323929759879388</v>
      </c>
      <c r="R700" s="442">
        <v>8</v>
      </c>
      <c r="S700" s="443">
        <v>4</v>
      </c>
      <c r="T700" s="437">
        <v>3.2</v>
      </c>
      <c r="U700" s="444">
        <v>66</v>
      </c>
      <c r="V700" s="432">
        <v>33</v>
      </c>
      <c r="W700" s="445">
        <v>26.400000000000002</v>
      </c>
      <c r="X700" s="443" t="s">
        <v>210</v>
      </c>
      <c r="Y700" s="436" t="s">
        <v>194</v>
      </c>
      <c r="Z700" s="436">
        <v>87.8</v>
      </c>
      <c r="AA700" s="436">
        <v>89.4</v>
      </c>
      <c r="AB700" s="436">
        <v>89.5</v>
      </c>
      <c r="AC700" s="436">
        <v>88.5</v>
      </c>
      <c r="AD700" s="436">
        <v>59.5</v>
      </c>
      <c r="AE700" s="436">
        <v>71.7</v>
      </c>
      <c r="AF700" s="436">
        <v>78.5</v>
      </c>
      <c r="AG700" s="436">
        <v>9</v>
      </c>
      <c r="AH700" s="436">
        <v>21</v>
      </c>
      <c r="AI700" s="436">
        <v>32</v>
      </c>
      <c r="AJ700" s="436">
        <v>19.89</v>
      </c>
      <c r="AK700" s="436">
        <v>235</v>
      </c>
      <c r="AL700" s="436">
        <v>360</v>
      </c>
      <c r="AM700" s="436">
        <v>221</v>
      </c>
      <c r="AN700" s="432">
        <v>17</v>
      </c>
      <c r="AO700" s="432">
        <v>29</v>
      </c>
      <c r="AP700" s="446">
        <v>120.009</v>
      </c>
      <c r="AQ700" s="447">
        <v>24.701383911079901</v>
      </c>
      <c r="AR700" s="446">
        <v>17</v>
      </c>
      <c r="AS700" s="449">
        <v>0.26</v>
      </c>
      <c r="AT700" s="432" t="s">
        <v>299</v>
      </c>
      <c r="AU700" s="432" t="s">
        <v>197</v>
      </c>
      <c r="AV700" s="450">
        <v>57</v>
      </c>
      <c r="AW700" s="450">
        <v>67</v>
      </c>
      <c r="AX700" s="450" t="s">
        <v>206</v>
      </c>
      <c r="AY700" s="450">
        <v>42</v>
      </c>
      <c r="AZ700" s="450">
        <v>46</v>
      </c>
      <c r="BA700" s="450">
        <v>54</v>
      </c>
      <c r="BB700" s="450">
        <v>49</v>
      </c>
      <c r="BC700" s="450">
        <v>43</v>
      </c>
      <c r="BD700" s="450">
        <v>32</v>
      </c>
      <c r="BE700" s="451">
        <f t="shared" si="49"/>
        <v>335.38389830508476</v>
      </c>
      <c r="BF700" s="450">
        <v>3600</v>
      </c>
      <c r="BG700" s="451">
        <f t="shared" si="50"/>
        <v>335.38389830508476</v>
      </c>
      <c r="BH700" s="450">
        <v>3600</v>
      </c>
      <c r="BI700" s="446" t="s">
        <v>1251</v>
      </c>
      <c r="BJ700" s="446" t="s">
        <v>199</v>
      </c>
      <c r="BK700" s="452" t="s">
        <v>200</v>
      </c>
      <c r="BL700" s="453">
        <v>1.1499999999999999</v>
      </c>
      <c r="BM700" s="454">
        <v>55</v>
      </c>
      <c r="BN700" s="454" t="s">
        <v>1404</v>
      </c>
      <c r="BO700" s="454" t="s">
        <v>1405</v>
      </c>
      <c r="BP700" s="454" t="s">
        <v>195</v>
      </c>
      <c r="BQ700" s="454" t="s">
        <v>195</v>
      </c>
      <c r="BT700" s="485">
        <v>215.4769914</v>
      </c>
    </row>
    <row r="701" spans="1:72" ht="13.5" customHeight="1" outlineLevel="1">
      <c r="A701" s="431" t="s">
        <v>1421</v>
      </c>
      <c r="B701" s="432" t="s">
        <v>1403</v>
      </c>
      <c r="C701" s="432">
        <v>5</v>
      </c>
      <c r="D701" s="432">
        <v>4</v>
      </c>
      <c r="E701" s="432" t="s">
        <v>1270</v>
      </c>
      <c r="F701" s="433">
        <v>1755</v>
      </c>
      <c r="G701" s="456">
        <v>1579.5</v>
      </c>
      <c r="H701" s="434">
        <v>719.55</v>
      </c>
      <c r="I701" s="444">
        <v>6</v>
      </c>
      <c r="J701" s="436">
        <v>3</v>
      </c>
      <c r="K701" s="437">
        <v>2.4000000000000004</v>
      </c>
      <c r="L701" s="438">
        <v>8.2619569362102787</v>
      </c>
      <c r="M701" s="439">
        <v>4.1309784681051394</v>
      </c>
      <c r="N701" s="440">
        <v>3.3047827744841118</v>
      </c>
      <c r="O701" s="438">
        <v>10.401924796705119</v>
      </c>
      <c r="P701" s="439">
        <v>5.2009623983525595</v>
      </c>
      <c r="Q701" s="441">
        <v>4.1607699186820479</v>
      </c>
      <c r="R701" s="442">
        <v>12.8</v>
      </c>
      <c r="S701" s="443">
        <v>6.4</v>
      </c>
      <c r="T701" s="437">
        <v>5.120000000000001</v>
      </c>
      <c r="U701" s="444">
        <v>100</v>
      </c>
      <c r="V701" s="432">
        <v>50</v>
      </c>
      <c r="W701" s="445">
        <v>40</v>
      </c>
      <c r="X701" s="443" t="s">
        <v>213</v>
      </c>
      <c r="Y701" s="436" t="s">
        <v>194</v>
      </c>
      <c r="Z701" s="436">
        <v>89.2</v>
      </c>
      <c r="AA701" s="436">
        <v>90</v>
      </c>
      <c r="AB701" s="436">
        <v>89.5</v>
      </c>
      <c r="AC701" s="436">
        <v>88.5</v>
      </c>
      <c r="AD701" s="436">
        <v>63.6</v>
      </c>
      <c r="AE701" s="436">
        <v>75.099999999999994</v>
      </c>
      <c r="AF701" s="436">
        <v>80.5</v>
      </c>
      <c r="AG701" s="436">
        <v>15</v>
      </c>
      <c r="AH701" s="436">
        <v>33</v>
      </c>
      <c r="AI701" s="436">
        <v>53</v>
      </c>
      <c r="AJ701" s="436">
        <v>30.749999999999996</v>
      </c>
      <c r="AK701" s="436">
        <v>220</v>
      </c>
      <c r="AL701" s="436">
        <v>350</v>
      </c>
      <c r="AM701" s="436">
        <v>205</v>
      </c>
      <c r="AN701" s="432">
        <v>14</v>
      </c>
      <c r="AO701" s="432">
        <v>29</v>
      </c>
      <c r="AP701" s="446">
        <v>125.07359999999998</v>
      </c>
      <c r="AQ701" s="447">
        <v>27.8992096671601</v>
      </c>
      <c r="AR701" s="446">
        <v>27</v>
      </c>
      <c r="AS701" s="449">
        <v>0.28999999999999998</v>
      </c>
      <c r="AT701" s="432" t="s">
        <v>299</v>
      </c>
      <c r="AU701" s="432" t="s">
        <v>197</v>
      </c>
      <c r="AV701" s="450">
        <v>57</v>
      </c>
      <c r="AW701" s="450">
        <v>67</v>
      </c>
      <c r="AX701" s="450" t="s">
        <v>206</v>
      </c>
      <c r="AY701" s="450">
        <v>42</v>
      </c>
      <c r="AZ701" s="450">
        <v>46</v>
      </c>
      <c r="BA701" s="450">
        <v>54</v>
      </c>
      <c r="BB701" s="450">
        <v>49</v>
      </c>
      <c r="BC701" s="450">
        <v>43</v>
      </c>
      <c r="BD701" s="450">
        <v>32</v>
      </c>
      <c r="BE701" s="451">
        <f t="shared" si="49"/>
        <v>335.38389830508476</v>
      </c>
      <c r="BF701" s="450">
        <v>3600</v>
      </c>
      <c r="BG701" s="451">
        <f t="shared" si="50"/>
        <v>335.38389830508476</v>
      </c>
      <c r="BH701" s="450">
        <v>3600</v>
      </c>
      <c r="BI701" s="446" t="s">
        <v>1251</v>
      </c>
      <c r="BJ701" s="446" t="s">
        <v>199</v>
      </c>
      <c r="BK701" s="452" t="s">
        <v>200</v>
      </c>
      <c r="BL701" s="453">
        <v>1.1499999999999999</v>
      </c>
      <c r="BM701" s="454">
        <v>55</v>
      </c>
      <c r="BN701" s="454" t="s">
        <v>1404</v>
      </c>
      <c r="BO701" s="454" t="s">
        <v>1405</v>
      </c>
      <c r="BP701" s="454" t="s">
        <v>195</v>
      </c>
      <c r="BQ701" s="454" t="s">
        <v>195</v>
      </c>
      <c r="BT701" s="485">
        <v>204.5092842</v>
      </c>
    </row>
    <row r="702" spans="1:72" ht="13.5" customHeight="1" outlineLevel="1">
      <c r="A702" s="431" t="s">
        <v>1422</v>
      </c>
      <c r="B702" s="432" t="s">
        <v>1403</v>
      </c>
      <c r="C702" s="432">
        <v>7.5</v>
      </c>
      <c r="D702" s="432">
        <v>2</v>
      </c>
      <c r="E702" s="432" t="s">
        <v>221</v>
      </c>
      <c r="F702" s="433">
        <v>3520</v>
      </c>
      <c r="G702" s="456">
        <v>3168</v>
      </c>
      <c r="H702" s="434">
        <v>1126.4000000000001</v>
      </c>
      <c r="I702" s="435">
        <v>6</v>
      </c>
      <c r="J702" s="436">
        <v>3</v>
      </c>
      <c r="K702" s="437">
        <v>2.4000000000000004</v>
      </c>
      <c r="L702" s="438">
        <v>9.9958214429211054</v>
      </c>
      <c r="M702" s="439">
        <v>4.9979107214605527</v>
      </c>
      <c r="N702" s="440">
        <v>3.9983285771684423</v>
      </c>
      <c r="O702" s="438">
        <v>13.484749989949064</v>
      </c>
      <c r="P702" s="439">
        <v>6.742374994974532</v>
      </c>
      <c r="Q702" s="441">
        <v>5.3938999959796261</v>
      </c>
      <c r="R702" s="442">
        <v>17.600000000000001</v>
      </c>
      <c r="S702" s="443">
        <v>8.8000000000000007</v>
      </c>
      <c r="T702" s="437">
        <v>7.0400000000000009</v>
      </c>
      <c r="U702" s="444">
        <v>126</v>
      </c>
      <c r="V702" s="432">
        <v>63</v>
      </c>
      <c r="W702" s="445">
        <v>50.400000000000006</v>
      </c>
      <c r="X702" s="443" t="s">
        <v>222</v>
      </c>
      <c r="Y702" s="436" t="s">
        <v>194</v>
      </c>
      <c r="Z702" s="436">
        <v>89.6</v>
      </c>
      <c r="AA702" s="436">
        <v>90.1</v>
      </c>
      <c r="AB702" s="436">
        <v>89.5</v>
      </c>
      <c r="AC702" s="436">
        <v>88.5</v>
      </c>
      <c r="AD702" s="436">
        <v>78.5</v>
      </c>
      <c r="AE702" s="436">
        <v>86.8</v>
      </c>
      <c r="AF702" s="436">
        <v>89.2</v>
      </c>
      <c r="AG702" s="436">
        <v>11</v>
      </c>
      <c r="AH702" s="436">
        <v>20</v>
      </c>
      <c r="AI702" s="436">
        <v>55</v>
      </c>
      <c r="AJ702" s="436">
        <v>19.03</v>
      </c>
      <c r="AK702" s="436">
        <v>180</v>
      </c>
      <c r="AL702" s="436">
        <v>490</v>
      </c>
      <c r="AM702" s="436">
        <v>173</v>
      </c>
      <c r="AN702" s="432">
        <v>17</v>
      </c>
      <c r="AO702" s="432">
        <v>30</v>
      </c>
      <c r="AP702" s="446">
        <v>165</v>
      </c>
      <c r="AQ702" s="447">
        <v>30.80871084423805</v>
      </c>
      <c r="AR702" s="446">
        <v>8.3000000000000007</v>
      </c>
      <c r="AS702" s="449">
        <v>0.45</v>
      </c>
      <c r="AT702" s="432" t="s">
        <v>299</v>
      </c>
      <c r="AU702" s="432" t="s">
        <v>197</v>
      </c>
      <c r="AV702" s="450">
        <v>66</v>
      </c>
      <c r="AW702" s="450">
        <v>78</v>
      </c>
      <c r="AX702" s="450">
        <v>36</v>
      </c>
      <c r="AY702" s="450">
        <v>53</v>
      </c>
      <c r="AZ702" s="450">
        <v>55</v>
      </c>
      <c r="BA702" s="450">
        <v>63</v>
      </c>
      <c r="BB702" s="450">
        <v>62</v>
      </c>
      <c r="BC702" s="450">
        <v>58</v>
      </c>
      <c r="BD702" s="450">
        <v>47</v>
      </c>
      <c r="BE702" s="451">
        <f t="shared" si="49"/>
        <v>223.58926553672316</v>
      </c>
      <c r="BF702" s="450">
        <v>5400</v>
      </c>
      <c r="BG702" s="451">
        <f t="shared" si="50"/>
        <v>223.58926553672316</v>
      </c>
      <c r="BH702" s="450">
        <v>5400</v>
      </c>
      <c r="BI702" s="446" t="s">
        <v>1251</v>
      </c>
      <c r="BJ702" s="446" t="s">
        <v>199</v>
      </c>
      <c r="BK702" s="452" t="s">
        <v>200</v>
      </c>
      <c r="BL702" s="453">
        <v>1.1499999999999999</v>
      </c>
      <c r="BM702" s="454">
        <v>55</v>
      </c>
      <c r="BN702" s="454" t="s">
        <v>1404</v>
      </c>
      <c r="BO702" s="454" t="s">
        <v>1405</v>
      </c>
      <c r="BP702" s="454" t="s">
        <v>195</v>
      </c>
      <c r="BQ702" s="454" t="s">
        <v>195</v>
      </c>
      <c r="BT702" s="485">
        <v>242.82336839999999</v>
      </c>
    </row>
    <row r="703" spans="1:72" ht="13.5" customHeight="1" outlineLevel="1">
      <c r="A703" s="431" t="s">
        <v>1423</v>
      </c>
      <c r="B703" s="432" t="s">
        <v>1403</v>
      </c>
      <c r="C703" s="432">
        <v>10</v>
      </c>
      <c r="D703" s="432">
        <v>2</v>
      </c>
      <c r="E703" s="432" t="s">
        <v>224</v>
      </c>
      <c r="F703" s="433">
        <v>3515</v>
      </c>
      <c r="G703" s="456">
        <v>3128.35</v>
      </c>
      <c r="H703" s="434">
        <v>1370.8500000000001</v>
      </c>
      <c r="I703" s="435">
        <v>7</v>
      </c>
      <c r="J703" s="436">
        <v>3.5</v>
      </c>
      <c r="K703" s="437">
        <v>2.8000000000000003</v>
      </c>
      <c r="L703" s="438">
        <v>12.639674545662578</v>
      </c>
      <c r="M703" s="439">
        <v>6.3198372728312888</v>
      </c>
      <c r="N703" s="440">
        <v>5.0558698182650312</v>
      </c>
      <c r="O703" s="438">
        <v>17.381802420103117</v>
      </c>
      <c r="P703" s="439">
        <v>8.6909012100515586</v>
      </c>
      <c r="Q703" s="441">
        <v>6.9527209680412474</v>
      </c>
      <c r="R703" s="442">
        <v>23</v>
      </c>
      <c r="S703" s="443">
        <v>11.5</v>
      </c>
      <c r="T703" s="437">
        <v>9.2000000000000011</v>
      </c>
      <c r="U703" s="444">
        <v>162</v>
      </c>
      <c r="V703" s="432">
        <v>81</v>
      </c>
      <c r="W703" s="445">
        <v>64.8</v>
      </c>
      <c r="X703" s="443" t="s">
        <v>222</v>
      </c>
      <c r="Y703" s="436" t="s">
        <v>194</v>
      </c>
      <c r="Z703" s="436">
        <v>91</v>
      </c>
      <c r="AA703" s="436">
        <v>91.1</v>
      </c>
      <c r="AB703" s="436">
        <v>90.2</v>
      </c>
      <c r="AC703" s="436">
        <v>89.5</v>
      </c>
      <c r="AD703" s="436">
        <v>81.5</v>
      </c>
      <c r="AE703" s="436">
        <v>88.8</v>
      </c>
      <c r="AF703" s="436">
        <v>90.3</v>
      </c>
      <c r="AG703" s="436">
        <v>15</v>
      </c>
      <c r="AH703" s="436">
        <v>27</v>
      </c>
      <c r="AI703" s="436">
        <v>66</v>
      </c>
      <c r="AJ703" s="436">
        <v>24.9</v>
      </c>
      <c r="AK703" s="436">
        <v>180</v>
      </c>
      <c r="AL703" s="436">
        <v>440</v>
      </c>
      <c r="AM703" s="436">
        <v>166</v>
      </c>
      <c r="AN703" s="432">
        <v>14</v>
      </c>
      <c r="AO703" s="432">
        <v>28</v>
      </c>
      <c r="AP703" s="446">
        <v>184.96799999999999</v>
      </c>
      <c r="AQ703" s="447">
        <v>35.528316152233032</v>
      </c>
      <c r="AR703" s="446">
        <v>11</v>
      </c>
      <c r="AS703" s="449">
        <v>0.55000000000000004</v>
      </c>
      <c r="AT703" s="432" t="s">
        <v>299</v>
      </c>
      <c r="AU703" s="432" t="s">
        <v>197</v>
      </c>
      <c r="AV703" s="450">
        <v>66</v>
      </c>
      <c r="AW703" s="450">
        <v>78</v>
      </c>
      <c r="AX703" s="450">
        <v>36</v>
      </c>
      <c r="AY703" s="450">
        <v>53</v>
      </c>
      <c r="AZ703" s="450">
        <v>55</v>
      </c>
      <c r="BA703" s="450">
        <v>63</v>
      </c>
      <c r="BB703" s="450">
        <v>62</v>
      </c>
      <c r="BC703" s="450">
        <v>58</v>
      </c>
      <c r="BD703" s="450">
        <v>47</v>
      </c>
      <c r="BE703" s="451">
        <f t="shared" si="49"/>
        <v>223.58926553672316</v>
      </c>
      <c r="BF703" s="450">
        <v>5400</v>
      </c>
      <c r="BG703" s="451">
        <f t="shared" si="50"/>
        <v>223.58926553672316</v>
      </c>
      <c r="BH703" s="450">
        <v>5400</v>
      </c>
      <c r="BI703" s="446" t="s">
        <v>1251</v>
      </c>
      <c r="BJ703" s="446" t="s">
        <v>199</v>
      </c>
      <c r="BK703" s="452" t="s">
        <v>200</v>
      </c>
      <c r="BL703" s="453">
        <v>1.1499999999999999</v>
      </c>
      <c r="BM703" s="454">
        <v>55</v>
      </c>
      <c r="BN703" s="454" t="s">
        <v>1404</v>
      </c>
      <c r="BO703" s="454" t="s">
        <v>1405</v>
      </c>
      <c r="BP703" s="454" t="s">
        <v>195</v>
      </c>
      <c r="BQ703" s="454" t="s">
        <v>195</v>
      </c>
      <c r="BT703" s="485">
        <v>227.57</v>
      </c>
    </row>
    <row r="704" spans="1:72" ht="13.5" customHeight="1" outlineLevel="1">
      <c r="A704" s="431" t="s">
        <v>1424</v>
      </c>
      <c r="B704" s="432" t="s">
        <v>1403</v>
      </c>
      <c r="C704" s="432">
        <v>7.5</v>
      </c>
      <c r="D704" s="432">
        <v>4</v>
      </c>
      <c r="E704" s="432" t="s">
        <v>221</v>
      </c>
      <c r="F704" s="433">
        <v>1765</v>
      </c>
      <c r="G704" s="456">
        <v>1570.8500000000001</v>
      </c>
      <c r="H704" s="434">
        <v>741.3</v>
      </c>
      <c r="I704" s="435">
        <v>10</v>
      </c>
      <c r="J704" s="436">
        <v>5</v>
      </c>
      <c r="K704" s="437">
        <v>4</v>
      </c>
      <c r="L704" s="438">
        <v>12.808252202462466</v>
      </c>
      <c r="M704" s="439">
        <v>6.4041261012312329</v>
      </c>
      <c r="N704" s="440">
        <v>5.1233008809849867</v>
      </c>
      <c r="O704" s="438">
        <v>15.906688710916864</v>
      </c>
      <c r="P704" s="439">
        <v>7.953344355458432</v>
      </c>
      <c r="Q704" s="441">
        <v>6.3626754843667461</v>
      </c>
      <c r="R704" s="442">
        <v>19.399999999999999</v>
      </c>
      <c r="S704" s="443">
        <v>9.6999999999999993</v>
      </c>
      <c r="T704" s="437">
        <v>7.76</v>
      </c>
      <c r="U704" s="444">
        <v>126</v>
      </c>
      <c r="V704" s="432">
        <v>63</v>
      </c>
      <c r="W704" s="445">
        <v>50.400000000000006</v>
      </c>
      <c r="X704" s="443" t="s">
        <v>222</v>
      </c>
      <c r="Y704" s="436" t="s">
        <v>194</v>
      </c>
      <c r="Z704" s="436">
        <v>90.73</v>
      </c>
      <c r="AA704" s="436">
        <v>91.7</v>
      </c>
      <c r="AB704" s="436">
        <v>91.7</v>
      </c>
      <c r="AC704" s="436">
        <v>91</v>
      </c>
      <c r="AD704" s="436">
        <v>60.5</v>
      </c>
      <c r="AE704" s="436">
        <v>72.3</v>
      </c>
      <c r="AF704" s="436">
        <v>78.900000000000006</v>
      </c>
      <c r="AG704" s="436">
        <v>22</v>
      </c>
      <c r="AH704" s="436">
        <v>60</v>
      </c>
      <c r="AI704" s="436">
        <v>100</v>
      </c>
      <c r="AJ704" s="436">
        <v>55.22</v>
      </c>
      <c r="AK704" s="436">
        <v>270</v>
      </c>
      <c r="AL704" s="436">
        <v>450</v>
      </c>
      <c r="AM704" s="436">
        <v>251</v>
      </c>
      <c r="AN704" s="432">
        <v>25</v>
      </c>
      <c r="AO704" s="432">
        <v>42</v>
      </c>
      <c r="AP704" s="446">
        <v>192.01439999999999</v>
      </c>
      <c r="AQ704" s="447">
        <v>46.635563439608248</v>
      </c>
      <c r="AR704" s="446">
        <v>39</v>
      </c>
      <c r="AS704" s="449">
        <v>0.85</v>
      </c>
      <c r="AT704" s="432" t="s">
        <v>299</v>
      </c>
      <c r="AU704" s="432" t="s">
        <v>197</v>
      </c>
      <c r="AV704" s="450">
        <v>57</v>
      </c>
      <c r="AW704" s="450">
        <v>69</v>
      </c>
      <c r="AX704" s="450" t="s">
        <v>206</v>
      </c>
      <c r="AY704" s="450">
        <v>37</v>
      </c>
      <c r="AZ704" s="450">
        <v>44</v>
      </c>
      <c r="BA704" s="450">
        <v>54</v>
      </c>
      <c r="BB704" s="450">
        <v>53</v>
      </c>
      <c r="BC704" s="450">
        <v>44</v>
      </c>
      <c r="BD704" s="450">
        <v>35</v>
      </c>
      <c r="BE704" s="451">
        <f t="shared" si="49"/>
        <v>335.38389830508476</v>
      </c>
      <c r="BF704" s="450">
        <v>3600</v>
      </c>
      <c r="BG704" s="451">
        <f t="shared" si="50"/>
        <v>335.38389830508476</v>
      </c>
      <c r="BH704" s="450">
        <v>3600</v>
      </c>
      <c r="BI704" s="446" t="s">
        <v>1251</v>
      </c>
      <c r="BJ704" s="446" t="s">
        <v>199</v>
      </c>
      <c r="BK704" s="452" t="s">
        <v>200</v>
      </c>
      <c r="BL704" s="453">
        <v>1.1499999999999999</v>
      </c>
      <c r="BM704" s="454">
        <v>55</v>
      </c>
      <c r="BN704" s="454" t="s">
        <v>1404</v>
      </c>
      <c r="BO704" s="454" t="s">
        <v>1405</v>
      </c>
      <c r="BP704" s="454" t="s">
        <v>195</v>
      </c>
      <c r="BQ704" s="454" t="s">
        <v>195</v>
      </c>
      <c r="BT704" s="485">
        <v>283.74284210000002</v>
      </c>
    </row>
    <row r="705" spans="1:72" ht="13.5" customHeight="1" outlineLevel="1">
      <c r="A705" s="431" t="s">
        <v>1425</v>
      </c>
      <c r="B705" s="432" t="s">
        <v>1403</v>
      </c>
      <c r="C705" s="432">
        <v>10</v>
      </c>
      <c r="D705" s="432">
        <v>4</v>
      </c>
      <c r="E705" s="432" t="s">
        <v>224</v>
      </c>
      <c r="F705" s="433">
        <v>1755</v>
      </c>
      <c r="G705" s="456">
        <v>1561.95</v>
      </c>
      <c r="H705" s="434">
        <v>684.45</v>
      </c>
      <c r="I705" s="435">
        <v>12.2</v>
      </c>
      <c r="J705" s="436">
        <v>6.1</v>
      </c>
      <c r="K705" s="437">
        <v>4.88</v>
      </c>
      <c r="L705" s="438">
        <v>16.023038576095981</v>
      </c>
      <c r="M705" s="439">
        <v>8.0115192880479906</v>
      </c>
      <c r="N705" s="440">
        <v>6.409215430438393</v>
      </c>
      <c r="O705" s="438">
        <v>20.014293274614094</v>
      </c>
      <c r="P705" s="439">
        <v>10.007146637307047</v>
      </c>
      <c r="Q705" s="441">
        <v>8.0057173098456378</v>
      </c>
      <c r="R705" s="442">
        <v>25</v>
      </c>
      <c r="S705" s="443">
        <v>12.5</v>
      </c>
      <c r="T705" s="437">
        <v>10</v>
      </c>
      <c r="U705" s="444">
        <v>162</v>
      </c>
      <c r="V705" s="432">
        <v>81</v>
      </c>
      <c r="W705" s="445">
        <v>64.8</v>
      </c>
      <c r="X705" s="443" t="s">
        <v>222</v>
      </c>
      <c r="Y705" s="436" t="s">
        <v>194</v>
      </c>
      <c r="Z705" s="436">
        <v>91.7</v>
      </c>
      <c r="AA705" s="436">
        <v>92.2</v>
      </c>
      <c r="AB705" s="436">
        <v>91.7</v>
      </c>
      <c r="AC705" s="436">
        <v>91</v>
      </c>
      <c r="AD705" s="436">
        <v>63.8</v>
      </c>
      <c r="AE705" s="436">
        <v>76.2</v>
      </c>
      <c r="AF705" s="436">
        <v>81.7</v>
      </c>
      <c r="AG705" s="436">
        <v>30</v>
      </c>
      <c r="AH705" s="436">
        <v>81</v>
      </c>
      <c r="AI705" s="436">
        <v>123</v>
      </c>
      <c r="AJ705" s="436">
        <v>75.899999999999991</v>
      </c>
      <c r="AK705" s="436">
        <v>270</v>
      </c>
      <c r="AL705" s="436">
        <v>410</v>
      </c>
      <c r="AM705" s="436">
        <v>253</v>
      </c>
      <c r="AN705" s="432">
        <v>20</v>
      </c>
      <c r="AO705" s="432">
        <v>36</v>
      </c>
      <c r="AP705" s="446">
        <v>199.94159999999999</v>
      </c>
      <c r="AQ705" s="447">
        <v>51.762318427036817</v>
      </c>
      <c r="AR705" s="446">
        <v>51</v>
      </c>
      <c r="AS705" s="449">
        <v>0.9</v>
      </c>
      <c r="AT705" s="432" t="s">
        <v>299</v>
      </c>
      <c r="AU705" s="432" t="s">
        <v>197</v>
      </c>
      <c r="AV705" s="450">
        <v>57</v>
      </c>
      <c r="AW705" s="450">
        <v>69</v>
      </c>
      <c r="AX705" s="450" t="s">
        <v>206</v>
      </c>
      <c r="AY705" s="450">
        <v>37</v>
      </c>
      <c r="AZ705" s="450">
        <v>44</v>
      </c>
      <c r="BA705" s="450">
        <v>54</v>
      </c>
      <c r="BB705" s="450">
        <v>53</v>
      </c>
      <c r="BC705" s="450">
        <v>44</v>
      </c>
      <c r="BD705" s="450">
        <v>35</v>
      </c>
      <c r="BE705" s="451">
        <f t="shared" si="49"/>
        <v>335.38389830508476</v>
      </c>
      <c r="BF705" s="450">
        <v>3600</v>
      </c>
      <c r="BG705" s="451">
        <f t="shared" si="50"/>
        <v>335.38389830508476</v>
      </c>
      <c r="BH705" s="450">
        <v>3600</v>
      </c>
      <c r="BI705" s="446" t="s">
        <v>1251</v>
      </c>
      <c r="BJ705" s="446" t="s">
        <v>199</v>
      </c>
      <c r="BK705" s="452" t="s">
        <v>200</v>
      </c>
      <c r="BL705" s="453">
        <v>1.1499999999999999</v>
      </c>
      <c r="BM705" s="454">
        <v>55</v>
      </c>
      <c r="BN705" s="454" t="s">
        <v>1404</v>
      </c>
      <c r="BO705" s="454" t="s">
        <v>1405</v>
      </c>
      <c r="BP705" s="454" t="s">
        <v>195</v>
      </c>
      <c r="BQ705" s="454" t="s">
        <v>195</v>
      </c>
      <c r="BT705" s="485">
        <v>253.72216839999999</v>
      </c>
    </row>
    <row r="706" spans="1:72" ht="13.5" customHeight="1" outlineLevel="1">
      <c r="A706" s="431" t="s">
        <v>1426</v>
      </c>
      <c r="B706" s="432" t="s">
        <v>1403</v>
      </c>
      <c r="C706" s="432">
        <v>3</v>
      </c>
      <c r="D706" s="432">
        <v>6</v>
      </c>
      <c r="E706" s="432" t="s">
        <v>221</v>
      </c>
      <c r="F706" s="433">
        <v>1175</v>
      </c>
      <c r="G706" s="456">
        <v>1045.75</v>
      </c>
      <c r="H706" s="434">
        <v>481.74999999999994</v>
      </c>
      <c r="I706" s="435">
        <v>5</v>
      </c>
      <c r="J706" s="436">
        <v>2.5</v>
      </c>
      <c r="K706" s="437">
        <v>2</v>
      </c>
      <c r="L706" s="438">
        <v>6.1478591372758604</v>
      </c>
      <c r="M706" s="439">
        <v>3.0739295686379302</v>
      </c>
      <c r="N706" s="440">
        <v>2.4591436549103443</v>
      </c>
      <c r="O706" s="438">
        <v>7.2230097189074947</v>
      </c>
      <c r="P706" s="439">
        <v>3.6115048594537473</v>
      </c>
      <c r="Q706" s="441">
        <v>2.889203887562998</v>
      </c>
      <c r="R706" s="442">
        <v>8.6</v>
      </c>
      <c r="S706" s="443">
        <v>4.3</v>
      </c>
      <c r="T706" s="437">
        <v>3.44</v>
      </c>
      <c r="U706" s="444">
        <v>64</v>
      </c>
      <c r="V706" s="432">
        <v>32</v>
      </c>
      <c r="W706" s="445">
        <v>25.6</v>
      </c>
      <c r="X706" s="443" t="s">
        <v>210</v>
      </c>
      <c r="Y706" s="436" t="s">
        <v>194</v>
      </c>
      <c r="Z706" s="436">
        <v>87.8</v>
      </c>
      <c r="AA706" s="436">
        <v>89.3</v>
      </c>
      <c r="AB706" s="436">
        <v>89.5</v>
      </c>
      <c r="AC706" s="436">
        <v>88.5</v>
      </c>
      <c r="AD706" s="436">
        <v>52.1</v>
      </c>
      <c r="AE706" s="436">
        <v>65.400000000000006</v>
      </c>
      <c r="AF706" s="436">
        <v>73</v>
      </c>
      <c r="AG706" s="436">
        <v>13.4</v>
      </c>
      <c r="AH706" s="436">
        <v>35.5</v>
      </c>
      <c r="AI706" s="436">
        <v>63</v>
      </c>
      <c r="AJ706" s="436">
        <v>33.098000000000006</v>
      </c>
      <c r="AK706" s="436">
        <v>265</v>
      </c>
      <c r="AL706" s="436">
        <v>470</v>
      </c>
      <c r="AM706" s="436">
        <v>247</v>
      </c>
      <c r="AN706" s="432">
        <v>23</v>
      </c>
      <c r="AO706" s="432">
        <v>35</v>
      </c>
      <c r="AP706" s="446">
        <v>175.059</v>
      </c>
      <c r="AQ706" s="447">
        <v>40.116715285559692</v>
      </c>
      <c r="AR706" s="446">
        <v>44</v>
      </c>
      <c r="AS706" s="449">
        <v>0.65</v>
      </c>
      <c r="AT706" s="432" t="s">
        <v>299</v>
      </c>
      <c r="AU706" s="432" t="s">
        <v>197</v>
      </c>
      <c r="AV706" s="450">
        <v>64</v>
      </c>
      <c r="AW706" s="450">
        <v>71</v>
      </c>
      <c r="AX706" s="450">
        <v>41</v>
      </c>
      <c r="AY706" s="450">
        <v>42</v>
      </c>
      <c r="AZ706" s="450">
        <v>52</v>
      </c>
      <c r="BA706" s="450">
        <v>64</v>
      </c>
      <c r="BB706" s="450">
        <v>54</v>
      </c>
      <c r="BC706" s="450">
        <v>47</v>
      </c>
      <c r="BD706" s="450">
        <v>34</v>
      </c>
      <c r="BE706" s="451">
        <f t="shared" si="49"/>
        <v>503.07584745762711</v>
      </c>
      <c r="BF706" s="450">
        <v>2400</v>
      </c>
      <c r="BG706" s="451">
        <f t="shared" si="50"/>
        <v>503.07584745762711</v>
      </c>
      <c r="BH706" s="450">
        <v>2400</v>
      </c>
      <c r="BI706" s="446" t="s">
        <v>1251</v>
      </c>
      <c r="BJ706" s="446" t="s">
        <v>199</v>
      </c>
      <c r="BK706" s="452" t="s">
        <v>200</v>
      </c>
      <c r="BL706" s="453">
        <v>1.1499999999999999</v>
      </c>
      <c r="BM706" s="454">
        <v>55</v>
      </c>
      <c r="BN706" s="454" t="s">
        <v>1404</v>
      </c>
      <c r="BO706" s="454" t="s">
        <v>1405</v>
      </c>
      <c r="BP706" s="454" t="s">
        <v>195</v>
      </c>
      <c r="BQ706" s="454" t="s">
        <v>195</v>
      </c>
      <c r="BT706" s="485">
        <v>270.79894739999997</v>
      </c>
    </row>
    <row r="707" spans="1:72" ht="13.5" customHeight="1" outlineLevel="1">
      <c r="A707" s="431" t="s">
        <v>1427</v>
      </c>
      <c r="B707" s="432" t="s">
        <v>1403</v>
      </c>
      <c r="C707" s="432">
        <v>5</v>
      </c>
      <c r="D707" s="432">
        <v>6</v>
      </c>
      <c r="E707" s="432" t="s">
        <v>224</v>
      </c>
      <c r="F707" s="433">
        <v>1165</v>
      </c>
      <c r="G707" s="456">
        <v>1036.8499999999999</v>
      </c>
      <c r="H707" s="434">
        <v>466</v>
      </c>
      <c r="I707" s="435">
        <v>7</v>
      </c>
      <c r="J707" s="436">
        <v>3.5</v>
      </c>
      <c r="K707" s="437">
        <v>3.6</v>
      </c>
      <c r="L707" s="438">
        <v>8.8164838579375235</v>
      </c>
      <c r="M707" s="439">
        <v>4.4082419289687618</v>
      </c>
      <c r="N707" s="440">
        <v>3.5265935431750095</v>
      </c>
      <c r="O707" s="438">
        <v>10.928816985318193</v>
      </c>
      <c r="P707" s="439">
        <v>5.4644084926590963</v>
      </c>
      <c r="Q707" s="441">
        <v>4.3715267941272771</v>
      </c>
      <c r="R707" s="442">
        <v>13.4</v>
      </c>
      <c r="S707" s="443">
        <v>6.7</v>
      </c>
      <c r="T707" s="437">
        <v>5.36</v>
      </c>
      <c r="U707" s="444">
        <v>92</v>
      </c>
      <c r="V707" s="432">
        <v>46</v>
      </c>
      <c r="W707" s="445">
        <v>36.800000000000004</v>
      </c>
      <c r="X707" s="443" t="s">
        <v>213</v>
      </c>
      <c r="Y707" s="436" t="s">
        <v>194</v>
      </c>
      <c r="Z707" s="436">
        <v>89.5</v>
      </c>
      <c r="AA707" s="436">
        <v>90.1</v>
      </c>
      <c r="AB707" s="436">
        <v>89.5</v>
      </c>
      <c r="AC707" s="436">
        <v>88.5</v>
      </c>
      <c r="AD707" s="436">
        <v>59.4</v>
      </c>
      <c r="AE707" s="436">
        <v>71.400000000000006</v>
      </c>
      <c r="AF707" s="436">
        <v>78.099999999999994</v>
      </c>
      <c r="AG707" s="436">
        <v>26.5</v>
      </c>
      <c r="AH707" s="436">
        <v>50</v>
      </c>
      <c r="AI707" s="436">
        <v>86</v>
      </c>
      <c r="AJ707" s="436">
        <v>54.324999999999996</v>
      </c>
      <c r="AK707" s="436">
        <v>220</v>
      </c>
      <c r="AL707" s="436">
        <v>380</v>
      </c>
      <c r="AM707" s="436">
        <v>205</v>
      </c>
      <c r="AN707" s="432">
        <v>14</v>
      </c>
      <c r="AO707" s="432">
        <v>21</v>
      </c>
      <c r="AP707" s="446">
        <v>180</v>
      </c>
      <c r="AQ707" s="469">
        <v>46.064943181136016</v>
      </c>
      <c r="AR707" s="446">
        <v>71</v>
      </c>
      <c r="AS707" s="449">
        <v>0.75</v>
      </c>
      <c r="AT707" s="432" t="s">
        <v>299</v>
      </c>
      <c r="AU707" s="432" t="s">
        <v>197</v>
      </c>
      <c r="AV707" s="450">
        <v>64</v>
      </c>
      <c r="AW707" s="450">
        <v>71</v>
      </c>
      <c r="AX707" s="450">
        <v>41</v>
      </c>
      <c r="AY707" s="450">
        <v>42</v>
      </c>
      <c r="AZ707" s="450">
        <v>52</v>
      </c>
      <c r="BA707" s="450">
        <v>64</v>
      </c>
      <c r="BB707" s="450">
        <v>54</v>
      </c>
      <c r="BC707" s="450">
        <v>47</v>
      </c>
      <c r="BD707" s="450">
        <v>34</v>
      </c>
      <c r="BE707" s="451">
        <f t="shared" si="49"/>
        <v>503.07584745762711</v>
      </c>
      <c r="BF707" s="450">
        <v>2400</v>
      </c>
      <c r="BG707" s="451">
        <f t="shared" si="50"/>
        <v>503.07584745762711</v>
      </c>
      <c r="BH707" s="450">
        <v>2400</v>
      </c>
      <c r="BI707" s="446" t="s">
        <v>1251</v>
      </c>
      <c r="BJ707" s="446" t="s">
        <v>199</v>
      </c>
      <c r="BK707" s="452" t="s">
        <v>200</v>
      </c>
      <c r="BL707" s="453">
        <v>1.1499999999999999</v>
      </c>
      <c r="BM707" s="454">
        <v>55</v>
      </c>
      <c r="BN707" s="454" t="s">
        <v>1404</v>
      </c>
      <c r="BO707" s="454" t="s">
        <v>1405</v>
      </c>
      <c r="BP707" s="454" t="s">
        <v>195</v>
      </c>
      <c r="BQ707" s="454" t="s">
        <v>195</v>
      </c>
      <c r="BT707" s="485">
        <v>225.76473680000001</v>
      </c>
    </row>
    <row r="708" spans="1:72" ht="13.5" customHeight="1" outlineLevel="1">
      <c r="A708" s="431" t="s">
        <v>1428</v>
      </c>
      <c r="B708" s="432" t="s">
        <v>1403</v>
      </c>
      <c r="C708" s="432">
        <v>15</v>
      </c>
      <c r="D708" s="432">
        <v>2</v>
      </c>
      <c r="E708" s="432" t="s">
        <v>230</v>
      </c>
      <c r="F708" s="433">
        <v>3530</v>
      </c>
      <c r="G708" s="456">
        <v>3141.7000000000003</v>
      </c>
      <c r="H708" s="434">
        <v>1835.6000000000001</v>
      </c>
      <c r="I708" s="435">
        <v>10.199999999999999</v>
      </c>
      <c r="J708" s="436">
        <v>5.0999999999999996</v>
      </c>
      <c r="K708" s="437">
        <v>4.08</v>
      </c>
      <c r="L708" s="438">
        <v>19.234629392272918</v>
      </c>
      <c r="M708" s="439">
        <v>9.6173146961364591</v>
      </c>
      <c r="N708" s="440">
        <v>7.6938517569091678</v>
      </c>
      <c r="O708" s="438">
        <v>26.432314960209837</v>
      </c>
      <c r="P708" s="439">
        <v>13.216157480104918</v>
      </c>
      <c r="Q708" s="441">
        <v>10.572925984083936</v>
      </c>
      <c r="R708" s="442">
        <v>35</v>
      </c>
      <c r="S708" s="443">
        <v>17.5</v>
      </c>
      <c r="T708" s="437">
        <v>14</v>
      </c>
      <c r="U708" s="444">
        <v>232</v>
      </c>
      <c r="V708" s="432">
        <v>116</v>
      </c>
      <c r="W708" s="445">
        <v>92.800000000000011</v>
      </c>
      <c r="X708" s="443" t="s">
        <v>231</v>
      </c>
      <c r="Y708" s="436" t="s">
        <v>194</v>
      </c>
      <c r="Z708" s="436">
        <v>90.7</v>
      </c>
      <c r="AA708" s="436">
        <v>91.3</v>
      </c>
      <c r="AB708" s="436">
        <v>91</v>
      </c>
      <c r="AC708" s="436">
        <v>90.2</v>
      </c>
      <c r="AD708" s="436">
        <v>80.599999999999994</v>
      </c>
      <c r="AE708" s="436">
        <v>87.4</v>
      </c>
      <c r="AF708" s="436">
        <v>88.2</v>
      </c>
      <c r="AG708" s="436">
        <v>22</v>
      </c>
      <c r="AH708" s="436">
        <v>46</v>
      </c>
      <c r="AI708" s="436">
        <v>57</v>
      </c>
      <c r="AJ708" s="436">
        <v>43.12</v>
      </c>
      <c r="AK708" s="436">
        <v>210</v>
      </c>
      <c r="AL708" s="436">
        <v>260</v>
      </c>
      <c r="AM708" s="436">
        <v>196</v>
      </c>
      <c r="AN708" s="432">
        <v>24</v>
      </c>
      <c r="AO708" s="432">
        <v>48</v>
      </c>
      <c r="AP708" s="446">
        <v>283</v>
      </c>
      <c r="AQ708" s="447">
        <v>51.824322044741436</v>
      </c>
      <c r="AR708" s="446">
        <v>16</v>
      </c>
      <c r="AS708" s="449">
        <v>1.1299999999999999</v>
      </c>
      <c r="AT708" s="432" t="s">
        <v>299</v>
      </c>
      <c r="AU708" s="432" t="s">
        <v>197</v>
      </c>
      <c r="AV708" s="450">
        <v>70</v>
      </c>
      <c r="AW708" s="450">
        <v>79</v>
      </c>
      <c r="AX708" s="450">
        <v>49</v>
      </c>
      <c r="AY708" s="450">
        <v>60</v>
      </c>
      <c r="AZ708" s="450">
        <v>73</v>
      </c>
      <c r="BA708" s="450">
        <v>72</v>
      </c>
      <c r="BB708" s="450">
        <v>75</v>
      </c>
      <c r="BC708" s="450">
        <v>69</v>
      </c>
      <c r="BD708" s="450">
        <v>56</v>
      </c>
      <c r="BE708" s="451">
        <f t="shared" si="49"/>
        <v>223.58926553672316</v>
      </c>
      <c r="BF708" s="450">
        <v>5400</v>
      </c>
      <c r="BG708" s="451">
        <f t="shared" si="50"/>
        <v>223.58926553672316</v>
      </c>
      <c r="BH708" s="450">
        <v>5400</v>
      </c>
      <c r="BI708" s="446" t="s">
        <v>1251</v>
      </c>
      <c r="BJ708" s="446" t="s">
        <v>199</v>
      </c>
      <c r="BK708" s="452" t="s">
        <v>200</v>
      </c>
      <c r="BL708" s="453">
        <v>1.1499999999999999</v>
      </c>
      <c r="BM708" s="454">
        <v>55</v>
      </c>
      <c r="BN708" s="454" t="s">
        <v>1404</v>
      </c>
      <c r="BO708" s="454" t="s">
        <v>1405</v>
      </c>
      <c r="BP708" s="454" t="s">
        <v>195</v>
      </c>
      <c r="BQ708" s="454" t="s">
        <v>195</v>
      </c>
      <c r="BT708" s="485">
        <v>184.96333680000001</v>
      </c>
    </row>
    <row r="709" spans="1:72" ht="13.5" customHeight="1" outlineLevel="1">
      <c r="A709" s="431" t="s">
        <v>1429</v>
      </c>
      <c r="B709" s="432" t="s">
        <v>1403</v>
      </c>
      <c r="C709" s="432">
        <v>20</v>
      </c>
      <c r="D709" s="432">
        <v>2</v>
      </c>
      <c r="E709" s="432" t="s">
        <v>233</v>
      </c>
      <c r="F709" s="433">
        <v>3515</v>
      </c>
      <c r="G709" s="456">
        <v>3128.35</v>
      </c>
      <c r="H709" s="434">
        <v>1827.8</v>
      </c>
      <c r="I709" s="435">
        <v>10.4</v>
      </c>
      <c r="J709" s="436">
        <v>5.2</v>
      </c>
      <c r="K709" s="437">
        <v>4.16</v>
      </c>
      <c r="L709" s="438">
        <v>23.615546066871357</v>
      </c>
      <c r="M709" s="439">
        <v>11.807773033435678</v>
      </c>
      <c r="N709" s="440">
        <v>9.4462184267485423</v>
      </c>
      <c r="O709" s="438">
        <v>33.627137227399423</v>
      </c>
      <c r="P709" s="439">
        <v>16.813568613699712</v>
      </c>
      <c r="Q709" s="441">
        <v>13.45085489095977</v>
      </c>
      <c r="R709" s="442">
        <v>45</v>
      </c>
      <c r="S709" s="443">
        <v>22.5</v>
      </c>
      <c r="T709" s="437">
        <v>18</v>
      </c>
      <c r="U709" s="444">
        <v>290</v>
      </c>
      <c r="V709" s="432">
        <v>145</v>
      </c>
      <c r="W709" s="445">
        <v>116</v>
      </c>
      <c r="X709" s="443" t="s">
        <v>231</v>
      </c>
      <c r="Y709" s="436" t="s">
        <v>194</v>
      </c>
      <c r="Z709" s="436">
        <v>92.1</v>
      </c>
      <c r="AA709" s="436">
        <v>91.6</v>
      </c>
      <c r="AB709" s="436">
        <v>91</v>
      </c>
      <c r="AC709" s="436">
        <v>90.2</v>
      </c>
      <c r="AD709" s="436">
        <v>86.2</v>
      </c>
      <c r="AE709" s="436">
        <v>91.3</v>
      </c>
      <c r="AF709" s="436">
        <v>91.5</v>
      </c>
      <c r="AG709" s="436">
        <v>30</v>
      </c>
      <c r="AH709" s="436">
        <v>55</v>
      </c>
      <c r="AI709" s="436">
        <v>69</v>
      </c>
      <c r="AJ709" s="436">
        <v>51.9</v>
      </c>
      <c r="AK709" s="436">
        <v>185</v>
      </c>
      <c r="AL709" s="436">
        <v>230</v>
      </c>
      <c r="AM709" s="436">
        <v>173</v>
      </c>
      <c r="AN709" s="432">
        <v>20</v>
      </c>
      <c r="AO709" s="432">
        <v>45</v>
      </c>
      <c r="AP709" s="446">
        <v>308</v>
      </c>
      <c r="AQ709" s="447">
        <v>57.3604372972028</v>
      </c>
      <c r="AR709" s="446">
        <v>21</v>
      </c>
      <c r="AS709" s="449">
        <v>1.35</v>
      </c>
      <c r="AT709" s="432" t="s">
        <v>299</v>
      </c>
      <c r="AU709" s="432" t="s">
        <v>197</v>
      </c>
      <c r="AV709" s="450">
        <v>67</v>
      </c>
      <c r="AW709" s="450">
        <v>79</v>
      </c>
      <c r="AX709" s="450">
        <v>40</v>
      </c>
      <c r="AY709" s="450">
        <v>54</v>
      </c>
      <c r="AZ709" s="450">
        <v>56</v>
      </c>
      <c r="BA709" s="450">
        <v>63</v>
      </c>
      <c r="BB709" s="450">
        <v>62</v>
      </c>
      <c r="BC709" s="450">
        <v>60</v>
      </c>
      <c r="BD709" s="450">
        <v>48</v>
      </c>
      <c r="BE709" s="451">
        <f t="shared" si="49"/>
        <v>223.58926553672316</v>
      </c>
      <c r="BF709" s="450">
        <v>5400</v>
      </c>
      <c r="BG709" s="451">
        <f t="shared" si="50"/>
        <v>223.58926553672316</v>
      </c>
      <c r="BH709" s="450">
        <v>5400</v>
      </c>
      <c r="BI709" s="446" t="s">
        <v>1251</v>
      </c>
      <c r="BJ709" s="446" t="s">
        <v>199</v>
      </c>
      <c r="BK709" s="452" t="s">
        <v>200</v>
      </c>
      <c r="BL709" s="453">
        <v>1.1499999999999999</v>
      </c>
      <c r="BM709" s="454">
        <v>55</v>
      </c>
      <c r="BN709" s="454" t="s">
        <v>1404</v>
      </c>
      <c r="BO709" s="454" t="s">
        <v>1405</v>
      </c>
      <c r="BP709" s="454" t="s">
        <v>195</v>
      </c>
      <c r="BQ709" s="454" t="s">
        <v>195</v>
      </c>
      <c r="BT709" s="485">
        <v>167.48906840000001</v>
      </c>
    </row>
    <row r="710" spans="1:72" ht="13.5" customHeight="1" outlineLevel="1">
      <c r="A710" s="431" t="s">
        <v>1430</v>
      </c>
      <c r="B710" s="432" t="s">
        <v>1403</v>
      </c>
      <c r="C710" s="432">
        <v>15</v>
      </c>
      <c r="D710" s="432">
        <v>4</v>
      </c>
      <c r="E710" s="432" t="s">
        <v>230</v>
      </c>
      <c r="F710" s="433">
        <v>1770</v>
      </c>
      <c r="G710" s="456">
        <v>1575.3</v>
      </c>
      <c r="H710" s="434">
        <v>708</v>
      </c>
      <c r="I710" s="435">
        <v>17</v>
      </c>
      <c r="J710" s="436">
        <v>8.5</v>
      </c>
      <c r="K710" s="437">
        <v>6.8000000000000007</v>
      </c>
      <c r="L710" s="438">
        <v>23.619175657715367</v>
      </c>
      <c r="M710" s="439">
        <v>11.809587828857683</v>
      </c>
      <c r="N710" s="440">
        <v>9.4476702630861471</v>
      </c>
      <c r="O710" s="438">
        <v>30.426278259992507</v>
      </c>
      <c r="P710" s="439">
        <v>15.213139129996254</v>
      </c>
      <c r="Q710" s="441">
        <v>12.170511303997003</v>
      </c>
      <c r="R710" s="442">
        <v>38</v>
      </c>
      <c r="S710" s="443">
        <v>19</v>
      </c>
      <c r="T710" s="437">
        <v>15.200000000000001</v>
      </c>
      <c r="U710" s="444">
        <v>232</v>
      </c>
      <c r="V710" s="432">
        <v>116</v>
      </c>
      <c r="W710" s="445">
        <v>92.800000000000011</v>
      </c>
      <c r="X710" s="443" t="s">
        <v>231</v>
      </c>
      <c r="Y710" s="436" t="s">
        <v>194</v>
      </c>
      <c r="Z710" s="436">
        <v>92.3</v>
      </c>
      <c r="AA710" s="436">
        <v>92.8</v>
      </c>
      <c r="AB710" s="436">
        <v>92.4</v>
      </c>
      <c r="AC710" s="436">
        <v>91.7</v>
      </c>
      <c r="AD710" s="436">
        <v>64.5</v>
      </c>
      <c r="AE710" s="436">
        <v>74.7</v>
      </c>
      <c r="AF710" s="436">
        <v>80</v>
      </c>
      <c r="AG710" s="436">
        <v>44</v>
      </c>
      <c r="AH710" s="436">
        <v>81</v>
      </c>
      <c r="AI710" s="436">
        <v>103</v>
      </c>
      <c r="AJ710" s="436">
        <v>61.599999999999994</v>
      </c>
      <c r="AK710" s="436">
        <v>185</v>
      </c>
      <c r="AL710" s="436">
        <v>235</v>
      </c>
      <c r="AM710" s="436">
        <v>140</v>
      </c>
      <c r="AN710" s="432">
        <v>21</v>
      </c>
      <c r="AO710" s="432">
        <v>33</v>
      </c>
      <c r="AP710" s="446">
        <v>314.88599999999997</v>
      </c>
      <c r="AQ710" s="447">
        <v>69.943134935499572</v>
      </c>
      <c r="AR710" s="446">
        <v>75</v>
      </c>
      <c r="AS710" s="449">
        <v>1.68</v>
      </c>
      <c r="AT710" s="432" t="s">
        <v>299</v>
      </c>
      <c r="AU710" s="432" t="s">
        <v>197</v>
      </c>
      <c r="AV710" s="450">
        <v>61</v>
      </c>
      <c r="AW710" s="450">
        <v>73</v>
      </c>
      <c r="AX710" s="450">
        <v>40</v>
      </c>
      <c r="AY710" s="450">
        <v>47</v>
      </c>
      <c r="AZ710" s="450">
        <v>53</v>
      </c>
      <c r="BA710" s="450">
        <v>59</v>
      </c>
      <c r="BB710" s="450">
        <v>56</v>
      </c>
      <c r="BC710" s="450">
        <v>47</v>
      </c>
      <c r="BD710" s="450">
        <v>38</v>
      </c>
      <c r="BE710" s="451">
        <f t="shared" si="49"/>
        <v>335.38389830508476</v>
      </c>
      <c r="BF710" s="450">
        <v>3600</v>
      </c>
      <c r="BG710" s="451">
        <f t="shared" si="50"/>
        <v>335.38389830508476</v>
      </c>
      <c r="BH710" s="450">
        <v>3600</v>
      </c>
      <c r="BI710" s="446" t="s">
        <v>1251</v>
      </c>
      <c r="BJ710" s="446" t="s">
        <v>199</v>
      </c>
      <c r="BK710" s="452" t="s">
        <v>200</v>
      </c>
      <c r="BL710" s="453">
        <v>1.1499999999999999</v>
      </c>
      <c r="BM710" s="454">
        <v>55</v>
      </c>
      <c r="BN710" s="454" t="s">
        <v>1404</v>
      </c>
      <c r="BO710" s="454" t="s">
        <v>1405</v>
      </c>
      <c r="BP710" s="454" t="s">
        <v>195</v>
      </c>
      <c r="BQ710" s="454" t="s">
        <v>195</v>
      </c>
      <c r="BT710" s="485">
        <v>159.80076320000001</v>
      </c>
    </row>
    <row r="711" spans="1:72" ht="13.5" customHeight="1" outlineLevel="1">
      <c r="A711" s="431" t="s">
        <v>1431</v>
      </c>
      <c r="B711" s="432" t="s">
        <v>1403</v>
      </c>
      <c r="C711" s="432">
        <v>20</v>
      </c>
      <c r="D711" s="432">
        <v>4</v>
      </c>
      <c r="E711" s="432" t="s">
        <v>233</v>
      </c>
      <c r="F711" s="433">
        <v>1770</v>
      </c>
      <c r="G711" s="456">
        <v>1575.3</v>
      </c>
      <c r="H711" s="434">
        <v>920.4</v>
      </c>
      <c r="I711" s="435">
        <v>20.96</v>
      </c>
      <c r="J711" s="436">
        <v>10.48</v>
      </c>
      <c r="K711" s="437">
        <v>8.3840000000000003</v>
      </c>
      <c r="L711" s="438">
        <v>30.839123492796698</v>
      </c>
      <c r="M711" s="439">
        <v>15.419561746398349</v>
      </c>
      <c r="N711" s="440">
        <v>12.335649397118679</v>
      </c>
      <c r="O711" s="438">
        <v>39.670483647157667</v>
      </c>
      <c r="P711" s="439">
        <v>19.835241823578833</v>
      </c>
      <c r="Q711" s="441">
        <v>15.868193458863068</v>
      </c>
      <c r="R711" s="442">
        <v>50</v>
      </c>
      <c r="S711" s="443">
        <v>25</v>
      </c>
      <c r="T711" s="437">
        <v>20</v>
      </c>
      <c r="U711" s="444">
        <v>290</v>
      </c>
      <c r="V711" s="432">
        <v>145</v>
      </c>
      <c r="W711" s="445">
        <v>116</v>
      </c>
      <c r="X711" s="443" t="s">
        <v>231</v>
      </c>
      <c r="Y711" s="436" t="s">
        <v>194</v>
      </c>
      <c r="Z711" s="436">
        <v>93.1</v>
      </c>
      <c r="AA711" s="436">
        <v>93.4</v>
      </c>
      <c r="AB711" s="436">
        <v>93</v>
      </c>
      <c r="AC711" s="436">
        <v>92.4</v>
      </c>
      <c r="AD711" s="436">
        <v>65.3</v>
      </c>
      <c r="AE711" s="436">
        <v>75.900000000000006</v>
      </c>
      <c r="AF711" s="436">
        <v>80.5</v>
      </c>
      <c r="AG711" s="436">
        <v>60</v>
      </c>
      <c r="AH711" s="436">
        <v>110</v>
      </c>
      <c r="AI711" s="436">
        <v>144</v>
      </c>
      <c r="AJ711" s="436">
        <v>103.8</v>
      </c>
      <c r="AK711" s="436">
        <v>185</v>
      </c>
      <c r="AL711" s="436">
        <v>240</v>
      </c>
      <c r="AM711" s="436">
        <v>173</v>
      </c>
      <c r="AN711" s="432">
        <v>15</v>
      </c>
      <c r="AO711" s="432">
        <v>33</v>
      </c>
      <c r="AP711" s="446">
        <v>349.89780000000002</v>
      </c>
      <c r="AQ711" s="447">
        <v>81.361093262629623</v>
      </c>
      <c r="AR711" s="446">
        <v>99</v>
      </c>
      <c r="AS711" s="449">
        <v>2.1</v>
      </c>
      <c r="AT711" s="432" t="s">
        <v>299</v>
      </c>
      <c r="AU711" s="432" t="s">
        <v>197</v>
      </c>
      <c r="AV711" s="450">
        <v>61</v>
      </c>
      <c r="AW711" s="450">
        <v>73</v>
      </c>
      <c r="AX711" s="450">
        <v>40</v>
      </c>
      <c r="AY711" s="450">
        <v>47</v>
      </c>
      <c r="AZ711" s="450">
        <v>53</v>
      </c>
      <c r="BA711" s="450">
        <v>59</v>
      </c>
      <c r="BB711" s="450">
        <v>56</v>
      </c>
      <c r="BC711" s="450">
        <v>47</v>
      </c>
      <c r="BD711" s="450">
        <v>38</v>
      </c>
      <c r="BE711" s="451">
        <f t="shared" si="49"/>
        <v>335.38389830508476</v>
      </c>
      <c r="BF711" s="450">
        <v>3600</v>
      </c>
      <c r="BG711" s="451">
        <f t="shared" si="50"/>
        <v>335.38389830508476</v>
      </c>
      <c r="BH711" s="450">
        <v>3600</v>
      </c>
      <c r="BI711" s="446" t="s">
        <v>1251</v>
      </c>
      <c r="BJ711" s="446" t="s">
        <v>199</v>
      </c>
      <c r="BK711" s="452" t="s">
        <v>200</v>
      </c>
      <c r="BL711" s="453">
        <v>1.1499999999999999</v>
      </c>
      <c r="BM711" s="454">
        <v>55</v>
      </c>
      <c r="BN711" s="454" t="s">
        <v>1404</v>
      </c>
      <c r="BO711" s="454" t="s">
        <v>1405</v>
      </c>
      <c r="BP711" s="454" t="s">
        <v>195</v>
      </c>
      <c r="BQ711" s="454" t="s">
        <v>195</v>
      </c>
      <c r="BT711" s="485">
        <v>163.16</v>
      </c>
    </row>
    <row r="712" spans="1:72" ht="13.5" customHeight="1" outlineLevel="1">
      <c r="A712" s="431" t="s">
        <v>1432</v>
      </c>
      <c r="B712" s="432" t="s">
        <v>1403</v>
      </c>
      <c r="C712" s="432">
        <v>7.5</v>
      </c>
      <c r="D712" s="432">
        <v>6</v>
      </c>
      <c r="E712" s="432" t="s">
        <v>230</v>
      </c>
      <c r="F712" s="433">
        <v>1175</v>
      </c>
      <c r="G712" s="456">
        <v>1045.75</v>
      </c>
      <c r="H712" s="434">
        <v>481.74999999999994</v>
      </c>
      <c r="I712" s="435">
        <v>10</v>
      </c>
      <c r="J712" s="436">
        <v>5</v>
      </c>
      <c r="K712" s="437">
        <v>4</v>
      </c>
      <c r="L712" s="438">
        <v>13.214931976927712</v>
      </c>
      <c r="M712" s="439">
        <v>6.607465988463856</v>
      </c>
      <c r="N712" s="440">
        <v>5.2859727907710852</v>
      </c>
      <c r="O712" s="438">
        <v>16.41833863456398</v>
      </c>
      <c r="P712" s="439">
        <v>8.2091693172819902</v>
      </c>
      <c r="Q712" s="441">
        <v>6.5673354538255921</v>
      </c>
      <c r="R712" s="442">
        <v>20</v>
      </c>
      <c r="S712" s="443">
        <v>10</v>
      </c>
      <c r="T712" s="437">
        <v>8</v>
      </c>
      <c r="U712" s="444">
        <v>126</v>
      </c>
      <c r="V712" s="432">
        <v>63</v>
      </c>
      <c r="W712" s="445">
        <v>50.400000000000006</v>
      </c>
      <c r="X712" s="443" t="s">
        <v>222</v>
      </c>
      <c r="Y712" s="436" t="s">
        <v>194</v>
      </c>
      <c r="Z712" s="436">
        <v>91.1</v>
      </c>
      <c r="AA712" s="436">
        <v>91.5</v>
      </c>
      <c r="AB712" s="436">
        <v>91</v>
      </c>
      <c r="AC712" s="436">
        <v>90.2</v>
      </c>
      <c r="AD712" s="436">
        <v>58.4</v>
      </c>
      <c r="AE712" s="436">
        <v>70.2</v>
      </c>
      <c r="AF712" s="436">
        <v>77.2</v>
      </c>
      <c r="AG712" s="436">
        <v>33</v>
      </c>
      <c r="AH712" s="436">
        <v>55</v>
      </c>
      <c r="AI712" s="436">
        <v>86</v>
      </c>
      <c r="AJ712" s="436">
        <v>50.82</v>
      </c>
      <c r="AK712" s="436">
        <v>165</v>
      </c>
      <c r="AL712" s="436">
        <v>260</v>
      </c>
      <c r="AM712" s="436">
        <v>154</v>
      </c>
      <c r="AN712" s="432">
        <v>26</v>
      </c>
      <c r="AO712" s="432">
        <v>45</v>
      </c>
      <c r="AP712" s="446">
        <v>271.88974800000011</v>
      </c>
      <c r="AQ712" s="447">
        <v>62.526379685408948</v>
      </c>
      <c r="AR712" s="446">
        <v>104</v>
      </c>
      <c r="AS712" s="449">
        <v>1.5</v>
      </c>
      <c r="AT712" s="432" t="s">
        <v>299</v>
      </c>
      <c r="AU712" s="432" t="s">
        <v>197</v>
      </c>
      <c r="AV712" s="450">
        <v>55</v>
      </c>
      <c r="AW712" s="450">
        <v>67</v>
      </c>
      <c r="AX712" s="450">
        <v>21</v>
      </c>
      <c r="AY712" s="450">
        <v>40</v>
      </c>
      <c r="AZ712" s="450">
        <v>42</v>
      </c>
      <c r="BA712" s="450">
        <v>51</v>
      </c>
      <c r="BB712" s="450">
        <v>46</v>
      </c>
      <c r="BC712" s="450">
        <v>51</v>
      </c>
      <c r="BD712" s="450">
        <v>28</v>
      </c>
      <c r="BE712" s="451">
        <f t="shared" si="49"/>
        <v>503.07584745762711</v>
      </c>
      <c r="BF712" s="450">
        <v>2400</v>
      </c>
      <c r="BG712" s="451">
        <f t="shared" si="50"/>
        <v>503.07584745762711</v>
      </c>
      <c r="BH712" s="450">
        <v>2400</v>
      </c>
      <c r="BI712" s="446" t="s">
        <v>1251</v>
      </c>
      <c r="BJ712" s="446" t="s">
        <v>199</v>
      </c>
      <c r="BK712" s="452" t="s">
        <v>200</v>
      </c>
      <c r="BL712" s="453">
        <v>1.1499999999999999</v>
      </c>
      <c r="BM712" s="454">
        <v>55</v>
      </c>
      <c r="BN712" s="454" t="s">
        <v>1404</v>
      </c>
      <c r="BO712" s="454" t="s">
        <v>1405</v>
      </c>
      <c r="BP712" s="454" t="s">
        <v>195</v>
      </c>
      <c r="BQ712" s="454" t="s">
        <v>195</v>
      </c>
      <c r="BT712" s="485">
        <v>174.2105263</v>
      </c>
    </row>
    <row r="713" spans="1:72" ht="13.5" customHeight="1" outlineLevel="1">
      <c r="A713" s="431" t="s">
        <v>1433</v>
      </c>
      <c r="B713" s="432" t="s">
        <v>1403</v>
      </c>
      <c r="C713" s="432">
        <v>10</v>
      </c>
      <c r="D713" s="432">
        <v>6</v>
      </c>
      <c r="E713" s="432" t="s">
        <v>233</v>
      </c>
      <c r="F713" s="433">
        <v>1175</v>
      </c>
      <c r="G713" s="456">
        <v>1045.75</v>
      </c>
      <c r="H713" s="434">
        <v>434.75</v>
      </c>
      <c r="I713" s="435">
        <v>12.6</v>
      </c>
      <c r="J713" s="436">
        <v>6.3</v>
      </c>
      <c r="K713" s="437">
        <v>5.04</v>
      </c>
      <c r="L713" s="438">
        <v>16.813528404761367</v>
      </c>
      <c r="M713" s="439">
        <v>8.4067642023806837</v>
      </c>
      <c r="N713" s="440">
        <v>6.7254113619045475</v>
      </c>
      <c r="O713" s="438">
        <v>21.439648246239994</v>
      </c>
      <c r="P713" s="439">
        <v>10.719824123119997</v>
      </c>
      <c r="Q713" s="441">
        <v>8.5758592984959972</v>
      </c>
      <c r="R713" s="442">
        <v>27</v>
      </c>
      <c r="S713" s="443">
        <v>13.5</v>
      </c>
      <c r="T713" s="437">
        <v>10.8</v>
      </c>
      <c r="U713" s="444">
        <v>162</v>
      </c>
      <c r="V713" s="432">
        <v>81</v>
      </c>
      <c r="W713" s="445">
        <v>64.8</v>
      </c>
      <c r="X713" s="443" t="s">
        <v>222</v>
      </c>
      <c r="Y713" s="436" t="s">
        <v>194</v>
      </c>
      <c r="Z713" s="436">
        <v>91.4</v>
      </c>
      <c r="AA713" s="436">
        <v>91.6</v>
      </c>
      <c r="AB713" s="436">
        <v>91</v>
      </c>
      <c r="AC713" s="436">
        <v>90.2</v>
      </c>
      <c r="AD713" s="436">
        <v>61</v>
      </c>
      <c r="AE713" s="436">
        <v>71.599999999999994</v>
      </c>
      <c r="AF713" s="436">
        <v>76.2</v>
      </c>
      <c r="AG713" s="436">
        <v>45</v>
      </c>
      <c r="AH713" s="436">
        <v>74</v>
      </c>
      <c r="AI713" s="436">
        <v>112</v>
      </c>
      <c r="AJ713" s="436">
        <v>69.75</v>
      </c>
      <c r="AK713" s="436">
        <v>165</v>
      </c>
      <c r="AL713" s="436">
        <v>250</v>
      </c>
      <c r="AM713" s="436">
        <v>155</v>
      </c>
      <c r="AN713" s="432">
        <v>18</v>
      </c>
      <c r="AO713" s="432">
        <v>38</v>
      </c>
      <c r="AP713" s="446">
        <v>308</v>
      </c>
      <c r="AQ713" s="447">
        <v>70.479289742381255</v>
      </c>
      <c r="AR713" s="446">
        <v>137</v>
      </c>
      <c r="AS713" s="449">
        <v>1.71</v>
      </c>
      <c r="AT713" s="432" t="s">
        <v>299</v>
      </c>
      <c r="AU713" s="432" t="s">
        <v>197</v>
      </c>
      <c r="AV713" s="450">
        <v>55</v>
      </c>
      <c r="AW713" s="450">
        <v>67</v>
      </c>
      <c r="AX713" s="450">
        <v>21</v>
      </c>
      <c r="AY713" s="450">
        <v>40</v>
      </c>
      <c r="AZ713" s="450">
        <v>42</v>
      </c>
      <c r="BA713" s="450">
        <v>51</v>
      </c>
      <c r="BB713" s="450">
        <v>46</v>
      </c>
      <c r="BC713" s="450">
        <v>51</v>
      </c>
      <c r="BD713" s="450">
        <v>28</v>
      </c>
      <c r="BE713" s="451">
        <f t="shared" si="49"/>
        <v>503.07584745762711</v>
      </c>
      <c r="BF713" s="450">
        <v>2400</v>
      </c>
      <c r="BG713" s="451">
        <f t="shared" si="50"/>
        <v>503.07584745762711</v>
      </c>
      <c r="BH713" s="450">
        <v>2400</v>
      </c>
      <c r="BI713" s="446" t="s">
        <v>1251</v>
      </c>
      <c r="BJ713" s="446" t="s">
        <v>199</v>
      </c>
      <c r="BK713" s="452" t="s">
        <v>200</v>
      </c>
      <c r="BL713" s="453">
        <v>1.1499999999999999</v>
      </c>
      <c r="BM713" s="454">
        <v>55</v>
      </c>
      <c r="BN713" s="454" t="s">
        <v>1404</v>
      </c>
      <c r="BO713" s="454" t="s">
        <v>1405</v>
      </c>
      <c r="BP713" s="454" t="s">
        <v>195</v>
      </c>
      <c r="BQ713" s="454" t="s">
        <v>195</v>
      </c>
      <c r="BT713" s="485">
        <v>169.7738105</v>
      </c>
    </row>
    <row r="714" spans="1:72" ht="13.5" customHeight="1" outlineLevel="1">
      <c r="A714" s="431" t="s">
        <v>1434</v>
      </c>
      <c r="B714" s="432" t="s">
        <v>1403</v>
      </c>
      <c r="C714" s="432">
        <v>25</v>
      </c>
      <c r="D714" s="432">
        <v>4</v>
      </c>
      <c r="E714" s="432" t="s">
        <v>298</v>
      </c>
      <c r="F714" s="433">
        <v>1775</v>
      </c>
      <c r="G714" s="456">
        <v>1579.75</v>
      </c>
      <c r="H714" s="434">
        <v>834.25</v>
      </c>
      <c r="I714" s="435">
        <v>22</v>
      </c>
      <c r="J714" s="436">
        <v>11</v>
      </c>
      <c r="K714" s="437">
        <v>8.8000000000000007</v>
      </c>
      <c r="L714" s="438">
        <v>35.302457734392753</v>
      </c>
      <c r="M714" s="439">
        <v>17.651228867196377</v>
      </c>
      <c r="N714" s="440">
        <v>14.120983093757102</v>
      </c>
      <c r="O714" s="438">
        <v>46.746416024554449</v>
      </c>
      <c r="P714" s="439">
        <v>23.373208012277225</v>
      </c>
      <c r="Q714" s="441">
        <v>18.69856640982178</v>
      </c>
      <c r="R714" s="442">
        <v>60</v>
      </c>
      <c r="S714" s="443">
        <v>30</v>
      </c>
      <c r="T714" s="437">
        <v>24</v>
      </c>
      <c r="U714" s="444">
        <v>366</v>
      </c>
      <c r="V714" s="432">
        <v>183</v>
      </c>
      <c r="W714" s="445">
        <v>146.4</v>
      </c>
      <c r="X714" s="443" t="s">
        <v>231</v>
      </c>
      <c r="Y714" s="436" t="s">
        <v>194</v>
      </c>
      <c r="Z714" s="436">
        <v>93.5</v>
      </c>
      <c r="AA714" s="436">
        <v>94</v>
      </c>
      <c r="AB714" s="436">
        <v>93.6</v>
      </c>
      <c r="AC714" s="436">
        <v>93</v>
      </c>
      <c r="AD714" s="436">
        <v>71</v>
      </c>
      <c r="AE714" s="436">
        <v>80</v>
      </c>
      <c r="AF714" s="436">
        <v>84</v>
      </c>
      <c r="AG714" s="436">
        <v>74</v>
      </c>
      <c r="AH714" s="436">
        <v>133</v>
      </c>
      <c r="AI714" s="436">
        <v>185</v>
      </c>
      <c r="AJ714" s="436">
        <v>124.32</v>
      </c>
      <c r="AK714" s="436">
        <v>180</v>
      </c>
      <c r="AL714" s="436">
        <v>250</v>
      </c>
      <c r="AM714" s="436">
        <v>168</v>
      </c>
      <c r="AN714" s="432">
        <v>24</v>
      </c>
      <c r="AO714" s="432">
        <v>44</v>
      </c>
      <c r="AP714" s="446">
        <v>460.21800000000002</v>
      </c>
      <c r="AQ714" s="447">
        <v>102.79844853391695</v>
      </c>
      <c r="AR714" s="446">
        <v>122</v>
      </c>
      <c r="AS714" s="449">
        <v>4.4000000000000004</v>
      </c>
      <c r="AT714" s="432" t="s">
        <v>299</v>
      </c>
      <c r="AU714" s="432" t="s">
        <v>197</v>
      </c>
      <c r="AV714" s="450">
        <v>65</v>
      </c>
      <c r="AW714" s="450">
        <v>76</v>
      </c>
      <c r="AX714" s="450">
        <v>43</v>
      </c>
      <c r="AY714" s="450">
        <v>51</v>
      </c>
      <c r="AZ714" s="450">
        <v>55</v>
      </c>
      <c r="BA714" s="450">
        <v>55</v>
      </c>
      <c r="BB714" s="450">
        <v>62</v>
      </c>
      <c r="BC714" s="450">
        <v>59</v>
      </c>
      <c r="BD714" s="450">
        <v>51</v>
      </c>
      <c r="BE714" s="451">
        <f t="shared" si="49"/>
        <v>335.38389830508476</v>
      </c>
      <c r="BF714" s="450">
        <v>3600</v>
      </c>
      <c r="BG714" s="451">
        <f t="shared" si="50"/>
        <v>335.38389830508476</v>
      </c>
      <c r="BH714" s="450">
        <v>3600</v>
      </c>
      <c r="BI714" s="446" t="s">
        <v>1251</v>
      </c>
      <c r="BJ714" s="446" t="s">
        <v>199</v>
      </c>
      <c r="BK714" s="452" t="s">
        <v>200</v>
      </c>
      <c r="BL714" s="453">
        <v>1.1499999999999999</v>
      </c>
      <c r="BM714" s="454">
        <v>55</v>
      </c>
      <c r="BN714" s="454" t="s">
        <v>1404</v>
      </c>
      <c r="BO714" s="454" t="s">
        <v>1405</v>
      </c>
      <c r="BP714" s="454" t="s">
        <v>195</v>
      </c>
      <c r="BQ714" s="454" t="s">
        <v>195</v>
      </c>
      <c r="BT714" s="485">
        <v>171.57684209999999</v>
      </c>
    </row>
    <row r="715" spans="1:72" ht="13.5" customHeight="1" outlineLevel="1">
      <c r="A715" s="431" t="s">
        <v>1435</v>
      </c>
      <c r="B715" s="432" t="s">
        <v>1403</v>
      </c>
      <c r="C715" s="432">
        <v>30</v>
      </c>
      <c r="D715" s="432">
        <v>4</v>
      </c>
      <c r="E715" s="432" t="s">
        <v>302</v>
      </c>
      <c r="F715" s="433">
        <v>1775</v>
      </c>
      <c r="G715" s="456">
        <v>1579.75</v>
      </c>
      <c r="H715" s="434">
        <v>834.25</v>
      </c>
      <c r="I715" s="435">
        <v>24</v>
      </c>
      <c r="J715" s="436">
        <v>12</v>
      </c>
      <c r="K715" s="437">
        <v>9.6000000000000014</v>
      </c>
      <c r="L715" s="438">
        <v>41.026804791416041</v>
      </c>
      <c r="M715" s="439">
        <v>20.51340239570802</v>
      </c>
      <c r="N715" s="440">
        <v>16.410721916566416</v>
      </c>
      <c r="O715" s="438">
        <v>54.669352557681158</v>
      </c>
      <c r="P715" s="439">
        <v>27.334676278840579</v>
      </c>
      <c r="Q715" s="441">
        <v>21.867741023072465</v>
      </c>
      <c r="R715" s="442">
        <v>70</v>
      </c>
      <c r="S715" s="443">
        <v>35</v>
      </c>
      <c r="T715" s="437">
        <v>28</v>
      </c>
      <c r="U715" s="444">
        <v>454</v>
      </c>
      <c r="V715" s="432">
        <v>227</v>
      </c>
      <c r="W715" s="445">
        <v>181.60000000000002</v>
      </c>
      <c r="X715" s="443" t="s">
        <v>231</v>
      </c>
      <c r="Y715" s="436" t="s">
        <v>194</v>
      </c>
      <c r="Z715" s="436">
        <v>93.9</v>
      </c>
      <c r="AA715" s="436">
        <v>94.1</v>
      </c>
      <c r="AB715" s="436">
        <v>93.6</v>
      </c>
      <c r="AC715" s="436">
        <v>93</v>
      </c>
      <c r="AD715" s="436">
        <v>73</v>
      </c>
      <c r="AE715" s="436">
        <v>82</v>
      </c>
      <c r="AF715" s="436">
        <v>85</v>
      </c>
      <c r="AG715" s="436">
        <v>89</v>
      </c>
      <c r="AH715" s="436">
        <v>160</v>
      </c>
      <c r="AI715" s="436">
        <v>223</v>
      </c>
      <c r="AJ715" s="436">
        <v>149.51999999999998</v>
      </c>
      <c r="AK715" s="436">
        <v>180</v>
      </c>
      <c r="AL715" s="436">
        <v>250</v>
      </c>
      <c r="AM715" s="436">
        <v>168</v>
      </c>
      <c r="AN715" s="432">
        <v>24</v>
      </c>
      <c r="AO715" s="432">
        <v>44</v>
      </c>
      <c r="AP715" s="446">
        <v>493.24799999999999</v>
      </c>
      <c r="AQ715" s="447">
        <v>110.51432552924879</v>
      </c>
      <c r="AR715" s="446">
        <v>144</v>
      </c>
      <c r="AS715" s="449">
        <v>4.9000000000000004</v>
      </c>
      <c r="AT715" s="432" t="s">
        <v>299</v>
      </c>
      <c r="AU715" s="432" t="s">
        <v>197</v>
      </c>
      <c r="AV715" s="450">
        <v>65</v>
      </c>
      <c r="AW715" s="450">
        <v>76</v>
      </c>
      <c r="AX715" s="450">
        <v>43</v>
      </c>
      <c r="AY715" s="450">
        <v>51</v>
      </c>
      <c r="AZ715" s="450">
        <v>55</v>
      </c>
      <c r="BA715" s="450">
        <v>55</v>
      </c>
      <c r="BB715" s="450">
        <v>62</v>
      </c>
      <c r="BC715" s="450">
        <v>59</v>
      </c>
      <c r="BD715" s="450">
        <v>51</v>
      </c>
      <c r="BE715" s="451">
        <f t="shared" si="49"/>
        <v>335.38389830508476</v>
      </c>
      <c r="BF715" s="450">
        <v>3600</v>
      </c>
      <c r="BG715" s="451">
        <f t="shared" si="50"/>
        <v>335.38389830508476</v>
      </c>
      <c r="BH715" s="450">
        <v>3600</v>
      </c>
      <c r="BI715" s="446" t="s">
        <v>1251</v>
      </c>
      <c r="BJ715" s="446" t="s">
        <v>199</v>
      </c>
      <c r="BK715" s="452" t="s">
        <v>200</v>
      </c>
      <c r="BL715" s="453">
        <v>1.1499999999999999</v>
      </c>
      <c r="BM715" s="454">
        <v>55</v>
      </c>
      <c r="BN715" s="454" t="s">
        <v>1404</v>
      </c>
      <c r="BO715" s="454" t="s">
        <v>1405</v>
      </c>
      <c r="BP715" s="454" t="s">
        <v>195</v>
      </c>
      <c r="BQ715" s="454" t="s">
        <v>195</v>
      </c>
      <c r="BT715" s="485">
        <v>166.53449470000001</v>
      </c>
    </row>
    <row r="716" spans="1:72" ht="13.5" customHeight="1" outlineLevel="1">
      <c r="A716" s="431" t="s">
        <v>1436</v>
      </c>
      <c r="B716" s="432" t="s">
        <v>1403</v>
      </c>
      <c r="C716" s="432">
        <v>15</v>
      </c>
      <c r="D716" s="432">
        <v>6</v>
      </c>
      <c r="E716" s="432" t="s">
        <v>298</v>
      </c>
      <c r="F716" s="433">
        <v>1180</v>
      </c>
      <c r="G716" s="456">
        <v>1062</v>
      </c>
      <c r="H716" s="434">
        <v>472</v>
      </c>
      <c r="I716" s="435">
        <v>22</v>
      </c>
      <c r="J716" s="436">
        <v>11</v>
      </c>
      <c r="K716" s="437">
        <v>8.8000000000000007</v>
      </c>
      <c r="L716" s="438">
        <v>29.186794404354728</v>
      </c>
      <c r="M716" s="439">
        <v>14.593397202177364</v>
      </c>
      <c r="N716" s="440">
        <v>11.674717761741892</v>
      </c>
      <c r="O716" s="438">
        <v>34.812145821415079</v>
      </c>
      <c r="P716" s="439">
        <v>17.40607291070754</v>
      </c>
      <c r="Q716" s="441">
        <v>13.924858328566032</v>
      </c>
      <c r="R716" s="442">
        <v>42</v>
      </c>
      <c r="S716" s="443">
        <v>21</v>
      </c>
      <c r="T716" s="437">
        <v>16.8</v>
      </c>
      <c r="U716" s="444">
        <v>232</v>
      </c>
      <c r="V716" s="432">
        <v>116</v>
      </c>
      <c r="W716" s="445">
        <v>92.800000000000011</v>
      </c>
      <c r="X716" s="443" t="s">
        <v>231</v>
      </c>
      <c r="Y716" s="436" t="s">
        <v>194</v>
      </c>
      <c r="Z716" s="436">
        <v>90.9</v>
      </c>
      <c r="AA716" s="436">
        <v>91.8</v>
      </c>
      <c r="AB716" s="436">
        <v>91.7</v>
      </c>
      <c r="AC716" s="436">
        <v>91</v>
      </c>
      <c r="AD716" s="436">
        <v>53</v>
      </c>
      <c r="AE716" s="436">
        <v>66</v>
      </c>
      <c r="AF716" s="436">
        <v>73</v>
      </c>
      <c r="AG716" s="436">
        <v>67</v>
      </c>
      <c r="AH716" s="436">
        <v>100</v>
      </c>
      <c r="AI716" s="436">
        <v>161</v>
      </c>
      <c r="AJ716" s="436">
        <v>93.8</v>
      </c>
      <c r="AK716" s="436">
        <v>150</v>
      </c>
      <c r="AL716" s="436">
        <v>240</v>
      </c>
      <c r="AM716" s="436">
        <v>140</v>
      </c>
      <c r="AN716" s="432">
        <v>22</v>
      </c>
      <c r="AO716" s="432">
        <v>48</v>
      </c>
      <c r="AP716" s="446">
        <v>481</v>
      </c>
      <c r="AQ716" s="447">
        <v>95.30317890967649</v>
      </c>
      <c r="AR716" s="446">
        <v>200</v>
      </c>
      <c r="AS716" s="449">
        <v>3.4</v>
      </c>
      <c r="AT716" s="432" t="s">
        <v>299</v>
      </c>
      <c r="AU716" s="432" t="s">
        <v>197</v>
      </c>
      <c r="AV716" s="450">
        <v>61</v>
      </c>
      <c r="AW716" s="450">
        <v>72</v>
      </c>
      <c r="AX716" s="450">
        <v>42</v>
      </c>
      <c r="AY716" s="450">
        <v>49</v>
      </c>
      <c r="AZ716" s="450">
        <v>55</v>
      </c>
      <c r="BA716" s="450">
        <v>52</v>
      </c>
      <c r="BB716" s="450">
        <v>54</v>
      </c>
      <c r="BC716" s="450">
        <v>56</v>
      </c>
      <c r="BD716" s="450">
        <v>50</v>
      </c>
      <c r="BE716" s="451">
        <f t="shared" si="49"/>
        <v>580.47213168187739</v>
      </c>
      <c r="BF716" s="450">
        <v>2080</v>
      </c>
      <c r="BG716" s="451">
        <f t="shared" si="50"/>
        <v>580.47213168187739</v>
      </c>
      <c r="BH716" s="450">
        <v>2080</v>
      </c>
      <c r="BI716" s="446" t="s">
        <v>1251</v>
      </c>
      <c r="BJ716" s="446" t="s">
        <v>199</v>
      </c>
      <c r="BK716" s="452" t="s">
        <v>200</v>
      </c>
      <c r="BL716" s="453">
        <v>1.1499999999999999</v>
      </c>
      <c r="BM716" s="454">
        <v>55</v>
      </c>
      <c r="BN716" s="454" t="s">
        <v>1404</v>
      </c>
      <c r="BO716" s="454" t="s">
        <v>1405</v>
      </c>
      <c r="BP716" s="454" t="s">
        <v>195</v>
      </c>
      <c r="BQ716" s="454" t="s">
        <v>195</v>
      </c>
      <c r="BT716" s="485">
        <v>165.2105263</v>
      </c>
    </row>
    <row r="717" spans="1:72" ht="13.5" customHeight="1" outlineLevel="1">
      <c r="A717" s="431" t="s">
        <v>1437</v>
      </c>
      <c r="B717" s="432" t="s">
        <v>1403</v>
      </c>
      <c r="C717" s="432">
        <v>20</v>
      </c>
      <c r="D717" s="432">
        <v>6</v>
      </c>
      <c r="E717" s="432" t="s">
        <v>302</v>
      </c>
      <c r="F717" s="433">
        <v>1180</v>
      </c>
      <c r="G717" s="456">
        <v>1062</v>
      </c>
      <c r="H717" s="434">
        <v>472</v>
      </c>
      <c r="I717" s="435">
        <v>26</v>
      </c>
      <c r="J717" s="436">
        <v>13</v>
      </c>
      <c r="K717" s="437">
        <v>10.4</v>
      </c>
      <c r="L717" s="438">
        <v>36.065768801133622</v>
      </c>
      <c r="M717" s="439">
        <v>18.032884400566811</v>
      </c>
      <c r="N717" s="440">
        <v>14.426307520453449</v>
      </c>
      <c r="O717" s="438">
        <v>44.301581412054119</v>
      </c>
      <c r="P717" s="439">
        <v>22.15079070602706</v>
      </c>
      <c r="Q717" s="441">
        <v>17.720632564821649</v>
      </c>
      <c r="R717" s="442">
        <v>54</v>
      </c>
      <c r="S717" s="443">
        <v>27</v>
      </c>
      <c r="T717" s="437">
        <v>21.6</v>
      </c>
      <c r="U717" s="444">
        <v>290</v>
      </c>
      <c r="V717" s="432">
        <v>145</v>
      </c>
      <c r="W717" s="445">
        <v>116</v>
      </c>
      <c r="X717" s="443" t="s">
        <v>231</v>
      </c>
      <c r="Y717" s="436" t="s">
        <v>194</v>
      </c>
      <c r="Z717" s="436">
        <v>91.2</v>
      </c>
      <c r="AA717" s="436">
        <v>92</v>
      </c>
      <c r="AB717" s="436">
        <v>91.7</v>
      </c>
      <c r="AC717" s="436">
        <v>91</v>
      </c>
      <c r="AD717" s="436">
        <v>57</v>
      </c>
      <c r="AE717" s="436">
        <v>69</v>
      </c>
      <c r="AF717" s="436">
        <v>76</v>
      </c>
      <c r="AG717" s="436">
        <v>89</v>
      </c>
      <c r="AH717" s="436">
        <v>133</v>
      </c>
      <c r="AI717" s="436">
        <v>214</v>
      </c>
      <c r="AJ717" s="436">
        <v>124.6</v>
      </c>
      <c r="AK717" s="436">
        <v>150</v>
      </c>
      <c r="AL717" s="436">
        <v>240</v>
      </c>
      <c r="AM717" s="436">
        <v>140</v>
      </c>
      <c r="AN717" s="432">
        <v>20</v>
      </c>
      <c r="AO717" s="432">
        <v>45</v>
      </c>
      <c r="AP717" s="446">
        <v>506</v>
      </c>
      <c r="AQ717" s="447">
        <v>104.98741932725046</v>
      </c>
      <c r="AR717" s="446">
        <v>262</v>
      </c>
      <c r="AS717" s="449">
        <v>4.55</v>
      </c>
      <c r="AT717" s="432" t="s">
        <v>299</v>
      </c>
      <c r="AU717" s="432" t="s">
        <v>197</v>
      </c>
      <c r="AV717" s="450">
        <v>61</v>
      </c>
      <c r="AW717" s="450">
        <v>72</v>
      </c>
      <c r="AX717" s="450">
        <v>42</v>
      </c>
      <c r="AY717" s="450">
        <v>49</v>
      </c>
      <c r="AZ717" s="450">
        <v>55</v>
      </c>
      <c r="BA717" s="450">
        <v>52</v>
      </c>
      <c r="BB717" s="450">
        <v>54</v>
      </c>
      <c r="BC717" s="450">
        <v>56</v>
      </c>
      <c r="BD717" s="450">
        <v>50</v>
      </c>
      <c r="BE717" s="451">
        <f t="shared" si="49"/>
        <v>580.47213168187739</v>
      </c>
      <c r="BF717" s="450">
        <v>2080</v>
      </c>
      <c r="BG717" s="451">
        <f t="shared" si="50"/>
        <v>580.47213168187739</v>
      </c>
      <c r="BH717" s="450">
        <v>2080</v>
      </c>
      <c r="BI717" s="446" t="s">
        <v>1251</v>
      </c>
      <c r="BJ717" s="446" t="s">
        <v>199</v>
      </c>
      <c r="BK717" s="452" t="s">
        <v>200</v>
      </c>
      <c r="BL717" s="453">
        <v>1.1499999999999999</v>
      </c>
      <c r="BM717" s="454">
        <v>55</v>
      </c>
      <c r="BN717" s="454" t="s">
        <v>1404</v>
      </c>
      <c r="BO717" s="454" t="s">
        <v>1405</v>
      </c>
      <c r="BP717" s="454" t="s">
        <v>195</v>
      </c>
      <c r="BQ717" s="454" t="s">
        <v>195</v>
      </c>
      <c r="BT717" s="485">
        <v>163.3578947</v>
      </c>
    </row>
    <row r="718" spans="1:72" ht="13.5" customHeight="1" outlineLevel="1">
      <c r="A718" s="431" t="s">
        <v>1438</v>
      </c>
      <c r="B718" s="432" t="s">
        <v>1403</v>
      </c>
      <c r="C718" s="432">
        <v>25</v>
      </c>
      <c r="D718" s="432">
        <v>2</v>
      </c>
      <c r="E718" s="432" t="s">
        <v>308</v>
      </c>
      <c r="F718" s="433">
        <v>3525</v>
      </c>
      <c r="G718" s="456">
        <v>3137.25</v>
      </c>
      <c r="H718" s="434">
        <v>1304.25</v>
      </c>
      <c r="I718" s="435">
        <v>16</v>
      </c>
      <c r="J718" s="436">
        <v>8</v>
      </c>
      <c r="K718" s="437">
        <v>6.4</v>
      </c>
      <c r="L718" s="438">
        <v>31.841761639913894</v>
      </c>
      <c r="M718" s="439">
        <v>15.920880819956947</v>
      </c>
      <c r="N718" s="440">
        <v>12.736704655965559</v>
      </c>
      <c r="O718" s="438">
        <v>44.85556316251747</v>
      </c>
      <c r="P718" s="439">
        <v>22.427781581258735</v>
      </c>
      <c r="Q718" s="441">
        <v>17.942225265006989</v>
      </c>
      <c r="R718" s="442">
        <v>58</v>
      </c>
      <c r="S718" s="443">
        <v>29</v>
      </c>
      <c r="T718" s="437">
        <v>23.200000000000003</v>
      </c>
      <c r="U718" s="444">
        <v>366</v>
      </c>
      <c r="V718" s="432">
        <v>183</v>
      </c>
      <c r="W718" s="445">
        <v>146.4</v>
      </c>
      <c r="X718" s="443" t="s">
        <v>231</v>
      </c>
      <c r="Y718" s="436" t="s">
        <v>194</v>
      </c>
      <c r="Z718" s="436">
        <v>92</v>
      </c>
      <c r="AA718" s="436">
        <v>92.2</v>
      </c>
      <c r="AB718" s="436">
        <v>91.7</v>
      </c>
      <c r="AC718" s="436">
        <v>91</v>
      </c>
      <c r="AD718" s="436">
        <v>80</v>
      </c>
      <c r="AE718" s="436">
        <v>85</v>
      </c>
      <c r="AF718" s="436">
        <v>88</v>
      </c>
      <c r="AG718" s="436">
        <v>37</v>
      </c>
      <c r="AH718" s="436">
        <v>59</v>
      </c>
      <c r="AI718" s="436">
        <v>93</v>
      </c>
      <c r="AJ718" s="436">
        <v>55.5</v>
      </c>
      <c r="AK718" s="436">
        <v>160</v>
      </c>
      <c r="AL718" s="436">
        <v>250</v>
      </c>
      <c r="AM718" s="436">
        <v>150</v>
      </c>
      <c r="AN718" s="432">
        <v>16</v>
      </c>
      <c r="AO718" s="432">
        <v>30</v>
      </c>
      <c r="AP718" s="446">
        <v>526</v>
      </c>
      <c r="AQ718" s="447">
        <v>90.084442161658799</v>
      </c>
      <c r="AR718" s="446">
        <v>26</v>
      </c>
      <c r="AS718" s="449">
        <v>3.1</v>
      </c>
      <c r="AT718" s="432" t="s">
        <v>299</v>
      </c>
      <c r="AU718" s="432" t="s">
        <v>197</v>
      </c>
      <c r="AV718" s="450">
        <v>72</v>
      </c>
      <c r="AW718" s="450">
        <v>83</v>
      </c>
      <c r="AX718" s="450">
        <v>46</v>
      </c>
      <c r="AY718" s="450">
        <v>57</v>
      </c>
      <c r="AZ718" s="450">
        <v>65</v>
      </c>
      <c r="BA718" s="450">
        <v>64</v>
      </c>
      <c r="BB718" s="450">
        <v>69</v>
      </c>
      <c r="BC718" s="450">
        <v>65</v>
      </c>
      <c r="BD718" s="450">
        <v>54</v>
      </c>
      <c r="BE718" s="451">
        <f t="shared" si="49"/>
        <v>223.58926553672316</v>
      </c>
      <c r="BF718" s="450">
        <v>5400</v>
      </c>
      <c r="BG718" s="451">
        <f t="shared" si="50"/>
        <v>223.58926553672316</v>
      </c>
      <c r="BH718" s="458">
        <f t="shared" ref="BH718:BH723" si="53">BF718</f>
        <v>5400</v>
      </c>
      <c r="BI718" s="446" t="s">
        <v>1251</v>
      </c>
      <c r="BJ718" s="446" t="s">
        <v>199</v>
      </c>
      <c r="BK718" s="452" t="s">
        <v>200</v>
      </c>
      <c r="BL718" s="453">
        <v>1.1499999999999999</v>
      </c>
      <c r="BM718" s="454">
        <v>55</v>
      </c>
      <c r="BN718" s="454" t="s">
        <v>1404</v>
      </c>
      <c r="BO718" s="454" t="s">
        <v>1405</v>
      </c>
      <c r="BP718" s="454" t="s">
        <v>195</v>
      </c>
      <c r="BQ718" s="454" t="s">
        <v>195</v>
      </c>
      <c r="BT718" s="485">
        <v>165.8894737</v>
      </c>
    </row>
    <row r="719" spans="1:72" ht="13.5" customHeight="1" outlineLevel="1">
      <c r="A719" s="431" t="s">
        <v>1439</v>
      </c>
      <c r="B719" s="432" t="s">
        <v>1403</v>
      </c>
      <c r="C719" s="432">
        <v>30</v>
      </c>
      <c r="D719" s="432">
        <v>2</v>
      </c>
      <c r="E719" s="432" t="s">
        <v>310</v>
      </c>
      <c r="F719" s="433">
        <v>3530</v>
      </c>
      <c r="G719" s="456">
        <v>3141.7000000000003</v>
      </c>
      <c r="H719" s="434">
        <v>1306.0999999999999</v>
      </c>
      <c r="I719" s="435">
        <v>17</v>
      </c>
      <c r="J719" s="436">
        <v>8.5</v>
      </c>
      <c r="K719" s="437">
        <v>6.8000000000000007</v>
      </c>
      <c r="L719" s="438">
        <v>36.629472596087254</v>
      </c>
      <c r="M719" s="439">
        <v>18.314736298043627</v>
      </c>
      <c r="N719" s="440">
        <v>14.651789038434902</v>
      </c>
      <c r="O719" s="438">
        <v>51.407499354795291</v>
      </c>
      <c r="P719" s="439">
        <v>25.703749677397646</v>
      </c>
      <c r="Q719" s="441">
        <v>20.562999741918119</v>
      </c>
      <c r="R719" s="442">
        <v>68</v>
      </c>
      <c r="S719" s="443">
        <v>34</v>
      </c>
      <c r="T719" s="437">
        <v>27.200000000000003</v>
      </c>
      <c r="U719" s="444">
        <v>436</v>
      </c>
      <c r="V719" s="432">
        <v>218</v>
      </c>
      <c r="W719" s="445">
        <v>174.4</v>
      </c>
      <c r="X719" s="443" t="s">
        <v>231</v>
      </c>
      <c r="Y719" s="436" t="s">
        <v>194</v>
      </c>
      <c r="Z719" s="436">
        <v>91.4</v>
      </c>
      <c r="AA719" s="436">
        <v>92.2</v>
      </c>
      <c r="AB719" s="436">
        <v>91.7</v>
      </c>
      <c r="AC719" s="436">
        <v>91</v>
      </c>
      <c r="AD719" s="436">
        <v>84</v>
      </c>
      <c r="AE719" s="436">
        <v>89</v>
      </c>
      <c r="AF719" s="436">
        <v>90</v>
      </c>
      <c r="AG719" s="436">
        <v>45</v>
      </c>
      <c r="AH719" s="436">
        <v>72</v>
      </c>
      <c r="AI719" s="436">
        <v>112.5</v>
      </c>
      <c r="AJ719" s="436">
        <v>67.5</v>
      </c>
      <c r="AK719" s="436">
        <v>160</v>
      </c>
      <c r="AL719" s="436">
        <v>250</v>
      </c>
      <c r="AM719" s="436">
        <v>150</v>
      </c>
      <c r="AN719" s="432">
        <v>16</v>
      </c>
      <c r="AO719" s="432">
        <v>30</v>
      </c>
      <c r="AP719" s="446">
        <v>521</v>
      </c>
      <c r="AQ719" s="447">
        <v>99.751266123828543</v>
      </c>
      <c r="AR719" s="446">
        <v>30</v>
      </c>
      <c r="AS719" s="449">
        <v>3.6</v>
      </c>
      <c r="AT719" s="432" t="s">
        <v>299</v>
      </c>
      <c r="AU719" s="432" t="s">
        <v>197</v>
      </c>
      <c r="AV719" s="450">
        <v>72</v>
      </c>
      <c r="AW719" s="450">
        <v>83</v>
      </c>
      <c r="AX719" s="450">
        <v>46</v>
      </c>
      <c r="AY719" s="450">
        <v>57</v>
      </c>
      <c r="AZ719" s="450">
        <v>65</v>
      </c>
      <c r="BA719" s="450">
        <v>64</v>
      </c>
      <c r="BB719" s="450">
        <v>62</v>
      </c>
      <c r="BC719" s="450">
        <v>60</v>
      </c>
      <c r="BD719" s="450">
        <v>52</v>
      </c>
      <c r="BE719" s="451">
        <f t="shared" ref="BE719:BE782" si="54">(((125*746)*(9.549))/BF719)/0.7375</f>
        <v>223.58926553672316</v>
      </c>
      <c r="BF719" s="450">
        <v>5400</v>
      </c>
      <c r="BG719" s="451">
        <f t="shared" ref="BG719:BG782" si="55">BE719</f>
        <v>223.58926553672316</v>
      </c>
      <c r="BH719" s="458">
        <f t="shared" si="53"/>
        <v>5400</v>
      </c>
      <c r="BI719" s="446" t="s">
        <v>1251</v>
      </c>
      <c r="BJ719" s="446" t="s">
        <v>199</v>
      </c>
      <c r="BK719" s="452" t="s">
        <v>200</v>
      </c>
      <c r="BL719" s="453">
        <v>1.1499999999999999</v>
      </c>
      <c r="BM719" s="454">
        <v>55</v>
      </c>
      <c r="BN719" s="454" t="s">
        <v>1404</v>
      </c>
      <c r="BO719" s="454" t="s">
        <v>1405</v>
      </c>
      <c r="BP719" s="454" t="s">
        <v>195</v>
      </c>
      <c r="BQ719" s="454" t="s">
        <v>195</v>
      </c>
      <c r="BT719" s="485">
        <v>156.22105260000001</v>
      </c>
    </row>
    <row r="720" spans="1:72" ht="13.5" customHeight="1" outlineLevel="1">
      <c r="A720" s="54" t="s">
        <v>1440</v>
      </c>
      <c r="B720" s="432" t="s">
        <v>1403</v>
      </c>
      <c r="C720" s="432">
        <v>25</v>
      </c>
      <c r="D720" s="432">
        <v>4</v>
      </c>
      <c r="E720" s="432" t="s">
        <v>308</v>
      </c>
      <c r="F720" s="433">
        <v>1775</v>
      </c>
      <c r="G720" s="456">
        <v>1579.75</v>
      </c>
      <c r="H720" s="434">
        <v>834.25</v>
      </c>
      <c r="I720" s="435">
        <v>22</v>
      </c>
      <c r="J720" s="436">
        <v>11</v>
      </c>
      <c r="K720" s="437">
        <v>8.8000000000000007</v>
      </c>
      <c r="L720" s="438">
        <v>35.302457734392753</v>
      </c>
      <c r="M720" s="439">
        <v>17.651228867196377</v>
      </c>
      <c r="N720" s="440">
        <v>14.120983093757102</v>
      </c>
      <c r="O720" s="438">
        <v>46.746416024554449</v>
      </c>
      <c r="P720" s="439">
        <v>23.373208012277225</v>
      </c>
      <c r="Q720" s="441">
        <v>18.69856640982178</v>
      </c>
      <c r="R720" s="442">
        <v>60</v>
      </c>
      <c r="S720" s="443">
        <v>30</v>
      </c>
      <c r="T720" s="437">
        <v>24</v>
      </c>
      <c r="U720" s="444">
        <v>366</v>
      </c>
      <c r="V720" s="432">
        <v>183</v>
      </c>
      <c r="W720" s="445">
        <v>146.4</v>
      </c>
      <c r="X720" s="443" t="s">
        <v>231</v>
      </c>
      <c r="Y720" s="436" t="s">
        <v>194</v>
      </c>
      <c r="Z720" s="436">
        <v>93.5</v>
      </c>
      <c r="AA720" s="436">
        <v>94</v>
      </c>
      <c r="AB720" s="436">
        <v>93.6</v>
      </c>
      <c r="AC720" s="436">
        <v>93</v>
      </c>
      <c r="AD720" s="436">
        <v>71</v>
      </c>
      <c r="AE720" s="436">
        <v>80</v>
      </c>
      <c r="AF720" s="436">
        <v>84</v>
      </c>
      <c r="AG720" s="436">
        <v>74</v>
      </c>
      <c r="AH720" s="436">
        <v>133</v>
      </c>
      <c r="AI720" s="436">
        <v>185</v>
      </c>
      <c r="AJ720" s="436">
        <v>124.32</v>
      </c>
      <c r="AK720" s="436">
        <v>180</v>
      </c>
      <c r="AL720" s="436">
        <v>250</v>
      </c>
      <c r="AM720" s="436">
        <v>168</v>
      </c>
      <c r="AN720" s="432">
        <v>24</v>
      </c>
      <c r="AO720" s="432">
        <v>44</v>
      </c>
      <c r="AP720" s="446">
        <v>460.21800000000002</v>
      </c>
      <c r="AQ720" s="447">
        <v>102.79844853391695</v>
      </c>
      <c r="AR720" s="446">
        <v>122</v>
      </c>
      <c r="AS720" s="449">
        <v>4.4000000000000004</v>
      </c>
      <c r="AT720" s="432" t="s">
        <v>299</v>
      </c>
      <c r="AU720" s="432" t="s">
        <v>197</v>
      </c>
      <c r="AV720" s="450">
        <v>65</v>
      </c>
      <c r="AW720" s="450">
        <v>76</v>
      </c>
      <c r="AX720" s="450">
        <v>43</v>
      </c>
      <c r="AY720" s="450">
        <v>51</v>
      </c>
      <c r="AZ720" s="450">
        <v>55</v>
      </c>
      <c r="BA720" s="450">
        <v>55</v>
      </c>
      <c r="BB720" s="450">
        <v>62</v>
      </c>
      <c r="BC720" s="450">
        <v>59</v>
      </c>
      <c r="BD720" s="450">
        <v>51</v>
      </c>
      <c r="BE720" s="451">
        <f t="shared" si="54"/>
        <v>335.38389830508476</v>
      </c>
      <c r="BF720" s="450">
        <v>3600</v>
      </c>
      <c r="BG720" s="451">
        <f t="shared" si="55"/>
        <v>335.38389830508476</v>
      </c>
      <c r="BH720" s="458">
        <f t="shared" si="53"/>
        <v>3600</v>
      </c>
      <c r="BI720" s="446" t="s">
        <v>1251</v>
      </c>
      <c r="BJ720" s="446" t="s">
        <v>199</v>
      </c>
      <c r="BK720" s="452" t="s">
        <v>200</v>
      </c>
      <c r="BL720" s="453">
        <v>1.1499999999999999</v>
      </c>
      <c r="BM720" s="454">
        <v>55</v>
      </c>
      <c r="BN720" s="454" t="s">
        <v>1404</v>
      </c>
      <c r="BO720" s="454" t="s">
        <v>1405</v>
      </c>
      <c r="BP720" s="454" t="s">
        <v>195</v>
      </c>
      <c r="BQ720" s="454" t="s">
        <v>195</v>
      </c>
      <c r="BT720" s="485">
        <v>171.57684209999999</v>
      </c>
    </row>
    <row r="721" spans="1:72" ht="13.5" customHeight="1" outlineLevel="1">
      <c r="A721" s="54" t="s">
        <v>1441</v>
      </c>
      <c r="B721" s="432" t="s">
        <v>1403</v>
      </c>
      <c r="C721" s="432">
        <v>30</v>
      </c>
      <c r="D721" s="432">
        <v>4</v>
      </c>
      <c r="E721" s="432" t="s">
        <v>310</v>
      </c>
      <c r="F721" s="433">
        <v>1775</v>
      </c>
      <c r="G721" s="456">
        <v>1579.75</v>
      </c>
      <c r="H721" s="434">
        <v>834.25</v>
      </c>
      <c r="I721" s="435">
        <v>24</v>
      </c>
      <c r="J721" s="436">
        <v>12</v>
      </c>
      <c r="K721" s="437">
        <v>9.6000000000000014</v>
      </c>
      <c r="L721" s="438">
        <v>41.026804791416041</v>
      </c>
      <c r="M721" s="439">
        <v>20.51340239570802</v>
      </c>
      <c r="N721" s="440">
        <v>16.410721916566416</v>
      </c>
      <c r="O721" s="438">
        <v>54.669352557681158</v>
      </c>
      <c r="P721" s="439">
        <v>27.334676278840579</v>
      </c>
      <c r="Q721" s="441">
        <v>21.867741023072465</v>
      </c>
      <c r="R721" s="442">
        <v>70</v>
      </c>
      <c r="S721" s="443">
        <v>35</v>
      </c>
      <c r="T721" s="437">
        <v>28</v>
      </c>
      <c r="U721" s="444">
        <v>454</v>
      </c>
      <c r="V721" s="432">
        <v>227</v>
      </c>
      <c r="W721" s="445">
        <v>181.60000000000002</v>
      </c>
      <c r="X721" s="443" t="s">
        <v>231</v>
      </c>
      <c r="Y721" s="436" t="s">
        <v>194</v>
      </c>
      <c r="Z721" s="436">
        <v>93.9</v>
      </c>
      <c r="AA721" s="436">
        <v>94.1</v>
      </c>
      <c r="AB721" s="436">
        <v>93.6</v>
      </c>
      <c r="AC721" s="436">
        <v>93</v>
      </c>
      <c r="AD721" s="436">
        <v>73</v>
      </c>
      <c r="AE721" s="436">
        <v>82</v>
      </c>
      <c r="AF721" s="436">
        <v>85</v>
      </c>
      <c r="AG721" s="436">
        <v>89</v>
      </c>
      <c r="AH721" s="436">
        <v>160</v>
      </c>
      <c r="AI721" s="436">
        <v>223</v>
      </c>
      <c r="AJ721" s="436">
        <v>149.51999999999998</v>
      </c>
      <c r="AK721" s="436">
        <v>180</v>
      </c>
      <c r="AL721" s="436">
        <v>250</v>
      </c>
      <c r="AM721" s="436">
        <v>168</v>
      </c>
      <c r="AN721" s="432">
        <v>24</v>
      </c>
      <c r="AO721" s="432">
        <v>44</v>
      </c>
      <c r="AP721" s="446">
        <v>493.24799999999999</v>
      </c>
      <c r="AQ721" s="447">
        <v>110.51432552924879</v>
      </c>
      <c r="AR721" s="446">
        <v>144</v>
      </c>
      <c r="AS721" s="449">
        <v>4.9000000000000004</v>
      </c>
      <c r="AT721" s="432" t="s">
        <v>299</v>
      </c>
      <c r="AU721" s="432" t="s">
        <v>197</v>
      </c>
      <c r="AV721" s="450">
        <v>65</v>
      </c>
      <c r="AW721" s="450">
        <v>76</v>
      </c>
      <c r="AX721" s="450">
        <v>43</v>
      </c>
      <c r="AY721" s="450">
        <v>51</v>
      </c>
      <c r="AZ721" s="450">
        <v>55</v>
      </c>
      <c r="BA721" s="450">
        <v>55</v>
      </c>
      <c r="BB721" s="450">
        <v>62</v>
      </c>
      <c r="BC721" s="450">
        <v>59</v>
      </c>
      <c r="BD721" s="450">
        <v>51</v>
      </c>
      <c r="BE721" s="451">
        <f t="shared" si="54"/>
        <v>335.38389830508476</v>
      </c>
      <c r="BF721" s="450">
        <v>3600</v>
      </c>
      <c r="BG721" s="451">
        <f t="shared" si="55"/>
        <v>335.38389830508476</v>
      </c>
      <c r="BH721" s="458">
        <f t="shared" si="53"/>
        <v>3600</v>
      </c>
      <c r="BI721" s="446" t="s">
        <v>1251</v>
      </c>
      <c r="BJ721" s="446" t="s">
        <v>199</v>
      </c>
      <c r="BK721" s="452" t="s">
        <v>200</v>
      </c>
      <c r="BL721" s="453">
        <v>1.1499999999999999</v>
      </c>
      <c r="BM721" s="454">
        <v>55</v>
      </c>
      <c r="BN721" s="454" t="s">
        <v>1404</v>
      </c>
      <c r="BO721" s="454" t="s">
        <v>1405</v>
      </c>
      <c r="BP721" s="454" t="s">
        <v>195</v>
      </c>
      <c r="BQ721" s="454" t="s">
        <v>195</v>
      </c>
      <c r="BT721" s="485">
        <v>166.53449470000001</v>
      </c>
    </row>
    <row r="722" spans="1:72" ht="13.5" customHeight="1" outlineLevel="1">
      <c r="A722" s="54" t="s">
        <v>1442</v>
      </c>
      <c r="B722" s="432" t="s">
        <v>1403</v>
      </c>
      <c r="C722" s="432">
        <v>15</v>
      </c>
      <c r="D722" s="432">
        <v>6</v>
      </c>
      <c r="E722" s="432" t="s">
        <v>308</v>
      </c>
      <c r="F722" s="433">
        <v>1180</v>
      </c>
      <c r="G722" s="456">
        <v>1062</v>
      </c>
      <c r="H722" s="434">
        <v>472</v>
      </c>
      <c r="I722" s="435">
        <v>22</v>
      </c>
      <c r="J722" s="436">
        <v>11</v>
      </c>
      <c r="K722" s="437">
        <v>8.8000000000000007</v>
      </c>
      <c r="L722" s="438">
        <v>29.186794404354728</v>
      </c>
      <c r="M722" s="439">
        <v>14.593397202177364</v>
      </c>
      <c r="N722" s="440">
        <v>11.674717761741892</v>
      </c>
      <c r="O722" s="438">
        <v>34.812145821415079</v>
      </c>
      <c r="P722" s="439">
        <v>17.40607291070754</v>
      </c>
      <c r="Q722" s="441">
        <v>13.924858328566032</v>
      </c>
      <c r="R722" s="442">
        <v>42</v>
      </c>
      <c r="S722" s="443">
        <v>21</v>
      </c>
      <c r="T722" s="437">
        <v>16.8</v>
      </c>
      <c r="U722" s="444">
        <v>232</v>
      </c>
      <c r="V722" s="432">
        <v>116</v>
      </c>
      <c r="W722" s="445">
        <v>92.800000000000011</v>
      </c>
      <c r="X722" s="443" t="s">
        <v>231</v>
      </c>
      <c r="Y722" s="436" t="s">
        <v>194</v>
      </c>
      <c r="Z722" s="436">
        <v>90.9</v>
      </c>
      <c r="AA722" s="436">
        <v>91.8</v>
      </c>
      <c r="AB722" s="436">
        <v>91.7</v>
      </c>
      <c r="AC722" s="436">
        <v>91</v>
      </c>
      <c r="AD722" s="436">
        <v>53</v>
      </c>
      <c r="AE722" s="436">
        <v>66</v>
      </c>
      <c r="AF722" s="436">
        <v>73</v>
      </c>
      <c r="AG722" s="436">
        <v>67</v>
      </c>
      <c r="AH722" s="436">
        <v>100</v>
      </c>
      <c r="AI722" s="436">
        <v>161</v>
      </c>
      <c r="AJ722" s="436">
        <v>93.8</v>
      </c>
      <c r="AK722" s="436">
        <v>150</v>
      </c>
      <c r="AL722" s="436">
        <v>240</v>
      </c>
      <c r="AM722" s="436">
        <v>140</v>
      </c>
      <c r="AN722" s="432">
        <v>22</v>
      </c>
      <c r="AO722" s="432">
        <v>48</v>
      </c>
      <c r="AP722" s="446">
        <v>481</v>
      </c>
      <c r="AQ722" s="447">
        <v>95.30317890967649</v>
      </c>
      <c r="AR722" s="446">
        <v>200</v>
      </c>
      <c r="AS722" s="449">
        <v>3.4</v>
      </c>
      <c r="AT722" s="432" t="s">
        <v>299</v>
      </c>
      <c r="AU722" s="432" t="s">
        <v>197</v>
      </c>
      <c r="AV722" s="450">
        <v>61</v>
      </c>
      <c r="AW722" s="450">
        <v>72</v>
      </c>
      <c r="AX722" s="450">
        <v>42</v>
      </c>
      <c r="AY722" s="450">
        <v>49</v>
      </c>
      <c r="AZ722" s="450">
        <v>55</v>
      </c>
      <c r="BA722" s="450">
        <v>52</v>
      </c>
      <c r="BB722" s="450">
        <v>54</v>
      </c>
      <c r="BC722" s="450">
        <v>56</v>
      </c>
      <c r="BD722" s="450">
        <v>50</v>
      </c>
      <c r="BE722" s="451">
        <f t="shared" si="54"/>
        <v>580.47213168187739</v>
      </c>
      <c r="BF722" s="450">
        <v>2080</v>
      </c>
      <c r="BG722" s="451">
        <f t="shared" si="55"/>
        <v>580.47213168187739</v>
      </c>
      <c r="BH722" s="458">
        <f t="shared" si="53"/>
        <v>2080</v>
      </c>
      <c r="BI722" s="446" t="s">
        <v>1251</v>
      </c>
      <c r="BJ722" s="446" t="s">
        <v>199</v>
      </c>
      <c r="BK722" s="452" t="s">
        <v>200</v>
      </c>
      <c r="BL722" s="453">
        <v>1.1499999999999999</v>
      </c>
      <c r="BM722" s="454">
        <v>55</v>
      </c>
      <c r="BN722" s="454" t="s">
        <v>1404</v>
      </c>
      <c r="BO722" s="454" t="s">
        <v>1405</v>
      </c>
      <c r="BP722" s="454" t="s">
        <v>195</v>
      </c>
      <c r="BQ722" s="454" t="s">
        <v>195</v>
      </c>
      <c r="BT722" s="485">
        <v>165.2105263</v>
      </c>
    </row>
    <row r="723" spans="1:72" ht="13.5" customHeight="1" outlineLevel="1">
      <c r="A723" s="54" t="s">
        <v>1443</v>
      </c>
      <c r="B723" s="432" t="s">
        <v>1403</v>
      </c>
      <c r="C723" s="432">
        <v>20</v>
      </c>
      <c r="D723" s="432">
        <v>6</v>
      </c>
      <c r="E723" s="432" t="s">
        <v>310</v>
      </c>
      <c r="F723" s="433">
        <v>1180</v>
      </c>
      <c r="G723" s="456">
        <v>1062</v>
      </c>
      <c r="H723" s="434">
        <v>472</v>
      </c>
      <c r="I723" s="435">
        <v>26</v>
      </c>
      <c r="J723" s="436">
        <v>13</v>
      </c>
      <c r="K723" s="437">
        <v>10.4</v>
      </c>
      <c r="L723" s="438">
        <v>36.065768801133622</v>
      </c>
      <c r="M723" s="439">
        <v>18.032884400566811</v>
      </c>
      <c r="N723" s="440">
        <v>14.426307520453449</v>
      </c>
      <c r="O723" s="438">
        <v>44.301581412054119</v>
      </c>
      <c r="P723" s="439">
        <v>22.15079070602706</v>
      </c>
      <c r="Q723" s="441">
        <v>17.720632564821649</v>
      </c>
      <c r="R723" s="442">
        <v>54</v>
      </c>
      <c r="S723" s="443">
        <v>27</v>
      </c>
      <c r="T723" s="437">
        <v>21.6</v>
      </c>
      <c r="U723" s="444">
        <v>290</v>
      </c>
      <c r="V723" s="432">
        <v>145</v>
      </c>
      <c r="W723" s="445">
        <v>116</v>
      </c>
      <c r="X723" s="443" t="s">
        <v>231</v>
      </c>
      <c r="Y723" s="436" t="s">
        <v>194</v>
      </c>
      <c r="Z723" s="436">
        <v>91.2</v>
      </c>
      <c r="AA723" s="436">
        <v>92</v>
      </c>
      <c r="AB723" s="436">
        <v>91.7</v>
      </c>
      <c r="AC723" s="436">
        <v>91</v>
      </c>
      <c r="AD723" s="436">
        <v>57</v>
      </c>
      <c r="AE723" s="436">
        <v>69</v>
      </c>
      <c r="AF723" s="436">
        <v>76</v>
      </c>
      <c r="AG723" s="436">
        <v>89</v>
      </c>
      <c r="AH723" s="436">
        <v>133</v>
      </c>
      <c r="AI723" s="436">
        <v>214</v>
      </c>
      <c r="AJ723" s="436">
        <v>124.6</v>
      </c>
      <c r="AK723" s="436">
        <v>150</v>
      </c>
      <c r="AL723" s="436">
        <v>240</v>
      </c>
      <c r="AM723" s="436">
        <v>140</v>
      </c>
      <c r="AN723" s="432">
        <v>20</v>
      </c>
      <c r="AO723" s="432">
        <v>45</v>
      </c>
      <c r="AP723" s="446">
        <v>506</v>
      </c>
      <c r="AQ723" s="447">
        <v>104.98741932725046</v>
      </c>
      <c r="AR723" s="446">
        <v>262</v>
      </c>
      <c r="AS723" s="449">
        <v>4.55</v>
      </c>
      <c r="AT723" s="432" t="s">
        <v>299</v>
      </c>
      <c r="AU723" s="432" t="s">
        <v>197</v>
      </c>
      <c r="AV723" s="450">
        <v>61</v>
      </c>
      <c r="AW723" s="450">
        <v>72</v>
      </c>
      <c r="AX723" s="450">
        <v>42</v>
      </c>
      <c r="AY723" s="450">
        <v>49</v>
      </c>
      <c r="AZ723" s="450">
        <v>55</v>
      </c>
      <c r="BA723" s="450">
        <v>52</v>
      </c>
      <c r="BB723" s="450">
        <v>54</v>
      </c>
      <c r="BC723" s="450">
        <v>56</v>
      </c>
      <c r="BD723" s="450">
        <v>50</v>
      </c>
      <c r="BE723" s="451">
        <f t="shared" si="54"/>
        <v>580.47213168187739</v>
      </c>
      <c r="BF723" s="450">
        <v>2080</v>
      </c>
      <c r="BG723" s="451">
        <f t="shared" si="55"/>
        <v>580.47213168187739</v>
      </c>
      <c r="BH723" s="458">
        <f t="shared" si="53"/>
        <v>2080</v>
      </c>
      <c r="BI723" s="446" t="s">
        <v>1251</v>
      </c>
      <c r="BJ723" s="446" t="s">
        <v>199</v>
      </c>
      <c r="BK723" s="452" t="s">
        <v>200</v>
      </c>
      <c r="BL723" s="453">
        <v>1.1499999999999999</v>
      </c>
      <c r="BM723" s="454">
        <v>55</v>
      </c>
      <c r="BN723" s="454" t="s">
        <v>1404</v>
      </c>
      <c r="BO723" s="454" t="s">
        <v>1405</v>
      </c>
      <c r="BP723" s="454" t="s">
        <v>195</v>
      </c>
      <c r="BQ723" s="454" t="s">
        <v>195</v>
      </c>
      <c r="BT723" s="485">
        <v>163.3578947</v>
      </c>
    </row>
    <row r="724" spans="1:72" ht="13.5" customHeight="1" outlineLevel="1">
      <c r="A724" s="431" t="s">
        <v>1444</v>
      </c>
      <c r="B724" s="432" t="s">
        <v>1403</v>
      </c>
      <c r="C724" s="432">
        <v>7.5</v>
      </c>
      <c r="D724" s="432">
        <v>2</v>
      </c>
      <c r="E724" s="432" t="s">
        <v>1306</v>
      </c>
      <c r="F724" s="433">
        <v>3520</v>
      </c>
      <c r="G724" s="456">
        <v>3168</v>
      </c>
      <c r="H724" s="434">
        <v>1126.4000000000001</v>
      </c>
      <c r="I724" s="444">
        <v>6</v>
      </c>
      <c r="J724" s="436">
        <v>3</v>
      </c>
      <c r="K724" s="437">
        <v>2.4000000000000004</v>
      </c>
      <c r="L724" s="438">
        <v>9.9958214429211054</v>
      </c>
      <c r="M724" s="439">
        <v>4.9979107214605527</v>
      </c>
      <c r="N724" s="440">
        <v>3.9983285771684423</v>
      </c>
      <c r="O724" s="438">
        <v>13.484749989949064</v>
      </c>
      <c r="P724" s="439">
        <v>6.742374994974532</v>
      </c>
      <c r="Q724" s="441">
        <v>5.3938999959796261</v>
      </c>
      <c r="R724" s="442">
        <v>17.600000000000001</v>
      </c>
      <c r="S724" s="443">
        <v>8.8000000000000007</v>
      </c>
      <c r="T724" s="437">
        <v>7.0400000000000009</v>
      </c>
      <c r="U724" s="444">
        <v>126</v>
      </c>
      <c r="V724" s="432">
        <v>63</v>
      </c>
      <c r="W724" s="445">
        <v>50.400000000000006</v>
      </c>
      <c r="X724" s="443" t="s">
        <v>222</v>
      </c>
      <c r="Y724" s="436" t="s">
        <v>194</v>
      </c>
      <c r="Z724" s="436">
        <v>89.6</v>
      </c>
      <c r="AA724" s="436">
        <v>90.1</v>
      </c>
      <c r="AB724" s="436">
        <v>89.5</v>
      </c>
      <c r="AC724" s="436">
        <v>88.5</v>
      </c>
      <c r="AD724" s="436">
        <v>78.5</v>
      </c>
      <c r="AE724" s="436">
        <v>86.8</v>
      </c>
      <c r="AF724" s="436">
        <v>89.2</v>
      </c>
      <c r="AG724" s="436">
        <v>11</v>
      </c>
      <c r="AH724" s="436">
        <v>20</v>
      </c>
      <c r="AI724" s="436">
        <v>55</v>
      </c>
      <c r="AJ724" s="436">
        <v>19.03</v>
      </c>
      <c r="AK724" s="436">
        <v>180</v>
      </c>
      <c r="AL724" s="436">
        <v>490</v>
      </c>
      <c r="AM724" s="436">
        <v>173</v>
      </c>
      <c r="AN724" s="432">
        <v>17</v>
      </c>
      <c r="AO724" s="432">
        <v>30</v>
      </c>
      <c r="AP724" s="446">
        <v>168</v>
      </c>
      <c r="AQ724" s="447">
        <v>33.808710844238</v>
      </c>
      <c r="AR724" s="446">
        <v>8.3000000000000007</v>
      </c>
      <c r="AS724" s="449">
        <v>0.44</v>
      </c>
      <c r="AT724" s="432" t="s">
        <v>299</v>
      </c>
      <c r="AU724" s="432" t="s">
        <v>197</v>
      </c>
      <c r="AV724" s="450">
        <v>66</v>
      </c>
      <c r="AW724" s="450">
        <v>78</v>
      </c>
      <c r="AX724" s="450">
        <v>36</v>
      </c>
      <c r="AY724" s="450">
        <v>53</v>
      </c>
      <c r="AZ724" s="450">
        <v>55</v>
      </c>
      <c r="BA724" s="450">
        <v>63</v>
      </c>
      <c r="BB724" s="450">
        <v>62</v>
      </c>
      <c r="BC724" s="450">
        <v>58</v>
      </c>
      <c r="BD724" s="450">
        <v>47</v>
      </c>
      <c r="BE724" s="451">
        <f t="shared" si="54"/>
        <v>223.58926553672316</v>
      </c>
      <c r="BF724" s="450">
        <v>5400</v>
      </c>
      <c r="BG724" s="451">
        <f t="shared" si="55"/>
        <v>223.58926553672316</v>
      </c>
      <c r="BH724" s="450">
        <v>5400</v>
      </c>
      <c r="BI724" s="446" t="s">
        <v>1251</v>
      </c>
      <c r="BJ724" s="446" t="s">
        <v>199</v>
      </c>
      <c r="BK724" s="452" t="s">
        <v>200</v>
      </c>
      <c r="BL724" s="453">
        <v>1.1499999999999999</v>
      </c>
      <c r="BM724" s="454">
        <v>55</v>
      </c>
      <c r="BN724" s="454" t="s">
        <v>1404</v>
      </c>
      <c r="BO724" s="454" t="s">
        <v>1405</v>
      </c>
      <c r="BP724" s="454" t="s">
        <v>195</v>
      </c>
      <c r="BQ724" s="454" t="s">
        <v>195</v>
      </c>
      <c r="BT724" s="485">
        <v>242.82336839999999</v>
      </c>
    </row>
    <row r="725" spans="1:72" ht="13.5" customHeight="1" outlineLevel="1">
      <c r="A725" s="431" t="s">
        <v>1445</v>
      </c>
      <c r="B725" s="432" t="s">
        <v>1403</v>
      </c>
      <c r="C725" s="432">
        <v>10</v>
      </c>
      <c r="D725" s="432">
        <v>2</v>
      </c>
      <c r="E725" s="432" t="s">
        <v>1308</v>
      </c>
      <c r="F725" s="433">
        <v>3515</v>
      </c>
      <c r="G725" s="456">
        <v>3128.35</v>
      </c>
      <c r="H725" s="434">
        <v>1370.8500000000001</v>
      </c>
      <c r="I725" s="444">
        <v>7</v>
      </c>
      <c r="J725" s="436">
        <v>3.5</v>
      </c>
      <c r="K725" s="437">
        <v>2.8000000000000003</v>
      </c>
      <c r="L725" s="438">
        <v>12.639674545662578</v>
      </c>
      <c r="M725" s="439">
        <v>6.3198372728312888</v>
      </c>
      <c r="N725" s="440">
        <v>5.0558698182650312</v>
      </c>
      <c r="O725" s="438">
        <v>17.381802420103117</v>
      </c>
      <c r="P725" s="439">
        <v>8.6909012100515586</v>
      </c>
      <c r="Q725" s="441">
        <v>6.9527209680412474</v>
      </c>
      <c r="R725" s="442">
        <v>23</v>
      </c>
      <c r="S725" s="443">
        <v>11.5</v>
      </c>
      <c r="T725" s="437">
        <v>9.2000000000000011</v>
      </c>
      <c r="U725" s="444">
        <v>162</v>
      </c>
      <c r="V725" s="432">
        <v>81</v>
      </c>
      <c r="W725" s="445">
        <v>64.8</v>
      </c>
      <c r="X725" s="443" t="s">
        <v>222</v>
      </c>
      <c r="Y725" s="436" t="s">
        <v>194</v>
      </c>
      <c r="Z725" s="436">
        <v>91</v>
      </c>
      <c r="AA725" s="436">
        <v>91.1</v>
      </c>
      <c r="AB725" s="436">
        <v>90.2</v>
      </c>
      <c r="AC725" s="436">
        <v>89.5</v>
      </c>
      <c r="AD725" s="436">
        <v>81.5</v>
      </c>
      <c r="AE725" s="436">
        <v>88.8</v>
      </c>
      <c r="AF725" s="436">
        <v>90.3</v>
      </c>
      <c r="AG725" s="436">
        <v>15</v>
      </c>
      <c r="AH725" s="436">
        <v>27</v>
      </c>
      <c r="AI725" s="436">
        <v>66</v>
      </c>
      <c r="AJ725" s="436">
        <v>24.9</v>
      </c>
      <c r="AK725" s="436">
        <v>180</v>
      </c>
      <c r="AL725" s="436">
        <v>440</v>
      </c>
      <c r="AM725" s="436">
        <v>166</v>
      </c>
      <c r="AN725" s="432">
        <v>14</v>
      </c>
      <c r="AO725" s="432">
        <v>28</v>
      </c>
      <c r="AP725" s="446">
        <v>187.96799999999999</v>
      </c>
      <c r="AQ725" s="447">
        <v>38.528316152233003</v>
      </c>
      <c r="AR725" s="446">
        <v>11</v>
      </c>
      <c r="AS725" s="449">
        <v>0.52</v>
      </c>
      <c r="AT725" s="432" t="s">
        <v>299</v>
      </c>
      <c r="AU725" s="432" t="s">
        <v>197</v>
      </c>
      <c r="AV725" s="450">
        <v>66</v>
      </c>
      <c r="AW725" s="450">
        <v>78</v>
      </c>
      <c r="AX725" s="450">
        <v>36</v>
      </c>
      <c r="AY725" s="450">
        <v>53</v>
      </c>
      <c r="AZ725" s="450">
        <v>55</v>
      </c>
      <c r="BA725" s="450">
        <v>63</v>
      </c>
      <c r="BB725" s="450">
        <v>62</v>
      </c>
      <c r="BC725" s="450">
        <v>58</v>
      </c>
      <c r="BD725" s="450">
        <v>47</v>
      </c>
      <c r="BE725" s="451">
        <f t="shared" si="54"/>
        <v>223.58926553672316</v>
      </c>
      <c r="BF725" s="450">
        <v>5400</v>
      </c>
      <c r="BG725" s="451">
        <f t="shared" si="55"/>
        <v>223.58926553672316</v>
      </c>
      <c r="BH725" s="450">
        <v>5400</v>
      </c>
      <c r="BI725" s="446" t="s">
        <v>1251</v>
      </c>
      <c r="BJ725" s="446" t="s">
        <v>199</v>
      </c>
      <c r="BK725" s="452" t="s">
        <v>200</v>
      </c>
      <c r="BL725" s="453">
        <v>1.1499999999999999</v>
      </c>
      <c r="BM725" s="454">
        <v>55</v>
      </c>
      <c r="BN725" s="454" t="s">
        <v>1404</v>
      </c>
      <c r="BO725" s="454" t="s">
        <v>1405</v>
      </c>
      <c r="BP725" s="454" t="s">
        <v>195</v>
      </c>
      <c r="BQ725" s="454" t="s">
        <v>195</v>
      </c>
      <c r="BT725" s="485">
        <v>227.57</v>
      </c>
    </row>
    <row r="726" spans="1:72" ht="13.5" customHeight="1" outlineLevel="1">
      <c r="A726" s="431" t="s">
        <v>1446</v>
      </c>
      <c r="B726" s="432" t="s">
        <v>1403</v>
      </c>
      <c r="C726" s="432">
        <v>7.5</v>
      </c>
      <c r="D726" s="432">
        <v>4</v>
      </c>
      <c r="E726" s="432" t="s">
        <v>1306</v>
      </c>
      <c r="F726" s="433">
        <v>1765</v>
      </c>
      <c r="G726" s="456">
        <v>1570.8500000000001</v>
      </c>
      <c r="H726" s="434">
        <v>741.3</v>
      </c>
      <c r="I726" s="444">
        <v>10</v>
      </c>
      <c r="J726" s="436">
        <v>5</v>
      </c>
      <c r="K726" s="437">
        <v>4</v>
      </c>
      <c r="L726" s="438">
        <v>12.808252202462466</v>
      </c>
      <c r="M726" s="439">
        <v>6.4041261012312329</v>
      </c>
      <c r="N726" s="440">
        <v>5.1233008809849867</v>
      </c>
      <c r="O726" s="438">
        <v>15.906688710916864</v>
      </c>
      <c r="P726" s="439">
        <v>7.953344355458432</v>
      </c>
      <c r="Q726" s="441">
        <v>6.3626754843667461</v>
      </c>
      <c r="R726" s="442">
        <v>19.399999999999999</v>
      </c>
      <c r="S726" s="443">
        <v>9.6999999999999993</v>
      </c>
      <c r="T726" s="437">
        <v>7.76</v>
      </c>
      <c r="U726" s="444">
        <v>126</v>
      </c>
      <c r="V726" s="432">
        <v>63</v>
      </c>
      <c r="W726" s="445">
        <v>50.400000000000006</v>
      </c>
      <c r="X726" s="443" t="s">
        <v>222</v>
      </c>
      <c r="Y726" s="436" t="s">
        <v>194</v>
      </c>
      <c r="Z726" s="436">
        <v>90.73</v>
      </c>
      <c r="AA726" s="436">
        <v>91.7</v>
      </c>
      <c r="AB726" s="436">
        <v>91.7</v>
      </c>
      <c r="AC726" s="436">
        <v>91</v>
      </c>
      <c r="AD726" s="436">
        <v>60.5</v>
      </c>
      <c r="AE726" s="436">
        <v>72.3</v>
      </c>
      <c r="AF726" s="436">
        <v>78.900000000000006</v>
      </c>
      <c r="AG726" s="436">
        <v>22</v>
      </c>
      <c r="AH726" s="436">
        <v>60</v>
      </c>
      <c r="AI726" s="436">
        <v>100</v>
      </c>
      <c r="AJ726" s="436">
        <v>55.22</v>
      </c>
      <c r="AK726" s="436">
        <v>270</v>
      </c>
      <c r="AL726" s="436">
        <v>450</v>
      </c>
      <c r="AM726" s="436">
        <v>251</v>
      </c>
      <c r="AN726" s="432">
        <v>25</v>
      </c>
      <c r="AO726" s="432">
        <v>42</v>
      </c>
      <c r="AP726" s="446">
        <v>195.01439999999999</v>
      </c>
      <c r="AQ726" s="447">
        <v>49.635563439608198</v>
      </c>
      <c r="AR726" s="446">
        <v>39</v>
      </c>
      <c r="AS726" s="449">
        <v>0.76</v>
      </c>
      <c r="AT726" s="432" t="s">
        <v>299</v>
      </c>
      <c r="AU726" s="432" t="s">
        <v>197</v>
      </c>
      <c r="AV726" s="450">
        <v>57</v>
      </c>
      <c r="AW726" s="450">
        <v>69</v>
      </c>
      <c r="AX726" s="450" t="s">
        <v>206</v>
      </c>
      <c r="AY726" s="450">
        <v>37</v>
      </c>
      <c r="AZ726" s="450">
        <v>44</v>
      </c>
      <c r="BA726" s="450">
        <v>54</v>
      </c>
      <c r="BB726" s="450">
        <v>53</v>
      </c>
      <c r="BC726" s="450">
        <v>44</v>
      </c>
      <c r="BD726" s="450">
        <v>35</v>
      </c>
      <c r="BE726" s="451">
        <f t="shared" si="54"/>
        <v>335.38389830508476</v>
      </c>
      <c r="BF726" s="450">
        <v>3600</v>
      </c>
      <c r="BG726" s="451">
        <f t="shared" si="55"/>
        <v>335.38389830508476</v>
      </c>
      <c r="BH726" s="450">
        <v>3600</v>
      </c>
      <c r="BI726" s="446" t="s">
        <v>1251</v>
      </c>
      <c r="BJ726" s="446" t="s">
        <v>199</v>
      </c>
      <c r="BK726" s="452" t="s">
        <v>200</v>
      </c>
      <c r="BL726" s="453">
        <v>1.1499999999999999</v>
      </c>
      <c r="BM726" s="454">
        <v>55</v>
      </c>
      <c r="BN726" s="454" t="s">
        <v>1404</v>
      </c>
      <c r="BO726" s="454" t="s">
        <v>1405</v>
      </c>
      <c r="BP726" s="454" t="s">
        <v>195</v>
      </c>
      <c r="BQ726" s="454" t="s">
        <v>195</v>
      </c>
      <c r="BT726" s="485">
        <v>283.74284210000002</v>
      </c>
    </row>
    <row r="727" spans="1:72" ht="13.5" customHeight="1" outlineLevel="1">
      <c r="A727" s="431" t="s">
        <v>1447</v>
      </c>
      <c r="B727" s="432" t="s">
        <v>1403</v>
      </c>
      <c r="C727" s="432">
        <v>10</v>
      </c>
      <c r="D727" s="432">
        <v>4</v>
      </c>
      <c r="E727" s="432" t="s">
        <v>1308</v>
      </c>
      <c r="F727" s="433">
        <v>1755</v>
      </c>
      <c r="G727" s="456">
        <v>1561.95</v>
      </c>
      <c r="H727" s="434">
        <v>684.45</v>
      </c>
      <c r="I727" s="435">
        <v>12.2</v>
      </c>
      <c r="J727" s="436">
        <v>6.1</v>
      </c>
      <c r="K727" s="437">
        <v>4.88</v>
      </c>
      <c r="L727" s="438">
        <v>16.023038576095981</v>
      </c>
      <c r="M727" s="439">
        <v>8.0115192880479906</v>
      </c>
      <c r="N727" s="440">
        <v>6.409215430438393</v>
      </c>
      <c r="O727" s="438">
        <v>20.014293274614094</v>
      </c>
      <c r="P727" s="439">
        <v>10.007146637307047</v>
      </c>
      <c r="Q727" s="441">
        <v>8.0057173098456378</v>
      </c>
      <c r="R727" s="442">
        <v>25</v>
      </c>
      <c r="S727" s="443">
        <v>12.5</v>
      </c>
      <c r="T727" s="437">
        <v>10</v>
      </c>
      <c r="U727" s="444">
        <v>162</v>
      </c>
      <c r="V727" s="432">
        <v>81</v>
      </c>
      <c r="W727" s="445">
        <v>64.8</v>
      </c>
      <c r="X727" s="443" t="s">
        <v>222</v>
      </c>
      <c r="Y727" s="436" t="s">
        <v>194</v>
      </c>
      <c r="Z727" s="436">
        <v>91.7</v>
      </c>
      <c r="AA727" s="436">
        <v>92.2</v>
      </c>
      <c r="AB727" s="436">
        <v>91.7</v>
      </c>
      <c r="AC727" s="436">
        <v>91</v>
      </c>
      <c r="AD727" s="436">
        <v>63.8</v>
      </c>
      <c r="AE727" s="436">
        <v>76.2</v>
      </c>
      <c r="AF727" s="436">
        <v>81.7</v>
      </c>
      <c r="AG727" s="436">
        <v>30</v>
      </c>
      <c r="AH727" s="436">
        <v>81</v>
      </c>
      <c r="AI727" s="436">
        <v>123</v>
      </c>
      <c r="AJ727" s="436">
        <v>75.899999999999991</v>
      </c>
      <c r="AK727" s="436">
        <v>270</v>
      </c>
      <c r="AL727" s="436">
        <v>410</v>
      </c>
      <c r="AM727" s="436">
        <v>253</v>
      </c>
      <c r="AN727" s="432">
        <v>20</v>
      </c>
      <c r="AO727" s="432">
        <v>36</v>
      </c>
      <c r="AP727" s="446">
        <v>202.94159999999999</v>
      </c>
      <c r="AQ727" s="447">
        <v>54.762318427036803</v>
      </c>
      <c r="AR727" s="446">
        <v>51</v>
      </c>
      <c r="AS727" s="449">
        <v>0.83</v>
      </c>
      <c r="AT727" s="432" t="s">
        <v>299</v>
      </c>
      <c r="AU727" s="432" t="s">
        <v>197</v>
      </c>
      <c r="AV727" s="450">
        <v>57</v>
      </c>
      <c r="AW727" s="450">
        <v>69</v>
      </c>
      <c r="AX727" s="450" t="s">
        <v>206</v>
      </c>
      <c r="AY727" s="450">
        <v>37</v>
      </c>
      <c r="AZ727" s="450">
        <v>44</v>
      </c>
      <c r="BA727" s="450">
        <v>54</v>
      </c>
      <c r="BB727" s="450">
        <v>53</v>
      </c>
      <c r="BC727" s="450">
        <v>44</v>
      </c>
      <c r="BD727" s="450">
        <v>35</v>
      </c>
      <c r="BE727" s="451">
        <f t="shared" si="54"/>
        <v>335.38389830508476</v>
      </c>
      <c r="BF727" s="450">
        <v>3600</v>
      </c>
      <c r="BG727" s="451">
        <f t="shared" si="55"/>
        <v>335.38389830508476</v>
      </c>
      <c r="BH727" s="450">
        <v>3600</v>
      </c>
      <c r="BI727" s="446" t="s">
        <v>1251</v>
      </c>
      <c r="BJ727" s="446" t="s">
        <v>199</v>
      </c>
      <c r="BK727" s="452" t="s">
        <v>200</v>
      </c>
      <c r="BL727" s="453">
        <v>1.1499999999999999</v>
      </c>
      <c r="BM727" s="454">
        <v>55</v>
      </c>
      <c r="BN727" s="454" t="s">
        <v>1404</v>
      </c>
      <c r="BO727" s="454" t="s">
        <v>1405</v>
      </c>
      <c r="BP727" s="454" t="s">
        <v>195</v>
      </c>
      <c r="BQ727" s="454" t="s">
        <v>195</v>
      </c>
      <c r="BT727" s="485">
        <v>253.72216839999999</v>
      </c>
    </row>
    <row r="728" spans="1:72" ht="13.5" customHeight="1" outlineLevel="1">
      <c r="A728" s="431" t="s">
        <v>1448</v>
      </c>
      <c r="B728" s="432" t="s">
        <v>1403</v>
      </c>
      <c r="C728" s="432">
        <v>40</v>
      </c>
      <c r="D728" s="432">
        <v>4</v>
      </c>
      <c r="E728" s="432" t="s">
        <v>312</v>
      </c>
      <c r="F728" s="433">
        <v>1780</v>
      </c>
      <c r="G728" s="456">
        <v>1584</v>
      </c>
      <c r="H728" s="434">
        <v>872</v>
      </c>
      <c r="I728" s="435">
        <v>30</v>
      </c>
      <c r="J728" s="436">
        <v>15</v>
      </c>
      <c r="K728" s="437">
        <v>12</v>
      </c>
      <c r="L728" s="438">
        <v>53.017827511011113</v>
      </c>
      <c r="M728" s="439">
        <v>26.508913755505557</v>
      </c>
      <c r="N728" s="440">
        <v>21.207131004404445</v>
      </c>
      <c r="O728" s="438">
        <v>72.014247545861124</v>
      </c>
      <c r="P728" s="439">
        <v>36.007123772930562</v>
      </c>
      <c r="Q728" s="441">
        <v>28.805699018344452</v>
      </c>
      <c r="R728" s="442">
        <v>92</v>
      </c>
      <c r="S728" s="443">
        <v>46</v>
      </c>
      <c r="T728" s="437">
        <v>36.800000000000004</v>
      </c>
      <c r="U728" s="444">
        <v>580</v>
      </c>
      <c r="V728" s="432">
        <v>290</v>
      </c>
      <c r="W728" s="445">
        <v>232</v>
      </c>
      <c r="X728" s="443" t="s">
        <v>231</v>
      </c>
      <c r="Y728" s="436" t="s">
        <v>194</v>
      </c>
      <c r="Z728" s="436">
        <v>94.3</v>
      </c>
      <c r="AA728" s="436">
        <v>94.1</v>
      </c>
      <c r="AB728" s="436">
        <v>94.1</v>
      </c>
      <c r="AC728" s="436">
        <v>93.6</v>
      </c>
      <c r="AD728" s="436">
        <v>75</v>
      </c>
      <c r="AE728" s="436">
        <v>83</v>
      </c>
      <c r="AF728" s="436">
        <v>86</v>
      </c>
      <c r="AG728" s="436">
        <v>118</v>
      </c>
      <c r="AH728" s="436">
        <v>212</v>
      </c>
      <c r="AI728" s="436">
        <v>272</v>
      </c>
      <c r="AJ728" s="436">
        <v>198.23999999999998</v>
      </c>
      <c r="AK728" s="436">
        <v>180</v>
      </c>
      <c r="AL728" s="436">
        <v>230</v>
      </c>
      <c r="AM728" s="436">
        <v>168</v>
      </c>
      <c r="AN728" s="432">
        <v>22</v>
      </c>
      <c r="AO728" s="432">
        <v>45</v>
      </c>
      <c r="AP728" s="446">
        <v>653</v>
      </c>
      <c r="AQ728" s="447">
        <v>155.58898286672732</v>
      </c>
      <c r="AR728" s="446">
        <v>189</v>
      </c>
      <c r="AS728" s="449">
        <v>9.4</v>
      </c>
      <c r="AT728" s="432" t="s">
        <v>299</v>
      </c>
      <c r="AU728" s="432" t="s">
        <v>197</v>
      </c>
      <c r="AV728" s="450" t="s">
        <v>313</v>
      </c>
      <c r="AW728" s="450" t="s">
        <v>314</v>
      </c>
      <c r="AX728" s="450" t="s">
        <v>315</v>
      </c>
      <c r="AY728" s="450" t="s">
        <v>316</v>
      </c>
      <c r="AZ728" s="450" t="s">
        <v>317</v>
      </c>
      <c r="BA728" s="450" t="s">
        <v>317</v>
      </c>
      <c r="BB728" s="450" t="s">
        <v>318</v>
      </c>
      <c r="BC728" s="450" t="s">
        <v>319</v>
      </c>
      <c r="BD728" s="450" t="s">
        <v>320</v>
      </c>
      <c r="BE728" s="451">
        <f t="shared" si="54"/>
        <v>447.17853107344632</v>
      </c>
      <c r="BF728" s="450">
        <v>2700</v>
      </c>
      <c r="BG728" s="451">
        <f t="shared" si="55"/>
        <v>447.17853107344632</v>
      </c>
      <c r="BH728" s="450">
        <v>2700</v>
      </c>
      <c r="BI728" s="446" t="s">
        <v>1251</v>
      </c>
      <c r="BJ728" s="446" t="s">
        <v>199</v>
      </c>
      <c r="BK728" s="452" t="s">
        <v>200</v>
      </c>
      <c r="BL728" s="453">
        <v>1.1499999999999999</v>
      </c>
      <c r="BM728" s="454">
        <v>55</v>
      </c>
      <c r="BN728" s="454" t="s">
        <v>1404</v>
      </c>
      <c r="BO728" s="454" t="s">
        <v>1405</v>
      </c>
      <c r="BP728" s="454" t="s">
        <v>195</v>
      </c>
      <c r="BQ728" s="454" t="s">
        <v>195</v>
      </c>
      <c r="BT728" s="485">
        <v>155.26842110000001</v>
      </c>
    </row>
    <row r="729" spans="1:72" ht="13.5" customHeight="1" outlineLevel="1">
      <c r="A729" s="431" t="s">
        <v>1449</v>
      </c>
      <c r="B729" s="432" t="s">
        <v>1403</v>
      </c>
      <c r="C729" s="432">
        <v>50</v>
      </c>
      <c r="D729" s="432">
        <v>4</v>
      </c>
      <c r="E729" s="432" t="s">
        <v>322</v>
      </c>
      <c r="F729" s="433">
        <v>1780</v>
      </c>
      <c r="G729" s="456">
        <v>1584</v>
      </c>
      <c r="H729" s="434">
        <v>872</v>
      </c>
      <c r="I729" s="435">
        <v>40</v>
      </c>
      <c r="J729" s="436">
        <v>20</v>
      </c>
      <c r="K729" s="437">
        <v>16</v>
      </c>
      <c r="L729" s="438">
        <v>68.669528149837745</v>
      </c>
      <c r="M729" s="439">
        <v>34.334764074918873</v>
      </c>
      <c r="N729" s="440">
        <v>27.4678112599351</v>
      </c>
      <c r="O729" s="438">
        <v>91.366614296205171</v>
      </c>
      <c r="P729" s="439">
        <v>45.683307148102585</v>
      </c>
      <c r="Q729" s="441">
        <v>36.546645718482068</v>
      </c>
      <c r="R729" s="442">
        <v>116</v>
      </c>
      <c r="S729" s="443">
        <v>58</v>
      </c>
      <c r="T729" s="437">
        <v>46.400000000000006</v>
      </c>
      <c r="U729" s="444">
        <v>768</v>
      </c>
      <c r="V729" s="432">
        <v>384</v>
      </c>
      <c r="W729" s="445">
        <v>307.20000000000005</v>
      </c>
      <c r="X729" s="443" t="s">
        <v>231</v>
      </c>
      <c r="Y729" s="436" t="s">
        <v>194</v>
      </c>
      <c r="Z729" s="436">
        <v>94.8</v>
      </c>
      <c r="AA729" s="436">
        <v>95</v>
      </c>
      <c r="AB729" s="436">
        <v>94.5</v>
      </c>
      <c r="AC729" s="436">
        <v>94.1</v>
      </c>
      <c r="AD729" s="436">
        <v>72</v>
      </c>
      <c r="AE729" s="436">
        <v>81</v>
      </c>
      <c r="AF729" s="436">
        <v>85</v>
      </c>
      <c r="AG729" s="436">
        <v>148</v>
      </c>
      <c r="AH729" s="436">
        <v>252</v>
      </c>
      <c r="AI729" s="436">
        <v>340</v>
      </c>
      <c r="AJ729" s="436">
        <v>248.64</v>
      </c>
      <c r="AK729" s="436">
        <v>170</v>
      </c>
      <c r="AL729" s="436">
        <v>230</v>
      </c>
      <c r="AM729" s="436">
        <v>168</v>
      </c>
      <c r="AN729" s="432">
        <v>22</v>
      </c>
      <c r="AO729" s="432">
        <v>45</v>
      </c>
      <c r="AP729" s="446">
        <v>695</v>
      </c>
      <c r="AQ729" s="447">
        <v>170.80355537822618</v>
      </c>
      <c r="AR729" s="446">
        <v>232</v>
      </c>
      <c r="AS729" s="449">
        <v>10.7</v>
      </c>
      <c r="AT729" s="432" t="s">
        <v>299</v>
      </c>
      <c r="AU729" s="432" t="s">
        <v>197</v>
      </c>
      <c r="AV729" s="450" t="s">
        <v>313</v>
      </c>
      <c r="AW729" s="450" t="s">
        <v>314</v>
      </c>
      <c r="AX729" s="450" t="s">
        <v>315</v>
      </c>
      <c r="AY729" s="450" t="s">
        <v>316</v>
      </c>
      <c r="AZ729" s="450" t="s">
        <v>317</v>
      </c>
      <c r="BA729" s="450" t="s">
        <v>317</v>
      </c>
      <c r="BB729" s="450" t="s">
        <v>318</v>
      </c>
      <c r="BC729" s="450" t="s">
        <v>319</v>
      </c>
      <c r="BD729" s="450" t="s">
        <v>320</v>
      </c>
      <c r="BE729" s="451">
        <f t="shared" si="54"/>
        <v>447.17853107344632</v>
      </c>
      <c r="BF729" s="450">
        <v>2700</v>
      </c>
      <c r="BG729" s="451">
        <f t="shared" si="55"/>
        <v>447.17853107344632</v>
      </c>
      <c r="BH729" s="450">
        <v>2700</v>
      </c>
      <c r="BI729" s="446" t="s">
        <v>1251</v>
      </c>
      <c r="BJ729" s="446" t="s">
        <v>199</v>
      </c>
      <c r="BK729" s="452" t="s">
        <v>200</v>
      </c>
      <c r="BL729" s="453">
        <v>1.1499999999999999</v>
      </c>
      <c r="BM729" s="454">
        <v>55</v>
      </c>
      <c r="BN729" s="454" t="s">
        <v>1404</v>
      </c>
      <c r="BO729" s="454" t="s">
        <v>1405</v>
      </c>
      <c r="BP729" s="454" t="s">
        <v>195</v>
      </c>
      <c r="BQ729" s="454" t="s">
        <v>195</v>
      </c>
      <c r="BT729" s="485">
        <v>165.65789470000001</v>
      </c>
    </row>
    <row r="730" spans="1:72" ht="13.5" customHeight="1" outlineLevel="1">
      <c r="A730" s="431" t="s">
        <v>1450</v>
      </c>
      <c r="B730" s="432" t="s">
        <v>1403</v>
      </c>
      <c r="C730" s="432">
        <v>25</v>
      </c>
      <c r="D730" s="432">
        <v>6</v>
      </c>
      <c r="E730" s="432" t="s">
        <v>312</v>
      </c>
      <c r="F730" s="433">
        <v>1185</v>
      </c>
      <c r="G730" s="456">
        <v>1054</v>
      </c>
      <c r="H730" s="434">
        <v>545</v>
      </c>
      <c r="I730" s="435">
        <v>28</v>
      </c>
      <c r="J730" s="436">
        <v>14</v>
      </c>
      <c r="K730" s="437">
        <v>11.200000000000001</v>
      </c>
      <c r="L730" s="438">
        <v>40.775892694047094</v>
      </c>
      <c r="M730" s="439">
        <v>20.387946347023547</v>
      </c>
      <c r="N730" s="440">
        <v>16.310357077618839</v>
      </c>
      <c r="O730" s="438">
        <v>52.386303127183091</v>
      </c>
      <c r="P730" s="439">
        <v>26.193151563591545</v>
      </c>
      <c r="Q730" s="441">
        <v>20.954521250873238</v>
      </c>
      <c r="R730" s="442">
        <v>66</v>
      </c>
      <c r="S730" s="443">
        <v>33</v>
      </c>
      <c r="T730" s="437">
        <v>26.400000000000002</v>
      </c>
      <c r="U730" s="444">
        <v>366</v>
      </c>
      <c r="V730" s="432">
        <v>183</v>
      </c>
      <c r="W730" s="445">
        <v>146.4</v>
      </c>
      <c r="X730" s="443" t="s">
        <v>231</v>
      </c>
      <c r="Y730" s="436" t="s">
        <v>194</v>
      </c>
      <c r="Z730" s="436">
        <v>92.7</v>
      </c>
      <c r="AA730" s="436">
        <v>93.2</v>
      </c>
      <c r="AB730" s="436">
        <v>93</v>
      </c>
      <c r="AC730" s="436">
        <v>92.4</v>
      </c>
      <c r="AD730" s="436">
        <v>62</v>
      </c>
      <c r="AE730" s="436">
        <v>72</v>
      </c>
      <c r="AF730" s="436">
        <v>76</v>
      </c>
      <c r="AG730" s="436">
        <v>111</v>
      </c>
      <c r="AH730" s="436">
        <v>189</v>
      </c>
      <c r="AI730" s="436">
        <v>267</v>
      </c>
      <c r="AJ730" s="436">
        <v>175.38</v>
      </c>
      <c r="AK730" s="436">
        <v>170</v>
      </c>
      <c r="AL730" s="436">
        <v>240</v>
      </c>
      <c r="AM730" s="436">
        <v>158</v>
      </c>
      <c r="AN730" s="432">
        <v>28</v>
      </c>
      <c r="AO730" s="432">
        <v>54</v>
      </c>
      <c r="AP730" s="446">
        <v>805.05119999999999</v>
      </c>
      <c r="AQ730" s="447">
        <v>156.40941597115193</v>
      </c>
      <c r="AR730" s="446">
        <v>324</v>
      </c>
      <c r="AS730" s="449">
        <v>9.4</v>
      </c>
      <c r="AT730" s="432" t="s">
        <v>299</v>
      </c>
      <c r="AU730" s="432" t="s">
        <v>197</v>
      </c>
      <c r="AV730" s="450">
        <v>63</v>
      </c>
      <c r="AW730" s="450">
        <v>73</v>
      </c>
      <c r="AX730" s="450">
        <v>43</v>
      </c>
      <c r="AY730" s="450">
        <v>51</v>
      </c>
      <c r="AZ730" s="450">
        <v>57</v>
      </c>
      <c r="BA730" s="450">
        <v>58</v>
      </c>
      <c r="BB730" s="450">
        <v>56</v>
      </c>
      <c r="BC730" s="450">
        <v>51</v>
      </c>
      <c r="BD730" s="450">
        <v>50</v>
      </c>
      <c r="BE730" s="451">
        <f t="shared" si="54"/>
        <v>635.46422836752902</v>
      </c>
      <c r="BF730" s="450">
        <v>1900</v>
      </c>
      <c r="BG730" s="451">
        <f t="shared" si="55"/>
        <v>635.46422836752902</v>
      </c>
      <c r="BH730" s="450">
        <v>1900</v>
      </c>
      <c r="BI730" s="446" t="s">
        <v>1251</v>
      </c>
      <c r="BJ730" s="446" t="s">
        <v>199</v>
      </c>
      <c r="BK730" s="452" t="s">
        <v>200</v>
      </c>
      <c r="BL730" s="453">
        <v>1.1499999999999999</v>
      </c>
      <c r="BM730" s="454">
        <v>55</v>
      </c>
      <c r="BN730" s="454" t="s">
        <v>1404</v>
      </c>
      <c r="BO730" s="454" t="s">
        <v>1405</v>
      </c>
      <c r="BP730" s="454" t="s">
        <v>195</v>
      </c>
      <c r="BQ730" s="454" t="s">
        <v>195</v>
      </c>
      <c r="BT730" s="485">
        <v>174.26315790000001</v>
      </c>
    </row>
    <row r="731" spans="1:72" ht="13.5" customHeight="1" outlineLevel="1">
      <c r="A731" s="431" t="s">
        <v>1451</v>
      </c>
      <c r="B731" s="432" t="s">
        <v>1403</v>
      </c>
      <c r="C731" s="432">
        <v>30</v>
      </c>
      <c r="D731" s="432">
        <v>6</v>
      </c>
      <c r="E731" s="432" t="s">
        <v>322</v>
      </c>
      <c r="F731" s="433">
        <v>1185</v>
      </c>
      <c r="G731" s="456">
        <v>1054</v>
      </c>
      <c r="H731" s="434">
        <v>545</v>
      </c>
      <c r="I731" s="435">
        <v>30</v>
      </c>
      <c r="J731" s="436">
        <v>15</v>
      </c>
      <c r="K731" s="437">
        <v>12</v>
      </c>
      <c r="L731" s="438">
        <v>47.198314783116189</v>
      </c>
      <c r="M731" s="439">
        <v>23.599157391558094</v>
      </c>
      <c r="N731" s="440">
        <v>18.879325913246475</v>
      </c>
      <c r="O731" s="438">
        <v>61.803480800758805</v>
      </c>
      <c r="P731" s="439">
        <v>30.901740400379403</v>
      </c>
      <c r="Q731" s="441">
        <v>24.721392320303522</v>
      </c>
      <c r="R731" s="442">
        <v>78</v>
      </c>
      <c r="S731" s="443">
        <v>39</v>
      </c>
      <c r="T731" s="437">
        <v>31.200000000000003</v>
      </c>
      <c r="U731" s="444">
        <v>436</v>
      </c>
      <c r="V731" s="432">
        <v>218</v>
      </c>
      <c r="W731" s="445">
        <v>174.4</v>
      </c>
      <c r="X731" s="443" t="s">
        <v>231</v>
      </c>
      <c r="Y731" s="436" t="s">
        <v>194</v>
      </c>
      <c r="Z731" s="436">
        <v>93.1</v>
      </c>
      <c r="AA731" s="436">
        <v>93.5</v>
      </c>
      <c r="AB731" s="436">
        <v>93</v>
      </c>
      <c r="AC731" s="436">
        <v>92.4</v>
      </c>
      <c r="AD731" s="436">
        <v>64</v>
      </c>
      <c r="AE731" s="436">
        <v>73</v>
      </c>
      <c r="AF731" s="436">
        <v>77</v>
      </c>
      <c r="AG731" s="436">
        <v>133</v>
      </c>
      <c r="AH731" s="436">
        <v>226</v>
      </c>
      <c r="AI731" s="436">
        <v>293</v>
      </c>
      <c r="AJ731" s="436">
        <v>212.8</v>
      </c>
      <c r="AK731" s="436">
        <v>170</v>
      </c>
      <c r="AL731" s="436">
        <v>220</v>
      </c>
      <c r="AM731" s="436">
        <v>160</v>
      </c>
      <c r="AN731" s="432">
        <v>26</v>
      </c>
      <c r="AO731" s="432">
        <v>52</v>
      </c>
      <c r="AP731" s="446">
        <v>684.822</v>
      </c>
      <c r="AQ731" s="447">
        <v>166.37797984721726</v>
      </c>
      <c r="AR731" s="446">
        <v>384</v>
      </c>
      <c r="AS731" s="449">
        <v>10.199999999999999</v>
      </c>
      <c r="AT731" s="432" t="s">
        <v>299</v>
      </c>
      <c r="AU731" s="432" t="s">
        <v>197</v>
      </c>
      <c r="AV731" s="450">
        <v>65</v>
      </c>
      <c r="AW731" s="450">
        <v>76</v>
      </c>
      <c r="AX731" s="450">
        <v>43</v>
      </c>
      <c r="AY731" s="450">
        <v>51</v>
      </c>
      <c r="AZ731" s="450">
        <v>55</v>
      </c>
      <c r="BA731" s="450">
        <v>55</v>
      </c>
      <c r="BB731" s="450">
        <v>62</v>
      </c>
      <c r="BC731" s="450">
        <v>59</v>
      </c>
      <c r="BD731" s="450">
        <v>51</v>
      </c>
      <c r="BE731" s="451">
        <f t="shared" si="54"/>
        <v>635.46422836752902</v>
      </c>
      <c r="BF731" s="450">
        <v>1900</v>
      </c>
      <c r="BG731" s="451">
        <f t="shared" si="55"/>
        <v>635.46422836752902</v>
      </c>
      <c r="BH731" s="450">
        <v>1900</v>
      </c>
      <c r="BI731" s="446" t="s">
        <v>1251</v>
      </c>
      <c r="BJ731" s="446" t="s">
        <v>199</v>
      </c>
      <c r="BK731" s="452" t="s">
        <v>200</v>
      </c>
      <c r="BL731" s="453">
        <v>1.1499999999999999</v>
      </c>
      <c r="BM731" s="454">
        <v>55</v>
      </c>
      <c r="BN731" s="454" t="s">
        <v>1404</v>
      </c>
      <c r="BO731" s="454" t="s">
        <v>1405</v>
      </c>
      <c r="BP731" s="454" t="s">
        <v>195</v>
      </c>
      <c r="BQ731" s="454" t="s">
        <v>195</v>
      </c>
      <c r="BT731" s="485">
        <v>161.7105263</v>
      </c>
    </row>
    <row r="732" spans="1:72" ht="13.5" customHeight="1" outlineLevel="1">
      <c r="A732" s="431" t="s">
        <v>1452</v>
      </c>
      <c r="B732" s="432" t="s">
        <v>1403</v>
      </c>
      <c r="C732" s="432">
        <v>40</v>
      </c>
      <c r="D732" s="432">
        <v>2</v>
      </c>
      <c r="E732" s="432" t="s">
        <v>334</v>
      </c>
      <c r="F732" s="433">
        <v>3535</v>
      </c>
      <c r="G732" s="456">
        <v>3146</v>
      </c>
      <c r="H732" s="434">
        <v>1414</v>
      </c>
      <c r="I732" s="435">
        <v>24</v>
      </c>
      <c r="J732" s="436">
        <v>12</v>
      </c>
      <c r="K732" s="437">
        <v>9.6000000000000014</v>
      </c>
      <c r="L732" s="438">
        <v>49.86284375952475</v>
      </c>
      <c r="M732" s="439">
        <v>24.931421879762375</v>
      </c>
      <c r="N732" s="440">
        <v>19.945137503809903</v>
      </c>
      <c r="O732" s="438">
        <v>68.703247658695091</v>
      </c>
      <c r="P732" s="439">
        <v>34.351623829347545</v>
      </c>
      <c r="Q732" s="441">
        <v>27.481299063478037</v>
      </c>
      <c r="R732" s="442">
        <v>90</v>
      </c>
      <c r="S732" s="443">
        <v>45</v>
      </c>
      <c r="T732" s="437">
        <v>36</v>
      </c>
      <c r="U732" s="444">
        <v>580</v>
      </c>
      <c r="V732" s="432">
        <v>290</v>
      </c>
      <c r="W732" s="445">
        <v>232</v>
      </c>
      <c r="X732" s="443" t="s">
        <v>231</v>
      </c>
      <c r="Y732" s="436" t="s">
        <v>194</v>
      </c>
      <c r="Z732" s="436">
        <v>94</v>
      </c>
      <c r="AA732" s="436">
        <v>94.1</v>
      </c>
      <c r="AB732" s="436">
        <v>93.6</v>
      </c>
      <c r="AC732" s="436">
        <v>93</v>
      </c>
      <c r="AD732" s="436">
        <v>80</v>
      </c>
      <c r="AE732" s="436">
        <v>87</v>
      </c>
      <c r="AF732" s="436">
        <v>89</v>
      </c>
      <c r="AG732" s="436">
        <v>60</v>
      </c>
      <c r="AH732" s="436">
        <v>90</v>
      </c>
      <c r="AI732" s="436">
        <v>150</v>
      </c>
      <c r="AJ732" s="436">
        <v>83.399999999999991</v>
      </c>
      <c r="AK732" s="436">
        <v>150</v>
      </c>
      <c r="AL732" s="436">
        <v>250</v>
      </c>
      <c r="AM732" s="436">
        <v>139</v>
      </c>
      <c r="AN732" s="432">
        <v>22</v>
      </c>
      <c r="AO732" s="432">
        <v>45</v>
      </c>
      <c r="AP732" s="446">
        <v>610</v>
      </c>
      <c r="AQ732" s="447">
        <v>117.1456542258878</v>
      </c>
      <c r="AR732" s="446">
        <v>40</v>
      </c>
      <c r="AS732" s="449">
        <v>4.8</v>
      </c>
      <c r="AT732" s="432" t="s">
        <v>299</v>
      </c>
      <c r="AU732" s="432" t="s">
        <v>197</v>
      </c>
      <c r="AV732" s="450">
        <v>77</v>
      </c>
      <c r="AW732" s="450">
        <v>87</v>
      </c>
      <c r="AX732" s="450">
        <v>43</v>
      </c>
      <c r="AY732" s="450">
        <v>56</v>
      </c>
      <c r="AZ732" s="450">
        <v>68</v>
      </c>
      <c r="BA732" s="450">
        <v>68</v>
      </c>
      <c r="BB732" s="450">
        <v>70</v>
      </c>
      <c r="BC732" s="450">
        <v>74</v>
      </c>
      <c r="BD732" s="450">
        <v>54</v>
      </c>
      <c r="BE732" s="451">
        <f t="shared" si="54"/>
        <v>268.30711864406777</v>
      </c>
      <c r="BF732" s="450">
        <v>4500</v>
      </c>
      <c r="BG732" s="451">
        <f t="shared" si="55"/>
        <v>268.30711864406777</v>
      </c>
      <c r="BH732" s="458">
        <f t="shared" ref="BH732:BH734" si="56">BF732</f>
        <v>4500</v>
      </c>
      <c r="BI732" s="446" t="s">
        <v>1251</v>
      </c>
      <c r="BJ732" s="446" t="s">
        <v>199</v>
      </c>
      <c r="BK732" s="452" t="s">
        <v>200</v>
      </c>
      <c r="BL732" s="453">
        <v>1.1499999999999999</v>
      </c>
      <c r="BM732" s="454">
        <v>55</v>
      </c>
      <c r="BN732" s="454" t="s">
        <v>1404</v>
      </c>
      <c r="BO732" s="454" t="s">
        <v>1405</v>
      </c>
      <c r="BP732" s="454" t="s">
        <v>195</v>
      </c>
      <c r="BQ732" s="454" t="s">
        <v>195</v>
      </c>
      <c r="BT732" s="485">
        <v>151.12105260000001</v>
      </c>
    </row>
    <row r="733" spans="1:72" ht="13.5" customHeight="1" outlineLevel="1">
      <c r="A733" s="431" t="s">
        <v>1453</v>
      </c>
      <c r="B733" s="432" t="s">
        <v>1403</v>
      </c>
      <c r="C733" s="432">
        <v>50</v>
      </c>
      <c r="D733" s="432">
        <v>2</v>
      </c>
      <c r="E733" s="432" t="s">
        <v>336</v>
      </c>
      <c r="F733" s="433">
        <v>3535</v>
      </c>
      <c r="G733" s="456">
        <v>3146</v>
      </c>
      <c r="H733" s="434">
        <v>1414</v>
      </c>
      <c r="I733" s="435">
        <v>30</v>
      </c>
      <c r="J733" s="436">
        <v>15</v>
      </c>
      <c r="K733" s="437">
        <v>12</v>
      </c>
      <c r="L733" s="438">
        <v>60.938001370265305</v>
      </c>
      <c r="M733" s="439">
        <v>30.469000685132652</v>
      </c>
      <c r="N733" s="440">
        <v>24.375200548106122</v>
      </c>
      <c r="O733" s="438">
        <v>83.94919306610214</v>
      </c>
      <c r="P733" s="439">
        <v>41.97459653305107</v>
      </c>
      <c r="Q733" s="441">
        <v>33.579677226440857</v>
      </c>
      <c r="R733" s="442">
        <v>110</v>
      </c>
      <c r="S733" s="443">
        <v>55</v>
      </c>
      <c r="T733" s="437">
        <v>44</v>
      </c>
      <c r="U733" s="444">
        <v>726</v>
      </c>
      <c r="V733" s="432">
        <v>363</v>
      </c>
      <c r="W733" s="445">
        <v>290.40000000000003</v>
      </c>
      <c r="X733" s="443" t="s">
        <v>231</v>
      </c>
      <c r="Y733" s="436" t="s">
        <v>194</v>
      </c>
      <c r="Z733" s="436">
        <v>93.8</v>
      </c>
      <c r="AA733" s="436">
        <v>94.1</v>
      </c>
      <c r="AB733" s="436">
        <v>93.6</v>
      </c>
      <c r="AC733" s="436">
        <v>93</v>
      </c>
      <c r="AD733" s="436">
        <v>82</v>
      </c>
      <c r="AE733" s="436">
        <v>89</v>
      </c>
      <c r="AF733" s="436">
        <v>91</v>
      </c>
      <c r="AG733" s="436">
        <v>74</v>
      </c>
      <c r="AH733" s="436">
        <v>111</v>
      </c>
      <c r="AI733" s="436">
        <v>185</v>
      </c>
      <c r="AJ733" s="436">
        <v>102.86</v>
      </c>
      <c r="AK733" s="436">
        <v>150</v>
      </c>
      <c r="AL733" s="436">
        <v>250</v>
      </c>
      <c r="AM733" s="436">
        <v>139</v>
      </c>
      <c r="AN733" s="432">
        <v>18</v>
      </c>
      <c r="AO733" s="432">
        <v>37</v>
      </c>
      <c r="AP733" s="446">
        <v>600</v>
      </c>
      <c r="AQ733" s="447">
        <v>111.77076759505255</v>
      </c>
      <c r="AR733" s="446">
        <v>49</v>
      </c>
      <c r="AS733" s="449">
        <v>4.4000000000000004</v>
      </c>
      <c r="AT733" s="432" t="s">
        <v>299</v>
      </c>
      <c r="AU733" s="432" t="s">
        <v>197</v>
      </c>
      <c r="AV733" s="450">
        <v>77</v>
      </c>
      <c r="AW733" s="450">
        <v>87</v>
      </c>
      <c r="AX733" s="450">
        <v>43</v>
      </c>
      <c r="AY733" s="450">
        <v>56</v>
      </c>
      <c r="AZ733" s="450">
        <v>68</v>
      </c>
      <c r="BA733" s="450">
        <v>68</v>
      </c>
      <c r="BB733" s="450">
        <v>70</v>
      </c>
      <c r="BC733" s="450">
        <v>74</v>
      </c>
      <c r="BD733" s="450">
        <v>54</v>
      </c>
      <c r="BE733" s="451">
        <f t="shared" si="54"/>
        <v>268.30711864406777</v>
      </c>
      <c r="BF733" s="450">
        <v>4500</v>
      </c>
      <c r="BG733" s="451">
        <f t="shared" si="55"/>
        <v>268.30711864406777</v>
      </c>
      <c r="BH733" s="458">
        <f t="shared" si="56"/>
        <v>4500</v>
      </c>
      <c r="BI733" s="446" t="s">
        <v>1251</v>
      </c>
      <c r="BJ733" s="446" t="s">
        <v>199</v>
      </c>
      <c r="BK733" s="452" t="s">
        <v>200</v>
      </c>
      <c r="BL733" s="453">
        <v>1.1499999999999999</v>
      </c>
      <c r="BM733" s="454">
        <v>55</v>
      </c>
      <c r="BN733" s="454" t="s">
        <v>1404</v>
      </c>
      <c r="BO733" s="454" t="s">
        <v>1405</v>
      </c>
      <c r="BP733" s="454" t="s">
        <v>195</v>
      </c>
      <c r="BQ733" s="454" t="s">
        <v>195</v>
      </c>
      <c r="BT733" s="485">
        <v>151.0505263</v>
      </c>
    </row>
    <row r="734" spans="1:72" ht="13.5" customHeight="1" outlineLevel="1">
      <c r="A734" s="54" t="s">
        <v>1454</v>
      </c>
      <c r="B734" s="432" t="s">
        <v>1403</v>
      </c>
      <c r="C734" s="432">
        <v>40</v>
      </c>
      <c r="D734" s="432">
        <v>4</v>
      </c>
      <c r="E734" s="432" t="s">
        <v>334</v>
      </c>
      <c r="F734" s="433">
        <v>1780</v>
      </c>
      <c r="G734" s="456">
        <v>1584</v>
      </c>
      <c r="H734" s="434">
        <v>872</v>
      </c>
      <c r="I734" s="435">
        <v>30</v>
      </c>
      <c r="J734" s="436">
        <v>15</v>
      </c>
      <c r="K734" s="437">
        <v>12</v>
      </c>
      <c r="L734" s="438">
        <v>53.017827511011113</v>
      </c>
      <c r="M734" s="439">
        <v>26.508913755505557</v>
      </c>
      <c r="N734" s="440">
        <v>21.207131004404445</v>
      </c>
      <c r="O734" s="438">
        <v>72.014247545861124</v>
      </c>
      <c r="P734" s="439">
        <v>36.007123772930562</v>
      </c>
      <c r="Q734" s="441">
        <v>28.805699018344452</v>
      </c>
      <c r="R734" s="442">
        <v>92</v>
      </c>
      <c r="S734" s="443">
        <v>46</v>
      </c>
      <c r="T734" s="437">
        <v>36.800000000000004</v>
      </c>
      <c r="U734" s="444">
        <v>580</v>
      </c>
      <c r="V734" s="432">
        <v>290</v>
      </c>
      <c r="W734" s="445">
        <v>232</v>
      </c>
      <c r="X734" s="443" t="s">
        <v>231</v>
      </c>
      <c r="Y734" s="436" t="s">
        <v>194</v>
      </c>
      <c r="Z734" s="436">
        <v>94.3</v>
      </c>
      <c r="AA734" s="436">
        <v>94.1</v>
      </c>
      <c r="AB734" s="436">
        <v>94.1</v>
      </c>
      <c r="AC734" s="436">
        <v>93.6</v>
      </c>
      <c r="AD734" s="436">
        <v>75</v>
      </c>
      <c r="AE734" s="436">
        <v>83</v>
      </c>
      <c r="AF734" s="436">
        <v>86</v>
      </c>
      <c r="AG734" s="436">
        <v>118</v>
      </c>
      <c r="AH734" s="436">
        <v>212</v>
      </c>
      <c r="AI734" s="436">
        <v>272</v>
      </c>
      <c r="AJ734" s="436">
        <v>198.23999999999998</v>
      </c>
      <c r="AK734" s="436">
        <v>180</v>
      </c>
      <c r="AL734" s="436">
        <v>230</v>
      </c>
      <c r="AM734" s="436">
        <v>168</v>
      </c>
      <c r="AN734" s="432">
        <v>22</v>
      </c>
      <c r="AO734" s="432">
        <v>45</v>
      </c>
      <c r="AP734" s="446">
        <v>653</v>
      </c>
      <c r="AQ734" s="447">
        <v>155.58898286672732</v>
      </c>
      <c r="AR734" s="446">
        <v>189</v>
      </c>
      <c r="AS734" s="449">
        <v>9.4</v>
      </c>
      <c r="AT734" s="432" t="s">
        <v>299</v>
      </c>
      <c r="AU734" s="432" t="s">
        <v>197</v>
      </c>
      <c r="AV734" s="450">
        <v>64</v>
      </c>
      <c r="AW734" s="450">
        <v>75</v>
      </c>
      <c r="AX734" s="450">
        <v>45</v>
      </c>
      <c r="AY734" s="450">
        <v>52</v>
      </c>
      <c r="AZ734" s="450">
        <v>59</v>
      </c>
      <c r="BA734" s="450">
        <v>59</v>
      </c>
      <c r="BB734" s="450">
        <v>57</v>
      </c>
      <c r="BC734" s="450">
        <v>53</v>
      </c>
      <c r="BD734" s="450">
        <v>50</v>
      </c>
      <c r="BE734" s="451">
        <f t="shared" si="54"/>
        <v>447.17853107344632</v>
      </c>
      <c r="BF734" s="450">
        <v>2700</v>
      </c>
      <c r="BG734" s="451">
        <f t="shared" si="55"/>
        <v>447.17853107344632</v>
      </c>
      <c r="BH734" s="458">
        <f t="shared" si="56"/>
        <v>2700</v>
      </c>
      <c r="BI734" s="446" t="s">
        <v>1251</v>
      </c>
      <c r="BJ734" s="446" t="s">
        <v>199</v>
      </c>
      <c r="BK734" s="452" t="s">
        <v>200</v>
      </c>
      <c r="BL734" s="453">
        <v>1.1499999999999999</v>
      </c>
      <c r="BM734" s="454">
        <v>55</v>
      </c>
      <c r="BN734" s="454" t="s">
        <v>1404</v>
      </c>
      <c r="BO734" s="454" t="s">
        <v>1405</v>
      </c>
      <c r="BP734" s="454" t="s">
        <v>195</v>
      </c>
      <c r="BQ734" s="454" t="s">
        <v>195</v>
      </c>
      <c r="BT734" s="485">
        <v>155.26842110000001</v>
      </c>
    </row>
    <row r="735" spans="1:72" ht="13.5" customHeight="1" outlineLevel="1">
      <c r="A735" s="431" t="s">
        <v>1455</v>
      </c>
      <c r="B735" s="432" t="s">
        <v>1403</v>
      </c>
      <c r="C735" s="432">
        <v>50</v>
      </c>
      <c r="D735" s="432">
        <v>4</v>
      </c>
      <c r="E735" s="432" t="s">
        <v>336</v>
      </c>
      <c r="F735" s="433">
        <v>1780</v>
      </c>
      <c r="G735" s="456">
        <v>1584</v>
      </c>
      <c r="H735" s="434">
        <v>872</v>
      </c>
      <c r="I735" s="435">
        <v>40</v>
      </c>
      <c r="J735" s="436">
        <v>20</v>
      </c>
      <c r="K735" s="437">
        <v>16</v>
      </c>
      <c r="L735" s="438">
        <v>68.669528149837745</v>
      </c>
      <c r="M735" s="439">
        <v>34.334764074918873</v>
      </c>
      <c r="N735" s="440">
        <v>27.4678112599351</v>
      </c>
      <c r="O735" s="438">
        <v>91.366614296205171</v>
      </c>
      <c r="P735" s="439">
        <v>45.683307148102585</v>
      </c>
      <c r="Q735" s="441">
        <v>36.546645718482068</v>
      </c>
      <c r="R735" s="442">
        <v>116</v>
      </c>
      <c r="S735" s="443">
        <v>58</v>
      </c>
      <c r="T735" s="437">
        <v>46.400000000000006</v>
      </c>
      <c r="U735" s="444">
        <v>768</v>
      </c>
      <c r="V735" s="432">
        <v>384</v>
      </c>
      <c r="W735" s="445">
        <v>307.20000000000005</v>
      </c>
      <c r="X735" s="443" t="s">
        <v>231</v>
      </c>
      <c r="Y735" s="436" t="s">
        <v>194</v>
      </c>
      <c r="Z735" s="436">
        <v>94.8</v>
      </c>
      <c r="AA735" s="436">
        <v>95</v>
      </c>
      <c r="AB735" s="436">
        <v>94.5</v>
      </c>
      <c r="AC735" s="436">
        <v>94.1</v>
      </c>
      <c r="AD735" s="436">
        <v>72</v>
      </c>
      <c r="AE735" s="436">
        <v>81</v>
      </c>
      <c r="AF735" s="436">
        <v>85</v>
      </c>
      <c r="AG735" s="436">
        <v>148</v>
      </c>
      <c r="AH735" s="436">
        <v>252</v>
      </c>
      <c r="AI735" s="436">
        <v>340</v>
      </c>
      <c r="AJ735" s="436">
        <v>248.64</v>
      </c>
      <c r="AK735" s="436">
        <v>170</v>
      </c>
      <c r="AL735" s="436">
        <v>230</v>
      </c>
      <c r="AM735" s="436">
        <v>168</v>
      </c>
      <c r="AN735" s="432">
        <v>22</v>
      </c>
      <c r="AO735" s="432">
        <v>45</v>
      </c>
      <c r="AP735" s="446">
        <v>687</v>
      </c>
      <c r="AQ735" s="447">
        <v>111.8</v>
      </c>
      <c r="AR735" s="446">
        <v>232</v>
      </c>
      <c r="AS735" s="449">
        <v>10.7</v>
      </c>
      <c r="AT735" s="432" t="s">
        <v>299</v>
      </c>
      <c r="AU735" s="432" t="s">
        <v>197</v>
      </c>
      <c r="AV735" s="450" t="s">
        <v>313</v>
      </c>
      <c r="AW735" s="450" t="s">
        <v>314</v>
      </c>
      <c r="AX735" s="450" t="s">
        <v>315</v>
      </c>
      <c r="AY735" s="450" t="s">
        <v>316</v>
      </c>
      <c r="AZ735" s="450" t="s">
        <v>317</v>
      </c>
      <c r="BA735" s="450" t="s">
        <v>317</v>
      </c>
      <c r="BB735" s="450" t="s">
        <v>318</v>
      </c>
      <c r="BC735" s="450" t="s">
        <v>319</v>
      </c>
      <c r="BD735" s="450" t="s">
        <v>320</v>
      </c>
      <c r="BE735" s="451">
        <f t="shared" si="54"/>
        <v>447.17853107344632</v>
      </c>
      <c r="BF735" s="450">
        <v>2700</v>
      </c>
      <c r="BG735" s="451">
        <f t="shared" si="55"/>
        <v>447.17853107344632</v>
      </c>
      <c r="BH735" s="450">
        <v>2700</v>
      </c>
      <c r="BI735" s="446" t="s">
        <v>1251</v>
      </c>
      <c r="BJ735" s="446" t="s">
        <v>199</v>
      </c>
      <c r="BK735" s="452" t="s">
        <v>200</v>
      </c>
      <c r="BL735" s="453">
        <v>1.1499999999999999</v>
      </c>
      <c r="BM735" s="454">
        <v>55</v>
      </c>
      <c r="BN735" s="454" t="s">
        <v>1404</v>
      </c>
      <c r="BO735" s="454" t="s">
        <v>1405</v>
      </c>
      <c r="BP735" s="454" t="s">
        <v>195</v>
      </c>
      <c r="BQ735" s="454" t="s">
        <v>195</v>
      </c>
      <c r="BT735" s="485">
        <v>165.65789470000001</v>
      </c>
    </row>
    <row r="736" spans="1:72" ht="13.5" customHeight="1" outlineLevel="1">
      <c r="A736" s="54" t="s">
        <v>1456</v>
      </c>
      <c r="B736" s="432" t="s">
        <v>1403</v>
      </c>
      <c r="C736" s="432">
        <v>25</v>
      </c>
      <c r="D736" s="432">
        <v>6</v>
      </c>
      <c r="E736" s="432" t="s">
        <v>334</v>
      </c>
      <c r="F736" s="433">
        <v>1185</v>
      </c>
      <c r="G736" s="456">
        <v>1054</v>
      </c>
      <c r="H736" s="434">
        <v>545</v>
      </c>
      <c r="I736" s="435">
        <v>28</v>
      </c>
      <c r="J736" s="436">
        <v>14</v>
      </c>
      <c r="K736" s="437">
        <v>11.200000000000001</v>
      </c>
      <c r="L736" s="438">
        <v>40.775892694047094</v>
      </c>
      <c r="M736" s="439">
        <v>20.387946347023547</v>
      </c>
      <c r="N736" s="440">
        <v>16.310357077618839</v>
      </c>
      <c r="O736" s="438">
        <v>52.386303127183091</v>
      </c>
      <c r="P736" s="439">
        <v>26.193151563591545</v>
      </c>
      <c r="Q736" s="441">
        <v>20.954521250873238</v>
      </c>
      <c r="R736" s="442">
        <v>66</v>
      </c>
      <c r="S736" s="443">
        <v>33</v>
      </c>
      <c r="T736" s="437">
        <v>26.400000000000002</v>
      </c>
      <c r="U736" s="444">
        <v>366</v>
      </c>
      <c r="V736" s="432">
        <v>183</v>
      </c>
      <c r="W736" s="445">
        <v>146.4</v>
      </c>
      <c r="X736" s="443" t="s">
        <v>231</v>
      </c>
      <c r="Y736" s="436" t="s">
        <v>194</v>
      </c>
      <c r="Z736" s="436">
        <v>92.7</v>
      </c>
      <c r="AA736" s="436">
        <v>93.2</v>
      </c>
      <c r="AB736" s="436">
        <v>93</v>
      </c>
      <c r="AC736" s="436">
        <v>92.4</v>
      </c>
      <c r="AD736" s="436">
        <v>62</v>
      </c>
      <c r="AE736" s="436">
        <v>72</v>
      </c>
      <c r="AF736" s="436">
        <v>76</v>
      </c>
      <c r="AG736" s="436">
        <v>111</v>
      </c>
      <c r="AH736" s="436">
        <v>189</v>
      </c>
      <c r="AI736" s="436">
        <v>267</v>
      </c>
      <c r="AJ736" s="436">
        <v>175.38</v>
      </c>
      <c r="AK736" s="436">
        <v>170</v>
      </c>
      <c r="AL736" s="436">
        <v>240</v>
      </c>
      <c r="AM736" s="436">
        <v>158</v>
      </c>
      <c r="AN736" s="432">
        <v>28</v>
      </c>
      <c r="AO736" s="432">
        <v>54</v>
      </c>
      <c r="AP736" s="446">
        <v>805.05119999999999</v>
      </c>
      <c r="AQ736" s="447">
        <v>156.40941597115193</v>
      </c>
      <c r="AR736" s="446">
        <v>324</v>
      </c>
      <c r="AS736" s="449">
        <v>9.4</v>
      </c>
      <c r="AT736" s="432" t="s">
        <v>299</v>
      </c>
      <c r="AU736" s="432" t="s">
        <v>197</v>
      </c>
      <c r="AV736" s="450">
        <v>63</v>
      </c>
      <c r="AW736" s="450">
        <v>73</v>
      </c>
      <c r="AX736" s="450">
        <v>43</v>
      </c>
      <c r="AY736" s="450">
        <v>51</v>
      </c>
      <c r="AZ736" s="450">
        <v>57</v>
      </c>
      <c r="BA736" s="450">
        <v>58</v>
      </c>
      <c r="BB736" s="450">
        <v>56</v>
      </c>
      <c r="BC736" s="450">
        <v>51</v>
      </c>
      <c r="BD736" s="450">
        <v>50</v>
      </c>
      <c r="BE736" s="451">
        <f t="shared" si="54"/>
        <v>635.46422836752902</v>
      </c>
      <c r="BF736" s="450">
        <v>1900</v>
      </c>
      <c r="BG736" s="451">
        <f t="shared" si="55"/>
        <v>635.46422836752902</v>
      </c>
      <c r="BH736" s="458">
        <f t="shared" ref="BH736:BH737" si="57">BF736</f>
        <v>1900</v>
      </c>
      <c r="BI736" s="446" t="s">
        <v>1251</v>
      </c>
      <c r="BJ736" s="446" t="s">
        <v>199</v>
      </c>
      <c r="BK736" s="452" t="s">
        <v>200</v>
      </c>
      <c r="BL736" s="453">
        <v>1.1499999999999999</v>
      </c>
      <c r="BM736" s="454">
        <v>55</v>
      </c>
      <c r="BN736" s="454" t="s">
        <v>1404</v>
      </c>
      <c r="BO736" s="454" t="s">
        <v>1405</v>
      </c>
      <c r="BP736" s="454" t="s">
        <v>195</v>
      </c>
      <c r="BQ736" s="454" t="s">
        <v>195</v>
      </c>
      <c r="BT736" s="485">
        <v>174.26315790000001</v>
      </c>
    </row>
    <row r="737" spans="1:72" ht="13.5" customHeight="1" outlineLevel="1">
      <c r="A737" s="54" t="s">
        <v>1457</v>
      </c>
      <c r="B737" s="432" t="s">
        <v>1403</v>
      </c>
      <c r="C737" s="432">
        <v>30</v>
      </c>
      <c r="D737" s="432">
        <v>6</v>
      </c>
      <c r="E737" s="432" t="s">
        <v>336</v>
      </c>
      <c r="F737" s="433">
        <v>1185</v>
      </c>
      <c r="G737" s="456">
        <v>1054</v>
      </c>
      <c r="H737" s="434">
        <v>545</v>
      </c>
      <c r="I737" s="435">
        <v>30</v>
      </c>
      <c r="J737" s="436">
        <v>15</v>
      </c>
      <c r="K737" s="437">
        <v>12</v>
      </c>
      <c r="L737" s="438">
        <v>47.198314783116189</v>
      </c>
      <c r="M737" s="439">
        <v>23.599157391558094</v>
      </c>
      <c r="N737" s="440">
        <v>18.879325913246475</v>
      </c>
      <c r="O737" s="438">
        <v>61.803480800758805</v>
      </c>
      <c r="P737" s="439">
        <v>30.901740400379403</v>
      </c>
      <c r="Q737" s="441">
        <v>24.721392320303522</v>
      </c>
      <c r="R737" s="442">
        <v>78</v>
      </c>
      <c r="S737" s="443">
        <v>39</v>
      </c>
      <c r="T737" s="437">
        <v>31.200000000000003</v>
      </c>
      <c r="U737" s="444">
        <v>436</v>
      </c>
      <c r="V737" s="432">
        <v>218</v>
      </c>
      <c r="W737" s="445">
        <v>174.4</v>
      </c>
      <c r="X737" s="443" t="s">
        <v>231</v>
      </c>
      <c r="Y737" s="436" t="s">
        <v>194</v>
      </c>
      <c r="Z737" s="436">
        <v>93.1</v>
      </c>
      <c r="AA737" s="436">
        <v>93.5</v>
      </c>
      <c r="AB737" s="436">
        <v>93</v>
      </c>
      <c r="AC737" s="436">
        <v>92.4</v>
      </c>
      <c r="AD737" s="436">
        <v>64</v>
      </c>
      <c r="AE737" s="436">
        <v>73</v>
      </c>
      <c r="AF737" s="436">
        <v>77</v>
      </c>
      <c r="AG737" s="436">
        <v>133</v>
      </c>
      <c r="AH737" s="436">
        <v>226</v>
      </c>
      <c r="AI737" s="436">
        <v>293</v>
      </c>
      <c r="AJ737" s="436">
        <v>212.8</v>
      </c>
      <c r="AK737" s="436">
        <v>170</v>
      </c>
      <c r="AL737" s="436">
        <v>220</v>
      </c>
      <c r="AM737" s="436">
        <v>160</v>
      </c>
      <c r="AN737" s="432">
        <v>26</v>
      </c>
      <c r="AO737" s="432">
        <v>52</v>
      </c>
      <c r="AP737" s="446">
        <v>684.822</v>
      </c>
      <c r="AQ737" s="447">
        <v>166.37797984721726</v>
      </c>
      <c r="AR737" s="446">
        <v>384</v>
      </c>
      <c r="AS737" s="449">
        <v>10.199999999999999</v>
      </c>
      <c r="AT737" s="432" t="s">
        <v>299</v>
      </c>
      <c r="AU737" s="432" t="s">
        <v>197</v>
      </c>
      <c r="AV737" s="450">
        <v>65</v>
      </c>
      <c r="AW737" s="450">
        <v>76</v>
      </c>
      <c r="AX737" s="450">
        <v>43</v>
      </c>
      <c r="AY737" s="450">
        <v>51</v>
      </c>
      <c r="AZ737" s="450">
        <v>55</v>
      </c>
      <c r="BA737" s="450">
        <v>55</v>
      </c>
      <c r="BB737" s="450">
        <v>62</v>
      </c>
      <c r="BC737" s="450">
        <v>59</v>
      </c>
      <c r="BD737" s="450">
        <v>51</v>
      </c>
      <c r="BE737" s="451">
        <f t="shared" si="54"/>
        <v>635.46422836752902</v>
      </c>
      <c r="BF737" s="450">
        <v>1900</v>
      </c>
      <c r="BG737" s="451">
        <f t="shared" si="55"/>
        <v>635.46422836752902</v>
      </c>
      <c r="BH737" s="458">
        <f t="shared" si="57"/>
        <v>1900</v>
      </c>
      <c r="BI737" s="446" t="s">
        <v>1251</v>
      </c>
      <c r="BJ737" s="446" t="s">
        <v>199</v>
      </c>
      <c r="BK737" s="452" t="s">
        <v>200</v>
      </c>
      <c r="BL737" s="453">
        <v>1.1499999999999999</v>
      </c>
      <c r="BM737" s="454">
        <v>55</v>
      </c>
      <c r="BN737" s="454" t="s">
        <v>1404</v>
      </c>
      <c r="BO737" s="454" t="s">
        <v>1405</v>
      </c>
      <c r="BP737" s="454" t="s">
        <v>195</v>
      </c>
      <c r="BQ737" s="454" t="s">
        <v>195</v>
      </c>
      <c r="BT737" s="485">
        <v>161.7105263</v>
      </c>
    </row>
    <row r="738" spans="1:72" ht="13.5" customHeight="1" outlineLevel="1">
      <c r="A738" s="431" t="s">
        <v>1458</v>
      </c>
      <c r="B738" s="432" t="s">
        <v>1403</v>
      </c>
      <c r="C738" s="432">
        <v>60</v>
      </c>
      <c r="D738" s="432">
        <v>4</v>
      </c>
      <c r="E738" s="432" t="s">
        <v>340</v>
      </c>
      <c r="F738" s="433">
        <v>1780</v>
      </c>
      <c r="G738" s="456">
        <v>1582</v>
      </c>
      <c r="H738" s="434">
        <v>765</v>
      </c>
      <c r="I738" s="435">
        <v>38</v>
      </c>
      <c r="J738" s="436">
        <v>19</v>
      </c>
      <c r="K738" s="437">
        <v>15.200000000000001</v>
      </c>
      <c r="L738" s="438">
        <v>76.728811198220981</v>
      </c>
      <c r="M738" s="439">
        <v>38.364405599110491</v>
      </c>
      <c r="N738" s="440">
        <v>30.691524479288393</v>
      </c>
      <c r="O738" s="438">
        <v>104.0423377002292</v>
      </c>
      <c r="P738" s="439">
        <v>52.021168850114599</v>
      </c>
      <c r="Q738" s="441">
        <v>41.616935080091679</v>
      </c>
      <c r="R738" s="442">
        <v>136</v>
      </c>
      <c r="S738" s="443">
        <v>68</v>
      </c>
      <c r="T738" s="437">
        <v>54.400000000000006</v>
      </c>
      <c r="U738" s="444">
        <v>870</v>
      </c>
      <c r="V738" s="432">
        <v>435</v>
      </c>
      <c r="W738" s="445">
        <v>348</v>
      </c>
      <c r="X738" s="443" t="s">
        <v>231</v>
      </c>
      <c r="Y738" s="436" t="s">
        <v>194</v>
      </c>
      <c r="Z738" s="436">
        <v>95.2</v>
      </c>
      <c r="AA738" s="436">
        <v>95.4</v>
      </c>
      <c r="AB738" s="436">
        <v>95</v>
      </c>
      <c r="AC738" s="436">
        <v>94.5</v>
      </c>
      <c r="AD738" s="436">
        <v>77</v>
      </c>
      <c r="AE738" s="436">
        <v>85</v>
      </c>
      <c r="AF738" s="436">
        <v>87</v>
      </c>
      <c r="AG738" s="436">
        <v>177</v>
      </c>
      <c r="AH738" s="436">
        <v>319</v>
      </c>
      <c r="AI738" s="436">
        <v>425</v>
      </c>
      <c r="AJ738" s="436">
        <v>297.36</v>
      </c>
      <c r="AK738" s="436">
        <v>180</v>
      </c>
      <c r="AL738" s="436">
        <v>240</v>
      </c>
      <c r="AM738" s="436">
        <v>168</v>
      </c>
      <c r="AN738" s="432">
        <v>26</v>
      </c>
      <c r="AO738" s="432">
        <v>38</v>
      </c>
      <c r="AP738" s="446">
        <v>889.60799999999995</v>
      </c>
      <c r="AQ738" s="447">
        <v>223.2509495584639</v>
      </c>
      <c r="AR738" s="446">
        <v>275</v>
      </c>
      <c r="AS738" s="449">
        <v>16.899999999999999</v>
      </c>
      <c r="AT738" s="432" t="s">
        <v>299</v>
      </c>
      <c r="AU738" s="432" t="s">
        <v>197</v>
      </c>
      <c r="AV738" s="450" t="s">
        <v>313</v>
      </c>
      <c r="AW738" s="450" t="s">
        <v>314</v>
      </c>
      <c r="AX738" s="450" t="s">
        <v>341</v>
      </c>
      <c r="AY738" s="450" t="s">
        <v>316</v>
      </c>
      <c r="AZ738" s="450" t="s">
        <v>330</v>
      </c>
      <c r="BA738" s="450" t="s">
        <v>329</v>
      </c>
      <c r="BB738" s="450" t="s">
        <v>329</v>
      </c>
      <c r="BC738" s="450" t="s">
        <v>318</v>
      </c>
      <c r="BD738" s="450" t="s">
        <v>316</v>
      </c>
      <c r="BE738" s="451">
        <f t="shared" si="54"/>
        <v>447.17853107344632</v>
      </c>
      <c r="BF738" s="450">
        <v>2700</v>
      </c>
      <c r="BG738" s="451">
        <f t="shared" si="55"/>
        <v>447.17853107344632</v>
      </c>
      <c r="BH738" s="450">
        <v>2700</v>
      </c>
      <c r="BI738" s="446" t="s">
        <v>1251</v>
      </c>
      <c r="BJ738" s="446" t="s">
        <v>199</v>
      </c>
      <c r="BK738" s="452" t="s">
        <v>200</v>
      </c>
      <c r="BL738" s="453">
        <v>1.1499999999999999</v>
      </c>
      <c r="BM738" s="454">
        <v>55</v>
      </c>
      <c r="BN738" s="454" t="s">
        <v>1404</v>
      </c>
      <c r="BO738" s="454" t="s">
        <v>1405</v>
      </c>
      <c r="BP738" s="454" t="s">
        <v>195</v>
      </c>
      <c r="BQ738" s="454" t="s">
        <v>195</v>
      </c>
      <c r="BT738" s="485">
        <v>163.93157890000001</v>
      </c>
    </row>
    <row r="739" spans="1:72" ht="13.5" customHeight="1" outlineLevel="1">
      <c r="A739" s="431" t="s">
        <v>1459</v>
      </c>
      <c r="B739" s="432" t="s">
        <v>1403</v>
      </c>
      <c r="C739" s="432">
        <v>75</v>
      </c>
      <c r="D739" s="432">
        <v>4</v>
      </c>
      <c r="E739" s="432" t="s">
        <v>343</v>
      </c>
      <c r="F739" s="433">
        <v>1780</v>
      </c>
      <c r="G739" s="456">
        <v>1582</v>
      </c>
      <c r="H739" s="434">
        <v>765</v>
      </c>
      <c r="I739" s="435">
        <v>50</v>
      </c>
      <c r="J739" s="436">
        <v>25</v>
      </c>
      <c r="K739" s="437">
        <v>20</v>
      </c>
      <c r="L739" s="438">
        <v>94.285229188029575</v>
      </c>
      <c r="M739" s="439">
        <v>47.142614594014788</v>
      </c>
      <c r="N739" s="440">
        <v>37.714091675211833</v>
      </c>
      <c r="O739" s="438">
        <v>129.50990366129784</v>
      </c>
      <c r="P739" s="439">
        <v>64.75495183064892</v>
      </c>
      <c r="Q739" s="441">
        <v>51.803961464519141</v>
      </c>
      <c r="R739" s="442">
        <v>170</v>
      </c>
      <c r="S739" s="443">
        <v>85</v>
      </c>
      <c r="T739" s="437">
        <v>68</v>
      </c>
      <c r="U739" s="444">
        <v>1086</v>
      </c>
      <c r="V739" s="432">
        <v>543</v>
      </c>
      <c r="W739" s="445">
        <v>434.40000000000003</v>
      </c>
      <c r="X739" s="443" t="s">
        <v>231</v>
      </c>
      <c r="Y739" s="436" t="s">
        <v>194</v>
      </c>
      <c r="Z739" s="436">
        <v>95.6</v>
      </c>
      <c r="AA739" s="436">
        <v>95.8</v>
      </c>
      <c r="AB739" s="436">
        <v>95.4</v>
      </c>
      <c r="AC739" s="436">
        <v>95</v>
      </c>
      <c r="AD739" s="436">
        <v>78</v>
      </c>
      <c r="AE739" s="436">
        <v>85</v>
      </c>
      <c r="AF739" s="436">
        <v>87</v>
      </c>
      <c r="AG739" s="436">
        <v>221</v>
      </c>
      <c r="AH739" s="436">
        <v>398</v>
      </c>
      <c r="AI739" s="436">
        <v>530</v>
      </c>
      <c r="AJ739" s="436">
        <v>371.28</v>
      </c>
      <c r="AK739" s="436">
        <v>180</v>
      </c>
      <c r="AL739" s="436">
        <v>240</v>
      </c>
      <c r="AM739" s="436">
        <v>168</v>
      </c>
      <c r="AN739" s="432">
        <v>25</v>
      </c>
      <c r="AO739" s="432">
        <v>35</v>
      </c>
      <c r="AP739" s="446">
        <v>946.86</v>
      </c>
      <c r="AQ739" s="447">
        <v>250.23812711602554</v>
      </c>
      <c r="AR739" s="446">
        <v>338</v>
      </c>
      <c r="AS739" s="449">
        <v>19.8</v>
      </c>
      <c r="AT739" s="432" t="s">
        <v>299</v>
      </c>
      <c r="AU739" s="432" t="s">
        <v>197</v>
      </c>
      <c r="AV739" s="450" t="s">
        <v>313</v>
      </c>
      <c r="AW739" s="450" t="s">
        <v>314</v>
      </c>
      <c r="AX739" s="450" t="s">
        <v>341</v>
      </c>
      <c r="AY739" s="450" t="s">
        <v>316</v>
      </c>
      <c r="AZ739" s="450" t="s">
        <v>330</v>
      </c>
      <c r="BA739" s="450" t="s">
        <v>329</v>
      </c>
      <c r="BB739" s="450" t="s">
        <v>329</v>
      </c>
      <c r="BC739" s="450" t="s">
        <v>318</v>
      </c>
      <c r="BD739" s="450" t="s">
        <v>316</v>
      </c>
      <c r="BE739" s="451">
        <f t="shared" si="54"/>
        <v>447.17853107344632</v>
      </c>
      <c r="BF739" s="450">
        <v>2700</v>
      </c>
      <c r="BG739" s="451">
        <f t="shared" si="55"/>
        <v>447.17853107344632</v>
      </c>
      <c r="BH739" s="450">
        <v>2700</v>
      </c>
      <c r="BI739" s="446" t="s">
        <v>1251</v>
      </c>
      <c r="BJ739" s="446" t="s">
        <v>199</v>
      </c>
      <c r="BK739" s="452" t="s">
        <v>200</v>
      </c>
      <c r="BL739" s="453">
        <v>1.1499999999999999</v>
      </c>
      <c r="BM739" s="454">
        <v>55</v>
      </c>
      <c r="BN739" s="454" t="s">
        <v>1404</v>
      </c>
      <c r="BO739" s="454" t="s">
        <v>1405</v>
      </c>
      <c r="BP739" s="454" t="s">
        <v>195</v>
      </c>
      <c r="BQ739" s="454" t="s">
        <v>195</v>
      </c>
      <c r="BT739" s="485">
        <v>163.4</v>
      </c>
    </row>
    <row r="740" spans="1:72" ht="13.5" customHeight="1" outlineLevel="1">
      <c r="A740" s="431" t="s">
        <v>1460</v>
      </c>
      <c r="B740" s="432" t="s">
        <v>1403</v>
      </c>
      <c r="C740" s="432">
        <v>40</v>
      </c>
      <c r="D740" s="432">
        <v>6</v>
      </c>
      <c r="E740" s="432" t="s">
        <v>340</v>
      </c>
      <c r="F740" s="433">
        <v>1185</v>
      </c>
      <c r="G740" s="456">
        <v>1054</v>
      </c>
      <c r="H740" s="434">
        <v>533</v>
      </c>
      <c r="I740" s="435">
        <v>38</v>
      </c>
      <c r="J740" s="436">
        <v>19</v>
      </c>
      <c r="K740" s="437">
        <v>15.200000000000001</v>
      </c>
      <c r="L740" s="438">
        <v>58.413600615594781</v>
      </c>
      <c r="M740" s="439">
        <v>29.206800307797391</v>
      </c>
      <c r="N740" s="440">
        <v>23.365440246237913</v>
      </c>
      <c r="O740" s="438">
        <v>77.215463277702312</v>
      </c>
      <c r="P740" s="439">
        <v>38.607731638851156</v>
      </c>
      <c r="Q740" s="441">
        <v>30.886185311080926</v>
      </c>
      <c r="R740" s="442">
        <v>98</v>
      </c>
      <c r="S740" s="443">
        <v>49</v>
      </c>
      <c r="T740" s="437">
        <v>39.200000000000003</v>
      </c>
      <c r="U740" s="444">
        <v>580</v>
      </c>
      <c r="V740" s="432">
        <v>290</v>
      </c>
      <c r="W740" s="445">
        <v>232</v>
      </c>
      <c r="X740" s="443" t="s">
        <v>231</v>
      </c>
      <c r="Y740" s="436" t="s">
        <v>194</v>
      </c>
      <c r="Z740" s="436">
        <v>94.4</v>
      </c>
      <c r="AA740" s="436">
        <v>94.6</v>
      </c>
      <c r="AB740" s="436">
        <v>94.1</v>
      </c>
      <c r="AC740" s="436">
        <v>93.6</v>
      </c>
      <c r="AD740" s="436">
        <v>68</v>
      </c>
      <c r="AE740" s="436">
        <v>77</v>
      </c>
      <c r="AF740" s="436">
        <v>81</v>
      </c>
      <c r="AG740" s="436">
        <v>177</v>
      </c>
      <c r="AH740" s="436">
        <v>336</v>
      </c>
      <c r="AI740" s="436">
        <v>389</v>
      </c>
      <c r="AJ740" s="436">
        <v>315.06</v>
      </c>
      <c r="AK740" s="436">
        <v>190</v>
      </c>
      <c r="AL740" s="436">
        <v>220</v>
      </c>
      <c r="AM740" s="436">
        <v>178</v>
      </c>
      <c r="AN740" s="432">
        <v>29</v>
      </c>
      <c r="AO740" s="432">
        <v>55</v>
      </c>
      <c r="AP740" s="446">
        <v>605.54999999999995</v>
      </c>
      <c r="AQ740" s="447">
        <v>202.6993117393867</v>
      </c>
      <c r="AR740" s="446">
        <v>503</v>
      </c>
      <c r="AS740" s="449">
        <v>14.9</v>
      </c>
      <c r="AT740" s="432" t="s">
        <v>299</v>
      </c>
      <c r="AU740" s="432" t="s">
        <v>197</v>
      </c>
      <c r="AV740" s="450" t="s">
        <v>345</v>
      </c>
      <c r="AW740" s="450" t="s">
        <v>346</v>
      </c>
      <c r="AX740" s="450" t="s">
        <v>347</v>
      </c>
      <c r="AY740" s="450" t="s">
        <v>348</v>
      </c>
      <c r="AZ740" s="450" t="s">
        <v>319</v>
      </c>
      <c r="BA740" s="450" t="s">
        <v>349</v>
      </c>
      <c r="BB740" s="450" t="s">
        <v>319</v>
      </c>
      <c r="BC740" s="450" t="s">
        <v>316</v>
      </c>
      <c r="BD740" s="450" t="s">
        <v>320</v>
      </c>
      <c r="BE740" s="451">
        <f t="shared" si="54"/>
        <v>635.46422836752902</v>
      </c>
      <c r="BF740" s="450">
        <v>1900</v>
      </c>
      <c r="BG740" s="451">
        <f t="shared" si="55"/>
        <v>635.46422836752902</v>
      </c>
      <c r="BH740" s="450">
        <v>1900</v>
      </c>
      <c r="BI740" s="446" t="s">
        <v>1251</v>
      </c>
      <c r="BJ740" s="446" t="s">
        <v>199</v>
      </c>
      <c r="BK740" s="452" t="s">
        <v>200</v>
      </c>
      <c r="BL740" s="453">
        <v>1.1499999999999999</v>
      </c>
      <c r="BM740" s="454">
        <v>55</v>
      </c>
      <c r="BN740" s="454" t="s">
        <v>1404</v>
      </c>
      <c r="BO740" s="454" t="s">
        <v>1405</v>
      </c>
      <c r="BP740" s="454" t="s">
        <v>195</v>
      </c>
      <c r="BQ740" s="454" t="s">
        <v>195</v>
      </c>
      <c r="BT740" s="485">
        <v>165.43157890000001</v>
      </c>
    </row>
    <row r="741" spans="1:72" ht="13.5" customHeight="1" outlineLevel="1">
      <c r="A741" s="431" t="s">
        <v>1461</v>
      </c>
      <c r="B741" s="432" t="s">
        <v>1403</v>
      </c>
      <c r="C741" s="432">
        <v>50</v>
      </c>
      <c r="D741" s="432">
        <v>6</v>
      </c>
      <c r="E741" s="432" t="s">
        <v>343</v>
      </c>
      <c r="F741" s="433">
        <v>1185</v>
      </c>
      <c r="G741" s="456">
        <v>1054</v>
      </c>
      <c r="H741" s="434">
        <v>533</v>
      </c>
      <c r="I741" s="435">
        <v>48</v>
      </c>
      <c r="J741" s="436">
        <v>24</v>
      </c>
      <c r="K741" s="437">
        <v>19.200000000000003</v>
      </c>
      <c r="L741" s="438">
        <v>74.422154864962295</v>
      </c>
      <c r="M741" s="439">
        <v>37.211077432481147</v>
      </c>
      <c r="N741" s="440">
        <v>29.76886194598492</v>
      </c>
      <c r="O741" s="438">
        <v>98.100420970209697</v>
      </c>
      <c r="P741" s="439">
        <v>49.050210485104849</v>
      </c>
      <c r="Q741" s="441">
        <v>39.24016838808388</v>
      </c>
      <c r="R741" s="442">
        <v>124</v>
      </c>
      <c r="S741" s="443">
        <v>62</v>
      </c>
      <c r="T741" s="437">
        <v>49.6</v>
      </c>
      <c r="U741" s="444">
        <v>726</v>
      </c>
      <c r="V741" s="432">
        <v>363</v>
      </c>
      <c r="W741" s="445">
        <v>290.40000000000003</v>
      </c>
      <c r="X741" s="443" t="s">
        <v>231</v>
      </c>
      <c r="Y741" s="436" t="s">
        <v>194</v>
      </c>
      <c r="Z741" s="436">
        <v>94</v>
      </c>
      <c r="AA741" s="436">
        <v>94.3</v>
      </c>
      <c r="AB741" s="436">
        <v>94.1</v>
      </c>
      <c r="AC741" s="436">
        <v>93.6</v>
      </c>
      <c r="AD741" s="436">
        <v>67</v>
      </c>
      <c r="AE741" s="436">
        <v>76</v>
      </c>
      <c r="AF741" s="436">
        <v>80</v>
      </c>
      <c r="AG741" s="436">
        <v>222</v>
      </c>
      <c r="AH741" s="436">
        <v>422</v>
      </c>
      <c r="AI741" s="436">
        <v>488</v>
      </c>
      <c r="AJ741" s="436">
        <v>395.16</v>
      </c>
      <c r="AK741" s="436">
        <v>190</v>
      </c>
      <c r="AL741" s="436">
        <v>220</v>
      </c>
      <c r="AM741" s="436">
        <v>178</v>
      </c>
      <c r="AN741" s="432">
        <v>29</v>
      </c>
      <c r="AO741" s="432">
        <v>55</v>
      </c>
      <c r="AP741" s="446">
        <v>849.97199999999998</v>
      </c>
      <c r="AQ741" s="447">
        <v>216.1583166680669</v>
      </c>
      <c r="AR741" s="446">
        <v>620</v>
      </c>
      <c r="AS741" s="449">
        <v>16.3</v>
      </c>
      <c r="AT741" s="432" t="s">
        <v>299</v>
      </c>
      <c r="AU741" s="432" t="s">
        <v>197</v>
      </c>
      <c r="AV741" s="450" t="s">
        <v>345</v>
      </c>
      <c r="AW741" s="450" t="s">
        <v>346</v>
      </c>
      <c r="AX741" s="450" t="s">
        <v>347</v>
      </c>
      <c r="AY741" s="450" t="s">
        <v>348</v>
      </c>
      <c r="AZ741" s="450" t="s">
        <v>319</v>
      </c>
      <c r="BA741" s="450" t="s">
        <v>349</v>
      </c>
      <c r="BB741" s="450" t="s">
        <v>319</v>
      </c>
      <c r="BC741" s="450" t="s">
        <v>316</v>
      </c>
      <c r="BD741" s="450" t="s">
        <v>320</v>
      </c>
      <c r="BE741" s="451">
        <f t="shared" si="54"/>
        <v>635.46422836752902</v>
      </c>
      <c r="BF741" s="450">
        <v>1900</v>
      </c>
      <c r="BG741" s="451">
        <f t="shared" si="55"/>
        <v>635.46422836752902</v>
      </c>
      <c r="BH741" s="450">
        <v>1900</v>
      </c>
      <c r="BI741" s="446" t="s">
        <v>1251</v>
      </c>
      <c r="BJ741" s="446" t="s">
        <v>199</v>
      </c>
      <c r="BK741" s="452" t="s">
        <v>200</v>
      </c>
      <c r="BL741" s="453">
        <v>1.1499999999999999</v>
      </c>
      <c r="BM741" s="454">
        <v>55</v>
      </c>
      <c r="BN741" s="454" t="s">
        <v>1404</v>
      </c>
      <c r="BO741" s="454" t="s">
        <v>1405</v>
      </c>
      <c r="BP741" s="454" t="s">
        <v>195</v>
      </c>
      <c r="BQ741" s="454" t="s">
        <v>195</v>
      </c>
      <c r="BT741" s="485">
        <v>164.76315790000001</v>
      </c>
    </row>
    <row r="742" spans="1:72" ht="13.5" customHeight="1" outlineLevel="1">
      <c r="A742" s="431" t="s">
        <v>1462</v>
      </c>
      <c r="B742" s="432" t="s">
        <v>1403</v>
      </c>
      <c r="C742" s="432">
        <v>60</v>
      </c>
      <c r="D742" s="432">
        <v>2</v>
      </c>
      <c r="E742" s="432" t="s">
        <v>354</v>
      </c>
      <c r="F742" s="433">
        <v>3565</v>
      </c>
      <c r="G742" s="456">
        <v>3172</v>
      </c>
      <c r="H742" s="434">
        <v>1069</v>
      </c>
      <c r="I742" s="435">
        <v>38</v>
      </c>
      <c r="J742" s="436">
        <v>19</v>
      </c>
      <c r="K742" s="437">
        <v>15.200000000000001</v>
      </c>
      <c r="L742" s="438">
        <v>74.953741685426309</v>
      </c>
      <c r="M742" s="439">
        <v>37.476870842713154</v>
      </c>
      <c r="N742" s="440">
        <v>29.981496674170526</v>
      </c>
      <c r="O742" s="438">
        <v>104.25318394720594</v>
      </c>
      <c r="P742" s="439">
        <v>52.12659197360297</v>
      </c>
      <c r="Q742" s="441">
        <v>41.701273578882379</v>
      </c>
      <c r="R742" s="442">
        <v>136</v>
      </c>
      <c r="S742" s="443">
        <v>68</v>
      </c>
      <c r="T742" s="437">
        <v>54.400000000000006</v>
      </c>
      <c r="U742" s="444">
        <v>870</v>
      </c>
      <c r="V742" s="432">
        <v>435</v>
      </c>
      <c r="W742" s="445">
        <v>348</v>
      </c>
      <c r="X742" s="443" t="s">
        <v>231</v>
      </c>
      <c r="Y742" s="436" t="s">
        <v>194</v>
      </c>
      <c r="Z742" s="436">
        <v>93.8</v>
      </c>
      <c r="AA742" s="436">
        <v>94.1</v>
      </c>
      <c r="AB742" s="436">
        <v>93.6</v>
      </c>
      <c r="AC742" s="436">
        <v>93</v>
      </c>
      <c r="AD742" s="436">
        <v>80</v>
      </c>
      <c r="AE742" s="436">
        <v>86</v>
      </c>
      <c r="AF742" s="436">
        <v>88</v>
      </c>
      <c r="AG742" s="436">
        <v>89</v>
      </c>
      <c r="AH742" s="436">
        <v>142.4</v>
      </c>
      <c r="AI742" s="436">
        <v>222</v>
      </c>
      <c r="AJ742" s="436">
        <v>133.5</v>
      </c>
      <c r="AK742" s="436">
        <v>160</v>
      </c>
      <c r="AL742" s="436">
        <v>250</v>
      </c>
      <c r="AM742" s="436">
        <v>150</v>
      </c>
      <c r="AN742" s="432">
        <v>16</v>
      </c>
      <c r="AO742" s="432">
        <v>28</v>
      </c>
      <c r="AP742" s="446">
        <v>790</v>
      </c>
      <c r="AQ742" s="447">
        <v>157.6519264212231</v>
      </c>
      <c r="AR742" s="446">
        <v>58</v>
      </c>
      <c r="AS742" s="449">
        <v>8.8000000000000007</v>
      </c>
      <c r="AT742" s="432" t="s">
        <v>299</v>
      </c>
      <c r="AU742" s="432" t="s">
        <v>197</v>
      </c>
      <c r="AV742" s="450">
        <v>87</v>
      </c>
      <c r="AW742" s="450">
        <v>98</v>
      </c>
      <c r="AX742" s="450">
        <v>59</v>
      </c>
      <c r="AY742" s="450">
        <v>74</v>
      </c>
      <c r="AZ742" s="450">
        <v>77</v>
      </c>
      <c r="BA742" s="450">
        <v>82</v>
      </c>
      <c r="BB742" s="450">
        <v>83</v>
      </c>
      <c r="BC742" s="450">
        <v>77</v>
      </c>
      <c r="BD742" s="450">
        <v>67</v>
      </c>
      <c r="BE742" s="451">
        <f t="shared" si="54"/>
        <v>335.38389830508476</v>
      </c>
      <c r="BF742" s="450">
        <v>3600</v>
      </c>
      <c r="BG742" s="451">
        <f t="shared" si="55"/>
        <v>335.38389830508476</v>
      </c>
      <c r="BH742" s="458">
        <f t="shared" ref="BH742:BH747" si="58">BF742</f>
        <v>3600</v>
      </c>
      <c r="BI742" s="446" t="s">
        <v>1251</v>
      </c>
      <c r="BJ742" s="446" t="s">
        <v>199</v>
      </c>
      <c r="BK742" s="452" t="s">
        <v>200</v>
      </c>
      <c r="BL742" s="453">
        <v>1.1499999999999999</v>
      </c>
      <c r="BM742" s="454">
        <v>55</v>
      </c>
      <c r="BN742" s="454" t="s">
        <v>1404</v>
      </c>
      <c r="BO742" s="454" t="s">
        <v>1405</v>
      </c>
      <c r="BP742" s="454" t="s">
        <v>195</v>
      </c>
      <c r="BQ742" s="454" t="s">
        <v>195</v>
      </c>
      <c r="BT742" s="485">
        <v>162.30000000000001</v>
      </c>
    </row>
    <row r="743" spans="1:72" ht="13.5" customHeight="1" outlineLevel="1">
      <c r="A743" s="431" t="s">
        <v>1463</v>
      </c>
      <c r="B743" s="432" t="s">
        <v>1403</v>
      </c>
      <c r="C743" s="432">
        <v>75</v>
      </c>
      <c r="D743" s="432">
        <v>2</v>
      </c>
      <c r="E743" s="432" t="s">
        <v>356</v>
      </c>
      <c r="F743" s="433">
        <v>3565</v>
      </c>
      <c r="G743" s="456">
        <v>3172</v>
      </c>
      <c r="H743" s="434">
        <v>0.36</v>
      </c>
      <c r="I743" s="435">
        <v>44</v>
      </c>
      <c r="J743" s="436">
        <v>22</v>
      </c>
      <c r="K743" s="437">
        <v>17.600000000000001</v>
      </c>
      <c r="L743" s="438">
        <v>92.634240748553808</v>
      </c>
      <c r="M743" s="439">
        <v>46.317120374276904</v>
      </c>
      <c r="N743" s="440">
        <v>37.053696299421524</v>
      </c>
      <c r="O743" s="438">
        <v>130.0400929139989</v>
      </c>
      <c r="P743" s="439">
        <v>65.020046456999452</v>
      </c>
      <c r="Q743" s="441">
        <v>52.016037165599563</v>
      </c>
      <c r="R743" s="442">
        <v>172</v>
      </c>
      <c r="S743" s="443">
        <v>86</v>
      </c>
      <c r="T743" s="437">
        <v>68.8</v>
      </c>
      <c r="U743" s="444">
        <v>1086</v>
      </c>
      <c r="V743" s="432">
        <v>543</v>
      </c>
      <c r="W743" s="445">
        <v>434.40000000000003</v>
      </c>
      <c r="X743" s="443" t="s">
        <v>231</v>
      </c>
      <c r="Y743" s="436" t="s">
        <v>194</v>
      </c>
      <c r="Z743" s="436">
        <v>93.7</v>
      </c>
      <c r="AA743" s="436">
        <v>94.3</v>
      </c>
      <c r="AB743" s="436">
        <v>94.1</v>
      </c>
      <c r="AC743" s="436">
        <v>93.6</v>
      </c>
      <c r="AD743" s="436">
        <v>81</v>
      </c>
      <c r="AE743" s="436">
        <v>86</v>
      </c>
      <c r="AF743" s="436">
        <v>88</v>
      </c>
      <c r="AG743" s="436">
        <v>111</v>
      </c>
      <c r="AH743" s="436">
        <v>178</v>
      </c>
      <c r="AI743" s="436">
        <v>289</v>
      </c>
      <c r="AJ743" s="436">
        <v>165.39</v>
      </c>
      <c r="AK743" s="436">
        <v>160</v>
      </c>
      <c r="AL743" s="436">
        <v>260</v>
      </c>
      <c r="AM743" s="436">
        <v>149</v>
      </c>
      <c r="AN743" s="432">
        <v>16</v>
      </c>
      <c r="AO743" s="432">
        <v>27</v>
      </c>
      <c r="AP743" s="446">
        <v>944.65800000000002</v>
      </c>
      <c r="AQ743" s="447">
        <v>187.99177604848421</v>
      </c>
      <c r="AR743" s="446">
        <v>71</v>
      </c>
      <c r="AS743" s="449">
        <v>11.1</v>
      </c>
      <c r="AT743" s="432" t="s">
        <v>299</v>
      </c>
      <c r="AU743" s="432" t="s">
        <v>197</v>
      </c>
      <c r="AV743" s="450">
        <v>87</v>
      </c>
      <c r="AW743" s="450">
        <v>98</v>
      </c>
      <c r="AX743" s="450">
        <v>59</v>
      </c>
      <c r="AY743" s="450">
        <v>74</v>
      </c>
      <c r="AZ743" s="450">
        <v>77</v>
      </c>
      <c r="BA743" s="450">
        <v>82</v>
      </c>
      <c r="BB743" s="450">
        <v>83</v>
      </c>
      <c r="BC743" s="450">
        <v>77</v>
      </c>
      <c r="BD743" s="450">
        <v>67</v>
      </c>
      <c r="BE743" s="451">
        <f t="shared" si="54"/>
        <v>335.38389830508476</v>
      </c>
      <c r="BF743" s="450">
        <v>3600</v>
      </c>
      <c r="BG743" s="451">
        <f t="shared" si="55"/>
        <v>335.38389830508476</v>
      </c>
      <c r="BH743" s="458">
        <f t="shared" si="58"/>
        <v>3600</v>
      </c>
      <c r="BI743" s="446" t="s">
        <v>1251</v>
      </c>
      <c r="BJ743" s="446" t="s">
        <v>199</v>
      </c>
      <c r="BK743" s="452" t="s">
        <v>200</v>
      </c>
      <c r="BL743" s="453">
        <v>1.1499999999999999</v>
      </c>
      <c r="BM743" s="454">
        <v>55</v>
      </c>
      <c r="BN743" s="454" t="s">
        <v>1404</v>
      </c>
      <c r="BO743" s="454" t="s">
        <v>1405</v>
      </c>
      <c r="BP743" s="454" t="s">
        <v>195</v>
      </c>
      <c r="BQ743" s="454" t="s">
        <v>195</v>
      </c>
      <c r="BT743" s="485">
        <v>152.96947370000001</v>
      </c>
    </row>
    <row r="744" spans="1:72" ht="13.5" customHeight="1" outlineLevel="1">
      <c r="A744" s="54" t="s">
        <v>1464</v>
      </c>
      <c r="B744" s="432" t="s">
        <v>1403</v>
      </c>
      <c r="C744" s="432">
        <v>60</v>
      </c>
      <c r="D744" s="432">
        <v>4</v>
      </c>
      <c r="E744" s="432" t="s">
        <v>354</v>
      </c>
      <c r="F744" s="433">
        <v>1780</v>
      </c>
      <c r="G744" s="456">
        <v>1582</v>
      </c>
      <c r="H744" s="434">
        <v>765</v>
      </c>
      <c r="I744" s="435">
        <v>38</v>
      </c>
      <c r="J744" s="436">
        <v>19</v>
      </c>
      <c r="K744" s="437">
        <v>15.200000000000001</v>
      </c>
      <c r="L744" s="438">
        <v>76.728811198220981</v>
      </c>
      <c r="M744" s="439">
        <v>38.364405599110491</v>
      </c>
      <c r="N744" s="440">
        <v>30.691524479288393</v>
      </c>
      <c r="O744" s="438">
        <v>104.0423377002292</v>
      </c>
      <c r="P744" s="439">
        <v>52.021168850114599</v>
      </c>
      <c r="Q744" s="441">
        <v>41.616935080091679</v>
      </c>
      <c r="R744" s="442">
        <v>136</v>
      </c>
      <c r="S744" s="443">
        <v>68</v>
      </c>
      <c r="T744" s="437">
        <v>54.400000000000006</v>
      </c>
      <c r="U744" s="444">
        <v>870</v>
      </c>
      <c r="V744" s="432">
        <v>435</v>
      </c>
      <c r="W744" s="445">
        <v>348</v>
      </c>
      <c r="X744" s="443" t="s">
        <v>231</v>
      </c>
      <c r="Y744" s="436" t="s">
        <v>194</v>
      </c>
      <c r="Z744" s="436">
        <v>95.2</v>
      </c>
      <c r="AA744" s="436">
        <v>95.4</v>
      </c>
      <c r="AB744" s="436">
        <v>95</v>
      </c>
      <c r="AC744" s="436">
        <v>94.5</v>
      </c>
      <c r="AD744" s="436">
        <v>77</v>
      </c>
      <c r="AE744" s="436">
        <v>85</v>
      </c>
      <c r="AF744" s="436">
        <v>87</v>
      </c>
      <c r="AG744" s="436">
        <v>177</v>
      </c>
      <c r="AH744" s="436">
        <v>319</v>
      </c>
      <c r="AI744" s="436">
        <v>425</v>
      </c>
      <c r="AJ744" s="436">
        <v>297.36</v>
      </c>
      <c r="AK744" s="436">
        <v>180</v>
      </c>
      <c r="AL744" s="436">
        <v>240</v>
      </c>
      <c r="AM744" s="436">
        <v>168</v>
      </c>
      <c r="AN744" s="432">
        <v>26</v>
      </c>
      <c r="AO744" s="432">
        <v>38</v>
      </c>
      <c r="AP744" s="446">
        <v>889.60799999999995</v>
      </c>
      <c r="AQ744" s="447">
        <v>223.2509495584639</v>
      </c>
      <c r="AR744" s="446">
        <v>275</v>
      </c>
      <c r="AS744" s="449">
        <v>16.899999999999999</v>
      </c>
      <c r="AT744" s="432" t="s">
        <v>299</v>
      </c>
      <c r="AU744" s="432" t="s">
        <v>197</v>
      </c>
      <c r="AV744" s="450">
        <v>64</v>
      </c>
      <c r="AW744" s="450">
        <v>75</v>
      </c>
      <c r="AX744" s="450">
        <v>42</v>
      </c>
      <c r="AY744" s="450">
        <v>52</v>
      </c>
      <c r="AZ744" s="450">
        <v>56</v>
      </c>
      <c r="BA744" s="450">
        <v>58</v>
      </c>
      <c r="BB744" s="450">
        <v>58</v>
      </c>
      <c r="BC744" s="450">
        <v>57</v>
      </c>
      <c r="BD744" s="450">
        <v>52</v>
      </c>
      <c r="BE744" s="451">
        <f t="shared" si="54"/>
        <v>447.17853107344632</v>
      </c>
      <c r="BF744" s="450">
        <v>2700</v>
      </c>
      <c r="BG744" s="451">
        <f t="shared" si="55"/>
        <v>447.17853107344632</v>
      </c>
      <c r="BH744" s="458">
        <f t="shared" si="58"/>
        <v>2700</v>
      </c>
      <c r="BI744" s="446" t="s">
        <v>1251</v>
      </c>
      <c r="BJ744" s="446" t="s">
        <v>199</v>
      </c>
      <c r="BK744" s="452" t="s">
        <v>200</v>
      </c>
      <c r="BL744" s="453">
        <v>1.1499999999999999</v>
      </c>
      <c r="BM744" s="454">
        <v>55</v>
      </c>
      <c r="BN744" s="454" t="s">
        <v>1404</v>
      </c>
      <c r="BO744" s="454" t="s">
        <v>1405</v>
      </c>
      <c r="BP744" s="454" t="s">
        <v>195</v>
      </c>
      <c r="BQ744" s="454" t="s">
        <v>195</v>
      </c>
      <c r="BT744" s="485">
        <v>163.93157890000001</v>
      </c>
    </row>
    <row r="745" spans="1:72" ht="13.5" customHeight="1" outlineLevel="1">
      <c r="A745" s="54" t="s">
        <v>1465</v>
      </c>
      <c r="B745" s="432" t="s">
        <v>1403</v>
      </c>
      <c r="C745" s="432">
        <v>75</v>
      </c>
      <c r="D745" s="432">
        <v>4</v>
      </c>
      <c r="E745" s="432" t="s">
        <v>356</v>
      </c>
      <c r="F745" s="433">
        <v>1780</v>
      </c>
      <c r="G745" s="456">
        <v>1582</v>
      </c>
      <c r="H745" s="434">
        <v>765</v>
      </c>
      <c r="I745" s="435">
        <v>50</v>
      </c>
      <c r="J745" s="436">
        <v>25</v>
      </c>
      <c r="K745" s="437">
        <v>20</v>
      </c>
      <c r="L745" s="438">
        <v>94.285229188029575</v>
      </c>
      <c r="M745" s="439">
        <v>47.142614594014788</v>
      </c>
      <c r="N745" s="440">
        <v>37.714091675211833</v>
      </c>
      <c r="O745" s="438">
        <v>129.50990366129784</v>
      </c>
      <c r="P745" s="439">
        <v>64.75495183064892</v>
      </c>
      <c r="Q745" s="441">
        <v>51.803961464519141</v>
      </c>
      <c r="R745" s="442">
        <v>170</v>
      </c>
      <c r="S745" s="443">
        <v>85</v>
      </c>
      <c r="T745" s="437">
        <v>68</v>
      </c>
      <c r="U745" s="444">
        <v>1086</v>
      </c>
      <c r="V745" s="432">
        <v>543</v>
      </c>
      <c r="W745" s="445">
        <v>434.40000000000003</v>
      </c>
      <c r="X745" s="443" t="s">
        <v>231</v>
      </c>
      <c r="Y745" s="436" t="s">
        <v>194</v>
      </c>
      <c r="Z745" s="436">
        <v>95.6</v>
      </c>
      <c r="AA745" s="436">
        <v>95.8</v>
      </c>
      <c r="AB745" s="436">
        <v>95.4</v>
      </c>
      <c r="AC745" s="436">
        <v>95</v>
      </c>
      <c r="AD745" s="436">
        <v>78</v>
      </c>
      <c r="AE745" s="436">
        <v>85</v>
      </c>
      <c r="AF745" s="436">
        <v>87</v>
      </c>
      <c r="AG745" s="436">
        <v>221</v>
      </c>
      <c r="AH745" s="436">
        <v>398</v>
      </c>
      <c r="AI745" s="436">
        <v>530</v>
      </c>
      <c r="AJ745" s="436">
        <v>371.28</v>
      </c>
      <c r="AK745" s="436">
        <v>180</v>
      </c>
      <c r="AL745" s="436">
        <v>240</v>
      </c>
      <c r="AM745" s="436">
        <v>168</v>
      </c>
      <c r="AN745" s="432">
        <v>25</v>
      </c>
      <c r="AO745" s="432">
        <v>35</v>
      </c>
      <c r="AP745" s="446">
        <v>946.86</v>
      </c>
      <c r="AQ745" s="447">
        <v>250.23812711602554</v>
      </c>
      <c r="AR745" s="446">
        <v>338</v>
      </c>
      <c r="AS745" s="449">
        <v>19.8</v>
      </c>
      <c r="AT745" s="432" t="s">
        <v>299</v>
      </c>
      <c r="AU745" s="432" t="s">
        <v>197</v>
      </c>
      <c r="AV745" s="450">
        <v>64</v>
      </c>
      <c r="AW745" s="450">
        <v>75</v>
      </c>
      <c r="AX745" s="450">
        <v>42</v>
      </c>
      <c r="AY745" s="450">
        <v>52</v>
      </c>
      <c r="AZ745" s="450">
        <v>56</v>
      </c>
      <c r="BA745" s="450">
        <v>58</v>
      </c>
      <c r="BB745" s="450">
        <v>58</v>
      </c>
      <c r="BC745" s="450">
        <v>57</v>
      </c>
      <c r="BD745" s="450">
        <v>52</v>
      </c>
      <c r="BE745" s="451">
        <f t="shared" si="54"/>
        <v>447.17853107344632</v>
      </c>
      <c r="BF745" s="450">
        <v>2700</v>
      </c>
      <c r="BG745" s="451">
        <f t="shared" si="55"/>
        <v>447.17853107344632</v>
      </c>
      <c r="BH745" s="458">
        <f t="shared" si="58"/>
        <v>2700</v>
      </c>
      <c r="BI745" s="446" t="s">
        <v>1251</v>
      </c>
      <c r="BJ745" s="446" t="s">
        <v>199</v>
      </c>
      <c r="BK745" s="452" t="s">
        <v>200</v>
      </c>
      <c r="BL745" s="453">
        <v>1.1499999999999999</v>
      </c>
      <c r="BM745" s="454">
        <v>55</v>
      </c>
      <c r="BN745" s="454" t="s">
        <v>1404</v>
      </c>
      <c r="BO745" s="454" t="s">
        <v>1405</v>
      </c>
      <c r="BP745" s="454" t="s">
        <v>195</v>
      </c>
      <c r="BQ745" s="454" t="s">
        <v>195</v>
      </c>
      <c r="BT745" s="485">
        <v>163.4</v>
      </c>
    </row>
    <row r="746" spans="1:72" ht="13.5" customHeight="1" outlineLevel="1">
      <c r="A746" s="54" t="s">
        <v>1466</v>
      </c>
      <c r="B746" s="432" t="s">
        <v>1403</v>
      </c>
      <c r="C746" s="432">
        <v>40</v>
      </c>
      <c r="D746" s="432">
        <v>6</v>
      </c>
      <c r="E746" s="432" t="s">
        <v>354</v>
      </c>
      <c r="F746" s="433">
        <v>1185</v>
      </c>
      <c r="G746" s="456">
        <v>1054</v>
      </c>
      <c r="H746" s="434">
        <v>533</v>
      </c>
      <c r="I746" s="435">
        <v>38</v>
      </c>
      <c r="J746" s="436">
        <v>19</v>
      </c>
      <c r="K746" s="437">
        <v>15.200000000000001</v>
      </c>
      <c r="L746" s="438">
        <v>58.413600615594781</v>
      </c>
      <c r="M746" s="439">
        <v>29.206800307797391</v>
      </c>
      <c r="N746" s="440">
        <v>23.365440246237913</v>
      </c>
      <c r="O746" s="438">
        <v>77.215463277702312</v>
      </c>
      <c r="P746" s="439">
        <v>38.607731638851156</v>
      </c>
      <c r="Q746" s="441">
        <v>30.886185311080926</v>
      </c>
      <c r="R746" s="442">
        <v>98</v>
      </c>
      <c r="S746" s="443">
        <v>49</v>
      </c>
      <c r="T746" s="437">
        <v>39.200000000000003</v>
      </c>
      <c r="U746" s="444">
        <v>580</v>
      </c>
      <c r="V746" s="432">
        <v>290</v>
      </c>
      <c r="W746" s="445">
        <v>232</v>
      </c>
      <c r="X746" s="443" t="s">
        <v>231</v>
      </c>
      <c r="Y746" s="436" t="s">
        <v>194</v>
      </c>
      <c r="Z746" s="436">
        <v>94.4</v>
      </c>
      <c r="AA746" s="436">
        <v>94.6</v>
      </c>
      <c r="AB746" s="436">
        <v>94.1</v>
      </c>
      <c r="AC746" s="436">
        <v>93.6</v>
      </c>
      <c r="AD746" s="436">
        <v>68</v>
      </c>
      <c r="AE746" s="436">
        <v>77</v>
      </c>
      <c r="AF746" s="436">
        <v>81</v>
      </c>
      <c r="AG746" s="436">
        <v>177</v>
      </c>
      <c r="AH746" s="436">
        <v>336</v>
      </c>
      <c r="AI746" s="436">
        <v>389</v>
      </c>
      <c r="AJ746" s="436">
        <v>315.06</v>
      </c>
      <c r="AK746" s="436">
        <v>190</v>
      </c>
      <c r="AL746" s="436">
        <v>220</v>
      </c>
      <c r="AM746" s="436">
        <v>178</v>
      </c>
      <c r="AN746" s="432">
        <v>29</v>
      </c>
      <c r="AO746" s="432">
        <v>55</v>
      </c>
      <c r="AP746" s="446">
        <v>605.54999999999995</v>
      </c>
      <c r="AQ746" s="447">
        <v>202.6993117393867</v>
      </c>
      <c r="AR746" s="446">
        <v>503</v>
      </c>
      <c r="AS746" s="449">
        <v>14.9</v>
      </c>
      <c r="AT746" s="432" t="s">
        <v>299</v>
      </c>
      <c r="AU746" s="432" t="s">
        <v>197</v>
      </c>
      <c r="AV746" s="450">
        <v>60</v>
      </c>
      <c r="AW746" s="450">
        <v>71</v>
      </c>
      <c r="AX746" s="450">
        <v>40</v>
      </c>
      <c r="AY746" s="450">
        <v>48</v>
      </c>
      <c r="AZ746" s="450">
        <v>53</v>
      </c>
      <c r="BA746" s="450">
        <v>54</v>
      </c>
      <c r="BB746" s="450">
        <v>53</v>
      </c>
      <c r="BC746" s="450">
        <v>52</v>
      </c>
      <c r="BD746" s="450">
        <v>50</v>
      </c>
      <c r="BE746" s="451">
        <f t="shared" si="54"/>
        <v>635.46422836752902</v>
      </c>
      <c r="BF746" s="450">
        <v>1900</v>
      </c>
      <c r="BG746" s="451">
        <f t="shared" si="55"/>
        <v>635.46422836752902</v>
      </c>
      <c r="BH746" s="458">
        <f t="shared" si="58"/>
        <v>1900</v>
      </c>
      <c r="BI746" s="446" t="s">
        <v>1251</v>
      </c>
      <c r="BJ746" s="446" t="s">
        <v>199</v>
      </c>
      <c r="BK746" s="452" t="s">
        <v>200</v>
      </c>
      <c r="BL746" s="453">
        <v>1.1499999999999999</v>
      </c>
      <c r="BM746" s="454">
        <v>55</v>
      </c>
      <c r="BN746" s="454" t="s">
        <v>1404</v>
      </c>
      <c r="BO746" s="454" t="s">
        <v>1405</v>
      </c>
      <c r="BP746" s="454" t="s">
        <v>195</v>
      </c>
      <c r="BQ746" s="454" t="s">
        <v>195</v>
      </c>
      <c r="BT746" s="485">
        <v>165.43157890000001</v>
      </c>
    </row>
    <row r="747" spans="1:72" ht="13.5" customHeight="1" outlineLevel="1">
      <c r="A747" s="54" t="s">
        <v>1467</v>
      </c>
      <c r="B747" s="432" t="s">
        <v>1403</v>
      </c>
      <c r="C747" s="432">
        <v>50</v>
      </c>
      <c r="D747" s="432">
        <v>6</v>
      </c>
      <c r="E747" s="432" t="s">
        <v>356</v>
      </c>
      <c r="F747" s="433">
        <v>1185</v>
      </c>
      <c r="G747" s="456">
        <v>1054</v>
      </c>
      <c r="H747" s="434">
        <v>533</v>
      </c>
      <c r="I747" s="435">
        <v>48</v>
      </c>
      <c r="J747" s="436">
        <v>24</v>
      </c>
      <c r="K747" s="437">
        <v>19.200000000000003</v>
      </c>
      <c r="L747" s="438">
        <v>74.422154864962295</v>
      </c>
      <c r="M747" s="439">
        <v>37.211077432481147</v>
      </c>
      <c r="N747" s="440">
        <v>29.76886194598492</v>
      </c>
      <c r="O747" s="438">
        <v>98.100420970209697</v>
      </c>
      <c r="P747" s="439">
        <v>49.050210485104849</v>
      </c>
      <c r="Q747" s="441">
        <v>39.24016838808388</v>
      </c>
      <c r="R747" s="442">
        <v>124</v>
      </c>
      <c r="S747" s="443">
        <v>62</v>
      </c>
      <c r="T747" s="437">
        <v>49.6</v>
      </c>
      <c r="U747" s="444">
        <v>726</v>
      </c>
      <c r="V747" s="432">
        <v>363</v>
      </c>
      <c r="W747" s="445">
        <v>290.40000000000003</v>
      </c>
      <c r="X747" s="443" t="s">
        <v>231</v>
      </c>
      <c r="Y747" s="436" t="s">
        <v>194</v>
      </c>
      <c r="Z747" s="436">
        <v>94</v>
      </c>
      <c r="AA747" s="436">
        <v>94.3</v>
      </c>
      <c r="AB747" s="436">
        <v>94.1</v>
      </c>
      <c r="AC747" s="436">
        <v>93.6</v>
      </c>
      <c r="AD747" s="436">
        <v>67</v>
      </c>
      <c r="AE747" s="436">
        <v>76</v>
      </c>
      <c r="AF747" s="436">
        <v>80</v>
      </c>
      <c r="AG747" s="436">
        <v>222</v>
      </c>
      <c r="AH747" s="436">
        <v>422</v>
      </c>
      <c r="AI747" s="436">
        <v>488</v>
      </c>
      <c r="AJ747" s="436">
        <v>395.16</v>
      </c>
      <c r="AK747" s="436">
        <v>190</v>
      </c>
      <c r="AL747" s="436">
        <v>220</v>
      </c>
      <c r="AM747" s="436">
        <v>178</v>
      </c>
      <c r="AN747" s="432">
        <v>29</v>
      </c>
      <c r="AO747" s="432">
        <v>55</v>
      </c>
      <c r="AP747" s="446">
        <v>849.97199999999998</v>
      </c>
      <c r="AQ747" s="447">
        <v>216.1583166680669</v>
      </c>
      <c r="AR747" s="446">
        <v>620</v>
      </c>
      <c r="AS747" s="449">
        <v>16.3</v>
      </c>
      <c r="AT747" s="432" t="s">
        <v>299</v>
      </c>
      <c r="AU747" s="432" t="s">
        <v>197</v>
      </c>
      <c r="AV747" s="450">
        <v>60</v>
      </c>
      <c r="AW747" s="450">
        <v>71</v>
      </c>
      <c r="AX747" s="450">
        <v>40</v>
      </c>
      <c r="AY747" s="450">
        <v>48</v>
      </c>
      <c r="AZ747" s="450">
        <v>53</v>
      </c>
      <c r="BA747" s="450">
        <v>54</v>
      </c>
      <c r="BB747" s="450">
        <v>53</v>
      </c>
      <c r="BC747" s="450">
        <v>52</v>
      </c>
      <c r="BD747" s="450">
        <v>50</v>
      </c>
      <c r="BE747" s="451">
        <f t="shared" si="54"/>
        <v>635.46422836752902</v>
      </c>
      <c r="BF747" s="450">
        <v>1900</v>
      </c>
      <c r="BG747" s="451">
        <f t="shared" si="55"/>
        <v>635.46422836752902</v>
      </c>
      <c r="BH747" s="458">
        <f t="shared" si="58"/>
        <v>1900</v>
      </c>
      <c r="BI747" s="446" t="s">
        <v>1251</v>
      </c>
      <c r="BJ747" s="446" t="s">
        <v>199</v>
      </c>
      <c r="BK747" s="452" t="s">
        <v>200</v>
      </c>
      <c r="BL747" s="453">
        <v>1.1499999999999999</v>
      </c>
      <c r="BM747" s="454">
        <v>55</v>
      </c>
      <c r="BN747" s="454" t="s">
        <v>1404</v>
      </c>
      <c r="BO747" s="454" t="s">
        <v>1405</v>
      </c>
      <c r="BP747" s="454" t="s">
        <v>195</v>
      </c>
      <c r="BQ747" s="454" t="s">
        <v>195</v>
      </c>
      <c r="BT747" s="485">
        <v>164.76315790000001</v>
      </c>
    </row>
    <row r="748" spans="1:72" ht="13.5" customHeight="1" outlineLevel="1">
      <c r="A748" s="431" t="s">
        <v>1468</v>
      </c>
      <c r="B748" s="432" t="s">
        <v>1403</v>
      </c>
      <c r="C748" s="432">
        <v>100</v>
      </c>
      <c r="D748" s="432">
        <v>4</v>
      </c>
      <c r="E748" s="432" t="s">
        <v>360</v>
      </c>
      <c r="F748" s="433">
        <v>1780</v>
      </c>
      <c r="G748" s="456">
        <v>1584</v>
      </c>
      <c r="H748" s="434">
        <v>1174</v>
      </c>
      <c r="I748" s="435">
        <v>60</v>
      </c>
      <c r="J748" s="436">
        <v>30</v>
      </c>
      <c r="K748" s="437">
        <v>24</v>
      </c>
      <c r="L748" s="438">
        <v>122.31490901344795</v>
      </c>
      <c r="M748" s="439">
        <v>61.157454506723973</v>
      </c>
      <c r="N748" s="440">
        <v>48.925963605379181</v>
      </c>
      <c r="O748" s="438">
        <v>170.31639946930693</v>
      </c>
      <c r="P748" s="439">
        <v>85.158199734653465</v>
      </c>
      <c r="Q748" s="441">
        <v>68.126559787722769</v>
      </c>
      <c r="R748" s="442">
        <v>226</v>
      </c>
      <c r="S748" s="443">
        <v>113</v>
      </c>
      <c r="T748" s="437">
        <v>90.4</v>
      </c>
      <c r="U748" s="444">
        <v>1450</v>
      </c>
      <c r="V748" s="432">
        <v>725</v>
      </c>
      <c r="W748" s="445">
        <v>580</v>
      </c>
      <c r="X748" s="443" t="s">
        <v>231</v>
      </c>
      <c r="Y748" s="436" t="s">
        <v>194</v>
      </c>
      <c r="Z748" s="436">
        <v>95.8</v>
      </c>
      <c r="AA748" s="436">
        <v>96</v>
      </c>
      <c r="AB748" s="436">
        <v>95.4</v>
      </c>
      <c r="AC748" s="436">
        <v>95</v>
      </c>
      <c r="AD748" s="436">
        <v>80</v>
      </c>
      <c r="AE748" s="436">
        <v>86</v>
      </c>
      <c r="AF748" s="436">
        <v>87</v>
      </c>
      <c r="AG748" s="436">
        <v>295</v>
      </c>
      <c r="AH748" s="436">
        <v>531</v>
      </c>
      <c r="AI748" s="436">
        <v>590</v>
      </c>
      <c r="AJ748" s="436">
        <v>457.25</v>
      </c>
      <c r="AK748" s="436">
        <v>180</v>
      </c>
      <c r="AL748" s="436">
        <v>200</v>
      </c>
      <c r="AM748" s="436">
        <v>155</v>
      </c>
      <c r="AN748" s="432">
        <v>25</v>
      </c>
      <c r="AO748" s="432">
        <v>35</v>
      </c>
      <c r="AP748" s="446">
        <v>1189.08</v>
      </c>
      <c r="AQ748" s="447">
        <v>301.2910009361301</v>
      </c>
      <c r="AR748" s="446">
        <v>441</v>
      </c>
      <c r="AS748" s="449">
        <v>23.4</v>
      </c>
      <c r="AT748" s="432" t="s">
        <v>299</v>
      </c>
      <c r="AU748" s="432" t="s">
        <v>197</v>
      </c>
      <c r="AV748" s="450" t="s">
        <v>361</v>
      </c>
      <c r="AW748" s="450">
        <v>79</v>
      </c>
      <c r="AX748" s="450">
        <v>53</v>
      </c>
      <c r="AY748" s="450">
        <v>66</v>
      </c>
      <c r="AZ748" s="450">
        <v>76</v>
      </c>
      <c r="BA748" s="450">
        <v>73</v>
      </c>
      <c r="BB748" s="450">
        <v>70</v>
      </c>
      <c r="BC748" s="450">
        <v>65</v>
      </c>
      <c r="BD748" s="450">
        <v>51</v>
      </c>
      <c r="BE748" s="451">
        <f t="shared" si="54"/>
        <v>447.17853107344632</v>
      </c>
      <c r="BF748" s="450">
        <v>2700</v>
      </c>
      <c r="BG748" s="451">
        <f t="shared" si="55"/>
        <v>447.17853107344632</v>
      </c>
      <c r="BH748" s="450">
        <v>2700</v>
      </c>
      <c r="BI748" s="446" t="s">
        <v>1251</v>
      </c>
      <c r="BJ748" s="446" t="s">
        <v>199</v>
      </c>
      <c r="BK748" s="452" t="s">
        <v>200</v>
      </c>
      <c r="BL748" s="453">
        <v>1.1499999999999999</v>
      </c>
      <c r="BM748" s="454">
        <v>55</v>
      </c>
      <c r="BN748" s="454" t="s">
        <v>1404</v>
      </c>
      <c r="BO748" s="454" t="s">
        <v>1405</v>
      </c>
      <c r="BP748" s="454" t="s">
        <v>195</v>
      </c>
      <c r="BQ748" s="454" t="s">
        <v>195</v>
      </c>
      <c r="BT748" s="485">
        <v>150.26315790000001</v>
      </c>
    </row>
    <row r="749" spans="1:72" ht="13.5" customHeight="1" outlineLevel="1">
      <c r="A749" s="431" t="s">
        <v>1469</v>
      </c>
      <c r="B749" s="432" t="s">
        <v>1403</v>
      </c>
      <c r="C749" s="432">
        <v>60</v>
      </c>
      <c r="D749" s="432">
        <v>6</v>
      </c>
      <c r="E749" s="432" t="s">
        <v>363</v>
      </c>
      <c r="F749" s="433">
        <v>1185</v>
      </c>
      <c r="G749" s="456">
        <v>1054</v>
      </c>
      <c r="H749" s="434">
        <v>580</v>
      </c>
      <c r="I749" s="435">
        <v>56</v>
      </c>
      <c r="J749" s="436">
        <v>28</v>
      </c>
      <c r="K749" s="437">
        <v>22.400000000000002</v>
      </c>
      <c r="L749" s="438">
        <v>91.859036029305742</v>
      </c>
      <c r="M749" s="439">
        <v>45.929518014652871</v>
      </c>
      <c r="N749" s="440">
        <v>36.743614411722298</v>
      </c>
      <c r="O749" s="438">
        <v>117.22326966197389</v>
      </c>
      <c r="P749" s="439">
        <v>58.611634830986944</v>
      </c>
      <c r="Q749" s="441">
        <v>46.889307864789558</v>
      </c>
      <c r="R749" s="442">
        <v>148</v>
      </c>
      <c r="S749" s="443">
        <v>74</v>
      </c>
      <c r="T749" s="437">
        <v>59.2</v>
      </c>
      <c r="U749" s="444">
        <v>870</v>
      </c>
      <c r="V749" s="432">
        <v>435</v>
      </c>
      <c r="W749" s="445">
        <v>348</v>
      </c>
      <c r="X749" s="443" t="s">
        <v>231</v>
      </c>
      <c r="Y749" s="436" t="s">
        <v>194</v>
      </c>
      <c r="Z749" s="436">
        <v>94.2</v>
      </c>
      <c r="AA749" s="436">
        <v>94.7</v>
      </c>
      <c r="AB749" s="436">
        <v>94.5</v>
      </c>
      <c r="AC749" s="436">
        <v>94.1</v>
      </c>
      <c r="AD749" s="436">
        <v>65</v>
      </c>
      <c r="AE749" s="436">
        <v>76</v>
      </c>
      <c r="AF749" s="436">
        <v>80</v>
      </c>
      <c r="AG749" s="436">
        <v>266</v>
      </c>
      <c r="AH749" s="436">
        <v>479</v>
      </c>
      <c r="AI749" s="436">
        <v>585</v>
      </c>
      <c r="AJ749" s="436">
        <v>446.88</v>
      </c>
      <c r="AK749" s="436">
        <v>180</v>
      </c>
      <c r="AL749" s="436">
        <v>220</v>
      </c>
      <c r="AM749" s="436">
        <v>168</v>
      </c>
      <c r="AN749" s="432">
        <v>25</v>
      </c>
      <c r="AO749" s="432">
        <v>50</v>
      </c>
      <c r="AP749" s="446">
        <v>1055</v>
      </c>
      <c r="AQ749" s="447">
        <v>280.68453388879516</v>
      </c>
      <c r="AR749" s="446">
        <v>735</v>
      </c>
      <c r="AS749" s="449">
        <v>21.4</v>
      </c>
      <c r="AT749" s="432" t="s">
        <v>299</v>
      </c>
      <c r="AU749" s="432" t="s">
        <v>197</v>
      </c>
      <c r="AV749" s="450" t="s">
        <v>364</v>
      </c>
      <c r="AW749" s="450" t="s">
        <v>365</v>
      </c>
      <c r="AX749" s="450" t="s">
        <v>348</v>
      </c>
      <c r="AY749" s="450" t="s">
        <v>329</v>
      </c>
      <c r="AZ749" s="450" t="s">
        <v>366</v>
      </c>
      <c r="BA749" s="450" t="s">
        <v>367</v>
      </c>
      <c r="BB749" s="450" t="s">
        <v>318</v>
      </c>
      <c r="BC749" s="450" t="s">
        <v>348</v>
      </c>
      <c r="BD749" s="450" t="s">
        <v>368</v>
      </c>
      <c r="BE749" s="451">
        <f t="shared" si="54"/>
        <v>670.76779661016951</v>
      </c>
      <c r="BF749" s="450">
        <v>1800</v>
      </c>
      <c r="BG749" s="451">
        <f t="shared" si="55"/>
        <v>670.76779661016951</v>
      </c>
      <c r="BH749" s="450">
        <v>1800</v>
      </c>
      <c r="BI749" s="446" t="s">
        <v>1251</v>
      </c>
      <c r="BJ749" s="446" t="s">
        <v>199</v>
      </c>
      <c r="BK749" s="452" t="s">
        <v>200</v>
      </c>
      <c r="BL749" s="453">
        <v>1.1499999999999999</v>
      </c>
      <c r="BM749" s="454">
        <v>55</v>
      </c>
      <c r="BN749" s="454" t="s">
        <v>1404</v>
      </c>
      <c r="BO749" s="454" t="s">
        <v>1405</v>
      </c>
      <c r="BP749" s="454" t="s">
        <v>195</v>
      </c>
      <c r="BQ749" s="454" t="s">
        <v>195</v>
      </c>
      <c r="BT749" s="485">
        <v>154.27894739999999</v>
      </c>
    </row>
    <row r="750" spans="1:72" ht="13.5" customHeight="1" outlineLevel="1">
      <c r="A750" s="431" t="s">
        <v>1470</v>
      </c>
      <c r="B750" s="432" t="s">
        <v>1403</v>
      </c>
      <c r="C750" s="432">
        <v>75</v>
      </c>
      <c r="D750" s="432">
        <v>6</v>
      </c>
      <c r="E750" s="432" t="s">
        <v>360</v>
      </c>
      <c r="F750" s="433">
        <v>1185</v>
      </c>
      <c r="G750" s="456">
        <v>1054</v>
      </c>
      <c r="H750" s="434">
        <v>580</v>
      </c>
      <c r="I750" s="435">
        <v>68</v>
      </c>
      <c r="J750" s="436">
        <v>34</v>
      </c>
      <c r="K750" s="437">
        <v>27.200000000000003</v>
      </c>
      <c r="L750" s="438">
        <v>109.17853546948548</v>
      </c>
      <c r="M750" s="439">
        <v>54.589267734742741</v>
      </c>
      <c r="N750" s="440">
        <v>43.671414187794198</v>
      </c>
      <c r="O750" s="438">
        <v>144.321315056717</v>
      </c>
      <c r="P750" s="439">
        <v>72.160657528358499</v>
      </c>
      <c r="Q750" s="441">
        <v>57.7285260226868</v>
      </c>
      <c r="R750" s="442">
        <v>186</v>
      </c>
      <c r="S750" s="443">
        <v>93</v>
      </c>
      <c r="T750" s="437">
        <v>74.400000000000006</v>
      </c>
      <c r="U750" s="444">
        <v>1086</v>
      </c>
      <c r="V750" s="432">
        <v>543</v>
      </c>
      <c r="W750" s="445">
        <v>434.40000000000003</v>
      </c>
      <c r="X750" s="443" t="s">
        <v>231</v>
      </c>
      <c r="Y750" s="436" t="s">
        <v>194</v>
      </c>
      <c r="Z750" s="436">
        <v>94.7</v>
      </c>
      <c r="AA750" s="436">
        <v>94.9</v>
      </c>
      <c r="AB750" s="436">
        <v>94.5</v>
      </c>
      <c r="AC750" s="436">
        <v>94.1</v>
      </c>
      <c r="AD750" s="436">
        <v>68</v>
      </c>
      <c r="AE750" s="436">
        <v>77</v>
      </c>
      <c r="AF750" s="436">
        <v>80</v>
      </c>
      <c r="AG750" s="436">
        <v>332</v>
      </c>
      <c r="AH750" s="436">
        <v>598</v>
      </c>
      <c r="AI750" s="436">
        <v>730</v>
      </c>
      <c r="AJ750" s="436">
        <v>557.76</v>
      </c>
      <c r="AK750" s="436">
        <v>180</v>
      </c>
      <c r="AL750" s="436">
        <v>220</v>
      </c>
      <c r="AM750" s="436">
        <v>168</v>
      </c>
      <c r="AN750" s="432">
        <v>33</v>
      </c>
      <c r="AO750" s="432">
        <v>45</v>
      </c>
      <c r="AP750" s="446">
        <v>1025</v>
      </c>
      <c r="AQ750" s="447">
        <v>303.57518674028131</v>
      </c>
      <c r="AR750" s="446">
        <v>735</v>
      </c>
      <c r="AS750" s="449">
        <v>23.8</v>
      </c>
      <c r="AT750" s="432" t="s">
        <v>299</v>
      </c>
      <c r="AU750" s="432" t="s">
        <v>197</v>
      </c>
      <c r="AV750" s="450" t="s">
        <v>364</v>
      </c>
      <c r="AW750" s="450" t="s">
        <v>365</v>
      </c>
      <c r="AX750" s="450" t="s">
        <v>348</v>
      </c>
      <c r="AY750" s="450" t="s">
        <v>329</v>
      </c>
      <c r="AZ750" s="450" t="s">
        <v>366</v>
      </c>
      <c r="BA750" s="450" t="s">
        <v>367</v>
      </c>
      <c r="BB750" s="450" t="s">
        <v>318</v>
      </c>
      <c r="BC750" s="450" t="s">
        <v>348</v>
      </c>
      <c r="BD750" s="450" t="s">
        <v>368</v>
      </c>
      <c r="BE750" s="451">
        <f t="shared" si="54"/>
        <v>670.76779661016951</v>
      </c>
      <c r="BF750" s="450">
        <v>1800</v>
      </c>
      <c r="BG750" s="451">
        <f t="shared" si="55"/>
        <v>670.76779661016951</v>
      </c>
      <c r="BH750" s="450">
        <v>1800</v>
      </c>
      <c r="BI750" s="446" t="s">
        <v>1251</v>
      </c>
      <c r="BJ750" s="446" t="s">
        <v>199</v>
      </c>
      <c r="BK750" s="452" t="s">
        <v>200</v>
      </c>
      <c r="BL750" s="453">
        <v>1.1499999999999999</v>
      </c>
      <c r="BM750" s="454">
        <v>55</v>
      </c>
      <c r="BN750" s="454" t="s">
        <v>1404</v>
      </c>
      <c r="BO750" s="454" t="s">
        <v>1405</v>
      </c>
      <c r="BP750" s="454" t="s">
        <v>195</v>
      </c>
      <c r="BQ750" s="454" t="s">
        <v>195</v>
      </c>
      <c r="BT750" s="485">
        <v>153.3947368</v>
      </c>
    </row>
    <row r="751" spans="1:72" ht="13.5" customHeight="1" outlineLevel="1">
      <c r="A751" s="431" t="s">
        <v>1471</v>
      </c>
      <c r="B751" s="432" t="s">
        <v>1403</v>
      </c>
      <c r="C751" s="432">
        <v>100</v>
      </c>
      <c r="D751" s="432">
        <v>2</v>
      </c>
      <c r="E751" s="432" t="s">
        <v>375</v>
      </c>
      <c r="F751" s="433">
        <v>3570</v>
      </c>
      <c r="G751" s="456">
        <v>3570</v>
      </c>
      <c r="H751" s="434">
        <v>1142</v>
      </c>
      <c r="I751" s="435">
        <v>38</v>
      </c>
      <c r="J751" s="436">
        <v>19</v>
      </c>
      <c r="K751" s="437">
        <v>15.200000000000001</v>
      </c>
      <c r="L751" s="438">
        <v>110.10353097005697</v>
      </c>
      <c r="M751" s="439">
        <v>55.051765485028483</v>
      </c>
      <c r="N751" s="440">
        <v>44.041412388022792</v>
      </c>
      <c r="O751" s="438">
        <v>161.39435678097854</v>
      </c>
      <c r="P751" s="439">
        <v>80.69717839048927</v>
      </c>
      <c r="Q751" s="441">
        <v>64.557742712391416</v>
      </c>
      <c r="R751" s="442">
        <v>216</v>
      </c>
      <c r="S751" s="443">
        <v>108</v>
      </c>
      <c r="T751" s="437">
        <v>86.4</v>
      </c>
      <c r="U751" s="444">
        <v>1450</v>
      </c>
      <c r="V751" s="432">
        <v>725</v>
      </c>
      <c r="W751" s="445">
        <v>580</v>
      </c>
      <c r="X751" s="443" t="s">
        <v>231</v>
      </c>
      <c r="Y751" s="436" t="s">
        <v>194</v>
      </c>
      <c r="Z751" s="436">
        <v>94.6</v>
      </c>
      <c r="AA751" s="436">
        <v>94.7</v>
      </c>
      <c r="AB751" s="436">
        <v>94.1</v>
      </c>
      <c r="AC751" s="436">
        <v>93.6</v>
      </c>
      <c r="AD751" s="436">
        <v>90</v>
      </c>
      <c r="AE751" s="436">
        <v>92</v>
      </c>
      <c r="AF751" s="436">
        <v>92</v>
      </c>
      <c r="AG751" s="436">
        <v>147</v>
      </c>
      <c r="AH751" s="436">
        <v>177</v>
      </c>
      <c r="AI751" s="436">
        <v>294</v>
      </c>
      <c r="AJ751" s="436">
        <v>164.64000000000001</v>
      </c>
      <c r="AK751" s="436">
        <v>120</v>
      </c>
      <c r="AL751" s="436">
        <v>200</v>
      </c>
      <c r="AM751" s="436">
        <v>112</v>
      </c>
      <c r="AN751" s="432">
        <v>25</v>
      </c>
      <c r="AO751" s="432">
        <v>45</v>
      </c>
      <c r="AP751" s="446">
        <v>1020</v>
      </c>
      <c r="AQ751" s="447">
        <v>31</v>
      </c>
      <c r="AR751" s="446">
        <v>92</v>
      </c>
      <c r="AS751" s="449">
        <v>12.7</v>
      </c>
      <c r="AT751" s="432" t="s">
        <v>299</v>
      </c>
      <c r="AU751" s="432" t="s">
        <v>197</v>
      </c>
      <c r="AV751" s="450">
        <v>80</v>
      </c>
      <c r="AW751" s="450">
        <v>91</v>
      </c>
      <c r="AX751" s="450">
        <v>51</v>
      </c>
      <c r="AY751" s="450">
        <v>67</v>
      </c>
      <c r="AZ751" s="450">
        <v>72</v>
      </c>
      <c r="BA751" s="450">
        <v>74</v>
      </c>
      <c r="BB751" s="450">
        <v>74</v>
      </c>
      <c r="BC751" s="450">
        <v>72</v>
      </c>
      <c r="BD751" s="450">
        <v>77</v>
      </c>
      <c r="BE751" s="451">
        <f t="shared" si="54"/>
        <v>335.38389830508476</v>
      </c>
      <c r="BF751" s="450">
        <v>3600</v>
      </c>
      <c r="BG751" s="451">
        <f t="shared" si="55"/>
        <v>335.38389830508476</v>
      </c>
      <c r="BH751" s="450">
        <v>3600</v>
      </c>
      <c r="BI751" s="446" t="s">
        <v>1251</v>
      </c>
      <c r="BJ751" s="446" t="s">
        <v>199</v>
      </c>
      <c r="BK751" s="452" t="s">
        <v>200</v>
      </c>
      <c r="BL751" s="453">
        <v>1.1499999999999999</v>
      </c>
      <c r="BM751" s="454">
        <v>55</v>
      </c>
      <c r="BN751" s="454" t="s">
        <v>1404</v>
      </c>
      <c r="BO751" s="454" t="s">
        <v>1405</v>
      </c>
      <c r="BP751" s="454" t="s">
        <v>195</v>
      </c>
      <c r="BQ751" s="454" t="s">
        <v>195</v>
      </c>
      <c r="BT751" s="485">
        <v>117.6473684</v>
      </c>
    </row>
    <row r="752" spans="1:72" ht="13.5" customHeight="1" outlineLevel="1">
      <c r="A752" s="54" t="s">
        <v>1472</v>
      </c>
      <c r="B752" s="432" t="s">
        <v>1403</v>
      </c>
      <c r="C752" s="432">
        <v>100</v>
      </c>
      <c r="D752" s="432">
        <v>4</v>
      </c>
      <c r="E752" s="432" t="s">
        <v>375</v>
      </c>
      <c r="F752" s="433">
        <v>1780</v>
      </c>
      <c r="G752" s="456">
        <v>1584</v>
      </c>
      <c r="H752" s="434">
        <v>1174</v>
      </c>
      <c r="I752" s="435">
        <v>60</v>
      </c>
      <c r="J752" s="436">
        <v>30</v>
      </c>
      <c r="K752" s="437">
        <v>24</v>
      </c>
      <c r="L752" s="438">
        <v>122.31490901344795</v>
      </c>
      <c r="M752" s="439">
        <v>61.157454506723973</v>
      </c>
      <c r="N752" s="440">
        <v>48.925963605379181</v>
      </c>
      <c r="O752" s="438">
        <v>170.31639946930693</v>
      </c>
      <c r="P752" s="439">
        <v>85.158199734653465</v>
      </c>
      <c r="Q752" s="441">
        <v>68.126559787722769</v>
      </c>
      <c r="R752" s="442">
        <v>226</v>
      </c>
      <c r="S752" s="443">
        <v>113</v>
      </c>
      <c r="T752" s="437">
        <v>90.4</v>
      </c>
      <c r="U752" s="444">
        <v>1450</v>
      </c>
      <c r="V752" s="432">
        <v>725</v>
      </c>
      <c r="W752" s="445">
        <v>580</v>
      </c>
      <c r="X752" s="443" t="s">
        <v>231</v>
      </c>
      <c r="Y752" s="436" t="s">
        <v>194</v>
      </c>
      <c r="Z752" s="436">
        <v>95.8</v>
      </c>
      <c r="AA752" s="436">
        <v>96</v>
      </c>
      <c r="AB752" s="436">
        <v>95.4</v>
      </c>
      <c r="AC752" s="436">
        <v>95</v>
      </c>
      <c r="AD752" s="436">
        <v>80</v>
      </c>
      <c r="AE752" s="436">
        <v>86</v>
      </c>
      <c r="AF752" s="436">
        <v>87</v>
      </c>
      <c r="AG752" s="436">
        <v>295</v>
      </c>
      <c r="AH752" s="436">
        <v>531</v>
      </c>
      <c r="AI752" s="436">
        <v>590</v>
      </c>
      <c r="AJ752" s="436">
        <v>457.25</v>
      </c>
      <c r="AK752" s="436">
        <v>180</v>
      </c>
      <c r="AL752" s="436">
        <v>200</v>
      </c>
      <c r="AM752" s="436">
        <v>155</v>
      </c>
      <c r="AN752" s="432">
        <v>25</v>
      </c>
      <c r="AO752" s="432">
        <v>35</v>
      </c>
      <c r="AP752" s="446">
        <v>1189.08</v>
      </c>
      <c r="AQ752" s="447">
        <v>301.2910009361301</v>
      </c>
      <c r="AR752" s="446">
        <v>441</v>
      </c>
      <c r="AS752" s="449">
        <v>23.4</v>
      </c>
      <c r="AT752" s="432" t="s">
        <v>299</v>
      </c>
      <c r="AU752" s="432" t="s">
        <v>197</v>
      </c>
      <c r="AV752" s="450" t="s">
        <v>361</v>
      </c>
      <c r="AW752" s="450">
        <v>79</v>
      </c>
      <c r="AX752" s="450">
        <v>53</v>
      </c>
      <c r="AY752" s="450">
        <v>66</v>
      </c>
      <c r="AZ752" s="450">
        <v>76</v>
      </c>
      <c r="BA752" s="450">
        <v>73</v>
      </c>
      <c r="BB752" s="450">
        <v>70</v>
      </c>
      <c r="BC752" s="450">
        <v>65</v>
      </c>
      <c r="BD752" s="450">
        <v>51</v>
      </c>
      <c r="BE752" s="451">
        <f t="shared" si="54"/>
        <v>447.17853107344632</v>
      </c>
      <c r="BF752" s="450">
        <v>2700</v>
      </c>
      <c r="BG752" s="451">
        <f t="shared" si="55"/>
        <v>447.17853107344632</v>
      </c>
      <c r="BH752" s="458">
        <f t="shared" ref="BH752:BH754" si="59">BF752</f>
        <v>2700</v>
      </c>
      <c r="BI752" s="446" t="s">
        <v>1251</v>
      </c>
      <c r="BJ752" s="446" t="s">
        <v>199</v>
      </c>
      <c r="BK752" s="452" t="s">
        <v>200</v>
      </c>
      <c r="BL752" s="453">
        <v>1.1499999999999999</v>
      </c>
      <c r="BM752" s="454">
        <v>55</v>
      </c>
      <c r="BN752" s="454" t="s">
        <v>1404</v>
      </c>
      <c r="BO752" s="454" t="s">
        <v>1405</v>
      </c>
      <c r="BP752" s="454" t="s">
        <v>195</v>
      </c>
      <c r="BQ752" s="454" t="s">
        <v>195</v>
      </c>
      <c r="BT752" s="485">
        <v>150.26315790000001</v>
      </c>
    </row>
    <row r="753" spans="1:72" ht="13.5" customHeight="1" outlineLevel="1">
      <c r="A753" s="54" t="s">
        <v>1473</v>
      </c>
      <c r="B753" s="432" t="s">
        <v>1403</v>
      </c>
      <c r="C753" s="432">
        <v>60</v>
      </c>
      <c r="D753" s="432">
        <v>6</v>
      </c>
      <c r="E753" s="432" t="s">
        <v>1347</v>
      </c>
      <c r="F753" s="433">
        <v>1185</v>
      </c>
      <c r="G753" s="456">
        <v>1054</v>
      </c>
      <c r="H753" s="434">
        <v>580</v>
      </c>
      <c r="I753" s="435">
        <v>56</v>
      </c>
      <c r="J753" s="436">
        <v>28</v>
      </c>
      <c r="K753" s="437">
        <v>22.400000000000002</v>
      </c>
      <c r="L753" s="438">
        <v>91.859036029305742</v>
      </c>
      <c r="M753" s="439">
        <v>45.929518014652871</v>
      </c>
      <c r="N753" s="440">
        <v>36.743614411722298</v>
      </c>
      <c r="O753" s="438">
        <v>117.22326966197389</v>
      </c>
      <c r="P753" s="439">
        <v>58.611634830986944</v>
      </c>
      <c r="Q753" s="441">
        <v>46.889307864789558</v>
      </c>
      <c r="R753" s="442">
        <v>148</v>
      </c>
      <c r="S753" s="443">
        <v>74</v>
      </c>
      <c r="T753" s="437">
        <v>59.2</v>
      </c>
      <c r="U753" s="444">
        <v>870</v>
      </c>
      <c r="V753" s="432">
        <v>435</v>
      </c>
      <c r="W753" s="445">
        <v>348</v>
      </c>
      <c r="X753" s="443" t="s">
        <v>231</v>
      </c>
      <c r="Y753" s="436" t="s">
        <v>194</v>
      </c>
      <c r="Z753" s="436">
        <v>94.2</v>
      </c>
      <c r="AA753" s="436">
        <v>94.7</v>
      </c>
      <c r="AB753" s="436">
        <v>94.5</v>
      </c>
      <c r="AC753" s="436">
        <v>94.1</v>
      </c>
      <c r="AD753" s="436">
        <v>65</v>
      </c>
      <c r="AE753" s="436">
        <v>76</v>
      </c>
      <c r="AF753" s="436">
        <v>80</v>
      </c>
      <c r="AG753" s="436">
        <v>266</v>
      </c>
      <c r="AH753" s="436">
        <v>479</v>
      </c>
      <c r="AI753" s="436">
        <v>585</v>
      </c>
      <c r="AJ753" s="436">
        <v>446.88</v>
      </c>
      <c r="AK753" s="436">
        <v>180</v>
      </c>
      <c r="AL753" s="436">
        <v>220</v>
      </c>
      <c r="AM753" s="436">
        <v>168</v>
      </c>
      <c r="AN753" s="432">
        <v>25</v>
      </c>
      <c r="AO753" s="432">
        <v>50</v>
      </c>
      <c r="AP753" s="446">
        <v>1055</v>
      </c>
      <c r="AQ753" s="447">
        <v>280.68453388879516</v>
      </c>
      <c r="AR753" s="446">
        <v>735</v>
      </c>
      <c r="AS753" s="449">
        <v>21.4</v>
      </c>
      <c r="AT753" s="432" t="s">
        <v>299</v>
      </c>
      <c r="AU753" s="432" t="s">
        <v>197</v>
      </c>
      <c r="AV753" s="450">
        <v>66</v>
      </c>
      <c r="AW753" s="450">
        <v>77</v>
      </c>
      <c r="AX753" s="450">
        <v>48</v>
      </c>
      <c r="AY753" s="450">
        <v>58</v>
      </c>
      <c r="AZ753" s="450">
        <v>61</v>
      </c>
      <c r="BA753" s="450">
        <v>62</v>
      </c>
      <c r="BB753" s="450">
        <v>57</v>
      </c>
      <c r="BC753" s="450">
        <v>48</v>
      </c>
      <c r="BD753" s="450">
        <v>39</v>
      </c>
      <c r="BE753" s="451">
        <f t="shared" si="54"/>
        <v>670.76779661016951</v>
      </c>
      <c r="BF753" s="450">
        <v>1800</v>
      </c>
      <c r="BG753" s="451">
        <f t="shared" si="55"/>
        <v>670.76779661016951</v>
      </c>
      <c r="BH753" s="458">
        <f t="shared" si="59"/>
        <v>1800</v>
      </c>
      <c r="BI753" s="446" t="s">
        <v>1251</v>
      </c>
      <c r="BJ753" s="446" t="s">
        <v>199</v>
      </c>
      <c r="BK753" s="452" t="s">
        <v>200</v>
      </c>
      <c r="BL753" s="453">
        <v>1.1499999999999999</v>
      </c>
      <c r="BM753" s="454">
        <v>55</v>
      </c>
      <c r="BN753" s="454" t="s">
        <v>1404</v>
      </c>
      <c r="BO753" s="454" t="s">
        <v>1405</v>
      </c>
      <c r="BP753" s="454" t="s">
        <v>195</v>
      </c>
      <c r="BQ753" s="454" t="s">
        <v>195</v>
      </c>
      <c r="BT753" s="485">
        <v>154.27894739999999</v>
      </c>
    </row>
    <row r="754" spans="1:72" ht="13.5" customHeight="1" outlineLevel="1">
      <c r="A754" s="54" t="s">
        <v>1474</v>
      </c>
      <c r="B754" s="432" t="s">
        <v>1403</v>
      </c>
      <c r="C754" s="432">
        <v>75</v>
      </c>
      <c r="D754" s="432">
        <v>6</v>
      </c>
      <c r="E754" s="432" t="s">
        <v>375</v>
      </c>
      <c r="F754" s="433">
        <v>1185</v>
      </c>
      <c r="G754" s="456">
        <v>1054</v>
      </c>
      <c r="H754" s="434">
        <v>580</v>
      </c>
      <c r="I754" s="435">
        <v>68</v>
      </c>
      <c r="J754" s="436">
        <v>34</v>
      </c>
      <c r="K754" s="437">
        <v>27.200000000000003</v>
      </c>
      <c r="L754" s="438">
        <v>109.17853546948548</v>
      </c>
      <c r="M754" s="439">
        <v>54.589267734742741</v>
      </c>
      <c r="N754" s="440">
        <v>43.671414187794198</v>
      </c>
      <c r="O754" s="438">
        <v>144.321315056717</v>
      </c>
      <c r="P754" s="439">
        <v>72.160657528358499</v>
      </c>
      <c r="Q754" s="441">
        <v>57.7285260226868</v>
      </c>
      <c r="R754" s="442">
        <v>186</v>
      </c>
      <c r="S754" s="443">
        <v>93</v>
      </c>
      <c r="T754" s="437">
        <v>74.400000000000006</v>
      </c>
      <c r="U754" s="444">
        <v>1086</v>
      </c>
      <c r="V754" s="432">
        <v>543</v>
      </c>
      <c r="W754" s="445">
        <v>434.40000000000003</v>
      </c>
      <c r="X754" s="443" t="s">
        <v>231</v>
      </c>
      <c r="Y754" s="436" t="s">
        <v>194</v>
      </c>
      <c r="Z754" s="436">
        <v>94.7</v>
      </c>
      <c r="AA754" s="436">
        <v>94.9</v>
      </c>
      <c r="AB754" s="436">
        <v>94.5</v>
      </c>
      <c r="AC754" s="436">
        <v>94.1</v>
      </c>
      <c r="AD754" s="436">
        <v>68</v>
      </c>
      <c r="AE754" s="436">
        <v>77</v>
      </c>
      <c r="AF754" s="436">
        <v>80</v>
      </c>
      <c r="AG754" s="436">
        <v>332</v>
      </c>
      <c r="AH754" s="436">
        <v>598</v>
      </c>
      <c r="AI754" s="436">
        <v>730</v>
      </c>
      <c r="AJ754" s="436">
        <v>557.76</v>
      </c>
      <c r="AK754" s="436">
        <v>180</v>
      </c>
      <c r="AL754" s="436">
        <v>220</v>
      </c>
      <c r="AM754" s="436">
        <v>168</v>
      </c>
      <c r="AN754" s="432">
        <v>33</v>
      </c>
      <c r="AO754" s="432">
        <v>45</v>
      </c>
      <c r="AP754" s="446">
        <v>1025</v>
      </c>
      <c r="AQ754" s="447">
        <v>303.57518674028131</v>
      </c>
      <c r="AR754" s="446">
        <v>735</v>
      </c>
      <c r="AS754" s="449">
        <v>23.8</v>
      </c>
      <c r="AT754" s="432" t="s">
        <v>299</v>
      </c>
      <c r="AU754" s="432" t="s">
        <v>197</v>
      </c>
      <c r="AV754" s="450">
        <v>66</v>
      </c>
      <c r="AW754" s="450">
        <v>77</v>
      </c>
      <c r="AX754" s="450">
        <v>48</v>
      </c>
      <c r="AY754" s="450">
        <v>58</v>
      </c>
      <c r="AZ754" s="450">
        <v>61</v>
      </c>
      <c r="BA754" s="450">
        <v>62</v>
      </c>
      <c r="BB754" s="450">
        <v>57</v>
      </c>
      <c r="BC754" s="450">
        <v>48</v>
      </c>
      <c r="BD754" s="450">
        <v>39</v>
      </c>
      <c r="BE754" s="451">
        <f t="shared" si="54"/>
        <v>670.76779661016951</v>
      </c>
      <c r="BF754" s="450">
        <v>1800</v>
      </c>
      <c r="BG754" s="451">
        <f t="shared" si="55"/>
        <v>670.76779661016951</v>
      </c>
      <c r="BH754" s="458">
        <f t="shared" si="59"/>
        <v>1800</v>
      </c>
      <c r="BI754" s="446" t="s">
        <v>1251</v>
      </c>
      <c r="BJ754" s="446" t="s">
        <v>199</v>
      </c>
      <c r="BK754" s="452" t="s">
        <v>200</v>
      </c>
      <c r="BL754" s="453">
        <v>1.1499999999999999</v>
      </c>
      <c r="BM754" s="454">
        <v>55</v>
      </c>
      <c r="BN754" s="454" t="s">
        <v>1404</v>
      </c>
      <c r="BO754" s="454" t="s">
        <v>1405</v>
      </c>
      <c r="BP754" s="454" t="s">
        <v>195</v>
      </c>
      <c r="BQ754" s="454" t="s">
        <v>195</v>
      </c>
      <c r="BT754" s="485">
        <v>153.3947368</v>
      </c>
    </row>
    <row r="755" spans="1:72" ht="13.5" customHeight="1" outlineLevel="1">
      <c r="A755" s="431" t="s">
        <v>1475</v>
      </c>
      <c r="B755" s="432" t="s">
        <v>1403</v>
      </c>
      <c r="C755" s="432">
        <v>125</v>
      </c>
      <c r="D755" s="432">
        <v>4</v>
      </c>
      <c r="E755" s="432" t="s">
        <v>378</v>
      </c>
      <c r="F755" s="433">
        <v>1785</v>
      </c>
      <c r="G755" s="456">
        <v>1588</v>
      </c>
      <c r="H755" s="434">
        <v>785</v>
      </c>
      <c r="I755" s="435">
        <v>90</v>
      </c>
      <c r="J755" s="436">
        <v>45</v>
      </c>
      <c r="K755" s="437">
        <v>36</v>
      </c>
      <c r="L755" s="438">
        <v>157.47148690383693</v>
      </c>
      <c r="M755" s="439">
        <v>78.735743451918466</v>
      </c>
      <c r="N755" s="440">
        <v>62.988594761534777</v>
      </c>
      <c r="O755" s="438">
        <v>218.87642490078292</v>
      </c>
      <c r="P755" s="439">
        <v>109.43821245039146</v>
      </c>
      <c r="Q755" s="441">
        <v>87.550569960313169</v>
      </c>
      <c r="R755" s="442">
        <v>286</v>
      </c>
      <c r="S755" s="443">
        <v>143</v>
      </c>
      <c r="T755" s="437">
        <v>114.4</v>
      </c>
      <c r="U755" s="444">
        <v>1816</v>
      </c>
      <c r="V755" s="432">
        <v>908</v>
      </c>
      <c r="W755" s="445">
        <v>726.40000000000009</v>
      </c>
      <c r="X755" s="443" t="s">
        <v>231</v>
      </c>
      <c r="Y755" s="436" t="s">
        <v>194</v>
      </c>
      <c r="Z755" s="436">
        <v>95.4</v>
      </c>
      <c r="AA755" s="436">
        <v>95.6</v>
      </c>
      <c r="AB755" s="436">
        <v>95.4</v>
      </c>
      <c r="AC755" s="436">
        <v>95</v>
      </c>
      <c r="AD755" s="436">
        <v>78</v>
      </c>
      <c r="AE755" s="436">
        <v>84</v>
      </c>
      <c r="AF755" s="436">
        <v>86</v>
      </c>
      <c r="AG755" s="436">
        <v>368</v>
      </c>
      <c r="AH755" s="436">
        <v>589</v>
      </c>
      <c r="AI755" s="436">
        <v>736</v>
      </c>
      <c r="AJ755" s="436">
        <v>552</v>
      </c>
      <c r="AK755" s="436">
        <v>160</v>
      </c>
      <c r="AL755" s="436">
        <v>200</v>
      </c>
      <c r="AM755" s="436">
        <v>150</v>
      </c>
      <c r="AN755" s="432">
        <v>20</v>
      </c>
      <c r="AO755" s="432">
        <v>25</v>
      </c>
      <c r="AP755" s="446">
        <v>1659</v>
      </c>
      <c r="AQ755" s="447">
        <v>489.71695476853301</v>
      </c>
      <c r="AR755" s="446">
        <v>542</v>
      </c>
      <c r="AS755" s="449">
        <v>24.7</v>
      </c>
      <c r="AT755" s="432" t="s">
        <v>299</v>
      </c>
      <c r="AU755" s="432" t="s">
        <v>197</v>
      </c>
      <c r="AV755" s="450">
        <v>75</v>
      </c>
      <c r="AW755" s="450">
        <v>86</v>
      </c>
      <c r="AX755" s="450">
        <v>53</v>
      </c>
      <c r="AY755" s="450">
        <v>64</v>
      </c>
      <c r="AZ755" s="450">
        <v>73</v>
      </c>
      <c r="BA755" s="450">
        <v>68</v>
      </c>
      <c r="BB755" s="450">
        <v>66</v>
      </c>
      <c r="BC755" s="450">
        <v>61</v>
      </c>
      <c r="BD755" s="450">
        <v>51</v>
      </c>
      <c r="BE755" s="451">
        <f t="shared" si="54"/>
        <v>536.61423728813554</v>
      </c>
      <c r="BF755" s="450">
        <v>2250</v>
      </c>
      <c r="BG755" s="451">
        <f t="shared" si="55"/>
        <v>536.61423728813554</v>
      </c>
      <c r="BH755" s="450">
        <v>2250</v>
      </c>
      <c r="BI755" s="446" t="s">
        <v>1251</v>
      </c>
      <c r="BJ755" s="446" t="s">
        <v>199</v>
      </c>
      <c r="BK755" s="452" t="s">
        <v>200</v>
      </c>
      <c r="BL755" s="453">
        <v>1.1499999999999999</v>
      </c>
      <c r="BM755" s="454">
        <v>55</v>
      </c>
      <c r="BN755" s="454" t="s">
        <v>1404</v>
      </c>
      <c r="BO755" s="454" t="s">
        <v>1405</v>
      </c>
      <c r="BP755" s="454" t="s">
        <v>195</v>
      </c>
      <c r="BQ755" s="454" t="s">
        <v>195</v>
      </c>
      <c r="BT755" s="485">
        <v>135.5736842</v>
      </c>
    </row>
    <row r="756" spans="1:72" ht="13.5" customHeight="1" outlineLevel="1">
      <c r="A756" s="431" t="s">
        <v>1476</v>
      </c>
      <c r="B756" s="432" t="s">
        <v>1403</v>
      </c>
      <c r="C756" s="432">
        <v>150</v>
      </c>
      <c r="D756" s="432">
        <v>4</v>
      </c>
      <c r="E756" s="432" t="s">
        <v>383</v>
      </c>
      <c r="F756" s="433">
        <v>1785</v>
      </c>
      <c r="G756" s="456">
        <v>1588</v>
      </c>
      <c r="H756" s="434">
        <v>785</v>
      </c>
      <c r="I756" s="435">
        <v>104</v>
      </c>
      <c r="J756" s="436">
        <v>52</v>
      </c>
      <c r="K756" s="437">
        <v>41.6</v>
      </c>
      <c r="L756" s="438">
        <v>188.37341505487197</v>
      </c>
      <c r="M756" s="439">
        <v>94.186707527435985</v>
      </c>
      <c r="N756" s="440">
        <v>75.349366021948796</v>
      </c>
      <c r="O756" s="438">
        <v>261.5573277564356</v>
      </c>
      <c r="P756" s="439">
        <v>130.7786638782178</v>
      </c>
      <c r="Q756" s="441">
        <v>104.62293110257424</v>
      </c>
      <c r="R756" s="442">
        <v>340</v>
      </c>
      <c r="S756" s="443">
        <v>170</v>
      </c>
      <c r="T756" s="437">
        <v>136</v>
      </c>
      <c r="U756" s="444">
        <v>2170</v>
      </c>
      <c r="V756" s="432">
        <v>1085</v>
      </c>
      <c r="W756" s="445">
        <v>868</v>
      </c>
      <c r="X756" s="443" t="s">
        <v>231</v>
      </c>
      <c r="Y756" s="436" t="s">
        <v>194</v>
      </c>
      <c r="Z756" s="436">
        <v>95.7</v>
      </c>
      <c r="AA756" s="436">
        <v>96</v>
      </c>
      <c r="AB756" s="436">
        <v>95.8</v>
      </c>
      <c r="AC756" s="436">
        <v>95.4</v>
      </c>
      <c r="AD756" s="436">
        <v>78</v>
      </c>
      <c r="AE756" s="436">
        <v>84</v>
      </c>
      <c r="AF756" s="436">
        <v>86</v>
      </c>
      <c r="AG756" s="436">
        <v>441</v>
      </c>
      <c r="AH756" s="436">
        <v>662</v>
      </c>
      <c r="AI756" s="436">
        <v>882</v>
      </c>
      <c r="AJ756" s="436">
        <v>661.5</v>
      </c>
      <c r="AK756" s="436">
        <v>150</v>
      </c>
      <c r="AL756" s="436">
        <v>200</v>
      </c>
      <c r="AM756" s="436">
        <v>150</v>
      </c>
      <c r="AN756" s="432">
        <v>20</v>
      </c>
      <c r="AO756" s="432">
        <v>30</v>
      </c>
      <c r="AP756" s="446">
        <v>1934</v>
      </c>
      <c r="AQ756" s="447">
        <v>468.49049765304642</v>
      </c>
      <c r="AR756" s="446">
        <v>640</v>
      </c>
      <c r="AS756" s="449">
        <v>45</v>
      </c>
      <c r="AT756" s="432" t="s">
        <v>299</v>
      </c>
      <c r="AU756" s="432" t="s">
        <v>197</v>
      </c>
      <c r="AV756" s="450">
        <v>73</v>
      </c>
      <c r="AW756" s="450">
        <v>84</v>
      </c>
      <c r="AX756" s="450">
        <v>54</v>
      </c>
      <c r="AY756" s="450">
        <v>64</v>
      </c>
      <c r="AZ756" s="450">
        <v>70</v>
      </c>
      <c r="BA756" s="450">
        <v>67</v>
      </c>
      <c r="BB756" s="450">
        <v>66</v>
      </c>
      <c r="BC756" s="450">
        <v>59</v>
      </c>
      <c r="BD756" s="450">
        <v>49</v>
      </c>
      <c r="BE756" s="451">
        <f t="shared" si="54"/>
        <v>536.61423728813554</v>
      </c>
      <c r="BF756" s="450">
        <v>2250</v>
      </c>
      <c r="BG756" s="451">
        <f t="shared" si="55"/>
        <v>536.61423728813554</v>
      </c>
      <c r="BH756" s="450">
        <v>2250</v>
      </c>
      <c r="BI756" s="446" t="s">
        <v>1251</v>
      </c>
      <c r="BJ756" s="446" t="s">
        <v>199</v>
      </c>
      <c r="BK756" s="452" t="s">
        <v>200</v>
      </c>
      <c r="BL756" s="453">
        <v>1.1499999999999999</v>
      </c>
      <c r="BM756" s="454">
        <v>55</v>
      </c>
      <c r="BN756" s="454" t="s">
        <v>1404</v>
      </c>
      <c r="BO756" s="454" t="s">
        <v>1405</v>
      </c>
      <c r="BP756" s="454" t="s">
        <v>195</v>
      </c>
      <c r="BQ756" s="454" t="s">
        <v>195</v>
      </c>
      <c r="BT756" s="485">
        <v>132.04736840000001</v>
      </c>
    </row>
    <row r="757" spans="1:72" ht="13.5" customHeight="1" outlineLevel="1">
      <c r="A757" s="431" t="s">
        <v>1477</v>
      </c>
      <c r="B757" s="432" t="s">
        <v>1403</v>
      </c>
      <c r="C757" s="432">
        <v>200</v>
      </c>
      <c r="D757" s="432">
        <v>4</v>
      </c>
      <c r="E757" s="432" t="s">
        <v>388</v>
      </c>
      <c r="F757" s="433">
        <v>1785</v>
      </c>
      <c r="G757" s="456">
        <v>1588</v>
      </c>
      <c r="H757" s="434">
        <v>785</v>
      </c>
      <c r="I757" s="435">
        <v>146</v>
      </c>
      <c r="J757" s="436">
        <v>73</v>
      </c>
      <c r="K757" s="437">
        <v>58.400000000000006</v>
      </c>
      <c r="L757" s="438">
        <v>259.85348930812614</v>
      </c>
      <c r="M757" s="439">
        <v>129.92674465406307</v>
      </c>
      <c r="N757" s="440">
        <v>103.94139572325047</v>
      </c>
      <c r="O757" s="438">
        <v>351.11609813811043</v>
      </c>
      <c r="P757" s="439">
        <v>175.55804906905522</v>
      </c>
      <c r="Q757" s="441">
        <v>140.44643925524417</v>
      </c>
      <c r="R757" s="442">
        <v>456</v>
      </c>
      <c r="S757" s="443">
        <v>228</v>
      </c>
      <c r="T757" s="437">
        <v>182.4</v>
      </c>
      <c r="U757" s="444">
        <v>2900</v>
      </c>
      <c r="V757" s="432">
        <v>1450</v>
      </c>
      <c r="W757" s="445">
        <v>1160</v>
      </c>
      <c r="X757" s="443" t="s">
        <v>231</v>
      </c>
      <c r="Y757" s="436" t="s">
        <v>194</v>
      </c>
      <c r="Z757" s="436">
        <v>96.2</v>
      </c>
      <c r="AA757" s="436">
        <v>96.5</v>
      </c>
      <c r="AB757" s="436">
        <v>96.2</v>
      </c>
      <c r="AC757" s="436">
        <v>95.8</v>
      </c>
      <c r="AD757" s="436">
        <v>75</v>
      </c>
      <c r="AE757" s="436">
        <v>83</v>
      </c>
      <c r="AF757" s="436">
        <v>85</v>
      </c>
      <c r="AG757" s="436">
        <v>588</v>
      </c>
      <c r="AH757" s="436">
        <v>941</v>
      </c>
      <c r="AI757" s="436">
        <v>1176</v>
      </c>
      <c r="AJ757" s="436">
        <v>882</v>
      </c>
      <c r="AK757" s="436">
        <v>160</v>
      </c>
      <c r="AL757" s="436">
        <v>200</v>
      </c>
      <c r="AM757" s="436">
        <v>150</v>
      </c>
      <c r="AN757" s="432">
        <v>18</v>
      </c>
      <c r="AO757" s="432">
        <v>25</v>
      </c>
      <c r="AP757" s="446">
        <v>2503.0134000000003</v>
      </c>
      <c r="AQ757" s="447">
        <v>574.20023190906397</v>
      </c>
      <c r="AR757" s="446">
        <v>831</v>
      </c>
      <c r="AS757" s="449">
        <v>56.6</v>
      </c>
      <c r="AT757" s="432" t="s">
        <v>299</v>
      </c>
      <c r="AU757" s="432" t="s">
        <v>197</v>
      </c>
      <c r="AV757" s="450">
        <v>74</v>
      </c>
      <c r="AW757" s="450">
        <v>85</v>
      </c>
      <c r="AX757" s="450">
        <v>51</v>
      </c>
      <c r="AY757" s="450">
        <v>63</v>
      </c>
      <c r="AZ757" s="450">
        <v>70</v>
      </c>
      <c r="BA757" s="450">
        <v>67</v>
      </c>
      <c r="BB757" s="450">
        <v>68</v>
      </c>
      <c r="BC757" s="450">
        <v>60</v>
      </c>
      <c r="BD757" s="450">
        <v>50</v>
      </c>
      <c r="BE757" s="451">
        <f t="shared" si="54"/>
        <v>536.61423728813554</v>
      </c>
      <c r="BF757" s="450">
        <v>2250</v>
      </c>
      <c r="BG757" s="451">
        <f t="shared" si="55"/>
        <v>536.61423728813554</v>
      </c>
      <c r="BH757" s="450">
        <v>2250</v>
      </c>
      <c r="BI757" s="446" t="s">
        <v>1251</v>
      </c>
      <c r="BJ757" s="446" t="s">
        <v>199</v>
      </c>
      <c r="BK757" s="452" t="s">
        <v>200</v>
      </c>
      <c r="BL757" s="453">
        <v>1.1499999999999999</v>
      </c>
      <c r="BM757" s="454">
        <v>55</v>
      </c>
      <c r="BN757" s="454" t="s">
        <v>1404</v>
      </c>
      <c r="BO757" s="454" t="s">
        <v>1405</v>
      </c>
      <c r="BP757" s="454" t="s">
        <v>195</v>
      </c>
      <c r="BQ757" s="454" t="s">
        <v>195</v>
      </c>
      <c r="BT757" s="485">
        <v>139.24</v>
      </c>
    </row>
    <row r="758" spans="1:72" ht="13.5" customHeight="1" outlineLevel="1">
      <c r="A758" s="431" t="s">
        <v>1478</v>
      </c>
      <c r="B758" s="432" t="s">
        <v>1403</v>
      </c>
      <c r="C758" s="432">
        <v>250</v>
      </c>
      <c r="D758" s="432">
        <v>4</v>
      </c>
      <c r="E758" s="432" t="s">
        <v>400</v>
      </c>
      <c r="F758" s="433">
        <v>1785</v>
      </c>
      <c r="G758" s="456">
        <v>1588</v>
      </c>
      <c r="H758" s="434">
        <v>785</v>
      </c>
      <c r="I758" s="435">
        <v>180</v>
      </c>
      <c r="J758" s="436">
        <v>90</v>
      </c>
      <c r="K758" s="437">
        <v>72</v>
      </c>
      <c r="L758" s="438">
        <v>312.64890427941816</v>
      </c>
      <c r="M758" s="439">
        <v>156.32445213970908</v>
      </c>
      <c r="N758" s="440">
        <v>125.05956171176727</v>
      </c>
      <c r="O758" s="438">
        <v>429.45824751652236</v>
      </c>
      <c r="P758" s="439">
        <v>214.72912375826118</v>
      </c>
      <c r="Q758" s="441">
        <v>171.78329900660896</v>
      </c>
      <c r="R758" s="442">
        <v>556</v>
      </c>
      <c r="S758" s="443">
        <v>278</v>
      </c>
      <c r="T758" s="437">
        <v>222.4</v>
      </c>
      <c r="U758" s="444">
        <v>4200</v>
      </c>
      <c r="V758" s="432">
        <v>2100</v>
      </c>
      <c r="W758" s="445">
        <v>1680</v>
      </c>
      <c r="X758" s="443" t="s">
        <v>222</v>
      </c>
      <c r="Y758" s="436" t="s">
        <v>989</v>
      </c>
      <c r="Z758" s="436">
        <v>96.1</v>
      </c>
      <c r="AA758" s="436">
        <v>96.3</v>
      </c>
      <c r="AB758" s="436">
        <v>96.2</v>
      </c>
      <c r="AC758" s="436">
        <v>95.8</v>
      </c>
      <c r="AD758" s="436">
        <v>78</v>
      </c>
      <c r="AE758" s="436">
        <v>85</v>
      </c>
      <c r="AF758" s="436">
        <v>87</v>
      </c>
      <c r="AG758" s="436">
        <v>735</v>
      </c>
      <c r="AH758" s="436">
        <v>1029</v>
      </c>
      <c r="AI758" s="436">
        <v>1470</v>
      </c>
      <c r="AJ758" s="436">
        <v>1102.5</v>
      </c>
      <c r="AK758" s="436">
        <v>140</v>
      </c>
      <c r="AL758" s="436">
        <v>200</v>
      </c>
      <c r="AM758" s="436">
        <v>150</v>
      </c>
      <c r="AN758" s="432">
        <v>18</v>
      </c>
      <c r="AO758" s="432">
        <v>25</v>
      </c>
      <c r="AP758" s="446">
        <v>2490.0216</v>
      </c>
      <c r="AQ758" s="447">
        <v>680.13790464515364</v>
      </c>
      <c r="AR758" s="446">
        <v>1020</v>
      </c>
      <c r="AS758" s="449">
        <v>69.599999999999994</v>
      </c>
      <c r="AT758" s="432" t="s">
        <v>299</v>
      </c>
      <c r="AU758" s="432" t="s">
        <v>197</v>
      </c>
      <c r="AV758" s="450">
        <v>76</v>
      </c>
      <c r="AW758" s="450">
        <v>87</v>
      </c>
      <c r="AX758" s="450">
        <v>53</v>
      </c>
      <c r="AY758" s="450">
        <v>64</v>
      </c>
      <c r="AZ758" s="450">
        <v>72</v>
      </c>
      <c r="BA758" s="450">
        <v>70</v>
      </c>
      <c r="BB758" s="450">
        <v>68</v>
      </c>
      <c r="BC758" s="450">
        <v>61</v>
      </c>
      <c r="BD758" s="450">
        <v>55</v>
      </c>
      <c r="BE758" s="451">
        <f t="shared" si="54"/>
        <v>536.61423728813554</v>
      </c>
      <c r="BF758" s="450">
        <v>2250</v>
      </c>
      <c r="BG758" s="451">
        <f t="shared" si="55"/>
        <v>536.61423728813554</v>
      </c>
      <c r="BH758" s="450">
        <v>2250</v>
      </c>
      <c r="BI758" s="446" t="s">
        <v>1251</v>
      </c>
      <c r="BJ758" s="446" t="s">
        <v>199</v>
      </c>
      <c r="BK758" s="452" t="s">
        <v>200</v>
      </c>
      <c r="BL758" s="453">
        <v>1.1499999999999999</v>
      </c>
      <c r="BM758" s="454">
        <v>55</v>
      </c>
      <c r="BN758" s="454" t="s">
        <v>1404</v>
      </c>
      <c r="BO758" s="454" t="s">
        <v>1405</v>
      </c>
      <c r="BP758" s="454" t="s">
        <v>195</v>
      </c>
      <c r="BQ758" s="454" t="s">
        <v>195</v>
      </c>
      <c r="BT758" s="485">
        <v>129.29578950000001</v>
      </c>
    </row>
    <row r="759" spans="1:72" ht="13.5" customHeight="1" outlineLevel="1">
      <c r="A759" s="431" t="s">
        <v>1479</v>
      </c>
      <c r="B759" s="432" t="s">
        <v>1403</v>
      </c>
      <c r="C759" s="432">
        <v>300</v>
      </c>
      <c r="D759" s="432">
        <v>4</v>
      </c>
      <c r="E759" s="432" t="s">
        <v>400</v>
      </c>
      <c r="F759" s="433">
        <v>1785</v>
      </c>
      <c r="G759" s="456">
        <v>1588</v>
      </c>
      <c r="H759" s="434">
        <v>785</v>
      </c>
      <c r="I759" s="435">
        <v>228</v>
      </c>
      <c r="J759" s="436">
        <v>114</v>
      </c>
      <c r="K759" s="437">
        <v>91.2</v>
      </c>
      <c r="L759" s="438">
        <v>390.18583254071388</v>
      </c>
      <c r="M759" s="439">
        <v>195.09291627035694</v>
      </c>
      <c r="N759" s="440">
        <v>156.07433301628555</v>
      </c>
      <c r="O759" s="438">
        <v>527.76796682753354</v>
      </c>
      <c r="P759" s="439">
        <v>263.88398341376677</v>
      </c>
      <c r="Q759" s="441">
        <v>211.10718673101343</v>
      </c>
      <c r="R759" s="442">
        <v>676</v>
      </c>
      <c r="S759" s="443">
        <v>338</v>
      </c>
      <c r="T759" s="437">
        <v>270.40000000000003</v>
      </c>
      <c r="U759" s="444">
        <v>4800</v>
      </c>
      <c r="V759" s="432">
        <v>2400</v>
      </c>
      <c r="W759" s="445">
        <v>1920</v>
      </c>
      <c r="X759" s="443" t="s">
        <v>222</v>
      </c>
      <c r="Y759" s="436" t="s">
        <v>989</v>
      </c>
      <c r="Z759" s="436">
        <v>96.1</v>
      </c>
      <c r="AA759" s="436">
        <v>96.3</v>
      </c>
      <c r="AB759" s="436">
        <v>96.2</v>
      </c>
      <c r="AC759" s="436">
        <v>95.8</v>
      </c>
      <c r="AD759" s="436">
        <v>75</v>
      </c>
      <c r="AE759" s="436">
        <v>83</v>
      </c>
      <c r="AF759" s="436">
        <v>86</v>
      </c>
      <c r="AG759" s="436">
        <v>882</v>
      </c>
      <c r="AH759" s="436">
        <v>1235</v>
      </c>
      <c r="AI759" s="436">
        <v>1764</v>
      </c>
      <c r="AJ759" s="436">
        <v>1323</v>
      </c>
      <c r="AK759" s="436">
        <v>140</v>
      </c>
      <c r="AL759" s="436">
        <v>200</v>
      </c>
      <c r="AM759" s="436">
        <v>150</v>
      </c>
      <c r="AN759" s="432">
        <v>22</v>
      </c>
      <c r="AO759" s="432">
        <v>30</v>
      </c>
      <c r="AP759" s="446">
        <v>2350</v>
      </c>
      <c r="AQ759" s="447">
        <v>679.3422432694922</v>
      </c>
      <c r="AR759" s="446">
        <v>1200</v>
      </c>
      <c r="AS759" s="449">
        <v>69.5</v>
      </c>
      <c r="AT759" s="432" t="s">
        <v>299</v>
      </c>
      <c r="AU759" s="432" t="s">
        <v>197</v>
      </c>
      <c r="AV759" s="450">
        <v>84</v>
      </c>
      <c r="AW759" s="450">
        <v>95</v>
      </c>
      <c r="AX759" s="450">
        <v>67</v>
      </c>
      <c r="AY759" s="450">
        <v>73</v>
      </c>
      <c r="AZ759" s="450">
        <v>79</v>
      </c>
      <c r="BA759" s="450">
        <v>79</v>
      </c>
      <c r="BB759" s="450">
        <v>75</v>
      </c>
      <c r="BC759" s="450">
        <v>67</v>
      </c>
      <c r="BD759" s="450">
        <v>58</v>
      </c>
      <c r="BE759" s="451">
        <f t="shared" si="54"/>
        <v>536.61423728813554</v>
      </c>
      <c r="BF759" s="450">
        <v>2250</v>
      </c>
      <c r="BG759" s="451">
        <f t="shared" si="55"/>
        <v>536.61423728813554</v>
      </c>
      <c r="BH759" s="458">
        <f>BF759</f>
        <v>2250</v>
      </c>
      <c r="BI759" s="446" t="s">
        <v>1251</v>
      </c>
      <c r="BJ759" s="446" t="s">
        <v>199</v>
      </c>
      <c r="BK759" s="452" t="s">
        <v>200</v>
      </c>
      <c r="BL759" s="453">
        <v>1.1499999999999999</v>
      </c>
      <c r="BM759" s="454">
        <v>55</v>
      </c>
      <c r="BN759" s="454" t="s">
        <v>1404</v>
      </c>
      <c r="BO759" s="454" t="s">
        <v>1405</v>
      </c>
      <c r="BP759" s="454" t="s">
        <v>195</v>
      </c>
      <c r="BQ759" s="454" t="s">
        <v>195</v>
      </c>
      <c r="BT759" s="485">
        <v>129.29578950000001</v>
      </c>
    </row>
    <row r="760" spans="1:72" ht="13.5" customHeight="1" outlineLevel="1">
      <c r="A760" s="431" t="s">
        <v>1480</v>
      </c>
      <c r="B760" s="432" t="s">
        <v>1403</v>
      </c>
      <c r="C760" s="432">
        <v>100</v>
      </c>
      <c r="D760" s="432">
        <v>6</v>
      </c>
      <c r="E760" s="432" t="s">
        <v>378</v>
      </c>
      <c r="F760" s="433">
        <v>1185</v>
      </c>
      <c r="G760" s="456">
        <v>1054</v>
      </c>
      <c r="H760" s="434">
        <v>521</v>
      </c>
      <c r="I760" s="435">
        <v>78</v>
      </c>
      <c r="J760" s="436">
        <v>39</v>
      </c>
      <c r="K760" s="437">
        <v>31.200000000000003</v>
      </c>
      <c r="L760" s="438">
        <v>135.03038800960275</v>
      </c>
      <c r="M760" s="439">
        <v>67.515194004801373</v>
      </c>
      <c r="N760" s="440">
        <v>54.012155203841104</v>
      </c>
      <c r="O760" s="438">
        <v>182.15799282559266</v>
      </c>
      <c r="P760" s="439">
        <v>91.078996412796329</v>
      </c>
      <c r="Q760" s="441">
        <v>72.863197130237069</v>
      </c>
      <c r="R760" s="442">
        <v>234</v>
      </c>
      <c r="S760" s="443">
        <v>117</v>
      </c>
      <c r="T760" s="437">
        <v>93.600000000000009</v>
      </c>
      <c r="U760" s="444">
        <v>1450</v>
      </c>
      <c r="V760" s="432">
        <v>725</v>
      </c>
      <c r="W760" s="445">
        <v>580</v>
      </c>
      <c r="X760" s="443" t="s">
        <v>231</v>
      </c>
      <c r="Y760" s="436" t="s">
        <v>194</v>
      </c>
      <c r="Z760" s="436">
        <v>95.1</v>
      </c>
      <c r="AA760" s="436">
        <v>95.3</v>
      </c>
      <c r="AB760" s="436">
        <v>95</v>
      </c>
      <c r="AC760" s="436">
        <v>94.5</v>
      </c>
      <c r="AD760" s="436">
        <v>73</v>
      </c>
      <c r="AE760" s="436">
        <v>81</v>
      </c>
      <c r="AF760" s="436">
        <v>84</v>
      </c>
      <c r="AG760" s="436">
        <v>443</v>
      </c>
      <c r="AH760" s="436">
        <v>709</v>
      </c>
      <c r="AI760" s="436">
        <v>886</v>
      </c>
      <c r="AJ760" s="436">
        <v>664.5</v>
      </c>
      <c r="AK760" s="436">
        <v>160</v>
      </c>
      <c r="AL760" s="436">
        <v>200</v>
      </c>
      <c r="AM760" s="436">
        <v>150</v>
      </c>
      <c r="AN760" s="432">
        <v>30</v>
      </c>
      <c r="AO760" s="432">
        <v>35</v>
      </c>
      <c r="AP760" s="446">
        <v>1551</v>
      </c>
      <c r="AQ760" s="447">
        <v>435.70327933192561</v>
      </c>
      <c r="AR760" s="446">
        <v>1180</v>
      </c>
      <c r="AS760" s="449">
        <v>46</v>
      </c>
      <c r="AT760" s="432" t="s">
        <v>299</v>
      </c>
      <c r="AU760" s="432" t="s">
        <v>197</v>
      </c>
      <c r="AV760" s="450">
        <v>65</v>
      </c>
      <c r="AW760" s="450">
        <v>76</v>
      </c>
      <c r="AX760" s="450">
        <v>48</v>
      </c>
      <c r="AY760" s="450">
        <v>58</v>
      </c>
      <c r="AZ760" s="450">
        <v>59</v>
      </c>
      <c r="BA760" s="450">
        <v>60</v>
      </c>
      <c r="BB760" s="450">
        <v>58</v>
      </c>
      <c r="BC760" s="450">
        <v>55</v>
      </c>
      <c r="BD760" s="450">
        <v>42</v>
      </c>
      <c r="BE760" s="451">
        <f t="shared" si="54"/>
        <v>670.76779661016951</v>
      </c>
      <c r="BF760" s="450">
        <v>1800</v>
      </c>
      <c r="BG760" s="451">
        <f t="shared" si="55"/>
        <v>670.76779661016951</v>
      </c>
      <c r="BH760" s="450">
        <v>1800</v>
      </c>
      <c r="BI760" s="446" t="s">
        <v>1251</v>
      </c>
      <c r="BJ760" s="446" t="s">
        <v>199</v>
      </c>
      <c r="BK760" s="452" t="s">
        <v>200</v>
      </c>
      <c r="BL760" s="453">
        <v>1.1499999999999999</v>
      </c>
      <c r="BM760" s="454">
        <v>55</v>
      </c>
      <c r="BN760" s="454" t="s">
        <v>1404</v>
      </c>
      <c r="BO760" s="454" t="s">
        <v>1405</v>
      </c>
      <c r="BP760" s="454" t="s">
        <v>195</v>
      </c>
      <c r="BQ760" s="454" t="s">
        <v>195</v>
      </c>
      <c r="BT760" s="485">
        <v>137.2894737</v>
      </c>
    </row>
    <row r="761" spans="1:72" ht="13.5" customHeight="1" outlineLevel="1">
      <c r="A761" s="431" t="s">
        <v>1481</v>
      </c>
      <c r="B761" s="432" t="s">
        <v>1403</v>
      </c>
      <c r="C761" s="432">
        <v>125</v>
      </c>
      <c r="D761" s="432">
        <v>6</v>
      </c>
      <c r="E761" s="432" t="s">
        <v>383</v>
      </c>
      <c r="F761" s="433">
        <v>1185</v>
      </c>
      <c r="G761" s="456">
        <v>1054</v>
      </c>
      <c r="H761" s="434">
        <v>521</v>
      </c>
      <c r="I761" s="435">
        <v>96</v>
      </c>
      <c r="J761" s="436">
        <v>48</v>
      </c>
      <c r="K761" s="437">
        <v>38.400000000000006</v>
      </c>
      <c r="L761" s="438">
        <v>166.50706629562501</v>
      </c>
      <c r="M761" s="439">
        <v>83.253533147812504</v>
      </c>
      <c r="N761" s="440">
        <v>66.602826518250012</v>
      </c>
      <c r="O761" s="438">
        <v>224.68492643596241</v>
      </c>
      <c r="P761" s="439">
        <v>112.34246321798121</v>
      </c>
      <c r="Q761" s="441">
        <v>89.87397057438497</v>
      </c>
      <c r="R761" s="442">
        <v>288</v>
      </c>
      <c r="S761" s="443">
        <v>144</v>
      </c>
      <c r="T761" s="437">
        <v>115.2</v>
      </c>
      <c r="U761" s="444">
        <v>1816</v>
      </c>
      <c r="V761" s="432">
        <v>908</v>
      </c>
      <c r="W761" s="445">
        <v>726.40000000000009</v>
      </c>
      <c r="X761" s="443" t="s">
        <v>231</v>
      </c>
      <c r="Y761" s="436" t="s">
        <v>194</v>
      </c>
      <c r="Z761" s="436">
        <v>95.1</v>
      </c>
      <c r="AA761" s="436">
        <v>95.4</v>
      </c>
      <c r="AB761" s="436">
        <v>95</v>
      </c>
      <c r="AC761" s="436">
        <v>94.5</v>
      </c>
      <c r="AD761" s="436">
        <v>74</v>
      </c>
      <c r="AE761" s="436">
        <v>82</v>
      </c>
      <c r="AF761" s="436">
        <v>85</v>
      </c>
      <c r="AG761" s="436">
        <v>554</v>
      </c>
      <c r="AH761" s="436">
        <v>886</v>
      </c>
      <c r="AI761" s="436">
        <v>1108</v>
      </c>
      <c r="AJ761" s="436">
        <v>831</v>
      </c>
      <c r="AK761" s="436">
        <v>160</v>
      </c>
      <c r="AL761" s="436">
        <v>200</v>
      </c>
      <c r="AM761" s="436">
        <v>150</v>
      </c>
      <c r="AN761" s="432">
        <v>25</v>
      </c>
      <c r="AO761" s="432">
        <v>35</v>
      </c>
      <c r="AP761" s="446">
        <v>1771</v>
      </c>
      <c r="AQ761" s="447">
        <v>520.68760882395441</v>
      </c>
      <c r="AR761" s="446">
        <v>1450</v>
      </c>
      <c r="AS761" s="449">
        <v>58.5</v>
      </c>
      <c r="AT761" s="432" t="s">
        <v>299</v>
      </c>
      <c r="AU761" s="432" t="s">
        <v>197</v>
      </c>
      <c r="AV761" s="450" t="s">
        <v>314</v>
      </c>
      <c r="AW761" s="450" t="s">
        <v>380</v>
      </c>
      <c r="AX761" s="450" t="s">
        <v>319</v>
      </c>
      <c r="AY761" s="450" t="s">
        <v>313</v>
      </c>
      <c r="AZ761" s="450" t="s">
        <v>326</v>
      </c>
      <c r="BA761" s="450" t="s">
        <v>381</v>
      </c>
      <c r="BB761" s="450" t="s">
        <v>364</v>
      </c>
      <c r="BC761" s="450" t="s">
        <v>366</v>
      </c>
      <c r="BD761" s="450" t="s">
        <v>328</v>
      </c>
      <c r="BE761" s="451">
        <f t="shared" si="54"/>
        <v>670.76779661016951</v>
      </c>
      <c r="BF761" s="450">
        <v>1800</v>
      </c>
      <c r="BG761" s="451">
        <f t="shared" si="55"/>
        <v>670.76779661016951</v>
      </c>
      <c r="BH761" s="450">
        <v>1800</v>
      </c>
      <c r="BI761" s="446" t="s">
        <v>1251</v>
      </c>
      <c r="BJ761" s="446" t="s">
        <v>199</v>
      </c>
      <c r="BK761" s="452" t="s">
        <v>200</v>
      </c>
      <c r="BL761" s="453">
        <v>1.1499999999999999</v>
      </c>
      <c r="BM761" s="454">
        <v>55</v>
      </c>
      <c r="BN761" s="454" t="s">
        <v>1404</v>
      </c>
      <c r="BO761" s="454" t="s">
        <v>1405</v>
      </c>
      <c r="BP761" s="454" t="s">
        <v>195</v>
      </c>
      <c r="BQ761" s="454" t="s">
        <v>195</v>
      </c>
      <c r="BT761" s="485">
        <v>138.09473679999999</v>
      </c>
    </row>
    <row r="762" spans="1:72" ht="13.5" customHeight="1" outlineLevel="1">
      <c r="A762" s="431" t="s">
        <v>1482</v>
      </c>
      <c r="B762" s="432" t="s">
        <v>1403</v>
      </c>
      <c r="C762" s="432">
        <v>150</v>
      </c>
      <c r="D762" s="432">
        <v>6</v>
      </c>
      <c r="E762" s="432" t="s">
        <v>388</v>
      </c>
      <c r="F762" s="433">
        <v>1190</v>
      </c>
      <c r="G762" s="456">
        <v>1059</v>
      </c>
      <c r="H762" s="434">
        <v>464</v>
      </c>
      <c r="I762" s="435">
        <v>118</v>
      </c>
      <c r="J762" s="436">
        <v>59</v>
      </c>
      <c r="K762" s="437">
        <v>47.2</v>
      </c>
      <c r="L762" s="438">
        <v>201.48624319633717</v>
      </c>
      <c r="M762" s="439">
        <v>100.74312159816859</v>
      </c>
      <c r="N762" s="440">
        <v>80.594497278534874</v>
      </c>
      <c r="O762" s="438">
        <v>267.93677477488524</v>
      </c>
      <c r="P762" s="439">
        <v>133.96838738744262</v>
      </c>
      <c r="Q762" s="441">
        <v>107.1747099099541</v>
      </c>
      <c r="R762" s="442">
        <v>344</v>
      </c>
      <c r="S762" s="443">
        <v>172</v>
      </c>
      <c r="T762" s="437">
        <v>137.6</v>
      </c>
      <c r="U762" s="444">
        <v>2170</v>
      </c>
      <c r="V762" s="432">
        <v>1085</v>
      </c>
      <c r="W762" s="445">
        <v>868</v>
      </c>
      <c r="X762" s="443" t="s">
        <v>231</v>
      </c>
      <c r="Y762" s="436" t="s">
        <v>194</v>
      </c>
      <c r="Z762" s="436">
        <v>95.6</v>
      </c>
      <c r="AA762" s="436">
        <v>96</v>
      </c>
      <c r="AB762" s="436">
        <v>95.8</v>
      </c>
      <c r="AC762" s="436">
        <v>95.4</v>
      </c>
      <c r="AD762" s="436">
        <v>73</v>
      </c>
      <c r="AE762" s="436">
        <v>82</v>
      </c>
      <c r="AF762" s="436">
        <v>85</v>
      </c>
      <c r="AG762" s="436">
        <v>662</v>
      </c>
      <c r="AH762" s="436">
        <v>926</v>
      </c>
      <c r="AI762" s="436">
        <v>1324</v>
      </c>
      <c r="AJ762" s="436">
        <v>867.22</v>
      </c>
      <c r="AK762" s="436">
        <v>140</v>
      </c>
      <c r="AL762" s="436">
        <v>200</v>
      </c>
      <c r="AM762" s="436">
        <v>131</v>
      </c>
      <c r="AN762" s="432">
        <v>28</v>
      </c>
      <c r="AO762" s="432">
        <v>43</v>
      </c>
      <c r="AP762" s="446">
        <v>2051.0308800000003</v>
      </c>
      <c r="AQ762" s="447">
        <v>606.36953923476699</v>
      </c>
      <c r="AR762" s="446">
        <v>1720</v>
      </c>
      <c r="AS762" s="449">
        <v>68.599999999999994</v>
      </c>
      <c r="AT762" s="432" t="s">
        <v>299</v>
      </c>
      <c r="AU762" s="432" t="s">
        <v>197</v>
      </c>
      <c r="AV762" s="450" t="s">
        <v>326</v>
      </c>
      <c r="AW762" s="450" t="s">
        <v>384</v>
      </c>
      <c r="AX762" s="450" t="s">
        <v>349</v>
      </c>
      <c r="AY762" s="450" t="s">
        <v>313</v>
      </c>
      <c r="AZ762" s="450" t="s">
        <v>385</v>
      </c>
      <c r="BA762" s="450" t="s">
        <v>361</v>
      </c>
      <c r="BB762" s="450" t="s">
        <v>364</v>
      </c>
      <c r="BC762" s="450" t="s">
        <v>317</v>
      </c>
      <c r="BD762" s="450" t="s">
        <v>386</v>
      </c>
      <c r="BE762" s="451">
        <f t="shared" si="54"/>
        <v>670.76779661016951</v>
      </c>
      <c r="BF762" s="450">
        <v>1800</v>
      </c>
      <c r="BG762" s="451">
        <f t="shared" si="55"/>
        <v>670.76779661016951</v>
      </c>
      <c r="BH762" s="450">
        <v>1800</v>
      </c>
      <c r="BI762" s="446" t="s">
        <v>1251</v>
      </c>
      <c r="BJ762" s="446" t="s">
        <v>199</v>
      </c>
      <c r="BK762" s="452" t="s">
        <v>200</v>
      </c>
      <c r="BL762" s="453">
        <v>1.1499999999999999</v>
      </c>
      <c r="BM762" s="454">
        <v>55</v>
      </c>
      <c r="BN762" s="454" t="s">
        <v>1404</v>
      </c>
      <c r="BO762" s="454" t="s">
        <v>1405</v>
      </c>
      <c r="BP762" s="454" t="s">
        <v>195</v>
      </c>
      <c r="BQ762" s="454" t="s">
        <v>195</v>
      </c>
      <c r="BT762" s="485">
        <v>126.7368421</v>
      </c>
    </row>
    <row r="763" spans="1:72" ht="13.5" customHeight="1" outlineLevel="1">
      <c r="A763" s="431" t="s">
        <v>1483</v>
      </c>
      <c r="B763" s="432" t="s">
        <v>1403</v>
      </c>
      <c r="C763" s="432">
        <v>200</v>
      </c>
      <c r="D763" s="432">
        <v>6</v>
      </c>
      <c r="E763" s="432" t="s">
        <v>400</v>
      </c>
      <c r="F763" s="433">
        <v>1190</v>
      </c>
      <c r="G763" s="456">
        <v>1059</v>
      </c>
      <c r="H763" s="434">
        <v>464</v>
      </c>
      <c r="I763" s="435">
        <v>146</v>
      </c>
      <c r="J763" s="436">
        <v>73</v>
      </c>
      <c r="K763" s="437">
        <v>58.400000000000006</v>
      </c>
      <c r="L763" s="438">
        <v>261.48436894813534</v>
      </c>
      <c r="M763" s="439">
        <v>130.74218447406767</v>
      </c>
      <c r="N763" s="440">
        <v>104.59374757925414</v>
      </c>
      <c r="O763" s="438">
        <v>352.21105478511078</v>
      </c>
      <c r="P763" s="439">
        <v>176.10552739255539</v>
      </c>
      <c r="Q763" s="441">
        <v>140.88442191404431</v>
      </c>
      <c r="R763" s="442">
        <v>454</v>
      </c>
      <c r="S763" s="443">
        <v>227</v>
      </c>
      <c r="T763" s="437">
        <v>181.60000000000002</v>
      </c>
      <c r="U763" s="444">
        <v>2900</v>
      </c>
      <c r="V763" s="432">
        <v>1450</v>
      </c>
      <c r="W763" s="445">
        <v>1160</v>
      </c>
      <c r="X763" s="443" t="s">
        <v>231</v>
      </c>
      <c r="Y763" s="436" t="s">
        <v>194</v>
      </c>
      <c r="Z763" s="436">
        <v>95.6</v>
      </c>
      <c r="AA763" s="436">
        <v>96.2</v>
      </c>
      <c r="AB763" s="436">
        <v>95.8</v>
      </c>
      <c r="AC763" s="436">
        <v>95.4</v>
      </c>
      <c r="AD763" s="436">
        <v>75</v>
      </c>
      <c r="AE763" s="436">
        <v>83</v>
      </c>
      <c r="AF763" s="436">
        <v>86</v>
      </c>
      <c r="AG763" s="436">
        <v>883</v>
      </c>
      <c r="AH763" s="436">
        <v>1103</v>
      </c>
      <c r="AI763" s="436">
        <v>1776</v>
      </c>
      <c r="AJ763" s="436">
        <v>1156.73</v>
      </c>
      <c r="AK763" s="436">
        <v>125</v>
      </c>
      <c r="AL763" s="436">
        <v>200</v>
      </c>
      <c r="AM763" s="436">
        <v>131</v>
      </c>
      <c r="AN763" s="432">
        <v>25</v>
      </c>
      <c r="AO763" s="432">
        <v>32</v>
      </c>
      <c r="AP763" s="446">
        <v>2450</v>
      </c>
      <c r="AQ763" s="447">
        <v>769.20198265359249</v>
      </c>
      <c r="AR763" s="446">
        <v>2240</v>
      </c>
      <c r="AS763" s="449">
        <v>89.7</v>
      </c>
      <c r="AT763" s="432" t="s">
        <v>299</v>
      </c>
      <c r="AU763" s="432" t="s">
        <v>197</v>
      </c>
      <c r="AV763" s="450" t="s">
        <v>389</v>
      </c>
      <c r="AW763" s="450" t="s">
        <v>390</v>
      </c>
      <c r="AX763" s="450" t="s">
        <v>328</v>
      </c>
      <c r="AY763" s="450" t="s">
        <v>325</v>
      </c>
      <c r="AZ763" s="450" t="s">
        <v>385</v>
      </c>
      <c r="BA763" s="450" t="s">
        <v>361</v>
      </c>
      <c r="BB763" s="450" t="s">
        <v>381</v>
      </c>
      <c r="BC763" s="450" t="s">
        <v>345</v>
      </c>
      <c r="BD763" s="450" t="s">
        <v>320</v>
      </c>
      <c r="BE763" s="451">
        <f t="shared" si="54"/>
        <v>670.76779661016951</v>
      </c>
      <c r="BF763" s="450">
        <v>1800</v>
      </c>
      <c r="BG763" s="451">
        <f t="shared" si="55"/>
        <v>670.76779661016951</v>
      </c>
      <c r="BH763" s="450">
        <v>1800</v>
      </c>
      <c r="BI763" s="446" t="s">
        <v>1251</v>
      </c>
      <c r="BJ763" s="446" t="s">
        <v>199</v>
      </c>
      <c r="BK763" s="452" t="s">
        <v>200</v>
      </c>
      <c r="BL763" s="453">
        <v>1.1499999999999999</v>
      </c>
      <c r="BM763" s="454">
        <v>55</v>
      </c>
      <c r="BN763" s="454" t="s">
        <v>1404</v>
      </c>
      <c r="BO763" s="454" t="s">
        <v>1405</v>
      </c>
      <c r="BP763" s="454" t="s">
        <v>195</v>
      </c>
      <c r="BQ763" s="454" t="s">
        <v>195</v>
      </c>
      <c r="BT763" s="485">
        <v>117.3894737</v>
      </c>
    </row>
    <row r="764" spans="1:72" ht="13.5" customHeight="1" outlineLevel="1">
      <c r="A764" s="431" t="s">
        <v>1484</v>
      </c>
      <c r="B764" s="432" t="s">
        <v>1403</v>
      </c>
      <c r="C764" s="432">
        <v>125</v>
      </c>
      <c r="D764" s="432">
        <v>2</v>
      </c>
      <c r="E764" s="432" t="s">
        <v>409</v>
      </c>
      <c r="F764" s="433">
        <v>3575</v>
      </c>
      <c r="G764" s="456">
        <v>3181</v>
      </c>
      <c r="H764" s="434">
        <v>1322</v>
      </c>
      <c r="I764" s="435">
        <v>64</v>
      </c>
      <c r="J764" s="436">
        <v>32</v>
      </c>
      <c r="K764" s="437">
        <v>25.6</v>
      </c>
      <c r="L764" s="438">
        <v>147.6161285397873</v>
      </c>
      <c r="M764" s="439">
        <v>73.808064269893649</v>
      </c>
      <c r="N764" s="440">
        <v>59.046451415914923</v>
      </c>
      <c r="O764" s="438">
        <v>210.02595862289067</v>
      </c>
      <c r="P764" s="439">
        <v>105.01297931144533</v>
      </c>
      <c r="Q764" s="441">
        <v>84.010383449156279</v>
      </c>
      <c r="R764" s="442">
        <v>276</v>
      </c>
      <c r="S764" s="443">
        <v>138</v>
      </c>
      <c r="T764" s="437">
        <v>110.4</v>
      </c>
      <c r="U764" s="444">
        <v>1816</v>
      </c>
      <c r="V764" s="432">
        <v>908</v>
      </c>
      <c r="W764" s="445">
        <v>726.40000000000009</v>
      </c>
      <c r="X764" s="443" t="s">
        <v>231</v>
      </c>
      <c r="Y764" s="436" t="s">
        <v>194</v>
      </c>
      <c r="Z764" s="436">
        <v>94.5</v>
      </c>
      <c r="AA764" s="436">
        <v>95.1</v>
      </c>
      <c r="AB764" s="436">
        <v>95</v>
      </c>
      <c r="AC764" s="436">
        <v>94.5</v>
      </c>
      <c r="AD764" s="436">
        <v>84</v>
      </c>
      <c r="AE764" s="436">
        <v>88</v>
      </c>
      <c r="AF764" s="436">
        <v>89</v>
      </c>
      <c r="AG764" s="436">
        <v>184</v>
      </c>
      <c r="AH764" s="436">
        <v>221</v>
      </c>
      <c r="AI764" s="436">
        <v>368</v>
      </c>
      <c r="AJ764" s="436">
        <v>187.68</v>
      </c>
      <c r="AK764" s="436">
        <v>120</v>
      </c>
      <c r="AL764" s="436">
        <v>200</v>
      </c>
      <c r="AM764" s="436">
        <v>102</v>
      </c>
      <c r="AN764" s="432">
        <v>18</v>
      </c>
      <c r="AO764" s="432">
        <v>23</v>
      </c>
      <c r="AP764" s="446">
        <v>1450</v>
      </c>
      <c r="AQ764" s="447">
        <v>145.37</v>
      </c>
      <c r="AR764" s="446">
        <v>113</v>
      </c>
      <c r="AS764" s="449">
        <v>20.9</v>
      </c>
      <c r="AT764" s="432" t="s">
        <v>299</v>
      </c>
      <c r="AU764" s="432" t="s">
        <v>197</v>
      </c>
      <c r="AV764" s="450">
        <v>79</v>
      </c>
      <c r="AW764" s="450">
        <v>90</v>
      </c>
      <c r="AX764" s="450">
        <v>52</v>
      </c>
      <c r="AY764" s="450">
        <v>68</v>
      </c>
      <c r="AZ764" s="450">
        <v>72</v>
      </c>
      <c r="BA764" s="450">
        <v>74</v>
      </c>
      <c r="BB764" s="450">
        <v>74</v>
      </c>
      <c r="BC764" s="450">
        <v>70</v>
      </c>
      <c r="BD764" s="450">
        <v>60</v>
      </c>
      <c r="BE764" s="451">
        <f t="shared" si="54"/>
        <v>335.38389830508476</v>
      </c>
      <c r="BF764" s="450">
        <v>3600</v>
      </c>
      <c r="BG764" s="451">
        <f t="shared" si="55"/>
        <v>335.38389830508476</v>
      </c>
      <c r="BH764" s="450">
        <v>3600</v>
      </c>
      <c r="BI764" s="446" t="s">
        <v>1251</v>
      </c>
      <c r="BJ764" s="446" t="s">
        <v>199</v>
      </c>
      <c r="BK764" s="452" t="s">
        <v>200</v>
      </c>
      <c r="BL764" s="453">
        <v>1.1499999999999999</v>
      </c>
      <c r="BM764" s="454">
        <v>55</v>
      </c>
      <c r="BN764" s="454" t="s">
        <v>1404</v>
      </c>
      <c r="BO764" s="454" t="s">
        <v>1405</v>
      </c>
      <c r="BP764" s="454" t="s">
        <v>195</v>
      </c>
      <c r="BQ764" s="454" t="s">
        <v>195</v>
      </c>
      <c r="BT764" s="485">
        <v>115.0511321</v>
      </c>
    </row>
    <row r="765" spans="1:72" ht="13.5" customHeight="1" outlineLevel="1">
      <c r="A765" s="431" t="s">
        <v>1485</v>
      </c>
      <c r="B765" s="432" t="s">
        <v>1403</v>
      </c>
      <c r="C765" s="432">
        <v>150</v>
      </c>
      <c r="D765" s="432">
        <v>2</v>
      </c>
      <c r="E765" s="432" t="s">
        <v>411</v>
      </c>
      <c r="F765" s="433">
        <v>3575</v>
      </c>
      <c r="G765" s="456">
        <v>3181</v>
      </c>
      <c r="H765" s="434">
        <v>1322</v>
      </c>
      <c r="I765" s="435">
        <v>74</v>
      </c>
      <c r="J765" s="436">
        <v>37</v>
      </c>
      <c r="K765" s="437">
        <v>29.6</v>
      </c>
      <c r="L765" s="438">
        <v>176.57878667101139</v>
      </c>
      <c r="M765" s="439">
        <v>88.289393335505693</v>
      </c>
      <c r="N765" s="440">
        <v>70.631514668404563</v>
      </c>
      <c r="O765" s="438">
        <v>248.93757565714947</v>
      </c>
      <c r="P765" s="439">
        <v>124.46878782857473</v>
      </c>
      <c r="Q765" s="441">
        <v>99.575030262859798</v>
      </c>
      <c r="R765" s="442">
        <v>328</v>
      </c>
      <c r="S765" s="443">
        <v>164</v>
      </c>
      <c r="T765" s="437">
        <v>131.20000000000002</v>
      </c>
      <c r="U765" s="444">
        <v>2170</v>
      </c>
      <c r="V765" s="432">
        <v>1085</v>
      </c>
      <c r="W765" s="445">
        <v>868</v>
      </c>
      <c r="X765" s="443" t="s">
        <v>231</v>
      </c>
      <c r="Y765" s="436" t="s">
        <v>194</v>
      </c>
      <c r="Z765" s="436">
        <v>94.8</v>
      </c>
      <c r="AA765" s="436">
        <v>95.2</v>
      </c>
      <c r="AB765" s="436">
        <v>95</v>
      </c>
      <c r="AC765" s="436">
        <v>94.5</v>
      </c>
      <c r="AD765" s="436">
        <v>84</v>
      </c>
      <c r="AE765" s="436">
        <v>89</v>
      </c>
      <c r="AF765" s="436">
        <v>90</v>
      </c>
      <c r="AG765" s="436">
        <v>220</v>
      </c>
      <c r="AH765" s="436">
        <v>264</v>
      </c>
      <c r="AI765" s="436">
        <v>440</v>
      </c>
      <c r="AJ765" s="436">
        <v>224.4</v>
      </c>
      <c r="AK765" s="436">
        <v>120</v>
      </c>
      <c r="AL765" s="436">
        <v>200</v>
      </c>
      <c r="AM765" s="436">
        <v>102</v>
      </c>
      <c r="AN765" s="432">
        <v>15</v>
      </c>
      <c r="AO765" s="432">
        <v>18</v>
      </c>
      <c r="AP765" s="446">
        <v>1611</v>
      </c>
      <c r="AQ765" s="447">
        <v>181.92</v>
      </c>
      <c r="AR765" s="446">
        <v>133</v>
      </c>
      <c r="AS765" s="449">
        <v>25.1</v>
      </c>
      <c r="AT765" s="432" t="s">
        <v>299</v>
      </c>
      <c r="AU765" s="432" t="s">
        <v>197</v>
      </c>
      <c r="AV765" s="450">
        <v>79</v>
      </c>
      <c r="AW765" s="450">
        <v>90</v>
      </c>
      <c r="AX765" s="450">
        <v>50</v>
      </c>
      <c r="AY765" s="450">
        <v>67</v>
      </c>
      <c r="AZ765" s="450">
        <v>71</v>
      </c>
      <c r="BA765" s="450">
        <v>74</v>
      </c>
      <c r="BB765" s="450">
        <v>74</v>
      </c>
      <c r="BC765" s="450">
        <v>70</v>
      </c>
      <c r="BD765" s="450">
        <v>59</v>
      </c>
      <c r="BE765" s="451">
        <f t="shared" si="54"/>
        <v>335.38389830508476</v>
      </c>
      <c r="BF765" s="450">
        <v>3600</v>
      </c>
      <c r="BG765" s="451">
        <f t="shared" si="55"/>
        <v>335.38389830508476</v>
      </c>
      <c r="BH765" s="450">
        <v>3600</v>
      </c>
      <c r="BI765" s="446" t="s">
        <v>1251</v>
      </c>
      <c r="BJ765" s="446" t="s">
        <v>199</v>
      </c>
      <c r="BK765" s="452" t="s">
        <v>200</v>
      </c>
      <c r="BL765" s="453">
        <v>1.1499999999999999</v>
      </c>
      <c r="BM765" s="454">
        <v>55</v>
      </c>
      <c r="BN765" s="454" t="s">
        <v>1404</v>
      </c>
      <c r="BO765" s="454" t="s">
        <v>1405</v>
      </c>
      <c r="BP765" s="454" t="s">
        <v>195</v>
      </c>
      <c r="BQ765" s="454" t="s">
        <v>195</v>
      </c>
      <c r="BT765" s="485">
        <v>98.456400000000002</v>
      </c>
    </row>
    <row r="766" spans="1:72" ht="13.5" customHeight="1" outlineLevel="1">
      <c r="A766" s="431" t="s">
        <v>1486</v>
      </c>
      <c r="B766" s="432" t="s">
        <v>1403</v>
      </c>
      <c r="C766" s="432">
        <v>200</v>
      </c>
      <c r="D766" s="432">
        <v>2</v>
      </c>
      <c r="E766" s="432" t="s">
        <v>413</v>
      </c>
      <c r="F766" s="433">
        <v>3575</v>
      </c>
      <c r="G766" s="456">
        <v>3181</v>
      </c>
      <c r="H766" s="434">
        <v>1322</v>
      </c>
      <c r="I766" s="435">
        <v>88</v>
      </c>
      <c r="J766" s="436">
        <v>44</v>
      </c>
      <c r="K766" s="437">
        <v>35.200000000000003</v>
      </c>
      <c r="L766" s="438">
        <v>223.55753664959101</v>
      </c>
      <c r="M766" s="439">
        <v>111.77876832479551</v>
      </c>
      <c r="N766" s="440">
        <v>89.423014659836412</v>
      </c>
      <c r="O766" s="438">
        <v>326.85546118516913</v>
      </c>
      <c r="P766" s="439">
        <v>163.42773059258457</v>
      </c>
      <c r="Q766" s="441">
        <v>130.74218447406767</v>
      </c>
      <c r="R766" s="442">
        <v>432</v>
      </c>
      <c r="S766" s="443">
        <v>216</v>
      </c>
      <c r="T766" s="437">
        <v>172.8</v>
      </c>
      <c r="U766" s="444">
        <v>2900</v>
      </c>
      <c r="V766" s="432">
        <v>1450</v>
      </c>
      <c r="W766" s="445">
        <v>1160</v>
      </c>
      <c r="X766" s="443" t="s">
        <v>231</v>
      </c>
      <c r="Y766" s="436" t="s">
        <v>194</v>
      </c>
      <c r="Z766" s="436">
        <v>95.3</v>
      </c>
      <c r="AA766" s="436">
        <v>95.6</v>
      </c>
      <c r="AB766" s="436">
        <v>95.4</v>
      </c>
      <c r="AC766" s="436">
        <v>95</v>
      </c>
      <c r="AD766" s="436">
        <v>88</v>
      </c>
      <c r="AE766" s="436">
        <v>90</v>
      </c>
      <c r="AF766" s="436">
        <v>91</v>
      </c>
      <c r="AG766" s="436">
        <v>294</v>
      </c>
      <c r="AH766" s="436">
        <v>353</v>
      </c>
      <c r="AI766" s="436">
        <v>588</v>
      </c>
      <c r="AJ766" s="436">
        <v>299.88</v>
      </c>
      <c r="AK766" s="436">
        <v>120</v>
      </c>
      <c r="AL766" s="436">
        <v>200</v>
      </c>
      <c r="AM766" s="436">
        <v>102</v>
      </c>
      <c r="AN766" s="432">
        <v>16</v>
      </c>
      <c r="AO766" s="432">
        <v>20</v>
      </c>
      <c r="AP766" s="446">
        <v>2250</v>
      </c>
      <c r="AQ766" s="447">
        <v>234.19</v>
      </c>
      <c r="AR766" s="446">
        <v>172</v>
      </c>
      <c r="AS766" s="449">
        <v>31.4</v>
      </c>
      <c r="AT766" s="432" t="s">
        <v>299</v>
      </c>
      <c r="AU766" s="432" t="s">
        <v>197</v>
      </c>
      <c r="AV766" s="450">
        <v>83</v>
      </c>
      <c r="AW766" s="450">
        <v>94</v>
      </c>
      <c r="AX766" s="450">
        <v>55</v>
      </c>
      <c r="AY766" s="450">
        <v>69</v>
      </c>
      <c r="AZ766" s="450">
        <v>74</v>
      </c>
      <c r="BA766" s="450">
        <v>78</v>
      </c>
      <c r="BB766" s="450">
        <v>79</v>
      </c>
      <c r="BC766" s="450">
        <v>72</v>
      </c>
      <c r="BD766" s="450">
        <v>63</v>
      </c>
      <c r="BE766" s="451">
        <f t="shared" si="54"/>
        <v>335.38389830508476</v>
      </c>
      <c r="BF766" s="450">
        <v>3600</v>
      </c>
      <c r="BG766" s="451">
        <f t="shared" si="55"/>
        <v>335.38389830508476</v>
      </c>
      <c r="BH766" s="450">
        <v>3600</v>
      </c>
      <c r="BI766" s="446" t="s">
        <v>1251</v>
      </c>
      <c r="BJ766" s="446" t="s">
        <v>199</v>
      </c>
      <c r="BK766" s="452" t="s">
        <v>200</v>
      </c>
      <c r="BL766" s="453">
        <v>1.1499999999999999</v>
      </c>
      <c r="BM766" s="454">
        <v>55</v>
      </c>
      <c r="BN766" s="454" t="s">
        <v>1404</v>
      </c>
      <c r="BO766" s="454" t="s">
        <v>1405</v>
      </c>
      <c r="BP766" s="454" t="s">
        <v>195</v>
      </c>
      <c r="BQ766" s="454" t="s">
        <v>195</v>
      </c>
      <c r="BT766" s="485">
        <v>117.8052632</v>
      </c>
    </row>
    <row r="767" spans="1:72" ht="13.5" customHeight="1" outlineLevel="1">
      <c r="A767" s="431" t="s">
        <v>1487</v>
      </c>
      <c r="B767" s="432" t="s">
        <v>1403</v>
      </c>
      <c r="C767" s="432">
        <v>250</v>
      </c>
      <c r="D767" s="432">
        <v>2</v>
      </c>
      <c r="E767" s="432" t="s">
        <v>421</v>
      </c>
      <c r="F767" s="433">
        <v>3575</v>
      </c>
      <c r="G767" s="456">
        <v>3181</v>
      </c>
      <c r="H767" s="434">
        <v>1322</v>
      </c>
      <c r="I767" s="435">
        <v>90</v>
      </c>
      <c r="J767" s="436">
        <v>45</v>
      </c>
      <c r="K767" s="437">
        <v>36</v>
      </c>
      <c r="L767" s="438">
        <v>275.15217929363325</v>
      </c>
      <c r="M767" s="439">
        <v>137.57608964681663</v>
      </c>
      <c r="N767" s="440">
        <v>110.06087171745331</v>
      </c>
      <c r="O767" s="438">
        <v>402.39588885605474</v>
      </c>
      <c r="P767" s="439">
        <v>201.19794442802737</v>
      </c>
      <c r="Q767" s="441">
        <v>160.95835554242191</v>
      </c>
      <c r="R767" s="442">
        <v>530</v>
      </c>
      <c r="S767" s="443">
        <v>265</v>
      </c>
      <c r="T767" s="437">
        <v>212</v>
      </c>
      <c r="U767" s="444">
        <v>3650</v>
      </c>
      <c r="V767" s="432">
        <v>1825</v>
      </c>
      <c r="W767" s="445">
        <v>1460</v>
      </c>
      <c r="X767" s="443" t="s">
        <v>231</v>
      </c>
      <c r="Y767" s="436" t="s">
        <v>194</v>
      </c>
      <c r="Z767" s="436">
        <v>95.7</v>
      </c>
      <c r="AA767" s="436">
        <v>96</v>
      </c>
      <c r="AB767" s="436">
        <v>95.8</v>
      </c>
      <c r="AC767" s="436">
        <v>95.4</v>
      </c>
      <c r="AD767" s="436">
        <v>89</v>
      </c>
      <c r="AE767" s="436">
        <v>91</v>
      </c>
      <c r="AF767" s="436">
        <v>91</v>
      </c>
      <c r="AG767" s="436">
        <v>368</v>
      </c>
      <c r="AH767" s="436">
        <v>442</v>
      </c>
      <c r="AI767" s="436">
        <v>736</v>
      </c>
      <c r="AJ767" s="436">
        <v>375.36</v>
      </c>
      <c r="AK767" s="436">
        <v>120</v>
      </c>
      <c r="AL767" s="436">
        <v>200</v>
      </c>
      <c r="AM767" s="436">
        <v>102</v>
      </c>
      <c r="AN767" s="432">
        <v>12</v>
      </c>
      <c r="AO767" s="432">
        <v>18</v>
      </c>
      <c r="AP767" s="446">
        <v>2300</v>
      </c>
      <c r="AQ767" s="447">
        <v>227.23</v>
      </c>
      <c r="AR767" s="446">
        <v>210</v>
      </c>
      <c r="AS767" s="449">
        <v>39.299999999999997</v>
      </c>
      <c r="AT767" s="432" t="s">
        <v>299</v>
      </c>
      <c r="AU767" s="432" t="s">
        <v>197</v>
      </c>
      <c r="AV767" s="450">
        <v>82</v>
      </c>
      <c r="AW767" s="450">
        <v>94</v>
      </c>
      <c r="AX767" s="450">
        <v>54</v>
      </c>
      <c r="AY767" s="450">
        <v>69</v>
      </c>
      <c r="AZ767" s="450">
        <v>73</v>
      </c>
      <c r="BA767" s="450">
        <v>78</v>
      </c>
      <c r="BB767" s="450">
        <v>78</v>
      </c>
      <c r="BC767" s="450">
        <v>72</v>
      </c>
      <c r="BD767" s="450">
        <v>63</v>
      </c>
      <c r="BE767" s="451">
        <f t="shared" si="54"/>
        <v>335.38389830508476</v>
      </c>
      <c r="BF767" s="450">
        <v>3600</v>
      </c>
      <c r="BG767" s="451">
        <f t="shared" si="55"/>
        <v>335.38389830508476</v>
      </c>
      <c r="BH767" s="450">
        <v>3600</v>
      </c>
      <c r="BI767" s="446" t="s">
        <v>1251</v>
      </c>
      <c r="BJ767" s="446" t="s">
        <v>199</v>
      </c>
      <c r="BK767" s="452" t="s">
        <v>200</v>
      </c>
      <c r="BL767" s="453">
        <v>1.1499999999999999</v>
      </c>
      <c r="BM767" s="454">
        <v>55</v>
      </c>
      <c r="BN767" s="454" t="s">
        <v>1404</v>
      </c>
      <c r="BO767" s="454" t="s">
        <v>1405</v>
      </c>
      <c r="BP767" s="454" t="s">
        <v>195</v>
      </c>
      <c r="BQ767" s="454" t="s">
        <v>195</v>
      </c>
      <c r="BT767" s="485">
        <v>107.56473680000001</v>
      </c>
    </row>
    <row r="768" spans="1:72" ht="13.5" customHeight="1" outlineLevel="1">
      <c r="A768" s="431" t="s">
        <v>1488</v>
      </c>
      <c r="B768" s="432" t="s">
        <v>1403</v>
      </c>
      <c r="C768" s="432">
        <v>300</v>
      </c>
      <c r="D768" s="432">
        <v>2</v>
      </c>
      <c r="E768" s="432" t="s">
        <v>421</v>
      </c>
      <c r="F768" s="433">
        <v>3570</v>
      </c>
      <c r="G768" s="456">
        <v>3177</v>
      </c>
      <c r="H768" s="434">
        <v>963</v>
      </c>
      <c r="I768" s="435">
        <v>136</v>
      </c>
      <c r="J768" s="436">
        <v>68</v>
      </c>
      <c r="K768" s="437">
        <v>54.400000000000006</v>
      </c>
      <c r="L768" s="438">
        <v>343.49525943389625</v>
      </c>
      <c r="M768" s="439">
        <v>171.74762971694813</v>
      </c>
      <c r="N768" s="440">
        <v>137.39810377355852</v>
      </c>
      <c r="O768" s="438">
        <v>489.25963605379184</v>
      </c>
      <c r="P768" s="439">
        <v>244.62981802689592</v>
      </c>
      <c r="Q768" s="441">
        <v>195.70385442151675</v>
      </c>
      <c r="R768" s="442">
        <v>650</v>
      </c>
      <c r="S768" s="443">
        <v>325</v>
      </c>
      <c r="T768" s="437">
        <v>260</v>
      </c>
      <c r="U768" s="444">
        <v>4400</v>
      </c>
      <c r="V768" s="432">
        <v>2200</v>
      </c>
      <c r="W768" s="445">
        <v>1760</v>
      </c>
      <c r="X768" s="443" t="s">
        <v>231</v>
      </c>
      <c r="Y768" s="436" t="s">
        <v>194</v>
      </c>
      <c r="Z768" s="436">
        <v>95.2</v>
      </c>
      <c r="AA768" s="436">
        <v>95.8</v>
      </c>
      <c r="AB768" s="436">
        <v>95.8</v>
      </c>
      <c r="AC768" s="436">
        <v>95.4</v>
      </c>
      <c r="AD768" s="436">
        <v>86</v>
      </c>
      <c r="AE768" s="436">
        <v>90</v>
      </c>
      <c r="AF768" s="436">
        <v>91</v>
      </c>
      <c r="AG768" s="436">
        <v>441</v>
      </c>
      <c r="AH768" s="436">
        <v>441</v>
      </c>
      <c r="AI768" s="436">
        <v>882</v>
      </c>
      <c r="AJ768" s="436">
        <v>330.75</v>
      </c>
      <c r="AK768" s="436">
        <v>100</v>
      </c>
      <c r="AL768" s="436">
        <v>200</v>
      </c>
      <c r="AM768" s="436">
        <v>75</v>
      </c>
      <c r="AN768" s="432">
        <v>12</v>
      </c>
      <c r="AO768" s="432">
        <v>13</v>
      </c>
      <c r="AP768" s="446">
        <v>2300</v>
      </c>
      <c r="AQ768" s="447">
        <v>227.23</v>
      </c>
      <c r="AR768" s="446">
        <v>246</v>
      </c>
      <c r="AS768" s="449">
        <v>39.1</v>
      </c>
      <c r="AT768" s="432" t="s">
        <v>299</v>
      </c>
      <c r="AU768" s="432" t="s">
        <v>197</v>
      </c>
      <c r="AV768" s="450">
        <v>91</v>
      </c>
      <c r="AW768" s="450">
        <v>103</v>
      </c>
      <c r="AX768" s="450">
        <v>63</v>
      </c>
      <c r="AY768" s="450">
        <v>77</v>
      </c>
      <c r="AZ768" s="450">
        <v>81</v>
      </c>
      <c r="BA768" s="450">
        <v>88</v>
      </c>
      <c r="BB768" s="450">
        <v>86</v>
      </c>
      <c r="BC768" s="450">
        <v>80</v>
      </c>
      <c r="BD768" s="450">
        <v>71</v>
      </c>
      <c r="BE768" s="451">
        <f t="shared" si="54"/>
        <v>335.38389830508476</v>
      </c>
      <c r="BF768" s="450">
        <v>3600</v>
      </c>
      <c r="BG768" s="451">
        <f t="shared" si="55"/>
        <v>335.38389830508476</v>
      </c>
      <c r="BH768" s="450">
        <v>3600</v>
      </c>
      <c r="BI768" s="446" t="s">
        <v>1251</v>
      </c>
      <c r="BJ768" s="446" t="s">
        <v>199</v>
      </c>
      <c r="BK768" s="452" t="s">
        <v>200</v>
      </c>
      <c r="BL768" s="453">
        <v>1.1499999999999999</v>
      </c>
      <c r="BM768" s="454">
        <v>55</v>
      </c>
      <c r="BN768" s="454" t="s">
        <v>1404</v>
      </c>
      <c r="BO768" s="454" t="s">
        <v>1405</v>
      </c>
      <c r="BP768" s="454" t="s">
        <v>195</v>
      </c>
      <c r="BQ768" s="454" t="s">
        <v>195</v>
      </c>
      <c r="BT768" s="485">
        <v>108.7</v>
      </c>
    </row>
    <row r="769" spans="1:72" ht="13.5" customHeight="1" outlineLevel="1">
      <c r="A769" s="54" t="s">
        <v>1489</v>
      </c>
      <c r="B769" s="432" t="s">
        <v>1403</v>
      </c>
      <c r="C769" s="432">
        <v>100</v>
      </c>
      <c r="D769" s="432">
        <v>6</v>
      </c>
      <c r="E769" s="432" t="s">
        <v>409</v>
      </c>
      <c r="F769" s="433">
        <v>1185</v>
      </c>
      <c r="G769" s="456">
        <v>1054</v>
      </c>
      <c r="H769" s="434">
        <v>521</v>
      </c>
      <c r="I769" s="435">
        <v>78</v>
      </c>
      <c r="J769" s="436">
        <v>39</v>
      </c>
      <c r="K769" s="437">
        <v>31.200000000000003</v>
      </c>
      <c r="L769" s="438">
        <v>135.03038800960275</v>
      </c>
      <c r="M769" s="439">
        <v>67.515194004801373</v>
      </c>
      <c r="N769" s="440">
        <v>54.012155203841104</v>
      </c>
      <c r="O769" s="438">
        <v>182.15799282559266</v>
      </c>
      <c r="P769" s="439">
        <v>91.078996412796329</v>
      </c>
      <c r="Q769" s="441">
        <v>72.863197130237069</v>
      </c>
      <c r="R769" s="442">
        <v>234</v>
      </c>
      <c r="S769" s="443">
        <v>117</v>
      </c>
      <c r="T769" s="437">
        <v>93.600000000000009</v>
      </c>
      <c r="U769" s="444">
        <v>1450</v>
      </c>
      <c r="V769" s="432">
        <v>725</v>
      </c>
      <c r="W769" s="445">
        <v>580</v>
      </c>
      <c r="X769" s="443" t="s">
        <v>231</v>
      </c>
      <c r="Y769" s="436" t="s">
        <v>194</v>
      </c>
      <c r="Z769" s="436">
        <v>95.1</v>
      </c>
      <c r="AA769" s="436">
        <v>95.3</v>
      </c>
      <c r="AB769" s="436">
        <v>95</v>
      </c>
      <c r="AC769" s="436">
        <v>94.5</v>
      </c>
      <c r="AD769" s="436">
        <v>73</v>
      </c>
      <c r="AE769" s="436">
        <v>81</v>
      </c>
      <c r="AF769" s="436">
        <v>84</v>
      </c>
      <c r="AG769" s="436">
        <v>443</v>
      </c>
      <c r="AH769" s="436">
        <v>709</v>
      </c>
      <c r="AI769" s="436">
        <v>886</v>
      </c>
      <c r="AJ769" s="436">
        <v>664.5</v>
      </c>
      <c r="AK769" s="436">
        <v>160</v>
      </c>
      <c r="AL769" s="436">
        <v>200</v>
      </c>
      <c r="AM769" s="436">
        <v>150</v>
      </c>
      <c r="AN769" s="432">
        <v>30</v>
      </c>
      <c r="AO769" s="432">
        <v>35</v>
      </c>
      <c r="AP769" s="446">
        <v>1551</v>
      </c>
      <c r="AQ769" s="447">
        <v>435.70327933192561</v>
      </c>
      <c r="AR769" s="446">
        <v>1180</v>
      </c>
      <c r="AS769" s="449">
        <v>46</v>
      </c>
      <c r="AT769" s="432" t="s">
        <v>299</v>
      </c>
      <c r="AU769" s="432" t="s">
        <v>197</v>
      </c>
      <c r="AV769" s="450">
        <v>65</v>
      </c>
      <c r="AW769" s="450">
        <v>76</v>
      </c>
      <c r="AX769" s="450">
        <v>48</v>
      </c>
      <c r="AY769" s="450">
        <v>58</v>
      </c>
      <c r="AZ769" s="450">
        <v>59</v>
      </c>
      <c r="BA769" s="450">
        <v>60</v>
      </c>
      <c r="BB769" s="450">
        <v>58</v>
      </c>
      <c r="BC769" s="450">
        <v>55</v>
      </c>
      <c r="BD769" s="450">
        <v>42</v>
      </c>
      <c r="BE769" s="451">
        <f t="shared" si="54"/>
        <v>670.76779661016951</v>
      </c>
      <c r="BF769" s="450">
        <v>1800</v>
      </c>
      <c r="BG769" s="451">
        <f t="shared" si="55"/>
        <v>670.76779661016951</v>
      </c>
      <c r="BH769" s="458">
        <f t="shared" ref="BH769:BH772" si="60">BF769</f>
        <v>1800</v>
      </c>
      <c r="BI769" s="446" t="s">
        <v>1251</v>
      </c>
      <c r="BJ769" s="446" t="s">
        <v>199</v>
      </c>
      <c r="BK769" s="452" t="s">
        <v>200</v>
      </c>
      <c r="BL769" s="453">
        <v>1.1499999999999999</v>
      </c>
      <c r="BM769" s="454">
        <v>55</v>
      </c>
      <c r="BN769" s="454" t="s">
        <v>1404</v>
      </c>
      <c r="BO769" s="454" t="s">
        <v>1405</v>
      </c>
      <c r="BP769" s="454" t="s">
        <v>195</v>
      </c>
      <c r="BQ769" s="454" t="s">
        <v>195</v>
      </c>
      <c r="BT769" s="485">
        <v>137.2894737</v>
      </c>
    </row>
    <row r="770" spans="1:72" ht="13.5" customHeight="1" outlineLevel="1">
      <c r="A770" s="54" t="s">
        <v>1490</v>
      </c>
      <c r="B770" s="432" t="s">
        <v>1403</v>
      </c>
      <c r="C770" s="432">
        <v>125</v>
      </c>
      <c r="D770" s="432">
        <v>6</v>
      </c>
      <c r="E770" s="432" t="s">
        <v>411</v>
      </c>
      <c r="F770" s="433">
        <v>1185</v>
      </c>
      <c r="G770" s="456">
        <v>1054</v>
      </c>
      <c r="H770" s="434">
        <v>521</v>
      </c>
      <c r="I770" s="435">
        <v>96</v>
      </c>
      <c r="J770" s="436">
        <v>48</v>
      </c>
      <c r="K770" s="437">
        <v>38.400000000000006</v>
      </c>
      <c r="L770" s="438">
        <v>166.50706629562501</v>
      </c>
      <c r="M770" s="439">
        <v>83.253533147812504</v>
      </c>
      <c r="N770" s="440">
        <v>66.602826518250012</v>
      </c>
      <c r="O770" s="438">
        <v>224.68492643596241</v>
      </c>
      <c r="P770" s="439">
        <v>112.34246321798121</v>
      </c>
      <c r="Q770" s="441">
        <v>89.87397057438497</v>
      </c>
      <c r="R770" s="442">
        <v>288</v>
      </c>
      <c r="S770" s="443">
        <v>144</v>
      </c>
      <c r="T770" s="437">
        <v>115.2</v>
      </c>
      <c r="U770" s="444">
        <v>1816</v>
      </c>
      <c r="V770" s="432">
        <v>908</v>
      </c>
      <c r="W770" s="445">
        <v>726.40000000000009</v>
      </c>
      <c r="X770" s="443" t="s">
        <v>231</v>
      </c>
      <c r="Y770" s="436" t="s">
        <v>194</v>
      </c>
      <c r="Z770" s="436">
        <v>95.1</v>
      </c>
      <c r="AA770" s="436">
        <v>95.4</v>
      </c>
      <c r="AB770" s="436">
        <v>95</v>
      </c>
      <c r="AC770" s="436">
        <v>94.5</v>
      </c>
      <c r="AD770" s="436">
        <v>74</v>
      </c>
      <c r="AE770" s="436">
        <v>82</v>
      </c>
      <c r="AF770" s="436">
        <v>85</v>
      </c>
      <c r="AG770" s="436">
        <v>554</v>
      </c>
      <c r="AH770" s="436">
        <v>886</v>
      </c>
      <c r="AI770" s="436">
        <v>1108</v>
      </c>
      <c r="AJ770" s="436">
        <v>831</v>
      </c>
      <c r="AK770" s="436">
        <v>160</v>
      </c>
      <c r="AL770" s="436">
        <v>200</v>
      </c>
      <c r="AM770" s="436">
        <v>150</v>
      </c>
      <c r="AN770" s="432">
        <v>25</v>
      </c>
      <c r="AO770" s="432">
        <v>35</v>
      </c>
      <c r="AP770" s="446">
        <v>1771</v>
      </c>
      <c r="AQ770" s="447">
        <v>520.68760882395441</v>
      </c>
      <c r="AR770" s="446">
        <v>1450</v>
      </c>
      <c r="AS770" s="449">
        <v>58.5</v>
      </c>
      <c r="AT770" s="432" t="s">
        <v>299</v>
      </c>
      <c r="AU770" s="432" t="s">
        <v>197</v>
      </c>
      <c r="AV770" s="450">
        <v>75</v>
      </c>
      <c r="AW770" s="450">
        <v>86</v>
      </c>
      <c r="AX770" s="450">
        <v>53</v>
      </c>
      <c r="AY770" s="450">
        <v>64</v>
      </c>
      <c r="AZ770" s="450">
        <v>73</v>
      </c>
      <c r="BA770" s="450">
        <v>68</v>
      </c>
      <c r="BB770" s="450">
        <v>66</v>
      </c>
      <c r="BC770" s="450">
        <v>61</v>
      </c>
      <c r="BD770" s="450">
        <v>51</v>
      </c>
      <c r="BE770" s="451">
        <f t="shared" si="54"/>
        <v>670.76779661016951</v>
      </c>
      <c r="BF770" s="450">
        <v>1800</v>
      </c>
      <c r="BG770" s="451">
        <f t="shared" si="55"/>
        <v>670.76779661016951</v>
      </c>
      <c r="BH770" s="458">
        <f t="shared" si="60"/>
        <v>1800</v>
      </c>
      <c r="BI770" s="446" t="s">
        <v>1251</v>
      </c>
      <c r="BJ770" s="446" t="s">
        <v>199</v>
      </c>
      <c r="BK770" s="452" t="s">
        <v>200</v>
      </c>
      <c r="BL770" s="453">
        <v>1.1499999999999999</v>
      </c>
      <c r="BM770" s="454">
        <v>55</v>
      </c>
      <c r="BN770" s="454" t="s">
        <v>1404</v>
      </c>
      <c r="BO770" s="454" t="s">
        <v>1405</v>
      </c>
      <c r="BP770" s="454" t="s">
        <v>195</v>
      </c>
      <c r="BQ770" s="454" t="s">
        <v>195</v>
      </c>
      <c r="BT770" s="485">
        <v>138.09473679999999</v>
      </c>
    </row>
    <row r="771" spans="1:72" ht="13.5" customHeight="1" outlineLevel="1">
      <c r="A771" s="54" t="s">
        <v>1491</v>
      </c>
      <c r="B771" s="432" t="s">
        <v>1403</v>
      </c>
      <c r="C771" s="432">
        <v>150</v>
      </c>
      <c r="D771" s="432">
        <v>6</v>
      </c>
      <c r="E771" s="432" t="s">
        <v>413</v>
      </c>
      <c r="F771" s="433">
        <v>1190</v>
      </c>
      <c r="G771" s="456">
        <v>1059</v>
      </c>
      <c r="H771" s="434">
        <v>464</v>
      </c>
      <c r="I771" s="435">
        <v>118</v>
      </c>
      <c r="J771" s="436">
        <v>59</v>
      </c>
      <c r="K771" s="437">
        <v>47.2</v>
      </c>
      <c r="L771" s="438">
        <v>201.48624319633717</v>
      </c>
      <c r="M771" s="439">
        <v>100.74312159816859</v>
      </c>
      <c r="N771" s="440">
        <v>80.594497278534874</v>
      </c>
      <c r="O771" s="438">
        <v>267.93677477488524</v>
      </c>
      <c r="P771" s="439">
        <v>133.96838738744262</v>
      </c>
      <c r="Q771" s="441">
        <v>107.1747099099541</v>
      </c>
      <c r="R771" s="442">
        <v>344</v>
      </c>
      <c r="S771" s="443">
        <v>172</v>
      </c>
      <c r="T771" s="437">
        <v>137.6</v>
      </c>
      <c r="U771" s="444">
        <v>2170</v>
      </c>
      <c r="V771" s="432">
        <v>1085</v>
      </c>
      <c r="W771" s="445">
        <v>868</v>
      </c>
      <c r="X771" s="443" t="s">
        <v>231</v>
      </c>
      <c r="Y771" s="436" t="s">
        <v>194</v>
      </c>
      <c r="Z771" s="436">
        <v>95.6</v>
      </c>
      <c r="AA771" s="436">
        <v>96</v>
      </c>
      <c r="AB771" s="436">
        <v>95.8</v>
      </c>
      <c r="AC771" s="436">
        <v>95.4</v>
      </c>
      <c r="AD771" s="436">
        <v>73</v>
      </c>
      <c r="AE771" s="436">
        <v>82</v>
      </c>
      <c r="AF771" s="436">
        <v>85</v>
      </c>
      <c r="AG771" s="436">
        <v>662</v>
      </c>
      <c r="AH771" s="436">
        <v>926</v>
      </c>
      <c r="AI771" s="436">
        <v>1324</v>
      </c>
      <c r="AJ771" s="436">
        <v>867.22</v>
      </c>
      <c r="AK771" s="436">
        <v>140</v>
      </c>
      <c r="AL771" s="436">
        <v>200</v>
      </c>
      <c r="AM771" s="436">
        <v>131</v>
      </c>
      <c r="AN771" s="432">
        <v>28</v>
      </c>
      <c r="AO771" s="432">
        <v>43</v>
      </c>
      <c r="AP771" s="446">
        <v>2051.0308800000003</v>
      </c>
      <c r="AQ771" s="447">
        <v>606.36953923476699</v>
      </c>
      <c r="AR771" s="446">
        <v>1720</v>
      </c>
      <c r="AS771" s="449">
        <v>68.599999999999994</v>
      </c>
      <c r="AT771" s="432" t="s">
        <v>299</v>
      </c>
      <c r="AU771" s="432" t="s">
        <v>197</v>
      </c>
      <c r="AV771" s="450">
        <v>73</v>
      </c>
      <c r="AW771" s="450">
        <v>84</v>
      </c>
      <c r="AX771" s="450">
        <v>54</v>
      </c>
      <c r="AY771" s="450">
        <v>64</v>
      </c>
      <c r="AZ771" s="450">
        <v>70</v>
      </c>
      <c r="BA771" s="450">
        <v>67</v>
      </c>
      <c r="BB771" s="450">
        <v>66</v>
      </c>
      <c r="BC771" s="450">
        <v>59</v>
      </c>
      <c r="BD771" s="450">
        <v>49</v>
      </c>
      <c r="BE771" s="451">
        <f t="shared" si="54"/>
        <v>670.76779661016951</v>
      </c>
      <c r="BF771" s="450">
        <v>1800</v>
      </c>
      <c r="BG771" s="451">
        <f t="shared" si="55"/>
        <v>670.76779661016951</v>
      </c>
      <c r="BH771" s="458">
        <f t="shared" si="60"/>
        <v>1800</v>
      </c>
      <c r="BI771" s="446" t="s">
        <v>1251</v>
      </c>
      <c r="BJ771" s="446" t="s">
        <v>199</v>
      </c>
      <c r="BK771" s="452" t="s">
        <v>200</v>
      </c>
      <c r="BL771" s="453">
        <v>1.1499999999999999</v>
      </c>
      <c r="BM771" s="454">
        <v>55</v>
      </c>
      <c r="BN771" s="454" t="s">
        <v>1404</v>
      </c>
      <c r="BO771" s="454" t="s">
        <v>1405</v>
      </c>
      <c r="BP771" s="454" t="s">
        <v>195</v>
      </c>
      <c r="BQ771" s="454" t="s">
        <v>195</v>
      </c>
      <c r="BT771" s="485">
        <v>126.7368421</v>
      </c>
    </row>
    <row r="772" spans="1:72" ht="13.5" customHeight="1" outlineLevel="1">
      <c r="A772" s="54" t="s">
        <v>1492</v>
      </c>
      <c r="B772" s="432" t="s">
        <v>1403</v>
      </c>
      <c r="C772" s="432">
        <v>200</v>
      </c>
      <c r="D772" s="432">
        <v>6</v>
      </c>
      <c r="E772" s="432" t="s">
        <v>421</v>
      </c>
      <c r="F772" s="433">
        <v>1190</v>
      </c>
      <c r="G772" s="456">
        <v>1059</v>
      </c>
      <c r="H772" s="434">
        <v>464</v>
      </c>
      <c r="I772" s="435">
        <v>146</v>
      </c>
      <c r="J772" s="436">
        <v>73</v>
      </c>
      <c r="K772" s="437">
        <v>58.400000000000006</v>
      </c>
      <c r="L772" s="438">
        <v>261.48436894813534</v>
      </c>
      <c r="M772" s="439">
        <v>130.74218447406767</v>
      </c>
      <c r="N772" s="440">
        <v>104.59374757925414</v>
      </c>
      <c r="O772" s="438">
        <v>352.21105478511078</v>
      </c>
      <c r="P772" s="439">
        <v>176.10552739255539</v>
      </c>
      <c r="Q772" s="441">
        <v>140.88442191404431</v>
      </c>
      <c r="R772" s="442">
        <v>454</v>
      </c>
      <c r="S772" s="443">
        <v>227</v>
      </c>
      <c r="T772" s="437">
        <v>181.60000000000002</v>
      </c>
      <c r="U772" s="444">
        <v>2900</v>
      </c>
      <c r="V772" s="432">
        <v>1450</v>
      </c>
      <c r="W772" s="445">
        <v>1160</v>
      </c>
      <c r="X772" s="443" t="s">
        <v>231</v>
      </c>
      <c r="Y772" s="436" t="s">
        <v>194</v>
      </c>
      <c r="Z772" s="436">
        <v>95.6</v>
      </c>
      <c r="AA772" s="436">
        <v>96.2</v>
      </c>
      <c r="AB772" s="436">
        <v>95.8</v>
      </c>
      <c r="AC772" s="436">
        <v>95.4</v>
      </c>
      <c r="AD772" s="436">
        <v>75</v>
      </c>
      <c r="AE772" s="436">
        <v>83</v>
      </c>
      <c r="AF772" s="436">
        <v>86</v>
      </c>
      <c r="AG772" s="436">
        <v>883</v>
      </c>
      <c r="AH772" s="436">
        <v>1103</v>
      </c>
      <c r="AI772" s="436">
        <v>1776</v>
      </c>
      <c r="AJ772" s="436">
        <v>1156.73</v>
      </c>
      <c r="AK772" s="436">
        <v>125</v>
      </c>
      <c r="AL772" s="436">
        <v>200</v>
      </c>
      <c r="AM772" s="436">
        <v>131</v>
      </c>
      <c r="AN772" s="432">
        <v>25</v>
      </c>
      <c r="AO772" s="432">
        <v>32</v>
      </c>
      <c r="AP772" s="446">
        <v>2450</v>
      </c>
      <c r="AQ772" s="447">
        <v>769.20198265359249</v>
      </c>
      <c r="AR772" s="446">
        <v>2240</v>
      </c>
      <c r="AS772" s="449">
        <v>89.7</v>
      </c>
      <c r="AT772" s="432" t="s">
        <v>299</v>
      </c>
      <c r="AU772" s="432" t="s">
        <v>197</v>
      </c>
      <c r="AV772" s="450">
        <v>74</v>
      </c>
      <c r="AW772" s="450">
        <v>85</v>
      </c>
      <c r="AX772" s="450">
        <v>51</v>
      </c>
      <c r="AY772" s="450">
        <v>63</v>
      </c>
      <c r="AZ772" s="450">
        <v>70</v>
      </c>
      <c r="BA772" s="450">
        <v>67</v>
      </c>
      <c r="BB772" s="450">
        <v>68</v>
      </c>
      <c r="BC772" s="450">
        <v>60</v>
      </c>
      <c r="BD772" s="450">
        <v>50</v>
      </c>
      <c r="BE772" s="451">
        <f t="shared" si="54"/>
        <v>670.76779661016951</v>
      </c>
      <c r="BF772" s="450">
        <v>1800</v>
      </c>
      <c r="BG772" s="451">
        <f t="shared" si="55"/>
        <v>670.76779661016951</v>
      </c>
      <c r="BH772" s="458">
        <f t="shared" si="60"/>
        <v>1800</v>
      </c>
      <c r="BI772" s="446" t="s">
        <v>1251</v>
      </c>
      <c r="BJ772" s="446" t="s">
        <v>199</v>
      </c>
      <c r="BK772" s="452" t="s">
        <v>200</v>
      </c>
      <c r="BL772" s="453">
        <v>1.1499999999999999</v>
      </c>
      <c r="BM772" s="454">
        <v>55</v>
      </c>
      <c r="BN772" s="454" t="s">
        <v>1404</v>
      </c>
      <c r="BO772" s="454" t="s">
        <v>1405</v>
      </c>
      <c r="BP772" s="454" t="s">
        <v>195</v>
      </c>
      <c r="BQ772" s="454" t="s">
        <v>195</v>
      </c>
      <c r="BT772" s="485">
        <v>117.3894737</v>
      </c>
    </row>
    <row r="773" spans="1:72" ht="13.5" customHeight="1" outlineLevel="1">
      <c r="A773" s="431" t="s">
        <v>1493</v>
      </c>
      <c r="B773" s="432" t="s">
        <v>1403</v>
      </c>
      <c r="C773" s="432">
        <v>125</v>
      </c>
      <c r="D773" s="432">
        <v>4</v>
      </c>
      <c r="E773" s="432" t="s">
        <v>423</v>
      </c>
      <c r="F773" s="433">
        <v>1785</v>
      </c>
      <c r="G773" s="456">
        <v>1588</v>
      </c>
      <c r="H773" s="434">
        <v>785</v>
      </c>
      <c r="I773" s="435">
        <v>90</v>
      </c>
      <c r="J773" s="436">
        <v>45</v>
      </c>
      <c r="K773" s="437">
        <v>36</v>
      </c>
      <c r="L773" s="438">
        <v>157.47148690383693</v>
      </c>
      <c r="M773" s="439">
        <v>78.735743451918466</v>
      </c>
      <c r="N773" s="440">
        <v>62.988594761534777</v>
      </c>
      <c r="O773" s="438">
        <v>218.87642490078292</v>
      </c>
      <c r="P773" s="439">
        <v>109.43821245039146</v>
      </c>
      <c r="Q773" s="441">
        <v>87.550569960313169</v>
      </c>
      <c r="R773" s="442">
        <v>286</v>
      </c>
      <c r="S773" s="443">
        <v>143</v>
      </c>
      <c r="T773" s="437">
        <v>114.4</v>
      </c>
      <c r="U773" s="444">
        <v>1816</v>
      </c>
      <c r="V773" s="432">
        <v>908</v>
      </c>
      <c r="W773" s="445">
        <v>726.40000000000009</v>
      </c>
      <c r="X773" s="443" t="s">
        <v>231</v>
      </c>
      <c r="Y773" s="436" t="s">
        <v>194</v>
      </c>
      <c r="Z773" s="436">
        <v>95.4</v>
      </c>
      <c r="AA773" s="436">
        <v>95.6</v>
      </c>
      <c r="AB773" s="436">
        <v>95.4</v>
      </c>
      <c r="AC773" s="436">
        <v>95</v>
      </c>
      <c r="AD773" s="436">
        <v>78</v>
      </c>
      <c r="AE773" s="436">
        <v>84</v>
      </c>
      <c r="AF773" s="436">
        <v>86</v>
      </c>
      <c r="AG773" s="436">
        <v>368</v>
      </c>
      <c r="AH773" s="436">
        <v>589</v>
      </c>
      <c r="AI773" s="436">
        <v>736</v>
      </c>
      <c r="AJ773" s="436">
        <v>552</v>
      </c>
      <c r="AK773" s="436">
        <v>160</v>
      </c>
      <c r="AL773" s="436">
        <v>200</v>
      </c>
      <c r="AM773" s="436">
        <v>150</v>
      </c>
      <c r="AN773" s="432">
        <v>20</v>
      </c>
      <c r="AO773" s="432">
        <v>25</v>
      </c>
      <c r="AP773" s="446">
        <v>1621</v>
      </c>
      <c r="AQ773" s="447">
        <v>489.71695476853301</v>
      </c>
      <c r="AR773" s="446">
        <v>542</v>
      </c>
      <c r="AS773" s="449">
        <v>24.7</v>
      </c>
      <c r="AT773" s="432" t="s">
        <v>299</v>
      </c>
      <c r="AU773" s="432" t="s">
        <v>197</v>
      </c>
      <c r="AV773" s="450">
        <v>75</v>
      </c>
      <c r="AW773" s="450">
        <v>86</v>
      </c>
      <c r="AX773" s="450">
        <v>53</v>
      </c>
      <c r="AY773" s="450">
        <v>64</v>
      </c>
      <c r="AZ773" s="450">
        <v>73</v>
      </c>
      <c r="BA773" s="450">
        <v>68</v>
      </c>
      <c r="BB773" s="450">
        <v>66</v>
      </c>
      <c r="BC773" s="450">
        <v>61</v>
      </c>
      <c r="BD773" s="450">
        <v>51</v>
      </c>
      <c r="BE773" s="451">
        <f t="shared" si="54"/>
        <v>536.61423728813554</v>
      </c>
      <c r="BF773" s="450">
        <v>2250</v>
      </c>
      <c r="BG773" s="451">
        <f t="shared" si="55"/>
        <v>536.61423728813554</v>
      </c>
      <c r="BH773" s="450">
        <v>2250</v>
      </c>
      <c r="BI773" s="446" t="s">
        <v>1251</v>
      </c>
      <c r="BJ773" s="446" t="s">
        <v>199</v>
      </c>
      <c r="BK773" s="452" t="s">
        <v>200</v>
      </c>
      <c r="BL773" s="453">
        <v>1.1499999999999999</v>
      </c>
      <c r="BM773" s="454">
        <v>55</v>
      </c>
      <c r="BN773" s="454" t="s">
        <v>1404</v>
      </c>
      <c r="BO773" s="454" t="s">
        <v>1405</v>
      </c>
      <c r="BP773" s="454" t="s">
        <v>195</v>
      </c>
      <c r="BQ773" s="454" t="s">
        <v>195</v>
      </c>
      <c r="BT773" s="485">
        <v>135.5736842</v>
      </c>
    </row>
    <row r="774" spans="1:72" ht="13.5" customHeight="1" outlineLevel="1">
      <c r="A774" s="431" t="s">
        <v>1494</v>
      </c>
      <c r="B774" s="432" t="s">
        <v>1403</v>
      </c>
      <c r="C774" s="432">
        <v>150</v>
      </c>
      <c r="D774" s="432">
        <v>4</v>
      </c>
      <c r="E774" s="432" t="s">
        <v>425</v>
      </c>
      <c r="F774" s="433">
        <v>1785</v>
      </c>
      <c r="G774" s="456">
        <v>1588</v>
      </c>
      <c r="H774" s="434">
        <v>785</v>
      </c>
      <c r="I774" s="435">
        <v>104</v>
      </c>
      <c r="J774" s="436">
        <v>52</v>
      </c>
      <c r="K774" s="437">
        <v>41.6</v>
      </c>
      <c r="L774" s="438">
        <v>188.37341505487197</v>
      </c>
      <c r="M774" s="439">
        <v>94.186707527435985</v>
      </c>
      <c r="N774" s="440">
        <v>75.349366021948796</v>
      </c>
      <c r="O774" s="438">
        <v>261.5573277564356</v>
      </c>
      <c r="P774" s="439">
        <v>130.7786638782178</v>
      </c>
      <c r="Q774" s="441">
        <v>104.62293110257424</v>
      </c>
      <c r="R774" s="442">
        <v>340</v>
      </c>
      <c r="S774" s="443">
        <v>170</v>
      </c>
      <c r="T774" s="437">
        <v>136</v>
      </c>
      <c r="U774" s="444">
        <v>2170</v>
      </c>
      <c r="V774" s="432">
        <v>1085</v>
      </c>
      <c r="W774" s="445">
        <v>868</v>
      </c>
      <c r="X774" s="443" t="s">
        <v>231</v>
      </c>
      <c r="Y774" s="436" t="s">
        <v>194</v>
      </c>
      <c r="Z774" s="436">
        <v>95.7</v>
      </c>
      <c r="AA774" s="436">
        <v>96</v>
      </c>
      <c r="AB774" s="436">
        <v>95.8</v>
      </c>
      <c r="AC774" s="436">
        <v>95.4</v>
      </c>
      <c r="AD774" s="436">
        <v>78</v>
      </c>
      <c r="AE774" s="436">
        <v>84</v>
      </c>
      <c r="AF774" s="436">
        <v>86</v>
      </c>
      <c r="AG774" s="436">
        <v>441</v>
      </c>
      <c r="AH774" s="436">
        <v>662</v>
      </c>
      <c r="AI774" s="436">
        <v>882</v>
      </c>
      <c r="AJ774" s="436">
        <v>661.5</v>
      </c>
      <c r="AK774" s="436">
        <v>150</v>
      </c>
      <c r="AL774" s="436">
        <v>200</v>
      </c>
      <c r="AM774" s="436">
        <v>150</v>
      </c>
      <c r="AN774" s="432">
        <v>20</v>
      </c>
      <c r="AO774" s="432">
        <v>30</v>
      </c>
      <c r="AP774" s="446">
        <v>1896</v>
      </c>
      <c r="AQ774" s="447">
        <v>468.49049765304642</v>
      </c>
      <c r="AR774" s="446">
        <v>640</v>
      </c>
      <c r="AS774" s="449">
        <v>45</v>
      </c>
      <c r="AT774" s="432" t="s">
        <v>299</v>
      </c>
      <c r="AU774" s="432" t="s">
        <v>197</v>
      </c>
      <c r="AV774" s="450">
        <v>73</v>
      </c>
      <c r="AW774" s="450">
        <v>84</v>
      </c>
      <c r="AX774" s="450">
        <v>54</v>
      </c>
      <c r="AY774" s="450">
        <v>64</v>
      </c>
      <c r="AZ774" s="450">
        <v>70</v>
      </c>
      <c r="BA774" s="450">
        <v>67</v>
      </c>
      <c r="BB774" s="450">
        <v>66</v>
      </c>
      <c r="BC774" s="450">
        <v>59</v>
      </c>
      <c r="BD774" s="450">
        <v>49</v>
      </c>
      <c r="BE774" s="451">
        <f t="shared" si="54"/>
        <v>536.61423728813554</v>
      </c>
      <c r="BF774" s="450">
        <v>2250</v>
      </c>
      <c r="BG774" s="451">
        <f t="shared" si="55"/>
        <v>536.61423728813554</v>
      </c>
      <c r="BH774" s="450">
        <v>2250</v>
      </c>
      <c r="BI774" s="446" t="s">
        <v>1251</v>
      </c>
      <c r="BJ774" s="446" t="s">
        <v>199</v>
      </c>
      <c r="BK774" s="452" t="s">
        <v>200</v>
      </c>
      <c r="BL774" s="453">
        <v>1.1499999999999999</v>
      </c>
      <c r="BM774" s="454">
        <v>55</v>
      </c>
      <c r="BN774" s="454" t="s">
        <v>1404</v>
      </c>
      <c r="BO774" s="454" t="s">
        <v>1405</v>
      </c>
      <c r="BP774" s="454" t="s">
        <v>195</v>
      </c>
      <c r="BQ774" s="454" t="s">
        <v>195</v>
      </c>
      <c r="BT774" s="485">
        <v>132.04736840000001</v>
      </c>
    </row>
    <row r="775" spans="1:72" ht="13.5" customHeight="1" outlineLevel="1">
      <c r="A775" s="431" t="s">
        <v>1495</v>
      </c>
      <c r="B775" s="432" t="s">
        <v>1403</v>
      </c>
      <c r="C775" s="432">
        <v>200</v>
      </c>
      <c r="D775" s="432">
        <v>4</v>
      </c>
      <c r="E775" s="432" t="s">
        <v>427</v>
      </c>
      <c r="F775" s="433">
        <v>1785</v>
      </c>
      <c r="G775" s="456">
        <v>1588</v>
      </c>
      <c r="H775" s="434">
        <v>785</v>
      </c>
      <c r="I775" s="435">
        <v>146</v>
      </c>
      <c r="J775" s="436">
        <v>73</v>
      </c>
      <c r="K775" s="437">
        <v>58.400000000000006</v>
      </c>
      <c r="L775" s="438">
        <v>259.85348930812614</v>
      </c>
      <c r="M775" s="439">
        <v>129.92674465406307</v>
      </c>
      <c r="N775" s="440">
        <v>103.94139572325047</v>
      </c>
      <c r="O775" s="438">
        <v>351.11609813811043</v>
      </c>
      <c r="P775" s="439">
        <v>175.55804906905522</v>
      </c>
      <c r="Q775" s="441">
        <v>140.44643925524417</v>
      </c>
      <c r="R775" s="442">
        <v>456</v>
      </c>
      <c r="S775" s="443">
        <v>228</v>
      </c>
      <c r="T775" s="437">
        <v>182.4</v>
      </c>
      <c r="U775" s="444">
        <v>2900</v>
      </c>
      <c r="V775" s="432">
        <v>1450</v>
      </c>
      <c r="W775" s="445">
        <v>1160</v>
      </c>
      <c r="X775" s="443" t="s">
        <v>231</v>
      </c>
      <c r="Y775" s="436" t="s">
        <v>194</v>
      </c>
      <c r="Z775" s="436">
        <v>96.2</v>
      </c>
      <c r="AA775" s="436">
        <v>96.5</v>
      </c>
      <c r="AB775" s="436">
        <v>96.2</v>
      </c>
      <c r="AC775" s="436">
        <v>95.8</v>
      </c>
      <c r="AD775" s="436">
        <v>75</v>
      </c>
      <c r="AE775" s="436">
        <v>83</v>
      </c>
      <c r="AF775" s="436">
        <v>85</v>
      </c>
      <c r="AG775" s="436">
        <v>588</v>
      </c>
      <c r="AH775" s="436">
        <v>941</v>
      </c>
      <c r="AI775" s="436">
        <v>1176</v>
      </c>
      <c r="AJ775" s="436">
        <v>882</v>
      </c>
      <c r="AK775" s="436">
        <v>160</v>
      </c>
      <c r="AL775" s="436">
        <v>200</v>
      </c>
      <c r="AM775" s="436">
        <v>150</v>
      </c>
      <c r="AN775" s="432">
        <v>18</v>
      </c>
      <c r="AO775" s="432">
        <v>25</v>
      </c>
      <c r="AP775" s="446">
        <v>2503.0134000000003</v>
      </c>
      <c r="AQ775" s="447">
        <v>574.20023190906397</v>
      </c>
      <c r="AR775" s="446">
        <v>831</v>
      </c>
      <c r="AS775" s="449">
        <v>56.5</v>
      </c>
      <c r="AT775" s="432" t="s">
        <v>299</v>
      </c>
      <c r="AU775" s="432" t="s">
        <v>197</v>
      </c>
      <c r="AV775" s="450">
        <v>74</v>
      </c>
      <c r="AW775" s="450">
        <v>85</v>
      </c>
      <c r="AX775" s="450">
        <v>51</v>
      </c>
      <c r="AY775" s="450">
        <v>63</v>
      </c>
      <c r="AZ775" s="450">
        <v>70</v>
      </c>
      <c r="BA775" s="450">
        <v>67</v>
      </c>
      <c r="BB775" s="450">
        <v>68</v>
      </c>
      <c r="BC775" s="450">
        <v>60</v>
      </c>
      <c r="BD775" s="450">
        <v>50</v>
      </c>
      <c r="BE775" s="451">
        <f t="shared" si="54"/>
        <v>536.61423728813554</v>
      </c>
      <c r="BF775" s="450">
        <v>2250</v>
      </c>
      <c r="BG775" s="451">
        <f t="shared" si="55"/>
        <v>536.61423728813554</v>
      </c>
      <c r="BH775" s="450">
        <v>2250</v>
      </c>
      <c r="BI775" s="446" t="s">
        <v>1251</v>
      </c>
      <c r="BJ775" s="446" t="s">
        <v>199</v>
      </c>
      <c r="BK775" s="452" t="s">
        <v>200</v>
      </c>
      <c r="BL775" s="453">
        <v>1.1499999999999999</v>
      </c>
      <c r="BM775" s="454">
        <v>55</v>
      </c>
      <c r="BN775" s="454" t="s">
        <v>1404</v>
      </c>
      <c r="BO775" s="454" t="s">
        <v>1405</v>
      </c>
      <c r="BP775" s="454" t="s">
        <v>195</v>
      </c>
      <c r="BQ775" s="454" t="s">
        <v>195</v>
      </c>
      <c r="BT775" s="485">
        <v>139.24</v>
      </c>
    </row>
    <row r="776" spans="1:72" ht="13.5" customHeight="1" outlineLevel="1">
      <c r="A776" s="431" t="s">
        <v>1496</v>
      </c>
      <c r="B776" s="432" t="s">
        <v>1403</v>
      </c>
      <c r="C776" s="432">
        <v>250</v>
      </c>
      <c r="D776" s="432">
        <v>4</v>
      </c>
      <c r="E776" s="432" t="s">
        <v>432</v>
      </c>
      <c r="F776" s="433">
        <v>1785</v>
      </c>
      <c r="G776" s="456">
        <v>1588</v>
      </c>
      <c r="H776" s="434">
        <v>785</v>
      </c>
      <c r="I776" s="435">
        <v>180</v>
      </c>
      <c r="J776" s="436">
        <v>90</v>
      </c>
      <c r="K776" s="437">
        <v>72</v>
      </c>
      <c r="L776" s="438">
        <v>312.64890427941816</v>
      </c>
      <c r="M776" s="439">
        <v>156.32445213970908</v>
      </c>
      <c r="N776" s="440">
        <v>125.05956171176727</v>
      </c>
      <c r="O776" s="438">
        <v>429.45824751652236</v>
      </c>
      <c r="P776" s="439">
        <v>214.72912375826118</v>
      </c>
      <c r="Q776" s="441">
        <v>171.78329900660896</v>
      </c>
      <c r="R776" s="442">
        <v>556</v>
      </c>
      <c r="S776" s="443">
        <v>278</v>
      </c>
      <c r="T776" s="437">
        <v>222.4</v>
      </c>
      <c r="U776" s="444">
        <v>4200</v>
      </c>
      <c r="V776" s="432">
        <v>2100</v>
      </c>
      <c r="W776" s="445">
        <v>1680</v>
      </c>
      <c r="X776" s="443" t="s">
        <v>222</v>
      </c>
      <c r="Y776" s="436" t="s">
        <v>989</v>
      </c>
      <c r="Z776" s="436">
        <v>96.1</v>
      </c>
      <c r="AA776" s="436">
        <v>96.3</v>
      </c>
      <c r="AB776" s="436">
        <v>96.2</v>
      </c>
      <c r="AC776" s="436">
        <v>95.8</v>
      </c>
      <c r="AD776" s="436">
        <v>78</v>
      </c>
      <c r="AE776" s="436">
        <v>85</v>
      </c>
      <c r="AF776" s="436">
        <v>87</v>
      </c>
      <c r="AG776" s="436">
        <v>735</v>
      </c>
      <c r="AH776" s="436">
        <v>1029</v>
      </c>
      <c r="AI776" s="436">
        <v>1470</v>
      </c>
      <c r="AJ776" s="436">
        <v>1102.5</v>
      </c>
      <c r="AK776" s="436">
        <v>140</v>
      </c>
      <c r="AL776" s="436">
        <v>200</v>
      </c>
      <c r="AM776" s="436">
        <v>150</v>
      </c>
      <c r="AN776" s="432">
        <v>18</v>
      </c>
      <c r="AO776" s="432">
        <v>25</v>
      </c>
      <c r="AP776" s="446">
        <v>2490.0216</v>
      </c>
      <c r="AQ776" s="447">
        <v>680.13790464515364</v>
      </c>
      <c r="AR776" s="446">
        <v>1020</v>
      </c>
      <c r="AS776" s="449">
        <v>69.599999999999994</v>
      </c>
      <c r="AT776" s="432" t="s">
        <v>299</v>
      </c>
      <c r="AU776" s="432" t="s">
        <v>197</v>
      </c>
      <c r="AV776" s="450">
        <v>76</v>
      </c>
      <c r="AW776" s="450">
        <v>87</v>
      </c>
      <c r="AX776" s="450">
        <v>53</v>
      </c>
      <c r="AY776" s="450">
        <v>64</v>
      </c>
      <c r="AZ776" s="450">
        <v>72</v>
      </c>
      <c r="BA776" s="450">
        <v>70</v>
      </c>
      <c r="BB776" s="450">
        <v>68</v>
      </c>
      <c r="BC776" s="450">
        <v>61</v>
      </c>
      <c r="BD776" s="450">
        <v>55</v>
      </c>
      <c r="BE776" s="451">
        <f t="shared" si="54"/>
        <v>536.61423728813554</v>
      </c>
      <c r="BF776" s="450">
        <v>2250</v>
      </c>
      <c r="BG776" s="451">
        <f t="shared" si="55"/>
        <v>536.61423728813554</v>
      </c>
      <c r="BH776" s="450">
        <v>2250</v>
      </c>
      <c r="BI776" s="446" t="s">
        <v>1251</v>
      </c>
      <c r="BJ776" s="446" t="s">
        <v>199</v>
      </c>
      <c r="BK776" s="452" t="s">
        <v>200</v>
      </c>
      <c r="BL776" s="453">
        <v>1.1499999999999999</v>
      </c>
      <c r="BM776" s="454">
        <v>55</v>
      </c>
      <c r="BN776" s="454" t="s">
        <v>1404</v>
      </c>
      <c r="BO776" s="454" t="s">
        <v>1405</v>
      </c>
      <c r="BP776" s="454" t="s">
        <v>195</v>
      </c>
      <c r="BQ776" s="454" t="s">
        <v>195</v>
      </c>
      <c r="BT776" s="485">
        <v>129.29578950000001</v>
      </c>
    </row>
    <row r="777" spans="1:72" ht="13.5" customHeight="1" outlineLevel="1">
      <c r="A777" s="431" t="s">
        <v>1497</v>
      </c>
      <c r="B777" s="432" t="s">
        <v>1403</v>
      </c>
      <c r="C777" s="432">
        <v>300</v>
      </c>
      <c r="D777" s="432">
        <v>4</v>
      </c>
      <c r="E777" s="432" t="s">
        <v>432</v>
      </c>
      <c r="F777" s="433">
        <v>1785</v>
      </c>
      <c r="G777" s="456">
        <v>1588</v>
      </c>
      <c r="H777" s="434">
        <v>785</v>
      </c>
      <c r="I777" s="435">
        <v>228</v>
      </c>
      <c r="J777" s="436">
        <v>114</v>
      </c>
      <c r="K777" s="437">
        <v>91.2</v>
      </c>
      <c r="L777" s="438">
        <v>390.18583254071388</v>
      </c>
      <c r="M777" s="439">
        <v>195.09291627035694</v>
      </c>
      <c r="N777" s="440">
        <v>156.07433301628555</v>
      </c>
      <c r="O777" s="438">
        <v>527.76796682753354</v>
      </c>
      <c r="P777" s="439">
        <v>263.88398341376677</v>
      </c>
      <c r="Q777" s="441">
        <v>211.10718673101343</v>
      </c>
      <c r="R777" s="442">
        <v>676</v>
      </c>
      <c r="S777" s="443">
        <v>338</v>
      </c>
      <c r="T777" s="437">
        <v>270.40000000000003</v>
      </c>
      <c r="U777" s="444">
        <v>4800</v>
      </c>
      <c r="V777" s="432">
        <v>2400</v>
      </c>
      <c r="W777" s="445">
        <v>1920</v>
      </c>
      <c r="X777" s="443" t="s">
        <v>222</v>
      </c>
      <c r="Y777" s="436" t="s">
        <v>989</v>
      </c>
      <c r="Z777" s="436">
        <v>96.1</v>
      </c>
      <c r="AA777" s="436">
        <v>96.3</v>
      </c>
      <c r="AB777" s="436">
        <v>96.2</v>
      </c>
      <c r="AC777" s="436">
        <v>95.8</v>
      </c>
      <c r="AD777" s="436">
        <v>75</v>
      </c>
      <c r="AE777" s="436">
        <v>83</v>
      </c>
      <c r="AF777" s="436">
        <v>86</v>
      </c>
      <c r="AG777" s="436">
        <v>882</v>
      </c>
      <c r="AH777" s="436">
        <v>1235</v>
      </c>
      <c r="AI777" s="436">
        <v>1764</v>
      </c>
      <c r="AJ777" s="436">
        <v>1323</v>
      </c>
      <c r="AK777" s="436">
        <v>140</v>
      </c>
      <c r="AL777" s="436">
        <v>200</v>
      </c>
      <c r="AM777" s="436">
        <v>150</v>
      </c>
      <c r="AN777" s="432">
        <v>22</v>
      </c>
      <c r="AO777" s="432">
        <v>30</v>
      </c>
      <c r="AP777" s="446">
        <v>2340</v>
      </c>
      <c r="AQ777" s="447">
        <v>679.3422432694922</v>
      </c>
      <c r="AR777" s="446">
        <v>1200</v>
      </c>
      <c r="AS777" s="449">
        <v>69.5</v>
      </c>
      <c r="AT777" s="432" t="s">
        <v>299</v>
      </c>
      <c r="AU777" s="432" t="s">
        <v>197</v>
      </c>
      <c r="AV777" s="450">
        <v>84</v>
      </c>
      <c r="AW777" s="450">
        <v>95</v>
      </c>
      <c r="AX777" s="450">
        <v>67</v>
      </c>
      <c r="AY777" s="450">
        <v>73</v>
      </c>
      <c r="AZ777" s="450">
        <v>79</v>
      </c>
      <c r="BA777" s="450">
        <v>79</v>
      </c>
      <c r="BB777" s="450">
        <v>75</v>
      </c>
      <c r="BC777" s="450">
        <v>67</v>
      </c>
      <c r="BD777" s="450">
        <v>58</v>
      </c>
      <c r="BE777" s="451">
        <f t="shared" si="54"/>
        <v>536.61423728813554</v>
      </c>
      <c r="BF777" s="450">
        <v>2250</v>
      </c>
      <c r="BG777" s="451">
        <f t="shared" si="55"/>
        <v>536.61423728813554</v>
      </c>
      <c r="BH777" s="458">
        <f>BF777</f>
        <v>2250</v>
      </c>
      <c r="BI777" s="446" t="s">
        <v>1251</v>
      </c>
      <c r="BJ777" s="446" t="s">
        <v>199</v>
      </c>
      <c r="BK777" s="452" t="s">
        <v>200</v>
      </c>
      <c r="BL777" s="453">
        <v>1.1499999999999999</v>
      </c>
      <c r="BM777" s="454">
        <v>55</v>
      </c>
      <c r="BN777" s="454" t="s">
        <v>1404</v>
      </c>
      <c r="BO777" s="454" t="s">
        <v>1405</v>
      </c>
      <c r="BP777" s="454" t="s">
        <v>195</v>
      </c>
      <c r="BQ777" s="454" t="s">
        <v>195</v>
      </c>
      <c r="BT777" s="485">
        <v>129.29578950000001</v>
      </c>
    </row>
    <row r="778" spans="1:72" ht="13.5" customHeight="1" outlineLevel="1">
      <c r="A778" s="431" t="s">
        <v>1498</v>
      </c>
      <c r="B778" s="432" t="s">
        <v>1403</v>
      </c>
      <c r="C778" s="432">
        <v>100</v>
      </c>
      <c r="D778" s="432">
        <v>6</v>
      </c>
      <c r="E778" s="432" t="s">
        <v>423</v>
      </c>
      <c r="F778" s="433">
        <v>1185</v>
      </c>
      <c r="G778" s="456">
        <v>1054</v>
      </c>
      <c r="H778" s="434">
        <v>521</v>
      </c>
      <c r="I778" s="435">
        <v>78</v>
      </c>
      <c r="J778" s="436">
        <v>39</v>
      </c>
      <c r="K778" s="437">
        <v>31.200000000000003</v>
      </c>
      <c r="L778" s="438">
        <v>135.03038800960275</v>
      </c>
      <c r="M778" s="439">
        <v>67.515194004801373</v>
      </c>
      <c r="N778" s="440">
        <v>54.012155203841104</v>
      </c>
      <c r="O778" s="438">
        <v>182.15799282559266</v>
      </c>
      <c r="P778" s="439">
        <v>91.078996412796329</v>
      </c>
      <c r="Q778" s="441">
        <v>72.863197130237069</v>
      </c>
      <c r="R778" s="442">
        <v>234</v>
      </c>
      <c r="S778" s="443">
        <v>117</v>
      </c>
      <c r="T778" s="437">
        <v>93.600000000000009</v>
      </c>
      <c r="U778" s="444">
        <v>1450</v>
      </c>
      <c r="V778" s="432">
        <v>725</v>
      </c>
      <c r="W778" s="445">
        <v>580</v>
      </c>
      <c r="X778" s="443" t="s">
        <v>231</v>
      </c>
      <c r="Y778" s="436" t="s">
        <v>194</v>
      </c>
      <c r="Z778" s="436">
        <v>95.1</v>
      </c>
      <c r="AA778" s="436">
        <v>95.3</v>
      </c>
      <c r="AB778" s="436">
        <v>95</v>
      </c>
      <c r="AC778" s="436">
        <v>94.5</v>
      </c>
      <c r="AD778" s="436">
        <v>73</v>
      </c>
      <c r="AE778" s="436">
        <v>81</v>
      </c>
      <c r="AF778" s="436">
        <v>84</v>
      </c>
      <c r="AG778" s="436">
        <v>443</v>
      </c>
      <c r="AH778" s="436">
        <v>709</v>
      </c>
      <c r="AI778" s="436">
        <v>886</v>
      </c>
      <c r="AJ778" s="436">
        <v>664.5</v>
      </c>
      <c r="AK778" s="436">
        <v>160</v>
      </c>
      <c r="AL778" s="436">
        <v>200</v>
      </c>
      <c r="AM778" s="436">
        <v>150</v>
      </c>
      <c r="AN778" s="432">
        <v>30</v>
      </c>
      <c r="AO778" s="432">
        <v>35</v>
      </c>
      <c r="AP778" s="446">
        <v>1513</v>
      </c>
      <c r="AQ778" s="447">
        <v>435.70327933192561</v>
      </c>
      <c r="AR778" s="446">
        <v>1180</v>
      </c>
      <c r="AS778" s="449">
        <v>46</v>
      </c>
      <c r="AT778" s="432" t="s">
        <v>299</v>
      </c>
      <c r="AU778" s="432" t="s">
        <v>197</v>
      </c>
      <c r="AV778" s="450">
        <v>65</v>
      </c>
      <c r="AW778" s="450">
        <v>76</v>
      </c>
      <c r="AX778" s="450">
        <v>48</v>
      </c>
      <c r="AY778" s="450">
        <v>58</v>
      </c>
      <c r="AZ778" s="450">
        <v>59</v>
      </c>
      <c r="BA778" s="450">
        <v>60</v>
      </c>
      <c r="BB778" s="450">
        <v>58</v>
      </c>
      <c r="BC778" s="450">
        <v>55</v>
      </c>
      <c r="BD778" s="450">
        <v>42</v>
      </c>
      <c r="BE778" s="451">
        <f t="shared" si="54"/>
        <v>670.76779661016951</v>
      </c>
      <c r="BF778" s="450">
        <v>1800</v>
      </c>
      <c r="BG778" s="451">
        <f t="shared" si="55"/>
        <v>670.76779661016951</v>
      </c>
      <c r="BH778" s="450">
        <v>1800</v>
      </c>
      <c r="BI778" s="446" t="s">
        <v>1251</v>
      </c>
      <c r="BJ778" s="446" t="s">
        <v>199</v>
      </c>
      <c r="BK778" s="452" t="s">
        <v>200</v>
      </c>
      <c r="BL778" s="453">
        <v>1.1499999999999999</v>
      </c>
      <c r="BM778" s="454">
        <v>55</v>
      </c>
      <c r="BN778" s="454" t="s">
        <v>1404</v>
      </c>
      <c r="BO778" s="454" t="s">
        <v>1405</v>
      </c>
      <c r="BP778" s="454" t="s">
        <v>195</v>
      </c>
      <c r="BQ778" s="454" t="s">
        <v>195</v>
      </c>
      <c r="BT778" s="485">
        <v>137.2894737</v>
      </c>
    </row>
    <row r="779" spans="1:72" ht="13.5" customHeight="1" outlineLevel="1">
      <c r="A779" s="431" t="s">
        <v>1499</v>
      </c>
      <c r="B779" s="432" t="s">
        <v>1403</v>
      </c>
      <c r="C779" s="432">
        <v>125</v>
      </c>
      <c r="D779" s="432">
        <v>6</v>
      </c>
      <c r="E779" s="432" t="s">
        <v>425</v>
      </c>
      <c r="F779" s="433">
        <v>1185</v>
      </c>
      <c r="G779" s="456">
        <v>1054</v>
      </c>
      <c r="H779" s="434">
        <v>521</v>
      </c>
      <c r="I779" s="435">
        <v>96</v>
      </c>
      <c r="J779" s="436">
        <v>48</v>
      </c>
      <c r="K779" s="437">
        <v>38.400000000000006</v>
      </c>
      <c r="L779" s="438">
        <v>166.50706629562501</v>
      </c>
      <c r="M779" s="439">
        <v>83.253533147812504</v>
      </c>
      <c r="N779" s="440">
        <v>66.602826518250012</v>
      </c>
      <c r="O779" s="438">
        <v>224.68492643596241</v>
      </c>
      <c r="P779" s="439">
        <v>112.34246321798121</v>
      </c>
      <c r="Q779" s="441">
        <v>89.87397057438497</v>
      </c>
      <c r="R779" s="442">
        <v>288</v>
      </c>
      <c r="S779" s="443">
        <v>144</v>
      </c>
      <c r="T779" s="437">
        <v>115.2</v>
      </c>
      <c r="U779" s="444">
        <v>1816</v>
      </c>
      <c r="V779" s="432">
        <v>908</v>
      </c>
      <c r="W779" s="445">
        <v>726.40000000000009</v>
      </c>
      <c r="X779" s="443" t="s">
        <v>231</v>
      </c>
      <c r="Y779" s="436" t="s">
        <v>194</v>
      </c>
      <c r="Z779" s="436">
        <v>95.1</v>
      </c>
      <c r="AA779" s="436">
        <v>95.4</v>
      </c>
      <c r="AB779" s="436">
        <v>95</v>
      </c>
      <c r="AC779" s="436">
        <v>94.5</v>
      </c>
      <c r="AD779" s="436">
        <v>74</v>
      </c>
      <c r="AE779" s="436">
        <v>82</v>
      </c>
      <c r="AF779" s="436">
        <v>85</v>
      </c>
      <c r="AG779" s="436">
        <v>554</v>
      </c>
      <c r="AH779" s="436">
        <v>886</v>
      </c>
      <c r="AI779" s="436">
        <v>1108</v>
      </c>
      <c r="AJ779" s="436">
        <v>831</v>
      </c>
      <c r="AK779" s="436">
        <v>160</v>
      </c>
      <c r="AL779" s="436">
        <v>200</v>
      </c>
      <c r="AM779" s="436">
        <v>150</v>
      </c>
      <c r="AN779" s="432">
        <v>25</v>
      </c>
      <c r="AO779" s="432">
        <v>35</v>
      </c>
      <c r="AP779" s="446">
        <v>1733</v>
      </c>
      <c r="AQ779" s="447">
        <v>520.68760882395441</v>
      </c>
      <c r="AR779" s="446">
        <v>1450</v>
      </c>
      <c r="AS779" s="449">
        <v>58.5</v>
      </c>
      <c r="AT779" s="432" t="s">
        <v>299</v>
      </c>
      <c r="AU779" s="432" t="s">
        <v>197</v>
      </c>
      <c r="AV779" s="450" t="s">
        <v>314</v>
      </c>
      <c r="AW779" s="450" t="s">
        <v>380</v>
      </c>
      <c r="AX779" s="450" t="s">
        <v>319</v>
      </c>
      <c r="AY779" s="450" t="s">
        <v>313</v>
      </c>
      <c r="AZ779" s="450" t="s">
        <v>326</v>
      </c>
      <c r="BA779" s="450" t="s">
        <v>381</v>
      </c>
      <c r="BB779" s="450" t="s">
        <v>364</v>
      </c>
      <c r="BC779" s="450" t="s">
        <v>366</v>
      </c>
      <c r="BD779" s="450" t="s">
        <v>328</v>
      </c>
      <c r="BE779" s="451">
        <f t="shared" si="54"/>
        <v>670.76779661016951</v>
      </c>
      <c r="BF779" s="450">
        <v>1800</v>
      </c>
      <c r="BG779" s="451">
        <f t="shared" si="55"/>
        <v>670.76779661016951</v>
      </c>
      <c r="BH779" s="450">
        <v>1800</v>
      </c>
      <c r="BI779" s="446" t="s">
        <v>1251</v>
      </c>
      <c r="BJ779" s="446" t="s">
        <v>199</v>
      </c>
      <c r="BK779" s="452" t="s">
        <v>200</v>
      </c>
      <c r="BL779" s="453">
        <v>1.1499999999999999</v>
      </c>
      <c r="BM779" s="454">
        <v>55</v>
      </c>
      <c r="BN779" s="454" t="s">
        <v>1404</v>
      </c>
      <c r="BO779" s="454" t="s">
        <v>1405</v>
      </c>
      <c r="BP779" s="454" t="s">
        <v>195</v>
      </c>
      <c r="BQ779" s="454" t="s">
        <v>195</v>
      </c>
      <c r="BT779" s="485">
        <v>138.09473679999999</v>
      </c>
    </row>
    <row r="780" spans="1:72" ht="13.5" customHeight="1" outlineLevel="1">
      <c r="A780" s="431" t="s">
        <v>1500</v>
      </c>
      <c r="B780" s="432" t="s">
        <v>1403</v>
      </c>
      <c r="C780" s="432">
        <v>150</v>
      </c>
      <c r="D780" s="432">
        <v>6</v>
      </c>
      <c r="E780" s="432" t="s">
        <v>427</v>
      </c>
      <c r="F780" s="433">
        <v>1190</v>
      </c>
      <c r="G780" s="456">
        <v>1059</v>
      </c>
      <c r="H780" s="434">
        <v>464</v>
      </c>
      <c r="I780" s="435">
        <v>118</v>
      </c>
      <c r="J780" s="436">
        <v>59</v>
      </c>
      <c r="K780" s="437">
        <v>47.2</v>
      </c>
      <c r="L780" s="438">
        <v>201.48624319633717</v>
      </c>
      <c r="M780" s="439">
        <v>100.74312159816859</v>
      </c>
      <c r="N780" s="440">
        <v>80.594497278534874</v>
      </c>
      <c r="O780" s="438">
        <v>267.93677477488524</v>
      </c>
      <c r="P780" s="439">
        <v>133.96838738744262</v>
      </c>
      <c r="Q780" s="441">
        <v>107.1747099099541</v>
      </c>
      <c r="R780" s="442">
        <v>344</v>
      </c>
      <c r="S780" s="443">
        <v>172</v>
      </c>
      <c r="T780" s="437">
        <v>137.6</v>
      </c>
      <c r="U780" s="444">
        <v>2170</v>
      </c>
      <c r="V780" s="432">
        <v>1085</v>
      </c>
      <c r="W780" s="445">
        <v>868</v>
      </c>
      <c r="X780" s="443" t="s">
        <v>231</v>
      </c>
      <c r="Y780" s="436" t="s">
        <v>194</v>
      </c>
      <c r="Z780" s="436">
        <v>95.6</v>
      </c>
      <c r="AA780" s="436">
        <v>96</v>
      </c>
      <c r="AB780" s="436">
        <v>95.8</v>
      </c>
      <c r="AC780" s="436">
        <v>95.4</v>
      </c>
      <c r="AD780" s="436">
        <v>73</v>
      </c>
      <c r="AE780" s="436">
        <v>82</v>
      </c>
      <c r="AF780" s="436">
        <v>85</v>
      </c>
      <c r="AG780" s="436">
        <v>662</v>
      </c>
      <c r="AH780" s="436">
        <v>926</v>
      </c>
      <c r="AI780" s="436">
        <v>1324</v>
      </c>
      <c r="AJ780" s="436">
        <v>867.22</v>
      </c>
      <c r="AK780" s="436">
        <v>140</v>
      </c>
      <c r="AL780" s="436">
        <v>200</v>
      </c>
      <c r="AM780" s="436">
        <v>131</v>
      </c>
      <c r="AN780" s="432">
        <v>28</v>
      </c>
      <c r="AO780" s="432">
        <v>43</v>
      </c>
      <c r="AP780" s="446">
        <v>2051.0308800000003</v>
      </c>
      <c r="AQ780" s="447">
        <v>606.36953923476699</v>
      </c>
      <c r="AR780" s="446">
        <v>1720</v>
      </c>
      <c r="AS780" s="449">
        <v>68.599999999999994</v>
      </c>
      <c r="AT780" s="432" t="s">
        <v>299</v>
      </c>
      <c r="AU780" s="432" t="s">
        <v>197</v>
      </c>
      <c r="AV780" s="450" t="s">
        <v>326</v>
      </c>
      <c r="AW780" s="450" t="s">
        <v>384</v>
      </c>
      <c r="AX780" s="450" t="s">
        <v>349</v>
      </c>
      <c r="AY780" s="450" t="s">
        <v>313</v>
      </c>
      <c r="AZ780" s="450" t="s">
        <v>385</v>
      </c>
      <c r="BA780" s="450" t="s">
        <v>361</v>
      </c>
      <c r="BB780" s="450" t="s">
        <v>364</v>
      </c>
      <c r="BC780" s="450" t="s">
        <v>317</v>
      </c>
      <c r="BD780" s="450" t="s">
        <v>386</v>
      </c>
      <c r="BE780" s="451">
        <f t="shared" si="54"/>
        <v>670.76779661016951</v>
      </c>
      <c r="BF780" s="450">
        <v>1800</v>
      </c>
      <c r="BG780" s="451">
        <f t="shared" si="55"/>
        <v>670.76779661016951</v>
      </c>
      <c r="BH780" s="450">
        <v>1800</v>
      </c>
      <c r="BI780" s="446" t="s">
        <v>1251</v>
      </c>
      <c r="BJ780" s="446" t="s">
        <v>199</v>
      </c>
      <c r="BK780" s="452" t="s">
        <v>200</v>
      </c>
      <c r="BL780" s="453">
        <v>1.1499999999999999</v>
      </c>
      <c r="BM780" s="454">
        <v>55</v>
      </c>
      <c r="BN780" s="454" t="s">
        <v>1404</v>
      </c>
      <c r="BO780" s="454" t="s">
        <v>1405</v>
      </c>
      <c r="BP780" s="454" t="s">
        <v>195</v>
      </c>
      <c r="BQ780" s="454" t="s">
        <v>195</v>
      </c>
      <c r="BT780" s="485">
        <v>126.7368421</v>
      </c>
    </row>
    <row r="781" spans="1:72" ht="13.5" customHeight="1" outlineLevel="1">
      <c r="A781" s="431" t="s">
        <v>1500</v>
      </c>
      <c r="B781" s="432" t="s">
        <v>1403</v>
      </c>
      <c r="C781" s="432">
        <v>150</v>
      </c>
      <c r="D781" s="432">
        <v>6</v>
      </c>
      <c r="E781" s="432" t="s">
        <v>427</v>
      </c>
      <c r="F781" s="433">
        <v>1190</v>
      </c>
      <c r="G781" s="456">
        <v>1059</v>
      </c>
      <c r="H781" s="434">
        <v>464</v>
      </c>
      <c r="I781" s="435">
        <v>118</v>
      </c>
      <c r="J781" s="436">
        <v>59</v>
      </c>
      <c r="K781" s="437">
        <v>47.2</v>
      </c>
      <c r="L781" s="438">
        <v>201.48624319633717</v>
      </c>
      <c r="M781" s="439">
        <v>100.74312159816859</v>
      </c>
      <c r="N781" s="440">
        <v>80.594497278534874</v>
      </c>
      <c r="O781" s="438">
        <v>267.93677477488524</v>
      </c>
      <c r="P781" s="439">
        <v>133.96838738744262</v>
      </c>
      <c r="Q781" s="441">
        <v>107.1747099099541</v>
      </c>
      <c r="R781" s="442">
        <v>344</v>
      </c>
      <c r="S781" s="443">
        <v>172</v>
      </c>
      <c r="T781" s="437">
        <v>137.6</v>
      </c>
      <c r="U781" s="444">
        <v>2170</v>
      </c>
      <c r="V781" s="432">
        <v>1085</v>
      </c>
      <c r="W781" s="445">
        <v>868</v>
      </c>
      <c r="X781" s="443" t="s">
        <v>231</v>
      </c>
      <c r="Y781" s="436" t="s">
        <v>194</v>
      </c>
      <c r="Z781" s="436">
        <v>95.6</v>
      </c>
      <c r="AA781" s="436">
        <v>96</v>
      </c>
      <c r="AB781" s="436">
        <v>95.8</v>
      </c>
      <c r="AC781" s="436">
        <v>95.4</v>
      </c>
      <c r="AD781" s="436">
        <v>73</v>
      </c>
      <c r="AE781" s="436">
        <v>82</v>
      </c>
      <c r="AF781" s="436">
        <v>85</v>
      </c>
      <c r="AG781" s="436">
        <v>662</v>
      </c>
      <c r="AH781" s="436">
        <v>926</v>
      </c>
      <c r="AI781" s="436">
        <v>1324</v>
      </c>
      <c r="AJ781" s="436">
        <v>867.22</v>
      </c>
      <c r="AK781" s="436">
        <v>140</v>
      </c>
      <c r="AL781" s="436">
        <v>200</v>
      </c>
      <c r="AM781" s="436">
        <v>131</v>
      </c>
      <c r="AN781" s="432">
        <v>28</v>
      </c>
      <c r="AO781" s="432">
        <v>43</v>
      </c>
      <c r="AP781" s="446">
        <v>2051.0308800000003</v>
      </c>
      <c r="AQ781" s="447">
        <v>606.36953923476699</v>
      </c>
      <c r="AR781" s="446">
        <v>1720</v>
      </c>
      <c r="AS781" s="449">
        <v>68.599999999999994</v>
      </c>
      <c r="AT781" s="432" t="s">
        <v>299</v>
      </c>
      <c r="AU781" s="432" t="s">
        <v>197</v>
      </c>
      <c r="AV781" s="450" t="s">
        <v>326</v>
      </c>
      <c r="AW781" s="450" t="s">
        <v>384</v>
      </c>
      <c r="AX781" s="450" t="s">
        <v>349</v>
      </c>
      <c r="AY781" s="450" t="s">
        <v>313</v>
      </c>
      <c r="AZ781" s="450" t="s">
        <v>385</v>
      </c>
      <c r="BA781" s="450" t="s">
        <v>361</v>
      </c>
      <c r="BB781" s="450" t="s">
        <v>364</v>
      </c>
      <c r="BC781" s="450" t="s">
        <v>317</v>
      </c>
      <c r="BD781" s="450" t="s">
        <v>386</v>
      </c>
      <c r="BE781" s="451">
        <f t="shared" si="54"/>
        <v>670.76779661016951</v>
      </c>
      <c r="BF781" s="450">
        <v>1800</v>
      </c>
      <c r="BG781" s="451">
        <f t="shared" si="55"/>
        <v>670.76779661016951</v>
      </c>
      <c r="BH781" s="450">
        <v>1800</v>
      </c>
      <c r="BI781" s="446" t="s">
        <v>1251</v>
      </c>
      <c r="BJ781" s="446" t="s">
        <v>199</v>
      </c>
      <c r="BK781" s="452" t="s">
        <v>200</v>
      </c>
      <c r="BL781" s="453">
        <v>1.1499999999999999</v>
      </c>
      <c r="BM781" s="454">
        <v>55</v>
      </c>
      <c r="BN781" s="454" t="s">
        <v>1404</v>
      </c>
      <c r="BO781" s="454" t="s">
        <v>1405</v>
      </c>
      <c r="BP781" s="454" t="s">
        <v>195</v>
      </c>
      <c r="BQ781" s="454" t="s">
        <v>195</v>
      </c>
      <c r="BT781" s="485">
        <v>126.7368421</v>
      </c>
    </row>
    <row r="782" spans="1:72" ht="13.5" customHeight="1" outlineLevel="1">
      <c r="A782" s="431" t="s">
        <v>1501</v>
      </c>
      <c r="B782" s="432" t="s">
        <v>1403</v>
      </c>
      <c r="C782" s="432">
        <v>200</v>
      </c>
      <c r="D782" s="432">
        <v>6</v>
      </c>
      <c r="E782" s="432" t="s">
        <v>432</v>
      </c>
      <c r="F782" s="433">
        <v>1190</v>
      </c>
      <c r="G782" s="456">
        <v>1059</v>
      </c>
      <c r="H782" s="434">
        <v>464</v>
      </c>
      <c r="I782" s="435">
        <v>146</v>
      </c>
      <c r="J782" s="436">
        <v>73</v>
      </c>
      <c r="K782" s="437">
        <v>58.400000000000006</v>
      </c>
      <c r="L782" s="438">
        <v>261.48436894813534</v>
      </c>
      <c r="M782" s="439">
        <v>130.74218447406767</v>
      </c>
      <c r="N782" s="440">
        <v>104.59374757925414</v>
      </c>
      <c r="O782" s="438">
        <v>352.21105478511078</v>
      </c>
      <c r="P782" s="439">
        <v>176.10552739255539</v>
      </c>
      <c r="Q782" s="441">
        <v>140.88442191404431</v>
      </c>
      <c r="R782" s="442">
        <v>454</v>
      </c>
      <c r="S782" s="443">
        <v>227</v>
      </c>
      <c r="T782" s="437">
        <v>181.60000000000002</v>
      </c>
      <c r="U782" s="444">
        <v>2900</v>
      </c>
      <c r="V782" s="432">
        <v>1450</v>
      </c>
      <c r="W782" s="445">
        <v>1160</v>
      </c>
      <c r="X782" s="443" t="s">
        <v>231</v>
      </c>
      <c r="Y782" s="436" t="s">
        <v>194</v>
      </c>
      <c r="Z782" s="436">
        <v>95.6</v>
      </c>
      <c r="AA782" s="436">
        <v>96.2</v>
      </c>
      <c r="AB782" s="436">
        <v>95.8</v>
      </c>
      <c r="AC782" s="436">
        <v>95.4</v>
      </c>
      <c r="AD782" s="436">
        <v>75</v>
      </c>
      <c r="AE782" s="436">
        <v>83</v>
      </c>
      <c r="AF782" s="436">
        <v>86</v>
      </c>
      <c r="AG782" s="436">
        <v>883</v>
      </c>
      <c r="AH782" s="436">
        <v>1103</v>
      </c>
      <c r="AI782" s="436">
        <v>1776</v>
      </c>
      <c r="AJ782" s="436">
        <v>1156.73</v>
      </c>
      <c r="AK782" s="436">
        <v>125</v>
      </c>
      <c r="AL782" s="436">
        <v>200</v>
      </c>
      <c r="AM782" s="436">
        <v>131</v>
      </c>
      <c r="AN782" s="432">
        <v>25</v>
      </c>
      <c r="AO782" s="432">
        <v>32</v>
      </c>
      <c r="AP782" s="446">
        <v>2440</v>
      </c>
      <c r="AQ782" s="447">
        <v>769.20198265359249</v>
      </c>
      <c r="AR782" s="446">
        <v>2240</v>
      </c>
      <c r="AS782" s="449">
        <v>89.7</v>
      </c>
      <c r="AT782" s="432" t="s">
        <v>299</v>
      </c>
      <c r="AU782" s="432" t="s">
        <v>197</v>
      </c>
      <c r="AV782" s="450" t="s">
        <v>389</v>
      </c>
      <c r="AW782" s="450" t="s">
        <v>390</v>
      </c>
      <c r="AX782" s="450" t="s">
        <v>328</v>
      </c>
      <c r="AY782" s="450" t="s">
        <v>325</v>
      </c>
      <c r="AZ782" s="450" t="s">
        <v>385</v>
      </c>
      <c r="BA782" s="450" t="s">
        <v>361</v>
      </c>
      <c r="BB782" s="450" t="s">
        <v>381</v>
      </c>
      <c r="BC782" s="450" t="s">
        <v>345</v>
      </c>
      <c r="BD782" s="450" t="s">
        <v>320</v>
      </c>
      <c r="BE782" s="451">
        <f t="shared" si="54"/>
        <v>670.76779661016951</v>
      </c>
      <c r="BF782" s="450">
        <v>1800</v>
      </c>
      <c r="BG782" s="451">
        <f t="shared" si="55"/>
        <v>670.76779661016951</v>
      </c>
      <c r="BH782" s="450">
        <v>1800</v>
      </c>
      <c r="BI782" s="446" t="s">
        <v>1251</v>
      </c>
      <c r="BJ782" s="446" t="s">
        <v>199</v>
      </c>
      <c r="BK782" s="452" t="s">
        <v>200</v>
      </c>
      <c r="BL782" s="453">
        <v>1.1499999999999999</v>
      </c>
      <c r="BM782" s="454">
        <v>55</v>
      </c>
      <c r="BN782" s="454" t="s">
        <v>1404</v>
      </c>
      <c r="BO782" s="454" t="s">
        <v>1405</v>
      </c>
      <c r="BP782" s="454" t="s">
        <v>195</v>
      </c>
      <c r="BQ782" s="454" t="s">
        <v>195</v>
      </c>
      <c r="BT782" s="485">
        <v>117.3894737</v>
      </c>
    </row>
    <row r="783" spans="1:72" ht="13.5" customHeight="1" outlineLevel="1">
      <c r="A783" s="431" t="s">
        <v>1502</v>
      </c>
      <c r="B783" s="432" t="s">
        <v>1403</v>
      </c>
      <c r="C783" s="432">
        <v>250</v>
      </c>
      <c r="D783" s="432">
        <v>6</v>
      </c>
      <c r="E783" s="432" t="s">
        <v>432</v>
      </c>
      <c r="F783" s="433">
        <v>1190</v>
      </c>
      <c r="G783" s="456">
        <v>1059</v>
      </c>
      <c r="H783" s="434">
        <v>464</v>
      </c>
      <c r="I783" s="435">
        <v>172</v>
      </c>
      <c r="J783" s="436">
        <v>86</v>
      </c>
      <c r="K783" s="437">
        <v>68.8</v>
      </c>
      <c r="L783" s="438">
        <v>302.32770317448592</v>
      </c>
      <c r="M783" s="439">
        <v>151.16385158724296</v>
      </c>
      <c r="N783" s="440">
        <v>120.93108126979438</v>
      </c>
      <c r="O783" s="438">
        <v>425.79099867326727</v>
      </c>
      <c r="P783" s="439">
        <v>212.89549933663363</v>
      </c>
      <c r="Q783" s="441">
        <v>170.31639946930693</v>
      </c>
      <c r="R783" s="442">
        <v>562</v>
      </c>
      <c r="S783" s="443">
        <v>281</v>
      </c>
      <c r="T783" s="437">
        <v>224.8</v>
      </c>
      <c r="U783" s="444">
        <v>4100</v>
      </c>
      <c r="V783" s="432">
        <v>2050</v>
      </c>
      <c r="W783" s="445">
        <v>1640</v>
      </c>
      <c r="X783" s="443" t="s">
        <v>222</v>
      </c>
      <c r="Y783" s="436" t="s">
        <v>989</v>
      </c>
      <c r="Z783" s="436">
        <v>95.7</v>
      </c>
      <c r="AA783" s="436">
        <v>96</v>
      </c>
      <c r="AB783" s="436">
        <v>95.8</v>
      </c>
      <c r="AC783" s="436">
        <v>95.4</v>
      </c>
      <c r="AD783" s="436">
        <v>81</v>
      </c>
      <c r="AE783" s="436">
        <v>86</v>
      </c>
      <c r="AF783" s="436">
        <v>87</v>
      </c>
      <c r="AG783" s="436">
        <v>1104</v>
      </c>
      <c r="AH783" s="436">
        <v>1325</v>
      </c>
      <c r="AI783" s="436">
        <v>2648</v>
      </c>
      <c r="AJ783" s="436">
        <v>1446.24</v>
      </c>
      <c r="AK783" s="436">
        <v>120</v>
      </c>
      <c r="AL783" s="436">
        <v>200</v>
      </c>
      <c r="AM783" s="436">
        <v>131</v>
      </c>
      <c r="AN783" s="432">
        <v>20</v>
      </c>
      <c r="AO783" s="432">
        <v>25</v>
      </c>
      <c r="AP783" s="446">
        <v>2497.5964800000002</v>
      </c>
      <c r="AQ783" s="447">
        <v>755.1515309539102</v>
      </c>
      <c r="AR783" s="446">
        <v>2740</v>
      </c>
      <c r="AS783" s="449">
        <v>87.9</v>
      </c>
      <c r="AT783" s="432" t="s">
        <v>299</v>
      </c>
      <c r="AU783" s="432" t="s">
        <v>197</v>
      </c>
      <c r="AV783" s="450">
        <v>64</v>
      </c>
      <c r="AW783" s="450">
        <v>76</v>
      </c>
      <c r="AX783" s="450">
        <v>48</v>
      </c>
      <c r="AY783" s="450">
        <v>56</v>
      </c>
      <c r="AZ783" s="450">
        <v>59</v>
      </c>
      <c r="BA783" s="450">
        <v>59</v>
      </c>
      <c r="BB783" s="450">
        <v>57</v>
      </c>
      <c r="BC783" s="450">
        <v>53</v>
      </c>
      <c r="BD783" s="450">
        <v>41</v>
      </c>
      <c r="BE783" s="451">
        <f t="shared" ref="BE783:BE839" si="61">(((125*746)*(9.549))/BF783)/0.7375</f>
        <v>670.76779661016951</v>
      </c>
      <c r="BF783" s="450">
        <v>1800</v>
      </c>
      <c r="BG783" s="451">
        <f t="shared" ref="BG783:BG839" si="62">BE783</f>
        <v>670.76779661016951</v>
      </c>
      <c r="BH783" s="450">
        <v>1800</v>
      </c>
      <c r="BI783" s="446" t="s">
        <v>1251</v>
      </c>
      <c r="BJ783" s="446" t="s">
        <v>199</v>
      </c>
      <c r="BK783" s="452" t="s">
        <v>200</v>
      </c>
      <c r="BL783" s="453">
        <v>1.1499999999999999</v>
      </c>
      <c r="BM783" s="454">
        <v>55</v>
      </c>
      <c r="BN783" s="454" t="s">
        <v>1404</v>
      </c>
      <c r="BO783" s="454" t="s">
        <v>1405</v>
      </c>
      <c r="BP783" s="454" t="s">
        <v>195</v>
      </c>
      <c r="BQ783" s="454" t="s">
        <v>195</v>
      </c>
      <c r="BT783" s="485">
        <v>135.51052630000001</v>
      </c>
    </row>
    <row r="784" spans="1:72" ht="13.5" customHeight="1" outlineLevel="1">
      <c r="A784" s="431" t="s">
        <v>1503</v>
      </c>
      <c r="B784" s="432" t="s">
        <v>1504</v>
      </c>
      <c r="C784" s="432">
        <v>1</v>
      </c>
      <c r="D784" s="432">
        <v>2</v>
      </c>
      <c r="E784" s="432" t="s">
        <v>1505</v>
      </c>
      <c r="F784" s="433">
        <v>3520</v>
      </c>
      <c r="G784" s="434">
        <v>3168</v>
      </c>
      <c r="H784" s="434">
        <v>1337.6</v>
      </c>
      <c r="I784" s="435">
        <v>1.4</v>
      </c>
      <c r="J784" s="436">
        <v>0.7</v>
      </c>
      <c r="K784" s="437" t="s">
        <v>239</v>
      </c>
      <c r="L784" s="438">
        <v>1.8130680700745501</v>
      </c>
      <c r="M784" s="439">
        <v>0.90653403503727503</v>
      </c>
      <c r="N784" s="441" t="s">
        <v>239</v>
      </c>
      <c r="O784" s="438">
        <v>2.2127993434907922</v>
      </c>
      <c r="P784" s="439">
        <v>1.1063996717453961</v>
      </c>
      <c r="Q784" s="441" t="s">
        <v>239</v>
      </c>
      <c r="R784" s="442">
        <v>2.8</v>
      </c>
      <c r="S784" s="443">
        <v>1.4</v>
      </c>
      <c r="T784" s="437" t="s">
        <v>239</v>
      </c>
      <c r="U784" s="444">
        <v>24</v>
      </c>
      <c r="V784" s="432">
        <v>12</v>
      </c>
      <c r="W784" s="437" t="s">
        <v>239</v>
      </c>
      <c r="X784" s="443" t="s">
        <v>193</v>
      </c>
      <c r="Y784" s="436" t="s">
        <v>194</v>
      </c>
      <c r="Z784" s="436">
        <v>79.3</v>
      </c>
      <c r="AA784" s="436">
        <v>82.1</v>
      </c>
      <c r="AB784" s="436">
        <v>82.5</v>
      </c>
      <c r="AC784" s="436">
        <v>81.5</v>
      </c>
      <c r="AD784" s="436">
        <v>65.2</v>
      </c>
      <c r="AE784" s="436">
        <v>77.400000000000006</v>
      </c>
      <c r="AF784" s="436">
        <v>81.099999999999994</v>
      </c>
      <c r="AG784" s="436">
        <v>1.5</v>
      </c>
      <c r="AH784" s="436">
        <v>2.6</v>
      </c>
      <c r="AI784" s="436">
        <v>5.7</v>
      </c>
      <c r="AJ784" s="436">
        <v>2.4300000000000002</v>
      </c>
      <c r="AK784" s="436">
        <v>175</v>
      </c>
      <c r="AL784" s="436">
        <v>380</v>
      </c>
      <c r="AM784" s="436">
        <v>162</v>
      </c>
      <c r="AN784" s="432">
        <v>12</v>
      </c>
      <c r="AO784" s="432">
        <v>16</v>
      </c>
      <c r="AP784" s="446">
        <v>70</v>
      </c>
      <c r="AQ784" s="447">
        <v>7.4680761789002457</v>
      </c>
      <c r="AR784" s="446">
        <v>0</v>
      </c>
      <c r="AS784" s="449">
        <v>4.7899999999999998E-2</v>
      </c>
      <c r="AT784" s="432" t="s">
        <v>196</v>
      </c>
      <c r="AU784" s="432" t="s">
        <v>197</v>
      </c>
      <c r="AV784" s="450">
        <v>64</v>
      </c>
      <c r="AW784" s="450">
        <v>76</v>
      </c>
      <c r="AX784" s="450">
        <v>31</v>
      </c>
      <c r="AY784" s="450">
        <v>44</v>
      </c>
      <c r="AZ784" s="450">
        <v>52</v>
      </c>
      <c r="BA784" s="450">
        <v>62</v>
      </c>
      <c r="BB784" s="450">
        <v>59</v>
      </c>
      <c r="BC784" s="450">
        <v>54</v>
      </c>
      <c r="BD784" s="450">
        <v>46</v>
      </c>
      <c r="BE784" s="451">
        <f t="shared" si="61"/>
        <v>223.58926553672316</v>
      </c>
      <c r="BF784" s="450">
        <v>5400</v>
      </c>
      <c r="BG784" s="451">
        <f t="shared" si="62"/>
        <v>223.58926553672316</v>
      </c>
      <c r="BH784" s="450">
        <v>5400</v>
      </c>
      <c r="BI784" s="446" t="s">
        <v>198</v>
      </c>
      <c r="BJ784" s="446" t="s">
        <v>199</v>
      </c>
      <c r="BK784" s="452" t="s">
        <v>200</v>
      </c>
      <c r="BL784" s="453">
        <v>1.1499999999999999</v>
      </c>
      <c r="BM784" s="454">
        <v>40</v>
      </c>
      <c r="BN784" s="454" t="s">
        <v>195</v>
      </c>
      <c r="BO784" s="455" t="s">
        <v>195</v>
      </c>
      <c r="BP784" s="454" t="s">
        <v>195</v>
      </c>
      <c r="BQ784" s="454" t="s">
        <v>195</v>
      </c>
      <c r="BT784" s="485">
        <v>211.43</v>
      </c>
    </row>
    <row r="785" spans="1:72" ht="13.5" customHeight="1" outlineLevel="1">
      <c r="A785" s="431" t="s">
        <v>1506</v>
      </c>
      <c r="B785" s="432" t="s">
        <v>1504</v>
      </c>
      <c r="C785" s="432">
        <v>1.5</v>
      </c>
      <c r="D785" s="432">
        <v>2</v>
      </c>
      <c r="E785" s="432" t="s">
        <v>1505</v>
      </c>
      <c r="F785" s="433">
        <v>3525</v>
      </c>
      <c r="G785" s="456">
        <v>3172.5</v>
      </c>
      <c r="H785" s="434">
        <v>1480.5</v>
      </c>
      <c r="I785" s="435">
        <v>2.2000000000000002</v>
      </c>
      <c r="J785" s="436">
        <v>1.1000000000000001</v>
      </c>
      <c r="K785" s="437" t="s">
        <v>239</v>
      </c>
      <c r="L785" s="438">
        <v>2.7377963279178306</v>
      </c>
      <c r="M785" s="439">
        <v>1.3688981639589153</v>
      </c>
      <c r="N785" s="441" t="s">
        <v>239</v>
      </c>
      <c r="O785" s="438">
        <v>3.2923299997313564</v>
      </c>
      <c r="P785" s="439">
        <v>1.6461649998656782</v>
      </c>
      <c r="Q785" s="441" t="s">
        <v>239</v>
      </c>
      <c r="R785" s="442">
        <v>4</v>
      </c>
      <c r="S785" s="443">
        <v>2</v>
      </c>
      <c r="T785" s="437" t="s">
        <v>239</v>
      </c>
      <c r="U785" s="444">
        <v>38</v>
      </c>
      <c r="V785" s="432">
        <v>19</v>
      </c>
      <c r="W785" s="437" t="s">
        <v>239</v>
      </c>
      <c r="X785" s="443" t="s">
        <v>202</v>
      </c>
      <c r="Y785" s="436" t="s">
        <v>194</v>
      </c>
      <c r="Z785" s="436">
        <v>80</v>
      </c>
      <c r="AA785" s="436">
        <v>83.2</v>
      </c>
      <c r="AB785" s="436">
        <v>84</v>
      </c>
      <c r="AC785" s="436">
        <v>82.5</v>
      </c>
      <c r="AD785" s="436">
        <v>64.2</v>
      </c>
      <c r="AE785" s="436">
        <v>77</v>
      </c>
      <c r="AF785" s="436">
        <v>83.6</v>
      </c>
      <c r="AG785" s="436">
        <v>2.2000000000000002</v>
      </c>
      <c r="AH785" s="436">
        <v>6</v>
      </c>
      <c r="AI785" s="436">
        <v>10</v>
      </c>
      <c r="AJ785" s="436">
        <v>5.5220000000000002</v>
      </c>
      <c r="AK785" s="436">
        <v>270</v>
      </c>
      <c r="AL785" s="436">
        <v>450</v>
      </c>
      <c r="AM785" s="436">
        <v>251</v>
      </c>
      <c r="AN785" s="432">
        <v>14</v>
      </c>
      <c r="AO785" s="432">
        <v>19</v>
      </c>
      <c r="AP785" s="446">
        <v>75</v>
      </c>
      <c r="AQ785" s="447">
        <v>8.1640296105580941</v>
      </c>
      <c r="AR785" s="446">
        <v>0</v>
      </c>
      <c r="AS785" s="449">
        <v>5.5199999999999999E-2</v>
      </c>
      <c r="AT785" s="432" t="s">
        <v>196</v>
      </c>
      <c r="AU785" s="432" t="s">
        <v>197</v>
      </c>
      <c r="AV785" s="450">
        <v>64</v>
      </c>
      <c r="AW785" s="450">
        <v>76</v>
      </c>
      <c r="AX785" s="450">
        <v>31</v>
      </c>
      <c r="AY785" s="450">
        <v>44</v>
      </c>
      <c r="AZ785" s="450">
        <v>52</v>
      </c>
      <c r="BA785" s="450">
        <v>62</v>
      </c>
      <c r="BB785" s="450">
        <v>59</v>
      </c>
      <c r="BC785" s="450">
        <v>54</v>
      </c>
      <c r="BD785" s="450">
        <v>46</v>
      </c>
      <c r="BE785" s="451">
        <f t="shared" si="61"/>
        <v>223.58926553672316</v>
      </c>
      <c r="BF785" s="450">
        <v>5400</v>
      </c>
      <c r="BG785" s="451">
        <f t="shared" si="62"/>
        <v>223.58926553672316</v>
      </c>
      <c r="BH785" s="450">
        <v>5400</v>
      </c>
      <c r="BI785" s="446" t="s">
        <v>198</v>
      </c>
      <c r="BJ785" s="446" t="s">
        <v>199</v>
      </c>
      <c r="BK785" s="452" t="s">
        <v>200</v>
      </c>
      <c r="BL785" s="453">
        <v>1.1499999999999999</v>
      </c>
      <c r="BM785" s="454">
        <v>40</v>
      </c>
      <c r="BN785" s="454" t="s">
        <v>195</v>
      </c>
      <c r="BO785" s="455" t="s">
        <v>195</v>
      </c>
      <c r="BP785" s="454" t="s">
        <v>195</v>
      </c>
      <c r="BQ785" s="454" t="s">
        <v>195</v>
      </c>
      <c r="BT785" s="485">
        <v>274.44</v>
      </c>
    </row>
    <row r="786" spans="1:72" ht="13.5" customHeight="1" outlineLevel="1">
      <c r="A786" s="431" t="s">
        <v>1507</v>
      </c>
      <c r="B786" s="432" t="s">
        <v>1504</v>
      </c>
      <c r="C786" s="432">
        <v>2</v>
      </c>
      <c r="D786" s="432">
        <v>2</v>
      </c>
      <c r="E786" s="432" t="s">
        <v>1508</v>
      </c>
      <c r="F786" s="433">
        <v>3515</v>
      </c>
      <c r="G786" s="456">
        <v>3163.5</v>
      </c>
      <c r="H786" s="434">
        <v>1476.3</v>
      </c>
      <c r="I786" s="435">
        <v>2.4</v>
      </c>
      <c r="J786" s="436">
        <v>1.2</v>
      </c>
      <c r="K786" s="437" t="s">
        <v>239</v>
      </c>
      <c r="L786" s="438">
        <v>3.234718642784904</v>
      </c>
      <c r="M786" s="439">
        <v>1.617359321392452</v>
      </c>
      <c r="N786" s="441" t="s">
        <v>239</v>
      </c>
      <c r="O786" s="438">
        <v>4.0363124719762373</v>
      </c>
      <c r="P786" s="439">
        <v>2.0181562359881187</v>
      </c>
      <c r="Q786" s="441" t="s">
        <v>239</v>
      </c>
      <c r="R786" s="442">
        <v>5.2</v>
      </c>
      <c r="S786" s="443">
        <v>2.6</v>
      </c>
      <c r="T786" s="437" t="s">
        <v>239</v>
      </c>
      <c r="U786" s="444">
        <v>46</v>
      </c>
      <c r="V786" s="432">
        <v>23</v>
      </c>
      <c r="W786" s="437" t="s">
        <v>239</v>
      </c>
      <c r="X786" s="443" t="s">
        <v>193</v>
      </c>
      <c r="Y786" s="436" t="s">
        <v>194</v>
      </c>
      <c r="Z786" s="436">
        <v>84</v>
      </c>
      <c r="AA786" s="436">
        <v>85.7</v>
      </c>
      <c r="AB786" s="436">
        <v>85.5</v>
      </c>
      <c r="AC786" s="436">
        <v>84</v>
      </c>
      <c r="AD786" s="436">
        <v>69</v>
      </c>
      <c r="AE786" s="436">
        <v>81.3</v>
      </c>
      <c r="AF786" s="436">
        <v>87.6</v>
      </c>
      <c r="AG786" s="436">
        <v>2.9</v>
      </c>
      <c r="AH786" s="436">
        <v>7.4</v>
      </c>
      <c r="AI786" s="436">
        <v>12.5</v>
      </c>
      <c r="AJ786" s="436">
        <v>6.7569999999999997</v>
      </c>
      <c r="AK786" s="436">
        <v>250</v>
      </c>
      <c r="AL786" s="436">
        <v>420</v>
      </c>
      <c r="AM786" s="436">
        <v>233</v>
      </c>
      <c r="AN786" s="432">
        <v>13</v>
      </c>
      <c r="AO786" s="432">
        <v>18</v>
      </c>
      <c r="AP786" s="446">
        <v>55.116060000000004</v>
      </c>
      <c r="AQ786" s="447">
        <v>8.8599830422159407</v>
      </c>
      <c r="AR786" s="446">
        <v>0</v>
      </c>
      <c r="AS786" s="449">
        <v>6.2600000000000003E-2</v>
      </c>
      <c r="AT786" s="432" t="s">
        <v>196</v>
      </c>
      <c r="AU786" s="432" t="s">
        <v>197</v>
      </c>
      <c r="AV786" s="450">
        <v>64</v>
      </c>
      <c r="AW786" s="450">
        <v>76</v>
      </c>
      <c r="AX786" s="450">
        <v>31</v>
      </c>
      <c r="AY786" s="450">
        <v>44</v>
      </c>
      <c r="AZ786" s="450">
        <v>52</v>
      </c>
      <c r="BA786" s="450">
        <v>62</v>
      </c>
      <c r="BB786" s="450">
        <v>59</v>
      </c>
      <c r="BC786" s="450">
        <v>54</v>
      </c>
      <c r="BD786" s="450">
        <v>46</v>
      </c>
      <c r="BE786" s="451">
        <f t="shared" si="61"/>
        <v>223.58926553672316</v>
      </c>
      <c r="BF786" s="450">
        <v>5400</v>
      </c>
      <c r="BG786" s="451">
        <f t="shared" si="62"/>
        <v>223.58926553672316</v>
      </c>
      <c r="BH786" s="450">
        <v>5400</v>
      </c>
      <c r="BI786" s="446" t="s">
        <v>198</v>
      </c>
      <c r="BJ786" s="446" t="s">
        <v>199</v>
      </c>
      <c r="BK786" s="452" t="s">
        <v>200</v>
      </c>
      <c r="BL786" s="453">
        <v>1.1499999999999999</v>
      </c>
      <c r="BM786" s="454">
        <v>40</v>
      </c>
      <c r="BN786" s="454" t="s">
        <v>195</v>
      </c>
      <c r="BO786" s="455" t="s">
        <v>195</v>
      </c>
      <c r="BP786" s="454" t="s">
        <v>195</v>
      </c>
      <c r="BQ786" s="454" t="s">
        <v>195</v>
      </c>
      <c r="BT786" s="485">
        <v>239.7270063</v>
      </c>
    </row>
    <row r="787" spans="1:72" ht="13.5" customHeight="1" outlineLevel="1">
      <c r="A787" s="431" t="s">
        <v>1509</v>
      </c>
      <c r="B787" s="432" t="s">
        <v>1504</v>
      </c>
      <c r="C787" s="432">
        <v>1</v>
      </c>
      <c r="D787" s="432">
        <v>4</v>
      </c>
      <c r="E787" s="432" t="s">
        <v>1505</v>
      </c>
      <c r="F787" s="433">
        <v>1755</v>
      </c>
      <c r="G787" s="456">
        <v>1561.95</v>
      </c>
      <c r="H787" s="434">
        <v>912.6</v>
      </c>
      <c r="I787" s="435">
        <v>1.6</v>
      </c>
      <c r="J787" s="436">
        <v>0.8</v>
      </c>
      <c r="K787" s="437" t="s">
        <v>239</v>
      </c>
      <c r="L787" s="438">
        <v>1.9246687499570176</v>
      </c>
      <c r="M787" s="439">
        <v>0.96233437497850882</v>
      </c>
      <c r="N787" s="441" t="s">
        <v>239</v>
      </c>
      <c r="O787" s="438">
        <v>2.3028319123804026</v>
      </c>
      <c r="P787" s="439">
        <v>1.1514159561902013</v>
      </c>
      <c r="Q787" s="441" t="s">
        <v>239</v>
      </c>
      <c r="R787" s="442">
        <v>1.5</v>
      </c>
      <c r="S787" s="443">
        <v>1.5</v>
      </c>
      <c r="T787" s="437" t="s">
        <v>239</v>
      </c>
      <c r="U787" s="444">
        <v>26</v>
      </c>
      <c r="V787" s="432">
        <v>13</v>
      </c>
      <c r="W787" s="437" t="s">
        <v>239</v>
      </c>
      <c r="X787" s="443" t="s">
        <v>202</v>
      </c>
      <c r="Y787" s="436" t="s">
        <v>194</v>
      </c>
      <c r="Z787" s="436">
        <v>83.4</v>
      </c>
      <c r="AA787" s="436">
        <v>85.4</v>
      </c>
      <c r="AB787" s="436">
        <v>85.5</v>
      </c>
      <c r="AC787" s="436">
        <v>84</v>
      </c>
      <c r="AD787" s="436">
        <v>58.4</v>
      </c>
      <c r="AE787" s="436">
        <v>71.5</v>
      </c>
      <c r="AF787" s="436">
        <v>78.2</v>
      </c>
      <c r="AG787" s="436">
        <v>3</v>
      </c>
      <c r="AH787" s="436">
        <v>9</v>
      </c>
      <c r="AI787" s="436">
        <v>11.5</v>
      </c>
      <c r="AJ787" s="436">
        <v>8.2799999999999994</v>
      </c>
      <c r="AK787" s="436">
        <v>295</v>
      </c>
      <c r="AL787" s="436">
        <v>380</v>
      </c>
      <c r="AM787" s="436">
        <v>276</v>
      </c>
      <c r="AN787" s="432">
        <v>18</v>
      </c>
      <c r="AO787" s="432">
        <v>26</v>
      </c>
      <c r="AP787" s="446">
        <v>58.198859999999996</v>
      </c>
      <c r="AQ787" s="447">
        <v>13.147997837277977</v>
      </c>
      <c r="AR787" s="446">
        <v>0</v>
      </c>
      <c r="AS787" s="449">
        <v>0.1535</v>
      </c>
      <c r="AT787" s="432" t="s">
        <v>196</v>
      </c>
      <c r="AU787" s="432" t="s">
        <v>197</v>
      </c>
      <c r="AV787" s="450">
        <v>50</v>
      </c>
      <c r="AW787" s="450">
        <v>62</v>
      </c>
      <c r="AX787" s="450" t="s">
        <v>206</v>
      </c>
      <c r="AY787" s="450">
        <v>37</v>
      </c>
      <c r="AZ787" s="450">
        <v>40</v>
      </c>
      <c r="BA787" s="450">
        <v>49</v>
      </c>
      <c r="BB787" s="450">
        <v>45</v>
      </c>
      <c r="BC787" s="450">
        <v>37</v>
      </c>
      <c r="BD787" s="450">
        <v>31</v>
      </c>
      <c r="BE787" s="451">
        <f t="shared" si="61"/>
        <v>335.38389830508476</v>
      </c>
      <c r="BF787" s="450">
        <v>3600</v>
      </c>
      <c r="BG787" s="451">
        <f t="shared" si="62"/>
        <v>335.38389830508476</v>
      </c>
      <c r="BH787" s="450">
        <v>3600</v>
      </c>
      <c r="BI787" s="446" t="s">
        <v>198</v>
      </c>
      <c r="BJ787" s="446" t="s">
        <v>199</v>
      </c>
      <c r="BK787" s="452" t="s">
        <v>200</v>
      </c>
      <c r="BL787" s="453">
        <v>1.1499999999999999</v>
      </c>
      <c r="BM787" s="454">
        <v>40</v>
      </c>
      <c r="BN787" s="454" t="s">
        <v>195</v>
      </c>
      <c r="BO787" s="455" t="s">
        <v>195</v>
      </c>
      <c r="BP787" s="454" t="s">
        <v>195</v>
      </c>
      <c r="BQ787" s="454" t="s">
        <v>195</v>
      </c>
      <c r="BT787" s="485">
        <v>259.62</v>
      </c>
    </row>
    <row r="788" spans="1:72" ht="13.5" customHeight="1" outlineLevel="1">
      <c r="A788" s="431" t="s">
        <v>1510</v>
      </c>
      <c r="B788" s="432" t="s">
        <v>1504</v>
      </c>
      <c r="C788" s="432">
        <v>1.5</v>
      </c>
      <c r="D788" s="432">
        <v>4</v>
      </c>
      <c r="E788" s="432" t="s">
        <v>1508</v>
      </c>
      <c r="F788" s="433">
        <v>1740</v>
      </c>
      <c r="G788" s="456">
        <v>1548.6000000000001</v>
      </c>
      <c r="H788" s="434">
        <v>904.80000000000007</v>
      </c>
      <c r="I788" s="435">
        <v>2.2000000000000002</v>
      </c>
      <c r="J788" s="436">
        <v>1.1000000000000001</v>
      </c>
      <c r="K788" s="437" t="s">
        <v>239</v>
      </c>
      <c r="L788" s="438">
        <v>2.8014507879955328</v>
      </c>
      <c r="M788" s="439">
        <v>1.4007253939977664</v>
      </c>
      <c r="N788" s="441" t="s">
        <v>239</v>
      </c>
      <c r="O788" s="438">
        <v>3.3765541110810626</v>
      </c>
      <c r="P788" s="439">
        <v>1.6882770555405313</v>
      </c>
      <c r="Q788" s="441" t="s">
        <v>239</v>
      </c>
      <c r="R788" s="442">
        <v>4.2</v>
      </c>
      <c r="S788" s="443">
        <v>2.1</v>
      </c>
      <c r="T788" s="437" t="s">
        <v>239</v>
      </c>
      <c r="U788" s="444">
        <v>38</v>
      </c>
      <c r="V788" s="432">
        <v>19</v>
      </c>
      <c r="W788" s="437" t="s">
        <v>239</v>
      </c>
      <c r="X788" s="443" t="s">
        <v>202</v>
      </c>
      <c r="Y788" s="436" t="s">
        <v>194</v>
      </c>
      <c r="Z788" s="436">
        <v>85.8</v>
      </c>
      <c r="AA788" s="436">
        <v>87</v>
      </c>
      <c r="AB788" s="436">
        <v>86.5</v>
      </c>
      <c r="AC788" s="436">
        <v>85.5</v>
      </c>
      <c r="AD788" s="436">
        <v>58.5</v>
      </c>
      <c r="AE788" s="436">
        <v>71.8</v>
      </c>
      <c r="AF788" s="436">
        <v>77.3</v>
      </c>
      <c r="AG788" s="436">
        <v>4.5</v>
      </c>
      <c r="AH788" s="436">
        <v>15</v>
      </c>
      <c r="AI788" s="436">
        <v>19</v>
      </c>
      <c r="AJ788" s="436">
        <v>13.904999999999999</v>
      </c>
      <c r="AK788" s="436">
        <v>330</v>
      </c>
      <c r="AL788" s="436">
        <v>420</v>
      </c>
      <c r="AM788" s="436">
        <v>309</v>
      </c>
      <c r="AN788" s="432">
        <v>15</v>
      </c>
      <c r="AO788" s="432">
        <v>21</v>
      </c>
      <c r="AP788" s="446">
        <v>69</v>
      </c>
      <c r="AQ788" s="447">
        <v>14.78667118292943</v>
      </c>
      <c r="AR788" s="446">
        <v>0</v>
      </c>
      <c r="AS788" s="449">
        <v>0.17810000000000001</v>
      </c>
      <c r="AT788" s="432" t="s">
        <v>196</v>
      </c>
      <c r="AU788" s="432" t="s">
        <v>197</v>
      </c>
      <c r="AV788" s="450">
        <v>50</v>
      </c>
      <c r="AW788" s="450">
        <v>62</v>
      </c>
      <c r="AX788" s="450" t="s">
        <v>206</v>
      </c>
      <c r="AY788" s="450">
        <v>37</v>
      </c>
      <c r="AZ788" s="450">
        <v>40</v>
      </c>
      <c r="BA788" s="450">
        <v>49</v>
      </c>
      <c r="BB788" s="450">
        <v>45</v>
      </c>
      <c r="BC788" s="450">
        <v>37</v>
      </c>
      <c r="BD788" s="450">
        <v>31</v>
      </c>
      <c r="BE788" s="451">
        <f t="shared" si="61"/>
        <v>335.38389830508476</v>
      </c>
      <c r="BF788" s="450">
        <v>3600</v>
      </c>
      <c r="BG788" s="451">
        <f t="shared" si="62"/>
        <v>335.38389830508476</v>
      </c>
      <c r="BH788" s="450">
        <v>3600</v>
      </c>
      <c r="BI788" s="446" t="s">
        <v>198</v>
      </c>
      <c r="BJ788" s="446" t="s">
        <v>199</v>
      </c>
      <c r="BK788" s="452" t="s">
        <v>200</v>
      </c>
      <c r="BL788" s="453">
        <v>1.1499999999999999</v>
      </c>
      <c r="BM788" s="454">
        <v>40</v>
      </c>
      <c r="BN788" s="454" t="s">
        <v>195</v>
      </c>
      <c r="BO788" s="455" t="s">
        <v>195</v>
      </c>
      <c r="BP788" s="454" t="s">
        <v>195</v>
      </c>
      <c r="BQ788" s="454" t="s">
        <v>195</v>
      </c>
      <c r="BT788" s="485">
        <v>256.84722199999999</v>
      </c>
    </row>
    <row r="789" spans="1:72" ht="13.5" customHeight="1" outlineLevel="1">
      <c r="A789" s="431" t="s">
        <v>1511</v>
      </c>
      <c r="B789" s="432" t="s">
        <v>1504</v>
      </c>
      <c r="C789" s="432">
        <v>2</v>
      </c>
      <c r="D789" s="432">
        <v>4</v>
      </c>
      <c r="E789" s="432" t="s">
        <v>1508</v>
      </c>
      <c r="F789" s="433">
        <v>1740</v>
      </c>
      <c r="G789" s="456">
        <v>1548.6000000000001</v>
      </c>
      <c r="H789" s="434">
        <v>904.80000000000007</v>
      </c>
      <c r="I789" s="435">
        <v>3</v>
      </c>
      <c r="J789" s="436">
        <v>1.5</v>
      </c>
      <c r="K789" s="437" t="s">
        <v>239</v>
      </c>
      <c r="L789" s="438">
        <v>3.7717126526074884</v>
      </c>
      <c r="M789" s="439">
        <v>1.8858563263037442</v>
      </c>
      <c r="N789" s="441" t="s">
        <v>239</v>
      </c>
      <c r="O789" s="438">
        <v>4.5551890388307861</v>
      </c>
      <c r="P789" s="439">
        <v>2.277594519415393</v>
      </c>
      <c r="Q789" s="441" t="s">
        <v>239</v>
      </c>
      <c r="R789" s="442">
        <v>5.6</v>
      </c>
      <c r="S789" s="443">
        <v>2.8</v>
      </c>
      <c r="T789" s="437" t="s">
        <v>239</v>
      </c>
      <c r="U789" s="444">
        <v>48</v>
      </c>
      <c r="V789" s="432">
        <v>24</v>
      </c>
      <c r="W789" s="437" t="s">
        <v>239</v>
      </c>
      <c r="X789" s="443" t="s">
        <v>193</v>
      </c>
      <c r="Y789" s="436" t="s">
        <v>194</v>
      </c>
      <c r="Z789" s="436">
        <v>86</v>
      </c>
      <c r="AA789" s="436">
        <v>87.2</v>
      </c>
      <c r="AB789" s="436">
        <v>86.5</v>
      </c>
      <c r="AC789" s="436">
        <v>85.5</v>
      </c>
      <c r="AD789" s="436">
        <v>57.8</v>
      </c>
      <c r="AE789" s="436">
        <v>70.8</v>
      </c>
      <c r="AF789" s="436">
        <v>77.3</v>
      </c>
      <c r="AG789" s="436">
        <v>6</v>
      </c>
      <c r="AH789" s="436">
        <v>19.3</v>
      </c>
      <c r="AI789" s="436">
        <v>23.6</v>
      </c>
      <c r="AJ789" s="436">
        <v>17.700000000000003</v>
      </c>
      <c r="AK789" s="436">
        <v>320</v>
      </c>
      <c r="AL789" s="436">
        <v>390</v>
      </c>
      <c r="AM789" s="436">
        <v>295</v>
      </c>
      <c r="AN789" s="432">
        <v>14</v>
      </c>
      <c r="AO789" s="432">
        <v>22</v>
      </c>
      <c r="AP789" s="446">
        <v>61.105499999999999</v>
      </c>
      <c r="AQ789" s="447">
        <v>14.78667118292943</v>
      </c>
      <c r="AR789" s="446">
        <v>0</v>
      </c>
      <c r="AS789" s="449">
        <v>0.17810000000000001</v>
      </c>
      <c r="AT789" s="432" t="s">
        <v>196</v>
      </c>
      <c r="AU789" s="432" t="s">
        <v>197</v>
      </c>
      <c r="AV789" s="450">
        <v>50</v>
      </c>
      <c r="AW789" s="450">
        <v>62</v>
      </c>
      <c r="AX789" s="450" t="s">
        <v>206</v>
      </c>
      <c r="AY789" s="450">
        <v>37</v>
      </c>
      <c r="AZ789" s="450">
        <v>40</v>
      </c>
      <c r="BA789" s="450">
        <v>49</v>
      </c>
      <c r="BB789" s="450">
        <v>45</v>
      </c>
      <c r="BC789" s="450">
        <v>37</v>
      </c>
      <c r="BD789" s="450">
        <v>31</v>
      </c>
      <c r="BE789" s="451">
        <f t="shared" si="61"/>
        <v>335.38389830508476</v>
      </c>
      <c r="BF789" s="450">
        <v>3600</v>
      </c>
      <c r="BG789" s="451">
        <f t="shared" si="62"/>
        <v>335.38389830508476</v>
      </c>
      <c r="BH789" s="450">
        <v>3600</v>
      </c>
      <c r="BI789" s="446" t="s">
        <v>198</v>
      </c>
      <c r="BJ789" s="446" t="s">
        <v>199</v>
      </c>
      <c r="BK789" s="452" t="s">
        <v>200</v>
      </c>
      <c r="BL789" s="453">
        <v>1.1499999999999999</v>
      </c>
      <c r="BM789" s="454">
        <v>40</v>
      </c>
      <c r="BN789" s="454" t="s">
        <v>195</v>
      </c>
      <c r="BO789" s="455" t="s">
        <v>195</v>
      </c>
      <c r="BP789" s="454" t="s">
        <v>195</v>
      </c>
      <c r="BQ789" s="454" t="s">
        <v>195</v>
      </c>
      <c r="BT789" s="485">
        <v>221.53888889999999</v>
      </c>
    </row>
    <row r="790" spans="1:72" ht="13.5" customHeight="1" outlineLevel="1">
      <c r="A790" s="431" t="s">
        <v>1512</v>
      </c>
      <c r="B790" s="432" t="s">
        <v>1504</v>
      </c>
      <c r="C790" s="432">
        <v>1</v>
      </c>
      <c r="D790" s="432">
        <v>6</v>
      </c>
      <c r="E790" s="432" t="s">
        <v>1508</v>
      </c>
      <c r="F790" s="433">
        <v>1165</v>
      </c>
      <c r="G790" s="456">
        <v>1036.8499999999999</v>
      </c>
      <c r="H790" s="434">
        <v>547.54999999999995</v>
      </c>
      <c r="I790" s="435">
        <v>2</v>
      </c>
      <c r="J790" s="436">
        <v>1</v>
      </c>
      <c r="K790" s="437" t="s">
        <v>239</v>
      </c>
      <c r="L790" s="438">
        <v>2.3283958000394063</v>
      </c>
      <c r="M790" s="439">
        <v>1.1641979000197031</v>
      </c>
      <c r="N790" s="441" t="s">
        <v>239</v>
      </c>
      <c r="O790" s="438">
        <v>2.6925792407843319</v>
      </c>
      <c r="P790" s="439">
        <v>1.3462896203921659</v>
      </c>
      <c r="Q790" s="441" t="s">
        <v>239</v>
      </c>
      <c r="R790" s="442">
        <v>3.2</v>
      </c>
      <c r="S790" s="443">
        <v>1.6</v>
      </c>
      <c r="T790" s="437" t="s">
        <v>239</v>
      </c>
      <c r="U790" s="444">
        <v>22</v>
      </c>
      <c r="V790" s="432">
        <v>11</v>
      </c>
      <c r="W790" s="437" t="s">
        <v>239</v>
      </c>
      <c r="X790" s="443" t="s">
        <v>210</v>
      </c>
      <c r="Y790" s="436" t="s">
        <v>194</v>
      </c>
      <c r="Z790" s="436">
        <v>80.2</v>
      </c>
      <c r="AA790" s="436">
        <v>82.5</v>
      </c>
      <c r="AB790" s="436">
        <v>82.5</v>
      </c>
      <c r="AC790" s="436">
        <v>81.5</v>
      </c>
      <c r="AD790" s="436">
        <v>50.2</v>
      </c>
      <c r="AE790" s="436">
        <v>63.3</v>
      </c>
      <c r="AF790" s="436">
        <v>70.900000000000006</v>
      </c>
      <c r="AG790" s="436">
        <v>4.5</v>
      </c>
      <c r="AH790" s="436">
        <v>11.5</v>
      </c>
      <c r="AI790" s="436">
        <v>15.5</v>
      </c>
      <c r="AJ790" s="436">
        <v>10.98</v>
      </c>
      <c r="AK790" s="436">
        <v>260</v>
      </c>
      <c r="AL790" s="436">
        <v>350</v>
      </c>
      <c r="AM790" s="436">
        <v>244</v>
      </c>
      <c r="AN790" s="432">
        <v>18</v>
      </c>
      <c r="AO790" s="432">
        <v>31</v>
      </c>
      <c r="AP790" s="446">
        <v>70</v>
      </c>
      <c r="AQ790" s="447">
        <v>14.013834245401874</v>
      </c>
      <c r="AR790" s="446">
        <v>0</v>
      </c>
      <c r="AS790" s="449">
        <v>0.16689999999999999</v>
      </c>
      <c r="AT790" s="432" t="s">
        <v>196</v>
      </c>
      <c r="AU790" s="432" t="s">
        <v>197</v>
      </c>
      <c r="AV790" s="450">
        <v>50</v>
      </c>
      <c r="AW790" s="450">
        <v>58</v>
      </c>
      <c r="AX790" s="450">
        <v>26</v>
      </c>
      <c r="AY790" s="450">
        <v>31</v>
      </c>
      <c r="AZ790" s="450">
        <v>43</v>
      </c>
      <c r="BA790" s="450">
        <v>47</v>
      </c>
      <c r="BB790" s="450">
        <v>40</v>
      </c>
      <c r="BC790" s="450">
        <v>36</v>
      </c>
      <c r="BD790" s="450">
        <v>31</v>
      </c>
      <c r="BE790" s="451">
        <f t="shared" si="61"/>
        <v>503.07584745762711</v>
      </c>
      <c r="BF790" s="450">
        <v>2400</v>
      </c>
      <c r="BG790" s="451">
        <f t="shared" si="62"/>
        <v>503.07584745762711</v>
      </c>
      <c r="BH790" s="450">
        <v>2400</v>
      </c>
      <c r="BI790" s="446" t="s">
        <v>198</v>
      </c>
      <c r="BJ790" s="446" t="s">
        <v>199</v>
      </c>
      <c r="BK790" s="452" t="s">
        <v>200</v>
      </c>
      <c r="BL790" s="459" t="s">
        <v>195</v>
      </c>
      <c r="BM790" s="455" t="s">
        <v>195</v>
      </c>
      <c r="BN790" s="454" t="s">
        <v>195</v>
      </c>
      <c r="BO790" s="455" t="s">
        <v>195</v>
      </c>
      <c r="BP790" s="454" t="s">
        <v>195</v>
      </c>
      <c r="BQ790" s="454" t="s">
        <v>195</v>
      </c>
      <c r="BT790" s="485">
        <v>234.45</v>
      </c>
    </row>
    <row r="791" spans="1:72" ht="13.5" customHeight="1" outlineLevel="1">
      <c r="A791" s="431" t="s">
        <v>1513</v>
      </c>
      <c r="B791" s="432" t="s">
        <v>1504</v>
      </c>
      <c r="C791" s="432">
        <v>3</v>
      </c>
      <c r="D791" s="432">
        <v>2</v>
      </c>
      <c r="E791" s="432" t="s">
        <v>1514</v>
      </c>
      <c r="F791" s="433">
        <v>3520</v>
      </c>
      <c r="G791" s="456">
        <v>3168</v>
      </c>
      <c r="H791" s="434">
        <v>1408</v>
      </c>
      <c r="I791" s="435">
        <v>3.4</v>
      </c>
      <c r="J791" s="436">
        <v>1.7</v>
      </c>
      <c r="K791" s="437" t="s">
        <v>239</v>
      </c>
      <c r="L791" s="438">
        <v>4.8074415824042225</v>
      </c>
      <c r="M791" s="439">
        <v>2.4037207912021112</v>
      </c>
      <c r="N791" s="441" t="s">
        <v>239</v>
      </c>
      <c r="O791" s="438">
        <v>6.1253896358157753</v>
      </c>
      <c r="P791" s="439">
        <v>3.0626948179078877</v>
      </c>
      <c r="Q791" s="441" t="s">
        <v>239</v>
      </c>
      <c r="R791" s="442">
        <v>7.6</v>
      </c>
      <c r="S791" s="443">
        <v>2.4</v>
      </c>
      <c r="T791" s="437" t="s">
        <v>239</v>
      </c>
      <c r="U791" s="444">
        <v>60</v>
      </c>
      <c r="V791" s="432">
        <v>30</v>
      </c>
      <c r="W791" s="437" t="s">
        <v>239</v>
      </c>
      <c r="X791" s="443" t="s">
        <v>213</v>
      </c>
      <c r="Y791" s="436" t="s">
        <v>194</v>
      </c>
      <c r="Z791" s="436">
        <v>84.17</v>
      </c>
      <c r="AA791" s="436">
        <v>86.3</v>
      </c>
      <c r="AB791" s="436">
        <v>86.5</v>
      </c>
      <c r="AC791" s="436">
        <v>85.5</v>
      </c>
      <c r="AD791" s="436">
        <v>69.5</v>
      </c>
      <c r="AE791" s="436">
        <v>79.8</v>
      </c>
      <c r="AF791" s="436">
        <v>85.5</v>
      </c>
      <c r="AG791" s="436">
        <v>4.4000000000000004</v>
      </c>
      <c r="AH791" s="436">
        <v>8.1999999999999993</v>
      </c>
      <c r="AI791" s="436">
        <v>17</v>
      </c>
      <c r="AJ791" s="436">
        <v>7.6560000000000006</v>
      </c>
      <c r="AK791" s="436">
        <v>185</v>
      </c>
      <c r="AL791" s="436">
        <v>380</v>
      </c>
      <c r="AM791" s="436">
        <v>174</v>
      </c>
      <c r="AN791" s="432">
        <v>20</v>
      </c>
      <c r="AO791" s="432">
        <v>30</v>
      </c>
      <c r="AP791" s="446">
        <v>80.549160000000001</v>
      </c>
      <c r="AQ791" s="447">
        <v>13.805831406720991</v>
      </c>
      <c r="AR791" s="446">
        <v>0</v>
      </c>
      <c r="AS791" s="449">
        <v>0.13469999999999999</v>
      </c>
      <c r="AT791" s="432" t="s">
        <v>196</v>
      </c>
      <c r="AU791" s="432" t="s">
        <v>197</v>
      </c>
      <c r="AV791" s="450">
        <v>69</v>
      </c>
      <c r="AW791" s="450">
        <v>81</v>
      </c>
      <c r="AX791" s="450">
        <v>36</v>
      </c>
      <c r="AY791" s="450">
        <v>49</v>
      </c>
      <c r="AZ791" s="450">
        <v>61</v>
      </c>
      <c r="BA791" s="450">
        <v>66</v>
      </c>
      <c r="BB791" s="450">
        <v>64</v>
      </c>
      <c r="BC791" s="450">
        <v>60</v>
      </c>
      <c r="BD791" s="450">
        <v>50</v>
      </c>
      <c r="BE791" s="451">
        <f t="shared" si="61"/>
        <v>223.58926553672316</v>
      </c>
      <c r="BF791" s="450">
        <v>5400</v>
      </c>
      <c r="BG791" s="451">
        <f t="shared" si="62"/>
        <v>223.58926553672316</v>
      </c>
      <c r="BH791" s="450">
        <v>5400</v>
      </c>
      <c r="BI791" s="446" t="s">
        <v>198</v>
      </c>
      <c r="BJ791" s="446" t="s">
        <v>199</v>
      </c>
      <c r="BK791" s="452" t="s">
        <v>200</v>
      </c>
      <c r="BL791" s="453">
        <v>1.1499999999999999</v>
      </c>
      <c r="BM791" s="454">
        <v>40</v>
      </c>
      <c r="BN791" s="454" t="s">
        <v>195</v>
      </c>
      <c r="BO791" s="455" t="s">
        <v>195</v>
      </c>
      <c r="BP791" s="454" t="s">
        <v>195</v>
      </c>
      <c r="BQ791" s="454" t="s">
        <v>195</v>
      </c>
      <c r="BT791" s="485">
        <v>195.07895790000001</v>
      </c>
    </row>
    <row r="792" spans="1:72" ht="13.5" customHeight="1" outlineLevel="1">
      <c r="A792" s="431" t="s">
        <v>1513</v>
      </c>
      <c r="B792" s="432" t="s">
        <v>1504</v>
      </c>
      <c r="C792" s="432">
        <v>3</v>
      </c>
      <c r="D792" s="432">
        <v>2</v>
      </c>
      <c r="E792" s="432" t="s">
        <v>1515</v>
      </c>
      <c r="F792" s="433">
        <v>3520</v>
      </c>
      <c r="G792" s="456">
        <v>3168</v>
      </c>
      <c r="H792" s="434">
        <v>1408</v>
      </c>
      <c r="I792" s="435">
        <v>3.4</v>
      </c>
      <c r="J792" s="436">
        <v>1.7</v>
      </c>
      <c r="K792" s="437" t="s">
        <v>239</v>
      </c>
      <c r="L792" s="438">
        <v>4.8074415824042225</v>
      </c>
      <c r="M792" s="439">
        <v>2.4037207912021112</v>
      </c>
      <c r="N792" s="441" t="s">
        <v>239</v>
      </c>
      <c r="O792" s="438">
        <v>6.1253896358157753</v>
      </c>
      <c r="P792" s="439">
        <v>3.0626948179078877</v>
      </c>
      <c r="Q792" s="441" t="s">
        <v>239</v>
      </c>
      <c r="R792" s="442">
        <v>7.6</v>
      </c>
      <c r="S792" s="443">
        <v>2.4</v>
      </c>
      <c r="T792" s="437" t="s">
        <v>239</v>
      </c>
      <c r="U792" s="444">
        <v>60</v>
      </c>
      <c r="V792" s="432">
        <v>30</v>
      </c>
      <c r="W792" s="437" t="s">
        <v>239</v>
      </c>
      <c r="X792" s="443" t="s">
        <v>213</v>
      </c>
      <c r="Y792" s="436" t="s">
        <v>194</v>
      </c>
      <c r="Z792" s="436">
        <v>84.17</v>
      </c>
      <c r="AA792" s="436">
        <v>86.3</v>
      </c>
      <c r="AB792" s="436">
        <v>86.5</v>
      </c>
      <c r="AC792" s="436">
        <v>85.5</v>
      </c>
      <c r="AD792" s="436">
        <v>69.5</v>
      </c>
      <c r="AE792" s="436">
        <v>79.8</v>
      </c>
      <c r="AF792" s="436">
        <v>85.5</v>
      </c>
      <c r="AG792" s="436">
        <v>4.4000000000000004</v>
      </c>
      <c r="AH792" s="436">
        <v>8.1999999999999993</v>
      </c>
      <c r="AI792" s="436">
        <v>17</v>
      </c>
      <c r="AJ792" s="436">
        <v>7.6560000000000006</v>
      </c>
      <c r="AK792" s="436">
        <v>185</v>
      </c>
      <c r="AL792" s="436">
        <v>380</v>
      </c>
      <c r="AM792" s="436">
        <v>174</v>
      </c>
      <c r="AN792" s="432">
        <v>20</v>
      </c>
      <c r="AO792" s="432">
        <v>30</v>
      </c>
      <c r="AP792" s="446">
        <v>80.549160000000001</v>
      </c>
      <c r="AQ792" s="447">
        <v>13.805831406720991</v>
      </c>
      <c r="AR792" s="446">
        <v>0</v>
      </c>
      <c r="AS792" s="449">
        <v>0.13469999999999999</v>
      </c>
      <c r="AT792" s="432" t="s">
        <v>196</v>
      </c>
      <c r="AU792" s="432" t="s">
        <v>197</v>
      </c>
      <c r="AV792" s="450">
        <v>69</v>
      </c>
      <c r="AW792" s="450">
        <v>81</v>
      </c>
      <c r="AX792" s="450">
        <v>36</v>
      </c>
      <c r="AY792" s="450">
        <v>49</v>
      </c>
      <c r="AZ792" s="450">
        <v>61</v>
      </c>
      <c r="BA792" s="450">
        <v>66</v>
      </c>
      <c r="BB792" s="450">
        <v>64</v>
      </c>
      <c r="BC792" s="450">
        <v>60</v>
      </c>
      <c r="BD792" s="450">
        <v>50</v>
      </c>
      <c r="BE792" s="451">
        <f t="shared" si="61"/>
        <v>223.58926553672316</v>
      </c>
      <c r="BF792" s="450">
        <v>5400</v>
      </c>
      <c r="BG792" s="451">
        <f t="shared" si="62"/>
        <v>223.58926553672316</v>
      </c>
      <c r="BH792" s="450">
        <v>5400</v>
      </c>
      <c r="BI792" s="446" t="s">
        <v>198</v>
      </c>
      <c r="BJ792" s="446" t="s">
        <v>199</v>
      </c>
      <c r="BK792" s="452" t="s">
        <v>200</v>
      </c>
      <c r="BL792" s="453">
        <v>1.1499999999999999</v>
      </c>
      <c r="BM792" s="454">
        <v>40</v>
      </c>
      <c r="BN792" s="454" t="s">
        <v>195</v>
      </c>
      <c r="BO792" s="455" t="s">
        <v>195</v>
      </c>
      <c r="BP792" s="454" t="s">
        <v>195</v>
      </c>
      <c r="BQ792" s="454" t="s">
        <v>195</v>
      </c>
      <c r="BT792" s="485">
        <v>195.07895790000001</v>
      </c>
    </row>
    <row r="793" spans="1:72" ht="13.5" customHeight="1" outlineLevel="1">
      <c r="A793" s="431" t="s">
        <v>1516</v>
      </c>
      <c r="B793" s="432" t="s">
        <v>1504</v>
      </c>
      <c r="C793" s="432">
        <v>5</v>
      </c>
      <c r="D793" s="432">
        <v>2</v>
      </c>
      <c r="E793" s="432" t="s">
        <v>1517</v>
      </c>
      <c r="F793" s="433">
        <v>3505</v>
      </c>
      <c r="G793" s="456">
        <v>3119.4500000000003</v>
      </c>
      <c r="H793" s="434">
        <v>1366.95</v>
      </c>
      <c r="I793" s="435">
        <v>4</v>
      </c>
      <c r="J793" s="436">
        <v>2</v>
      </c>
      <c r="K793" s="437" t="s">
        <v>239</v>
      </c>
      <c r="L793" s="438">
        <v>6.4</v>
      </c>
      <c r="M793" s="439">
        <v>3.2</v>
      </c>
      <c r="N793" s="441" t="s">
        <v>239</v>
      </c>
      <c r="O793" s="438">
        <v>9</v>
      </c>
      <c r="P793" s="439">
        <v>4.5</v>
      </c>
      <c r="Q793" s="441" t="s">
        <v>239</v>
      </c>
      <c r="R793" s="442">
        <v>12.5</v>
      </c>
      <c r="S793" s="443">
        <v>6.2</v>
      </c>
      <c r="T793" s="437" t="s">
        <v>239</v>
      </c>
      <c r="U793" s="444">
        <v>92</v>
      </c>
      <c r="V793" s="432">
        <v>46</v>
      </c>
      <c r="W793" s="437" t="s">
        <v>239</v>
      </c>
      <c r="X793" s="443" t="s">
        <v>213</v>
      </c>
      <c r="Y793" s="436" t="s">
        <v>194</v>
      </c>
      <c r="Z793" s="436">
        <v>88.2</v>
      </c>
      <c r="AA793" s="436">
        <v>89.1</v>
      </c>
      <c r="AB793" s="436">
        <v>88.5</v>
      </c>
      <c r="AC793" s="436">
        <v>87.5</v>
      </c>
      <c r="AD793" s="436">
        <v>78.099999999999994</v>
      </c>
      <c r="AE793" s="436">
        <v>85.9</v>
      </c>
      <c r="AF793" s="436">
        <v>88.2</v>
      </c>
      <c r="AG793" s="436">
        <v>7.5</v>
      </c>
      <c r="AH793" s="436">
        <v>13</v>
      </c>
      <c r="AI793" s="436">
        <v>32</v>
      </c>
      <c r="AJ793" s="436">
        <v>12.45</v>
      </c>
      <c r="AK793" s="436">
        <v>170</v>
      </c>
      <c r="AL793" s="436">
        <v>420</v>
      </c>
      <c r="AM793" s="436">
        <v>166</v>
      </c>
      <c r="AN793" s="432">
        <v>15</v>
      </c>
      <c r="AO793" s="432">
        <v>29</v>
      </c>
      <c r="AP793" s="446">
        <v>109</v>
      </c>
      <c r="AQ793" s="447">
        <v>16.804163724181304</v>
      </c>
      <c r="AR793" s="446">
        <v>0</v>
      </c>
      <c r="AS793" s="449">
        <v>0.18</v>
      </c>
      <c r="AT793" s="432" t="s">
        <v>196</v>
      </c>
      <c r="AU793" s="432" t="s">
        <v>197</v>
      </c>
      <c r="AV793" s="450">
        <v>69</v>
      </c>
      <c r="AW793" s="450">
        <v>81</v>
      </c>
      <c r="AX793" s="450">
        <v>36</v>
      </c>
      <c r="AY793" s="450">
        <v>49</v>
      </c>
      <c r="AZ793" s="450">
        <v>61</v>
      </c>
      <c r="BA793" s="450">
        <v>66</v>
      </c>
      <c r="BB793" s="450">
        <v>64</v>
      </c>
      <c r="BC793" s="450">
        <v>60</v>
      </c>
      <c r="BD793" s="450">
        <v>50</v>
      </c>
      <c r="BE793" s="451">
        <f t="shared" si="61"/>
        <v>223.58926553672316</v>
      </c>
      <c r="BF793" s="450">
        <v>5400</v>
      </c>
      <c r="BG793" s="451">
        <f t="shared" si="62"/>
        <v>223.58926553672316</v>
      </c>
      <c r="BH793" s="450">
        <v>5400</v>
      </c>
      <c r="BI793" s="446" t="s">
        <v>198</v>
      </c>
      <c r="BJ793" s="446" t="s">
        <v>199</v>
      </c>
      <c r="BK793" s="452" t="s">
        <v>200</v>
      </c>
      <c r="BL793" s="453">
        <v>1.1499999999999999</v>
      </c>
      <c r="BM793" s="454">
        <v>40</v>
      </c>
      <c r="BN793" s="454" t="s">
        <v>195</v>
      </c>
      <c r="BO793" s="455" t="s">
        <v>195</v>
      </c>
      <c r="BP793" s="454" t="s">
        <v>195</v>
      </c>
      <c r="BQ793" s="454" t="s">
        <v>195</v>
      </c>
      <c r="BT793" s="485">
        <v>227.81</v>
      </c>
    </row>
    <row r="794" spans="1:72" ht="13.5" customHeight="1" outlineLevel="1">
      <c r="A794" s="431" t="s">
        <v>1516</v>
      </c>
      <c r="B794" s="432" t="s">
        <v>1504</v>
      </c>
      <c r="C794" s="432">
        <v>5</v>
      </c>
      <c r="D794" s="432">
        <v>2</v>
      </c>
      <c r="E794" s="432" t="s">
        <v>1518</v>
      </c>
      <c r="F794" s="433">
        <v>3505</v>
      </c>
      <c r="G794" s="456">
        <v>3119.4500000000003</v>
      </c>
      <c r="H794" s="434">
        <v>1366.95</v>
      </c>
      <c r="I794" s="435">
        <v>4</v>
      </c>
      <c r="J794" s="436">
        <v>2</v>
      </c>
      <c r="K794" s="437" t="s">
        <v>239</v>
      </c>
      <c r="L794" s="438">
        <v>6.4</v>
      </c>
      <c r="M794" s="439">
        <v>3.2</v>
      </c>
      <c r="N794" s="441" t="s">
        <v>239</v>
      </c>
      <c r="O794" s="438">
        <v>9</v>
      </c>
      <c r="P794" s="439">
        <v>4.5</v>
      </c>
      <c r="Q794" s="441" t="s">
        <v>239</v>
      </c>
      <c r="R794" s="442">
        <v>12.5</v>
      </c>
      <c r="S794" s="443">
        <v>6.2</v>
      </c>
      <c r="T794" s="437" t="s">
        <v>239</v>
      </c>
      <c r="U794" s="444">
        <v>92</v>
      </c>
      <c r="V794" s="432">
        <v>46</v>
      </c>
      <c r="W794" s="437" t="s">
        <v>239</v>
      </c>
      <c r="X794" s="443" t="s">
        <v>213</v>
      </c>
      <c r="Y794" s="436" t="s">
        <v>194</v>
      </c>
      <c r="Z794" s="436">
        <v>88.2</v>
      </c>
      <c r="AA794" s="436">
        <v>89.1</v>
      </c>
      <c r="AB794" s="436">
        <v>88.5</v>
      </c>
      <c r="AC794" s="436">
        <v>87.5</v>
      </c>
      <c r="AD794" s="436">
        <v>78.099999999999994</v>
      </c>
      <c r="AE794" s="436">
        <v>85.9</v>
      </c>
      <c r="AF794" s="436">
        <v>88.2</v>
      </c>
      <c r="AG794" s="436">
        <v>7.5</v>
      </c>
      <c r="AH794" s="436">
        <v>13</v>
      </c>
      <c r="AI794" s="436">
        <v>32</v>
      </c>
      <c r="AJ794" s="436">
        <v>12.45</v>
      </c>
      <c r="AK794" s="436">
        <v>170</v>
      </c>
      <c r="AL794" s="436">
        <v>420</v>
      </c>
      <c r="AM794" s="436">
        <v>166</v>
      </c>
      <c r="AN794" s="432">
        <v>15</v>
      </c>
      <c r="AO794" s="432">
        <v>29</v>
      </c>
      <c r="AP794" s="446">
        <v>109</v>
      </c>
      <c r="AQ794" s="447">
        <v>16.804163724181304</v>
      </c>
      <c r="AR794" s="446">
        <v>0</v>
      </c>
      <c r="AS794" s="449">
        <v>0.18</v>
      </c>
      <c r="AT794" s="432" t="s">
        <v>196</v>
      </c>
      <c r="AU794" s="432" t="s">
        <v>197</v>
      </c>
      <c r="AV794" s="450">
        <v>69</v>
      </c>
      <c r="AW794" s="450">
        <v>81</v>
      </c>
      <c r="AX794" s="450">
        <v>36</v>
      </c>
      <c r="AY794" s="450">
        <v>49</v>
      </c>
      <c r="AZ794" s="450">
        <v>61</v>
      </c>
      <c r="BA794" s="450">
        <v>66</v>
      </c>
      <c r="BB794" s="450">
        <v>64</v>
      </c>
      <c r="BC794" s="450">
        <v>60</v>
      </c>
      <c r="BD794" s="450">
        <v>50</v>
      </c>
      <c r="BE794" s="451">
        <f t="shared" si="61"/>
        <v>223.58926553672316</v>
      </c>
      <c r="BF794" s="450">
        <v>5400</v>
      </c>
      <c r="BG794" s="451">
        <f t="shared" si="62"/>
        <v>223.58926553672316</v>
      </c>
      <c r="BH794" s="450">
        <v>5400</v>
      </c>
      <c r="BI794" s="446" t="s">
        <v>198</v>
      </c>
      <c r="BJ794" s="446" t="s">
        <v>199</v>
      </c>
      <c r="BK794" s="452" t="s">
        <v>200</v>
      </c>
      <c r="BL794" s="453">
        <v>1.1499999999999999</v>
      </c>
      <c r="BM794" s="454">
        <v>40</v>
      </c>
      <c r="BN794" s="454" t="s">
        <v>195</v>
      </c>
      <c r="BO794" s="455" t="s">
        <v>195</v>
      </c>
      <c r="BP794" s="454" t="s">
        <v>195</v>
      </c>
      <c r="BQ794" s="454" t="s">
        <v>195</v>
      </c>
      <c r="BT794" s="485">
        <v>227.81</v>
      </c>
    </row>
    <row r="795" spans="1:72" ht="13.5" customHeight="1" outlineLevel="1">
      <c r="A795" s="431" t="s">
        <v>1519</v>
      </c>
      <c r="B795" s="432" t="s">
        <v>1504</v>
      </c>
      <c r="C795" s="432">
        <v>3</v>
      </c>
      <c r="D795" s="432">
        <v>4</v>
      </c>
      <c r="E795" s="432" t="s">
        <v>1514</v>
      </c>
      <c r="F795" s="433">
        <v>1760</v>
      </c>
      <c r="G795" s="456">
        <v>1584</v>
      </c>
      <c r="H795" s="434">
        <v>651.20000000000005</v>
      </c>
      <c r="I795" s="435">
        <v>4.2</v>
      </c>
      <c r="J795" s="436">
        <v>2.1</v>
      </c>
      <c r="K795" s="437" t="s">
        <v>239</v>
      </c>
      <c r="L795" s="438">
        <v>5.3832514462533174</v>
      </c>
      <c r="M795" s="439">
        <v>2.6916257231266587</v>
      </c>
      <c r="N795" s="441" t="s">
        <v>239</v>
      </c>
      <c r="O795" s="438">
        <v>6.5809824399698469</v>
      </c>
      <c r="P795" s="439">
        <v>3.2904912199849234</v>
      </c>
      <c r="Q795" s="441" t="s">
        <v>239</v>
      </c>
      <c r="R795" s="442">
        <v>8</v>
      </c>
      <c r="S795" s="443">
        <v>4</v>
      </c>
      <c r="T795" s="437" t="s">
        <v>239</v>
      </c>
      <c r="U795" s="444">
        <v>66</v>
      </c>
      <c r="V795" s="432">
        <v>33</v>
      </c>
      <c r="W795" s="437" t="s">
        <v>239</v>
      </c>
      <c r="X795" s="443" t="s">
        <v>210</v>
      </c>
      <c r="Y795" s="436" t="s">
        <v>194</v>
      </c>
      <c r="Z795" s="436">
        <v>87.8</v>
      </c>
      <c r="AA795" s="436">
        <v>89.4</v>
      </c>
      <c r="AB795" s="436">
        <v>89.5</v>
      </c>
      <c r="AC795" s="436">
        <v>88.5</v>
      </c>
      <c r="AD795" s="436">
        <v>59.5</v>
      </c>
      <c r="AE795" s="436">
        <v>71.7</v>
      </c>
      <c r="AF795" s="436">
        <v>78.5</v>
      </c>
      <c r="AG795" s="436">
        <v>9</v>
      </c>
      <c r="AH795" s="436">
        <v>21</v>
      </c>
      <c r="AI795" s="436">
        <v>32</v>
      </c>
      <c r="AJ795" s="436">
        <v>19.89</v>
      </c>
      <c r="AK795" s="436">
        <v>235</v>
      </c>
      <c r="AL795" s="436">
        <v>360</v>
      </c>
      <c r="AM795" s="436">
        <v>221</v>
      </c>
      <c r="AN795" s="432">
        <v>17</v>
      </c>
      <c r="AO795" s="432">
        <v>29</v>
      </c>
      <c r="AP795" s="446">
        <v>84.997200000000007</v>
      </c>
      <c r="AQ795" s="447">
        <v>21.676498240842399</v>
      </c>
      <c r="AR795" s="446">
        <v>0</v>
      </c>
      <c r="AS795" s="449">
        <v>0.29549999999999998</v>
      </c>
      <c r="AT795" s="432" t="s">
        <v>196</v>
      </c>
      <c r="AU795" s="432" t="s">
        <v>197</v>
      </c>
      <c r="AV795" s="450">
        <v>57</v>
      </c>
      <c r="AW795" s="450">
        <v>67</v>
      </c>
      <c r="AX795" s="450" t="s">
        <v>206</v>
      </c>
      <c r="AY795" s="450">
        <v>42</v>
      </c>
      <c r="AZ795" s="450">
        <v>46</v>
      </c>
      <c r="BA795" s="450">
        <v>54</v>
      </c>
      <c r="BB795" s="450">
        <v>49</v>
      </c>
      <c r="BC795" s="450">
        <v>43</v>
      </c>
      <c r="BD795" s="450">
        <v>32</v>
      </c>
      <c r="BE795" s="451">
        <f t="shared" si="61"/>
        <v>335.38389830508476</v>
      </c>
      <c r="BF795" s="450">
        <v>3600</v>
      </c>
      <c r="BG795" s="451">
        <f t="shared" si="62"/>
        <v>335.38389830508476</v>
      </c>
      <c r="BH795" s="450">
        <v>3600</v>
      </c>
      <c r="BI795" s="446" t="s">
        <v>198</v>
      </c>
      <c r="BJ795" s="446" t="s">
        <v>199</v>
      </c>
      <c r="BK795" s="452" t="s">
        <v>200</v>
      </c>
      <c r="BL795" s="453">
        <v>1.1499999999999999</v>
      </c>
      <c r="BM795" s="454">
        <v>40</v>
      </c>
      <c r="BN795" s="454" t="s">
        <v>195</v>
      </c>
      <c r="BO795" s="455" t="s">
        <v>195</v>
      </c>
      <c r="BP795" s="454" t="s">
        <v>195</v>
      </c>
      <c r="BQ795" s="454" t="s">
        <v>195</v>
      </c>
      <c r="BT795" s="485">
        <v>215.4769914</v>
      </c>
    </row>
    <row r="796" spans="1:72" ht="13.5" customHeight="1" outlineLevel="1">
      <c r="A796" s="431" t="s">
        <v>1519</v>
      </c>
      <c r="B796" s="432" t="s">
        <v>1504</v>
      </c>
      <c r="C796" s="432">
        <v>3</v>
      </c>
      <c r="D796" s="432">
        <v>4</v>
      </c>
      <c r="E796" s="432" t="s">
        <v>1515</v>
      </c>
      <c r="F796" s="433">
        <v>1760</v>
      </c>
      <c r="G796" s="456">
        <v>1584</v>
      </c>
      <c r="H796" s="434">
        <v>651.20000000000005</v>
      </c>
      <c r="I796" s="435">
        <v>4.2</v>
      </c>
      <c r="J796" s="436">
        <v>2.1</v>
      </c>
      <c r="K796" s="437" t="s">
        <v>239</v>
      </c>
      <c r="L796" s="438">
        <v>5.3832514462533174</v>
      </c>
      <c r="M796" s="439">
        <v>2.6916257231266587</v>
      </c>
      <c r="N796" s="441" t="s">
        <v>239</v>
      </c>
      <c r="O796" s="438">
        <v>6.5809824399698469</v>
      </c>
      <c r="P796" s="439">
        <v>3.2904912199849234</v>
      </c>
      <c r="Q796" s="441" t="s">
        <v>239</v>
      </c>
      <c r="R796" s="442">
        <v>8</v>
      </c>
      <c r="S796" s="443">
        <v>4</v>
      </c>
      <c r="T796" s="437" t="s">
        <v>239</v>
      </c>
      <c r="U796" s="444">
        <v>66</v>
      </c>
      <c r="V796" s="432">
        <v>33</v>
      </c>
      <c r="W796" s="437" t="s">
        <v>239</v>
      </c>
      <c r="X796" s="443" t="s">
        <v>210</v>
      </c>
      <c r="Y796" s="436" t="s">
        <v>194</v>
      </c>
      <c r="Z796" s="436">
        <v>87.8</v>
      </c>
      <c r="AA796" s="436">
        <v>89.4</v>
      </c>
      <c r="AB796" s="436">
        <v>89.5</v>
      </c>
      <c r="AC796" s="436">
        <v>88.5</v>
      </c>
      <c r="AD796" s="436">
        <v>59.5</v>
      </c>
      <c r="AE796" s="436">
        <v>71.7</v>
      </c>
      <c r="AF796" s="436">
        <v>78.5</v>
      </c>
      <c r="AG796" s="436">
        <v>9</v>
      </c>
      <c r="AH796" s="436">
        <v>21</v>
      </c>
      <c r="AI796" s="436">
        <v>32</v>
      </c>
      <c r="AJ796" s="436">
        <v>19.89</v>
      </c>
      <c r="AK796" s="436">
        <v>235</v>
      </c>
      <c r="AL796" s="436">
        <v>360</v>
      </c>
      <c r="AM796" s="436">
        <v>221</v>
      </c>
      <c r="AN796" s="432">
        <v>17</v>
      </c>
      <c r="AO796" s="432">
        <v>29</v>
      </c>
      <c r="AP796" s="446">
        <v>84.997200000000007</v>
      </c>
      <c r="AQ796" s="447">
        <v>21.676498240842399</v>
      </c>
      <c r="AR796" s="446">
        <v>0</v>
      </c>
      <c r="AS796" s="449">
        <v>0.29549999999999998</v>
      </c>
      <c r="AT796" s="432" t="s">
        <v>196</v>
      </c>
      <c r="AU796" s="432" t="s">
        <v>197</v>
      </c>
      <c r="AV796" s="450">
        <v>57</v>
      </c>
      <c r="AW796" s="450">
        <v>67</v>
      </c>
      <c r="AX796" s="450" t="s">
        <v>206</v>
      </c>
      <c r="AY796" s="450">
        <v>42</v>
      </c>
      <c r="AZ796" s="450">
        <v>46</v>
      </c>
      <c r="BA796" s="450">
        <v>54</v>
      </c>
      <c r="BB796" s="450">
        <v>49</v>
      </c>
      <c r="BC796" s="450">
        <v>43</v>
      </c>
      <c r="BD796" s="450">
        <v>32</v>
      </c>
      <c r="BE796" s="451">
        <f t="shared" si="61"/>
        <v>335.38389830508476</v>
      </c>
      <c r="BF796" s="450">
        <v>3600</v>
      </c>
      <c r="BG796" s="451">
        <f t="shared" si="62"/>
        <v>335.38389830508476</v>
      </c>
      <c r="BH796" s="450">
        <v>3600</v>
      </c>
      <c r="BI796" s="446" t="s">
        <v>198</v>
      </c>
      <c r="BJ796" s="446" t="s">
        <v>199</v>
      </c>
      <c r="BK796" s="452" t="s">
        <v>200</v>
      </c>
      <c r="BL796" s="453">
        <v>1.1499999999999999</v>
      </c>
      <c r="BM796" s="454">
        <v>40</v>
      </c>
      <c r="BN796" s="454" t="s">
        <v>195</v>
      </c>
      <c r="BO796" s="455" t="s">
        <v>195</v>
      </c>
      <c r="BP796" s="454" t="s">
        <v>195</v>
      </c>
      <c r="BQ796" s="454" t="s">
        <v>195</v>
      </c>
      <c r="BT796" s="485">
        <v>215.4769914</v>
      </c>
    </row>
    <row r="797" spans="1:72" ht="13.5" customHeight="1" outlineLevel="1">
      <c r="A797" s="431" t="s">
        <v>1520</v>
      </c>
      <c r="B797" s="432" t="s">
        <v>1504</v>
      </c>
      <c r="C797" s="432">
        <v>5</v>
      </c>
      <c r="D797" s="432">
        <v>4</v>
      </c>
      <c r="E797" s="432" t="s">
        <v>1517</v>
      </c>
      <c r="F797" s="433">
        <v>1755</v>
      </c>
      <c r="G797" s="456">
        <v>1579.5</v>
      </c>
      <c r="H797" s="434">
        <v>719.55</v>
      </c>
      <c r="I797" s="435">
        <v>6</v>
      </c>
      <c r="J797" s="436">
        <v>3</v>
      </c>
      <c r="K797" s="437" t="s">
        <v>239</v>
      </c>
      <c r="L797" s="438">
        <v>8.4</v>
      </c>
      <c r="M797" s="439">
        <v>4.2</v>
      </c>
      <c r="N797" s="441" t="s">
        <v>239</v>
      </c>
      <c r="O797" s="438">
        <v>10.8</v>
      </c>
      <c r="P797" s="439">
        <v>5.4</v>
      </c>
      <c r="Q797" s="441" t="s">
        <v>239</v>
      </c>
      <c r="R797" s="442">
        <v>13.5</v>
      </c>
      <c r="S797" s="443">
        <v>6.7</v>
      </c>
      <c r="T797" s="437" t="s">
        <v>239</v>
      </c>
      <c r="U797" s="444">
        <v>92</v>
      </c>
      <c r="V797" s="432">
        <v>46</v>
      </c>
      <c r="W797" s="437" t="s">
        <v>239</v>
      </c>
      <c r="X797" s="443" t="s">
        <v>213</v>
      </c>
      <c r="Y797" s="436" t="s">
        <v>194</v>
      </c>
      <c r="Z797" s="436">
        <v>89.2</v>
      </c>
      <c r="AA797" s="436">
        <v>90</v>
      </c>
      <c r="AB797" s="436">
        <v>89.5</v>
      </c>
      <c r="AC797" s="436">
        <v>88.5</v>
      </c>
      <c r="AD797" s="436">
        <v>63.6</v>
      </c>
      <c r="AE797" s="436">
        <v>75.099999999999994</v>
      </c>
      <c r="AF797" s="436">
        <v>80.5</v>
      </c>
      <c r="AG797" s="436">
        <v>15</v>
      </c>
      <c r="AH797" s="436">
        <v>33</v>
      </c>
      <c r="AI797" s="436">
        <v>53</v>
      </c>
      <c r="AJ797" s="436">
        <v>30.749999999999996</v>
      </c>
      <c r="AK797" s="436">
        <v>220</v>
      </c>
      <c r="AL797" s="436">
        <v>350</v>
      </c>
      <c r="AM797" s="436">
        <v>205</v>
      </c>
      <c r="AN797" s="432">
        <v>14</v>
      </c>
      <c r="AO797" s="432">
        <v>29</v>
      </c>
      <c r="AP797" s="446">
        <v>90.061799999999991</v>
      </c>
      <c r="AQ797" s="447">
        <v>19.27068837623499</v>
      </c>
      <c r="AR797" s="446">
        <v>0</v>
      </c>
      <c r="AS797" s="449">
        <v>0.25290000000000001</v>
      </c>
      <c r="AT797" s="432" t="s">
        <v>196</v>
      </c>
      <c r="AU797" s="432" t="s">
        <v>197</v>
      </c>
      <c r="AV797" s="450">
        <v>57</v>
      </c>
      <c r="AW797" s="450">
        <v>67</v>
      </c>
      <c r="AX797" s="450" t="s">
        <v>206</v>
      </c>
      <c r="AY797" s="450">
        <v>42</v>
      </c>
      <c r="AZ797" s="450">
        <v>46</v>
      </c>
      <c r="BA797" s="450">
        <v>54</v>
      </c>
      <c r="BB797" s="450">
        <v>49</v>
      </c>
      <c r="BC797" s="450">
        <v>43</v>
      </c>
      <c r="BD797" s="450">
        <v>32</v>
      </c>
      <c r="BE797" s="451">
        <f t="shared" si="61"/>
        <v>335.38389830508476</v>
      </c>
      <c r="BF797" s="450">
        <v>3600</v>
      </c>
      <c r="BG797" s="451">
        <f t="shared" si="62"/>
        <v>335.38389830508476</v>
      </c>
      <c r="BH797" s="450">
        <v>3600</v>
      </c>
      <c r="BI797" s="446" t="s">
        <v>198</v>
      </c>
      <c r="BJ797" s="446" t="s">
        <v>199</v>
      </c>
      <c r="BK797" s="452" t="s">
        <v>200</v>
      </c>
      <c r="BL797" s="453">
        <v>1.1499999999999999</v>
      </c>
      <c r="BM797" s="454">
        <v>40</v>
      </c>
      <c r="BN797" s="454" t="s">
        <v>195</v>
      </c>
      <c r="BO797" s="455" t="s">
        <v>195</v>
      </c>
      <c r="BP797" s="454" t="s">
        <v>195</v>
      </c>
      <c r="BQ797" s="454" t="s">
        <v>195</v>
      </c>
      <c r="BT797" s="485">
        <v>204.5092842</v>
      </c>
    </row>
    <row r="798" spans="1:72" ht="13.5" customHeight="1" outlineLevel="1">
      <c r="A798" s="431" t="s">
        <v>1520</v>
      </c>
      <c r="B798" s="432" t="s">
        <v>1504</v>
      </c>
      <c r="C798" s="432">
        <v>5</v>
      </c>
      <c r="D798" s="432">
        <v>4</v>
      </c>
      <c r="E798" s="432" t="s">
        <v>1518</v>
      </c>
      <c r="F798" s="433">
        <v>1755</v>
      </c>
      <c r="G798" s="456">
        <v>1579.5</v>
      </c>
      <c r="H798" s="434">
        <v>719.55</v>
      </c>
      <c r="I798" s="435">
        <v>6</v>
      </c>
      <c r="J798" s="436">
        <v>3</v>
      </c>
      <c r="K798" s="437" t="s">
        <v>239</v>
      </c>
      <c r="L798" s="438">
        <v>8.4</v>
      </c>
      <c r="M798" s="439">
        <v>4.2</v>
      </c>
      <c r="N798" s="441" t="s">
        <v>239</v>
      </c>
      <c r="O798" s="438">
        <v>10.8</v>
      </c>
      <c r="P798" s="439">
        <v>5.4</v>
      </c>
      <c r="Q798" s="441" t="s">
        <v>239</v>
      </c>
      <c r="R798" s="442">
        <v>13.5</v>
      </c>
      <c r="S798" s="443">
        <v>6.7</v>
      </c>
      <c r="T798" s="437" t="s">
        <v>239</v>
      </c>
      <c r="U798" s="444">
        <v>92</v>
      </c>
      <c r="V798" s="432">
        <v>46</v>
      </c>
      <c r="W798" s="437" t="s">
        <v>239</v>
      </c>
      <c r="X798" s="443" t="s">
        <v>213</v>
      </c>
      <c r="Y798" s="436" t="s">
        <v>194</v>
      </c>
      <c r="Z798" s="436">
        <v>89.2</v>
      </c>
      <c r="AA798" s="436">
        <v>90</v>
      </c>
      <c r="AB798" s="436">
        <v>89.5</v>
      </c>
      <c r="AC798" s="436">
        <v>88.5</v>
      </c>
      <c r="AD798" s="436">
        <v>63.6</v>
      </c>
      <c r="AE798" s="436">
        <v>75.099999999999994</v>
      </c>
      <c r="AF798" s="436">
        <v>80.5</v>
      </c>
      <c r="AG798" s="436">
        <v>15</v>
      </c>
      <c r="AH798" s="436">
        <v>33</v>
      </c>
      <c r="AI798" s="436">
        <v>53</v>
      </c>
      <c r="AJ798" s="436">
        <v>30.749999999999996</v>
      </c>
      <c r="AK798" s="436">
        <v>220</v>
      </c>
      <c r="AL798" s="436">
        <v>350</v>
      </c>
      <c r="AM798" s="436">
        <v>205</v>
      </c>
      <c r="AN798" s="432">
        <v>14</v>
      </c>
      <c r="AO798" s="432">
        <v>29</v>
      </c>
      <c r="AP798" s="446">
        <v>90.061799999999991</v>
      </c>
      <c r="AQ798" s="447">
        <v>19.27068837623499</v>
      </c>
      <c r="AR798" s="446">
        <v>0</v>
      </c>
      <c r="AS798" s="449">
        <v>0.25290000000000001</v>
      </c>
      <c r="AT798" s="432" t="s">
        <v>196</v>
      </c>
      <c r="AU798" s="432" t="s">
        <v>197</v>
      </c>
      <c r="AV798" s="450">
        <v>57</v>
      </c>
      <c r="AW798" s="450">
        <v>67</v>
      </c>
      <c r="AX798" s="450" t="s">
        <v>206</v>
      </c>
      <c r="AY798" s="450">
        <v>42</v>
      </c>
      <c r="AZ798" s="450">
        <v>46</v>
      </c>
      <c r="BA798" s="450">
        <v>54</v>
      </c>
      <c r="BB798" s="450">
        <v>49</v>
      </c>
      <c r="BC798" s="450">
        <v>43</v>
      </c>
      <c r="BD798" s="450">
        <v>32</v>
      </c>
      <c r="BE798" s="451">
        <f t="shared" si="61"/>
        <v>335.38389830508476</v>
      </c>
      <c r="BF798" s="450">
        <v>3600</v>
      </c>
      <c r="BG798" s="451">
        <f t="shared" si="62"/>
        <v>335.38389830508476</v>
      </c>
      <c r="BH798" s="450">
        <v>3600</v>
      </c>
      <c r="BI798" s="446" t="s">
        <v>198</v>
      </c>
      <c r="BJ798" s="446" t="s">
        <v>199</v>
      </c>
      <c r="BK798" s="452" t="s">
        <v>200</v>
      </c>
      <c r="BL798" s="453">
        <v>1.1499999999999999</v>
      </c>
      <c r="BM798" s="454">
        <v>40</v>
      </c>
      <c r="BN798" s="454" t="s">
        <v>195</v>
      </c>
      <c r="BO798" s="455" t="s">
        <v>195</v>
      </c>
      <c r="BP798" s="454" t="s">
        <v>195</v>
      </c>
      <c r="BQ798" s="454" t="s">
        <v>195</v>
      </c>
      <c r="BT798" s="485">
        <v>204.5092842</v>
      </c>
    </row>
    <row r="799" spans="1:72" ht="13.5" customHeight="1" outlineLevel="1">
      <c r="A799" s="431" t="s">
        <v>1521</v>
      </c>
      <c r="B799" s="432" t="s">
        <v>1504</v>
      </c>
      <c r="C799" s="432">
        <v>1.5</v>
      </c>
      <c r="D799" s="432">
        <v>6</v>
      </c>
      <c r="E799" s="432" t="s">
        <v>1514</v>
      </c>
      <c r="F799" s="433">
        <v>1160</v>
      </c>
      <c r="G799" s="456">
        <v>1044</v>
      </c>
      <c r="H799" s="434">
        <v>464</v>
      </c>
      <c r="I799" s="435">
        <v>2.8</v>
      </c>
      <c r="J799" s="436">
        <v>1.4</v>
      </c>
      <c r="K799" s="437" t="s">
        <v>239</v>
      </c>
      <c r="L799" s="438">
        <v>3.4058989517274902</v>
      </c>
      <c r="M799" s="439">
        <v>1.7029494758637451</v>
      </c>
      <c r="N799" s="441" t="s">
        <v>239</v>
      </c>
      <c r="O799" s="438">
        <v>4.1228777503360092</v>
      </c>
      <c r="P799" s="439">
        <v>2.0614388751680046</v>
      </c>
      <c r="Q799" s="441" t="s">
        <v>239</v>
      </c>
      <c r="R799" s="442">
        <v>4.8</v>
      </c>
      <c r="S799" s="443">
        <v>2.4</v>
      </c>
      <c r="T799" s="437" t="s">
        <v>239</v>
      </c>
      <c r="U799" s="444">
        <v>30</v>
      </c>
      <c r="V799" s="432">
        <v>15</v>
      </c>
      <c r="W799" s="437" t="s">
        <v>239</v>
      </c>
      <c r="X799" s="443" t="s">
        <v>213</v>
      </c>
      <c r="Y799" s="436" t="s">
        <v>194</v>
      </c>
      <c r="Z799" s="436">
        <v>85.3</v>
      </c>
      <c r="AA799" s="436">
        <v>87.6</v>
      </c>
      <c r="AB799" s="436">
        <v>87.5</v>
      </c>
      <c r="AC799" s="436">
        <v>86.5</v>
      </c>
      <c r="AD799" s="436">
        <v>48.4</v>
      </c>
      <c r="AE799" s="436">
        <v>58.4</v>
      </c>
      <c r="AF799" s="436">
        <v>66.900000000000006</v>
      </c>
      <c r="AG799" s="436">
        <v>6.8</v>
      </c>
      <c r="AH799" s="436">
        <v>14</v>
      </c>
      <c r="AI799" s="436">
        <v>22.5</v>
      </c>
      <c r="AJ799" s="436">
        <v>13.055999999999999</v>
      </c>
      <c r="AK799" s="436">
        <v>205</v>
      </c>
      <c r="AL799" s="436">
        <v>330</v>
      </c>
      <c r="AM799" s="436">
        <v>192</v>
      </c>
      <c r="AN799" s="432">
        <v>34</v>
      </c>
      <c r="AO799" s="432">
        <v>46</v>
      </c>
      <c r="AP799" s="446">
        <v>101</v>
      </c>
      <c r="AQ799" s="447">
        <v>18.790809649215415</v>
      </c>
      <c r="AR799" s="446">
        <v>0</v>
      </c>
      <c r="AS799" s="449">
        <v>0.24579999999999999</v>
      </c>
      <c r="AT799" s="432" t="s">
        <v>196</v>
      </c>
      <c r="AU799" s="432" t="s">
        <v>197</v>
      </c>
      <c r="AV799" s="450">
        <v>54</v>
      </c>
      <c r="AW799" s="450">
        <v>63</v>
      </c>
      <c r="AX799" s="450">
        <v>35</v>
      </c>
      <c r="AY799" s="450">
        <v>36</v>
      </c>
      <c r="AZ799" s="450">
        <v>46</v>
      </c>
      <c r="BA799" s="450">
        <v>52</v>
      </c>
      <c r="BB799" s="450">
        <v>47</v>
      </c>
      <c r="BC799" s="450">
        <v>41</v>
      </c>
      <c r="BD799" s="450">
        <v>31</v>
      </c>
      <c r="BE799" s="451">
        <f t="shared" si="61"/>
        <v>503.07584745762711</v>
      </c>
      <c r="BF799" s="450">
        <v>2400</v>
      </c>
      <c r="BG799" s="451">
        <f t="shared" si="62"/>
        <v>503.07584745762711</v>
      </c>
      <c r="BH799" s="450">
        <v>2400</v>
      </c>
      <c r="BI799" s="446" t="s">
        <v>198</v>
      </c>
      <c r="BJ799" s="446" t="s">
        <v>199</v>
      </c>
      <c r="BK799" s="452" t="s">
        <v>200</v>
      </c>
      <c r="BL799" s="453">
        <v>1.1499999999999999</v>
      </c>
      <c r="BM799" s="454">
        <v>40</v>
      </c>
      <c r="BN799" s="454" t="s">
        <v>195</v>
      </c>
      <c r="BO799" s="455" t="s">
        <v>195</v>
      </c>
      <c r="BP799" s="454" t="s">
        <v>195</v>
      </c>
      <c r="BQ799" s="454" t="s">
        <v>195</v>
      </c>
      <c r="BT799" s="485">
        <v>232.92866699999999</v>
      </c>
    </row>
    <row r="800" spans="1:72" ht="13.5" customHeight="1" outlineLevel="1">
      <c r="A800" s="431" t="s">
        <v>1521</v>
      </c>
      <c r="B800" s="432" t="s">
        <v>1504</v>
      </c>
      <c r="C800" s="432">
        <v>1.5</v>
      </c>
      <c r="D800" s="432">
        <v>6</v>
      </c>
      <c r="E800" s="432" t="s">
        <v>1515</v>
      </c>
      <c r="F800" s="433">
        <v>1160</v>
      </c>
      <c r="G800" s="456">
        <v>1044</v>
      </c>
      <c r="H800" s="434">
        <v>464</v>
      </c>
      <c r="I800" s="435">
        <v>2.8</v>
      </c>
      <c r="J800" s="436">
        <v>1.4</v>
      </c>
      <c r="K800" s="437" t="s">
        <v>239</v>
      </c>
      <c r="L800" s="438">
        <v>3.4058989517274902</v>
      </c>
      <c r="M800" s="439">
        <v>1.7029494758637451</v>
      </c>
      <c r="N800" s="441" t="s">
        <v>239</v>
      </c>
      <c r="O800" s="438">
        <v>4.1228777503360092</v>
      </c>
      <c r="P800" s="439">
        <v>2.0614388751680046</v>
      </c>
      <c r="Q800" s="441" t="s">
        <v>239</v>
      </c>
      <c r="R800" s="442">
        <v>4.8</v>
      </c>
      <c r="S800" s="443">
        <v>2.4</v>
      </c>
      <c r="T800" s="437" t="s">
        <v>239</v>
      </c>
      <c r="U800" s="444">
        <v>30</v>
      </c>
      <c r="V800" s="432">
        <v>15</v>
      </c>
      <c r="W800" s="437" t="s">
        <v>239</v>
      </c>
      <c r="X800" s="443" t="s">
        <v>213</v>
      </c>
      <c r="Y800" s="436" t="s">
        <v>194</v>
      </c>
      <c r="Z800" s="436">
        <v>85.3</v>
      </c>
      <c r="AA800" s="436">
        <v>87.6</v>
      </c>
      <c r="AB800" s="436">
        <v>87.5</v>
      </c>
      <c r="AC800" s="436">
        <v>86.5</v>
      </c>
      <c r="AD800" s="436">
        <v>48.4</v>
      </c>
      <c r="AE800" s="436">
        <v>58.4</v>
      </c>
      <c r="AF800" s="436">
        <v>66.900000000000006</v>
      </c>
      <c r="AG800" s="436">
        <v>6.8</v>
      </c>
      <c r="AH800" s="436">
        <v>14</v>
      </c>
      <c r="AI800" s="436">
        <v>22.5</v>
      </c>
      <c r="AJ800" s="436">
        <v>13.055999999999999</v>
      </c>
      <c r="AK800" s="436">
        <v>205</v>
      </c>
      <c r="AL800" s="436">
        <v>330</v>
      </c>
      <c r="AM800" s="436">
        <v>192</v>
      </c>
      <c r="AN800" s="432">
        <v>34</v>
      </c>
      <c r="AO800" s="432">
        <v>46</v>
      </c>
      <c r="AP800" s="446">
        <v>101</v>
      </c>
      <c r="AQ800" s="447">
        <v>18.790809649215415</v>
      </c>
      <c r="AR800" s="446">
        <v>0</v>
      </c>
      <c r="AS800" s="449">
        <v>0.24579999999999999</v>
      </c>
      <c r="AT800" s="432" t="s">
        <v>196</v>
      </c>
      <c r="AU800" s="432" t="s">
        <v>197</v>
      </c>
      <c r="AV800" s="450">
        <v>54</v>
      </c>
      <c r="AW800" s="450">
        <v>63</v>
      </c>
      <c r="AX800" s="450">
        <v>35</v>
      </c>
      <c r="AY800" s="450">
        <v>36</v>
      </c>
      <c r="AZ800" s="450">
        <v>46</v>
      </c>
      <c r="BA800" s="450">
        <v>52</v>
      </c>
      <c r="BB800" s="450">
        <v>47</v>
      </c>
      <c r="BC800" s="450">
        <v>41</v>
      </c>
      <c r="BD800" s="450">
        <v>31</v>
      </c>
      <c r="BE800" s="451">
        <f t="shared" si="61"/>
        <v>503.07584745762711</v>
      </c>
      <c r="BF800" s="450">
        <v>2400</v>
      </c>
      <c r="BG800" s="451">
        <f t="shared" si="62"/>
        <v>503.07584745762711</v>
      </c>
      <c r="BH800" s="450">
        <v>2400</v>
      </c>
      <c r="BI800" s="446" t="s">
        <v>198</v>
      </c>
      <c r="BJ800" s="446" t="s">
        <v>199</v>
      </c>
      <c r="BK800" s="452" t="s">
        <v>200</v>
      </c>
      <c r="BL800" s="453">
        <v>1.1499999999999999</v>
      </c>
      <c r="BM800" s="454">
        <v>40</v>
      </c>
      <c r="BN800" s="454" t="s">
        <v>195</v>
      </c>
      <c r="BO800" s="455" t="s">
        <v>195</v>
      </c>
      <c r="BP800" s="454" t="s">
        <v>195</v>
      </c>
      <c r="BQ800" s="454" t="s">
        <v>195</v>
      </c>
      <c r="BT800" s="485">
        <v>232.92866699999999</v>
      </c>
    </row>
    <row r="801" spans="1:72" ht="13.5" customHeight="1" outlineLevel="1">
      <c r="A801" s="431" t="s">
        <v>1522</v>
      </c>
      <c r="B801" s="432" t="s">
        <v>1504</v>
      </c>
      <c r="C801" s="432">
        <v>2</v>
      </c>
      <c r="D801" s="432">
        <v>6</v>
      </c>
      <c r="E801" s="432" t="s">
        <v>1517</v>
      </c>
      <c r="F801" s="433">
        <v>1160</v>
      </c>
      <c r="G801" s="456">
        <v>1032.4000000000001</v>
      </c>
      <c r="H801" s="434">
        <v>603.20000000000005</v>
      </c>
      <c r="I801" s="435">
        <v>3.8</v>
      </c>
      <c r="J801" s="436">
        <v>1.9</v>
      </c>
      <c r="K801" s="437" t="s">
        <v>239</v>
      </c>
      <c r="L801" s="438">
        <v>4.2</v>
      </c>
      <c r="M801" s="439">
        <v>2.1</v>
      </c>
      <c r="N801" s="441" t="s">
        <v>239</v>
      </c>
      <c r="O801" s="438">
        <v>5</v>
      </c>
      <c r="P801" s="439">
        <v>2.5</v>
      </c>
      <c r="Q801" s="441" t="s">
        <v>239</v>
      </c>
      <c r="R801" s="442">
        <v>6</v>
      </c>
      <c r="S801" s="443">
        <v>3</v>
      </c>
      <c r="T801" s="437" t="s">
        <v>239</v>
      </c>
      <c r="U801" s="444">
        <v>40</v>
      </c>
      <c r="V801" s="432">
        <v>20</v>
      </c>
      <c r="W801" s="437" t="s">
        <v>239</v>
      </c>
      <c r="X801" s="443" t="s">
        <v>213</v>
      </c>
      <c r="Y801" s="436" t="s">
        <v>194</v>
      </c>
      <c r="Z801" s="436">
        <v>87.5</v>
      </c>
      <c r="AA801" s="436">
        <v>88.7</v>
      </c>
      <c r="AB801" s="436">
        <v>88.5</v>
      </c>
      <c r="AC801" s="436">
        <v>87.5</v>
      </c>
      <c r="AD801" s="436">
        <v>46.5</v>
      </c>
      <c r="AE801" s="436">
        <v>58.8</v>
      </c>
      <c r="AF801" s="436">
        <v>66.099999999999994</v>
      </c>
      <c r="AG801" s="436">
        <v>9.1</v>
      </c>
      <c r="AH801" s="436">
        <v>22</v>
      </c>
      <c r="AI801" s="436">
        <v>28</v>
      </c>
      <c r="AJ801" s="436">
        <v>20.384</v>
      </c>
      <c r="AK801" s="436">
        <v>240</v>
      </c>
      <c r="AL801" s="436">
        <v>310</v>
      </c>
      <c r="AM801" s="436">
        <v>224</v>
      </c>
      <c r="AN801" s="432">
        <v>23</v>
      </c>
      <c r="AO801" s="432">
        <v>32</v>
      </c>
      <c r="AP801" s="446">
        <v>112</v>
      </c>
      <c r="AQ801" s="447">
        <v>21.828465414757744</v>
      </c>
      <c r="AR801" s="446">
        <v>0</v>
      </c>
      <c r="AS801" s="449">
        <v>0.2999</v>
      </c>
      <c r="AT801" s="432" t="s">
        <v>196</v>
      </c>
      <c r="AU801" s="432" t="s">
        <v>197</v>
      </c>
      <c r="AV801" s="450">
        <v>54</v>
      </c>
      <c r="AW801" s="450">
        <v>63</v>
      </c>
      <c r="AX801" s="450">
        <v>35</v>
      </c>
      <c r="AY801" s="450">
        <v>36</v>
      </c>
      <c r="AZ801" s="450">
        <v>46</v>
      </c>
      <c r="BA801" s="450">
        <v>52</v>
      </c>
      <c r="BB801" s="450">
        <v>47</v>
      </c>
      <c r="BC801" s="450">
        <v>41</v>
      </c>
      <c r="BD801" s="450">
        <v>31</v>
      </c>
      <c r="BE801" s="451">
        <f t="shared" si="61"/>
        <v>503.07584745762711</v>
      </c>
      <c r="BF801" s="450">
        <v>2400</v>
      </c>
      <c r="BG801" s="451">
        <f t="shared" si="62"/>
        <v>503.07584745762711</v>
      </c>
      <c r="BH801" s="450">
        <v>2400</v>
      </c>
      <c r="BI801" s="446" t="s">
        <v>198</v>
      </c>
      <c r="BJ801" s="446" t="s">
        <v>199</v>
      </c>
      <c r="BK801" s="452" t="s">
        <v>200</v>
      </c>
      <c r="BL801" s="453">
        <v>1.1499999999999999</v>
      </c>
      <c r="BM801" s="454">
        <v>40</v>
      </c>
      <c r="BN801" s="454" t="s">
        <v>195</v>
      </c>
      <c r="BO801" s="455" t="s">
        <v>195</v>
      </c>
      <c r="BP801" s="454" t="s">
        <v>195</v>
      </c>
      <c r="BQ801" s="454" t="s">
        <v>195</v>
      </c>
      <c r="BT801" s="485">
        <v>221.9</v>
      </c>
    </row>
    <row r="802" spans="1:72" ht="13.5" customHeight="1" outlineLevel="1">
      <c r="A802" s="431" t="s">
        <v>1522</v>
      </c>
      <c r="B802" s="432" t="s">
        <v>1504</v>
      </c>
      <c r="C802" s="432">
        <v>2</v>
      </c>
      <c r="D802" s="432">
        <v>6</v>
      </c>
      <c r="E802" s="432" t="s">
        <v>1518</v>
      </c>
      <c r="F802" s="433">
        <v>1160</v>
      </c>
      <c r="G802" s="456">
        <v>1032.4000000000001</v>
      </c>
      <c r="H802" s="434">
        <v>603.20000000000005</v>
      </c>
      <c r="I802" s="435">
        <v>3.8</v>
      </c>
      <c r="J802" s="436">
        <v>1.9</v>
      </c>
      <c r="K802" s="437" t="s">
        <v>239</v>
      </c>
      <c r="L802" s="438">
        <v>4.2</v>
      </c>
      <c r="M802" s="439">
        <v>2.1</v>
      </c>
      <c r="N802" s="441" t="s">
        <v>239</v>
      </c>
      <c r="O802" s="438">
        <v>5</v>
      </c>
      <c r="P802" s="439">
        <v>2.5</v>
      </c>
      <c r="Q802" s="441" t="s">
        <v>239</v>
      </c>
      <c r="R802" s="442">
        <v>6</v>
      </c>
      <c r="S802" s="443">
        <v>3</v>
      </c>
      <c r="T802" s="437" t="s">
        <v>239</v>
      </c>
      <c r="U802" s="444">
        <v>40</v>
      </c>
      <c r="V802" s="432">
        <v>20</v>
      </c>
      <c r="W802" s="437" t="s">
        <v>239</v>
      </c>
      <c r="X802" s="443" t="s">
        <v>213</v>
      </c>
      <c r="Y802" s="436" t="s">
        <v>194</v>
      </c>
      <c r="Z802" s="436">
        <v>87.5</v>
      </c>
      <c r="AA802" s="436">
        <v>88.7</v>
      </c>
      <c r="AB802" s="436">
        <v>88.5</v>
      </c>
      <c r="AC802" s="436">
        <v>87.5</v>
      </c>
      <c r="AD802" s="436">
        <v>46.5</v>
      </c>
      <c r="AE802" s="436">
        <v>58.8</v>
      </c>
      <c r="AF802" s="436">
        <v>66.099999999999994</v>
      </c>
      <c r="AG802" s="436">
        <v>9.1</v>
      </c>
      <c r="AH802" s="436">
        <v>22</v>
      </c>
      <c r="AI802" s="436">
        <v>28</v>
      </c>
      <c r="AJ802" s="436">
        <v>20.384</v>
      </c>
      <c r="AK802" s="436">
        <v>240</v>
      </c>
      <c r="AL802" s="436">
        <v>310</v>
      </c>
      <c r="AM802" s="436">
        <v>224</v>
      </c>
      <c r="AN802" s="432">
        <v>23</v>
      </c>
      <c r="AO802" s="432">
        <v>32</v>
      </c>
      <c r="AP802" s="446">
        <v>112</v>
      </c>
      <c r="AQ802" s="447">
        <v>21.828465414757744</v>
      </c>
      <c r="AR802" s="446">
        <v>0</v>
      </c>
      <c r="AS802" s="449">
        <v>0.2999</v>
      </c>
      <c r="AT802" s="432" t="s">
        <v>196</v>
      </c>
      <c r="AU802" s="432" t="s">
        <v>197</v>
      </c>
      <c r="AV802" s="450">
        <v>54</v>
      </c>
      <c r="AW802" s="450">
        <v>63</v>
      </c>
      <c r="AX802" s="450">
        <v>35</v>
      </c>
      <c r="AY802" s="450">
        <v>36</v>
      </c>
      <c r="AZ802" s="450">
        <v>46</v>
      </c>
      <c r="BA802" s="450">
        <v>52</v>
      </c>
      <c r="BB802" s="450">
        <v>47</v>
      </c>
      <c r="BC802" s="450">
        <v>41</v>
      </c>
      <c r="BD802" s="450">
        <v>31</v>
      </c>
      <c r="BE802" s="451">
        <f t="shared" si="61"/>
        <v>503.07584745762711</v>
      </c>
      <c r="BF802" s="450">
        <v>2400</v>
      </c>
      <c r="BG802" s="451">
        <f t="shared" si="62"/>
        <v>503.07584745762711</v>
      </c>
      <c r="BH802" s="450">
        <v>2400</v>
      </c>
      <c r="BI802" s="446" t="s">
        <v>198</v>
      </c>
      <c r="BJ802" s="446" t="s">
        <v>199</v>
      </c>
      <c r="BK802" s="452" t="s">
        <v>200</v>
      </c>
      <c r="BL802" s="453">
        <v>1.1499999999999999</v>
      </c>
      <c r="BM802" s="454">
        <v>40</v>
      </c>
      <c r="BN802" s="454" t="s">
        <v>195</v>
      </c>
      <c r="BO802" s="455" t="s">
        <v>195</v>
      </c>
      <c r="BP802" s="454" t="s">
        <v>195</v>
      </c>
      <c r="BQ802" s="454" t="s">
        <v>195</v>
      </c>
      <c r="BT802" s="485">
        <v>221.9</v>
      </c>
    </row>
    <row r="803" spans="1:72" ht="13.5" customHeight="1" outlineLevel="1">
      <c r="A803" s="431" t="s">
        <v>1523</v>
      </c>
      <c r="B803" s="432" t="s">
        <v>1504</v>
      </c>
      <c r="C803" s="432">
        <v>1</v>
      </c>
      <c r="D803" s="432">
        <v>8</v>
      </c>
      <c r="E803" s="432" t="s">
        <v>1514</v>
      </c>
      <c r="F803" s="433">
        <v>870</v>
      </c>
      <c r="G803" s="456">
        <v>783</v>
      </c>
      <c r="H803" s="434">
        <v>348</v>
      </c>
      <c r="I803" s="435">
        <v>3</v>
      </c>
      <c r="J803" s="436">
        <v>1.5</v>
      </c>
      <c r="K803" s="437" t="s">
        <v>239</v>
      </c>
      <c r="L803" s="438">
        <v>3.3817513083660353</v>
      </c>
      <c r="M803" s="439">
        <v>1.6908756541830177</v>
      </c>
      <c r="N803" s="441" t="s">
        <v>239</v>
      </c>
      <c r="O803" s="438">
        <v>3.7397132819643555</v>
      </c>
      <c r="P803" s="439">
        <v>1.8698566409821777</v>
      </c>
      <c r="Q803" s="441" t="s">
        <v>239</v>
      </c>
      <c r="R803" s="442">
        <v>4.2</v>
      </c>
      <c r="S803" s="443">
        <v>2.1</v>
      </c>
      <c r="T803" s="437" t="s">
        <v>239</v>
      </c>
      <c r="U803" s="444">
        <v>18</v>
      </c>
      <c r="V803" s="432">
        <v>9</v>
      </c>
      <c r="W803" s="437" t="s">
        <v>239</v>
      </c>
      <c r="X803" s="443" t="s">
        <v>213</v>
      </c>
      <c r="Y803" s="436" t="s">
        <v>194</v>
      </c>
      <c r="Z803" s="436">
        <v>77</v>
      </c>
      <c r="AA803" s="436">
        <v>80</v>
      </c>
      <c r="AB803" s="436">
        <v>81.5</v>
      </c>
      <c r="AC803" s="436">
        <v>80</v>
      </c>
      <c r="AD803" s="436">
        <v>36</v>
      </c>
      <c r="AE803" s="436">
        <v>47</v>
      </c>
      <c r="AF803" s="436">
        <v>56</v>
      </c>
      <c r="AG803" s="436">
        <v>6</v>
      </c>
      <c r="AH803" s="436">
        <v>9.5</v>
      </c>
      <c r="AI803" s="436">
        <v>17</v>
      </c>
      <c r="AJ803" s="436">
        <v>8.94</v>
      </c>
      <c r="AK803" s="436">
        <v>160</v>
      </c>
      <c r="AL803" s="436">
        <v>280</v>
      </c>
      <c r="AM803" s="436">
        <v>149</v>
      </c>
      <c r="AN803" s="432">
        <v>50</v>
      </c>
      <c r="AO803" s="432">
        <v>68</v>
      </c>
      <c r="AP803" s="446">
        <v>86</v>
      </c>
      <c r="AQ803" s="447">
        <v>17.68</v>
      </c>
      <c r="AR803" s="446">
        <v>0</v>
      </c>
      <c r="AS803" s="449">
        <v>0.22</v>
      </c>
      <c r="AT803" s="432" t="s">
        <v>196</v>
      </c>
      <c r="AU803" s="432" t="s">
        <v>197</v>
      </c>
      <c r="AV803" s="450">
        <v>54</v>
      </c>
      <c r="AW803" s="450">
        <v>63</v>
      </c>
      <c r="AX803" s="450">
        <v>35</v>
      </c>
      <c r="AY803" s="450">
        <v>36</v>
      </c>
      <c r="AZ803" s="450">
        <v>46</v>
      </c>
      <c r="BA803" s="450">
        <v>52</v>
      </c>
      <c r="BB803" s="450">
        <v>47</v>
      </c>
      <c r="BC803" s="450">
        <v>41</v>
      </c>
      <c r="BD803" s="450">
        <v>31</v>
      </c>
      <c r="BE803" s="451">
        <f t="shared" si="61"/>
        <v>670.76779661016951</v>
      </c>
      <c r="BF803" s="450">
        <v>1800</v>
      </c>
      <c r="BG803" s="451">
        <f t="shared" si="62"/>
        <v>670.76779661016951</v>
      </c>
      <c r="BH803" s="458">
        <f t="shared" ref="BH803:BH806" si="63">BF803</f>
        <v>1800</v>
      </c>
      <c r="BI803" s="446" t="s">
        <v>198</v>
      </c>
      <c r="BJ803" s="446" t="s">
        <v>199</v>
      </c>
      <c r="BK803" s="452" t="s">
        <v>200</v>
      </c>
      <c r="BL803" s="453">
        <v>1.1499999999999999</v>
      </c>
      <c r="BM803" s="454">
        <v>40</v>
      </c>
      <c r="BN803" s="454" t="s">
        <v>195</v>
      </c>
      <c r="BO803" s="455" t="s">
        <v>195</v>
      </c>
      <c r="BP803" s="454" t="s">
        <v>195</v>
      </c>
      <c r="BQ803" s="454" t="s">
        <v>195</v>
      </c>
      <c r="BT803" s="485">
        <v>140.99287899999999</v>
      </c>
    </row>
    <row r="804" spans="1:72" ht="13.5" customHeight="1" outlineLevel="1">
      <c r="A804" s="431" t="s">
        <v>1523</v>
      </c>
      <c r="B804" s="432" t="s">
        <v>1504</v>
      </c>
      <c r="C804" s="432">
        <v>1</v>
      </c>
      <c r="D804" s="432">
        <v>8</v>
      </c>
      <c r="E804" s="432" t="s">
        <v>1515</v>
      </c>
      <c r="F804" s="433">
        <v>870</v>
      </c>
      <c r="G804" s="456">
        <v>783</v>
      </c>
      <c r="H804" s="434">
        <v>348</v>
      </c>
      <c r="I804" s="435">
        <v>3</v>
      </c>
      <c r="J804" s="436">
        <v>1.5</v>
      </c>
      <c r="K804" s="437" t="s">
        <v>239</v>
      </c>
      <c r="L804" s="438">
        <v>3.3817513083660353</v>
      </c>
      <c r="M804" s="439">
        <v>1.6908756541830177</v>
      </c>
      <c r="N804" s="441" t="s">
        <v>239</v>
      </c>
      <c r="O804" s="438">
        <v>3.7397132819643555</v>
      </c>
      <c r="P804" s="439">
        <v>1.8698566409821777</v>
      </c>
      <c r="Q804" s="441" t="s">
        <v>239</v>
      </c>
      <c r="R804" s="442">
        <v>4.2</v>
      </c>
      <c r="S804" s="443">
        <v>2.1</v>
      </c>
      <c r="T804" s="437" t="s">
        <v>239</v>
      </c>
      <c r="U804" s="444">
        <v>18</v>
      </c>
      <c r="V804" s="432">
        <v>9</v>
      </c>
      <c r="W804" s="437" t="s">
        <v>239</v>
      </c>
      <c r="X804" s="443" t="s">
        <v>213</v>
      </c>
      <c r="Y804" s="436" t="s">
        <v>194</v>
      </c>
      <c r="Z804" s="436">
        <v>77</v>
      </c>
      <c r="AA804" s="436">
        <v>80</v>
      </c>
      <c r="AB804" s="436">
        <v>81.5</v>
      </c>
      <c r="AC804" s="436">
        <v>80</v>
      </c>
      <c r="AD804" s="436">
        <v>36</v>
      </c>
      <c r="AE804" s="436">
        <v>47</v>
      </c>
      <c r="AF804" s="436">
        <v>56</v>
      </c>
      <c r="AG804" s="436">
        <v>6</v>
      </c>
      <c r="AH804" s="436">
        <v>9.5</v>
      </c>
      <c r="AI804" s="436">
        <v>17</v>
      </c>
      <c r="AJ804" s="436">
        <v>8.94</v>
      </c>
      <c r="AK804" s="436">
        <v>160</v>
      </c>
      <c r="AL804" s="436">
        <v>280</v>
      </c>
      <c r="AM804" s="436">
        <v>149</v>
      </c>
      <c r="AN804" s="432">
        <v>50</v>
      </c>
      <c r="AO804" s="432">
        <v>68</v>
      </c>
      <c r="AP804" s="446">
        <v>86</v>
      </c>
      <c r="AQ804" s="447">
        <v>17.68</v>
      </c>
      <c r="AR804" s="446">
        <v>0</v>
      </c>
      <c r="AS804" s="449">
        <v>0.22</v>
      </c>
      <c r="AT804" s="432" t="s">
        <v>196</v>
      </c>
      <c r="AU804" s="432" t="s">
        <v>197</v>
      </c>
      <c r="AV804" s="450">
        <v>54</v>
      </c>
      <c r="AW804" s="450">
        <v>63</v>
      </c>
      <c r="AX804" s="450">
        <v>35</v>
      </c>
      <c r="AY804" s="450">
        <v>36</v>
      </c>
      <c r="AZ804" s="450">
        <v>46</v>
      </c>
      <c r="BA804" s="450">
        <v>52</v>
      </c>
      <c r="BB804" s="450">
        <v>47</v>
      </c>
      <c r="BC804" s="450">
        <v>41</v>
      </c>
      <c r="BD804" s="450">
        <v>31</v>
      </c>
      <c r="BE804" s="451">
        <f t="shared" si="61"/>
        <v>670.76779661016951</v>
      </c>
      <c r="BF804" s="450">
        <v>1800</v>
      </c>
      <c r="BG804" s="451">
        <f t="shared" si="62"/>
        <v>670.76779661016951</v>
      </c>
      <c r="BH804" s="458">
        <f t="shared" si="63"/>
        <v>1800</v>
      </c>
      <c r="BI804" s="446" t="s">
        <v>198</v>
      </c>
      <c r="BJ804" s="446" t="s">
        <v>199</v>
      </c>
      <c r="BK804" s="452" t="s">
        <v>200</v>
      </c>
      <c r="BL804" s="453">
        <v>1.1499999999999999</v>
      </c>
      <c r="BM804" s="454">
        <v>40</v>
      </c>
      <c r="BN804" s="454" t="s">
        <v>195</v>
      </c>
      <c r="BO804" s="455" t="s">
        <v>195</v>
      </c>
      <c r="BP804" s="454" t="s">
        <v>195</v>
      </c>
      <c r="BQ804" s="454" t="s">
        <v>195</v>
      </c>
      <c r="BT804" s="485">
        <v>140.99287899999999</v>
      </c>
    </row>
    <row r="805" spans="1:72" ht="13.5" customHeight="1" outlineLevel="1">
      <c r="A805" s="431" t="s">
        <v>1524</v>
      </c>
      <c r="B805" s="432" t="s">
        <v>1504</v>
      </c>
      <c r="C805" s="432">
        <v>1.5</v>
      </c>
      <c r="D805" s="432">
        <v>8</v>
      </c>
      <c r="E805" s="432" t="s">
        <v>1517</v>
      </c>
      <c r="F805" s="433">
        <v>865</v>
      </c>
      <c r="G805" s="456">
        <v>778.5</v>
      </c>
      <c r="H805" s="434">
        <v>346</v>
      </c>
      <c r="I805" s="435">
        <v>4.5999999999999996</v>
      </c>
      <c r="J805" s="436">
        <v>2.2999999999999998</v>
      </c>
      <c r="K805" s="437" t="s">
        <v>239</v>
      </c>
      <c r="L805" s="438">
        <v>5.1178605787756055</v>
      </c>
      <c r="M805" s="439">
        <v>2.5589302893878028</v>
      </c>
      <c r="N805" s="441" t="s">
        <v>239</v>
      </c>
      <c r="O805" s="438">
        <v>5.4727511443380807</v>
      </c>
      <c r="P805" s="439">
        <v>2.7363755721690404</v>
      </c>
      <c r="Q805" s="441" t="s">
        <v>239</v>
      </c>
      <c r="R805" s="442">
        <v>6</v>
      </c>
      <c r="S805" s="443">
        <v>3</v>
      </c>
      <c r="T805" s="437" t="s">
        <v>239</v>
      </c>
      <c r="U805" s="444">
        <v>34</v>
      </c>
      <c r="V805" s="432">
        <v>17</v>
      </c>
      <c r="W805" s="437" t="s">
        <v>239</v>
      </c>
      <c r="X805" s="443" t="s">
        <v>193</v>
      </c>
      <c r="Y805" s="436" t="s">
        <v>194</v>
      </c>
      <c r="Z805" s="436">
        <v>78.5</v>
      </c>
      <c r="AA805" s="436">
        <v>82</v>
      </c>
      <c r="AB805" s="436">
        <v>82.5</v>
      </c>
      <c r="AC805" s="436">
        <v>81.5</v>
      </c>
      <c r="AD805" s="436">
        <v>35</v>
      </c>
      <c r="AE805" s="436">
        <v>47</v>
      </c>
      <c r="AF805" s="436">
        <v>56</v>
      </c>
      <c r="AG805" s="436">
        <v>9</v>
      </c>
      <c r="AH805" s="436">
        <v>14</v>
      </c>
      <c r="AI805" s="436">
        <v>25</v>
      </c>
      <c r="AJ805" s="436">
        <v>13.41</v>
      </c>
      <c r="AK805" s="436">
        <v>160</v>
      </c>
      <c r="AL805" s="436">
        <v>280</v>
      </c>
      <c r="AM805" s="436">
        <v>149</v>
      </c>
      <c r="AN805" s="432">
        <v>43</v>
      </c>
      <c r="AO805" s="432">
        <v>63</v>
      </c>
      <c r="AP805" s="446">
        <v>99</v>
      </c>
      <c r="AQ805" s="447">
        <v>21.96</v>
      </c>
      <c r="AR805" s="446">
        <v>0</v>
      </c>
      <c r="AS805" s="449">
        <v>0.3</v>
      </c>
      <c r="AT805" s="432" t="s">
        <v>196</v>
      </c>
      <c r="AU805" s="432" t="s">
        <v>197</v>
      </c>
      <c r="AV805" s="450">
        <v>54</v>
      </c>
      <c r="AW805" s="450">
        <v>63</v>
      </c>
      <c r="AX805" s="450">
        <v>35</v>
      </c>
      <c r="AY805" s="450">
        <v>36</v>
      </c>
      <c r="AZ805" s="450">
        <v>46</v>
      </c>
      <c r="BA805" s="450">
        <v>52</v>
      </c>
      <c r="BB805" s="450">
        <v>47</v>
      </c>
      <c r="BC805" s="450">
        <v>41</v>
      </c>
      <c r="BD805" s="450">
        <v>31</v>
      </c>
      <c r="BE805" s="451">
        <f t="shared" si="61"/>
        <v>670.76779661016951</v>
      </c>
      <c r="BF805" s="450">
        <v>1800</v>
      </c>
      <c r="BG805" s="451">
        <f t="shared" si="62"/>
        <v>670.76779661016951</v>
      </c>
      <c r="BH805" s="458">
        <f t="shared" si="63"/>
        <v>1800</v>
      </c>
      <c r="BI805" s="446" t="s">
        <v>198</v>
      </c>
      <c r="BJ805" s="446" t="s">
        <v>199</v>
      </c>
      <c r="BK805" s="452" t="s">
        <v>200</v>
      </c>
      <c r="BL805" s="453">
        <v>1.1499999999999999</v>
      </c>
      <c r="BM805" s="454">
        <v>40</v>
      </c>
      <c r="BN805" s="454" t="s">
        <v>195</v>
      </c>
      <c r="BO805" s="455" t="s">
        <v>195</v>
      </c>
      <c r="BP805" s="454" t="s">
        <v>195</v>
      </c>
      <c r="BQ805" s="454" t="s">
        <v>195</v>
      </c>
      <c r="BT805" s="485">
        <v>156.78221110000001</v>
      </c>
    </row>
    <row r="806" spans="1:72" ht="13.5" customHeight="1" outlineLevel="1">
      <c r="A806" s="431" t="s">
        <v>1524</v>
      </c>
      <c r="B806" s="432" t="s">
        <v>1504</v>
      </c>
      <c r="C806" s="432">
        <v>1.5</v>
      </c>
      <c r="D806" s="432">
        <v>8</v>
      </c>
      <c r="E806" s="432" t="s">
        <v>1518</v>
      </c>
      <c r="F806" s="433">
        <v>865</v>
      </c>
      <c r="G806" s="456">
        <v>778.5</v>
      </c>
      <c r="H806" s="434">
        <v>346</v>
      </c>
      <c r="I806" s="435">
        <v>4.5999999999999996</v>
      </c>
      <c r="J806" s="436">
        <v>2.2999999999999998</v>
      </c>
      <c r="K806" s="437" t="s">
        <v>239</v>
      </c>
      <c r="L806" s="438">
        <v>5.1178605787756055</v>
      </c>
      <c r="M806" s="439">
        <v>2.5589302893878028</v>
      </c>
      <c r="N806" s="441" t="s">
        <v>239</v>
      </c>
      <c r="O806" s="438">
        <v>5.4727511443380807</v>
      </c>
      <c r="P806" s="439">
        <v>2.7363755721690404</v>
      </c>
      <c r="Q806" s="441" t="s">
        <v>239</v>
      </c>
      <c r="R806" s="442">
        <v>6</v>
      </c>
      <c r="S806" s="443">
        <v>3</v>
      </c>
      <c r="T806" s="437" t="s">
        <v>239</v>
      </c>
      <c r="U806" s="444">
        <v>34</v>
      </c>
      <c r="V806" s="432">
        <v>17</v>
      </c>
      <c r="W806" s="437" t="s">
        <v>239</v>
      </c>
      <c r="X806" s="443" t="s">
        <v>193</v>
      </c>
      <c r="Y806" s="436" t="s">
        <v>194</v>
      </c>
      <c r="Z806" s="436">
        <v>78.5</v>
      </c>
      <c r="AA806" s="436">
        <v>82</v>
      </c>
      <c r="AB806" s="436">
        <v>82.5</v>
      </c>
      <c r="AC806" s="436">
        <v>81.5</v>
      </c>
      <c r="AD806" s="436">
        <v>35</v>
      </c>
      <c r="AE806" s="436">
        <v>47</v>
      </c>
      <c r="AF806" s="436">
        <v>56</v>
      </c>
      <c r="AG806" s="436">
        <v>9</v>
      </c>
      <c r="AH806" s="436">
        <v>14</v>
      </c>
      <c r="AI806" s="436">
        <v>25</v>
      </c>
      <c r="AJ806" s="436">
        <v>13.41</v>
      </c>
      <c r="AK806" s="436">
        <v>160</v>
      </c>
      <c r="AL806" s="436">
        <v>280</v>
      </c>
      <c r="AM806" s="436">
        <v>149</v>
      </c>
      <c r="AN806" s="432">
        <v>43</v>
      </c>
      <c r="AO806" s="432">
        <v>63</v>
      </c>
      <c r="AP806" s="446">
        <v>99</v>
      </c>
      <c r="AQ806" s="447">
        <v>21.96</v>
      </c>
      <c r="AR806" s="446">
        <v>0</v>
      </c>
      <c r="AS806" s="449">
        <v>0.3</v>
      </c>
      <c r="AT806" s="432" t="s">
        <v>196</v>
      </c>
      <c r="AU806" s="432" t="s">
        <v>197</v>
      </c>
      <c r="AV806" s="450">
        <v>54</v>
      </c>
      <c r="AW806" s="450">
        <v>63</v>
      </c>
      <c r="AX806" s="450">
        <v>35</v>
      </c>
      <c r="AY806" s="450">
        <v>36</v>
      </c>
      <c r="AZ806" s="450">
        <v>46</v>
      </c>
      <c r="BA806" s="450">
        <v>52</v>
      </c>
      <c r="BB806" s="450">
        <v>47</v>
      </c>
      <c r="BC806" s="450">
        <v>41</v>
      </c>
      <c r="BD806" s="450">
        <v>31</v>
      </c>
      <c r="BE806" s="451">
        <f t="shared" si="61"/>
        <v>670.76779661016951</v>
      </c>
      <c r="BF806" s="450">
        <v>1800</v>
      </c>
      <c r="BG806" s="451">
        <f t="shared" si="62"/>
        <v>670.76779661016951</v>
      </c>
      <c r="BH806" s="458">
        <f t="shared" si="63"/>
        <v>1800</v>
      </c>
      <c r="BI806" s="446" t="s">
        <v>198</v>
      </c>
      <c r="BJ806" s="446" t="s">
        <v>199</v>
      </c>
      <c r="BK806" s="452" t="s">
        <v>200</v>
      </c>
      <c r="BL806" s="453">
        <v>1.1499999999999999</v>
      </c>
      <c r="BM806" s="454">
        <v>40</v>
      </c>
      <c r="BN806" s="454" t="s">
        <v>195</v>
      </c>
      <c r="BO806" s="455" t="s">
        <v>195</v>
      </c>
      <c r="BP806" s="454" t="s">
        <v>195</v>
      </c>
      <c r="BQ806" s="454" t="s">
        <v>195</v>
      </c>
      <c r="BT806" s="485">
        <v>156.78221110000001</v>
      </c>
    </row>
    <row r="807" spans="1:72" ht="13.5" customHeight="1" outlineLevel="1">
      <c r="A807" s="431" t="s">
        <v>1525</v>
      </c>
      <c r="B807" s="432" t="s">
        <v>1504</v>
      </c>
      <c r="C807" s="432">
        <v>7.5</v>
      </c>
      <c r="D807" s="432">
        <v>2</v>
      </c>
      <c r="E807" s="432" t="s">
        <v>1526</v>
      </c>
      <c r="F807" s="433">
        <v>3520</v>
      </c>
      <c r="G807" s="456">
        <v>3168</v>
      </c>
      <c r="H807" s="434">
        <v>1126.4000000000001</v>
      </c>
      <c r="I807" s="435">
        <v>6</v>
      </c>
      <c r="J807" s="436">
        <v>3</v>
      </c>
      <c r="K807" s="437" t="s">
        <v>239</v>
      </c>
      <c r="L807" s="438">
        <v>9.9958214429211054</v>
      </c>
      <c r="M807" s="439">
        <v>4.9979107214605527</v>
      </c>
      <c r="N807" s="441" t="s">
        <v>239</v>
      </c>
      <c r="O807" s="438">
        <v>13.484749989949064</v>
      </c>
      <c r="P807" s="439">
        <v>6.742374994974532</v>
      </c>
      <c r="Q807" s="441" t="s">
        <v>239</v>
      </c>
      <c r="R807" s="442">
        <v>17.600000000000001</v>
      </c>
      <c r="S807" s="443">
        <v>8.8000000000000007</v>
      </c>
      <c r="T807" s="437" t="s">
        <v>239</v>
      </c>
      <c r="U807" s="444">
        <v>126</v>
      </c>
      <c r="V807" s="432">
        <v>63</v>
      </c>
      <c r="W807" s="437" t="s">
        <v>239</v>
      </c>
      <c r="X807" s="443" t="s">
        <v>222</v>
      </c>
      <c r="Y807" s="436" t="s">
        <v>194</v>
      </c>
      <c r="Z807" s="436">
        <v>89.6</v>
      </c>
      <c r="AA807" s="436">
        <v>90.1</v>
      </c>
      <c r="AB807" s="436">
        <v>89.5</v>
      </c>
      <c r="AC807" s="436">
        <v>88.5</v>
      </c>
      <c r="AD807" s="436">
        <v>78.5</v>
      </c>
      <c r="AE807" s="436">
        <v>86.8</v>
      </c>
      <c r="AF807" s="436">
        <v>89.2</v>
      </c>
      <c r="AG807" s="436">
        <v>11</v>
      </c>
      <c r="AH807" s="436">
        <v>20</v>
      </c>
      <c r="AI807" s="436">
        <v>55</v>
      </c>
      <c r="AJ807" s="436">
        <v>19.03</v>
      </c>
      <c r="AK807" s="436">
        <v>180</v>
      </c>
      <c r="AL807" s="436">
        <v>490</v>
      </c>
      <c r="AM807" s="436">
        <v>173</v>
      </c>
      <c r="AN807" s="432">
        <v>17</v>
      </c>
      <c r="AO807" s="432">
        <v>30</v>
      </c>
      <c r="AP807" s="446">
        <v>209</v>
      </c>
      <c r="AQ807" s="447">
        <v>29.492774003077741</v>
      </c>
      <c r="AR807" s="446">
        <v>0</v>
      </c>
      <c r="AS807" s="449">
        <v>0.42799999999999999</v>
      </c>
      <c r="AT807" s="432" t="s">
        <v>196</v>
      </c>
      <c r="AU807" s="432" t="s">
        <v>197</v>
      </c>
      <c r="AV807" s="450">
        <v>66</v>
      </c>
      <c r="AW807" s="450">
        <v>78</v>
      </c>
      <c r="AX807" s="450">
        <v>36</v>
      </c>
      <c r="AY807" s="450">
        <v>53</v>
      </c>
      <c r="AZ807" s="450">
        <v>55</v>
      </c>
      <c r="BA807" s="450">
        <v>63</v>
      </c>
      <c r="BB807" s="450">
        <v>62</v>
      </c>
      <c r="BC807" s="450">
        <v>58</v>
      </c>
      <c r="BD807" s="450">
        <v>47</v>
      </c>
      <c r="BE807" s="451">
        <f t="shared" si="61"/>
        <v>223.58926553672316</v>
      </c>
      <c r="BF807" s="450">
        <v>5400</v>
      </c>
      <c r="BG807" s="451">
        <f t="shared" si="62"/>
        <v>223.58926553672316</v>
      </c>
      <c r="BH807" s="450">
        <v>5400</v>
      </c>
      <c r="BI807" s="446" t="s">
        <v>198</v>
      </c>
      <c r="BJ807" s="446" t="s">
        <v>199</v>
      </c>
      <c r="BK807" s="452" t="s">
        <v>200</v>
      </c>
      <c r="BL807" s="453">
        <v>1.1499999999999999</v>
      </c>
      <c r="BM807" s="454">
        <v>40</v>
      </c>
      <c r="BN807" s="454" t="s">
        <v>195</v>
      </c>
      <c r="BO807" s="455" t="s">
        <v>195</v>
      </c>
      <c r="BP807" s="454" t="s">
        <v>195</v>
      </c>
      <c r="BQ807" s="454" t="s">
        <v>195</v>
      </c>
      <c r="BT807" s="485">
        <v>242.82336839999999</v>
      </c>
    </row>
    <row r="808" spans="1:72" ht="13.5" customHeight="1" outlineLevel="1">
      <c r="A808" s="431" t="s">
        <v>1527</v>
      </c>
      <c r="B808" s="432" t="s">
        <v>1504</v>
      </c>
      <c r="C808" s="432">
        <v>10</v>
      </c>
      <c r="D808" s="432">
        <v>2</v>
      </c>
      <c r="E808" s="432" t="s">
        <v>1528</v>
      </c>
      <c r="F808" s="433">
        <v>3520</v>
      </c>
      <c r="G808" s="456">
        <v>3132.8</v>
      </c>
      <c r="H808" s="434">
        <v>1372.8</v>
      </c>
      <c r="I808" s="435">
        <v>6</v>
      </c>
      <c r="J808" s="436">
        <v>3</v>
      </c>
      <c r="K808" s="437" t="s">
        <v>239</v>
      </c>
      <c r="L808" s="438">
        <v>9.8000000000000007</v>
      </c>
      <c r="M808" s="439">
        <v>4.9000000000000004</v>
      </c>
      <c r="N808" s="441" t="s">
        <v>239</v>
      </c>
      <c r="O808" s="438">
        <v>13.2</v>
      </c>
      <c r="P808" s="439">
        <v>6.6</v>
      </c>
      <c r="Q808" s="441" t="s">
        <v>239</v>
      </c>
      <c r="R808" s="442">
        <v>17</v>
      </c>
      <c r="S808" s="443">
        <v>8.5</v>
      </c>
      <c r="T808" s="437" t="s">
        <v>239</v>
      </c>
      <c r="U808" s="444">
        <v>162</v>
      </c>
      <c r="V808" s="432">
        <v>81</v>
      </c>
      <c r="W808" s="437" t="s">
        <v>239</v>
      </c>
      <c r="X808" s="443" t="s">
        <v>222</v>
      </c>
      <c r="Y808" s="436" t="s">
        <v>194</v>
      </c>
      <c r="Z808" s="436">
        <v>91</v>
      </c>
      <c r="AA808" s="436">
        <v>91.1</v>
      </c>
      <c r="AB808" s="436">
        <v>90.2</v>
      </c>
      <c r="AC808" s="436">
        <v>89.5</v>
      </c>
      <c r="AD808" s="436">
        <v>81.5</v>
      </c>
      <c r="AE808" s="436">
        <v>88.8</v>
      </c>
      <c r="AF808" s="436">
        <v>90.3</v>
      </c>
      <c r="AG808" s="436">
        <v>15</v>
      </c>
      <c r="AH808" s="436">
        <v>27</v>
      </c>
      <c r="AI808" s="436">
        <v>66</v>
      </c>
      <c r="AJ808" s="436">
        <v>24.9</v>
      </c>
      <c r="AK808" s="436">
        <v>180</v>
      </c>
      <c r="AL808" s="436">
        <v>440</v>
      </c>
      <c r="AM808" s="436">
        <v>166</v>
      </c>
      <c r="AN808" s="432">
        <v>14</v>
      </c>
      <c r="AO808" s="432">
        <v>28</v>
      </c>
      <c r="AP808" s="446">
        <v>208</v>
      </c>
      <c r="AQ808" s="447">
        <v>33.155900134134839</v>
      </c>
      <c r="AR808" s="446">
        <v>0</v>
      </c>
      <c r="AS808" s="449">
        <v>0.51280000000000003</v>
      </c>
      <c r="AT808" s="432" t="s">
        <v>196</v>
      </c>
      <c r="AU808" s="432" t="s">
        <v>197</v>
      </c>
      <c r="AV808" s="450">
        <v>66</v>
      </c>
      <c r="AW808" s="450">
        <v>78</v>
      </c>
      <c r="AX808" s="450">
        <v>36</v>
      </c>
      <c r="AY808" s="450">
        <v>53</v>
      </c>
      <c r="AZ808" s="450">
        <v>55</v>
      </c>
      <c r="BA808" s="450">
        <v>63</v>
      </c>
      <c r="BB808" s="450">
        <v>62</v>
      </c>
      <c r="BC808" s="450">
        <v>58</v>
      </c>
      <c r="BD808" s="450">
        <v>47</v>
      </c>
      <c r="BE808" s="451">
        <f t="shared" si="61"/>
        <v>223.58926553672316</v>
      </c>
      <c r="BF808" s="450">
        <v>5400</v>
      </c>
      <c r="BG808" s="451">
        <f t="shared" si="62"/>
        <v>223.58926553672316</v>
      </c>
      <c r="BH808" s="450">
        <v>5400</v>
      </c>
      <c r="BI808" s="446" t="s">
        <v>198</v>
      </c>
      <c r="BJ808" s="446" t="s">
        <v>199</v>
      </c>
      <c r="BK808" s="452" t="s">
        <v>200</v>
      </c>
      <c r="BL808" s="453">
        <v>1.1499999999999999</v>
      </c>
      <c r="BM808" s="454">
        <v>40</v>
      </c>
      <c r="BN808" s="454" t="s">
        <v>195</v>
      </c>
      <c r="BO808" s="455" t="s">
        <v>195</v>
      </c>
      <c r="BP808" s="454" t="s">
        <v>195</v>
      </c>
      <c r="BQ808" s="454" t="s">
        <v>195</v>
      </c>
      <c r="BT808" s="485">
        <v>227.57</v>
      </c>
    </row>
    <row r="809" spans="1:72" ht="13.5" customHeight="1" outlineLevel="1">
      <c r="A809" s="431" t="s">
        <v>1529</v>
      </c>
      <c r="B809" s="432" t="s">
        <v>1504</v>
      </c>
      <c r="C809" s="432">
        <v>7.5</v>
      </c>
      <c r="D809" s="432">
        <v>4</v>
      </c>
      <c r="E809" s="432" t="s">
        <v>1526</v>
      </c>
      <c r="F809" s="433">
        <v>3515</v>
      </c>
      <c r="G809" s="456">
        <v>3128.35</v>
      </c>
      <c r="H809" s="434">
        <v>1476.3</v>
      </c>
      <c r="I809" s="435">
        <v>7</v>
      </c>
      <c r="J809" s="436">
        <v>3.5</v>
      </c>
      <c r="K809" s="437" t="s">
        <v>239</v>
      </c>
      <c r="L809" s="438">
        <v>12.639674545662578</v>
      </c>
      <c r="M809" s="439">
        <v>6.3198372728312888</v>
      </c>
      <c r="N809" s="441" t="s">
        <v>239</v>
      </c>
      <c r="O809" s="438">
        <v>17.381802420103117</v>
      </c>
      <c r="P809" s="439">
        <v>8.6909012100515586</v>
      </c>
      <c r="Q809" s="441" t="s">
        <v>239</v>
      </c>
      <c r="R809" s="442">
        <v>23</v>
      </c>
      <c r="S809" s="443">
        <v>11.5</v>
      </c>
      <c r="T809" s="437" t="s">
        <v>239</v>
      </c>
      <c r="U809" s="444">
        <v>126</v>
      </c>
      <c r="V809" s="432">
        <v>63</v>
      </c>
      <c r="W809" s="437" t="s">
        <v>239</v>
      </c>
      <c r="X809" s="443" t="s">
        <v>222</v>
      </c>
      <c r="Y809" s="436" t="s">
        <v>194</v>
      </c>
      <c r="Z809" s="436">
        <v>90.73</v>
      </c>
      <c r="AA809" s="436">
        <v>91.7</v>
      </c>
      <c r="AB809" s="436">
        <v>91.7</v>
      </c>
      <c r="AC809" s="436">
        <v>91</v>
      </c>
      <c r="AD809" s="436">
        <v>60.5</v>
      </c>
      <c r="AE809" s="436">
        <v>72.3</v>
      </c>
      <c r="AF809" s="436">
        <v>78.900000000000006</v>
      </c>
      <c r="AG809" s="436">
        <v>22</v>
      </c>
      <c r="AH809" s="436">
        <v>60</v>
      </c>
      <c r="AI809" s="436">
        <v>100</v>
      </c>
      <c r="AJ809" s="436">
        <v>55.22</v>
      </c>
      <c r="AK809" s="436">
        <v>270</v>
      </c>
      <c r="AL809" s="436">
        <v>450</v>
      </c>
      <c r="AM809" s="436">
        <v>251</v>
      </c>
      <c r="AN809" s="432">
        <v>25</v>
      </c>
      <c r="AO809" s="432">
        <v>42</v>
      </c>
      <c r="AP809" s="446">
        <v>165.15</v>
      </c>
      <c r="AQ809" s="447">
        <v>42.129100095228338</v>
      </c>
      <c r="AR809" s="446">
        <v>0</v>
      </c>
      <c r="AS809" s="449">
        <v>0.80300000000000005</v>
      </c>
      <c r="AT809" s="432" t="s">
        <v>196</v>
      </c>
      <c r="AU809" s="432" t="s">
        <v>197</v>
      </c>
      <c r="AV809" s="450">
        <v>57</v>
      </c>
      <c r="AW809" s="450">
        <v>69</v>
      </c>
      <c r="AX809" s="450" t="s">
        <v>206</v>
      </c>
      <c r="AY809" s="450">
        <v>37</v>
      </c>
      <c r="AZ809" s="450">
        <v>44</v>
      </c>
      <c r="BA809" s="450">
        <v>54</v>
      </c>
      <c r="BB809" s="450">
        <v>53</v>
      </c>
      <c r="BC809" s="450">
        <v>44</v>
      </c>
      <c r="BD809" s="450">
        <v>35</v>
      </c>
      <c r="BE809" s="451">
        <f t="shared" si="61"/>
        <v>335.38389830508476</v>
      </c>
      <c r="BF809" s="450">
        <v>3600</v>
      </c>
      <c r="BG809" s="451">
        <f t="shared" si="62"/>
        <v>335.38389830508476</v>
      </c>
      <c r="BH809" s="450">
        <v>3600</v>
      </c>
      <c r="BI809" s="446" t="s">
        <v>198</v>
      </c>
      <c r="BJ809" s="446" t="s">
        <v>199</v>
      </c>
      <c r="BK809" s="452" t="s">
        <v>200</v>
      </c>
      <c r="BL809" s="453">
        <v>1.1499999999999999</v>
      </c>
      <c r="BM809" s="454">
        <v>40</v>
      </c>
      <c r="BN809" s="454" t="s">
        <v>195</v>
      </c>
      <c r="BO809" s="455" t="s">
        <v>195</v>
      </c>
      <c r="BP809" s="454" t="s">
        <v>195</v>
      </c>
      <c r="BQ809" s="454" t="s">
        <v>195</v>
      </c>
      <c r="BT809" s="485">
        <v>283.74284210000002</v>
      </c>
    </row>
    <row r="810" spans="1:72" ht="13.5" customHeight="1" outlineLevel="1">
      <c r="A810" s="431" t="s">
        <v>1530</v>
      </c>
      <c r="B810" s="432" t="s">
        <v>1504</v>
      </c>
      <c r="C810" s="432">
        <v>10</v>
      </c>
      <c r="D810" s="432">
        <v>4</v>
      </c>
      <c r="E810" s="432" t="s">
        <v>1528</v>
      </c>
      <c r="F810" s="433">
        <v>1765</v>
      </c>
      <c r="G810" s="456">
        <v>1570.8500000000001</v>
      </c>
      <c r="H810" s="434">
        <v>688.35</v>
      </c>
      <c r="I810" s="435">
        <v>10</v>
      </c>
      <c r="J810" s="436">
        <v>5</v>
      </c>
      <c r="K810" s="437" t="s">
        <v>239</v>
      </c>
      <c r="L810" s="438">
        <v>12.808252202462466</v>
      </c>
      <c r="M810" s="439">
        <v>6.4041261012312329</v>
      </c>
      <c r="N810" s="441" t="s">
        <v>239</v>
      </c>
      <c r="O810" s="438">
        <v>15.906688710916864</v>
      </c>
      <c r="P810" s="439">
        <v>7.953344355458432</v>
      </c>
      <c r="Q810" s="441" t="s">
        <v>239</v>
      </c>
      <c r="R810" s="442">
        <v>19.399999999999999</v>
      </c>
      <c r="S810" s="443">
        <v>9.5</v>
      </c>
      <c r="T810" s="437" t="s">
        <v>239</v>
      </c>
      <c r="U810" s="444">
        <v>162</v>
      </c>
      <c r="V810" s="432">
        <v>81</v>
      </c>
      <c r="W810" s="437" t="s">
        <v>239</v>
      </c>
      <c r="X810" s="443" t="s">
        <v>222</v>
      </c>
      <c r="Y810" s="436" t="s">
        <v>194</v>
      </c>
      <c r="Z810" s="436">
        <v>91.7</v>
      </c>
      <c r="AA810" s="436">
        <v>92.2</v>
      </c>
      <c r="AB810" s="436">
        <v>91.7</v>
      </c>
      <c r="AC810" s="436">
        <v>91</v>
      </c>
      <c r="AD810" s="436">
        <v>63.8</v>
      </c>
      <c r="AE810" s="436">
        <v>76.2</v>
      </c>
      <c r="AF810" s="436">
        <v>81.7</v>
      </c>
      <c r="AG810" s="436">
        <v>30</v>
      </c>
      <c r="AH810" s="436">
        <v>81</v>
      </c>
      <c r="AI810" s="436">
        <v>123</v>
      </c>
      <c r="AJ810" s="436">
        <v>75.899999999999991</v>
      </c>
      <c r="AK810" s="436">
        <v>270</v>
      </c>
      <c r="AL810" s="436">
        <v>410</v>
      </c>
      <c r="AM810" s="436">
        <v>253</v>
      </c>
      <c r="AN810" s="432">
        <v>20</v>
      </c>
      <c r="AO810" s="432">
        <v>36</v>
      </c>
      <c r="AP810" s="446">
        <v>166.0308</v>
      </c>
      <c r="AQ810" s="447">
        <v>44.632767991048432</v>
      </c>
      <c r="AR810" s="446">
        <v>0</v>
      </c>
      <c r="AS810" s="449">
        <v>0.8679</v>
      </c>
      <c r="AT810" s="432" t="s">
        <v>196</v>
      </c>
      <c r="AU810" s="432" t="s">
        <v>197</v>
      </c>
      <c r="AV810" s="450">
        <v>57</v>
      </c>
      <c r="AW810" s="450">
        <v>69</v>
      </c>
      <c r="AX810" s="450" t="s">
        <v>206</v>
      </c>
      <c r="AY810" s="450">
        <v>37</v>
      </c>
      <c r="AZ810" s="450">
        <v>44</v>
      </c>
      <c r="BA810" s="450">
        <v>54</v>
      </c>
      <c r="BB810" s="450">
        <v>53</v>
      </c>
      <c r="BC810" s="450">
        <v>44</v>
      </c>
      <c r="BD810" s="450">
        <v>35</v>
      </c>
      <c r="BE810" s="451">
        <f t="shared" si="61"/>
        <v>335.38389830508476</v>
      </c>
      <c r="BF810" s="450">
        <v>3600</v>
      </c>
      <c r="BG810" s="451">
        <f t="shared" si="62"/>
        <v>335.38389830508476</v>
      </c>
      <c r="BH810" s="450">
        <v>3600</v>
      </c>
      <c r="BI810" s="446" t="s">
        <v>198</v>
      </c>
      <c r="BJ810" s="446" t="s">
        <v>199</v>
      </c>
      <c r="BK810" s="452" t="s">
        <v>200</v>
      </c>
      <c r="BL810" s="453">
        <v>1.1499999999999999</v>
      </c>
      <c r="BM810" s="454">
        <v>40</v>
      </c>
      <c r="BN810" s="454" t="s">
        <v>195</v>
      </c>
      <c r="BO810" s="455" t="s">
        <v>195</v>
      </c>
      <c r="BP810" s="454" t="s">
        <v>195</v>
      </c>
      <c r="BQ810" s="454" t="s">
        <v>195</v>
      </c>
      <c r="BT810" s="485">
        <v>253.72216839999999</v>
      </c>
    </row>
    <row r="811" spans="1:72" ht="13.5" customHeight="1" outlineLevel="1">
      <c r="A811" s="431" t="s">
        <v>1531</v>
      </c>
      <c r="B811" s="432" t="s">
        <v>1504</v>
      </c>
      <c r="C811" s="432">
        <v>3</v>
      </c>
      <c r="D811" s="432">
        <v>6</v>
      </c>
      <c r="E811" s="432" t="s">
        <v>1526</v>
      </c>
      <c r="F811" s="433">
        <v>1755</v>
      </c>
      <c r="G811" s="456">
        <v>1561.95</v>
      </c>
      <c r="H811" s="434">
        <v>719.55</v>
      </c>
      <c r="I811" s="435">
        <v>12.2</v>
      </c>
      <c r="J811" s="436">
        <v>6.1</v>
      </c>
      <c r="K811" s="437" t="s">
        <v>239</v>
      </c>
      <c r="L811" s="438">
        <v>16.023038576095981</v>
      </c>
      <c r="M811" s="439">
        <v>8.0115192880479906</v>
      </c>
      <c r="N811" s="441" t="s">
        <v>239</v>
      </c>
      <c r="O811" s="438">
        <v>20.014293274614094</v>
      </c>
      <c r="P811" s="439">
        <v>10.007146637307047</v>
      </c>
      <c r="Q811" s="441" t="s">
        <v>239</v>
      </c>
      <c r="R811" s="442">
        <v>25</v>
      </c>
      <c r="S811" s="443">
        <v>12.5</v>
      </c>
      <c r="T811" s="437" t="s">
        <v>239</v>
      </c>
      <c r="U811" s="444">
        <v>64</v>
      </c>
      <c r="V811" s="432">
        <v>32</v>
      </c>
      <c r="W811" s="437" t="s">
        <v>239</v>
      </c>
      <c r="X811" s="443" t="s">
        <v>210</v>
      </c>
      <c r="Y811" s="436" t="s">
        <v>194</v>
      </c>
      <c r="Z811" s="436">
        <v>87.8</v>
      </c>
      <c r="AA811" s="436">
        <v>89.3</v>
      </c>
      <c r="AB811" s="436">
        <v>89.5</v>
      </c>
      <c r="AC811" s="436">
        <v>88.5</v>
      </c>
      <c r="AD811" s="436">
        <v>52.1</v>
      </c>
      <c r="AE811" s="436">
        <v>65.400000000000006</v>
      </c>
      <c r="AF811" s="436">
        <v>73</v>
      </c>
      <c r="AG811" s="436">
        <v>13.4</v>
      </c>
      <c r="AH811" s="436">
        <v>35.5</v>
      </c>
      <c r="AI811" s="436">
        <v>63</v>
      </c>
      <c r="AJ811" s="436">
        <v>33.098000000000006</v>
      </c>
      <c r="AK811" s="436">
        <v>265</v>
      </c>
      <c r="AL811" s="436">
        <v>470</v>
      </c>
      <c r="AM811" s="436">
        <v>247</v>
      </c>
      <c r="AN811" s="432">
        <v>23</v>
      </c>
      <c r="AO811" s="432">
        <v>35</v>
      </c>
      <c r="AP811" s="446">
        <v>155</v>
      </c>
      <c r="AQ811" s="447">
        <v>34.143311743958506</v>
      </c>
      <c r="AR811" s="446">
        <v>0</v>
      </c>
      <c r="AS811" s="449">
        <v>0.60399999999999998</v>
      </c>
      <c r="AT811" s="432" t="s">
        <v>196</v>
      </c>
      <c r="AU811" s="432" t="s">
        <v>197</v>
      </c>
      <c r="AV811" s="450">
        <v>64</v>
      </c>
      <c r="AW811" s="450">
        <v>71</v>
      </c>
      <c r="AX811" s="450">
        <v>41</v>
      </c>
      <c r="AY811" s="450">
        <v>42</v>
      </c>
      <c r="AZ811" s="450">
        <v>52</v>
      </c>
      <c r="BA811" s="450">
        <v>64</v>
      </c>
      <c r="BB811" s="450">
        <v>54</v>
      </c>
      <c r="BC811" s="450">
        <v>47</v>
      </c>
      <c r="BD811" s="450">
        <v>34</v>
      </c>
      <c r="BE811" s="451">
        <f t="shared" si="61"/>
        <v>503.07584745762711</v>
      </c>
      <c r="BF811" s="450">
        <v>2400</v>
      </c>
      <c r="BG811" s="451">
        <f t="shared" si="62"/>
        <v>503.07584745762711</v>
      </c>
      <c r="BH811" s="450">
        <v>2400</v>
      </c>
      <c r="BI811" s="446" t="s">
        <v>198</v>
      </c>
      <c r="BJ811" s="446" t="s">
        <v>199</v>
      </c>
      <c r="BK811" s="452" t="s">
        <v>200</v>
      </c>
      <c r="BL811" s="459" t="s">
        <v>195</v>
      </c>
      <c r="BM811" s="455" t="s">
        <v>195</v>
      </c>
      <c r="BN811" s="454" t="s">
        <v>195</v>
      </c>
      <c r="BO811" s="455" t="s">
        <v>195</v>
      </c>
      <c r="BP811" s="454" t="s">
        <v>195</v>
      </c>
      <c r="BQ811" s="454" t="s">
        <v>195</v>
      </c>
      <c r="BT811" s="485">
        <v>270.79894739999997</v>
      </c>
    </row>
    <row r="812" spans="1:72" ht="13.5" customHeight="1" outlineLevel="1">
      <c r="A812" s="431" t="s">
        <v>1532</v>
      </c>
      <c r="B812" s="432" t="s">
        <v>1504</v>
      </c>
      <c r="C812" s="432">
        <v>5</v>
      </c>
      <c r="D812" s="432">
        <v>6</v>
      </c>
      <c r="E812" s="432" t="s">
        <v>1528</v>
      </c>
      <c r="F812" s="433">
        <v>1175</v>
      </c>
      <c r="G812" s="456">
        <v>1045.75</v>
      </c>
      <c r="H812" s="434">
        <v>470</v>
      </c>
      <c r="I812" s="435">
        <v>5</v>
      </c>
      <c r="J812" s="436">
        <v>2.5</v>
      </c>
      <c r="K812" s="437" t="s">
        <v>239</v>
      </c>
      <c r="L812" s="438">
        <v>6.1478591372758604</v>
      </c>
      <c r="M812" s="439">
        <v>3.0739295686379302</v>
      </c>
      <c r="N812" s="441" t="s">
        <v>239</v>
      </c>
      <c r="O812" s="438">
        <v>7.2230097189074947</v>
      </c>
      <c r="P812" s="439">
        <v>3.6115048594537473</v>
      </c>
      <c r="Q812" s="441" t="s">
        <v>239</v>
      </c>
      <c r="R812" s="442">
        <v>8.6</v>
      </c>
      <c r="S812" s="443">
        <v>4.3</v>
      </c>
      <c r="T812" s="437" t="s">
        <v>239</v>
      </c>
      <c r="U812" s="444">
        <v>92</v>
      </c>
      <c r="V812" s="432">
        <v>46</v>
      </c>
      <c r="W812" s="437" t="s">
        <v>239</v>
      </c>
      <c r="X812" s="443" t="s">
        <v>213</v>
      </c>
      <c r="Y812" s="436" t="s">
        <v>194</v>
      </c>
      <c r="Z812" s="436">
        <v>89.5</v>
      </c>
      <c r="AA812" s="436">
        <v>90.1</v>
      </c>
      <c r="AB812" s="436">
        <v>89.5</v>
      </c>
      <c r="AC812" s="436">
        <v>88.5</v>
      </c>
      <c r="AD812" s="436">
        <v>59.4</v>
      </c>
      <c r="AE812" s="436">
        <v>71.400000000000006</v>
      </c>
      <c r="AF812" s="436">
        <v>78.099999999999994</v>
      </c>
      <c r="AG812" s="436">
        <v>26.5</v>
      </c>
      <c r="AH812" s="436">
        <v>50</v>
      </c>
      <c r="AI812" s="436">
        <v>86</v>
      </c>
      <c r="AJ812" s="436">
        <v>54.324999999999996</v>
      </c>
      <c r="AK812" s="436">
        <v>220</v>
      </c>
      <c r="AL812" s="436">
        <v>380</v>
      </c>
      <c r="AM812" s="436">
        <v>205</v>
      </c>
      <c r="AN812" s="432">
        <v>14</v>
      </c>
      <c r="AO812" s="432">
        <v>21</v>
      </c>
      <c r="AP812" s="446">
        <v>171</v>
      </c>
      <c r="AQ812" s="447">
        <v>38.217178098698355</v>
      </c>
      <c r="AR812" s="446">
        <v>0</v>
      </c>
      <c r="AS812" s="449">
        <v>0.71120000000000005</v>
      </c>
      <c r="AT812" s="432" t="s">
        <v>196</v>
      </c>
      <c r="AU812" s="432" t="s">
        <v>197</v>
      </c>
      <c r="AV812" s="450">
        <v>64</v>
      </c>
      <c r="AW812" s="450">
        <v>71</v>
      </c>
      <c r="AX812" s="450">
        <v>41</v>
      </c>
      <c r="AY812" s="450">
        <v>42</v>
      </c>
      <c r="AZ812" s="450">
        <v>52</v>
      </c>
      <c r="BA812" s="450">
        <v>64</v>
      </c>
      <c r="BB812" s="450">
        <v>54</v>
      </c>
      <c r="BC812" s="450">
        <v>47</v>
      </c>
      <c r="BD812" s="450">
        <v>34</v>
      </c>
      <c r="BE812" s="451">
        <f t="shared" si="61"/>
        <v>503.07584745762711</v>
      </c>
      <c r="BF812" s="450">
        <v>2400</v>
      </c>
      <c r="BG812" s="451">
        <f t="shared" si="62"/>
        <v>503.07584745762711</v>
      </c>
      <c r="BH812" s="450">
        <v>2400</v>
      </c>
      <c r="BI812" s="446" t="s">
        <v>198</v>
      </c>
      <c r="BJ812" s="446" t="s">
        <v>199</v>
      </c>
      <c r="BK812" s="452" t="s">
        <v>200</v>
      </c>
      <c r="BL812" s="453">
        <v>1.1499999999999999</v>
      </c>
      <c r="BM812" s="454">
        <v>40</v>
      </c>
      <c r="BN812" s="454" t="s">
        <v>195</v>
      </c>
      <c r="BO812" s="455" t="s">
        <v>195</v>
      </c>
      <c r="BP812" s="454" t="s">
        <v>195</v>
      </c>
      <c r="BQ812" s="454" t="s">
        <v>195</v>
      </c>
      <c r="BT812" s="485">
        <v>225.76473680000001</v>
      </c>
    </row>
    <row r="813" spans="1:72" ht="13.5" customHeight="1" outlineLevel="1">
      <c r="A813" s="431" t="s">
        <v>1533</v>
      </c>
      <c r="B813" s="432" t="s">
        <v>1504</v>
      </c>
      <c r="C813" s="432">
        <v>2</v>
      </c>
      <c r="D813" s="432">
        <v>8</v>
      </c>
      <c r="E813" s="432" t="s">
        <v>1526</v>
      </c>
      <c r="F813" s="470">
        <v>870</v>
      </c>
      <c r="G813" s="456">
        <v>774.30000000000007</v>
      </c>
      <c r="H813" s="434">
        <v>348</v>
      </c>
      <c r="I813" s="435">
        <v>9</v>
      </c>
      <c r="J813" s="436">
        <v>4.5</v>
      </c>
      <c r="K813" s="437" t="s">
        <v>239</v>
      </c>
      <c r="L813" s="438">
        <v>9.6</v>
      </c>
      <c r="M813" s="439">
        <v>4.8</v>
      </c>
      <c r="N813" s="441" t="s">
        <v>239</v>
      </c>
      <c r="O813" s="438">
        <v>10.4</v>
      </c>
      <c r="P813" s="439">
        <v>5.2</v>
      </c>
      <c r="Q813" s="441" t="s">
        <v>239</v>
      </c>
      <c r="R813" s="442">
        <v>14</v>
      </c>
      <c r="S813" s="443">
        <v>7</v>
      </c>
      <c r="T813" s="437" t="s">
        <v>239</v>
      </c>
      <c r="U813" s="444">
        <v>32</v>
      </c>
      <c r="V813" s="432">
        <v>16</v>
      </c>
      <c r="W813" s="437" t="s">
        <v>239</v>
      </c>
      <c r="X813" s="443" t="s">
        <v>222</v>
      </c>
      <c r="Y813" s="436" t="s">
        <v>194</v>
      </c>
      <c r="Z813" s="436">
        <v>84</v>
      </c>
      <c r="AA813" s="436">
        <v>84.5</v>
      </c>
      <c r="AB813" s="436">
        <v>84</v>
      </c>
      <c r="AC813" s="436">
        <v>82.5</v>
      </c>
      <c r="AD813" s="436">
        <v>51</v>
      </c>
      <c r="AE813" s="436">
        <v>63</v>
      </c>
      <c r="AF813" s="436">
        <v>67</v>
      </c>
      <c r="AG813" s="436">
        <v>12</v>
      </c>
      <c r="AH813" s="436">
        <v>20</v>
      </c>
      <c r="AI813" s="436">
        <v>35</v>
      </c>
      <c r="AJ813" s="436">
        <v>18.96</v>
      </c>
      <c r="AK813" s="436">
        <v>170</v>
      </c>
      <c r="AL813" s="436">
        <v>290</v>
      </c>
      <c r="AM813" s="436">
        <v>158</v>
      </c>
      <c r="AN813" s="432">
        <v>22</v>
      </c>
      <c r="AO813" s="432">
        <v>38</v>
      </c>
      <c r="AP813" s="446">
        <v>126</v>
      </c>
      <c r="AQ813" s="447">
        <v>3.53</v>
      </c>
      <c r="AR813" s="446">
        <v>0</v>
      </c>
      <c r="AS813" s="449">
        <v>0.48</v>
      </c>
      <c r="AT813" s="432" t="s">
        <v>196</v>
      </c>
      <c r="AU813" s="432" t="s">
        <v>197</v>
      </c>
      <c r="AV813" s="450">
        <v>64</v>
      </c>
      <c r="AW813" s="450">
        <v>73</v>
      </c>
      <c r="AX813" s="450">
        <v>41</v>
      </c>
      <c r="AY813" s="450">
        <v>42</v>
      </c>
      <c r="AZ813" s="450">
        <v>52</v>
      </c>
      <c r="BA813" s="450">
        <v>64</v>
      </c>
      <c r="BB813" s="450">
        <v>54</v>
      </c>
      <c r="BC813" s="450">
        <v>47</v>
      </c>
      <c r="BD813" s="450">
        <v>34</v>
      </c>
      <c r="BE813" s="451">
        <f t="shared" si="61"/>
        <v>670.76779661016951</v>
      </c>
      <c r="BF813" s="450">
        <v>1800</v>
      </c>
      <c r="BG813" s="451">
        <f t="shared" si="62"/>
        <v>670.76779661016951</v>
      </c>
      <c r="BH813" s="458">
        <f t="shared" ref="BH813:BH814" si="64">BF813</f>
        <v>1800</v>
      </c>
      <c r="BI813" s="446" t="s">
        <v>198</v>
      </c>
      <c r="BJ813" s="446" t="s">
        <v>199</v>
      </c>
      <c r="BK813" s="452" t="s">
        <v>200</v>
      </c>
      <c r="BL813" s="453">
        <v>1.1499999999999999</v>
      </c>
      <c r="BM813" s="454">
        <v>40</v>
      </c>
      <c r="BN813" s="454" t="s">
        <v>195</v>
      </c>
      <c r="BO813" s="455" t="s">
        <v>195</v>
      </c>
      <c r="BP813" s="454" t="s">
        <v>195</v>
      </c>
      <c r="BQ813" s="454" t="s">
        <v>195</v>
      </c>
      <c r="BT813" s="485">
        <v>155.45683159999999</v>
      </c>
    </row>
    <row r="814" spans="1:72" ht="13.5" customHeight="1" outlineLevel="1">
      <c r="A814" s="431" t="s">
        <v>1534</v>
      </c>
      <c r="B814" s="432" t="s">
        <v>1504</v>
      </c>
      <c r="C814" s="432">
        <v>3</v>
      </c>
      <c r="D814" s="432">
        <v>8</v>
      </c>
      <c r="E814" s="432" t="s">
        <v>1528</v>
      </c>
      <c r="F814" s="433">
        <v>870</v>
      </c>
      <c r="G814" s="456">
        <v>783</v>
      </c>
      <c r="H814" s="434">
        <v>365.4</v>
      </c>
      <c r="I814" s="435">
        <v>6</v>
      </c>
      <c r="J814" s="436">
        <v>3</v>
      </c>
      <c r="K814" s="437" t="s">
        <v>239</v>
      </c>
      <c r="L814" s="438">
        <v>7.3093291436964147</v>
      </c>
      <c r="M814" s="439">
        <v>3.6546645718482074</v>
      </c>
      <c r="N814" s="441" t="s">
        <v>239</v>
      </c>
      <c r="O814" s="438">
        <v>8.265693312541968</v>
      </c>
      <c r="P814" s="439">
        <v>4.132846656270984</v>
      </c>
      <c r="Q814" s="441" t="s">
        <v>239</v>
      </c>
      <c r="R814" s="442">
        <v>9.6</v>
      </c>
      <c r="S814" s="443">
        <v>4.8</v>
      </c>
      <c r="T814" s="437" t="s">
        <v>239</v>
      </c>
      <c r="U814" s="444">
        <v>50</v>
      </c>
      <c r="V814" s="432">
        <v>25</v>
      </c>
      <c r="W814" s="437" t="s">
        <v>239</v>
      </c>
      <c r="X814" s="443" t="s">
        <v>222</v>
      </c>
      <c r="Y814" s="436" t="s">
        <v>194</v>
      </c>
      <c r="Z814" s="436">
        <v>85.5</v>
      </c>
      <c r="AA814" s="436">
        <v>86.5</v>
      </c>
      <c r="AB814" s="436">
        <v>85.5</v>
      </c>
      <c r="AC814" s="436">
        <v>84</v>
      </c>
      <c r="AD814" s="436">
        <v>45</v>
      </c>
      <c r="AE814" s="436">
        <v>59</v>
      </c>
      <c r="AF814" s="436">
        <v>68</v>
      </c>
      <c r="AG814" s="436">
        <v>18</v>
      </c>
      <c r="AH814" s="436">
        <v>31</v>
      </c>
      <c r="AI814" s="436">
        <v>52</v>
      </c>
      <c r="AJ814" s="436">
        <v>29.339999999999996</v>
      </c>
      <c r="AK814" s="436">
        <v>175</v>
      </c>
      <c r="AL814" s="436">
        <v>290</v>
      </c>
      <c r="AM814" s="436">
        <v>163</v>
      </c>
      <c r="AN814" s="432">
        <v>19</v>
      </c>
      <c r="AO814" s="432">
        <v>31</v>
      </c>
      <c r="AP814" s="446">
        <v>141</v>
      </c>
      <c r="AQ814" s="447">
        <v>4.0599999999999996</v>
      </c>
      <c r="AR814" s="446">
        <v>0</v>
      </c>
      <c r="AS814" s="449">
        <v>0.6</v>
      </c>
      <c r="AT814" s="432" t="s">
        <v>196</v>
      </c>
      <c r="AU814" s="432" t="s">
        <v>197</v>
      </c>
      <c r="AV814" s="450">
        <v>64</v>
      </c>
      <c r="AW814" s="450">
        <v>73</v>
      </c>
      <c r="AX814" s="450">
        <v>41</v>
      </c>
      <c r="AY814" s="450">
        <v>42</v>
      </c>
      <c r="AZ814" s="450">
        <v>52</v>
      </c>
      <c r="BA814" s="450">
        <v>64</v>
      </c>
      <c r="BB814" s="450">
        <v>54</v>
      </c>
      <c r="BC814" s="450">
        <v>47</v>
      </c>
      <c r="BD814" s="450">
        <v>34</v>
      </c>
      <c r="BE814" s="451">
        <f t="shared" si="61"/>
        <v>670.76779661016951</v>
      </c>
      <c r="BF814" s="450">
        <v>1800</v>
      </c>
      <c r="BG814" s="451">
        <f t="shared" si="62"/>
        <v>670.76779661016951</v>
      </c>
      <c r="BH814" s="458">
        <f t="shared" si="64"/>
        <v>1800</v>
      </c>
      <c r="BI814" s="446" t="s">
        <v>198</v>
      </c>
      <c r="BJ814" s="446" t="s">
        <v>199</v>
      </c>
      <c r="BK814" s="452" t="s">
        <v>200</v>
      </c>
      <c r="BL814" s="459" t="s">
        <v>195</v>
      </c>
      <c r="BM814" s="455" t="s">
        <v>195</v>
      </c>
      <c r="BN814" s="454" t="s">
        <v>195</v>
      </c>
      <c r="BO814" s="455" t="s">
        <v>195</v>
      </c>
      <c r="BP814" s="454" t="s">
        <v>195</v>
      </c>
      <c r="BQ814" s="454" t="s">
        <v>195</v>
      </c>
      <c r="BT814" s="485">
        <v>137.81054420000001</v>
      </c>
    </row>
    <row r="815" spans="1:72" ht="13.5" customHeight="1" outlineLevel="1">
      <c r="A815" s="431" t="s">
        <v>1535</v>
      </c>
      <c r="B815" s="432" t="s">
        <v>1504</v>
      </c>
      <c r="C815" s="432">
        <v>15</v>
      </c>
      <c r="D815" s="432">
        <v>2</v>
      </c>
      <c r="E815" s="432" t="s">
        <v>1536</v>
      </c>
      <c r="F815" s="433">
        <v>3530</v>
      </c>
      <c r="G815" s="456">
        <v>3141.7000000000003</v>
      </c>
      <c r="H815" s="434">
        <v>1835.6000000000001</v>
      </c>
      <c r="I815" s="435">
        <v>10.199999999999999</v>
      </c>
      <c r="J815" s="436">
        <v>5.0999999999999996</v>
      </c>
      <c r="K815" s="437" t="s">
        <v>239</v>
      </c>
      <c r="L815" s="438">
        <v>18.600000000000001</v>
      </c>
      <c r="M815" s="439">
        <v>9.3000000000000007</v>
      </c>
      <c r="N815" s="441" t="s">
        <v>239</v>
      </c>
      <c r="O815" s="438">
        <v>25.6</v>
      </c>
      <c r="P815" s="439">
        <v>12.8</v>
      </c>
      <c r="Q815" s="441" t="s">
        <v>239</v>
      </c>
      <c r="R815" s="442">
        <v>34</v>
      </c>
      <c r="S815" s="443">
        <v>17</v>
      </c>
      <c r="T815" s="437" t="s">
        <v>239</v>
      </c>
      <c r="U815" s="444">
        <v>232</v>
      </c>
      <c r="V815" s="432">
        <v>116</v>
      </c>
      <c r="W815" s="437" t="s">
        <v>239</v>
      </c>
      <c r="X815" s="443" t="s">
        <v>231</v>
      </c>
      <c r="Y815" s="436" t="s">
        <v>194</v>
      </c>
      <c r="Z815" s="436">
        <v>90.7</v>
      </c>
      <c r="AA815" s="436">
        <v>91.3</v>
      </c>
      <c r="AB815" s="436">
        <v>91</v>
      </c>
      <c r="AC815" s="436">
        <v>90.2</v>
      </c>
      <c r="AD815" s="436">
        <v>80.599999999999994</v>
      </c>
      <c r="AE815" s="436">
        <v>87.4</v>
      </c>
      <c r="AF815" s="436">
        <v>88.2</v>
      </c>
      <c r="AG815" s="436">
        <v>22</v>
      </c>
      <c r="AH815" s="436">
        <v>46</v>
      </c>
      <c r="AI815" s="436">
        <v>57</v>
      </c>
      <c r="AJ815" s="436">
        <v>43.12</v>
      </c>
      <c r="AK815" s="436">
        <v>210</v>
      </c>
      <c r="AL815" s="436">
        <v>260</v>
      </c>
      <c r="AM815" s="436">
        <v>196</v>
      </c>
      <c r="AN815" s="432">
        <v>24</v>
      </c>
      <c r="AO815" s="432">
        <v>48</v>
      </c>
      <c r="AP815" s="446">
        <v>301</v>
      </c>
      <c r="AQ815" s="447">
        <v>53.817530425997234</v>
      </c>
      <c r="AR815" s="446">
        <v>0</v>
      </c>
      <c r="AS815" s="449">
        <v>1.1315</v>
      </c>
      <c r="AT815" s="432" t="s">
        <v>196</v>
      </c>
      <c r="AU815" s="432" t="s">
        <v>197</v>
      </c>
      <c r="AV815" s="450">
        <v>70</v>
      </c>
      <c r="AW815" s="450">
        <v>79</v>
      </c>
      <c r="AX815" s="450">
        <v>49</v>
      </c>
      <c r="AY815" s="450">
        <v>60</v>
      </c>
      <c r="AZ815" s="450">
        <v>73</v>
      </c>
      <c r="BA815" s="450">
        <v>72</v>
      </c>
      <c r="BB815" s="450">
        <v>75</v>
      </c>
      <c r="BC815" s="450">
        <v>69</v>
      </c>
      <c r="BD815" s="450">
        <v>56</v>
      </c>
      <c r="BE815" s="451">
        <f t="shared" si="61"/>
        <v>223.58926553672316</v>
      </c>
      <c r="BF815" s="450">
        <v>5400</v>
      </c>
      <c r="BG815" s="451">
        <f t="shared" si="62"/>
        <v>223.58926553672316</v>
      </c>
      <c r="BH815" s="450">
        <v>5400</v>
      </c>
      <c r="BI815" s="446" t="s">
        <v>198</v>
      </c>
      <c r="BJ815" s="446" t="s">
        <v>199</v>
      </c>
      <c r="BK815" s="452" t="s">
        <v>200</v>
      </c>
      <c r="BL815" s="453">
        <v>1.1499999999999999</v>
      </c>
      <c r="BM815" s="454">
        <v>40</v>
      </c>
      <c r="BN815" s="454" t="s">
        <v>195</v>
      </c>
      <c r="BO815" s="455" t="s">
        <v>195</v>
      </c>
      <c r="BP815" s="454" t="s">
        <v>195</v>
      </c>
      <c r="BQ815" s="454" t="s">
        <v>195</v>
      </c>
      <c r="BT815" s="485">
        <v>184.96333680000001</v>
      </c>
    </row>
    <row r="816" spans="1:72" ht="13.5" customHeight="1" outlineLevel="1">
      <c r="A816" s="431" t="s">
        <v>1537</v>
      </c>
      <c r="B816" s="432" t="s">
        <v>1504</v>
      </c>
      <c r="C816" s="432">
        <v>20</v>
      </c>
      <c r="D816" s="432">
        <v>2</v>
      </c>
      <c r="E816" s="432" t="s">
        <v>1538</v>
      </c>
      <c r="F816" s="433">
        <v>3515</v>
      </c>
      <c r="G816" s="456">
        <v>3128.35</v>
      </c>
      <c r="H816" s="434">
        <v>1827.8</v>
      </c>
      <c r="I816" s="435">
        <v>10.4</v>
      </c>
      <c r="J816" s="436">
        <v>5.2</v>
      </c>
      <c r="K816" s="437" t="s">
        <v>239</v>
      </c>
      <c r="L816" s="438">
        <v>23</v>
      </c>
      <c r="M816" s="439">
        <v>11.5</v>
      </c>
      <c r="N816" s="441" t="s">
        <v>239</v>
      </c>
      <c r="O816" s="438">
        <v>33</v>
      </c>
      <c r="P816" s="439">
        <v>16.5</v>
      </c>
      <c r="Q816" s="441" t="s">
        <v>239</v>
      </c>
      <c r="R816" s="442">
        <v>44</v>
      </c>
      <c r="S816" s="443">
        <v>22</v>
      </c>
      <c r="T816" s="437" t="s">
        <v>239</v>
      </c>
      <c r="U816" s="444">
        <v>290</v>
      </c>
      <c r="V816" s="432">
        <v>145</v>
      </c>
      <c r="W816" s="437" t="s">
        <v>239</v>
      </c>
      <c r="X816" s="443" t="s">
        <v>231</v>
      </c>
      <c r="Y816" s="436" t="s">
        <v>194</v>
      </c>
      <c r="Z816" s="436">
        <v>92.1</v>
      </c>
      <c r="AA816" s="436">
        <v>91.6</v>
      </c>
      <c r="AB816" s="436">
        <v>91</v>
      </c>
      <c r="AC816" s="436">
        <v>90.2</v>
      </c>
      <c r="AD816" s="436">
        <v>86.2</v>
      </c>
      <c r="AE816" s="436">
        <v>91.3</v>
      </c>
      <c r="AF816" s="436">
        <v>91.5</v>
      </c>
      <c r="AG816" s="436">
        <v>30</v>
      </c>
      <c r="AH816" s="436">
        <v>55</v>
      </c>
      <c r="AI816" s="436">
        <v>69</v>
      </c>
      <c r="AJ816" s="436">
        <v>51.9</v>
      </c>
      <c r="AK816" s="436">
        <v>185</v>
      </c>
      <c r="AL816" s="436">
        <v>230</v>
      </c>
      <c r="AM816" s="436">
        <v>173</v>
      </c>
      <c r="AN816" s="432">
        <v>20</v>
      </c>
      <c r="AO816" s="432">
        <v>45</v>
      </c>
      <c r="AP816" s="446">
        <v>313</v>
      </c>
      <c r="AQ816" s="447">
        <v>60.92</v>
      </c>
      <c r="AR816" s="446">
        <v>0</v>
      </c>
      <c r="AS816" s="449">
        <v>1.3546</v>
      </c>
      <c r="AT816" s="432" t="s">
        <v>196</v>
      </c>
      <c r="AU816" s="432" t="s">
        <v>197</v>
      </c>
      <c r="AV816" s="450">
        <v>67</v>
      </c>
      <c r="AW816" s="450">
        <v>79</v>
      </c>
      <c r="AX816" s="450">
        <v>40</v>
      </c>
      <c r="AY816" s="450">
        <v>54</v>
      </c>
      <c r="AZ816" s="450">
        <v>56</v>
      </c>
      <c r="BA816" s="450">
        <v>63</v>
      </c>
      <c r="BB816" s="450">
        <v>62</v>
      </c>
      <c r="BC816" s="450">
        <v>60</v>
      </c>
      <c r="BD816" s="450">
        <v>48</v>
      </c>
      <c r="BE816" s="451">
        <f t="shared" si="61"/>
        <v>223.58926553672316</v>
      </c>
      <c r="BF816" s="450">
        <v>5400</v>
      </c>
      <c r="BG816" s="451">
        <f t="shared" si="62"/>
        <v>223.58926553672316</v>
      </c>
      <c r="BH816" s="450">
        <v>5400</v>
      </c>
      <c r="BI816" s="446" t="s">
        <v>198</v>
      </c>
      <c r="BJ816" s="446" t="s">
        <v>199</v>
      </c>
      <c r="BK816" s="452" t="s">
        <v>200</v>
      </c>
      <c r="BL816" s="453">
        <v>1.1499999999999999</v>
      </c>
      <c r="BM816" s="454">
        <v>40</v>
      </c>
      <c r="BN816" s="454" t="s">
        <v>195</v>
      </c>
      <c r="BO816" s="455" t="s">
        <v>195</v>
      </c>
      <c r="BP816" s="454" t="s">
        <v>195</v>
      </c>
      <c r="BQ816" s="454" t="s">
        <v>195</v>
      </c>
      <c r="BT816" s="485">
        <v>167.48906840000001</v>
      </c>
    </row>
    <row r="817" spans="1:72" ht="13.5" customHeight="1" outlineLevel="1">
      <c r="A817" s="431" t="s">
        <v>1539</v>
      </c>
      <c r="B817" s="432" t="s">
        <v>1504</v>
      </c>
      <c r="C817" s="432">
        <v>15</v>
      </c>
      <c r="D817" s="432">
        <v>4</v>
      </c>
      <c r="E817" s="432" t="s">
        <v>1536</v>
      </c>
      <c r="F817" s="433">
        <v>1770</v>
      </c>
      <c r="G817" s="456">
        <v>1575.3</v>
      </c>
      <c r="H817" s="434">
        <v>708</v>
      </c>
      <c r="I817" s="435">
        <v>17</v>
      </c>
      <c r="J817" s="436">
        <v>8.5</v>
      </c>
      <c r="K817" s="437" t="s">
        <v>261</v>
      </c>
      <c r="L817" s="438">
        <v>24</v>
      </c>
      <c r="M817" s="439">
        <v>12</v>
      </c>
      <c r="N817" s="441" t="s">
        <v>239</v>
      </c>
      <c r="O817" s="438">
        <v>30</v>
      </c>
      <c r="P817" s="439">
        <v>15</v>
      </c>
      <c r="Q817" s="441" t="s">
        <v>239</v>
      </c>
      <c r="R817" s="442">
        <v>38</v>
      </c>
      <c r="S817" s="443">
        <v>19</v>
      </c>
      <c r="T817" s="437" t="s">
        <v>239</v>
      </c>
      <c r="U817" s="444">
        <v>232</v>
      </c>
      <c r="V817" s="432">
        <v>116</v>
      </c>
      <c r="W817" s="437" t="s">
        <v>239</v>
      </c>
      <c r="X817" s="443" t="s">
        <v>231</v>
      </c>
      <c r="Y817" s="436" t="s">
        <v>194</v>
      </c>
      <c r="Z817" s="436">
        <v>92.3</v>
      </c>
      <c r="AA817" s="436">
        <v>92.8</v>
      </c>
      <c r="AB817" s="436">
        <v>92.4</v>
      </c>
      <c r="AC817" s="436">
        <v>91.7</v>
      </c>
      <c r="AD817" s="436">
        <v>64.5</v>
      </c>
      <c r="AE817" s="436">
        <v>74.7</v>
      </c>
      <c r="AF817" s="436">
        <v>80</v>
      </c>
      <c r="AG817" s="436">
        <v>44</v>
      </c>
      <c r="AH817" s="436">
        <v>81</v>
      </c>
      <c r="AI817" s="436">
        <v>103</v>
      </c>
      <c r="AJ817" s="436">
        <v>61.599999999999994</v>
      </c>
      <c r="AK817" s="436">
        <v>185</v>
      </c>
      <c r="AL817" s="436">
        <v>235</v>
      </c>
      <c r="AM817" s="436">
        <v>140</v>
      </c>
      <c r="AN817" s="432">
        <v>21</v>
      </c>
      <c r="AO817" s="432">
        <v>33</v>
      </c>
      <c r="AP817" s="446">
        <v>242.22</v>
      </c>
      <c r="AQ817" s="447">
        <v>63.96583293670092</v>
      </c>
      <c r="AR817" s="446">
        <v>0</v>
      </c>
      <c r="AS817" s="449">
        <v>1.6809000000000001</v>
      </c>
      <c r="AT817" s="432" t="s">
        <v>196</v>
      </c>
      <c r="AU817" s="432" t="s">
        <v>197</v>
      </c>
      <c r="AV817" s="450">
        <v>61</v>
      </c>
      <c r="AW817" s="450">
        <v>73</v>
      </c>
      <c r="AX817" s="450">
        <v>40</v>
      </c>
      <c r="AY817" s="450">
        <v>47</v>
      </c>
      <c r="AZ817" s="450">
        <v>53</v>
      </c>
      <c r="BA817" s="450">
        <v>59</v>
      </c>
      <c r="BB817" s="450">
        <v>56</v>
      </c>
      <c r="BC817" s="450">
        <v>47</v>
      </c>
      <c r="BD817" s="450">
        <v>38</v>
      </c>
      <c r="BE817" s="451">
        <f t="shared" si="61"/>
        <v>335.38389830508476</v>
      </c>
      <c r="BF817" s="450">
        <v>3600</v>
      </c>
      <c r="BG817" s="451">
        <f t="shared" si="62"/>
        <v>335.38389830508476</v>
      </c>
      <c r="BH817" s="450">
        <v>3600</v>
      </c>
      <c r="BI817" s="446" t="s">
        <v>198</v>
      </c>
      <c r="BJ817" s="446" t="s">
        <v>199</v>
      </c>
      <c r="BK817" s="452" t="s">
        <v>200</v>
      </c>
      <c r="BL817" s="453">
        <v>1.1499999999999999</v>
      </c>
      <c r="BM817" s="454">
        <v>40</v>
      </c>
      <c r="BN817" s="454" t="s">
        <v>195</v>
      </c>
      <c r="BO817" s="455" t="s">
        <v>195</v>
      </c>
      <c r="BP817" s="454" t="s">
        <v>195</v>
      </c>
      <c r="BQ817" s="454" t="s">
        <v>195</v>
      </c>
      <c r="BT817" s="485">
        <v>159.80076320000001</v>
      </c>
    </row>
    <row r="818" spans="1:72" ht="13.5" customHeight="1" outlineLevel="1">
      <c r="A818" s="431" t="s">
        <v>1540</v>
      </c>
      <c r="B818" s="432" t="s">
        <v>1504</v>
      </c>
      <c r="C818" s="432">
        <v>20</v>
      </c>
      <c r="D818" s="432">
        <v>4</v>
      </c>
      <c r="E818" s="432" t="s">
        <v>1538</v>
      </c>
      <c r="F818" s="433">
        <v>1770</v>
      </c>
      <c r="G818" s="456">
        <v>1575.3</v>
      </c>
      <c r="H818" s="434">
        <v>920.4</v>
      </c>
      <c r="I818" s="435">
        <v>20.96</v>
      </c>
      <c r="J818" s="436">
        <v>10.48</v>
      </c>
      <c r="K818" s="437" t="s">
        <v>239</v>
      </c>
      <c r="L818" s="438">
        <v>30.839123492796698</v>
      </c>
      <c r="M818" s="439">
        <v>15.419561746398349</v>
      </c>
      <c r="N818" s="441" t="s">
        <v>239</v>
      </c>
      <c r="O818" s="438">
        <v>39.670483647157667</v>
      </c>
      <c r="P818" s="439">
        <v>19.835241823578833</v>
      </c>
      <c r="Q818" s="441" t="s">
        <v>239</v>
      </c>
      <c r="R818" s="442">
        <v>50</v>
      </c>
      <c r="S818" s="443">
        <v>25</v>
      </c>
      <c r="T818" s="437" t="s">
        <v>239</v>
      </c>
      <c r="U818" s="444">
        <v>290</v>
      </c>
      <c r="V818" s="432">
        <v>145</v>
      </c>
      <c r="W818" s="437" t="s">
        <v>239</v>
      </c>
      <c r="X818" s="443" t="s">
        <v>231</v>
      </c>
      <c r="Y818" s="436" t="s">
        <v>194</v>
      </c>
      <c r="Z818" s="436">
        <v>93.1</v>
      </c>
      <c r="AA818" s="436">
        <v>93.4</v>
      </c>
      <c r="AB818" s="436">
        <v>93</v>
      </c>
      <c r="AC818" s="436">
        <v>92.4</v>
      </c>
      <c r="AD818" s="436">
        <v>65.3</v>
      </c>
      <c r="AE818" s="436">
        <v>75.900000000000006</v>
      </c>
      <c r="AF818" s="436">
        <v>80.5</v>
      </c>
      <c r="AG818" s="436">
        <v>60</v>
      </c>
      <c r="AH818" s="436">
        <v>110</v>
      </c>
      <c r="AI818" s="436">
        <v>144</v>
      </c>
      <c r="AJ818" s="436">
        <v>103.8</v>
      </c>
      <c r="AK818" s="436">
        <v>185</v>
      </c>
      <c r="AL818" s="436">
        <v>240</v>
      </c>
      <c r="AM818" s="436">
        <v>173</v>
      </c>
      <c r="AN818" s="432">
        <v>15</v>
      </c>
      <c r="AO818" s="432">
        <v>33</v>
      </c>
      <c r="AP818" s="446">
        <v>266.44200000000001</v>
      </c>
      <c r="AQ818" s="447">
        <v>74.42</v>
      </c>
      <c r="AR818" s="446">
        <v>99</v>
      </c>
      <c r="AS818" s="449">
        <v>2.0642999999999998</v>
      </c>
      <c r="AT818" s="432" t="s">
        <v>196</v>
      </c>
      <c r="AU818" s="432" t="s">
        <v>197</v>
      </c>
      <c r="AV818" s="450">
        <v>61</v>
      </c>
      <c r="AW818" s="450">
        <v>73</v>
      </c>
      <c r="AX818" s="450">
        <v>40</v>
      </c>
      <c r="AY818" s="450">
        <v>47</v>
      </c>
      <c r="AZ818" s="450">
        <v>53</v>
      </c>
      <c r="BA818" s="450">
        <v>59</v>
      </c>
      <c r="BB818" s="450">
        <v>56</v>
      </c>
      <c r="BC818" s="450">
        <v>47</v>
      </c>
      <c r="BD818" s="450">
        <v>38</v>
      </c>
      <c r="BE818" s="451">
        <f t="shared" si="61"/>
        <v>335.38389830508476</v>
      </c>
      <c r="BF818" s="450">
        <v>3600</v>
      </c>
      <c r="BG818" s="451">
        <f t="shared" si="62"/>
        <v>335.38389830508476</v>
      </c>
      <c r="BH818" s="450">
        <v>3600</v>
      </c>
      <c r="BI818" s="446" t="s">
        <v>198</v>
      </c>
      <c r="BJ818" s="446" t="s">
        <v>199</v>
      </c>
      <c r="BK818" s="452" t="s">
        <v>200</v>
      </c>
      <c r="BL818" s="453">
        <v>1.1499999999999999</v>
      </c>
      <c r="BM818" s="454">
        <v>40</v>
      </c>
      <c r="BN818" s="454" t="s">
        <v>195</v>
      </c>
      <c r="BO818" s="455" t="s">
        <v>195</v>
      </c>
      <c r="BP818" s="454" t="s">
        <v>195</v>
      </c>
      <c r="BQ818" s="454" t="s">
        <v>195</v>
      </c>
      <c r="BT818" s="485">
        <v>163.16</v>
      </c>
    </row>
    <row r="819" spans="1:72" ht="13.5" customHeight="1" outlineLevel="1">
      <c r="A819" s="431" t="s">
        <v>1541</v>
      </c>
      <c r="B819" s="432" t="s">
        <v>1504</v>
      </c>
      <c r="C819" s="432">
        <v>7.5</v>
      </c>
      <c r="D819" s="432">
        <v>6</v>
      </c>
      <c r="E819" s="432" t="s">
        <v>1536</v>
      </c>
      <c r="F819" s="433">
        <v>1175</v>
      </c>
      <c r="G819" s="456">
        <v>1045.75</v>
      </c>
      <c r="H819" s="434">
        <v>481.74999999999994</v>
      </c>
      <c r="I819" s="435">
        <v>10</v>
      </c>
      <c r="J819" s="436">
        <v>5</v>
      </c>
      <c r="K819" s="437" t="s">
        <v>239</v>
      </c>
      <c r="L819" s="438">
        <v>13.214931976927712</v>
      </c>
      <c r="M819" s="439">
        <v>6.607465988463856</v>
      </c>
      <c r="N819" s="441" t="s">
        <v>239</v>
      </c>
      <c r="O819" s="438">
        <v>16.41833863456398</v>
      </c>
      <c r="P819" s="439">
        <v>8.2091693172819902</v>
      </c>
      <c r="Q819" s="441" t="s">
        <v>239</v>
      </c>
      <c r="R819" s="442">
        <v>20</v>
      </c>
      <c r="S819" s="443">
        <v>10.5</v>
      </c>
      <c r="T819" s="437" t="s">
        <v>239</v>
      </c>
      <c r="U819" s="444">
        <v>126</v>
      </c>
      <c r="V819" s="432">
        <v>63</v>
      </c>
      <c r="W819" s="437" t="s">
        <v>239</v>
      </c>
      <c r="X819" s="443" t="s">
        <v>222</v>
      </c>
      <c r="Y819" s="436" t="s">
        <v>194</v>
      </c>
      <c r="Z819" s="436">
        <v>91.1</v>
      </c>
      <c r="AA819" s="436">
        <v>91.5</v>
      </c>
      <c r="AB819" s="436">
        <v>91</v>
      </c>
      <c r="AC819" s="436">
        <v>90.2</v>
      </c>
      <c r="AD819" s="436">
        <v>58.4</v>
      </c>
      <c r="AE819" s="436">
        <v>70.2</v>
      </c>
      <c r="AF819" s="436">
        <v>77.2</v>
      </c>
      <c r="AG819" s="436">
        <v>33</v>
      </c>
      <c r="AH819" s="436">
        <v>55</v>
      </c>
      <c r="AI819" s="436">
        <v>86</v>
      </c>
      <c r="AJ819" s="436">
        <v>50.82</v>
      </c>
      <c r="AK819" s="436">
        <v>165</v>
      </c>
      <c r="AL819" s="436">
        <v>260</v>
      </c>
      <c r="AM819" s="436">
        <v>154</v>
      </c>
      <c r="AN819" s="432">
        <v>26</v>
      </c>
      <c r="AO819" s="432">
        <v>45</v>
      </c>
      <c r="AP819" s="446">
        <v>248.82599999999999</v>
      </c>
      <c r="AQ819" s="447">
        <v>58.599684513420499</v>
      </c>
      <c r="AR819" s="446">
        <v>0</v>
      </c>
      <c r="AS819" s="449">
        <v>1.4974000000000001</v>
      </c>
      <c r="AT819" s="432" t="s">
        <v>196</v>
      </c>
      <c r="AU819" s="432" t="s">
        <v>197</v>
      </c>
      <c r="AV819" s="450">
        <v>55</v>
      </c>
      <c r="AW819" s="450">
        <v>67</v>
      </c>
      <c r="AX819" s="450">
        <v>21</v>
      </c>
      <c r="AY819" s="450">
        <v>40</v>
      </c>
      <c r="AZ819" s="450">
        <v>42</v>
      </c>
      <c r="BA819" s="450">
        <v>51</v>
      </c>
      <c r="BB819" s="450">
        <v>46</v>
      </c>
      <c r="BC819" s="450">
        <v>51</v>
      </c>
      <c r="BD819" s="450">
        <v>28</v>
      </c>
      <c r="BE819" s="451">
        <f t="shared" si="61"/>
        <v>503.07584745762711</v>
      </c>
      <c r="BF819" s="450">
        <v>2400</v>
      </c>
      <c r="BG819" s="451">
        <f t="shared" si="62"/>
        <v>503.07584745762711</v>
      </c>
      <c r="BH819" s="450">
        <v>2400</v>
      </c>
      <c r="BI819" s="446" t="s">
        <v>198</v>
      </c>
      <c r="BJ819" s="446" t="s">
        <v>199</v>
      </c>
      <c r="BK819" s="452" t="s">
        <v>200</v>
      </c>
      <c r="BL819" s="453">
        <v>1.1499999999999999</v>
      </c>
      <c r="BM819" s="454">
        <v>40</v>
      </c>
      <c r="BN819" s="454" t="s">
        <v>195</v>
      </c>
      <c r="BO819" s="455" t="s">
        <v>195</v>
      </c>
      <c r="BP819" s="454" t="s">
        <v>195</v>
      </c>
      <c r="BQ819" s="454" t="s">
        <v>195</v>
      </c>
      <c r="BT819" s="485">
        <v>174.2105263</v>
      </c>
    </row>
    <row r="820" spans="1:72" ht="13.5" customHeight="1" outlineLevel="1">
      <c r="A820" s="431" t="s">
        <v>1542</v>
      </c>
      <c r="B820" s="432" t="s">
        <v>1504</v>
      </c>
      <c r="C820" s="432">
        <v>10</v>
      </c>
      <c r="D820" s="432">
        <v>6</v>
      </c>
      <c r="E820" s="432" t="s">
        <v>1538</v>
      </c>
      <c r="F820" s="433">
        <v>1175</v>
      </c>
      <c r="G820" s="456">
        <v>1045.75</v>
      </c>
      <c r="H820" s="434">
        <v>434.75</v>
      </c>
      <c r="I820" s="435">
        <v>12.6</v>
      </c>
      <c r="J820" s="436">
        <v>6.3</v>
      </c>
      <c r="K820" s="437" t="s">
        <v>239</v>
      </c>
      <c r="L820" s="438">
        <v>16.813528404761367</v>
      </c>
      <c r="M820" s="439">
        <v>8.4067642023806837</v>
      </c>
      <c r="N820" s="441" t="s">
        <v>239</v>
      </c>
      <c r="O820" s="438">
        <v>21.439648246239994</v>
      </c>
      <c r="P820" s="439">
        <v>10.719824123119997</v>
      </c>
      <c r="Q820" s="441" t="s">
        <v>239</v>
      </c>
      <c r="R820" s="442">
        <v>27</v>
      </c>
      <c r="S820" s="443">
        <v>13.5</v>
      </c>
      <c r="T820" s="437" t="s">
        <v>239</v>
      </c>
      <c r="U820" s="444">
        <v>162</v>
      </c>
      <c r="V820" s="432">
        <v>81</v>
      </c>
      <c r="W820" s="437" t="s">
        <v>239</v>
      </c>
      <c r="X820" s="443" t="s">
        <v>222</v>
      </c>
      <c r="Y820" s="436" t="s">
        <v>194</v>
      </c>
      <c r="Z820" s="436">
        <v>91.4</v>
      </c>
      <c r="AA820" s="436">
        <v>91.6</v>
      </c>
      <c r="AB820" s="436">
        <v>91</v>
      </c>
      <c r="AC820" s="436">
        <v>90.2</v>
      </c>
      <c r="AD820" s="436">
        <v>61</v>
      </c>
      <c r="AE820" s="436">
        <v>71.599999999999994</v>
      </c>
      <c r="AF820" s="436">
        <v>76.2</v>
      </c>
      <c r="AG820" s="436">
        <v>45</v>
      </c>
      <c r="AH820" s="436">
        <v>74</v>
      </c>
      <c r="AI820" s="436">
        <v>112</v>
      </c>
      <c r="AJ820" s="436">
        <v>69.75</v>
      </c>
      <c r="AK820" s="436">
        <v>165</v>
      </c>
      <c r="AL820" s="436">
        <v>250</v>
      </c>
      <c r="AM820" s="436">
        <v>155</v>
      </c>
      <c r="AN820" s="432">
        <v>18</v>
      </c>
      <c r="AO820" s="432">
        <v>38</v>
      </c>
      <c r="AP820" s="446">
        <v>257.63400000000001</v>
      </c>
      <c r="AQ820" s="447">
        <v>64.3</v>
      </c>
      <c r="AR820" s="446">
        <v>0</v>
      </c>
      <c r="AS820" s="449">
        <v>1.7082999999999999</v>
      </c>
      <c r="AT820" s="432" t="s">
        <v>196</v>
      </c>
      <c r="AU820" s="432" t="s">
        <v>197</v>
      </c>
      <c r="AV820" s="450">
        <v>55</v>
      </c>
      <c r="AW820" s="450">
        <v>67</v>
      </c>
      <c r="AX820" s="450">
        <v>21</v>
      </c>
      <c r="AY820" s="450">
        <v>40</v>
      </c>
      <c r="AZ820" s="450">
        <v>42</v>
      </c>
      <c r="BA820" s="450">
        <v>51</v>
      </c>
      <c r="BB820" s="450">
        <v>46</v>
      </c>
      <c r="BC820" s="450">
        <v>51</v>
      </c>
      <c r="BD820" s="450">
        <v>28</v>
      </c>
      <c r="BE820" s="451">
        <f t="shared" si="61"/>
        <v>503.07584745762711</v>
      </c>
      <c r="BF820" s="450">
        <v>2400</v>
      </c>
      <c r="BG820" s="451">
        <f t="shared" si="62"/>
        <v>503.07584745762711</v>
      </c>
      <c r="BH820" s="450">
        <v>2400</v>
      </c>
      <c r="BI820" s="446" t="s">
        <v>198</v>
      </c>
      <c r="BJ820" s="446" t="s">
        <v>199</v>
      </c>
      <c r="BK820" s="452" t="s">
        <v>200</v>
      </c>
      <c r="BL820" s="453">
        <v>1.1499999999999999</v>
      </c>
      <c r="BM820" s="454">
        <v>40</v>
      </c>
      <c r="BN820" s="454" t="s">
        <v>195</v>
      </c>
      <c r="BO820" s="455" t="s">
        <v>195</v>
      </c>
      <c r="BP820" s="454" t="s">
        <v>195</v>
      </c>
      <c r="BQ820" s="454" t="s">
        <v>195</v>
      </c>
      <c r="BT820" s="485">
        <v>169.7738105</v>
      </c>
    </row>
    <row r="821" spans="1:72" ht="13.5" customHeight="1" outlineLevel="1">
      <c r="A821" s="431" t="s">
        <v>1543</v>
      </c>
      <c r="B821" s="432" t="s">
        <v>1504</v>
      </c>
      <c r="C821" s="432">
        <v>5</v>
      </c>
      <c r="D821" s="432">
        <v>8</v>
      </c>
      <c r="E821" s="432" t="s">
        <v>1536</v>
      </c>
      <c r="F821" s="433">
        <v>880</v>
      </c>
      <c r="G821" s="456">
        <v>783.2</v>
      </c>
      <c r="H821" s="434">
        <v>413.59999999999997</v>
      </c>
      <c r="I821" s="435">
        <v>11</v>
      </c>
      <c r="J821" s="436">
        <v>5.5</v>
      </c>
      <c r="K821" s="437" t="s">
        <v>239</v>
      </c>
      <c r="L821" s="438">
        <v>12.748829901796073</v>
      </c>
      <c r="M821" s="439">
        <v>6.3744149508980366</v>
      </c>
      <c r="N821" s="441" t="s">
        <v>239</v>
      </c>
      <c r="O821" s="438">
        <v>14.965221307137053</v>
      </c>
      <c r="P821" s="439">
        <v>7.4826106535685266</v>
      </c>
      <c r="Q821" s="441" t="s">
        <v>239</v>
      </c>
      <c r="R821" s="442">
        <v>17</v>
      </c>
      <c r="S821" s="443">
        <v>8.5</v>
      </c>
      <c r="T821" s="437" t="s">
        <v>239</v>
      </c>
      <c r="U821" s="444">
        <v>66</v>
      </c>
      <c r="V821" s="432">
        <v>33</v>
      </c>
      <c r="W821" s="437" t="s">
        <v>239</v>
      </c>
      <c r="X821" s="443" t="s">
        <v>231</v>
      </c>
      <c r="Y821" s="436" t="s">
        <v>194</v>
      </c>
      <c r="Z821" s="436">
        <v>85.5</v>
      </c>
      <c r="AA821" s="436">
        <v>87</v>
      </c>
      <c r="AB821" s="436">
        <v>86.5</v>
      </c>
      <c r="AC821" s="436">
        <v>85.5</v>
      </c>
      <c r="AD821" s="436">
        <v>43</v>
      </c>
      <c r="AE821" s="436">
        <v>54</v>
      </c>
      <c r="AF821" s="436">
        <v>61</v>
      </c>
      <c r="AG821" s="436">
        <v>30</v>
      </c>
      <c r="AH821" s="436">
        <v>46</v>
      </c>
      <c r="AI821" s="436">
        <v>63</v>
      </c>
      <c r="AJ821" s="436">
        <v>43.199999999999996</v>
      </c>
      <c r="AK821" s="436">
        <v>155</v>
      </c>
      <c r="AL821" s="436">
        <v>210</v>
      </c>
      <c r="AM821" s="436">
        <v>144</v>
      </c>
      <c r="AN821" s="432">
        <v>65</v>
      </c>
      <c r="AO821" s="432">
        <v>115</v>
      </c>
      <c r="AP821" s="446">
        <v>218</v>
      </c>
      <c r="AQ821" s="447">
        <v>55.619125393209373</v>
      </c>
      <c r="AR821" s="446">
        <v>0</v>
      </c>
      <c r="AS821" s="449">
        <v>1.36</v>
      </c>
      <c r="AT821" s="432" t="s">
        <v>196</v>
      </c>
      <c r="AU821" s="432" t="s">
        <v>197</v>
      </c>
      <c r="AV821" s="450">
        <v>67</v>
      </c>
      <c r="AW821" s="450">
        <v>77</v>
      </c>
      <c r="AX821" s="450">
        <v>46</v>
      </c>
      <c r="AY821" s="450">
        <v>50</v>
      </c>
      <c r="AZ821" s="450">
        <v>64</v>
      </c>
      <c r="BA821" s="450">
        <v>61</v>
      </c>
      <c r="BB821" s="450">
        <v>57</v>
      </c>
      <c r="BC821" s="450">
        <v>46</v>
      </c>
      <c r="BD821" s="450">
        <v>39</v>
      </c>
      <c r="BE821" s="451">
        <f t="shared" si="61"/>
        <v>670.76779661016951</v>
      </c>
      <c r="BF821" s="450">
        <v>1800</v>
      </c>
      <c r="BG821" s="451">
        <f t="shared" si="62"/>
        <v>670.76779661016951</v>
      </c>
      <c r="BH821" s="458">
        <f t="shared" ref="BH821:BH822" si="65">BF821</f>
        <v>1800</v>
      </c>
      <c r="BI821" s="446" t="s">
        <v>198</v>
      </c>
      <c r="BJ821" s="446" t="s">
        <v>199</v>
      </c>
      <c r="BK821" s="452" t="s">
        <v>200</v>
      </c>
      <c r="BL821" s="453">
        <v>1.1499999999999999</v>
      </c>
      <c r="BM821" s="454">
        <v>40</v>
      </c>
      <c r="BN821" s="454" t="s">
        <v>195</v>
      </c>
      <c r="BO821" s="455" t="s">
        <v>195</v>
      </c>
      <c r="BP821" s="454" t="s">
        <v>195</v>
      </c>
      <c r="BQ821" s="454" t="s">
        <v>195</v>
      </c>
      <c r="BT821" s="485">
        <v>137.81054420000001</v>
      </c>
    </row>
    <row r="822" spans="1:72" ht="13.5" customHeight="1" outlineLevel="1">
      <c r="A822" s="431" t="s">
        <v>1544</v>
      </c>
      <c r="B822" s="432" t="s">
        <v>1504</v>
      </c>
      <c r="C822" s="432">
        <v>7.5</v>
      </c>
      <c r="D822" s="432">
        <v>8</v>
      </c>
      <c r="E822" s="432" t="s">
        <v>1538</v>
      </c>
      <c r="F822" s="433">
        <v>875</v>
      </c>
      <c r="G822" s="456">
        <v>778.75</v>
      </c>
      <c r="H822" s="434">
        <v>455</v>
      </c>
      <c r="I822" s="435">
        <v>15.8</v>
      </c>
      <c r="J822" s="436">
        <v>7.9</v>
      </c>
      <c r="K822" s="437" t="s">
        <v>239</v>
      </c>
      <c r="L822" s="438">
        <v>18.366407967850023</v>
      </c>
      <c r="M822" s="439">
        <v>9.1832039839250115</v>
      </c>
      <c r="N822" s="441" t="s">
        <v>239</v>
      </c>
      <c r="O822" s="438">
        <v>21.789238543676614</v>
      </c>
      <c r="P822" s="439">
        <v>10.894619271838307</v>
      </c>
      <c r="Q822" s="441" t="s">
        <v>239</v>
      </c>
      <c r="R822" s="442">
        <v>26</v>
      </c>
      <c r="S822" s="443">
        <v>13</v>
      </c>
      <c r="T822" s="437" t="s">
        <v>239</v>
      </c>
      <c r="U822" s="444">
        <v>100</v>
      </c>
      <c r="V822" s="432">
        <v>50</v>
      </c>
      <c r="W822" s="437" t="s">
        <v>239</v>
      </c>
      <c r="X822" s="443" t="s">
        <v>231</v>
      </c>
      <c r="Y822" s="436" t="s">
        <v>194</v>
      </c>
      <c r="Z822" s="436">
        <v>87</v>
      </c>
      <c r="AA822" s="436">
        <v>88</v>
      </c>
      <c r="AB822" s="436">
        <v>87.5</v>
      </c>
      <c r="AC822" s="436">
        <v>86.5</v>
      </c>
      <c r="AD822" s="436">
        <v>44</v>
      </c>
      <c r="AE822" s="436">
        <v>55</v>
      </c>
      <c r="AF822" s="436">
        <v>62</v>
      </c>
      <c r="AG822" s="436">
        <v>45</v>
      </c>
      <c r="AH822" s="436">
        <v>74</v>
      </c>
      <c r="AI822" s="436">
        <v>90</v>
      </c>
      <c r="AJ822" s="436">
        <v>69.3</v>
      </c>
      <c r="AK822" s="436">
        <v>165</v>
      </c>
      <c r="AL822" s="436">
        <v>200</v>
      </c>
      <c r="AM822" s="436">
        <v>154</v>
      </c>
      <c r="AN822" s="432">
        <v>50</v>
      </c>
      <c r="AO822" s="432">
        <v>100</v>
      </c>
      <c r="AP822" s="446">
        <v>250</v>
      </c>
      <c r="AQ822" s="447">
        <v>72</v>
      </c>
      <c r="AR822" s="446">
        <v>0</v>
      </c>
      <c r="AS822" s="449">
        <v>1.75</v>
      </c>
      <c r="AT822" s="432" t="s">
        <v>196</v>
      </c>
      <c r="AU822" s="432" t="s">
        <v>197</v>
      </c>
      <c r="AV822" s="450">
        <v>67</v>
      </c>
      <c r="AW822" s="450">
        <v>77</v>
      </c>
      <c r="AX822" s="450">
        <v>46</v>
      </c>
      <c r="AY822" s="450">
        <v>50</v>
      </c>
      <c r="AZ822" s="450">
        <v>64</v>
      </c>
      <c r="BA822" s="450">
        <v>61</v>
      </c>
      <c r="BB822" s="450">
        <v>57</v>
      </c>
      <c r="BC822" s="450">
        <v>46</v>
      </c>
      <c r="BD822" s="450">
        <v>39</v>
      </c>
      <c r="BE822" s="451">
        <f t="shared" si="61"/>
        <v>670.76779661016951</v>
      </c>
      <c r="BF822" s="450">
        <v>1800</v>
      </c>
      <c r="BG822" s="451">
        <f t="shared" si="62"/>
        <v>670.76779661016951</v>
      </c>
      <c r="BH822" s="458">
        <f t="shared" si="65"/>
        <v>1800</v>
      </c>
      <c r="BI822" s="446" t="s">
        <v>198</v>
      </c>
      <c r="BJ822" s="446" t="s">
        <v>199</v>
      </c>
      <c r="BK822" s="452" t="s">
        <v>200</v>
      </c>
      <c r="BL822" s="453">
        <v>1.1499999999999999</v>
      </c>
      <c r="BM822" s="454">
        <v>40</v>
      </c>
      <c r="BN822" s="454" t="s">
        <v>195</v>
      </c>
      <c r="BO822" s="455" t="s">
        <v>195</v>
      </c>
      <c r="BP822" s="454" t="s">
        <v>195</v>
      </c>
      <c r="BQ822" s="454" t="s">
        <v>195</v>
      </c>
      <c r="BT822" s="485">
        <v>130.8811441</v>
      </c>
    </row>
    <row r="823" spans="1:72" ht="13.5" customHeight="1" outlineLevel="1">
      <c r="A823" s="431" t="s">
        <v>1545</v>
      </c>
      <c r="B823" s="432" t="s">
        <v>1504</v>
      </c>
      <c r="C823" s="432">
        <v>25</v>
      </c>
      <c r="D823" s="432">
        <v>4</v>
      </c>
      <c r="E823" s="432" t="s">
        <v>1546</v>
      </c>
      <c r="F823" s="433">
        <v>1775</v>
      </c>
      <c r="G823" s="456">
        <v>1579.75</v>
      </c>
      <c r="H823" s="434">
        <v>834.25</v>
      </c>
      <c r="I823" s="435">
        <v>22</v>
      </c>
      <c r="J823" s="436">
        <v>11</v>
      </c>
      <c r="K823" s="437" t="s">
        <v>239</v>
      </c>
      <c r="L823" s="438">
        <v>35.302457734392753</v>
      </c>
      <c r="M823" s="439">
        <v>17.651228867196377</v>
      </c>
      <c r="N823" s="441" t="s">
        <v>239</v>
      </c>
      <c r="O823" s="438">
        <v>46.746416024554449</v>
      </c>
      <c r="P823" s="439">
        <v>23.373208012277225</v>
      </c>
      <c r="Q823" s="441" t="s">
        <v>239</v>
      </c>
      <c r="R823" s="442">
        <v>60</v>
      </c>
      <c r="S823" s="443">
        <v>30</v>
      </c>
      <c r="T823" s="437" t="s">
        <v>239</v>
      </c>
      <c r="U823" s="444">
        <v>366</v>
      </c>
      <c r="V823" s="432">
        <v>183</v>
      </c>
      <c r="W823" s="437" t="s">
        <v>239</v>
      </c>
      <c r="X823" s="443" t="s">
        <v>231</v>
      </c>
      <c r="Y823" s="436" t="s">
        <v>194</v>
      </c>
      <c r="Z823" s="436">
        <v>93.5</v>
      </c>
      <c r="AA823" s="436">
        <v>94</v>
      </c>
      <c r="AB823" s="436">
        <v>93.6</v>
      </c>
      <c r="AC823" s="436">
        <v>93</v>
      </c>
      <c r="AD823" s="436">
        <v>71</v>
      </c>
      <c r="AE823" s="436">
        <v>80</v>
      </c>
      <c r="AF823" s="436">
        <v>84</v>
      </c>
      <c r="AG823" s="436">
        <v>74</v>
      </c>
      <c r="AH823" s="436">
        <v>133</v>
      </c>
      <c r="AI823" s="436">
        <v>185</v>
      </c>
      <c r="AJ823" s="436">
        <v>124.32</v>
      </c>
      <c r="AK823" s="436">
        <v>180</v>
      </c>
      <c r="AL823" s="436">
        <v>250</v>
      </c>
      <c r="AM823" s="436">
        <v>168</v>
      </c>
      <c r="AN823" s="432">
        <v>24</v>
      </c>
      <c r="AO823" s="432">
        <v>44</v>
      </c>
      <c r="AP823" s="446">
        <v>444.80399999999997</v>
      </c>
      <c r="AQ823" s="447">
        <v>102.79844853391695</v>
      </c>
      <c r="AR823" s="446">
        <v>122</v>
      </c>
      <c r="AS823" s="449">
        <v>4.3600000000000003</v>
      </c>
      <c r="AT823" s="432" t="s">
        <v>299</v>
      </c>
      <c r="AU823" s="432" t="s">
        <v>197</v>
      </c>
      <c r="AV823" s="450">
        <v>65</v>
      </c>
      <c r="AW823" s="450">
        <v>76</v>
      </c>
      <c r="AX823" s="450">
        <v>43</v>
      </c>
      <c r="AY823" s="450">
        <v>51</v>
      </c>
      <c r="AZ823" s="450">
        <v>55</v>
      </c>
      <c r="BA823" s="450">
        <v>55</v>
      </c>
      <c r="BB823" s="450">
        <v>62</v>
      </c>
      <c r="BC823" s="450">
        <v>59</v>
      </c>
      <c r="BD823" s="450">
        <v>51</v>
      </c>
      <c r="BE823" s="451">
        <f t="shared" si="61"/>
        <v>335.38389830508476</v>
      </c>
      <c r="BF823" s="450">
        <v>3600</v>
      </c>
      <c r="BG823" s="451">
        <f t="shared" si="62"/>
        <v>335.38389830508476</v>
      </c>
      <c r="BH823" s="450">
        <v>3600</v>
      </c>
      <c r="BI823" s="446" t="s">
        <v>300</v>
      </c>
      <c r="BJ823" s="446" t="s">
        <v>199</v>
      </c>
      <c r="BK823" s="452" t="s">
        <v>200</v>
      </c>
      <c r="BL823" s="453">
        <v>1.1499999999999999</v>
      </c>
      <c r="BM823" s="454">
        <v>40</v>
      </c>
      <c r="BN823" s="454" t="s">
        <v>195</v>
      </c>
      <c r="BO823" s="455" t="s">
        <v>195</v>
      </c>
      <c r="BP823" s="454" t="s">
        <v>195</v>
      </c>
      <c r="BQ823" s="454" t="s">
        <v>195</v>
      </c>
      <c r="BT823" s="485">
        <v>171.57684209999999</v>
      </c>
    </row>
    <row r="824" spans="1:72" ht="13.5" customHeight="1" outlineLevel="1">
      <c r="A824" s="431" t="s">
        <v>1547</v>
      </c>
      <c r="B824" s="432" t="s">
        <v>1504</v>
      </c>
      <c r="C824" s="432">
        <v>30</v>
      </c>
      <c r="D824" s="432">
        <v>4</v>
      </c>
      <c r="E824" s="432" t="s">
        <v>1548</v>
      </c>
      <c r="F824" s="433">
        <v>1775</v>
      </c>
      <c r="G824" s="456">
        <v>1579.75</v>
      </c>
      <c r="H824" s="434">
        <v>834.25</v>
      </c>
      <c r="I824" s="435">
        <v>24</v>
      </c>
      <c r="J824" s="436">
        <v>12</v>
      </c>
      <c r="K824" s="437" t="s">
        <v>239</v>
      </c>
      <c r="L824" s="438">
        <v>41.026804791416041</v>
      </c>
      <c r="M824" s="439">
        <v>20.51340239570802</v>
      </c>
      <c r="N824" s="441" t="s">
        <v>239</v>
      </c>
      <c r="O824" s="438">
        <v>54.669352557681158</v>
      </c>
      <c r="P824" s="439">
        <v>27.334676278840579</v>
      </c>
      <c r="Q824" s="441" t="s">
        <v>239</v>
      </c>
      <c r="R824" s="442">
        <v>70</v>
      </c>
      <c r="S824" s="443">
        <v>35</v>
      </c>
      <c r="T824" s="437" t="s">
        <v>239</v>
      </c>
      <c r="U824" s="444">
        <v>436</v>
      </c>
      <c r="V824" s="432">
        <v>218</v>
      </c>
      <c r="W824" s="437" t="s">
        <v>239</v>
      </c>
      <c r="X824" s="443" t="s">
        <v>231</v>
      </c>
      <c r="Y824" s="436" t="s">
        <v>194</v>
      </c>
      <c r="Z824" s="436">
        <v>93.9</v>
      </c>
      <c r="AA824" s="436">
        <v>94.1</v>
      </c>
      <c r="AB824" s="436">
        <v>93.6</v>
      </c>
      <c r="AC824" s="436">
        <v>93</v>
      </c>
      <c r="AD824" s="436">
        <v>73</v>
      </c>
      <c r="AE824" s="436">
        <v>82</v>
      </c>
      <c r="AF824" s="436">
        <v>85</v>
      </c>
      <c r="AG824" s="436">
        <v>89</v>
      </c>
      <c r="AH824" s="436">
        <v>160</v>
      </c>
      <c r="AI824" s="436">
        <v>223</v>
      </c>
      <c r="AJ824" s="436">
        <v>149.51999999999998</v>
      </c>
      <c r="AK824" s="436">
        <v>180</v>
      </c>
      <c r="AL824" s="436">
        <v>250</v>
      </c>
      <c r="AM824" s="436">
        <v>168</v>
      </c>
      <c r="AN824" s="432">
        <v>24</v>
      </c>
      <c r="AO824" s="432">
        <v>44</v>
      </c>
      <c r="AP824" s="446">
        <v>455.81399999999996</v>
      </c>
      <c r="AQ824" s="447">
        <v>110.51432552924879</v>
      </c>
      <c r="AR824" s="446">
        <v>144</v>
      </c>
      <c r="AS824" s="449">
        <v>4.83</v>
      </c>
      <c r="AT824" s="432" t="s">
        <v>299</v>
      </c>
      <c r="AU824" s="432" t="s">
        <v>197</v>
      </c>
      <c r="AV824" s="450">
        <v>65</v>
      </c>
      <c r="AW824" s="450">
        <v>76</v>
      </c>
      <c r="AX824" s="450">
        <v>43</v>
      </c>
      <c r="AY824" s="450">
        <v>51</v>
      </c>
      <c r="AZ824" s="450">
        <v>55</v>
      </c>
      <c r="BA824" s="450">
        <v>55</v>
      </c>
      <c r="BB824" s="450">
        <v>62</v>
      </c>
      <c r="BC824" s="450">
        <v>59</v>
      </c>
      <c r="BD824" s="450">
        <v>51</v>
      </c>
      <c r="BE824" s="451">
        <f t="shared" si="61"/>
        <v>335.38389830508476</v>
      </c>
      <c r="BF824" s="450">
        <v>3600</v>
      </c>
      <c r="BG824" s="451">
        <f t="shared" si="62"/>
        <v>335.38389830508476</v>
      </c>
      <c r="BH824" s="450">
        <v>3600</v>
      </c>
      <c r="BI824" s="446" t="s">
        <v>300</v>
      </c>
      <c r="BJ824" s="446" t="s">
        <v>199</v>
      </c>
      <c r="BK824" s="452" t="s">
        <v>200</v>
      </c>
      <c r="BL824" s="453">
        <v>1.1499999999999999</v>
      </c>
      <c r="BM824" s="454">
        <v>40</v>
      </c>
      <c r="BN824" s="454" t="s">
        <v>195</v>
      </c>
      <c r="BO824" s="455" t="s">
        <v>195</v>
      </c>
      <c r="BP824" s="454" t="s">
        <v>195</v>
      </c>
      <c r="BQ824" s="454" t="s">
        <v>195</v>
      </c>
      <c r="BT824" s="485">
        <v>166.53449470000001</v>
      </c>
    </row>
    <row r="825" spans="1:72" ht="13.5" customHeight="1" outlineLevel="1">
      <c r="A825" s="431" t="s">
        <v>1549</v>
      </c>
      <c r="B825" s="432" t="s">
        <v>1504</v>
      </c>
      <c r="C825" s="432">
        <v>15</v>
      </c>
      <c r="D825" s="432">
        <v>6</v>
      </c>
      <c r="E825" s="432" t="s">
        <v>1546</v>
      </c>
      <c r="F825" s="433">
        <v>1180</v>
      </c>
      <c r="G825" s="456">
        <v>1062</v>
      </c>
      <c r="H825" s="434">
        <v>472</v>
      </c>
      <c r="I825" s="435">
        <v>22</v>
      </c>
      <c r="J825" s="436">
        <v>11</v>
      </c>
      <c r="K825" s="437" t="s">
        <v>239</v>
      </c>
      <c r="L825" s="438">
        <v>29.186794404354728</v>
      </c>
      <c r="M825" s="439">
        <v>14.593397202177364</v>
      </c>
      <c r="N825" s="441" t="s">
        <v>239</v>
      </c>
      <c r="O825" s="438">
        <v>34.812145821415079</v>
      </c>
      <c r="P825" s="439">
        <v>17.40607291070754</v>
      </c>
      <c r="Q825" s="441" t="s">
        <v>239</v>
      </c>
      <c r="R825" s="442">
        <v>42</v>
      </c>
      <c r="S825" s="443">
        <v>21</v>
      </c>
      <c r="T825" s="437" t="s">
        <v>239</v>
      </c>
      <c r="U825" s="444">
        <v>232</v>
      </c>
      <c r="V825" s="432">
        <v>116</v>
      </c>
      <c r="W825" s="437" t="s">
        <v>239</v>
      </c>
      <c r="X825" s="443" t="s">
        <v>231</v>
      </c>
      <c r="Y825" s="436" t="s">
        <v>194</v>
      </c>
      <c r="Z825" s="436">
        <v>90.9</v>
      </c>
      <c r="AA825" s="436">
        <v>91.8</v>
      </c>
      <c r="AB825" s="436">
        <v>91.7</v>
      </c>
      <c r="AC825" s="436">
        <v>91</v>
      </c>
      <c r="AD825" s="436">
        <v>53</v>
      </c>
      <c r="AE825" s="436">
        <v>66</v>
      </c>
      <c r="AF825" s="436">
        <v>73</v>
      </c>
      <c r="AG825" s="436">
        <v>67</v>
      </c>
      <c r="AH825" s="436">
        <v>100</v>
      </c>
      <c r="AI825" s="436">
        <v>161</v>
      </c>
      <c r="AJ825" s="436">
        <v>93.8</v>
      </c>
      <c r="AK825" s="436">
        <v>150</v>
      </c>
      <c r="AL825" s="436">
        <v>240</v>
      </c>
      <c r="AM825" s="436">
        <v>140</v>
      </c>
      <c r="AN825" s="432">
        <v>22</v>
      </c>
      <c r="AO825" s="432">
        <v>48</v>
      </c>
      <c r="AP825" s="446">
        <v>409</v>
      </c>
      <c r="AQ825" s="447">
        <v>95.30317890967649</v>
      </c>
      <c r="AR825" s="446">
        <v>200</v>
      </c>
      <c r="AS825" s="449">
        <v>3.94</v>
      </c>
      <c r="AT825" s="432" t="s">
        <v>299</v>
      </c>
      <c r="AU825" s="432" t="s">
        <v>197</v>
      </c>
      <c r="AV825" s="450">
        <v>61</v>
      </c>
      <c r="AW825" s="450">
        <v>72</v>
      </c>
      <c r="AX825" s="450">
        <v>42</v>
      </c>
      <c r="AY825" s="450">
        <v>49</v>
      </c>
      <c r="AZ825" s="450">
        <v>55</v>
      </c>
      <c r="BA825" s="450">
        <v>52</v>
      </c>
      <c r="BB825" s="450">
        <v>54</v>
      </c>
      <c r="BC825" s="450">
        <v>56</v>
      </c>
      <c r="BD825" s="450">
        <v>50</v>
      </c>
      <c r="BE825" s="451">
        <f t="shared" si="61"/>
        <v>580.47213168187739</v>
      </c>
      <c r="BF825" s="450">
        <v>2080</v>
      </c>
      <c r="BG825" s="451">
        <f t="shared" si="62"/>
        <v>580.47213168187739</v>
      </c>
      <c r="BH825" s="450">
        <v>2080</v>
      </c>
      <c r="BI825" s="446" t="s">
        <v>300</v>
      </c>
      <c r="BJ825" s="446" t="s">
        <v>199</v>
      </c>
      <c r="BK825" s="452" t="s">
        <v>200</v>
      </c>
      <c r="BL825" s="459" t="s">
        <v>195</v>
      </c>
      <c r="BM825" s="455" t="s">
        <v>195</v>
      </c>
      <c r="BN825" s="454" t="s">
        <v>195</v>
      </c>
      <c r="BO825" s="455" t="s">
        <v>195</v>
      </c>
      <c r="BP825" s="454" t="s">
        <v>195</v>
      </c>
      <c r="BQ825" s="454" t="s">
        <v>195</v>
      </c>
      <c r="BT825" s="485">
        <v>165.2105263</v>
      </c>
    </row>
    <row r="826" spans="1:72" ht="13.5" customHeight="1" outlineLevel="1">
      <c r="A826" s="431" t="s">
        <v>1550</v>
      </c>
      <c r="B826" s="432" t="s">
        <v>1504</v>
      </c>
      <c r="C826" s="432">
        <v>20</v>
      </c>
      <c r="D826" s="432">
        <v>6</v>
      </c>
      <c r="E826" s="432" t="s">
        <v>1548</v>
      </c>
      <c r="F826" s="433">
        <v>1180</v>
      </c>
      <c r="G826" s="456">
        <v>1062</v>
      </c>
      <c r="H826" s="434">
        <v>472</v>
      </c>
      <c r="I826" s="435">
        <v>26</v>
      </c>
      <c r="J826" s="436">
        <v>13</v>
      </c>
      <c r="K826" s="437" t="s">
        <v>239</v>
      </c>
      <c r="L826" s="438">
        <v>36.065768801133622</v>
      </c>
      <c r="M826" s="439">
        <v>18.032884400566811</v>
      </c>
      <c r="N826" s="441" t="s">
        <v>239</v>
      </c>
      <c r="O826" s="438">
        <v>44.301581412054119</v>
      </c>
      <c r="P826" s="439">
        <v>22.15079070602706</v>
      </c>
      <c r="Q826" s="441" t="s">
        <v>239</v>
      </c>
      <c r="R826" s="442">
        <v>54</v>
      </c>
      <c r="S826" s="443">
        <v>27</v>
      </c>
      <c r="T826" s="437" t="s">
        <v>239</v>
      </c>
      <c r="U826" s="444">
        <v>290</v>
      </c>
      <c r="V826" s="432">
        <v>145</v>
      </c>
      <c r="W826" s="437" t="s">
        <v>239</v>
      </c>
      <c r="X826" s="443" t="s">
        <v>231</v>
      </c>
      <c r="Y826" s="436" t="s">
        <v>194</v>
      </c>
      <c r="Z826" s="436">
        <v>91.2</v>
      </c>
      <c r="AA826" s="436">
        <v>92</v>
      </c>
      <c r="AB826" s="436">
        <v>91.7</v>
      </c>
      <c r="AC826" s="436">
        <v>91</v>
      </c>
      <c r="AD826" s="436">
        <v>57</v>
      </c>
      <c r="AE826" s="436">
        <v>69</v>
      </c>
      <c r="AF826" s="436">
        <v>76</v>
      </c>
      <c r="AG826" s="436">
        <v>89</v>
      </c>
      <c r="AH826" s="436">
        <v>133</v>
      </c>
      <c r="AI826" s="436">
        <v>214</v>
      </c>
      <c r="AJ826" s="436">
        <v>124.6</v>
      </c>
      <c r="AK826" s="436">
        <v>150</v>
      </c>
      <c r="AL826" s="436">
        <v>240</v>
      </c>
      <c r="AM826" s="436">
        <v>140</v>
      </c>
      <c r="AN826" s="432">
        <v>20</v>
      </c>
      <c r="AO826" s="432">
        <v>45</v>
      </c>
      <c r="AP826" s="446">
        <v>434</v>
      </c>
      <c r="AQ826" s="447">
        <v>104.98741932725046</v>
      </c>
      <c r="AR826" s="446">
        <v>262</v>
      </c>
      <c r="AS826" s="449">
        <v>4.5199999999999996</v>
      </c>
      <c r="AT826" s="432" t="s">
        <v>299</v>
      </c>
      <c r="AU826" s="432" t="s">
        <v>197</v>
      </c>
      <c r="AV826" s="450">
        <v>61</v>
      </c>
      <c r="AW826" s="450">
        <v>72</v>
      </c>
      <c r="AX826" s="450">
        <v>42</v>
      </c>
      <c r="AY826" s="450">
        <v>49</v>
      </c>
      <c r="AZ826" s="450">
        <v>55</v>
      </c>
      <c r="BA826" s="450">
        <v>52</v>
      </c>
      <c r="BB826" s="450">
        <v>54</v>
      </c>
      <c r="BC826" s="450">
        <v>56</v>
      </c>
      <c r="BD826" s="450">
        <v>50</v>
      </c>
      <c r="BE826" s="451">
        <f t="shared" si="61"/>
        <v>580.47213168187739</v>
      </c>
      <c r="BF826" s="450">
        <v>2080</v>
      </c>
      <c r="BG826" s="451">
        <f t="shared" si="62"/>
        <v>580.47213168187739</v>
      </c>
      <c r="BH826" s="450">
        <v>2080</v>
      </c>
      <c r="BI826" s="446" t="s">
        <v>300</v>
      </c>
      <c r="BJ826" s="446" t="s">
        <v>199</v>
      </c>
      <c r="BK826" s="452" t="s">
        <v>200</v>
      </c>
      <c r="BL826" s="459" t="s">
        <v>195</v>
      </c>
      <c r="BM826" s="455" t="s">
        <v>195</v>
      </c>
      <c r="BN826" s="454" t="s">
        <v>195</v>
      </c>
      <c r="BO826" s="455" t="s">
        <v>195</v>
      </c>
      <c r="BP826" s="454" t="s">
        <v>195</v>
      </c>
      <c r="BQ826" s="454" t="s">
        <v>195</v>
      </c>
      <c r="BT826" s="485">
        <v>163.3578947</v>
      </c>
    </row>
    <row r="827" spans="1:72" ht="13.5" customHeight="1" outlineLevel="1">
      <c r="A827" s="431" t="s">
        <v>1551</v>
      </c>
      <c r="B827" s="432" t="s">
        <v>1504</v>
      </c>
      <c r="C827" s="432">
        <v>10</v>
      </c>
      <c r="D827" s="432">
        <v>8</v>
      </c>
      <c r="E827" s="432" t="s">
        <v>1546</v>
      </c>
      <c r="F827" s="433">
        <v>885</v>
      </c>
      <c r="G827" s="456">
        <v>787.65</v>
      </c>
      <c r="H827" s="434">
        <v>398.25</v>
      </c>
      <c r="I827" s="435">
        <v>22</v>
      </c>
      <c r="J827" s="436">
        <v>11</v>
      </c>
      <c r="K827" s="437" t="s">
        <v>239</v>
      </c>
      <c r="L827" s="438">
        <v>25</v>
      </c>
      <c r="M827" s="439">
        <v>12.5</v>
      </c>
      <c r="N827" s="441" t="s">
        <v>239</v>
      </c>
      <c r="O827" s="438">
        <v>29.6</v>
      </c>
      <c r="P827" s="439">
        <v>14.8</v>
      </c>
      <c r="Q827" s="441" t="s">
        <v>239</v>
      </c>
      <c r="R827" s="442">
        <v>34</v>
      </c>
      <c r="S827" s="443">
        <v>17</v>
      </c>
      <c r="T827" s="437" t="s">
        <v>239</v>
      </c>
      <c r="U827" s="444">
        <v>162</v>
      </c>
      <c r="V827" s="432">
        <v>81</v>
      </c>
      <c r="W827" s="437" t="s">
        <v>239</v>
      </c>
      <c r="X827" s="443" t="s">
        <v>222</v>
      </c>
      <c r="Y827" s="436" t="s">
        <v>194</v>
      </c>
      <c r="Z827" s="436">
        <v>88.2</v>
      </c>
      <c r="AA827" s="436">
        <v>89.8</v>
      </c>
      <c r="AB827" s="436">
        <v>90.2</v>
      </c>
      <c r="AC827" s="436">
        <v>89.5</v>
      </c>
      <c r="AD827" s="436">
        <v>42</v>
      </c>
      <c r="AE827" s="436">
        <v>53</v>
      </c>
      <c r="AF827" s="436">
        <v>61</v>
      </c>
      <c r="AG827" s="436">
        <v>59</v>
      </c>
      <c r="AH827" s="436">
        <v>95</v>
      </c>
      <c r="AI827" s="436">
        <v>132</v>
      </c>
      <c r="AJ827" s="436">
        <v>82.6</v>
      </c>
      <c r="AK827" s="436">
        <v>160</v>
      </c>
      <c r="AL827" s="436">
        <v>240</v>
      </c>
      <c r="AM827" s="436">
        <v>140</v>
      </c>
      <c r="AN827" s="432">
        <v>15</v>
      </c>
      <c r="AO827" s="432">
        <v>30</v>
      </c>
      <c r="AP827" s="446">
        <v>418.38</v>
      </c>
      <c r="AQ827" s="447">
        <v>97.262250889693021</v>
      </c>
      <c r="AR827" s="446">
        <v>273</v>
      </c>
      <c r="AS827" s="449">
        <v>4.05</v>
      </c>
      <c r="AT827" s="432" t="s">
        <v>299</v>
      </c>
      <c r="AU827" s="432" t="s">
        <v>197</v>
      </c>
      <c r="AV827" s="450">
        <v>59</v>
      </c>
      <c r="AW827" s="450">
        <v>70</v>
      </c>
      <c r="AX827" s="450">
        <v>49</v>
      </c>
      <c r="AY827" s="450">
        <v>51</v>
      </c>
      <c r="AZ827" s="450">
        <v>54</v>
      </c>
      <c r="BA827" s="450">
        <v>52</v>
      </c>
      <c r="BB827" s="450">
        <v>54</v>
      </c>
      <c r="BC827" s="450">
        <v>44</v>
      </c>
      <c r="BD827" s="450">
        <v>37</v>
      </c>
      <c r="BE827" s="451">
        <f t="shared" si="61"/>
        <v>773.96284224250314</v>
      </c>
      <c r="BF827" s="450">
        <v>1560</v>
      </c>
      <c r="BG827" s="451">
        <f t="shared" si="62"/>
        <v>773.96284224250314</v>
      </c>
      <c r="BH827" s="458">
        <f t="shared" ref="BH827:BH828" si="66">BF827</f>
        <v>1560</v>
      </c>
      <c r="BI827" s="446" t="s">
        <v>300</v>
      </c>
      <c r="BJ827" s="446" t="s">
        <v>199</v>
      </c>
      <c r="BK827" s="452" t="s">
        <v>200</v>
      </c>
      <c r="BL827" s="459" t="s">
        <v>195</v>
      </c>
      <c r="BM827" s="455" t="s">
        <v>195</v>
      </c>
      <c r="BN827" s="454" t="s">
        <v>195</v>
      </c>
      <c r="BO827" s="455" t="s">
        <v>195</v>
      </c>
      <c r="BP827" s="454" t="s">
        <v>195</v>
      </c>
      <c r="BQ827" s="454" t="s">
        <v>195</v>
      </c>
      <c r="BT827" s="485">
        <v>153.82421005</v>
      </c>
    </row>
    <row r="828" spans="1:72" ht="13.5" customHeight="1" outlineLevel="1">
      <c r="A828" s="431" t="s">
        <v>1552</v>
      </c>
      <c r="B828" s="432" t="s">
        <v>1504</v>
      </c>
      <c r="C828" s="432">
        <v>15</v>
      </c>
      <c r="D828" s="432">
        <v>8</v>
      </c>
      <c r="E828" s="432" t="s">
        <v>1548</v>
      </c>
      <c r="F828" s="433">
        <v>885</v>
      </c>
      <c r="G828" s="456">
        <v>787.65</v>
      </c>
      <c r="H828" s="434">
        <v>398.25</v>
      </c>
      <c r="I828" s="435">
        <v>38</v>
      </c>
      <c r="J828" s="436">
        <v>19</v>
      </c>
      <c r="K828" s="437" t="s">
        <v>239</v>
      </c>
      <c r="L828" s="438">
        <v>33.464995811761575</v>
      </c>
      <c r="M828" s="439">
        <v>16.732497905880788</v>
      </c>
      <c r="N828" s="441" t="s">
        <v>239</v>
      </c>
      <c r="O828" s="438">
        <v>46</v>
      </c>
      <c r="P828" s="439">
        <v>23</v>
      </c>
      <c r="Q828" s="441" t="s">
        <v>239</v>
      </c>
      <c r="R828" s="442">
        <v>52</v>
      </c>
      <c r="S828" s="443">
        <v>26</v>
      </c>
      <c r="T828" s="437" t="s">
        <v>239</v>
      </c>
      <c r="U828" s="444">
        <v>232</v>
      </c>
      <c r="V828" s="432">
        <v>116</v>
      </c>
      <c r="W828" s="437" t="s">
        <v>239</v>
      </c>
      <c r="X828" s="443" t="s">
        <v>231</v>
      </c>
      <c r="Y828" s="436" t="s">
        <v>194</v>
      </c>
      <c r="Z828" s="436">
        <v>88.6</v>
      </c>
      <c r="AA828" s="436">
        <v>89.8</v>
      </c>
      <c r="AB828" s="436">
        <v>90.2</v>
      </c>
      <c r="AC828" s="436">
        <v>90.2</v>
      </c>
      <c r="AD828" s="436">
        <v>40</v>
      </c>
      <c r="AE828" s="436">
        <v>50</v>
      </c>
      <c r="AF828" s="436">
        <v>60</v>
      </c>
      <c r="AG828" s="436">
        <v>89</v>
      </c>
      <c r="AH828" s="436">
        <v>142</v>
      </c>
      <c r="AI828" s="436">
        <v>214</v>
      </c>
      <c r="AJ828" s="436">
        <v>124.6</v>
      </c>
      <c r="AK828" s="436">
        <v>160</v>
      </c>
      <c r="AL828" s="436">
        <v>240</v>
      </c>
      <c r="AM828" s="436">
        <v>140</v>
      </c>
      <c r="AN828" s="432">
        <v>18</v>
      </c>
      <c r="AO828" s="432">
        <v>35</v>
      </c>
      <c r="AP828" s="446">
        <v>459</v>
      </c>
      <c r="AQ828" s="447">
        <v>114.78277922733314</v>
      </c>
      <c r="AR828" s="446">
        <v>400</v>
      </c>
      <c r="AS828" s="449">
        <v>5.1100000000000003</v>
      </c>
      <c r="AT828" s="432" t="s">
        <v>299</v>
      </c>
      <c r="AU828" s="432" t="s">
        <v>197</v>
      </c>
      <c r="AV828" s="450">
        <v>59</v>
      </c>
      <c r="AW828" s="450">
        <v>70</v>
      </c>
      <c r="AX828" s="450">
        <v>49</v>
      </c>
      <c r="AY828" s="450">
        <v>51</v>
      </c>
      <c r="AZ828" s="450">
        <v>54</v>
      </c>
      <c r="BA828" s="450">
        <v>52</v>
      </c>
      <c r="BB828" s="450">
        <v>54</v>
      </c>
      <c r="BC828" s="450">
        <v>44</v>
      </c>
      <c r="BD828" s="450">
        <v>37</v>
      </c>
      <c r="BE828" s="451">
        <f t="shared" si="61"/>
        <v>773.96284224250314</v>
      </c>
      <c r="BF828" s="450">
        <v>1560</v>
      </c>
      <c r="BG828" s="451">
        <f t="shared" si="62"/>
        <v>773.96284224250314</v>
      </c>
      <c r="BH828" s="458">
        <f t="shared" si="66"/>
        <v>1560</v>
      </c>
      <c r="BI828" s="446" t="s">
        <v>300</v>
      </c>
      <c r="BJ828" s="446" t="s">
        <v>199</v>
      </c>
      <c r="BK828" s="452" t="s">
        <v>200</v>
      </c>
      <c r="BL828" s="459" t="s">
        <v>195</v>
      </c>
      <c r="BM828" s="455" t="s">
        <v>195</v>
      </c>
      <c r="BN828" s="454" t="s">
        <v>195</v>
      </c>
      <c r="BO828" s="455" t="s">
        <v>195</v>
      </c>
      <c r="BP828" s="454" t="s">
        <v>195</v>
      </c>
      <c r="BQ828" s="454" t="s">
        <v>195</v>
      </c>
      <c r="BT828" s="485">
        <v>153.82422105000001</v>
      </c>
    </row>
    <row r="829" spans="1:72" ht="13.5" customHeight="1" outlineLevel="1">
      <c r="A829" s="431" t="s">
        <v>1553</v>
      </c>
      <c r="B829" s="432" t="s">
        <v>1504</v>
      </c>
      <c r="C829" s="432">
        <v>25</v>
      </c>
      <c r="D829" s="432">
        <v>2</v>
      </c>
      <c r="E829" s="432" t="s">
        <v>1546</v>
      </c>
      <c r="F829" s="433">
        <v>3525</v>
      </c>
      <c r="G829" s="456">
        <v>3137.25</v>
      </c>
      <c r="H829" s="434">
        <v>1304.25</v>
      </c>
      <c r="I829" s="435">
        <v>14</v>
      </c>
      <c r="J829" s="436">
        <v>7</v>
      </c>
      <c r="K829" s="437" t="s">
        <v>239</v>
      </c>
      <c r="L829" s="438">
        <v>31.65509977439639</v>
      </c>
      <c r="M829" s="439">
        <v>15.827549887198195</v>
      </c>
      <c r="N829" s="441" t="s">
        <v>239</v>
      </c>
      <c r="O829" s="438">
        <v>44.333986846674243</v>
      </c>
      <c r="P829" s="439">
        <v>22.166993423337122</v>
      </c>
      <c r="Q829" s="441" t="s">
        <v>239</v>
      </c>
      <c r="R829" s="442">
        <v>58</v>
      </c>
      <c r="S829" s="443">
        <v>29</v>
      </c>
      <c r="T829" s="437" t="s">
        <v>239</v>
      </c>
      <c r="U829" s="444">
        <v>366</v>
      </c>
      <c r="V829" s="432">
        <v>183</v>
      </c>
      <c r="W829" s="437" t="s">
        <v>239</v>
      </c>
      <c r="X829" s="443" t="s">
        <v>231</v>
      </c>
      <c r="Y829" s="436" t="s">
        <v>194</v>
      </c>
      <c r="Z829" s="436">
        <v>91.4</v>
      </c>
      <c r="AA829" s="436">
        <v>92.2</v>
      </c>
      <c r="AB829" s="436">
        <v>91.7</v>
      </c>
      <c r="AC829" s="436">
        <v>91</v>
      </c>
      <c r="AD829" s="436">
        <v>81</v>
      </c>
      <c r="AE829" s="436">
        <v>86</v>
      </c>
      <c r="AF829" s="436">
        <v>88</v>
      </c>
      <c r="AG829" s="436">
        <v>37</v>
      </c>
      <c r="AH829" s="436">
        <v>59</v>
      </c>
      <c r="AI829" s="436">
        <v>93</v>
      </c>
      <c r="AJ829" s="436">
        <v>55.5</v>
      </c>
      <c r="AK829" s="436">
        <v>160</v>
      </c>
      <c r="AL829" s="436">
        <v>250</v>
      </c>
      <c r="AM829" s="436">
        <v>150</v>
      </c>
      <c r="AN829" s="432">
        <v>16</v>
      </c>
      <c r="AO829" s="432">
        <v>30</v>
      </c>
      <c r="AP829" s="446">
        <v>464.62200000000001</v>
      </c>
      <c r="AQ829" s="447">
        <v>90.084442161658799</v>
      </c>
      <c r="AR829" s="446">
        <v>26</v>
      </c>
      <c r="AS829" s="449">
        <v>3.05</v>
      </c>
      <c r="AT829" s="432" t="s">
        <v>299</v>
      </c>
      <c r="AU829" s="432" t="s">
        <v>197</v>
      </c>
      <c r="AV829" s="450">
        <v>72</v>
      </c>
      <c r="AW829" s="450">
        <v>83</v>
      </c>
      <c r="AX829" s="450">
        <v>46</v>
      </c>
      <c r="AY829" s="450">
        <v>57</v>
      </c>
      <c r="AZ829" s="450">
        <v>65</v>
      </c>
      <c r="BA829" s="450">
        <v>64</v>
      </c>
      <c r="BB829" s="450">
        <v>69</v>
      </c>
      <c r="BC829" s="450">
        <v>65</v>
      </c>
      <c r="BD829" s="450">
        <v>54</v>
      </c>
      <c r="BE829" s="451">
        <f t="shared" si="61"/>
        <v>223.58926553672316</v>
      </c>
      <c r="BF829" s="450">
        <v>5400</v>
      </c>
      <c r="BG829" s="451">
        <f t="shared" si="62"/>
        <v>223.58926553672316</v>
      </c>
      <c r="BH829" s="450">
        <v>5400</v>
      </c>
      <c r="BI829" s="446" t="s">
        <v>300</v>
      </c>
      <c r="BJ829" s="446" t="s">
        <v>199</v>
      </c>
      <c r="BK829" s="452" t="s">
        <v>200</v>
      </c>
      <c r="BL829" s="453">
        <v>1.1499999999999999</v>
      </c>
      <c r="BM829" s="454">
        <v>40</v>
      </c>
      <c r="BN829" s="454" t="s">
        <v>195</v>
      </c>
      <c r="BO829" s="455" t="s">
        <v>195</v>
      </c>
      <c r="BP829" s="454" t="s">
        <v>195</v>
      </c>
      <c r="BQ829" s="454" t="s">
        <v>195</v>
      </c>
      <c r="BT829" s="485">
        <v>165.8894737</v>
      </c>
    </row>
    <row r="830" spans="1:72" ht="13.5" customHeight="1" outlineLevel="1">
      <c r="A830" s="431" t="s">
        <v>1554</v>
      </c>
      <c r="B830" s="432" t="s">
        <v>1504</v>
      </c>
      <c r="C830" s="432">
        <v>30</v>
      </c>
      <c r="D830" s="432">
        <v>2</v>
      </c>
      <c r="E830" s="432" t="s">
        <v>1548</v>
      </c>
      <c r="F830" s="433">
        <v>3530</v>
      </c>
      <c r="G830" s="456">
        <v>3141.7000000000003</v>
      </c>
      <c r="H830" s="434">
        <v>1306.0999999999999</v>
      </c>
      <c r="I830" s="435">
        <v>17</v>
      </c>
      <c r="J830" s="436">
        <v>8.5</v>
      </c>
      <c r="K830" s="437" t="s">
        <v>239</v>
      </c>
      <c r="L830" s="438">
        <v>36.629472596087254</v>
      </c>
      <c r="M830" s="439">
        <v>18.314736298043627</v>
      </c>
      <c r="N830" s="441" t="s">
        <v>239</v>
      </c>
      <c r="O830" s="438">
        <v>51.407499354795291</v>
      </c>
      <c r="P830" s="439">
        <v>25.703749677397646</v>
      </c>
      <c r="Q830" s="441" t="s">
        <v>239</v>
      </c>
      <c r="R830" s="442">
        <v>68</v>
      </c>
      <c r="S830" s="443">
        <v>34</v>
      </c>
      <c r="T830" s="437" t="s">
        <v>239</v>
      </c>
      <c r="U830" s="444">
        <v>436</v>
      </c>
      <c r="V830" s="432">
        <v>218</v>
      </c>
      <c r="W830" s="437" t="s">
        <v>239</v>
      </c>
      <c r="X830" s="443" t="s">
        <v>231</v>
      </c>
      <c r="Y830" s="436" t="s">
        <v>194</v>
      </c>
      <c r="Z830" s="436">
        <v>91.4</v>
      </c>
      <c r="AA830" s="436">
        <v>92.2</v>
      </c>
      <c r="AB830" s="436">
        <v>91.7</v>
      </c>
      <c r="AC830" s="436">
        <v>91</v>
      </c>
      <c r="AD830" s="436">
        <v>84</v>
      </c>
      <c r="AE830" s="436">
        <v>89</v>
      </c>
      <c r="AF830" s="436">
        <v>90</v>
      </c>
      <c r="AG830" s="436">
        <v>45</v>
      </c>
      <c r="AH830" s="436">
        <v>72</v>
      </c>
      <c r="AI830" s="436">
        <v>112.5</v>
      </c>
      <c r="AJ830" s="436">
        <v>67.5</v>
      </c>
      <c r="AK830" s="436">
        <v>160</v>
      </c>
      <c r="AL830" s="436">
        <v>250</v>
      </c>
      <c r="AM830" s="436">
        <v>150</v>
      </c>
      <c r="AN830" s="432">
        <v>16</v>
      </c>
      <c r="AO830" s="432">
        <v>30</v>
      </c>
      <c r="AP830" s="446">
        <v>424</v>
      </c>
      <c r="AQ830" s="447">
        <v>99.751266123828543</v>
      </c>
      <c r="AR830" s="446">
        <v>30</v>
      </c>
      <c r="AS830" s="449">
        <v>3.53</v>
      </c>
      <c r="AT830" s="432" t="s">
        <v>299</v>
      </c>
      <c r="AU830" s="432" t="s">
        <v>197</v>
      </c>
      <c r="AV830" s="450">
        <v>72</v>
      </c>
      <c r="AW830" s="450">
        <v>83</v>
      </c>
      <c r="AX830" s="450">
        <v>46</v>
      </c>
      <c r="AY830" s="450">
        <v>57</v>
      </c>
      <c r="AZ830" s="450">
        <v>65</v>
      </c>
      <c r="BA830" s="450">
        <v>64</v>
      </c>
      <c r="BB830" s="450">
        <v>62</v>
      </c>
      <c r="BC830" s="450">
        <v>60</v>
      </c>
      <c r="BD830" s="450">
        <v>52</v>
      </c>
      <c r="BE830" s="451">
        <f t="shared" si="61"/>
        <v>223.58926553672316</v>
      </c>
      <c r="BF830" s="450">
        <v>5400</v>
      </c>
      <c r="BG830" s="451">
        <f t="shared" si="62"/>
        <v>223.58926553672316</v>
      </c>
      <c r="BH830" s="450">
        <v>5400</v>
      </c>
      <c r="BI830" s="446" t="s">
        <v>300</v>
      </c>
      <c r="BJ830" s="446" t="s">
        <v>199</v>
      </c>
      <c r="BK830" s="452" t="s">
        <v>200</v>
      </c>
      <c r="BL830" s="453">
        <v>1.1499999999999999</v>
      </c>
      <c r="BM830" s="454">
        <v>40</v>
      </c>
      <c r="BN830" s="454" t="s">
        <v>195</v>
      </c>
      <c r="BO830" s="455" t="s">
        <v>195</v>
      </c>
      <c r="BP830" s="454" t="s">
        <v>195</v>
      </c>
      <c r="BQ830" s="454" t="s">
        <v>195</v>
      </c>
      <c r="BT830" s="485">
        <v>156.22105260000001</v>
      </c>
    </row>
    <row r="831" spans="1:72" ht="13.5" customHeight="1" outlineLevel="1">
      <c r="A831" s="431" t="s">
        <v>1555</v>
      </c>
      <c r="B831" s="432" t="s">
        <v>1504</v>
      </c>
      <c r="C831" s="432">
        <v>40</v>
      </c>
      <c r="D831" s="432">
        <v>4</v>
      </c>
      <c r="E831" s="432" t="s">
        <v>1556</v>
      </c>
      <c r="F831" s="433">
        <v>1780</v>
      </c>
      <c r="G831" s="456">
        <v>1584</v>
      </c>
      <c r="H831" s="434">
        <v>872</v>
      </c>
      <c r="I831" s="435">
        <v>30</v>
      </c>
      <c r="J831" s="436">
        <v>15</v>
      </c>
      <c r="K831" s="437" t="s">
        <v>239</v>
      </c>
      <c r="L831" s="438">
        <v>53.017827511011113</v>
      </c>
      <c r="M831" s="439">
        <v>26.508913755505557</v>
      </c>
      <c r="N831" s="441" t="s">
        <v>239</v>
      </c>
      <c r="O831" s="438">
        <v>72.014247545861124</v>
      </c>
      <c r="P831" s="439">
        <v>36.007123772930562</v>
      </c>
      <c r="Q831" s="441" t="s">
        <v>239</v>
      </c>
      <c r="R831" s="442">
        <v>92</v>
      </c>
      <c r="S831" s="443">
        <v>46</v>
      </c>
      <c r="T831" s="437" t="s">
        <v>239</v>
      </c>
      <c r="U831" s="444">
        <v>580</v>
      </c>
      <c r="V831" s="432">
        <v>290</v>
      </c>
      <c r="W831" s="437" t="s">
        <v>239</v>
      </c>
      <c r="X831" s="443" t="s">
        <v>231</v>
      </c>
      <c r="Y831" s="436" t="s">
        <v>194</v>
      </c>
      <c r="Z831" s="436">
        <v>94.3</v>
      </c>
      <c r="AA831" s="436">
        <v>94.1</v>
      </c>
      <c r="AB831" s="436">
        <v>94.1</v>
      </c>
      <c r="AC831" s="436">
        <v>93.6</v>
      </c>
      <c r="AD831" s="436">
        <v>75</v>
      </c>
      <c r="AE831" s="436">
        <v>83</v>
      </c>
      <c r="AF831" s="436">
        <v>86</v>
      </c>
      <c r="AG831" s="436">
        <v>118</v>
      </c>
      <c r="AH831" s="436">
        <v>212</v>
      </c>
      <c r="AI831" s="436">
        <v>272</v>
      </c>
      <c r="AJ831" s="436">
        <v>198.23999999999998</v>
      </c>
      <c r="AK831" s="436">
        <v>180</v>
      </c>
      <c r="AL831" s="436">
        <v>230</v>
      </c>
      <c r="AM831" s="436">
        <v>168</v>
      </c>
      <c r="AN831" s="432">
        <v>22</v>
      </c>
      <c r="AO831" s="432">
        <v>45</v>
      </c>
      <c r="AP831" s="446">
        <v>636.37800000000004</v>
      </c>
      <c r="AQ831" s="447">
        <v>155.58898286672732</v>
      </c>
      <c r="AR831" s="446">
        <v>189</v>
      </c>
      <c r="AS831" s="449">
        <v>9.35</v>
      </c>
      <c r="AT831" s="432" t="s">
        <v>299</v>
      </c>
      <c r="AU831" s="432" t="s">
        <v>197</v>
      </c>
      <c r="AV831" s="450" t="s">
        <v>313</v>
      </c>
      <c r="AW831" s="450" t="s">
        <v>314</v>
      </c>
      <c r="AX831" s="450" t="s">
        <v>315</v>
      </c>
      <c r="AY831" s="450" t="s">
        <v>316</v>
      </c>
      <c r="AZ831" s="450" t="s">
        <v>317</v>
      </c>
      <c r="BA831" s="450" t="s">
        <v>317</v>
      </c>
      <c r="BB831" s="450" t="s">
        <v>318</v>
      </c>
      <c r="BC831" s="450" t="s">
        <v>319</v>
      </c>
      <c r="BD831" s="450" t="s">
        <v>320</v>
      </c>
      <c r="BE831" s="451">
        <f t="shared" si="61"/>
        <v>447.17853107344632</v>
      </c>
      <c r="BF831" s="450">
        <v>2700</v>
      </c>
      <c r="BG831" s="451">
        <f t="shared" si="62"/>
        <v>447.17853107344632</v>
      </c>
      <c r="BH831" s="450">
        <v>2700</v>
      </c>
      <c r="BI831" s="446" t="s">
        <v>300</v>
      </c>
      <c r="BJ831" s="446" t="s">
        <v>199</v>
      </c>
      <c r="BK831" s="452" t="s">
        <v>200</v>
      </c>
      <c r="BL831" s="453">
        <v>1.1499999999999999</v>
      </c>
      <c r="BM831" s="454">
        <v>40</v>
      </c>
      <c r="BN831" s="454" t="s">
        <v>195</v>
      </c>
      <c r="BO831" s="455" t="s">
        <v>195</v>
      </c>
      <c r="BP831" s="454" t="s">
        <v>195</v>
      </c>
      <c r="BQ831" s="454" t="s">
        <v>195</v>
      </c>
      <c r="BT831" s="485">
        <v>155.26842110000001</v>
      </c>
    </row>
    <row r="832" spans="1:72" ht="13.5" customHeight="1" outlineLevel="1">
      <c r="A832" s="431" t="s">
        <v>1557</v>
      </c>
      <c r="B832" s="432" t="s">
        <v>1504</v>
      </c>
      <c r="C832" s="432">
        <v>50</v>
      </c>
      <c r="D832" s="432">
        <v>4</v>
      </c>
      <c r="E832" s="432" t="s">
        <v>1558</v>
      </c>
      <c r="F832" s="433">
        <v>1780</v>
      </c>
      <c r="G832" s="456">
        <v>1584</v>
      </c>
      <c r="H832" s="434">
        <v>872</v>
      </c>
      <c r="I832" s="435">
        <v>40</v>
      </c>
      <c r="J832" s="436">
        <v>20</v>
      </c>
      <c r="K832" s="437" t="s">
        <v>239</v>
      </c>
      <c r="L832" s="438">
        <v>68.669528149837745</v>
      </c>
      <c r="M832" s="439">
        <v>34.334764074918873</v>
      </c>
      <c r="N832" s="441" t="s">
        <v>239</v>
      </c>
      <c r="O832" s="438">
        <v>91.366614296205171</v>
      </c>
      <c r="P832" s="439">
        <v>45.683307148102585</v>
      </c>
      <c r="Q832" s="441" t="s">
        <v>239</v>
      </c>
      <c r="R832" s="442">
        <v>116</v>
      </c>
      <c r="S832" s="443">
        <v>58</v>
      </c>
      <c r="T832" s="437" t="s">
        <v>239</v>
      </c>
      <c r="U832" s="444">
        <v>726</v>
      </c>
      <c r="V832" s="432">
        <v>363</v>
      </c>
      <c r="W832" s="437" t="s">
        <v>239</v>
      </c>
      <c r="X832" s="443" t="s">
        <v>231</v>
      </c>
      <c r="Y832" s="436" t="s">
        <v>194</v>
      </c>
      <c r="Z832" s="436">
        <v>94.8</v>
      </c>
      <c r="AA832" s="436">
        <v>95</v>
      </c>
      <c r="AB832" s="436">
        <v>94.5</v>
      </c>
      <c r="AC832" s="436">
        <v>94.1</v>
      </c>
      <c r="AD832" s="436">
        <v>72</v>
      </c>
      <c r="AE832" s="436">
        <v>81</v>
      </c>
      <c r="AF832" s="436">
        <v>85</v>
      </c>
      <c r="AG832" s="436">
        <v>148</v>
      </c>
      <c r="AH832" s="436">
        <v>252</v>
      </c>
      <c r="AI832" s="436">
        <v>340</v>
      </c>
      <c r="AJ832" s="436">
        <v>248.64</v>
      </c>
      <c r="AK832" s="436">
        <v>170</v>
      </c>
      <c r="AL832" s="436">
        <v>230</v>
      </c>
      <c r="AM832" s="436">
        <v>168</v>
      </c>
      <c r="AN832" s="432">
        <v>22</v>
      </c>
      <c r="AO832" s="432">
        <v>45</v>
      </c>
      <c r="AP832" s="446">
        <v>700.23599999999999</v>
      </c>
      <c r="AQ832" s="447">
        <v>170.80355537822618</v>
      </c>
      <c r="AR832" s="446">
        <v>232</v>
      </c>
      <c r="AS832" s="449">
        <v>10.62</v>
      </c>
      <c r="AT832" s="432" t="s">
        <v>299</v>
      </c>
      <c r="AU832" s="432" t="s">
        <v>197</v>
      </c>
      <c r="AV832" s="450">
        <v>64</v>
      </c>
      <c r="AW832" s="450">
        <v>75</v>
      </c>
      <c r="AX832" s="450">
        <v>45</v>
      </c>
      <c r="AY832" s="450">
        <v>52</v>
      </c>
      <c r="AZ832" s="450">
        <v>59</v>
      </c>
      <c r="BA832" s="450">
        <v>59</v>
      </c>
      <c r="BB832" s="450">
        <v>57</v>
      </c>
      <c r="BC832" s="450">
        <v>53</v>
      </c>
      <c r="BD832" s="450">
        <v>50</v>
      </c>
      <c r="BE832" s="451">
        <f t="shared" si="61"/>
        <v>447.17853107344632</v>
      </c>
      <c r="BF832" s="450">
        <v>2700</v>
      </c>
      <c r="BG832" s="451">
        <f t="shared" si="62"/>
        <v>447.17853107344632</v>
      </c>
      <c r="BH832" s="450">
        <v>2700</v>
      </c>
      <c r="BI832" s="446" t="s">
        <v>300</v>
      </c>
      <c r="BJ832" s="446" t="s">
        <v>199</v>
      </c>
      <c r="BK832" s="452" t="s">
        <v>200</v>
      </c>
      <c r="BL832" s="453">
        <v>1.1499999999999999</v>
      </c>
      <c r="BM832" s="454">
        <v>40</v>
      </c>
      <c r="BN832" s="454" t="s">
        <v>195</v>
      </c>
      <c r="BO832" s="455" t="s">
        <v>195</v>
      </c>
      <c r="BP832" s="454" t="s">
        <v>195</v>
      </c>
      <c r="BQ832" s="454" t="s">
        <v>195</v>
      </c>
      <c r="BT832" s="485">
        <v>165.65789470000001</v>
      </c>
    </row>
    <row r="833" spans="1:72" ht="13.5" customHeight="1" outlineLevel="1">
      <c r="A833" s="431" t="s">
        <v>1559</v>
      </c>
      <c r="B833" s="432" t="s">
        <v>1504</v>
      </c>
      <c r="C833" s="432">
        <v>25</v>
      </c>
      <c r="D833" s="432">
        <v>6</v>
      </c>
      <c r="E833" s="432" t="s">
        <v>1556</v>
      </c>
      <c r="F833" s="433">
        <v>1185</v>
      </c>
      <c r="G833" s="456">
        <v>1054</v>
      </c>
      <c r="H833" s="434">
        <v>545</v>
      </c>
      <c r="I833" s="435">
        <v>28</v>
      </c>
      <c r="J833" s="436">
        <v>14</v>
      </c>
      <c r="K833" s="437" t="s">
        <v>239</v>
      </c>
      <c r="L833" s="438">
        <v>40.775892694047094</v>
      </c>
      <c r="M833" s="439">
        <v>20.387946347023547</v>
      </c>
      <c r="N833" s="441" t="s">
        <v>239</v>
      </c>
      <c r="O833" s="438">
        <v>52.386303127183091</v>
      </c>
      <c r="P833" s="439">
        <v>26.193151563591545</v>
      </c>
      <c r="Q833" s="441" t="s">
        <v>239</v>
      </c>
      <c r="R833" s="442">
        <v>66</v>
      </c>
      <c r="S833" s="443">
        <v>33</v>
      </c>
      <c r="T833" s="437" t="s">
        <v>239</v>
      </c>
      <c r="U833" s="444">
        <v>366</v>
      </c>
      <c r="V833" s="432">
        <v>183</v>
      </c>
      <c r="W833" s="437" t="s">
        <v>239</v>
      </c>
      <c r="X833" s="443" t="s">
        <v>231</v>
      </c>
      <c r="Y833" s="436" t="s">
        <v>194</v>
      </c>
      <c r="Z833" s="436">
        <v>92.7</v>
      </c>
      <c r="AA833" s="436">
        <v>93.2</v>
      </c>
      <c r="AB833" s="436">
        <v>93</v>
      </c>
      <c r="AC833" s="436">
        <v>92.4</v>
      </c>
      <c r="AD833" s="436">
        <v>62</v>
      </c>
      <c r="AE833" s="436">
        <v>72</v>
      </c>
      <c r="AF833" s="436">
        <v>76</v>
      </c>
      <c r="AG833" s="436">
        <v>111</v>
      </c>
      <c r="AH833" s="436">
        <v>189</v>
      </c>
      <c r="AI833" s="436">
        <v>267</v>
      </c>
      <c r="AJ833" s="436">
        <v>175.38</v>
      </c>
      <c r="AK833" s="436">
        <v>170</v>
      </c>
      <c r="AL833" s="436">
        <v>240</v>
      </c>
      <c r="AM833" s="436">
        <v>158</v>
      </c>
      <c r="AN833" s="432">
        <v>28</v>
      </c>
      <c r="AO833" s="432">
        <v>54</v>
      </c>
      <c r="AP833" s="446">
        <v>633</v>
      </c>
      <c r="AQ833" s="447">
        <v>156.40941597115193</v>
      </c>
      <c r="AR833" s="446">
        <v>324</v>
      </c>
      <c r="AS833" s="449">
        <v>9.4</v>
      </c>
      <c r="AT833" s="432" t="s">
        <v>299</v>
      </c>
      <c r="AU833" s="432" t="s">
        <v>197</v>
      </c>
      <c r="AV833" s="450">
        <v>63</v>
      </c>
      <c r="AW833" s="450">
        <v>76</v>
      </c>
      <c r="AX833" s="450">
        <v>43</v>
      </c>
      <c r="AY833" s="450">
        <v>51</v>
      </c>
      <c r="AZ833" s="450">
        <v>57</v>
      </c>
      <c r="BA833" s="450">
        <v>58</v>
      </c>
      <c r="BB833" s="450">
        <v>56</v>
      </c>
      <c r="BC833" s="450">
        <v>51</v>
      </c>
      <c r="BD833" s="450">
        <v>50</v>
      </c>
      <c r="BE833" s="451">
        <f t="shared" si="61"/>
        <v>635.46422836752902</v>
      </c>
      <c r="BF833" s="450">
        <v>1900</v>
      </c>
      <c r="BG833" s="451">
        <f t="shared" si="62"/>
        <v>635.46422836752902</v>
      </c>
      <c r="BH833" s="450">
        <v>1900</v>
      </c>
      <c r="BI833" s="446" t="s">
        <v>300</v>
      </c>
      <c r="BJ833" s="446" t="s">
        <v>199</v>
      </c>
      <c r="BK833" s="452" t="s">
        <v>200</v>
      </c>
      <c r="BL833" s="459" t="s">
        <v>195</v>
      </c>
      <c r="BM833" s="455" t="s">
        <v>195</v>
      </c>
      <c r="BN833" s="454" t="s">
        <v>195</v>
      </c>
      <c r="BO833" s="455" t="s">
        <v>195</v>
      </c>
      <c r="BP833" s="454" t="s">
        <v>195</v>
      </c>
      <c r="BQ833" s="454" t="s">
        <v>195</v>
      </c>
      <c r="BT833" s="485">
        <v>174.26315790000001</v>
      </c>
    </row>
    <row r="834" spans="1:72" ht="13.5" customHeight="1" outlineLevel="1">
      <c r="A834" s="431" t="s">
        <v>1560</v>
      </c>
      <c r="B834" s="432" t="s">
        <v>1504</v>
      </c>
      <c r="C834" s="432">
        <v>30</v>
      </c>
      <c r="D834" s="432">
        <v>6</v>
      </c>
      <c r="E834" s="432" t="s">
        <v>1558</v>
      </c>
      <c r="F834" s="433">
        <v>1185</v>
      </c>
      <c r="G834" s="456">
        <v>1054</v>
      </c>
      <c r="H834" s="434">
        <v>545</v>
      </c>
      <c r="I834" s="435">
        <v>30</v>
      </c>
      <c r="J834" s="436">
        <v>15</v>
      </c>
      <c r="K834" s="437" t="s">
        <v>239</v>
      </c>
      <c r="L834" s="438">
        <v>49.51954337900716</v>
      </c>
      <c r="M834" s="439">
        <v>24.75977168950358</v>
      </c>
      <c r="N834" s="441" t="s">
        <v>239</v>
      </c>
      <c r="O834" s="438">
        <v>61.803480800758805</v>
      </c>
      <c r="P834" s="439">
        <v>30.901740400379403</v>
      </c>
      <c r="Q834" s="441" t="s">
        <v>239</v>
      </c>
      <c r="R834" s="442">
        <v>78</v>
      </c>
      <c r="S834" s="443">
        <v>39</v>
      </c>
      <c r="T834" s="437" t="s">
        <v>239</v>
      </c>
      <c r="U834" s="444">
        <v>436</v>
      </c>
      <c r="V834" s="432">
        <v>218</v>
      </c>
      <c r="W834" s="437" t="s">
        <v>239</v>
      </c>
      <c r="X834" s="443" t="s">
        <v>231</v>
      </c>
      <c r="Y834" s="436" t="s">
        <v>194</v>
      </c>
      <c r="Z834" s="436">
        <v>93.1</v>
      </c>
      <c r="AA834" s="436">
        <v>93.5</v>
      </c>
      <c r="AB834" s="436">
        <v>93</v>
      </c>
      <c r="AC834" s="436">
        <v>92.4</v>
      </c>
      <c r="AD834" s="436">
        <v>61</v>
      </c>
      <c r="AE834" s="436">
        <v>73</v>
      </c>
      <c r="AF834" s="436">
        <v>77</v>
      </c>
      <c r="AG834" s="436">
        <v>133</v>
      </c>
      <c r="AH834" s="436">
        <v>226</v>
      </c>
      <c r="AI834" s="436">
        <v>293</v>
      </c>
      <c r="AJ834" s="436">
        <v>212.8</v>
      </c>
      <c r="AK834" s="436">
        <v>170</v>
      </c>
      <c r="AL834" s="436">
        <v>220</v>
      </c>
      <c r="AM834" s="436">
        <v>160</v>
      </c>
      <c r="AN834" s="432">
        <v>26</v>
      </c>
      <c r="AO834" s="432">
        <v>52</v>
      </c>
      <c r="AP834" s="446">
        <v>658</v>
      </c>
      <c r="AQ834" s="447">
        <v>166.37797984721726</v>
      </c>
      <c r="AR834" s="446">
        <v>384</v>
      </c>
      <c r="AS834" s="449">
        <v>10.19</v>
      </c>
      <c r="AT834" s="432" t="s">
        <v>299</v>
      </c>
      <c r="AU834" s="432" t="s">
        <v>197</v>
      </c>
      <c r="AV834" s="450" t="s">
        <v>325</v>
      </c>
      <c r="AW834" s="450" t="s">
        <v>326</v>
      </c>
      <c r="AX834" s="450" t="s">
        <v>327</v>
      </c>
      <c r="AY834" s="450" t="s">
        <v>328</v>
      </c>
      <c r="AZ834" s="450" t="s">
        <v>318</v>
      </c>
      <c r="BA834" s="450" t="s">
        <v>329</v>
      </c>
      <c r="BB834" s="450" t="s">
        <v>330</v>
      </c>
      <c r="BC834" s="450" t="s">
        <v>328</v>
      </c>
      <c r="BD834" s="450" t="s">
        <v>320</v>
      </c>
      <c r="BE834" s="451">
        <f t="shared" si="61"/>
        <v>635.46422836752902</v>
      </c>
      <c r="BF834" s="450">
        <v>1900</v>
      </c>
      <c r="BG834" s="451">
        <f t="shared" si="62"/>
        <v>635.46422836752902</v>
      </c>
      <c r="BH834" s="450">
        <v>1900</v>
      </c>
      <c r="BI834" s="446" t="s">
        <v>300</v>
      </c>
      <c r="BJ834" s="446" t="s">
        <v>199</v>
      </c>
      <c r="BK834" s="452" t="s">
        <v>200</v>
      </c>
      <c r="BL834" s="459" t="s">
        <v>195</v>
      </c>
      <c r="BM834" s="455" t="s">
        <v>195</v>
      </c>
      <c r="BN834" s="454" t="s">
        <v>195</v>
      </c>
      <c r="BO834" s="455" t="s">
        <v>195</v>
      </c>
      <c r="BP834" s="454" t="s">
        <v>195</v>
      </c>
      <c r="BQ834" s="454" t="s">
        <v>195</v>
      </c>
      <c r="BT834" s="485">
        <v>161.7105263</v>
      </c>
    </row>
    <row r="835" spans="1:72" ht="13.5" customHeight="1" outlineLevel="1">
      <c r="A835" s="431" t="s">
        <v>1561</v>
      </c>
      <c r="B835" s="432" t="s">
        <v>1504</v>
      </c>
      <c r="C835" s="432">
        <v>20</v>
      </c>
      <c r="D835" s="432">
        <v>8</v>
      </c>
      <c r="E835" s="432" t="s">
        <v>1556</v>
      </c>
      <c r="F835" s="433">
        <v>885</v>
      </c>
      <c r="G835" s="456">
        <v>787</v>
      </c>
      <c r="H835" s="434">
        <v>345</v>
      </c>
      <c r="I835" s="435">
        <v>34</v>
      </c>
      <c r="J835" s="436">
        <v>17</v>
      </c>
      <c r="K835" s="437" t="s">
        <v>239</v>
      </c>
      <c r="L835" s="438">
        <v>44</v>
      </c>
      <c r="M835" s="439">
        <v>22</v>
      </c>
      <c r="N835" s="441" t="s">
        <v>239</v>
      </c>
      <c r="O835" s="438">
        <v>52</v>
      </c>
      <c r="P835" s="439">
        <v>26</v>
      </c>
      <c r="Q835" s="441" t="s">
        <v>239</v>
      </c>
      <c r="R835" s="442">
        <v>62</v>
      </c>
      <c r="S835" s="443">
        <v>31</v>
      </c>
      <c r="T835" s="437">
        <v>25</v>
      </c>
      <c r="U835" s="444">
        <v>290</v>
      </c>
      <c r="V835" s="432">
        <v>145</v>
      </c>
      <c r="W835" s="437" t="s">
        <v>239</v>
      </c>
      <c r="X835" s="443" t="s">
        <v>231</v>
      </c>
      <c r="Y835" s="436" t="s">
        <v>194</v>
      </c>
      <c r="Z835" s="436">
        <v>90</v>
      </c>
      <c r="AA835" s="436">
        <v>90.8</v>
      </c>
      <c r="AB835" s="436">
        <v>91</v>
      </c>
      <c r="AC835" s="436">
        <v>90.2</v>
      </c>
      <c r="AD835" s="436">
        <v>47</v>
      </c>
      <c r="AE835" s="436">
        <v>59</v>
      </c>
      <c r="AF835" s="436">
        <v>66</v>
      </c>
      <c r="AG835" s="436">
        <v>119</v>
      </c>
      <c r="AH835" s="436">
        <v>166</v>
      </c>
      <c r="AI835" s="436">
        <v>238</v>
      </c>
      <c r="AJ835" s="436">
        <v>155.89000000000001</v>
      </c>
      <c r="AK835" s="436">
        <v>140</v>
      </c>
      <c r="AL835" s="436">
        <v>200</v>
      </c>
      <c r="AM835" s="436">
        <v>131</v>
      </c>
      <c r="AN835" s="432">
        <v>15</v>
      </c>
      <c r="AO835" s="432">
        <v>35</v>
      </c>
      <c r="AP835" s="446">
        <v>616</v>
      </c>
      <c r="AQ835" s="447">
        <v>149.05008635554441</v>
      </c>
      <c r="AR835" s="446">
        <v>525</v>
      </c>
      <c r="AS835" s="449">
        <v>8.75</v>
      </c>
      <c r="AT835" s="432" t="s">
        <v>299</v>
      </c>
      <c r="AU835" s="432" t="s">
        <v>197</v>
      </c>
      <c r="AV835" s="450">
        <v>57</v>
      </c>
      <c r="AW835" s="450">
        <v>67</v>
      </c>
      <c r="AX835" s="450">
        <v>46</v>
      </c>
      <c r="AY835" s="450">
        <v>53</v>
      </c>
      <c r="AZ835" s="450">
        <v>55</v>
      </c>
      <c r="BA835" s="450">
        <v>56</v>
      </c>
      <c r="BB835" s="450">
        <v>53</v>
      </c>
      <c r="BC835" s="450">
        <v>41</v>
      </c>
      <c r="BD835" s="450">
        <v>32</v>
      </c>
      <c r="BE835" s="451">
        <f t="shared" si="61"/>
        <v>894.35706214689264</v>
      </c>
      <c r="BF835" s="450">
        <v>1350</v>
      </c>
      <c r="BG835" s="451">
        <f t="shared" si="62"/>
        <v>894.35706214689264</v>
      </c>
      <c r="BH835" s="458">
        <f t="shared" ref="BH835:BH836" si="67">BF835</f>
        <v>1350</v>
      </c>
      <c r="BI835" s="446" t="s">
        <v>300</v>
      </c>
      <c r="BJ835" s="446" t="s">
        <v>199</v>
      </c>
      <c r="BK835" s="452" t="s">
        <v>200</v>
      </c>
      <c r="BL835" s="459" t="s">
        <v>195</v>
      </c>
      <c r="BM835" s="455" t="s">
        <v>195</v>
      </c>
      <c r="BN835" s="454" t="s">
        <v>195</v>
      </c>
      <c r="BO835" s="455" t="s">
        <v>195</v>
      </c>
      <c r="BP835" s="454" t="s">
        <v>195</v>
      </c>
      <c r="BQ835" s="454" t="s">
        <v>195</v>
      </c>
      <c r="BT835" s="485">
        <v>143.08283159999999</v>
      </c>
    </row>
    <row r="836" spans="1:72" ht="13.5" customHeight="1" outlineLevel="1">
      <c r="A836" s="431" t="s">
        <v>1562</v>
      </c>
      <c r="B836" s="432" t="s">
        <v>1504</v>
      </c>
      <c r="C836" s="432">
        <v>25</v>
      </c>
      <c r="D836" s="432">
        <v>8</v>
      </c>
      <c r="E836" s="432" t="s">
        <v>1558</v>
      </c>
      <c r="F836" s="433">
        <v>885</v>
      </c>
      <c r="G836" s="456">
        <v>787</v>
      </c>
      <c r="H836" s="434">
        <v>345</v>
      </c>
      <c r="I836" s="435">
        <v>44</v>
      </c>
      <c r="J836" s="436">
        <v>22</v>
      </c>
      <c r="K836" s="437" t="s">
        <v>239</v>
      </c>
      <c r="L836" s="438">
        <v>56</v>
      </c>
      <c r="M836" s="439">
        <v>28</v>
      </c>
      <c r="N836" s="440">
        <v>22.4</v>
      </c>
      <c r="O836" s="438">
        <v>68</v>
      </c>
      <c r="P836" s="439">
        <v>34</v>
      </c>
      <c r="Q836" s="441" t="s">
        <v>239</v>
      </c>
      <c r="R836" s="442">
        <v>80</v>
      </c>
      <c r="S836" s="443">
        <v>40</v>
      </c>
      <c r="T836" s="437" t="s">
        <v>239</v>
      </c>
      <c r="U836" s="444">
        <v>366</v>
      </c>
      <c r="V836" s="432">
        <v>183</v>
      </c>
      <c r="W836" s="437" t="s">
        <v>239</v>
      </c>
      <c r="X836" s="443" t="s">
        <v>231</v>
      </c>
      <c r="Y836" s="436" t="s">
        <v>194</v>
      </c>
      <c r="Z836" s="436">
        <v>89.2</v>
      </c>
      <c r="AA836" s="436">
        <v>90.5</v>
      </c>
      <c r="AB836" s="436">
        <v>90.2</v>
      </c>
      <c r="AC836" s="436">
        <v>90.2</v>
      </c>
      <c r="AD836" s="436">
        <v>48</v>
      </c>
      <c r="AE836" s="436">
        <v>59</v>
      </c>
      <c r="AF836" s="436">
        <v>65</v>
      </c>
      <c r="AG836" s="436">
        <v>149</v>
      </c>
      <c r="AH836" s="436">
        <v>223</v>
      </c>
      <c r="AI836" s="436">
        <v>298</v>
      </c>
      <c r="AJ836" s="436">
        <v>195.19</v>
      </c>
      <c r="AK836" s="436">
        <v>150</v>
      </c>
      <c r="AL836" s="436">
        <v>200</v>
      </c>
      <c r="AM836" s="436">
        <v>131</v>
      </c>
      <c r="AN836" s="432">
        <v>22</v>
      </c>
      <c r="AO836" s="432">
        <v>40</v>
      </c>
      <c r="AP836" s="446">
        <v>663</v>
      </c>
      <c r="AQ836" s="447">
        <v>169.40200722077049</v>
      </c>
      <c r="AR836" s="446">
        <v>647</v>
      </c>
      <c r="AS836" s="449">
        <v>10.45</v>
      </c>
      <c r="AT836" s="432" t="s">
        <v>299</v>
      </c>
      <c r="AU836" s="432" t="s">
        <v>197</v>
      </c>
      <c r="AV836" s="450">
        <v>57</v>
      </c>
      <c r="AW836" s="450">
        <v>67</v>
      </c>
      <c r="AX836" s="450">
        <v>46</v>
      </c>
      <c r="AY836" s="450">
        <v>53</v>
      </c>
      <c r="AZ836" s="450">
        <v>55</v>
      </c>
      <c r="BA836" s="450">
        <v>56</v>
      </c>
      <c r="BB836" s="450">
        <v>53</v>
      </c>
      <c r="BC836" s="450">
        <v>41</v>
      </c>
      <c r="BD836" s="450">
        <v>32</v>
      </c>
      <c r="BE836" s="451">
        <f t="shared" si="61"/>
        <v>894.35706214689264</v>
      </c>
      <c r="BF836" s="450">
        <v>1350</v>
      </c>
      <c r="BG836" s="451">
        <f t="shared" si="62"/>
        <v>894.35706214689264</v>
      </c>
      <c r="BH836" s="458">
        <f t="shared" si="67"/>
        <v>1350</v>
      </c>
      <c r="BI836" s="446" t="s">
        <v>300</v>
      </c>
      <c r="BJ836" s="446" t="s">
        <v>199</v>
      </c>
      <c r="BK836" s="452" t="s">
        <v>200</v>
      </c>
      <c r="BL836" s="459" t="s">
        <v>195</v>
      </c>
      <c r="BM836" s="455" t="s">
        <v>195</v>
      </c>
      <c r="BN836" s="454" t="s">
        <v>195</v>
      </c>
      <c r="BO836" s="455" t="s">
        <v>195</v>
      </c>
      <c r="BP836" s="454" t="s">
        <v>195</v>
      </c>
      <c r="BQ836" s="454" t="s">
        <v>195</v>
      </c>
      <c r="BT836" s="485">
        <v>132.35078949999999</v>
      </c>
    </row>
    <row r="837" spans="1:72" ht="13.5" customHeight="1" outlineLevel="1">
      <c r="A837" s="431" t="s">
        <v>1563</v>
      </c>
      <c r="B837" s="432" t="s">
        <v>1504</v>
      </c>
      <c r="C837" s="432">
        <v>40</v>
      </c>
      <c r="D837" s="432">
        <v>2</v>
      </c>
      <c r="E837" s="432" t="s">
        <v>1556</v>
      </c>
      <c r="F837" s="433">
        <v>3535</v>
      </c>
      <c r="G837" s="456">
        <v>3146</v>
      </c>
      <c r="H837" s="434">
        <v>1414</v>
      </c>
      <c r="I837" s="435">
        <v>24</v>
      </c>
      <c r="J837" s="436">
        <v>12</v>
      </c>
      <c r="K837" s="437" t="s">
        <v>239</v>
      </c>
      <c r="L837" s="438">
        <v>49.86284375952475</v>
      </c>
      <c r="M837" s="439">
        <v>24.931421879762375</v>
      </c>
      <c r="N837" s="441" t="s">
        <v>239</v>
      </c>
      <c r="O837" s="438">
        <v>68.703247658695091</v>
      </c>
      <c r="P837" s="439">
        <v>34.351623829347545</v>
      </c>
      <c r="Q837" s="441" t="s">
        <v>239</v>
      </c>
      <c r="R837" s="442">
        <v>90</v>
      </c>
      <c r="S837" s="443">
        <v>45</v>
      </c>
      <c r="T837" s="437" t="s">
        <v>239</v>
      </c>
      <c r="U837" s="444">
        <v>580</v>
      </c>
      <c r="V837" s="432">
        <v>290</v>
      </c>
      <c r="W837" s="437" t="s">
        <v>239</v>
      </c>
      <c r="X837" s="443" t="s">
        <v>231</v>
      </c>
      <c r="Y837" s="436" t="s">
        <v>194</v>
      </c>
      <c r="Z837" s="436">
        <v>94</v>
      </c>
      <c r="AA837" s="436">
        <v>94.1</v>
      </c>
      <c r="AB837" s="436">
        <v>93.6</v>
      </c>
      <c r="AC837" s="436">
        <v>93</v>
      </c>
      <c r="AD837" s="436">
        <v>80</v>
      </c>
      <c r="AE837" s="436">
        <v>87</v>
      </c>
      <c r="AF837" s="436">
        <v>89</v>
      </c>
      <c r="AG837" s="436">
        <v>60</v>
      </c>
      <c r="AH837" s="436">
        <v>90</v>
      </c>
      <c r="AI837" s="436">
        <v>150</v>
      </c>
      <c r="AJ837" s="436">
        <v>83.399999999999991</v>
      </c>
      <c r="AK837" s="436">
        <v>150</v>
      </c>
      <c r="AL837" s="436">
        <v>250</v>
      </c>
      <c r="AM837" s="436">
        <v>139</v>
      </c>
      <c r="AN837" s="432">
        <v>22</v>
      </c>
      <c r="AO837" s="432">
        <v>45</v>
      </c>
      <c r="AP837" s="446">
        <v>608</v>
      </c>
      <c r="AQ837" s="447">
        <v>117.1456542258878</v>
      </c>
      <c r="AR837" s="446">
        <v>40</v>
      </c>
      <c r="AS837" s="449">
        <v>4.74</v>
      </c>
      <c r="AT837" s="432" t="s">
        <v>299</v>
      </c>
      <c r="AU837" s="432" t="s">
        <v>197</v>
      </c>
      <c r="AV837" s="450">
        <v>77</v>
      </c>
      <c r="AW837" s="450">
        <v>87</v>
      </c>
      <c r="AX837" s="450">
        <v>43</v>
      </c>
      <c r="AY837" s="450">
        <v>56</v>
      </c>
      <c r="AZ837" s="450">
        <v>68</v>
      </c>
      <c r="BA837" s="450">
        <v>68</v>
      </c>
      <c r="BB837" s="450">
        <v>70</v>
      </c>
      <c r="BC837" s="450">
        <v>74</v>
      </c>
      <c r="BD837" s="450">
        <v>54</v>
      </c>
      <c r="BE837" s="451">
        <f t="shared" si="61"/>
        <v>268.30711864406777</v>
      </c>
      <c r="BF837" s="450">
        <v>4500</v>
      </c>
      <c r="BG837" s="451">
        <f t="shared" si="62"/>
        <v>268.30711864406777</v>
      </c>
      <c r="BH837" s="450">
        <v>4500</v>
      </c>
      <c r="BI837" s="446" t="s">
        <v>300</v>
      </c>
      <c r="BJ837" s="446" t="s">
        <v>199</v>
      </c>
      <c r="BK837" s="452" t="s">
        <v>200</v>
      </c>
      <c r="BL837" s="453">
        <v>1.1499999999999999</v>
      </c>
      <c r="BM837" s="454">
        <v>40</v>
      </c>
      <c r="BN837" s="454" t="s">
        <v>195</v>
      </c>
      <c r="BO837" s="455" t="s">
        <v>195</v>
      </c>
      <c r="BP837" s="454" t="s">
        <v>195</v>
      </c>
      <c r="BQ837" s="454" t="s">
        <v>195</v>
      </c>
      <c r="BT837" s="485">
        <v>151.12105260000001</v>
      </c>
    </row>
    <row r="838" spans="1:72" ht="13.5" customHeight="1" outlineLevel="1">
      <c r="A838" s="431" t="s">
        <v>1564</v>
      </c>
      <c r="B838" s="432" t="s">
        <v>1504</v>
      </c>
      <c r="C838" s="432">
        <v>50</v>
      </c>
      <c r="D838" s="432">
        <v>2</v>
      </c>
      <c r="E838" s="432" t="s">
        <v>1558</v>
      </c>
      <c r="F838" s="433">
        <v>3535</v>
      </c>
      <c r="G838" s="456">
        <v>3146</v>
      </c>
      <c r="H838" s="434">
        <v>1414</v>
      </c>
      <c r="I838" s="435">
        <v>30</v>
      </c>
      <c r="J838" s="436">
        <v>15</v>
      </c>
      <c r="K838" s="437" t="s">
        <v>239</v>
      </c>
      <c r="L838" s="438">
        <v>60.938001370265305</v>
      </c>
      <c r="M838" s="439">
        <v>30.469000685132652</v>
      </c>
      <c r="N838" s="441" t="s">
        <v>239</v>
      </c>
      <c r="O838" s="438">
        <v>83.94919306610214</v>
      </c>
      <c r="P838" s="439">
        <v>41.97459653305107</v>
      </c>
      <c r="Q838" s="441" t="s">
        <v>239</v>
      </c>
      <c r="R838" s="442">
        <v>110</v>
      </c>
      <c r="S838" s="443">
        <v>55</v>
      </c>
      <c r="T838" s="437" t="s">
        <v>239</v>
      </c>
      <c r="U838" s="444">
        <v>726</v>
      </c>
      <c r="V838" s="432">
        <v>363</v>
      </c>
      <c r="W838" s="437" t="s">
        <v>239</v>
      </c>
      <c r="X838" s="443" t="s">
        <v>231</v>
      </c>
      <c r="Y838" s="436" t="s">
        <v>194</v>
      </c>
      <c r="Z838" s="436">
        <v>93.8</v>
      </c>
      <c r="AA838" s="436">
        <v>94.1</v>
      </c>
      <c r="AB838" s="436">
        <v>93.6</v>
      </c>
      <c r="AC838" s="436">
        <v>93</v>
      </c>
      <c r="AD838" s="436">
        <v>82</v>
      </c>
      <c r="AE838" s="436">
        <v>89</v>
      </c>
      <c r="AF838" s="436">
        <v>91</v>
      </c>
      <c r="AG838" s="436">
        <v>74</v>
      </c>
      <c r="AH838" s="436">
        <v>111</v>
      </c>
      <c r="AI838" s="436">
        <v>185</v>
      </c>
      <c r="AJ838" s="436">
        <v>102.86</v>
      </c>
      <c r="AK838" s="436">
        <v>150</v>
      </c>
      <c r="AL838" s="436">
        <v>250</v>
      </c>
      <c r="AM838" s="436">
        <v>139</v>
      </c>
      <c r="AN838" s="432">
        <v>18</v>
      </c>
      <c r="AO838" s="432">
        <v>37</v>
      </c>
      <c r="AP838" s="446">
        <v>593</v>
      </c>
      <c r="AQ838" s="447">
        <v>111.77076759505255</v>
      </c>
      <c r="AR838" s="446">
        <v>49</v>
      </c>
      <c r="AS838" s="449">
        <v>3.6</v>
      </c>
      <c r="AT838" s="432" t="s">
        <v>299</v>
      </c>
      <c r="AU838" s="432" t="s">
        <v>197</v>
      </c>
      <c r="AV838" s="450">
        <v>77</v>
      </c>
      <c r="AW838" s="450">
        <v>87</v>
      </c>
      <c r="AX838" s="450">
        <v>43</v>
      </c>
      <c r="AY838" s="450">
        <v>56</v>
      </c>
      <c r="AZ838" s="450">
        <v>68</v>
      </c>
      <c r="BA838" s="450">
        <v>68</v>
      </c>
      <c r="BB838" s="450">
        <v>70</v>
      </c>
      <c r="BC838" s="450">
        <v>74</v>
      </c>
      <c r="BD838" s="450">
        <v>54</v>
      </c>
      <c r="BE838" s="451">
        <f t="shared" si="61"/>
        <v>268.30711864406777</v>
      </c>
      <c r="BF838" s="450">
        <v>4500</v>
      </c>
      <c r="BG838" s="451">
        <f t="shared" si="62"/>
        <v>268.30711864406777</v>
      </c>
      <c r="BH838" s="450">
        <v>4500</v>
      </c>
      <c r="BI838" s="446" t="s">
        <v>300</v>
      </c>
      <c r="BJ838" s="446" t="s">
        <v>199</v>
      </c>
      <c r="BK838" s="452" t="s">
        <v>200</v>
      </c>
      <c r="BL838" s="453">
        <v>1.1499999999999999</v>
      </c>
      <c r="BM838" s="454">
        <v>40</v>
      </c>
      <c r="BN838" s="454" t="s">
        <v>195</v>
      </c>
      <c r="BO838" s="455" t="s">
        <v>195</v>
      </c>
      <c r="BP838" s="454" t="s">
        <v>195</v>
      </c>
      <c r="BQ838" s="454" t="s">
        <v>195</v>
      </c>
      <c r="BT838" s="485">
        <v>151.0505263</v>
      </c>
    </row>
    <row r="839" spans="1:72" ht="13.5" customHeight="1" outlineLevel="1">
      <c r="A839" s="431" t="s">
        <v>1565</v>
      </c>
      <c r="B839" s="432" t="s">
        <v>1504</v>
      </c>
      <c r="C839" s="432">
        <v>30</v>
      </c>
      <c r="D839" s="432">
        <v>6</v>
      </c>
      <c r="E839" s="432" t="s">
        <v>1558</v>
      </c>
      <c r="F839" s="433">
        <v>1185</v>
      </c>
      <c r="G839" s="456">
        <v>1054</v>
      </c>
      <c r="H839" s="434">
        <v>545</v>
      </c>
      <c r="I839" s="435">
        <v>30</v>
      </c>
      <c r="J839" s="436">
        <v>15</v>
      </c>
      <c r="K839" s="437" t="s">
        <v>239</v>
      </c>
      <c r="L839" s="438">
        <v>49.51954337900716</v>
      </c>
      <c r="M839" s="439">
        <v>24.75977168950358</v>
      </c>
      <c r="N839" s="441" t="s">
        <v>239</v>
      </c>
      <c r="O839" s="438">
        <v>61.803480800758805</v>
      </c>
      <c r="P839" s="439">
        <v>30.901740400379403</v>
      </c>
      <c r="Q839" s="441" t="s">
        <v>239</v>
      </c>
      <c r="R839" s="442">
        <v>78</v>
      </c>
      <c r="S839" s="443">
        <v>39</v>
      </c>
      <c r="T839" s="437" t="s">
        <v>239</v>
      </c>
      <c r="U839" s="444">
        <v>436</v>
      </c>
      <c r="V839" s="432">
        <v>218</v>
      </c>
      <c r="W839" s="437" t="s">
        <v>239</v>
      </c>
      <c r="X839" s="443" t="s">
        <v>231</v>
      </c>
      <c r="Y839" s="436" t="s">
        <v>194</v>
      </c>
      <c r="Z839" s="436">
        <v>93.1</v>
      </c>
      <c r="AA839" s="436">
        <v>93.5</v>
      </c>
      <c r="AB839" s="436">
        <v>93</v>
      </c>
      <c r="AC839" s="436">
        <v>92.4</v>
      </c>
      <c r="AD839" s="436">
        <v>61</v>
      </c>
      <c r="AE839" s="436">
        <v>73</v>
      </c>
      <c r="AF839" s="436">
        <v>77</v>
      </c>
      <c r="AG839" s="436">
        <v>133</v>
      </c>
      <c r="AH839" s="436">
        <v>226</v>
      </c>
      <c r="AI839" s="436">
        <v>293</v>
      </c>
      <c r="AJ839" s="436">
        <v>212.8</v>
      </c>
      <c r="AK839" s="436">
        <v>170</v>
      </c>
      <c r="AL839" s="436">
        <v>220</v>
      </c>
      <c r="AM839" s="436">
        <v>160</v>
      </c>
      <c r="AN839" s="432">
        <v>26</v>
      </c>
      <c r="AO839" s="432">
        <v>52</v>
      </c>
      <c r="AP839" s="446">
        <v>658</v>
      </c>
      <c r="AQ839" s="447">
        <v>166.37797984721726</v>
      </c>
      <c r="AR839" s="446">
        <v>384</v>
      </c>
      <c r="AS839" s="449">
        <v>10.19</v>
      </c>
      <c r="AT839" s="432" t="s">
        <v>299</v>
      </c>
      <c r="AU839" s="432" t="s">
        <v>197</v>
      </c>
      <c r="AV839" s="450" t="s">
        <v>325</v>
      </c>
      <c r="AW839" s="450" t="s">
        <v>326</v>
      </c>
      <c r="AX839" s="450" t="s">
        <v>327</v>
      </c>
      <c r="AY839" s="450" t="s">
        <v>328</v>
      </c>
      <c r="AZ839" s="450" t="s">
        <v>318</v>
      </c>
      <c r="BA839" s="450" t="s">
        <v>329</v>
      </c>
      <c r="BB839" s="450" t="s">
        <v>330</v>
      </c>
      <c r="BC839" s="450" t="s">
        <v>328</v>
      </c>
      <c r="BD839" s="450" t="s">
        <v>320</v>
      </c>
      <c r="BE839" s="451">
        <f t="shared" si="61"/>
        <v>635.46422836752902</v>
      </c>
      <c r="BF839" s="450">
        <v>1900</v>
      </c>
      <c r="BG839" s="451">
        <f t="shared" si="62"/>
        <v>635.46422836752902</v>
      </c>
      <c r="BH839" s="458">
        <f>BF839</f>
        <v>1900</v>
      </c>
      <c r="BI839" s="446" t="s">
        <v>300</v>
      </c>
      <c r="BJ839" s="446" t="s">
        <v>199</v>
      </c>
      <c r="BK839" s="452" t="s">
        <v>200</v>
      </c>
      <c r="BL839" s="459" t="s">
        <v>195</v>
      </c>
      <c r="BM839" s="455" t="s">
        <v>195</v>
      </c>
      <c r="BN839" s="454" t="s">
        <v>195</v>
      </c>
      <c r="BO839" s="455" t="s">
        <v>195</v>
      </c>
      <c r="BP839" s="454" t="s">
        <v>195</v>
      </c>
      <c r="BQ839" s="454" t="s">
        <v>195</v>
      </c>
      <c r="BT839" s="485">
        <v>161.7105263</v>
      </c>
    </row>
    <row r="840" spans="1:72" ht="13.5" customHeight="1" outlineLevel="1">
      <c r="A840" s="54" t="s">
        <v>1566</v>
      </c>
      <c r="B840" s="432" t="s">
        <v>1567</v>
      </c>
      <c r="C840" s="432">
        <v>3</v>
      </c>
      <c r="D840" s="432">
        <v>2</v>
      </c>
      <c r="E840" s="432" t="s">
        <v>1568</v>
      </c>
      <c r="F840" s="433">
        <v>3520</v>
      </c>
      <c r="G840" s="456">
        <v>3168</v>
      </c>
      <c r="H840" s="434">
        <v>1408</v>
      </c>
      <c r="I840" s="444">
        <v>3.4</v>
      </c>
      <c r="J840" s="436">
        <v>1.7</v>
      </c>
      <c r="K840" s="437">
        <v>1.36</v>
      </c>
      <c r="L840" s="444">
        <v>4.8074415824042225</v>
      </c>
      <c r="M840" s="436">
        <v>2.4037207912021112</v>
      </c>
      <c r="N840" s="440">
        <v>1.9229766329616891</v>
      </c>
      <c r="O840" s="438">
        <v>6.1253896358157753</v>
      </c>
      <c r="P840" s="439">
        <v>3.0626948179078877</v>
      </c>
      <c r="Q840" s="441">
        <v>2.4501558543263102</v>
      </c>
      <c r="R840" s="442">
        <v>7.6</v>
      </c>
      <c r="S840" s="443">
        <v>3.8</v>
      </c>
      <c r="T840" s="437">
        <v>3.04</v>
      </c>
      <c r="U840" s="444">
        <v>60</v>
      </c>
      <c r="V840" s="471">
        <v>30</v>
      </c>
      <c r="W840" s="445">
        <v>24</v>
      </c>
      <c r="X840" s="443" t="s">
        <v>213</v>
      </c>
      <c r="Y840" s="443" t="s">
        <v>194</v>
      </c>
      <c r="Z840" s="443">
        <v>84.17</v>
      </c>
      <c r="AA840" s="443">
        <v>86.3</v>
      </c>
      <c r="AB840" s="443">
        <v>86.5</v>
      </c>
      <c r="AC840" s="436">
        <v>85.5</v>
      </c>
      <c r="AD840" s="443">
        <v>69.5</v>
      </c>
      <c r="AE840" s="443">
        <v>79.8</v>
      </c>
      <c r="AF840" s="443">
        <v>85.5</v>
      </c>
      <c r="AG840" s="443">
        <v>4.4000000000000004</v>
      </c>
      <c r="AH840" s="443">
        <v>8.1999999999999993</v>
      </c>
      <c r="AI840" s="443">
        <v>17</v>
      </c>
      <c r="AJ840" s="436">
        <v>7.6560000000000006</v>
      </c>
      <c r="AK840" s="443">
        <v>185</v>
      </c>
      <c r="AL840" s="443">
        <v>380</v>
      </c>
      <c r="AM840" s="436">
        <v>174</v>
      </c>
      <c r="AN840" s="471">
        <v>20</v>
      </c>
      <c r="AO840" s="471">
        <v>30</v>
      </c>
      <c r="AP840" s="446">
        <v>118.1</v>
      </c>
      <c r="AQ840" s="447">
        <v>3.2</v>
      </c>
      <c r="AR840" s="472">
        <v>3.7035249390391214</v>
      </c>
      <c r="AS840" s="449">
        <v>0.43190000000000001</v>
      </c>
      <c r="AT840" s="432" t="s">
        <v>299</v>
      </c>
      <c r="AU840" s="432" t="s">
        <v>197</v>
      </c>
      <c r="AV840" s="450">
        <v>69</v>
      </c>
      <c r="AW840" s="450">
        <v>81</v>
      </c>
      <c r="AX840" s="450">
        <v>36</v>
      </c>
      <c r="AY840" s="450">
        <v>49</v>
      </c>
      <c r="AZ840" s="450">
        <v>61</v>
      </c>
      <c r="BA840" s="450">
        <v>66</v>
      </c>
      <c r="BB840" s="450">
        <v>64</v>
      </c>
      <c r="BC840" s="450">
        <v>60</v>
      </c>
      <c r="BD840" s="450">
        <v>50</v>
      </c>
      <c r="BE840" s="450" t="s">
        <v>239</v>
      </c>
      <c r="BF840" s="450" t="s">
        <v>239</v>
      </c>
      <c r="BG840" s="450" t="s">
        <v>239</v>
      </c>
      <c r="BH840" s="450" t="s">
        <v>239</v>
      </c>
      <c r="BI840" s="446" t="s">
        <v>198</v>
      </c>
      <c r="BJ840" s="473" t="s">
        <v>199</v>
      </c>
      <c r="BK840" s="474" t="s">
        <v>200</v>
      </c>
      <c r="BL840" s="453">
        <v>1.1499999999999999</v>
      </c>
      <c r="BM840" s="454">
        <v>40</v>
      </c>
      <c r="BN840" s="454" t="s">
        <v>911</v>
      </c>
      <c r="BO840" s="454" t="s">
        <v>912</v>
      </c>
      <c r="BP840" s="454" t="s">
        <v>195</v>
      </c>
      <c r="BQ840" s="454" t="s">
        <v>195</v>
      </c>
      <c r="BT840" s="485">
        <v>195.07895790000001</v>
      </c>
    </row>
    <row r="841" spans="1:72" ht="13.5" customHeight="1" outlineLevel="1">
      <c r="A841" s="54" t="s">
        <v>1569</v>
      </c>
      <c r="B841" s="432" t="s">
        <v>1567</v>
      </c>
      <c r="C841" s="432">
        <v>5</v>
      </c>
      <c r="D841" s="432">
        <v>2</v>
      </c>
      <c r="E841" s="432" t="s">
        <v>1570</v>
      </c>
      <c r="F841" s="433">
        <v>3505</v>
      </c>
      <c r="G841" s="456">
        <v>3119.4500000000003</v>
      </c>
      <c r="H841" s="434">
        <v>1366.95</v>
      </c>
      <c r="I841" s="444">
        <v>4</v>
      </c>
      <c r="J841" s="436">
        <v>2</v>
      </c>
      <c r="K841" s="437">
        <v>1.6</v>
      </c>
      <c r="L841" s="444">
        <v>6.804328588261642</v>
      </c>
      <c r="M841" s="436">
        <v>3.402164294130821</v>
      </c>
      <c r="N841" s="440">
        <v>2.7217314353046569</v>
      </c>
      <c r="O841" s="438">
        <v>9.18597561449835</v>
      </c>
      <c r="P841" s="439">
        <v>4.592987807249175</v>
      </c>
      <c r="Q841" s="441">
        <v>3.6743902457993403</v>
      </c>
      <c r="R841" s="442">
        <v>12</v>
      </c>
      <c r="S841" s="443">
        <v>6</v>
      </c>
      <c r="T841" s="437">
        <v>4.8000000000000007</v>
      </c>
      <c r="U841" s="444">
        <v>92</v>
      </c>
      <c r="V841" s="471">
        <v>46</v>
      </c>
      <c r="W841" s="445">
        <v>36.800000000000004</v>
      </c>
      <c r="X841" s="443" t="s">
        <v>213</v>
      </c>
      <c r="Y841" s="443" t="s">
        <v>194</v>
      </c>
      <c r="Z841" s="443">
        <v>88.2</v>
      </c>
      <c r="AA841" s="443">
        <v>89.1</v>
      </c>
      <c r="AB841" s="443">
        <v>88.5</v>
      </c>
      <c r="AC841" s="436">
        <v>87.5</v>
      </c>
      <c r="AD841" s="443">
        <v>78.099999999999994</v>
      </c>
      <c r="AE841" s="443">
        <v>85.9</v>
      </c>
      <c r="AF841" s="443">
        <v>88.2</v>
      </c>
      <c r="AG841" s="443">
        <v>7.5</v>
      </c>
      <c r="AH841" s="443">
        <v>13</v>
      </c>
      <c r="AI841" s="443">
        <v>32</v>
      </c>
      <c r="AJ841" s="436">
        <v>12.45</v>
      </c>
      <c r="AK841" s="443">
        <v>170</v>
      </c>
      <c r="AL841" s="443">
        <v>420</v>
      </c>
      <c r="AM841" s="436">
        <v>166</v>
      </c>
      <c r="AN841" s="471">
        <v>15</v>
      </c>
      <c r="AO841" s="471">
        <v>29</v>
      </c>
      <c r="AP841" s="446">
        <v>130</v>
      </c>
      <c r="AQ841" s="447">
        <v>3.8</v>
      </c>
      <c r="AR841" s="472">
        <v>6.0594005287579931</v>
      </c>
      <c r="AS841" s="449">
        <v>0.59160000000000001</v>
      </c>
      <c r="AT841" s="432" t="s">
        <v>299</v>
      </c>
      <c r="AU841" s="432" t="s">
        <v>197</v>
      </c>
      <c r="AV841" s="450">
        <v>69</v>
      </c>
      <c r="AW841" s="450">
        <v>81</v>
      </c>
      <c r="AX841" s="450">
        <v>36</v>
      </c>
      <c r="AY841" s="450">
        <v>49</v>
      </c>
      <c r="AZ841" s="450">
        <v>61</v>
      </c>
      <c r="BA841" s="450">
        <v>66</v>
      </c>
      <c r="BB841" s="450">
        <v>64</v>
      </c>
      <c r="BC841" s="450">
        <v>60</v>
      </c>
      <c r="BD841" s="450">
        <v>50</v>
      </c>
      <c r="BE841" s="450" t="s">
        <v>239</v>
      </c>
      <c r="BF841" s="450" t="s">
        <v>239</v>
      </c>
      <c r="BG841" s="450" t="s">
        <v>239</v>
      </c>
      <c r="BH841" s="450" t="s">
        <v>239</v>
      </c>
      <c r="BI841" s="446" t="s">
        <v>198</v>
      </c>
      <c r="BJ841" s="473" t="s">
        <v>199</v>
      </c>
      <c r="BK841" s="474" t="s">
        <v>200</v>
      </c>
      <c r="BL841" s="453">
        <v>1.1499999999999999</v>
      </c>
      <c r="BM841" s="454">
        <v>40</v>
      </c>
      <c r="BN841" s="454" t="s">
        <v>911</v>
      </c>
      <c r="BO841" s="454" t="s">
        <v>912</v>
      </c>
      <c r="BP841" s="454" t="s">
        <v>195</v>
      </c>
      <c r="BQ841" s="454" t="s">
        <v>195</v>
      </c>
      <c r="BT841" s="485">
        <v>227.81</v>
      </c>
    </row>
    <row r="842" spans="1:72" ht="13.5" customHeight="1" outlineLevel="1">
      <c r="A842" s="54" t="s">
        <v>1571</v>
      </c>
      <c r="B842" s="432" t="s">
        <v>1567</v>
      </c>
      <c r="C842" s="432">
        <v>3</v>
      </c>
      <c r="D842" s="432">
        <v>4</v>
      </c>
      <c r="E842" s="432" t="s">
        <v>1568</v>
      </c>
      <c r="F842" s="433">
        <v>1760</v>
      </c>
      <c r="G842" s="456">
        <v>1584</v>
      </c>
      <c r="H842" s="434">
        <v>651.20000000000005</v>
      </c>
      <c r="I842" s="444">
        <v>4.2</v>
      </c>
      <c r="J842" s="436">
        <v>2.1</v>
      </c>
      <c r="K842" s="437">
        <v>1.6800000000000002</v>
      </c>
      <c r="L842" s="444">
        <v>5.3832514462533174</v>
      </c>
      <c r="M842" s="436">
        <v>2.6916257231266587</v>
      </c>
      <c r="N842" s="440">
        <v>2.1533005785013271</v>
      </c>
      <c r="O842" s="438">
        <v>6.5809824399698469</v>
      </c>
      <c r="P842" s="439">
        <v>3.2904912199849234</v>
      </c>
      <c r="Q842" s="441">
        <v>2.6323929759879388</v>
      </c>
      <c r="R842" s="442">
        <v>8</v>
      </c>
      <c r="S842" s="443">
        <v>4</v>
      </c>
      <c r="T842" s="437">
        <v>3.2</v>
      </c>
      <c r="U842" s="444">
        <v>66</v>
      </c>
      <c r="V842" s="471">
        <v>33</v>
      </c>
      <c r="W842" s="445">
        <v>26.400000000000002</v>
      </c>
      <c r="X842" s="443" t="s">
        <v>210</v>
      </c>
      <c r="Y842" s="443" t="s">
        <v>194</v>
      </c>
      <c r="Z842" s="443">
        <v>87.8</v>
      </c>
      <c r="AA842" s="443">
        <v>89.4</v>
      </c>
      <c r="AB842" s="443">
        <v>89.5</v>
      </c>
      <c r="AC842" s="436">
        <v>88.5</v>
      </c>
      <c r="AD842" s="443">
        <v>59.5</v>
      </c>
      <c r="AE842" s="443">
        <v>71.7</v>
      </c>
      <c r="AF842" s="443">
        <v>78.5</v>
      </c>
      <c r="AG842" s="443">
        <v>9</v>
      </c>
      <c r="AH842" s="443">
        <v>21</v>
      </c>
      <c r="AI842" s="443">
        <v>32</v>
      </c>
      <c r="AJ842" s="436">
        <v>19.89</v>
      </c>
      <c r="AK842" s="443">
        <v>235</v>
      </c>
      <c r="AL842" s="443">
        <v>360</v>
      </c>
      <c r="AM842" s="436">
        <v>221</v>
      </c>
      <c r="AN842" s="471">
        <v>17</v>
      </c>
      <c r="AO842" s="471">
        <v>29</v>
      </c>
      <c r="AP842" s="446">
        <v>129</v>
      </c>
      <c r="AQ842" s="447">
        <v>4.3</v>
      </c>
      <c r="AR842" s="472">
        <v>17.420081883794438</v>
      </c>
      <c r="AS842" s="449">
        <v>0.84540000000000004</v>
      </c>
      <c r="AT842" s="432" t="s">
        <v>299</v>
      </c>
      <c r="AU842" s="432" t="s">
        <v>197</v>
      </c>
      <c r="AV842" s="450">
        <v>57</v>
      </c>
      <c r="AW842" s="450">
        <v>67</v>
      </c>
      <c r="AX842" s="450" t="s">
        <v>206</v>
      </c>
      <c r="AY842" s="450">
        <v>42</v>
      </c>
      <c r="AZ842" s="450">
        <v>46</v>
      </c>
      <c r="BA842" s="450">
        <v>54</v>
      </c>
      <c r="BB842" s="450">
        <v>49</v>
      </c>
      <c r="BC842" s="450">
        <v>43</v>
      </c>
      <c r="BD842" s="450">
        <v>32</v>
      </c>
      <c r="BE842" s="450" t="s">
        <v>239</v>
      </c>
      <c r="BF842" s="450" t="s">
        <v>239</v>
      </c>
      <c r="BG842" s="450" t="s">
        <v>239</v>
      </c>
      <c r="BH842" s="450" t="s">
        <v>239</v>
      </c>
      <c r="BI842" s="446" t="s">
        <v>198</v>
      </c>
      <c r="BJ842" s="473" t="s">
        <v>199</v>
      </c>
      <c r="BK842" s="474" t="s">
        <v>200</v>
      </c>
      <c r="BL842" s="453">
        <v>1.1499999999999999</v>
      </c>
      <c r="BM842" s="454">
        <v>40</v>
      </c>
      <c r="BN842" s="454" t="s">
        <v>911</v>
      </c>
      <c r="BO842" s="454" t="s">
        <v>912</v>
      </c>
      <c r="BP842" s="454" t="s">
        <v>195</v>
      </c>
      <c r="BQ842" s="454" t="s">
        <v>195</v>
      </c>
      <c r="BT842" s="485">
        <v>215.4769914</v>
      </c>
    </row>
    <row r="843" spans="1:72" ht="13.5" customHeight="1" outlineLevel="1">
      <c r="A843" s="54" t="s">
        <v>1572</v>
      </c>
      <c r="B843" s="432" t="s">
        <v>1567</v>
      </c>
      <c r="C843" s="432">
        <v>5</v>
      </c>
      <c r="D843" s="432">
        <v>4</v>
      </c>
      <c r="E843" s="432" t="s">
        <v>1570</v>
      </c>
      <c r="F843" s="433">
        <v>1755</v>
      </c>
      <c r="G843" s="456">
        <v>1579.5</v>
      </c>
      <c r="H843" s="434">
        <v>719.55</v>
      </c>
      <c r="I843" s="444">
        <v>6</v>
      </c>
      <c r="J843" s="436">
        <v>3</v>
      </c>
      <c r="K843" s="437">
        <v>2.4000000000000004</v>
      </c>
      <c r="L843" s="444">
        <v>8.2619569362102787</v>
      </c>
      <c r="M843" s="436">
        <v>4.1309784681051394</v>
      </c>
      <c r="N843" s="440">
        <v>3.3047827744841118</v>
      </c>
      <c r="O843" s="438">
        <v>10.401924796705119</v>
      </c>
      <c r="P843" s="439">
        <v>5.2009623983525595</v>
      </c>
      <c r="Q843" s="441">
        <v>4.1607699186820479</v>
      </c>
      <c r="R843" s="442">
        <v>13</v>
      </c>
      <c r="S843" s="443">
        <v>6.5</v>
      </c>
      <c r="T843" s="437">
        <v>5.2</v>
      </c>
      <c r="U843" s="444">
        <v>92</v>
      </c>
      <c r="V843" s="471">
        <v>46</v>
      </c>
      <c r="W843" s="445">
        <v>36.800000000000004</v>
      </c>
      <c r="X843" s="443" t="s">
        <v>213</v>
      </c>
      <c r="Y843" s="443" t="s">
        <v>194</v>
      </c>
      <c r="Z843" s="443">
        <v>89.2</v>
      </c>
      <c r="AA843" s="443">
        <v>90</v>
      </c>
      <c r="AB843" s="443">
        <v>89.5</v>
      </c>
      <c r="AC843" s="436">
        <v>88.5</v>
      </c>
      <c r="AD843" s="443">
        <v>63.6</v>
      </c>
      <c r="AE843" s="443">
        <v>75.099999999999994</v>
      </c>
      <c r="AF843" s="443">
        <v>80.5</v>
      </c>
      <c r="AG843" s="443">
        <v>15</v>
      </c>
      <c r="AH843" s="443">
        <v>33</v>
      </c>
      <c r="AI843" s="443">
        <v>53</v>
      </c>
      <c r="AJ843" s="436">
        <v>30.749999999999996</v>
      </c>
      <c r="AK843" s="443">
        <v>220</v>
      </c>
      <c r="AL843" s="443">
        <v>350</v>
      </c>
      <c r="AM843" s="436">
        <v>205</v>
      </c>
      <c r="AN843" s="471">
        <v>14</v>
      </c>
      <c r="AO843" s="471">
        <v>29</v>
      </c>
      <c r="AP843" s="446">
        <v>135</v>
      </c>
      <c r="AQ843" s="447">
        <v>4.7</v>
      </c>
      <c r="AR843" s="472">
        <v>28.427410461049686</v>
      </c>
      <c r="AS843" s="449">
        <v>0.95620000000000005</v>
      </c>
      <c r="AT843" s="432" t="s">
        <v>299</v>
      </c>
      <c r="AU843" s="432" t="s">
        <v>197</v>
      </c>
      <c r="AV843" s="450">
        <v>57</v>
      </c>
      <c r="AW843" s="450">
        <v>67</v>
      </c>
      <c r="AX843" s="450" t="s">
        <v>206</v>
      </c>
      <c r="AY843" s="450">
        <v>42</v>
      </c>
      <c r="AZ843" s="450">
        <v>46</v>
      </c>
      <c r="BA843" s="450">
        <v>54</v>
      </c>
      <c r="BB843" s="450">
        <v>49</v>
      </c>
      <c r="BC843" s="450">
        <v>43</v>
      </c>
      <c r="BD843" s="450">
        <v>32</v>
      </c>
      <c r="BE843" s="450" t="s">
        <v>239</v>
      </c>
      <c r="BF843" s="450" t="s">
        <v>239</v>
      </c>
      <c r="BG843" s="450" t="s">
        <v>239</v>
      </c>
      <c r="BH843" s="450" t="s">
        <v>239</v>
      </c>
      <c r="BI843" s="446" t="s">
        <v>198</v>
      </c>
      <c r="BJ843" s="473" t="s">
        <v>199</v>
      </c>
      <c r="BK843" s="474" t="s">
        <v>200</v>
      </c>
      <c r="BL843" s="453">
        <v>1.1499999999999999</v>
      </c>
      <c r="BM843" s="454">
        <v>40</v>
      </c>
      <c r="BN843" s="454" t="s">
        <v>911</v>
      </c>
      <c r="BO843" s="454" t="s">
        <v>912</v>
      </c>
      <c r="BP843" s="454" t="s">
        <v>195</v>
      </c>
      <c r="BQ843" s="454" t="s">
        <v>195</v>
      </c>
      <c r="BT843" s="485">
        <v>204.5092842</v>
      </c>
    </row>
    <row r="844" spans="1:72" ht="13.5" customHeight="1" outlineLevel="1">
      <c r="A844" s="54" t="s">
        <v>1573</v>
      </c>
      <c r="B844" s="432" t="s">
        <v>1567</v>
      </c>
      <c r="C844" s="432">
        <v>7.5</v>
      </c>
      <c r="D844" s="432">
        <v>2</v>
      </c>
      <c r="E844" s="432" t="s">
        <v>1574</v>
      </c>
      <c r="F844" s="433">
        <v>3520</v>
      </c>
      <c r="G844" s="456">
        <v>3168</v>
      </c>
      <c r="H844" s="434">
        <v>1126.4000000000001</v>
      </c>
      <c r="I844" s="444">
        <v>6</v>
      </c>
      <c r="J844" s="436">
        <v>3</v>
      </c>
      <c r="K844" s="437">
        <v>2.4000000000000004</v>
      </c>
      <c r="L844" s="444">
        <v>9.9958214429211054</v>
      </c>
      <c r="M844" s="436">
        <v>4.9979107214605527</v>
      </c>
      <c r="N844" s="440">
        <v>3.9983285771684423</v>
      </c>
      <c r="O844" s="438">
        <v>13.484749989949064</v>
      </c>
      <c r="P844" s="439">
        <v>6.742374994974532</v>
      </c>
      <c r="Q844" s="441">
        <v>5.3938999959796261</v>
      </c>
      <c r="R844" s="442">
        <v>17.600000000000001</v>
      </c>
      <c r="S844" s="443">
        <v>8.8000000000000007</v>
      </c>
      <c r="T844" s="437">
        <v>7.0400000000000009</v>
      </c>
      <c r="U844" s="444">
        <v>126</v>
      </c>
      <c r="V844" s="471">
        <v>63</v>
      </c>
      <c r="W844" s="445">
        <v>50.400000000000006</v>
      </c>
      <c r="X844" s="443" t="s">
        <v>222</v>
      </c>
      <c r="Y844" s="443" t="s">
        <v>194</v>
      </c>
      <c r="Z844" s="443">
        <v>89.6</v>
      </c>
      <c r="AA844" s="443">
        <v>90.1</v>
      </c>
      <c r="AB844" s="443">
        <v>89.5</v>
      </c>
      <c r="AC844" s="436">
        <v>88.5</v>
      </c>
      <c r="AD844" s="443">
        <v>78.5</v>
      </c>
      <c r="AE844" s="443">
        <v>86.8</v>
      </c>
      <c r="AF844" s="443">
        <v>89.2</v>
      </c>
      <c r="AG844" s="443">
        <v>11</v>
      </c>
      <c r="AH844" s="443">
        <v>20</v>
      </c>
      <c r="AI844" s="443">
        <v>55</v>
      </c>
      <c r="AJ844" s="436">
        <v>19.03</v>
      </c>
      <c r="AK844" s="443">
        <v>180</v>
      </c>
      <c r="AL844" s="443">
        <v>490</v>
      </c>
      <c r="AM844" s="436">
        <v>173</v>
      </c>
      <c r="AN844" s="471">
        <v>17</v>
      </c>
      <c r="AO844" s="471">
        <v>30</v>
      </c>
      <c r="AP844" s="446">
        <v>188</v>
      </c>
      <c r="AQ844" s="447">
        <v>6.9</v>
      </c>
      <c r="AR844" s="472">
        <v>8.7863776002901979</v>
      </c>
      <c r="AS844" s="449">
        <v>1.4541999999999999</v>
      </c>
      <c r="AT844" s="432" t="s">
        <v>299</v>
      </c>
      <c r="AU844" s="432" t="s">
        <v>197</v>
      </c>
      <c r="AV844" s="450">
        <v>66</v>
      </c>
      <c r="AW844" s="450">
        <v>78</v>
      </c>
      <c r="AX844" s="450">
        <v>36</v>
      </c>
      <c r="AY844" s="450">
        <v>53</v>
      </c>
      <c r="AZ844" s="450">
        <v>55</v>
      </c>
      <c r="BA844" s="450">
        <v>63</v>
      </c>
      <c r="BB844" s="450">
        <v>62</v>
      </c>
      <c r="BC844" s="450">
        <v>58</v>
      </c>
      <c r="BD844" s="450">
        <v>47</v>
      </c>
      <c r="BE844" s="450" t="s">
        <v>239</v>
      </c>
      <c r="BF844" s="450" t="s">
        <v>239</v>
      </c>
      <c r="BG844" s="450" t="s">
        <v>239</v>
      </c>
      <c r="BH844" s="450" t="s">
        <v>239</v>
      </c>
      <c r="BI844" s="446" t="s">
        <v>198</v>
      </c>
      <c r="BJ844" s="473" t="s">
        <v>199</v>
      </c>
      <c r="BK844" s="474" t="s">
        <v>200</v>
      </c>
      <c r="BL844" s="453">
        <v>1.1499999999999999</v>
      </c>
      <c r="BM844" s="454">
        <v>40</v>
      </c>
      <c r="BN844" s="454" t="s">
        <v>911</v>
      </c>
      <c r="BO844" s="454" t="s">
        <v>912</v>
      </c>
      <c r="BP844" s="454" t="s">
        <v>195</v>
      </c>
      <c r="BQ844" s="454" t="s">
        <v>195</v>
      </c>
      <c r="BT844" s="485">
        <v>242.82336839999999</v>
      </c>
    </row>
    <row r="845" spans="1:72" ht="13.5" customHeight="1" outlineLevel="1">
      <c r="A845" s="54" t="s">
        <v>1575</v>
      </c>
      <c r="B845" s="432" t="s">
        <v>1567</v>
      </c>
      <c r="C845" s="432">
        <v>10</v>
      </c>
      <c r="D845" s="432">
        <v>2</v>
      </c>
      <c r="E845" s="432" t="s">
        <v>1576</v>
      </c>
      <c r="F845" s="433">
        <v>3515</v>
      </c>
      <c r="G845" s="456">
        <v>3128.35</v>
      </c>
      <c r="H845" s="434">
        <v>1370.8500000000001</v>
      </c>
      <c r="I845" s="444">
        <v>7</v>
      </c>
      <c r="J845" s="436">
        <v>3.5</v>
      </c>
      <c r="K845" s="437">
        <v>2.8000000000000003</v>
      </c>
      <c r="L845" s="444">
        <v>12.639674545662578</v>
      </c>
      <c r="M845" s="436">
        <v>6.3198372728312888</v>
      </c>
      <c r="N845" s="440">
        <v>5.0558698182650312</v>
      </c>
      <c r="O845" s="438">
        <v>17.381802420103117</v>
      </c>
      <c r="P845" s="439">
        <v>8.6909012100515586</v>
      </c>
      <c r="Q845" s="441">
        <v>6.9527209680412474</v>
      </c>
      <c r="R845" s="442">
        <v>23</v>
      </c>
      <c r="S845" s="443">
        <v>11.5</v>
      </c>
      <c r="T845" s="437">
        <v>9.2000000000000011</v>
      </c>
      <c r="U845" s="444">
        <v>162</v>
      </c>
      <c r="V845" s="471">
        <v>81</v>
      </c>
      <c r="W845" s="445">
        <v>64.8</v>
      </c>
      <c r="X845" s="443" t="s">
        <v>222</v>
      </c>
      <c r="Y845" s="443" t="s">
        <v>194</v>
      </c>
      <c r="Z845" s="443">
        <v>91</v>
      </c>
      <c r="AA845" s="443">
        <v>91.1</v>
      </c>
      <c r="AB845" s="443">
        <v>90.2</v>
      </c>
      <c r="AC845" s="436">
        <v>89.5</v>
      </c>
      <c r="AD845" s="443">
        <v>81.5</v>
      </c>
      <c r="AE845" s="443">
        <v>88.8</v>
      </c>
      <c r="AF845" s="443">
        <v>90.3</v>
      </c>
      <c r="AG845" s="443">
        <v>15</v>
      </c>
      <c r="AH845" s="443">
        <v>27</v>
      </c>
      <c r="AI845" s="443">
        <v>66</v>
      </c>
      <c r="AJ845" s="436">
        <v>24.9</v>
      </c>
      <c r="AK845" s="443">
        <v>180</v>
      </c>
      <c r="AL845" s="443">
        <v>440</v>
      </c>
      <c r="AM845" s="436">
        <v>166</v>
      </c>
      <c r="AN845" s="471">
        <v>14</v>
      </c>
      <c r="AO845" s="471">
        <v>28</v>
      </c>
      <c r="AP845" s="446">
        <v>202</v>
      </c>
      <c r="AQ845" s="447">
        <v>7.7</v>
      </c>
      <c r="AR845" s="472">
        <v>11.554500272746592</v>
      </c>
      <c r="AS845" s="449">
        <v>1.7683</v>
      </c>
      <c r="AT845" s="432" t="s">
        <v>299</v>
      </c>
      <c r="AU845" s="432" t="s">
        <v>197</v>
      </c>
      <c r="AV845" s="450">
        <v>66</v>
      </c>
      <c r="AW845" s="450">
        <v>78</v>
      </c>
      <c r="AX845" s="450">
        <v>36</v>
      </c>
      <c r="AY845" s="450">
        <v>53</v>
      </c>
      <c r="AZ845" s="450">
        <v>55</v>
      </c>
      <c r="BA845" s="450">
        <v>63</v>
      </c>
      <c r="BB845" s="450">
        <v>62</v>
      </c>
      <c r="BC845" s="450">
        <v>58</v>
      </c>
      <c r="BD845" s="450">
        <v>47</v>
      </c>
      <c r="BE845" s="450" t="s">
        <v>239</v>
      </c>
      <c r="BF845" s="450" t="s">
        <v>239</v>
      </c>
      <c r="BG845" s="450" t="s">
        <v>239</v>
      </c>
      <c r="BH845" s="450" t="s">
        <v>239</v>
      </c>
      <c r="BI845" s="446" t="s">
        <v>198</v>
      </c>
      <c r="BJ845" s="473" t="s">
        <v>199</v>
      </c>
      <c r="BK845" s="474" t="s">
        <v>200</v>
      </c>
      <c r="BL845" s="453">
        <v>1.1499999999999999</v>
      </c>
      <c r="BM845" s="454">
        <v>40</v>
      </c>
      <c r="BN845" s="454" t="s">
        <v>911</v>
      </c>
      <c r="BO845" s="454" t="s">
        <v>912</v>
      </c>
      <c r="BP845" s="454" t="s">
        <v>195</v>
      </c>
      <c r="BQ845" s="454" t="s">
        <v>195</v>
      </c>
      <c r="BT845" s="485">
        <v>227.57</v>
      </c>
    </row>
    <row r="846" spans="1:72" ht="13.5" customHeight="1" outlineLevel="1">
      <c r="A846" s="54" t="s">
        <v>1577</v>
      </c>
      <c r="B846" s="432" t="s">
        <v>1567</v>
      </c>
      <c r="C846" s="432">
        <v>7.5</v>
      </c>
      <c r="D846" s="432">
        <v>4</v>
      </c>
      <c r="E846" s="432" t="s">
        <v>1574</v>
      </c>
      <c r="F846" s="433">
        <v>1765</v>
      </c>
      <c r="G846" s="456">
        <v>1570.8500000000001</v>
      </c>
      <c r="H846" s="434">
        <v>741.3</v>
      </c>
      <c r="I846" s="444">
        <v>10</v>
      </c>
      <c r="J846" s="436">
        <v>5</v>
      </c>
      <c r="K846" s="437">
        <v>4</v>
      </c>
      <c r="L846" s="444">
        <v>12.808252202462466</v>
      </c>
      <c r="M846" s="436">
        <v>6.4041261012312329</v>
      </c>
      <c r="N846" s="440">
        <v>5.1233008809849867</v>
      </c>
      <c r="O846" s="438">
        <v>15.906688710916864</v>
      </c>
      <c r="P846" s="439">
        <v>7.953344355458432</v>
      </c>
      <c r="Q846" s="441">
        <v>6.3626754843667461</v>
      </c>
      <c r="R846" s="442">
        <v>19.399999999999999</v>
      </c>
      <c r="S846" s="443">
        <v>9.6999999999999993</v>
      </c>
      <c r="T846" s="437">
        <v>7.76</v>
      </c>
      <c r="U846" s="444">
        <v>126</v>
      </c>
      <c r="V846" s="471">
        <v>63</v>
      </c>
      <c r="W846" s="445">
        <v>50.400000000000006</v>
      </c>
      <c r="X846" s="443" t="s">
        <v>222</v>
      </c>
      <c r="Y846" s="443" t="s">
        <v>194</v>
      </c>
      <c r="Z846" s="443">
        <v>90.73</v>
      </c>
      <c r="AA846" s="443">
        <v>91.7</v>
      </c>
      <c r="AB846" s="443">
        <v>91.7</v>
      </c>
      <c r="AC846" s="436">
        <v>91</v>
      </c>
      <c r="AD846" s="443">
        <v>60.5</v>
      </c>
      <c r="AE846" s="443">
        <v>72.3</v>
      </c>
      <c r="AF846" s="443">
        <v>78.900000000000006</v>
      </c>
      <c r="AG846" s="443">
        <v>22</v>
      </c>
      <c r="AH846" s="443">
        <v>60</v>
      </c>
      <c r="AI846" s="443">
        <v>100</v>
      </c>
      <c r="AJ846" s="436">
        <v>55.22</v>
      </c>
      <c r="AK846" s="443">
        <v>270</v>
      </c>
      <c r="AL846" s="443">
        <v>450</v>
      </c>
      <c r="AM846" s="436">
        <v>251</v>
      </c>
      <c r="AN846" s="471">
        <v>25</v>
      </c>
      <c r="AO846" s="471">
        <v>42</v>
      </c>
      <c r="AP846" s="446">
        <v>211</v>
      </c>
      <c r="AQ846" s="447">
        <v>9.1</v>
      </c>
      <c r="AR846" s="472">
        <v>41.116891053900339</v>
      </c>
      <c r="AS846" s="449">
        <v>2.6086999999999998</v>
      </c>
      <c r="AT846" s="432" t="s">
        <v>299</v>
      </c>
      <c r="AU846" s="432" t="s">
        <v>197</v>
      </c>
      <c r="AV846" s="450">
        <v>57</v>
      </c>
      <c r="AW846" s="450">
        <v>69</v>
      </c>
      <c r="AX846" s="450" t="s">
        <v>206</v>
      </c>
      <c r="AY846" s="450">
        <v>37</v>
      </c>
      <c r="AZ846" s="450">
        <v>44</v>
      </c>
      <c r="BA846" s="450">
        <v>54</v>
      </c>
      <c r="BB846" s="450">
        <v>53</v>
      </c>
      <c r="BC846" s="450">
        <v>44</v>
      </c>
      <c r="BD846" s="450">
        <v>35</v>
      </c>
      <c r="BE846" s="450" t="s">
        <v>239</v>
      </c>
      <c r="BF846" s="450" t="s">
        <v>239</v>
      </c>
      <c r="BG846" s="450" t="s">
        <v>239</v>
      </c>
      <c r="BH846" s="450" t="s">
        <v>239</v>
      </c>
      <c r="BI846" s="446" t="s">
        <v>198</v>
      </c>
      <c r="BJ846" s="473" t="s">
        <v>199</v>
      </c>
      <c r="BK846" s="474" t="s">
        <v>200</v>
      </c>
      <c r="BL846" s="453">
        <v>1.1499999999999999</v>
      </c>
      <c r="BM846" s="454">
        <v>40</v>
      </c>
      <c r="BN846" s="454" t="s">
        <v>911</v>
      </c>
      <c r="BO846" s="454" t="s">
        <v>912</v>
      </c>
      <c r="BP846" s="454" t="s">
        <v>195</v>
      </c>
      <c r="BQ846" s="454" t="s">
        <v>195</v>
      </c>
      <c r="BT846" s="485">
        <v>283.74284210000002</v>
      </c>
    </row>
    <row r="847" spans="1:72" ht="13.5" customHeight="1" outlineLevel="1">
      <c r="A847" s="54" t="s">
        <v>1578</v>
      </c>
      <c r="B847" s="432" t="s">
        <v>1567</v>
      </c>
      <c r="C847" s="432">
        <v>10</v>
      </c>
      <c r="D847" s="432">
        <v>4</v>
      </c>
      <c r="E847" s="432" t="s">
        <v>1576</v>
      </c>
      <c r="F847" s="433">
        <v>1755</v>
      </c>
      <c r="G847" s="456">
        <v>1561.95</v>
      </c>
      <c r="H847" s="434">
        <v>684.45</v>
      </c>
      <c r="I847" s="444">
        <v>12.2</v>
      </c>
      <c r="J847" s="436">
        <v>6.1</v>
      </c>
      <c r="K847" s="437">
        <v>4.88</v>
      </c>
      <c r="L847" s="444">
        <v>16.023038576095981</v>
      </c>
      <c r="M847" s="436">
        <v>8.0115192880479906</v>
      </c>
      <c r="N847" s="440">
        <v>6.409215430438393</v>
      </c>
      <c r="O847" s="438">
        <v>20.014293274614094</v>
      </c>
      <c r="P847" s="439">
        <v>10.007146637307047</v>
      </c>
      <c r="Q847" s="441">
        <v>8.0057173098456378</v>
      </c>
      <c r="R847" s="442">
        <v>25</v>
      </c>
      <c r="S847" s="443">
        <v>12.5</v>
      </c>
      <c r="T847" s="437">
        <v>10</v>
      </c>
      <c r="U847" s="444">
        <v>162</v>
      </c>
      <c r="V847" s="471">
        <v>81</v>
      </c>
      <c r="W847" s="445">
        <v>64.8</v>
      </c>
      <c r="X847" s="443" t="s">
        <v>222</v>
      </c>
      <c r="Y847" s="443" t="s">
        <v>194</v>
      </c>
      <c r="Z847" s="443">
        <v>91.7</v>
      </c>
      <c r="AA847" s="443">
        <v>92.2</v>
      </c>
      <c r="AB847" s="443">
        <v>91.7</v>
      </c>
      <c r="AC847" s="436">
        <v>91</v>
      </c>
      <c r="AD847" s="443">
        <v>63.8</v>
      </c>
      <c r="AE847" s="443">
        <v>76.2</v>
      </c>
      <c r="AF847" s="443">
        <v>81.7</v>
      </c>
      <c r="AG847" s="443">
        <v>30</v>
      </c>
      <c r="AH847" s="443">
        <v>81</v>
      </c>
      <c r="AI847" s="443">
        <v>123</v>
      </c>
      <c r="AJ847" s="436">
        <v>75.899999999999991</v>
      </c>
      <c r="AK847" s="443">
        <v>270</v>
      </c>
      <c r="AL847" s="443">
        <v>410</v>
      </c>
      <c r="AM847" s="436">
        <v>253</v>
      </c>
      <c r="AN847" s="471">
        <v>20</v>
      </c>
      <c r="AO847" s="471">
        <v>36</v>
      </c>
      <c r="AP847" s="446">
        <v>220</v>
      </c>
      <c r="AQ847" s="447">
        <v>9.6</v>
      </c>
      <c r="AR847" s="472">
        <v>54.668664066581883</v>
      </c>
      <c r="AS847" s="449">
        <v>2.8382000000000001</v>
      </c>
      <c r="AT847" s="432" t="s">
        <v>299</v>
      </c>
      <c r="AU847" s="432" t="s">
        <v>197</v>
      </c>
      <c r="AV847" s="450">
        <v>57</v>
      </c>
      <c r="AW847" s="450">
        <v>69</v>
      </c>
      <c r="AX847" s="450" t="s">
        <v>206</v>
      </c>
      <c r="AY847" s="450">
        <v>37</v>
      </c>
      <c r="AZ847" s="450">
        <v>44</v>
      </c>
      <c r="BA847" s="450">
        <v>54</v>
      </c>
      <c r="BB847" s="450">
        <v>53</v>
      </c>
      <c r="BC847" s="450">
        <v>44</v>
      </c>
      <c r="BD847" s="450">
        <v>35</v>
      </c>
      <c r="BE847" s="450" t="s">
        <v>239</v>
      </c>
      <c r="BF847" s="450" t="s">
        <v>239</v>
      </c>
      <c r="BG847" s="450" t="s">
        <v>239</v>
      </c>
      <c r="BH847" s="450" t="s">
        <v>239</v>
      </c>
      <c r="BI847" s="446" t="s">
        <v>198</v>
      </c>
      <c r="BJ847" s="473" t="s">
        <v>199</v>
      </c>
      <c r="BK847" s="474" t="s">
        <v>200</v>
      </c>
      <c r="BL847" s="453">
        <v>1.1499999999999999</v>
      </c>
      <c r="BM847" s="454">
        <v>40</v>
      </c>
      <c r="BN847" s="454" t="s">
        <v>911</v>
      </c>
      <c r="BO847" s="454" t="s">
        <v>912</v>
      </c>
      <c r="BP847" s="454" t="s">
        <v>195</v>
      </c>
      <c r="BQ847" s="454" t="s">
        <v>195</v>
      </c>
      <c r="BT847" s="485">
        <v>253.72216839999999</v>
      </c>
    </row>
    <row r="848" spans="1:72" ht="13.5" customHeight="1" outlineLevel="1">
      <c r="A848" s="54" t="s">
        <v>1579</v>
      </c>
      <c r="B848" s="432" t="s">
        <v>1567</v>
      </c>
      <c r="C848" s="432">
        <v>3</v>
      </c>
      <c r="D848" s="432">
        <v>6</v>
      </c>
      <c r="E848" s="432" t="s">
        <v>1574</v>
      </c>
      <c r="F848" s="433">
        <v>1175</v>
      </c>
      <c r="G848" s="456">
        <v>1045.75</v>
      </c>
      <c r="H848" s="434">
        <v>481.74999999999994</v>
      </c>
      <c r="I848" s="444">
        <v>5</v>
      </c>
      <c r="J848" s="436">
        <v>2.5</v>
      </c>
      <c r="K848" s="437">
        <v>2</v>
      </c>
      <c r="L848" s="444">
        <v>6.1478591372758604</v>
      </c>
      <c r="M848" s="436">
        <v>3.0739295686379302</v>
      </c>
      <c r="N848" s="440">
        <v>2.4591436549103443</v>
      </c>
      <c r="O848" s="438">
        <v>7.2230097189074947</v>
      </c>
      <c r="P848" s="439">
        <v>3.6115048594537473</v>
      </c>
      <c r="Q848" s="441">
        <v>2.889203887562998</v>
      </c>
      <c r="R848" s="442">
        <v>8.6</v>
      </c>
      <c r="S848" s="443">
        <v>4.3</v>
      </c>
      <c r="T848" s="437">
        <v>3.44</v>
      </c>
      <c r="U848" s="444">
        <v>64</v>
      </c>
      <c r="V848" s="471">
        <v>32</v>
      </c>
      <c r="W848" s="445">
        <v>25.6</v>
      </c>
      <c r="X848" s="443" t="s">
        <v>210</v>
      </c>
      <c r="Y848" s="443" t="s">
        <v>194</v>
      </c>
      <c r="Z848" s="443">
        <v>87.8</v>
      </c>
      <c r="AA848" s="443">
        <v>89.3</v>
      </c>
      <c r="AB848" s="443">
        <v>89.5</v>
      </c>
      <c r="AC848" s="436">
        <v>88.5</v>
      </c>
      <c r="AD848" s="443">
        <v>52.1</v>
      </c>
      <c r="AE848" s="443">
        <v>65.400000000000006</v>
      </c>
      <c r="AF848" s="443">
        <v>73</v>
      </c>
      <c r="AG848" s="443">
        <v>13.4</v>
      </c>
      <c r="AH848" s="443">
        <v>35.5</v>
      </c>
      <c r="AI848" s="443">
        <v>63</v>
      </c>
      <c r="AJ848" s="436">
        <v>33.098000000000006</v>
      </c>
      <c r="AK848" s="443">
        <v>265</v>
      </c>
      <c r="AL848" s="443">
        <v>470</v>
      </c>
      <c r="AM848" s="436">
        <v>247</v>
      </c>
      <c r="AN848" s="471">
        <v>23</v>
      </c>
      <c r="AO848" s="471">
        <v>35</v>
      </c>
      <c r="AP848" s="446">
        <v>192</v>
      </c>
      <c r="AQ848" s="447">
        <v>7.8</v>
      </c>
      <c r="AR848" s="472">
        <v>46.01291019189933</v>
      </c>
      <c r="AS848" s="449">
        <v>2.0169000000000001</v>
      </c>
      <c r="AT848" s="432" t="s">
        <v>299</v>
      </c>
      <c r="AU848" s="432" t="s">
        <v>197</v>
      </c>
      <c r="AV848" s="450">
        <v>64</v>
      </c>
      <c r="AW848" s="450">
        <v>73</v>
      </c>
      <c r="AX848" s="450">
        <v>41</v>
      </c>
      <c r="AY848" s="450">
        <v>42</v>
      </c>
      <c r="AZ848" s="450">
        <v>52</v>
      </c>
      <c r="BA848" s="450">
        <v>64</v>
      </c>
      <c r="BB848" s="450">
        <v>54</v>
      </c>
      <c r="BC848" s="450">
        <v>47</v>
      </c>
      <c r="BD848" s="450">
        <v>34</v>
      </c>
      <c r="BE848" s="450" t="s">
        <v>239</v>
      </c>
      <c r="BF848" s="450" t="s">
        <v>239</v>
      </c>
      <c r="BG848" s="450" t="s">
        <v>239</v>
      </c>
      <c r="BH848" s="450" t="s">
        <v>239</v>
      </c>
      <c r="BI848" s="446" t="s">
        <v>198</v>
      </c>
      <c r="BJ848" s="473" t="s">
        <v>199</v>
      </c>
      <c r="BK848" s="474" t="s">
        <v>200</v>
      </c>
      <c r="BL848" s="453">
        <v>1.1499999999999999</v>
      </c>
      <c r="BM848" s="454">
        <v>40</v>
      </c>
      <c r="BN848" s="454" t="s">
        <v>911</v>
      </c>
      <c r="BO848" s="454" t="s">
        <v>912</v>
      </c>
      <c r="BP848" s="454" t="s">
        <v>195</v>
      </c>
      <c r="BQ848" s="454" t="s">
        <v>195</v>
      </c>
      <c r="BT848" s="485">
        <v>270.79894739999997</v>
      </c>
    </row>
    <row r="849" spans="1:72" ht="13.5" customHeight="1" outlineLevel="1">
      <c r="A849" s="54" t="s">
        <v>1580</v>
      </c>
      <c r="B849" s="432" t="s">
        <v>1567</v>
      </c>
      <c r="C849" s="432">
        <v>5</v>
      </c>
      <c r="D849" s="432">
        <v>6</v>
      </c>
      <c r="E849" s="432" t="s">
        <v>1576</v>
      </c>
      <c r="F849" s="433">
        <v>1165</v>
      </c>
      <c r="G849" s="456">
        <v>1036.8499999999999</v>
      </c>
      <c r="H849" s="434">
        <v>466</v>
      </c>
      <c r="I849" s="444">
        <v>7</v>
      </c>
      <c r="J849" s="436">
        <v>3.5</v>
      </c>
      <c r="K849" s="437">
        <v>3.6</v>
      </c>
      <c r="L849" s="444">
        <v>8.8164838579375235</v>
      </c>
      <c r="M849" s="436">
        <v>4.4082419289687618</v>
      </c>
      <c r="N849" s="440">
        <v>3.5265935431750095</v>
      </c>
      <c r="O849" s="438">
        <v>10.928816985318193</v>
      </c>
      <c r="P849" s="439">
        <v>5.4644084926590963</v>
      </c>
      <c r="Q849" s="441">
        <v>4.3715267941272771</v>
      </c>
      <c r="R849" s="442">
        <v>13.4</v>
      </c>
      <c r="S849" s="443">
        <v>6.7</v>
      </c>
      <c r="T849" s="437">
        <v>5.36</v>
      </c>
      <c r="U849" s="444">
        <v>92</v>
      </c>
      <c r="V849" s="471">
        <v>46</v>
      </c>
      <c r="W849" s="445">
        <v>36.800000000000004</v>
      </c>
      <c r="X849" s="443" t="s">
        <v>213</v>
      </c>
      <c r="Y849" s="443" t="s">
        <v>194</v>
      </c>
      <c r="Z849" s="443">
        <v>89.5</v>
      </c>
      <c r="AA849" s="443">
        <v>90.1</v>
      </c>
      <c r="AB849" s="443">
        <v>89.5</v>
      </c>
      <c r="AC849" s="436">
        <v>88.5</v>
      </c>
      <c r="AD849" s="443">
        <v>59.4</v>
      </c>
      <c r="AE849" s="443">
        <v>71.400000000000006</v>
      </c>
      <c r="AF849" s="443">
        <v>78.099999999999994</v>
      </c>
      <c r="AG849" s="443">
        <v>26.5</v>
      </c>
      <c r="AH849" s="443">
        <v>50</v>
      </c>
      <c r="AI849" s="443">
        <v>86</v>
      </c>
      <c r="AJ849" s="436">
        <v>54.324999999999996</v>
      </c>
      <c r="AK849" s="443">
        <v>220</v>
      </c>
      <c r="AL849" s="443">
        <v>380</v>
      </c>
      <c r="AM849" s="436">
        <v>205</v>
      </c>
      <c r="AN849" s="471">
        <v>14</v>
      </c>
      <c r="AO849" s="471">
        <v>21</v>
      </c>
      <c r="AP849" s="446">
        <v>204</v>
      </c>
      <c r="AQ849" s="447">
        <v>8.6</v>
      </c>
      <c r="AR849" s="472">
        <v>76.163296619956299</v>
      </c>
      <c r="AS849" s="449">
        <v>2.3877000000000002</v>
      </c>
      <c r="AT849" s="432" t="s">
        <v>299</v>
      </c>
      <c r="AU849" s="432" t="s">
        <v>197</v>
      </c>
      <c r="AV849" s="450">
        <v>64</v>
      </c>
      <c r="AW849" s="450">
        <v>73</v>
      </c>
      <c r="AX849" s="450">
        <v>41</v>
      </c>
      <c r="AY849" s="450">
        <v>42</v>
      </c>
      <c r="AZ849" s="450">
        <v>52</v>
      </c>
      <c r="BA849" s="450">
        <v>64</v>
      </c>
      <c r="BB849" s="450">
        <v>54</v>
      </c>
      <c r="BC849" s="450">
        <v>47</v>
      </c>
      <c r="BD849" s="450">
        <v>34</v>
      </c>
      <c r="BE849" s="450" t="s">
        <v>239</v>
      </c>
      <c r="BF849" s="450" t="s">
        <v>239</v>
      </c>
      <c r="BG849" s="450" t="s">
        <v>239</v>
      </c>
      <c r="BH849" s="450" t="s">
        <v>239</v>
      </c>
      <c r="BI849" s="446" t="s">
        <v>198</v>
      </c>
      <c r="BJ849" s="473" t="s">
        <v>199</v>
      </c>
      <c r="BK849" s="474" t="s">
        <v>200</v>
      </c>
      <c r="BL849" s="453">
        <v>1.1499999999999999</v>
      </c>
      <c r="BM849" s="454">
        <v>40</v>
      </c>
      <c r="BN849" s="454" t="s">
        <v>911</v>
      </c>
      <c r="BO849" s="454" t="s">
        <v>912</v>
      </c>
      <c r="BP849" s="454" t="s">
        <v>195</v>
      </c>
      <c r="BQ849" s="454" t="s">
        <v>195</v>
      </c>
      <c r="BT849" s="485">
        <v>225.76473680000001</v>
      </c>
    </row>
    <row r="850" spans="1:72" ht="13.5" customHeight="1" outlineLevel="1">
      <c r="A850" s="54" t="s">
        <v>1581</v>
      </c>
      <c r="B850" s="432" t="s">
        <v>1567</v>
      </c>
      <c r="C850" s="432">
        <v>15</v>
      </c>
      <c r="D850" s="432">
        <v>2</v>
      </c>
      <c r="E850" s="432" t="s">
        <v>1582</v>
      </c>
      <c r="F850" s="433">
        <v>3530</v>
      </c>
      <c r="G850" s="456">
        <v>3141.7000000000003</v>
      </c>
      <c r="H850" s="434">
        <v>1835.6000000000001</v>
      </c>
      <c r="I850" s="444">
        <v>10.199999999999999</v>
      </c>
      <c r="J850" s="436">
        <v>5.0999999999999996</v>
      </c>
      <c r="K850" s="437">
        <v>4.08</v>
      </c>
      <c r="L850" s="444">
        <v>19.234629392272918</v>
      </c>
      <c r="M850" s="436">
        <v>9.6173146961364591</v>
      </c>
      <c r="N850" s="440">
        <v>7.6938517569091678</v>
      </c>
      <c r="O850" s="438">
        <v>26.432314960209837</v>
      </c>
      <c r="P850" s="439">
        <v>13.216157480104918</v>
      </c>
      <c r="Q850" s="441">
        <v>10.572925984083936</v>
      </c>
      <c r="R850" s="442">
        <v>35</v>
      </c>
      <c r="S850" s="443">
        <v>17.5</v>
      </c>
      <c r="T850" s="437">
        <v>14</v>
      </c>
      <c r="U850" s="444">
        <v>232</v>
      </c>
      <c r="V850" s="471">
        <v>116</v>
      </c>
      <c r="W850" s="445">
        <v>92.800000000000011</v>
      </c>
      <c r="X850" s="443" t="s">
        <v>231</v>
      </c>
      <c r="Y850" s="443" t="s">
        <v>194</v>
      </c>
      <c r="Z850" s="443">
        <v>90.7</v>
      </c>
      <c r="AA850" s="443">
        <v>91.3</v>
      </c>
      <c r="AB850" s="443">
        <v>91</v>
      </c>
      <c r="AC850" s="436">
        <v>90.2</v>
      </c>
      <c r="AD850" s="443">
        <v>80.599999999999994</v>
      </c>
      <c r="AE850" s="443">
        <v>87.4</v>
      </c>
      <c r="AF850" s="443">
        <v>88.2</v>
      </c>
      <c r="AG850" s="443">
        <v>22</v>
      </c>
      <c r="AH850" s="443">
        <v>46</v>
      </c>
      <c r="AI850" s="443">
        <v>57</v>
      </c>
      <c r="AJ850" s="436">
        <v>43.12</v>
      </c>
      <c r="AK850" s="443">
        <v>210</v>
      </c>
      <c r="AL850" s="443">
        <v>260</v>
      </c>
      <c r="AM850" s="436">
        <v>196</v>
      </c>
      <c r="AN850" s="471">
        <v>24</v>
      </c>
      <c r="AO850" s="471">
        <v>48</v>
      </c>
      <c r="AP850" s="446">
        <v>309</v>
      </c>
      <c r="AQ850" s="447">
        <v>11.2</v>
      </c>
      <c r="AR850" s="472">
        <v>16.728232852190043</v>
      </c>
      <c r="AS850" s="449">
        <v>3.7149000000000001</v>
      </c>
      <c r="AT850" s="432" t="s">
        <v>299</v>
      </c>
      <c r="AU850" s="432" t="s">
        <v>197</v>
      </c>
      <c r="AV850" s="450">
        <v>67</v>
      </c>
      <c r="AW850" s="450">
        <v>79</v>
      </c>
      <c r="AX850" s="450">
        <v>40</v>
      </c>
      <c r="AY850" s="450">
        <v>54</v>
      </c>
      <c r="AZ850" s="450">
        <v>56</v>
      </c>
      <c r="BA850" s="450">
        <v>63</v>
      </c>
      <c r="BB850" s="450">
        <v>62</v>
      </c>
      <c r="BC850" s="450">
        <v>60</v>
      </c>
      <c r="BD850" s="450">
        <v>48</v>
      </c>
      <c r="BE850" s="450" t="s">
        <v>239</v>
      </c>
      <c r="BF850" s="450" t="s">
        <v>239</v>
      </c>
      <c r="BG850" s="450" t="s">
        <v>239</v>
      </c>
      <c r="BH850" s="450" t="s">
        <v>239</v>
      </c>
      <c r="BI850" s="446" t="s">
        <v>198</v>
      </c>
      <c r="BJ850" s="473" t="s">
        <v>199</v>
      </c>
      <c r="BK850" s="474" t="s">
        <v>200</v>
      </c>
      <c r="BL850" s="453">
        <v>1.1499999999999999</v>
      </c>
      <c r="BM850" s="454">
        <v>40</v>
      </c>
      <c r="BN850" s="454" t="s">
        <v>911</v>
      </c>
      <c r="BO850" s="454" t="s">
        <v>912</v>
      </c>
      <c r="BP850" s="454" t="s">
        <v>195</v>
      </c>
      <c r="BQ850" s="454" t="s">
        <v>195</v>
      </c>
      <c r="BT850" s="485">
        <v>184.96333680000001</v>
      </c>
    </row>
    <row r="851" spans="1:72" ht="13.5" customHeight="1" outlineLevel="1">
      <c r="A851" s="54" t="s">
        <v>1583</v>
      </c>
      <c r="B851" s="432" t="s">
        <v>1567</v>
      </c>
      <c r="C851" s="432">
        <v>20</v>
      </c>
      <c r="D851" s="432">
        <v>2</v>
      </c>
      <c r="E851" s="432" t="s">
        <v>1584</v>
      </c>
      <c r="F851" s="433">
        <v>3515</v>
      </c>
      <c r="G851" s="456">
        <v>3128.35</v>
      </c>
      <c r="H851" s="434">
        <v>1827.8</v>
      </c>
      <c r="I851" s="444">
        <v>10.4</v>
      </c>
      <c r="J851" s="436">
        <v>5.2</v>
      </c>
      <c r="K851" s="437">
        <v>4.16</v>
      </c>
      <c r="L851" s="444">
        <v>23.615546066871357</v>
      </c>
      <c r="M851" s="436">
        <v>11.807773033435678</v>
      </c>
      <c r="N851" s="440">
        <v>9.4462184267485423</v>
      </c>
      <c r="O851" s="438">
        <v>33.627137227399423</v>
      </c>
      <c r="P851" s="439">
        <v>16.813568613699712</v>
      </c>
      <c r="Q851" s="441">
        <v>13.45085489095977</v>
      </c>
      <c r="R851" s="442">
        <v>45</v>
      </c>
      <c r="S851" s="443">
        <v>22.5</v>
      </c>
      <c r="T851" s="437">
        <v>18</v>
      </c>
      <c r="U851" s="444">
        <v>290</v>
      </c>
      <c r="V851" s="471">
        <v>145</v>
      </c>
      <c r="W851" s="445">
        <v>116</v>
      </c>
      <c r="X851" s="443" t="s">
        <v>231</v>
      </c>
      <c r="Y851" s="443" t="s">
        <v>194</v>
      </c>
      <c r="Z851" s="443">
        <v>92.1</v>
      </c>
      <c r="AA851" s="443">
        <v>91.6</v>
      </c>
      <c r="AB851" s="443">
        <v>91</v>
      </c>
      <c r="AC851" s="436">
        <v>90.2</v>
      </c>
      <c r="AD851" s="443">
        <v>86.2</v>
      </c>
      <c r="AE851" s="443">
        <v>91.3</v>
      </c>
      <c r="AF851" s="443">
        <v>91.5</v>
      </c>
      <c r="AG851" s="443">
        <v>30</v>
      </c>
      <c r="AH851" s="443">
        <v>55</v>
      </c>
      <c r="AI851" s="443">
        <v>69</v>
      </c>
      <c r="AJ851" s="436">
        <v>51.9</v>
      </c>
      <c r="AK851" s="443">
        <v>185</v>
      </c>
      <c r="AL851" s="443">
        <v>230</v>
      </c>
      <c r="AM851" s="436">
        <v>173</v>
      </c>
      <c r="AN851" s="471">
        <v>20</v>
      </c>
      <c r="AO851" s="471">
        <v>45</v>
      </c>
      <c r="AP851" s="446">
        <v>337</v>
      </c>
      <c r="AQ851" s="447">
        <v>12.6</v>
      </c>
      <c r="AR851" s="472">
        <v>22.11970670403657</v>
      </c>
      <c r="AS851" s="449">
        <v>4.4942000000000002</v>
      </c>
      <c r="AT851" s="432" t="s">
        <v>299</v>
      </c>
      <c r="AU851" s="432" t="s">
        <v>197</v>
      </c>
      <c r="AV851" s="450">
        <v>67</v>
      </c>
      <c r="AW851" s="450">
        <v>79</v>
      </c>
      <c r="AX851" s="450">
        <v>40</v>
      </c>
      <c r="AY851" s="450">
        <v>54</v>
      </c>
      <c r="AZ851" s="450">
        <v>56</v>
      </c>
      <c r="BA851" s="450">
        <v>63</v>
      </c>
      <c r="BB851" s="450">
        <v>62</v>
      </c>
      <c r="BC851" s="450">
        <v>60</v>
      </c>
      <c r="BD851" s="450">
        <v>48</v>
      </c>
      <c r="BE851" s="450" t="s">
        <v>239</v>
      </c>
      <c r="BF851" s="450" t="s">
        <v>239</v>
      </c>
      <c r="BG851" s="450" t="s">
        <v>239</v>
      </c>
      <c r="BH851" s="450" t="s">
        <v>239</v>
      </c>
      <c r="BI851" s="446" t="s">
        <v>198</v>
      </c>
      <c r="BJ851" s="473" t="s">
        <v>199</v>
      </c>
      <c r="BK851" s="474" t="s">
        <v>200</v>
      </c>
      <c r="BL851" s="453">
        <v>1.1499999999999999</v>
      </c>
      <c r="BM851" s="454">
        <v>40</v>
      </c>
      <c r="BN851" s="454" t="s">
        <v>911</v>
      </c>
      <c r="BO851" s="454" t="s">
        <v>912</v>
      </c>
      <c r="BP851" s="454" t="s">
        <v>195</v>
      </c>
      <c r="BQ851" s="454" t="s">
        <v>195</v>
      </c>
      <c r="BT851" s="485">
        <v>167.48906840000001</v>
      </c>
    </row>
    <row r="852" spans="1:72" ht="13.5" customHeight="1" outlineLevel="1">
      <c r="A852" s="54" t="s">
        <v>1585</v>
      </c>
      <c r="B852" s="432" t="s">
        <v>1567</v>
      </c>
      <c r="C852" s="432">
        <v>15</v>
      </c>
      <c r="D852" s="432">
        <v>4</v>
      </c>
      <c r="E852" s="432" t="s">
        <v>1582</v>
      </c>
      <c r="F852" s="433">
        <v>1770</v>
      </c>
      <c r="G852" s="456">
        <v>1575.3</v>
      </c>
      <c r="H852" s="434">
        <v>708</v>
      </c>
      <c r="I852" s="435">
        <v>17</v>
      </c>
      <c r="J852" s="436">
        <v>8.5</v>
      </c>
      <c r="K852" s="437">
        <v>6.8000000000000007</v>
      </c>
      <c r="L852" s="444">
        <v>23.619175657715367</v>
      </c>
      <c r="M852" s="436">
        <v>11.809587828857683</v>
      </c>
      <c r="N852" s="440">
        <v>9.4476702630861471</v>
      </c>
      <c r="O852" s="438">
        <v>30.426278259992507</v>
      </c>
      <c r="P852" s="439">
        <v>15.213139129996254</v>
      </c>
      <c r="Q852" s="441">
        <v>12.170511303997003</v>
      </c>
      <c r="R852" s="442">
        <v>38</v>
      </c>
      <c r="S852" s="443">
        <v>19</v>
      </c>
      <c r="T852" s="437">
        <v>15.200000000000001</v>
      </c>
      <c r="U852" s="444">
        <v>232</v>
      </c>
      <c r="V852" s="471">
        <v>116</v>
      </c>
      <c r="W852" s="445">
        <v>92.800000000000011</v>
      </c>
      <c r="X852" s="443" t="s">
        <v>231</v>
      </c>
      <c r="Y852" s="443" t="s">
        <v>194</v>
      </c>
      <c r="Z852" s="443">
        <v>92.3</v>
      </c>
      <c r="AA852" s="443">
        <v>92.8</v>
      </c>
      <c r="AB852" s="443">
        <v>92.4</v>
      </c>
      <c r="AC852" s="436">
        <v>91.7</v>
      </c>
      <c r="AD852" s="443">
        <v>64.5</v>
      </c>
      <c r="AE852" s="443">
        <v>74.7</v>
      </c>
      <c r="AF852" s="443">
        <v>80</v>
      </c>
      <c r="AG852" s="443">
        <v>44</v>
      </c>
      <c r="AH852" s="443">
        <v>81</v>
      </c>
      <c r="AI852" s="443">
        <v>103</v>
      </c>
      <c r="AJ852" s="436">
        <v>61.599999999999994</v>
      </c>
      <c r="AK852" s="443">
        <v>185</v>
      </c>
      <c r="AL852" s="443">
        <v>235</v>
      </c>
      <c r="AM852" s="436">
        <v>140</v>
      </c>
      <c r="AN852" s="471">
        <v>21</v>
      </c>
      <c r="AO852" s="471">
        <v>33</v>
      </c>
      <c r="AP852" s="446">
        <v>315</v>
      </c>
      <c r="AQ852" s="447">
        <v>13.2</v>
      </c>
      <c r="AR852" s="472">
        <v>78.442143110378126</v>
      </c>
      <c r="AS852" s="449">
        <v>5.3788</v>
      </c>
      <c r="AT852" s="432" t="s">
        <v>299</v>
      </c>
      <c r="AU852" s="432" t="s">
        <v>197</v>
      </c>
      <c r="AV852" s="450">
        <v>61</v>
      </c>
      <c r="AW852" s="450">
        <v>73</v>
      </c>
      <c r="AX852" s="450">
        <v>40</v>
      </c>
      <c r="AY852" s="450">
        <v>47</v>
      </c>
      <c r="AZ852" s="450">
        <v>53</v>
      </c>
      <c r="BA852" s="450">
        <v>59</v>
      </c>
      <c r="BB852" s="450">
        <v>56</v>
      </c>
      <c r="BC852" s="450">
        <v>47</v>
      </c>
      <c r="BD852" s="450">
        <v>38</v>
      </c>
      <c r="BE852" s="450" t="s">
        <v>239</v>
      </c>
      <c r="BF852" s="450" t="s">
        <v>239</v>
      </c>
      <c r="BG852" s="450" t="s">
        <v>239</v>
      </c>
      <c r="BH852" s="450" t="s">
        <v>239</v>
      </c>
      <c r="BI852" s="446" t="s">
        <v>198</v>
      </c>
      <c r="BJ852" s="473" t="s">
        <v>199</v>
      </c>
      <c r="BK852" s="474" t="s">
        <v>200</v>
      </c>
      <c r="BL852" s="453">
        <v>1.1499999999999999</v>
      </c>
      <c r="BM852" s="454">
        <v>40</v>
      </c>
      <c r="BN852" s="454" t="s">
        <v>911</v>
      </c>
      <c r="BO852" s="454" t="s">
        <v>912</v>
      </c>
      <c r="BP852" s="454" t="s">
        <v>195</v>
      </c>
      <c r="BQ852" s="454" t="s">
        <v>195</v>
      </c>
      <c r="BT852" s="485">
        <v>159.80076320000001</v>
      </c>
    </row>
    <row r="853" spans="1:72" ht="13.5" customHeight="1" outlineLevel="1">
      <c r="A853" s="54" t="s">
        <v>1586</v>
      </c>
      <c r="B853" s="432" t="s">
        <v>1567</v>
      </c>
      <c r="C853" s="432">
        <v>20</v>
      </c>
      <c r="D853" s="432">
        <v>4</v>
      </c>
      <c r="E853" s="432" t="s">
        <v>1584</v>
      </c>
      <c r="F853" s="433">
        <v>1770</v>
      </c>
      <c r="G853" s="456">
        <v>1575.3</v>
      </c>
      <c r="H853" s="434">
        <v>920.4</v>
      </c>
      <c r="I853" s="444">
        <v>20.96</v>
      </c>
      <c r="J853" s="436">
        <v>10.48</v>
      </c>
      <c r="K853" s="437">
        <v>8.3840000000000003</v>
      </c>
      <c r="L853" s="444">
        <v>30.839123492796698</v>
      </c>
      <c r="M853" s="436">
        <v>15.419561746398349</v>
      </c>
      <c r="N853" s="440">
        <v>12.335649397118679</v>
      </c>
      <c r="O853" s="438">
        <v>39.670483647157667</v>
      </c>
      <c r="P853" s="439">
        <v>19.835241823578833</v>
      </c>
      <c r="Q853" s="441">
        <v>15.868193458863068</v>
      </c>
      <c r="R853" s="442">
        <v>50</v>
      </c>
      <c r="S853" s="443">
        <v>25</v>
      </c>
      <c r="T853" s="437">
        <v>20</v>
      </c>
      <c r="U853" s="444">
        <v>290</v>
      </c>
      <c r="V853" s="471">
        <v>145</v>
      </c>
      <c r="W853" s="445">
        <v>116</v>
      </c>
      <c r="X853" s="443" t="s">
        <v>231</v>
      </c>
      <c r="Y853" s="443" t="s">
        <v>194</v>
      </c>
      <c r="Z853" s="443">
        <v>93.1</v>
      </c>
      <c r="AA853" s="443">
        <v>93.4</v>
      </c>
      <c r="AB853" s="443">
        <v>93</v>
      </c>
      <c r="AC853" s="436">
        <v>92.4</v>
      </c>
      <c r="AD853" s="443">
        <v>65.3</v>
      </c>
      <c r="AE853" s="443">
        <v>75.900000000000006</v>
      </c>
      <c r="AF853" s="443">
        <v>80.5</v>
      </c>
      <c r="AG853" s="443">
        <v>60</v>
      </c>
      <c r="AH853" s="443">
        <v>110</v>
      </c>
      <c r="AI853" s="443">
        <v>144</v>
      </c>
      <c r="AJ853" s="436">
        <v>103.8</v>
      </c>
      <c r="AK853" s="443">
        <v>185</v>
      </c>
      <c r="AL853" s="443">
        <v>240</v>
      </c>
      <c r="AM853" s="436">
        <v>173</v>
      </c>
      <c r="AN853" s="471">
        <v>15</v>
      </c>
      <c r="AO853" s="471">
        <v>33</v>
      </c>
      <c r="AP853" s="446">
        <v>342</v>
      </c>
      <c r="AQ853" s="447">
        <v>15.3</v>
      </c>
      <c r="AR853" s="472">
        <v>102.77505134164117</v>
      </c>
      <c r="AS853" s="449">
        <v>6.6596000000000002</v>
      </c>
      <c r="AT853" s="432" t="s">
        <v>299</v>
      </c>
      <c r="AU853" s="432" t="s">
        <v>197</v>
      </c>
      <c r="AV853" s="450">
        <v>61</v>
      </c>
      <c r="AW853" s="450">
        <v>73</v>
      </c>
      <c r="AX853" s="450">
        <v>40</v>
      </c>
      <c r="AY853" s="450">
        <v>47</v>
      </c>
      <c r="AZ853" s="450">
        <v>53</v>
      </c>
      <c r="BA853" s="450">
        <v>59</v>
      </c>
      <c r="BB853" s="450">
        <v>56</v>
      </c>
      <c r="BC853" s="450">
        <v>47</v>
      </c>
      <c r="BD853" s="450">
        <v>38</v>
      </c>
      <c r="BE853" s="450" t="s">
        <v>239</v>
      </c>
      <c r="BF853" s="450" t="s">
        <v>239</v>
      </c>
      <c r="BG853" s="450" t="s">
        <v>239</v>
      </c>
      <c r="BH853" s="450" t="s">
        <v>239</v>
      </c>
      <c r="BI853" s="446" t="s">
        <v>198</v>
      </c>
      <c r="BJ853" s="473" t="s">
        <v>199</v>
      </c>
      <c r="BK853" s="474" t="s">
        <v>200</v>
      </c>
      <c r="BL853" s="453">
        <v>1.1499999999999999</v>
      </c>
      <c r="BM853" s="454">
        <v>40</v>
      </c>
      <c r="BN853" s="454" t="s">
        <v>911</v>
      </c>
      <c r="BO853" s="454" t="s">
        <v>912</v>
      </c>
      <c r="BP853" s="454" t="s">
        <v>195</v>
      </c>
      <c r="BQ853" s="454" t="s">
        <v>195</v>
      </c>
      <c r="BT853" s="485">
        <v>163.16</v>
      </c>
    </row>
    <row r="854" spans="1:72" ht="13.5" customHeight="1" outlineLevel="1">
      <c r="A854" s="54" t="s">
        <v>1587</v>
      </c>
      <c r="B854" s="432" t="s">
        <v>1567</v>
      </c>
      <c r="C854" s="432">
        <v>7.5</v>
      </c>
      <c r="D854" s="432">
        <v>6</v>
      </c>
      <c r="E854" s="432" t="s">
        <v>1582</v>
      </c>
      <c r="F854" s="433">
        <v>1175</v>
      </c>
      <c r="G854" s="456">
        <v>1045.75</v>
      </c>
      <c r="H854" s="434">
        <v>481.74999999999994</v>
      </c>
      <c r="I854" s="444">
        <v>10</v>
      </c>
      <c r="J854" s="436">
        <v>5</v>
      </c>
      <c r="K854" s="437">
        <v>4</v>
      </c>
      <c r="L854" s="444">
        <v>13.214931976927712</v>
      </c>
      <c r="M854" s="436">
        <v>6.607465988463856</v>
      </c>
      <c r="N854" s="440">
        <v>5.2859727907710852</v>
      </c>
      <c r="O854" s="438">
        <v>16.41833863456398</v>
      </c>
      <c r="P854" s="439">
        <v>8.2091693172819902</v>
      </c>
      <c r="Q854" s="441">
        <v>6.5673354538255921</v>
      </c>
      <c r="R854" s="442">
        <v>20</v>
      </c>
      <c r="S854" s="443">
        <v>10</v>
      </c>
      <c r="T854" s="437">
        <v>8</v>
      </c>
      <c r="U854" s="444">
        <v>126</v>
      </c>
      <c r="V854" s="471">
        <v>63</v>
      </c>
      <c r="W854" s="445">
        <v>50.400000000000006</v>
      </c>
      <c r="X854" s="443" t="s">
        <v>222</v>
      </c>
      <c r="Y854" s="443" t="s">
        <v>194</v>
      </c>
      <c r="Z854" s="443">
        <v>91.1</v>
      </c>
      <c r="AA854" s="443">
        <v>91.5</v>
      </c>
      <c r="AB854" s="443">
        <v>91</v>
      </c>
      <c r="AC854" s="436">
        <v>90.2</v>
      </c>
      <c r="AD854" s="443">
        <v>58.4</v>
      </c>
      <c r="AE854" s="443">
        <v>70.2</v>
      </c>
      <c r="AF854" s="443">
        <v>77.2</v>
      </c>
      <c r="AG854" s="443">
        <v>33</v>
      </c>
      <c r="AH854" s="443">
        <v>55</v>
      </c>
      <c r="AI854" s="443">
        <v>86</v>
      </c>
      <c r="AJ854" s="436">
        <v>50.82</v>
      </c>
      <c r="AK854" s="443">
        <v>165</v>
      </c>
      <c r="AL854" s="443">
        <v>260</v>
      </c>
      <c r="AM854" s="436">
        <v>154</v>
      </c>
      <c r="AN854" s="471">
        <v>26</v>
      </c>
      <c r="AO854" s="471">
        <v>45</v>
      </c>
      <c r="AP854" s="446">
        <v>294</v>
      </c>
      <c r="AQ854" s="447">
        <v>12.1</v>
      </c>
      <c r="AR854" s="472">
        <v>109.46438521124149</v>
      </c>
      <c r="AS854" s="449">
        <v>4.7285000000000004</v>
      </c>
      <c r="AT854" s="432" t="s">
        <v>299</v>
      </c>
      <c r="AU854" s="432" t="s">
        <v>197</v>
      </c>
      <c r="AV854" s="450">
        <v>55</v>
      </c>
      <c r="AW854" s="450">
        <v>67</v>
      </c>
      <c r="AX854" s="450">
        <v>21</v>
      </c>
      <c r="AY854" s="450">
        <v>40</v>
      </c>
      <c r="AZ854" s="450">
        <v>42</v>
      </c>
      <c r="BA854" s="450">
        <v>51</v>
      </c>
      <c r="BB854" s="450">
        <v>46</v>
      </c>
      <c r="BC854" s="450">
        <v>51</v>
      </c>
      <c r="BD854" s="450">
        <v>28</v>
      </c>
      <c r="BE854" s="450" t="s">
        <v>239</v>
      </c>
      <c r="BF854" s="450" t="s">
        <v>239</v>
      </c>
      <c r="BG854" s="450" t="s">
        <v>239</v>
      </c>
      <c r="BH854" s="450" t="s">
        <v>239</v>
      </c>
      <c r="BI854" s="446" t="s">
        <v>198</v>
      </c>
      <c r="BJ854" s="473" t="s">
        <v>199</v>
      </c>
      <c r="BK854" s="474" t="s">
        <v>200</v>
      </c>
      <c r="BL854" s="453">
        <v>1.1499999999999999</v>
      </c>
      <c r="BM854" s="454">
        <v>40</v>
      </c>
      <c r="BN854" s="454" t="s">
        <v>911</v>
      </c>
      <c r="BO854" s="454" t="s">
        <v>912</v>
      </c>
      <c r="BP854" s="454" t="s">
        <v>195</v>
      </c>
      <c r="BQ854" s="454" t="s">
        <v>195</v>
      </c>
      <c r="BT854" s="485">
        <v>174.2105263</v>
      </c>
    </row>
    <row r="855" spans="1:72" ht="13.5" customHeight="1" outlineLevel="1">
      <c r="A855" s="54" t="s">
        <v>1588</v>
      </c>
      <c r="B855" s="432" t="s">
        <v>1567</v>
      </c>
      <c r="C855" s="432">
        <v>10</v>
      </c>
      <c r="D855" s="432">
        <v>6</v>
      </c>
      <c r="E855" s="432" t="s">
        <v>1584</v>
      </c>
      <c r="F855" s="433">
        <v>1175</v>
      </c>
      <c r="G855" s="456">
        <v>1045.75</v>
      </c>
      <c r="H855" s="434">
        <v>434.75</v>
      </c>
      <c r="I855" s="444">
        <v>12.6</v>
      </c>
      <c r="J855" s="436">
        <v>6.3</v>
      </c>
      <c r="K855" s="437">
        <v>5.04</v>
      </c>
      <c r="L855" s="444">
        <v>16.813528404761367</v>
      </c>
      <c r="M855" s="436">
        <v>8.4067642023806837</v>
      </c>
      <c r="N855" s="440">
        <v>6.7254113619045475</v>
      </c>
      <c r="O855" s="438">
        <v>21.439648246239994</v>
      </c>
      <c r="P855" s="439">
        <v>10.719824123119997</v>
      </c>
      <c r="Q855" s="441">
        <v>8.5758592984959972</v>
      </c>
      <c r="R855" s="442">
        <v>27</v>
      </c>
      <c r="S855" s="443">
        <v>13.5</v>
      </c>
      <c r="T855" s="437">
        <v>10.8</v>
      </c>
      <c r="U855" s="444">
        <v>162</v>
      </c>
      <c r="V855" s="471">
        <v>81</v>
      </c>
      <c r="W855" s="445">
        <v>64.8</v>
      </c>
      <c r="X855" s="443" t="s">
        <v>222</v>
      </c>
      <c r="Y855" s="443" t="s">
        <v>194</v>
      </c>
      <c r="Z855" s="443">
        <v>91.4</v>
      </c>
      <c r="AA855" s="443">
        <v>91.6</v>
      </c>
      <c r="AB855" s="443">
        <v>91</v>
      </c>
      <c r="AC855" s="436">
        <v>90.2</v>
      </c>
      <c r="AD855" s="443">
        <v>61</v>
      </c>
      <c r="AE855" s="443">
        <v>71.599999999999994</v>
      </c>
      <c r="AF855" s="443">
        <v>76.2</v>
      </c>
      <c r="AG855" s="443">
        <v>45</v>
      </c>
      <c r="AH855" s="443">
        <v>74</v>
      </c>
      <c r="AI855" s="443">
        <v>112</v>
      </c>
      <c r="AJ855" s="436">
        <v>69.75</v>
      </c>
      <c r="AK855" s="443">
        <v>165</v>
      </c>
      <c r="AL855" s="443">
        <v>250</v>
      </c>
      <c r="AM855" s="436">
        <v>155</v>
      </c>
      <c r="AN855" s="471">
        <v>18</v>
      </c>
      <c r="AO855" s="471">
        <v>38</v>
      </c>
      <c r="AP855" s="446">
        <v>310</v>
      </c>
      <c r="AQ855" s="447">
        <v>13.3</v>
      </c>
      <c r="AR855" s="472">
        <v>143.63101099159982</v>
      </c>
      <c r="AS855" s="449">
        <v>5.4269999999999996</v>
      </c>
      <c r="AT855" s="432" t="s">
        <v>299</v>
      </c>
      <c r="AU855" s="432" t="s">
        <v>197</v>
      </c>
      <c r="AV855" s="450">
        <v>55</v>
      </c>
      <c r="AW855" s="450">
        <v>67</v>
      </c>
      <c r="AX855" s="450">
        <v>21</v>
      </c>
      <c r="AY855" s="450">
        <v>40</v>
      </c>
      <c r="AZ855" s="450">
        <v>42</v>
      </c>
      <c r="BA855" s="450">
        <v>51</v>
      </c>
      <c r="BB855" s="450">
        <v>46</v>
      </c>
      <c r="BC855" s="450">
        <v>51</v>
      </c>
      <c r="BD855" s="450">
        <v>28</v>
      </c>
      <c r="BE855" s="450" t="s">
        <v>239</v>
      </c>
      <c r="BF855" s="450" t="s">
        <v>239</v>
      </c>
      <c r="BG855" s="450" t="s">
        <v>239</v>
      </c>
      <c r="BH855" s="450" t="s">
        <v>239</v>
      </c>
      <c r="BI855" s="446" t="s">
        <v>198</v>
      </c>
      <c r="BJ855" s="473" t="s">
        <v>199</v>
      </c>
      <c r="BK855" s="474" t="s">
        <v>200</v>
      </c>
      <c r="BL855" s="453">
        <v>1.1499999999999999</v>
      </c>
      <c r="BM855" s="454">
        <v>40</v>
      </c>
      <c r="BN855" s="454" t="s">
        <v>911</v>
      </c>
      <c r="BO855" s="454" t="s">
        <v>912</v>
      </c>
      <c r="BP855" s="454" t="s">
        <v>195</v>
      </c>
      <c r="BQ855" s="454" t="s">
        <v>195</v>
      </c>
      <c r="BT855" s="485">
        <v>169.7738105</v>
      </c>
    </row>
    <row r="856" spans="1:72" ht="13.5" customHeight="1" outlineLevel="1">
      <c r="A856" s="54" t="s">
        <v>1589</v>
      </c>
      <c r="B856" s="432" t="s">
        <v>1567</v>
      </c>
      <c r="C856" s="432">
        <v>25</v>
      </c>
      <c r="D856" s="432">
        <v>2</v>
      </c>
      <c r="E856" s="432" t="s">
        <v>1590</v>
      </c>
      <c r="F856" s="433">
        <v>3525</v>
      </c>
      <c r="G856" s="456">
        <v>3137.25</v>
      </c>
      <c r="H856" s="434">
        <v>1304.25</v>
      </c>
      <c r="I856" s="444">
        <v>16</v>
      </c>
      <c r="J856" s="436">
        <v>8</v>
      </c>
      <c r="K856" s="437">
        <v>6.4</v>
      </c>
      <c r="L856" s="444">
        <v>31.841761639913894</v>
      </c>
      <c r="M856" s="436">
        <v>15.920880819956947</v>
      </c>
      <c r="N856" s="440">
        <v>12.736704655965559</v>
      </c>
      <c r="O856" s="438">
        <v>44.85556316251747</v>
      </c>
      <c r="P856" s="439">
        <v>22.427781581258735</v>
      </c>
      <c r="Q856" s="441">
        <v>17.942225265006989</v>
      </c>
      <c r="R856" s="442">
        <v>58</v>
      </c>
      <c r="S856" s="443">
        <v>29</v>
      </c>
      <c r="T856" s="437">
        <v>23.200000000000003</v>
      </c>
      <c r="U856" s="444">
        <v>366</v>
      </c>
      <c r="V856" s="471">
        <v>183</v>
      </c>
      <c r="W856" s="445">
        <v>146.4</v>
      </c>
      <c r="X856" s="443" t="s">
        <v>231</v>
      </c>
      <c r="Y856" s="443" t="s">
        <v>194</v>
      </c>
      <c r="Z856" s="443">
        <v>92</v>
      </c>
      <c r="AA856" s="443">
        <v>92.2</v>
      </c>
      <c r="AB856" s="443">
        <v>91.7</v>
      </c>
      <c r="AC856" s="436">
        <v>91</v>
      </c>
      <c r="AD856" s="443">
        <v>80</v>
      </c>
      <c r="AE856" s="443">
        <v>85</v>
      </c>
      <c r="AF856" s="443">
        <v>88</v>
      </c>
      <c r="AG856" s="443">
        <v>37</v>
      </c>
      <c r="AH856" s="443">
        <v>59</v>
      </c>
      <c r="AI856" s="443">
        <v>93</v>
      </c>
      <c r="AJ856" s="436">
        <v>55.5</v>
      </c>
      <c r="AK856" s="443">
        <v>160</v>
      </c>
      <c r="AL856" s="443">
        <v>250</v>
      </c>
      <c r="AM856" s="436">
        <v>150</v>
      </c>
      <c r="AN856" s="471">
        <v>16</v>
      </c>
      <c r="AO856" s="471">
        <v>30</v>
      </c>
      <c r="AP856" s="446">
        <v>454</v>
      </c>
      <c r="AQ856" s="447">
        <v>15</v>
      </c>
      <c r="AR856" s="472">
        <v>27.053329859364464</v>
      </c>
      <c r="AS856" s="449">
        <v>6.9500999999999999</v>
      </c>
      <c r="AT856" s="432" t="s">
        <v>299</v>
      </c>
      <c r="AU856" s="432" t="s">
        <v>197</v>
      </c>
      <c r="AV856" s="450">
        <v>72</v>
      </c>
      <c r="AW856" s="450">
        <v>83</v>
      </c>
      <c r="AX856" s="450">
        <v>46</v>
      </c>
      <c r="AY856" s="450">
        <v>57</v>
      </c>
      <c r="AZ856" s="450">
        <v>65</v>
      </c>
      <c r="BA856" s="450">
        <v>64</v>
      </c>
      <c r="BB856" s="450">
        <v>69</v>
      </c>
      <c r="BC856" s="450">
        <v>65</v>
      </c>
      <c r="BD856" s="450">
        <v>54</v>
      </c>
      <c r="BE856" s="450" t="s">
        <v>239</v>
      </c>
      <c r="BF856" s="450" t="s">
        <v>239</v>
      </c>
      <c r="BG856" s="450" t="s">
        <v>239</v>
      </c>
      <c r="BH856" s="450" t="s">
        <v>239</v>
      </c>
      <c r="BI856" s="446" t="s">
        <v>198</v>
      </c>
      <c r="BJ856" s="473" t="s">
        <v>199</v>
      </c>
      <c r="BK856" s="474" t="s">
        <v>200</v>
      </c>
      <c r="BL856" s="453">
        <v>1.1499999999999999</v>
      </c>
      <c r="BM856" s="454">
        <v>40</v>
      </c>
      <c r="BN856" s="454" t="s">
        <v>911</v>
      </c>
      <c r="BO856" s="454" t="s">
        <v>912</v>
      </c>
      <c r="BP856" s="454" t="s">
        <v>195</v>
      </c>
      <c r="BQ856" s="454" t="s">
        <v>195</v>
      </c>
      <c r="BT856" s="485">
        <v>165.8894737</v>
      </c>
    </row>
    <row r="857" spans="1:72" ht="13.5" customHeight="1" outlineLevel="1">
      <c r="A857" s="54" t="s">
        <v>1591</v>
      </c>
      <c r="B857" s="432" t="s">
        <v>1567</v>
      </c>
      <c r="C857" s="432">
        <v>30</v>
      </c>
      <c r="D857" s="432">
        <v>2</v>
      </c>
      <c r="E857" s="432" t="s">
        <v>1592</v>
      </c>
      <c r="F857" s="433">
        <v>3525</v>
      </c>
      <c r="G857" s="456">
        <v>3137.25</v>
      </c>
      <c r="H857" s="434">
        <v>1304.25</v>
      </c>
      <c r="I857" s="444">
        <v>19</v>
      </c>
      <c r="J857" s="436">
        <v>9.5</v>
      </c>
      <c r="K857" s="437">
        <v>7.6000000000000005</v>
      </c>
      <c r="L857" s="444">
        <v>36.390584731330165</v>
      </c>
      <c r="M857" s="436">
        <v>18.195292365665082</v>
      </c>
      <c r="N857" s="440">
        <v>14.556233892532067</v>
      </c>
      <c r="O857" s="438">
        <v>51.407499354795291</v>
      </c>
      <c r="P857" s="439">
        <v>25.703749677397646</v>
      </c>
      <c r="Q857" s="441">
        <v>20.562999741918119</v>
      </c>
      <c r="R857" s="442">
        <v>68</v>
      </c>
      <c r="S857" s="443">
        <v>34</v>
      </c>
      <c r="T857" s="437">
        <v>27.200000000000003</v>
      </c>
      <c r="U857" s="444">
        <v>436</v>
      </c>
      <c r="V857" s="471">
        <v>218</v>
      </c>
      <c r="W857" s="445">
        <v>174.4</v>
      </c>
      <c r="X857" s="443" t="s">
        <v>231</v>
      </c>
      <c r="Y857" s="443" t="s">
        <v>194</v>
      </c>
      <c r="Z857" s="443">
        <v>92</v>
      </c>
      <c r="AA857" s="443">
        <v>92.2</v>
      </c>
      <c r="AB857" s="443">
        <v>91.7</v>
      </c>
      <c r="AC857" s="436">
        <v>91</v>
      </c>
      <c r="AD857" s="443">
        <v>84</v>
      </c>
      <c r="AE857" s="443">
        <v>89</v>
      </c>
      <c r="AF857" s="443">
        <v>90</v>
      </c>
      <c r="AG857" s="443">
        <v>45</v>
      </c>
      <c r="AH857" s="443">
        <v>72</v>
      </c>
      <c r="AI857" s="443">
        <v>112.5</v>
      </c>
      <c r="AJ857" s="436">
        <v>67.5</v>
      </c>
      <c r="AK857" s="443">
        <v>160</v>
      </c>
      <c r="AL857" s="443">
        <v>250</v>
      </c>
      <c r="AM857" s="436">
        <v>150</v>
      </c>
      <c r="AN857" s="471">
        <v>16</v>
      </c>
      <c r="AO857" s="471">
        <v>30</v>
      </c>
      <c r="AP857" s="446">
        <v>486</v>
      </c>
      <c r="AQ857" s="447">
        <v>16.399999999999999</v>
      </c>
      <c r="AR857" s="472">
        <v>32.058199155572829</v>
      </c>
      <c r="AS857" s="449">
        <v>8.1094000000000008</v>
      </c>
      <c r="AT857" s="432" t="s">
        <v>299</v>
      </c>
      <c r="AU857" s="432" t="s">
        <v>197</v>
      </c>
      <c r="AV857" s="450">
        <v>72</v>
      </c>
      <c r="AW857" s="450">
        <v>83</v>
      </c>
      <c r="AX857" s="450">
        <v>46</v>
      </c>
      <c r="AY857" s="450">
        <v>57</v>
      </c>
      <c r="AZ857" s="450">
        <v>65</v>
      </c>
      <c r="BA857" s="450">
        <v>64</v>
      </c>
      <c r="BB857" s="450">
        <v>69</v>
      </c>
      <c r="BC857" s="450">
        <v>65</v>
      </c>
      <c r="BD857" s="450">
        <v>54</v>
      </c>
      <c r="BE857" s="450" t="s">
        <v>239</v>
      </c>
      <c r="BF857" s="450" t="s">
        <v>239</v>
      </c>
      <c r="BG857" s="450" t="s">
        <v>239</v>
      </c>
      <c r="BH857" s="450" t="s">
        <v>239</v>
      </c>
      <c r="BI857" s="446" t="s">
        <v>198</v>
      </c>
      <c r="BJ857" s="473" t="s">
        <v>199</v>
      </c>
      <c r="BK857" s="474" t="s">
        <v>200</v>
      </c>
      <c r="BL857" s="453">
        <v>1.1499999999999999</v>
      </c>
      <c r="BM857" s="454">
        <v>40</v>
      </c>
      <c r="BN857" s="454" t="s">
        <v>911</v>
      </c>
      <c r="BO857" s="454" t="s">
        <v>912</v>
      </c>
      <c r="BP857" s="454" t="s">
        <v>195</v>
      </c>
      <c r="BQ857" s="454" t="s">
        <v>195</v>
      </c>
      <c r="BT857" s="485">
        <v>156.22105260000001</v>
      </c>
    </row>
    <row r="858" spans="1:72" ht="13.5" customHeight="1" outlineLevel="1">
      <c r="A858" s="54" t="s">
        <v>1593</v>
      </c>
      <c r="B858" s="432" t="s">
        <v>1567</v>
      </c>
      <c r="C858" s="432">
        <v>25</v>
      </c>
      <c r="D858" s="432">
        <v>4</v>
      </c>
      <c r="E858" s="432" t="s">
        <v>1590</v>
      </c>
      <c r="F858" s="433">
        <v>1775</v>
      </c>
      <c r="G858" s="456">
        <v>1579.75</v>
      </c>
      <c r="H858" s="434">
        <v>834.25</v>
      </c>
      <c r="I858" s="444">
        <v>22</v>
      </c>
      <c r="J858" s="436">
        <v>11</v>
      </c>
      <c r="K858" s="437">
        <v>8.8000000000000007</v>
      </c>
      <c r="L858" s="444">
        <v>35.302457734392753</v>
      </c>
      <c r="M858" s="436">
        <v>17.651228867196377</v>
      </c>
      <c r="N858" s="440">
        <v>14.120983093757102</v>
      </c>
      <c r="O858" s="438">
        <v>46.746416024554449</v>
      </c>
      <c r="P858" s="439">
        <v>23.373208012277225</v>
      </c>
      <c r="Q858" s="441">
        <v>18.69856640982178</v>
      </c>
      <c r="R858" s="442">
        <v>60</v>
      </c>
      <c r="S858" s="443">
        <v>30</v>
      </c>
      <c r="T858" s="437">
        <v>24</v>
      </c>
      <c r="U858" s="444">
        <v>366</v>
      </c>
      <c r="V858" s="471">
        <v>183</v>
      </c>
      <c r="W858" s="445">
        <v>146.4</v>
      </c>
      <c r="X858" s="443" t="s">
        <v>231</v>
      </c>
      <c r="Y858" s="443" t="s">
        <v>194</v>
      </c>
      <c r="Z858" s="443">
        <v>93.5</v>
      </c>
      <c r="AA858" s="443">
        <v>94</v>
      </c>
      <c r="AB858" s="443">
        <v>93.6</v>
      </c>
      <c r="AC858" s="436">
        <v>93</v>
      </c>
      <c r="AD858" s="443">
        <v>71</v>
      </c>
      <c r="AE858" s="443">
        <v>80</v>
      </c>
      <c r="AF858" s="443">
        <v>84</v>
      </c>
      <c r="AG858" s="443">
        <v>74</v>
      </c>
      <c r="AH858" s="443">
        <v>133</v>
      </c>
      <c r="AI858" s="443">
        <v>185</v>
      </c>
      <c r="AJ858" s="436">
        <v>124.32</v>
      </c>
      <c r="AK858" s="443">
        <v>180</v>
      </c>
      <c r="AL858" s="443">
        <v>250</v>
      </c>
      <c r="AM858" s="436">
        <v>168</v>
      </c>
      <c r="AN858" s="471">
        <v>24</v>
      </c>
      <c r="AO858" s="471">
        <v>44</v>
      </c>
      <c r="AP858" s="446">
        <v>535</v>
      </c>
      <c r="AQ858" s="447">
        <v>20.399999999999999</v>
      </c>
      <c r="AR858" s="472">
        <v>125.82962266657582</v>
      </c>
      <c r="AS858" s="449">
        <v>13.511699999999999</v>
      </c>
      <c r="AT858" s="432" t="s">
        <v>299</v>
      </c>
      <c r="AU858" s="432" t="s">
        <v>197</v>
      </c>
      <c r="AV858" s="450">
        <v>65</v>
      </c>
      <c r="AW858" s="450">
        <v>76</v>
      </c>
      <c r="AX858" s="450">
        <v>43</v>
      </c>
      <c r="AY858" s="450">
        <v>51</v>
      </c>
      <c r="AZ858" s="450">
        <v>55</v>
      </c>
      <c r="BA858" s="450">
        <v>55</v>
      </c>
      <c r="BB858" s="450">
        <v>62</v>
      </c>
      <c r="BC858" s="450">
        <v>59</v>
      </c>
      <c r="BD858" s="450">
        <v>51</v>
      </c>
      <c r="BE858" s="450" t="s">
        <v>239</v>
      </c>
      <c r="BF858" s="450" t="s">
        <v>239</v>
      </c>
      <c r="BG858" s="450" t="s">
        <v>239</v>
      </c>
      <c r="BH858" s="450" t="s">
        <v>239</v>
      </c>
      <c r="BI858" s="446" t="s">
        <v>198</v>
      </c>
      <c r="BJ858" s="473" t="s">
        <v>199</v>
      </c>
      <c r="BK858" s="474" t="s">
        <v>200</v>
      </c>
      <c r="BL858" s="453">
        <v>1.1499999999999999</v>
      </c>
      <c r="BM858" s="454">
        <v>40</v>
      </c>
      <c r="BN858" s="454" t="s">
        <v>911</v>
      </c>
      <c r="BO858" s="454" t="s">
        <v>912</v>
      </c>
      <c r="BP858" s="454" t="s">
        <v>195</v>
      </c>
      <c r="BQ858" s="454" t="s">
        <v>195</v>
      </c>
      <c r="BT858" s="485">
        <v>171.57684209999999</v>
      </c>
    </row>
    <row r="859" spans="1:72" ht="13.5" customHeight="1" outlineLevel="1">
      <c r="A859" s="54" t="s">
        <v>1594</v>
      </c>
      <c r="B859" s="432" t="s">
        <v>1567</v>
      </c>
      <c r="C859" s="432">
        <v>30</v>
      </c>
      <c r="D859" s="432">
        <v>4</v>
      </c>
      <c r="E859" s="432" t="s">
        <v>1592</v>
      </c>
      <c r="F859" s="433">
        <v>1775</v>
      </c>
      <c r="G859" s="456">
        <v>1579.75</v>
      </c>
      <c r="H859" s="434">
        <v>834.25</v>
      </c>
      <c r="I859" s="444">
        <v>24</v>
      </c>
      <c r="J859" s="436">
        <v>12</v>
      </c>
      <c r="K859" s="437">
        <v>9.6000000000000014</v>
      </c>
      <c r="L859" s="444">
        <v>41.026804791416041</v>
      </c>
      <c r="M859" s="436">
        <v>20.51340239570802</v>
      </c>
      <c r="N859" s="440">
        <v>16.410721916566416</v>
      </c>
      <c r="O859" s="438">
        <v>54.669352557681158</v>
      </c>
      <c r="P859" s="439">
        <v>27.334676278840579</v>
      </c>
      <c r="Q859" s="441">
        <v>21.867741023072465</v>
      </c>
      <c r="R859" s="442">
        <v>70</v>
      </c>
      <c r="S859" s="443">
        <v>35</v>
      </c>
      <c r="T859" s="437">
        <v>28</v>
      </c>
      <c r="U859" s="444">
        <v>436</v>
      </c>
      <c r="V859" s="471">
        <v>218</v>
      </c>
      <c r="W859" s="445">
        <v>174.4</v>
      </c>
      <c r="X859" s="443" t="s">
        <v>231</v>
      </c>
      <c r="Y859" s="443" t="s">
        <v>194</v>
      </c>
      <c r="Z859" s="443">
        <v>93.9</v>
      </c>
      <c r="AA859" s="443">
        <v>94.1</v>
      </c>
      <c r="AB859" s="443">
        <v>93.6</v>
      </c>
      <c r="AC859" s="436">
        <v>93</v>
      </c>
      <c r="AD859" s="443">
        <v>73</v>
      </c>
      <c r="AE859" s="443">
        <v>82</v>
      </c>
      <c r="AF859" s="443">
        <v>85</v>
      </c>
      <c r="AG859" s="443">
        <v>89</v>
      </c>
      <c r="AH859" s="443">
        <v>160</v>
      </c>
      <c r="AI859" s="443">
        <v>223</v>
      </c>
      <c r="AJ859" s="436">
        <v>149.51999999999998</v>
      </c>
      <c r="AK859" s="443">
        <v>180</v>
      </c>
      <c r="AL859" s="443">
        <v>250</v>
      </c>
      <c r="AM859" s="436">
        <v>168</v>
      </c>
      <c r="AN859" s="471">
        <v>24</v>
      </c>
      <c r="AO859" s="471">
        <v>44</v>
      </c>
      <c r="AP859" s="446">
        <v>544</v>
      </c>
      <c r="AQ859" s="447">
        <v>21.2</v>
      </c>
      <c r="AR859" s="472">
        <v>149.24299844006603</v>
      </c>
      <c r="AS859" s="449">
        <v>14.3188</v>
      </c>
      <c r="AT859" s="432" t="s">
        <v>299</v>
      </c>
      <c r="AU859" s="432" t="s">
        <v>197</v>
      </c>
      <c r="AV859" s="450">
        <v>65</v>
      </c>
      <c r="AW859" s="450">
        <v>76</v>
      </c>
      <c r="AX859" s="450">
        <v>43</v>
      </c>
      <c r="AY859" s="450">
        <v>51</v>
      </c>
      <c r="AZ859" s="450">
        <v>55</v>
      </c>
      <c r="BA859" s="450">
        <v>55</v>
      </c>
      <c r="BB859" s="450">
        <v>62</v>
      </c>
      <c r="BC859" s="450">
        <v>59</v>
      </c>
      <c r="BD859" s="450">
        <v>51</v>
      </c>
      <c r="BE859" s="450" t="s">
        <v>239</v>
      </c>
      <c r="BF859" s="450" t="s">
        <v>239</v>
      </c>
      <c r="BG859" s="450" t="s">
        <v>239</v>
      </c>
      <c r="BH859" s="450" t="s">
        <v>239</v>
      </c>
      <c r="BI859" s="446" t="s">
        <v>198</v>
      </c>
      <c r="BJ859" s="473" t="s">
        <v>199</v>
      </c>
      <c r="BK859" s="474" t="s">
        <v>200</v>
      </c>
      <c r="BL859" s="453">
        <v>1.1499999999999999</v>
      </c>
      <c r="BM859" s="454">
        <v>40</v>
      </c>
      <c r="BN859" s="454" t="s">
        <v>911</v>
      </c>
      <c r="BO859" s="454" t="s">
        <v>912</v>
      </c>
      <c r="BP859" s="454" t="s">
        <v>195</v>
      </c>
      <c r="BQ859" s="454" t="s">
        <v>195</v>
      </c>
      <c r="BT859" s="485">
        <v>166.53449470000001</v>
      </c>
    </row>
    <row r="860" spans="1:72" ht="13.5" customHeight="1" outlineLevel="1">
      <c r="A860" s="54" t="s">
        <v>1595</v>
      </c>
      <c r="B860" s="432" t="s">
        <v>1567</v>
      </c>
      <c r="C860" s="432">
        <v>15</v>
      </c>
      <c r="D860" s="432">
        <v>6</v>
      </c>
      <c r="E860" s="432" t="s">
        <v>1590</v>
      </c>
      <c r="F860" s="433">
        <v>1180</v>
      </c>
      <c r="G860" s="456">
        <v>1062</v>
      </c>
      <c r="H860" s="434">
        <v>472</v>
      </c>
      <c r="I860" s="444">
        <v>22</v>
      </c>
      <c r="J860" s="436">
        <v>11</v>
      </c>
      <c r="K860" s="437">
        <v>8.8000000000000007</v>
      </c>
      <c r="L860" s="444">
        <v>29.186794404354728</v>
      </c>
      <c r="M860" s="436">
        <v>14.593397202177364</v>
      </c>
      <c r="N860" s="440">
        <v>11.674717761741892</v>
      </c>
      <c r="O860" s="438">
        <v>34.812145821415079</v>
      </c>
      <c r="P860" s="439">
        <v>17.40607291070754</v>
      </c>
      <c r="Q860" s="441">
        <v>13.924858328566032</v>
      </c>
      <c r="R860" s="442">
        <v>42</v>
      </c>
      <c r="S860" s="443">
        <v>21</v>
      </c>
      <c r="T860" s="437">
        <v>16.8</v>
      </c>
      <c r="U860" s="444">
        <v>232</v>
      </c>
      <c r="V860" s="471">
        <v>116</v>
      </c>
      <c r="W860" s="445">
        <v>92.800000000000011</v>
      </c>
      <c r="X860" s="443" t="s">
        <v>231</v>
      </c>
      <c r="Y860" s="443" t="s">
        <v>194</v>
      </c>
      <c r="Z860" s="443">
        <v>90.9</v>
      </c>
      <c r="AA860" s="443">
        <v>91.8</v>
      </c>
      <c r="AB860" s="443">
        <v>91.7</v>
      </c>
      <c r="AC860" s="436">
        <v>91</v>
      </c>
      <c r="AD860" s="443">
        <v>53</v>
      </c>
      <c r="AE860" s="443">
        <v>66</v>
      </c>
      <c r="AF860" s="443">
        <v>73</v>
      </c>
      <c r="AG860" s="443">
        <v>67</v>
      </c>
      <c r="AH860" s="443">
        <v>100</v>
      </c>
      <c r="AI860" s="443">
        <v>161</v>
      </c>
      <c r="AJ860" s="436">
        <v>93.8</v>
      </c>
      <c r="AK860" s="443">
        <v>150</v>
      </c>
      <c r="AL860" s="443">
        <v>240</v>
      </c>
      <c r="AM860" s="436">
        <v>140</v>
      </c>
      <c r="AN860" s="471">
        <v>22</v>
      </c>
      <c r="AO860" s="471">
        <v>48</v>
      </c>
      <c r="AP860" s="446">
        <v>494</v>
      </c>
      <c r="AQ860" s="447">
        <v>18.899999999999999</v>
      </c>
      <c r="AR860" s="472">
        <v>208.38551670840525</v>
      </c>
      <c r="AS860" s="449">
        <v>11.989100000000001</v>
      </c>
      <c r="AT860" s="432" t="s">
        <v>299</v>
      </c>
      <c r="AU860" s="432" t="s">
        <v>197</v>
      </c>
      <c r="AV860" s="450">
        <v>61</v>
      </c>
      <c r="AW860" s="450">
        <v>72</v>
      </c>
      <c r="AX860" s="450">
        <v>42</v>
      </c>
      <c r="AY860" s="450">
        <v>49</v>
      </c>
      <c r="AZ860" s="450">
        <v>55</v>
      </c>
      <c r="BA860" s="450">
        <v>52</v>
      </c>
      <c r="BB860" s="450">
        <v>54</v>
      </c>
      <c r="BC860" s="450">
        <v>56</v>
      </c>
      <c r="BD860" s="450">
        <v>50</v>
      </c>
      <c r="BE860" s="450" t="s">
        <v>239</v>
      </c>
      <c r="BF860" s="450" t="s">
        <v>239</v>
      </c>
      <c r="BG860" s="450" t="s">
        <v>239</v>
      </c>
      <c r="BH860" s="450" t="s">
        <v>239</v>
      </c>
      <c r="BI860" s="446" t="s">
        <v>198</v>
      </c>
      <c r="BJ860" s="473" t="s">
        <v>199</v>
      </c>
      <c r="BK860" s="474" t="s">
        <v>200</v>
      </c>
      <c r="BL860" s="453">
        <v>1.1499999999999999</v>
      </c>
      <c r="BM860" s="454">
        <v>40</v>
      </c>
      <c r="BN860" s="454" t="s">
        <v>911</v>
      </c>
      <c r="BO860" s="454" t="s">
        <v>912</v>
      </c>
      <c r="BP860" s="454" t="s">
        <v>195</v>
      </c>
      <c r="BQ860" s="454" t="s">
        <v>195</v>
      </c>
      <c r="BT860" s="485">
        <v>165.2105263</v>
      </c>
    </row>
    <row r="861" spans="1:72" ht="13.5" customHeight="1" outlineLevel="1">
      <c r="A861" s="54" t="s">
        <v>1596</v>
      </c>
      <c r="B861" s="432" t="s">
        <v>1567</v>
      </c>
      <c r="C861" s="432">
        <v>20</v>
      </c>
      <c r="D861" s="432">
        <v>6</v>
      </c>
      <c r="E861" s="432" t="s">
        <v>1592</v>
      </c>
      <c r="F861" s="433">
        <v>1180</v>
      </c>
      <c r="G861" s="456">
        <v>1062</v>
      </c>
      <c r="H861" s="434">
        <v>472</v>
      </c>
      <c r="I861" s="444">
        <v>26</v>
      </c>
      <c r="J861" s="436">
        <v>13</v>
      </c>
      <c r="K861" s="437">
        <v>10.4</v>
      </c>
      <c r="L861" s="444">
        <v>36.065768801133622</v>
      </c>
      <c r="M861" s="436">
        <v>18.032884400566811</v>
      </c>
      <c r="N861" s="440">
        <v>14.426307520453449</v>
      </c>
      <c r="O861" s="438">
        <v>44.301581412054119</v>
      </c>
      <c r="P861" s="439">
        <v>22.15079070602706</v>
      </c>
      <c r="Q861" s="441">
        <v>17.720632564821649</v>
      </c>
      <c r="R861" s="442">
        <v>54</v>
      </c>
      <c r="S861" s="443">
        <v>27</v>
      </c>
      <c r="T861" s="437">
        <v>21.6</v>
      </c>
      <c r="U861" s="444">
        <v>290</v>
      </c>
      <c r="V861" s="471">
        <v>145</v>
      </c>
      <c r="W861" s="445">
        <v>116</v>
      </c>
      <c r="X861" s="443" t="s">
        <v>231</v>
      </c>
      <c r="Y861" s="443" t="s">
        <v>194</v>
      </c>
      <c r="Z861" s="443">
        <v>91.2</v>
      </c>
      <c r="AA861" s="443">
        <v>92</v>
      </c>
      <c r="AB861" s="443">
        <v>91.7</v>
      </c>
      <c r="AC861" s="436">
        <v>91</v>
      </c>
      <c r="AD861" s="443">
        <v>57</v>
      </c>
      <c r="AE861" s="443">
        <v>69</v>
      </c>
      <c r="AF861" s="443">
        <v>76</v>
      </c>
      <c r="AG861" s="443">
        <v>89</v>
      </c>
      <c r="AH861" s="443">
        <v>133</v>
      </c>
      <c r="AI861" s="443">
        <v>214</v>
      </c>
      <c r="AJ861" s="436">
        <v>124.6</v>
      </c>
      <c r="AK861" s="443">
        <v>150</v>
      </c>
      <c r="AL861" s="443">
        <v>240</v>
      </c>
      <c r="AM861" s="436">
        <v>140</v>
      </c>
      <c r="AN861" s="471">
        <v>20</v>
      </c>
      <c r="AO861" s="471">
        <v>45</v>
      </c>
      <c r="AP861" s="446">
        <v>551</v>
      </c>
      <c r="AQ861" s="447">
        <v>21.7</v>
      </c>
      <c r="AR861" s="472">
        <v>273.21376926129312</v>
      </c>
      <c r="AS861" s="449">
        <v>14.860300000000001</v>
      </c>
      <c r="AT861" s="432" t="s">
        <v>299</v>
      </c>
      <c r="AU861" s="432" t="s">
        <v>197</v>
      </c>
      <c r="AV861" s="450">
        <v>61</v>
      </c>
      <c r="AW861" s="450">
        <v>72</v>
      </c>
      <c r="AX861" s="450">
        <v>42</v>
      </c>
      <c r="AY861" s="450">
        <v>49</v>
      </c>
      <c r="AZ861" s="450">
        <v>55</v>
      </c>
      <c r="BA861" s="450">
        <v>52</v>
      </c>
      <c r="BB861" s="450">
        <v>54</v>
      </c>
      <c r="BC861" s="450">
        <v>56</v>
      </c>
      <c r="BD861" s="450">
        <v>50</v>
      </c>
      <c r="BE861" s="450" t="s">
        <v>239</v>
      </c>
      <c r="BF861" s="450" t="s">
        <v>239</v>
      </c>
      <c r="BG861" s="450" t="s">
        <v>239</v>
      </c>
      <c r="BH861" s="450" t="s">
        <v>239</v>
      </c>
      <c r="BI861" s="446" t="s">
        <v>198</v>
      </c>
      <c r="BJ861" s="473" t="s">
        <v>199</v>
      </c>
      <c r="BK861" s="474" t="s">
        <v>200</v>
      </c>
      <c r="BL861" s="453">
        <v>1.1499999999999999</v>
      </c>
      <c r="BM861" s="454">
        <v>40</v>
      </c>
      <c r="BN861" s="454" t="s">
        <v>911</v>
      </c>
      <c r="BO861" s="454" t="s">
        <v>912</v>
      </c>
      <c r="BP861" s="454" t="s">
        <v>195</v>
      </c>
      <c r="BQ861" s="454" t="s">
        <v>195</v>
      </c>
      <c r="BT861" s="485">
        <v>163.3578947</v>
      </c>
    </row>
    <row r="862" spans="1:72" ht="13.5" customHeight="1" outlineLevel="1">
      <c r="A862" s="54" t="s">
        <v>1597</v>
      </c>
      <c r="B862" s="432" t="s">
        <v>1567</v>
      </c>
      <c r="C862" s="432">
        <v>40</v>
      </c>
      <c r="D862" s="432">
        <v>2</v>
      </c>
      <c r="E862" s="432" t="s">
        <v>1598</v>
      </c>
      <c r="F862" s="433">
        <v>3535</v>
      </c>
      <c r="G862" s="456">
        <v>3146</v>
      </c>
      <c r="H862" s="434">
        <v>1414</v>
      </c>
      <c r="I862" s="444">
        <v>24</v>
      </c>
      <c r="J862" s="436">
        <v>12</v>
      </c>
      <c r="K862" s="437">
        <v>9.6000000000000014</v>
      </c>
      <c r="L862" s="444">
        <v>49.86284375952475</v>
      </c>
      <c r="M862" s="436">
        <v>24.931421879762375</v>
      </c>
      <c r="N862" s="440">
        <v>19.945137503809903</v>
      </c>
      <c r="O862" s="438">
        <v>68.703247658695091</v>
      </c>
      <c r="P862" s="439">
        <v>34.351623829347545</v>
      </c>
      <c r="Q862" s="441">
        <v>27.481299063478037</v>
      </c>
      <c r="R862" s="442">
        <v>90</v>
      </c>
      <c r="S862" s="443">
        <v>45</v>
      </c>
      <c r="T862" s="437">
        <v>36</v>
      </c>
      <c r="U862" s="444">
        <v>580</v>
      </c>
      <c r="V862" s="471">
        <v>290</v>
      </c>
      <c r="W862" s="445">
        <v>232</v>
      </c>
      <c r="X862" s="443" t="s">
        <v>231</v>
      </c>
      <c r="Y862" s="443" t="s">
        <v>194</v>
      </c>
      <c r="Z862" s="443">
        <v>94</v>
      </c>
      <c r="AA862" s="443">
        <v>94.1</v>
      </c>
      <c r="AB862" s="443">
        <v>93.6</v>
      </c>
      <c r="AC862" s="436">
        <v>93</v>
      </c>
      <c r="AD862" s="443">
        <v>80</v>
      </c>
      <c r="AE862" s="443">
        <v>87</v>
      </c>
      <c r="AF862" s="443">
        <v>89</v>
      </c>
      <c r="AG862" s="443">
        <v>60</v>
      </c>
      <c r="AH862" s="443">
        <v>90</v>
      </c>
      <c r="AI862" s="443">
        <v>150</v>
      </c>
      <c r="AJ862" s="436">
        <v>83.399999999999991</v>
      </c>
      <c r="AK862" s="443">
        <v>150</v>
      </c>
      <c r="AL862" s="443">
        <v>250</v>
      </c>
      <c r="AM862" s="436">
        <v>139</v>
      </c>
      <c r="AN862" s="471">
        <v>22</v>
      </c>
      <c r="AO862" s="471">
        <v>45</v>
      </c>
      <c r="AP862" s="446">
        <v>674</v>
      </c>
      <c r="AQ862" s="447">
        <v>23.7</v>
      </c>
      <c r="AR862" s="472">
        <v>41.584503367265256</v>
      </c>
      <c r="AS862" s="449">
        <v>13.1153</v>
      </c>
      <c r="AT862" s="432" t="s">
        <v>299</v>
      </c>
      <c r="AU862" s="432" t="s">
        <v>197</v>
      </c>
      <c r="AV862" s="450">
        <v>77</v>
      </c>
      <c r="AW862" s="450">
        <v>87</v>
      </c>
      <c r="AX862" s="450">
        <v>43</v>
      </c>
      <c r="AY862" s="450">
        <v>56</v>
      </c>
      <c r="AZ862" s="450">
        <v>68</v>
      </c>
      <c r="BA862" s="450">
        <v>68</v>
      </c>
      <c r="BB862" s="450">
        <v>70</v>
      </c>
      <c r="BC862" s="450">
        <v>74</v>
      </c>
      <c r="BD862" s="450">
        <v>54</v>
      </c>
      <c r="BE862" s="450" t="s">
        <v>239</v>
      </c>
      <c r="BF862" s="450" t="s">
        <v>239</v>
      </c>
      <c r="BG862" s="450" t="s">
        <v>239</v>
      </c>
      <c r="BH862" s="450" t="s">
        <v>239</v>
      </c>
      <c r="BI862" s="446" t="s">
        <v>198</v>
      </c>
      <c r="BJ862" s="473" t="s">
        <v>199</v>
      </c>
      <c r="BK862" s="474" t="s">
        <v>200</v>
      </c>
      <c r="BL862" s="453">
        <v>1.1499999999999999</v>
      </c>
      <c r="BM862" s="454">
        <v>40</v>
      </c>
      <c r="BN862" s="454" t="s">
        <v>911</v>
      </c>
      <c r="BO862" s="454" t="s">
        <v>912</v>
      </c>
      <c r="BP862" s="454" t="s">
        <v>195</v>
      </c>
      <c r="BQ862" s="454" t="s">
        <v>195</v>
      </c>
      <c r="BT862" s="485">
        <v>151.12105260000001</v>
      </c>
    </row>
    <row r="863" spans="1:72" ht="13.5" customHeight="1" outlineLevel="1">
      <c r="A863" s="54" t="s">
        <v>1599</v>
      </c>
      <c r="B863" s="432" t="s">
        <v>1567</v>
      </c>
      <c r="C863" s="432">
        <v>50</v>
      </c>
      <c r="D863" s="432">
        <v>2</v>
      </c>
      <c r="E863" s="432" t="s">
        <v>1600</v>
      </c>
      <c r="F863" s="433">
        <v>3535</v>
      </c>
      <c r="G863" s="456">
        <v>3146</v>
      </c>
      <c r="H863" s="434">
        <v>1414</v>
      </c>
      <c r="I863" s="444">
        <v>30</v>
      </c>
      <c r="J863" s="436">
        <v>15</v>
      </c>
      <c r="K863" s="437">
        <v>12</v>
      </c>
      <c r="L863" s="444">
        <v>60.938001370265305</v>
      </c>
      <c r="M863" s="436">
        <v>30.469000685132652</v>
      </c>
      <c r="N863" s="440">
        <v>24.375200548106122</v>
      </c>
      <c r="O863" s="438">
        <v>83.94919306610214</v>
      </c>
      <c r="P863" s="439">
        <v>41.97459653305107</v>
      </c>
      <c r="Q863" s="441">
        <v>33.579677226440857</v>
      </c>
      <c r="R863" s="442">
        <v>110</v>
      </c>
      <c r="S863" s="443">
        <v>55</v>
      </c>
      <c r="T863" s="437">
        <v>44</v>
      </c>
      <c r="U863" s="444">
        <v>726</v>
      </c>
      <c r="V863" s="471">
        <v>363</v>
      </c>
      <c r="W863" s="445">
        <v>290.40000000000003</v>
      </c>
      <c r="X863" s="443" t="s">
        <v>231</v>
      </c>
      <c r="Y863" s="443" t="s">
        <v>194</v>
      </c>
      <c r="Z863" s="443">
        <v>93.8</v>
      </c>
      <c r="AA863" s="443">
        <v>94.1</v>
      </c>
      <c r="AB863" s="443">
        <v>93.6</v>
      </c>
      <c r="AC863" s="436">
        <v>93</v>
      </c>
      <c r="AD863" s="443">
        <v>82</v>
      </c>
      <c r="AE863" s="443">
        <v>89</v>
      </c>
      <c r="AF863" s="443">
        <v>91</v>
      </c>
      <c r="AG863" s="443">
        <v>74</v>
      </c>
      <c r="AH863" s="443">
        <v>111</v>
      </c>
      <c r="AI863" s="443">
        <v>185</v>
      </c>
      <c r="AJ863" s="436">
        <v>102.86</v>
      </c>
      <c r="AK863" s="443">
        <v>150</v>
      </c>
      <c r="AL863" s="443">
        <v>250</v>
      </c>
      <c r="AM863" s="436">
        <v>139</v>
      </c>
      <c r="AN863" s="471">
        <v>18</v>
      </c>
      <c r="AO863" s="471">
        <v>37</v>
      </c>
      <c r="AP863" s="446">
        <v>689</v>
      </c>
      <c r="AQ863" s="447">
        <v>24.4</v>
      </c>
      <c r="AR863" s="472">
        <v>51.115748556138705</v>
      </c>
      <c r="AS863" s="449">
        <v>13.886100000000001</v>
      </c>
      <c r="AT863" s="432" t="s">
        <v>299</v>
      </c>
      <c r="AU863" s="432" t="s">
        <v>197</v>
      </c>
      <c r="AV863" s="450">
        <v>77</v>
      </c>
      <c r="AW863" s="450">
        <v>87</v>
      </c>
      <c r="AX863" s="450">
        <v>43</v>
      </c>
      <c r="AY863" s="450">
        <v>56</v>
      </c>
      <c r="AZ863" s="450">
        <v>68</v>
      </c>
      <c r="BA863" s="450">
        <v>68</v>
      </c>
      <c r="BB863" s="450">
        <v>70</v>
      </c>
      <c r="BC863" s="450">
        <v>74</v>
      </c>
      <c r="BD863" s="450">
        <v>54</v>
      </c>
      <c r="BE863" s="450" t="s">
        <v>239</v>
      </c>
      <c r="BF863" s="450" t="s">
        <v>239</v>
      </c>
      <c r="BG863" s="450" t="s">
        <v>239</v>
      </c>
      <c r="BH863" s="450" t="s">
        <v>239</v>
      </c>
      <c r="BI863" s="446" t="s">
        <v>198</v>
      </c>
      <c r="BJ863" s="473" t="s">
        <v>199</v>
      </c>
      <c r="BK863" s="474" t="s">
        <v>200</v>
      </c>
      <c r="BL863" s="453">
        <v>1.1499999999999999</v>
      </c>
      <c r="BM863" s="454">
        <v>40</v>
      </c>
      <c r="BN863" s="454" t="s">
        <v>911</v>
      </c>
      <c r="BO863" s="454" t="s">
        <v>912</v>
      </c>
      <c r="BP863" s="454" t="s">
        <v>195</v>
      </c>
      <c r="BQ863" s="454" t="s">
        <v>195</v>
      </c>
      <c r="BT863" s="485">
        <v>151.0505263</v>
      </c>
    </row>
    <row r="864" spans="1:72" ht="13.5" customHeight="1" outlineLevel="1">
      <c r="A864" s="54" t="s">
        <v>1601</v>
      </c>
      <c r="B864" s="432" t="s">
        <v>1567</v>
      </c>
      <c r="C864" s="432">
        <v>40</v>
      </c>
      <c r="D864" s="432">
        <v>4</v>
      </c>
      <c r="E864" s="432" t="s">
        <v>1598</v>
      </c>
      <c r="F864" s="433">
        <v>1780</v>
      </c>
      <c r="G864" s="456">
        <v>1584</v>
      </c>
      <c r="H864" s="434">
        <v>872</v>
      </c>
      <c r="I864" s="444">
        <v>30</v>
      </c>
      <c r="J864" s="436">
        <v>15</v>
      </c>
      <c r="K864" s="437">
        <v>12</v>
      </c>
      <c r="L864" s="444">
        <v>53.017827511011113</v>
      </c>
      <c r="M864" s="436">
        <v>26.508913755505557</v>
      </c>
      <c r="N864" s="440">
        <v>21.207131004404445</v>
      </c>
      <c r="O864" s="438">
        <v>72.014247545861124</v>
      </c>
      <c r="P864" s="439">
        <v>36.007123772930562</v>
      </c>
      <c r="Q864" s="441">
        <v>28.805699018344452</v>
      </c>
      <c r="R864" s="442">
        <v>92</v>
      </c>
      <c r="S864" s="443">
        <v>46</v>
      </c>
      <c r="T864" s="437">
        <v>36.800000000000004</v>
      </c>
      <c r="U864" s="444">
        <v>580</v>
      </c>
      <c r="V864" s="471">
        <v>290</v>
      </c>
      <c r="W864" s="445">
        <v>232</v>
      </c>
      <c r="X864" s="443" t="s">
        <v>231</v>
      </c>
      <c r="Y864" s="443" t="s">
        <v>194</v>
      </c>
      <c r="Z864" s="443">
        <v>94.3</v>
      </c>
      <c r="AA864" s="443">
        <v>94.1</v>
      </c>
      <c r="AB864" s="443">
        <v>94.1</v>
      </c>
      <c r="AC864" s="436">
        <v>93.6</v>
      </c>
      <c r="AD864" s="443">
        <v>75</v>
      </c>
      <c r="AE864" s="443">
        <v>83</v>
      </c>
      <c r="AF864" s="443">
        <v>86</v>
      </c>
      <c r="AG864" s="443">
        <v>118</v>
      </c>
      <c r="AH864" s="443">
        <v>212</v>
      </c>
      <c r="AI864" s="443">
        <v>272</v>
      </c>
      <c r="AJ864" s="436">
        <v>198.23999999999998</v>
      </c>
      <c r="AK864" s="443">
        <v>180</v>
      </c>
      <c r="AL864" s="443">
        <v>230</v>
      </c>
      <c r="AM864" s="436">
        <v>168</v>
      </c>
      <c r="AN864" s="471">
        <v>22</v>
      </c>
      <c r="AO864" s="471">
        <v>45</v>
      </c>
      <c r="AP864" s="446">
        <v>737</v>
      </c>
      <c r="AQ864" s="447">
        <v>31.6</v>
      </c>
      <c r="AR864" s="472">
        <v>193.92201609600369</v>
      </c>
      <c r="AS864" s="449">
        <v>27.357600000000001</v>
      </c>
      <c r="AT864" s="432" t="s">
        <v>299</v>
      </c>
      <c r="AU864" s="432" t="s">
        <v>197</v>
      </c>
      <c r="AV864" s="450">
        <v>64</v>
      </c>
      <c r="AW864" s="450">
        <v>75</v>
      </c>
      <c r="AX864" s="450">
        <v>45</v>
      </c>
      <c r="AY864" s="450">
        <v>52</v>
      </c>
      <c r="AZ864" s="450">
        <v>59</v>
      </c>
      <c r="BA864" s="450">
        <v>59</v>
      </c>
      <c r="BB864" s="450">
        <v>57</v>
      </c>
      <c r="BC864" s="450">
        <v>53</v>
      </c>
      <c r="BD864" s="450">
        <v>50</v>
      </c>
      <c r="BE864" s="450" t="s">
        <v>239</v>
      </c>
      <c r="BF864" s="450" t="s">
        <v>239</v>
      </c>
      <c r="BG864" s="450" t="s">
        <v>239</v>
      </c>
      <c r="BH864" s="450" t="s">
        <v>239</v>
      </c>
      <c r="BI864" s="446" t="s">
        <v>198</v>
      </c>
      <c r="BJ864" s="473" t="s">
        <v>199</v>
      </c>
      <c r="BK864" s="474" t="s">
        <v>200</v>
      </c>
      <c r="BL864" s="453">
        <v>1.1499999999999999</v>
      </c>
      <c r="BM864" s="454">
        <v>40</v>
      </c>
      <c r="BN864" s="454" t="s">
        <v>911</v>
      </c>
      <c r="BO864" s="454" t="s">
        <v>912</v>
      </c>
      <c r="BP864" s="454" t="s">
        <v>195</v>
      </c>
      <c r="BQ864" s="454" t="s">
        <v>195</v>
      </c>
      <c r="BT864" s="485">
        <v>155.26842110000001</v>
      </c>
    </row>
    <row r="865" spans="1:72" ht="13.5" customHeight="1" outlineLevel="1">
      <c r="A865" s="54" t="s">
        <v>1602</v>
      </c>
      <c r="B865" s="432" t="s">
        <v>1567</v>
      </c>
      <c r="C865" s="432">
        <v>50</v>
      </c>
      <c r="D865" s="432">
        <v>4</v>
      </c>
      <c r="E865" s="432" t="s">
        <v>1600</v>
      </c>
      <c r="F865" s="433">
        <v>1780</v>
      </c>
      <c r="G865" s="456">
        <v>1584</v>
      </c>
      <c r="H865" s="434">
        <v>872</v>
      </c>
      <c r="I865" s="444">
        <v>38</v>
      </c>
      <c r="J865" s="436">
        <v>19</v>
      </c>
      <c r="K865" s="437">
        <v>15.200000000000001</v>
      </c>
      <c r="L865" s="444">
        <v>66.813594956598905</v>
      </c>
      <c r="M865" s="436">
        <v>33.406797478299453</v>
      </c>
      <c r="N865" s="440">
        <v>26.725437982639562</v>
      </c>
      <c r="O865" s="438">
        <v>90.252387292592928</v>
      </c>
      <c r="P865" s="439">
        <v>45.126193646296464</v>
      </c>
      <c r="Q865" s="441">
        <v>36.100954917037171</v>
      </c>
      <c r="R865" s="442">
        <v>116</v>
      </c>
      <c r="S865" s="443">
        <v>58</v>
      </c>
      <c r="T865" s="437">
        <v>46.400000000000006</v>
      </c>
      <c r="U865" s="444">
        <v>726</v>
      </c>
      <c r="V865" s="471">
        <v>363</v>
      </c>
      <c r="W865" s="445">
        <v>290.40000000000003</v>
      </c>
      <c r="X865" s="443" t="s">
        <v>231</v>
      </c>
      <c r="Y865" s="443" t="s">
        <v>194</v>
      </c>
      <c r="Z865" s="443">
        <v>94.8</v>
      </c>
      <c r="AA865" s="443">
        <v>95</v>
      </c>
      <c r="AB865" s="443">
        <v>94.5</v>
      </c>
      <c r="AC865" s="436">
        <v>94.1</v>
      </c>
      <c r="AD865" s="443">
        <v>74</v>
      </c>
      <c r="AE865" s="443">
        <v>82</v>
      </c>
      <c r="AF865" s="443">
        <v>85</v>
      </c>
      <c r="AG865" s="443">
        <v>148</v>
      </c>
      <c r="AH865" s="443">
        <v>252</v>
      </c>
      <c r="AI865" s="443">
        <v>340</v>
      </c>
      <c r="AJ865" s="436">
        <v>248.64</v>
      </c>
      <c r="AK865" s="443">
        <v>170</v>
      </c>
      <c r="AL865" s="443">
        <v>230</v>
      </c>
      <c r="AM865" s="436">
        <v>168</v>
      </c>
      <c r="AN865" s="471">
        <v>22</v>
      </c>
      <c r="AO865" s="471">
        <v>45</v>
      </c>
      <c r="AP865" s="446">
        <v>846</v>
      </c>
      <c r="AQ865" s="447">
        <v>36.700000000000003</v>
      </c>
      <c r="AR865" s="472">
        <v>238.72228552162872</v>
      </c>
      <c r="AS865" s="449">
        <v>34.602400000000003</v>
      </c>
      <c r="AT865" s="432" t="s">
        <v>299</v>
      </c>
      <c r="AU865" s="432" t="s">
        <v>197</v>
      </c>
      <c r="AV865" s="450">
        <v>64</v>
      </c>
      <c r="AW865" s="450">
        <v>75</v>
      </c>
      <c r="AX865" s="450">
        <v>45</v>
      </c>
      <c r="AY865" s="450">
        <v>52</v>
      </c>
      <c r="AZ865" s="450">
        <v>59</v>
      </c>
      <c r="BA865" s="450">
        <v>59</v>
      </c>
      <c r="BB865" s="450">
        <v>57</v>
      </c>
      <c r="BC865" s="450">
        <v>53</v>
      </c>
      <c r="BD865" s="450">
        <v>50</v>
      </c>
      <c r="BE865" s="450" t="s">
        <v>239</v>
      </c>
      <c r="BF865" s="450" t="s">
        <v>239</v>
      </c>
      <c r="BG865" s="450" t="s">
        <v>239</v>
      </c>
      <c r="BH865" s="450" t="s">
        <v>239</v>
      </c>
      <c r="BI865" s="446" t="s">
        <v>198</v>
      </c>
      <c r="BJ865" s="473" t="s">
        <v>199</v>
      </c>
      <c r="BK865" s="474" t="s">
        <v>200</v>
      </c>
      <c r="BL865" s="453">
        <v>1.1499999999999999</v>
      </c>
      <c r="BM865" s="454">
        <v>40</v>
      </c>
      <c r="BN865" s="454" t="s">
        <v>911</v>
      </c>
      <c r="BO865" s="454" t="s">
        <v>912</v>
      </c>
      <c r="BP865" s="454" t="s">
        <v>195</v>
      </c>
      <c r="BQ865" s="454" t="s">
        <v>195</v>
      </c>
      <c r="BT865" s="485">
        <v>165.65789470000001</v>
      </c>
    </row>
    <row r="866" spans="1:72" ht="13.5" customHeight="1" outlineLevel="1">
      <c r="A866" s="54" t="s">
        <v>1603</v>
      </c>
      <c r="B866" s="432" t="s">
        <v>1567</v>
      </c>
      <c r="C866" s="432">
        <v>25</v>
      </c>
      <c r="D866" s="432">
        <v>6</v>
      </c>
      <c r="E866" s="432" t="s">
        <v>1598</v>
      </c>
      <c r="F866" s="433">
        <v>1185</v>
      </c>
      <c r="G866" s="456">
        <v>1054</v>
      </c>
      <c r="H866" s="434">
        <v>545</v>
      </c>
      <c r="I866" s="444">
        <v>28</v>
      </c>
      <c r="J866" s="436">
        <v>14</v>
      </c>
      <c r="K866" s="437">
        <v>11.200000000000001</v>
      </c>
      <c r="L866" s="444">
        <v>40.775892694047094</v>
      </c>
      <c r="M866" s="436">
        <v>20.387946347023547</v>
      </c>
      <c r="N866" s="440">
        <v>16.310357077618839</v>
      </c>
      <c r="O866" s="438">
        <v>52.386303127183091</v>
      </c>
      <c r="P866" s="439">
        <v>26.193151563591545</v>
      </c>
      <c r="Q866" s="441">
        <v>20.954521250873238</v>
      </c>
      <c r="R866" s="442">
        <v>66</v>
      </c>
      <c r="S866" s="443">
        <v>33</v>
      </c>
      <c r="T866" s="437">
        <v>26.400000000000002</v>
      </c>
      <c r="U866" s="444">
        <v>366</v>
      </c>
      <c r="V866" s="471">
        <v>183</v>
      </c>
      <c r="W866" s="445">
        <v>146.4</v>
      </c>
      <c r="X866" s="443" t="s">
        <v>231</v>
      </c>
      <c r="Y866" s="443" t="s">
        <v>194</v>
      </c>
      <c r="Z866" s="443">
        <v>92.7</v>
      </c>
      <c r="AA866" s="443">
        <v>93.2</v>
      </c>
      <c r="AB866" s="443">
        <v>93</v>
      </c>
      <c r="AC866" s="436">
        <v>92.4</v>
      </c>
      <c r="AD866" s="443">
        <v>62</v>
      </c>
      <c r="AE866" s="443">
        <v>72</v>
      </c>
      <c r="AF866" s="443">
        <v>76</v>
      </c>
      <c r="AG866" s="443">
        <v>111</v>
      </c>
      <c r="AH866" s="443">
        <v>189</v>
      </c>
      <c r="AI866" s="443">
        <v>267</v>
      </c>
      <c r="AJ866" s="436">
        <v>175.38</v>
      </c>
      <c r="AK866" s="443">
        <v>170</v>
      </c>
      <c r="AL866" s="443">
        <v>240</v>
      </c>
      <c r="AM866" s="436">
        <v>158</v>
      </c>
      <c r="AN866" s="471">
        <v>28</v>
      </c>
      <c r="AO866" s="471">
        <v>54</v>
      </c>
      <c r="AP866" s="446">
        <v>773</v>
      </c>
      <c r="AQ866" s="447">
        <v>33.299999999999997</v>
      </c>
      <c r="AR866" s="472">
        <v>333.5753691298205</v>
      </c>
      <c r="AS866" s="449">
        <v>29.096499999999999</v>
      </c>
      <c r="AT866" s="432" t="s">
        <v>299</v>
      </c>
      <c r="AU866" s="432" t="s">
        <v>197</v>
      </c>
      <c r="AV866" s="450">
        <v>63</v>
      </c>
      <c r="AW866" s="450">
        <v>73</v>
      </c>
      <c r="AX866" s="450">
        <v>43</v>
      </c>
      <c r="AY866" s="450">
        <v>51</v>
      </c>
      <c r="AZ866" s="450">
        <v>57</v>
      </c>
      <c r="BA866" s="450">
        <v>58</v>
      </c>
      <c r="BB866" s="450">
        <v>56</v>
      </c>
      <c r="BC866" s="450">
        <v>51</v>
      </c>
      <c r="BD866" s="450">
        <v>50</v>
      </c>
      <c r="BE866" s="450" t="s">
        <v>239</v>
      </c>
      <c r="BF866" s="450" t="s">
        <v>239</v>
      </c>
      <c r="BG866" s="450" t="s">
        <v>239</v>
      </c>
      <c r="BH866" s="450" t="s">
        <v>239</v>
      </c>
      <c r="BI866" s="446" t="s">
        <v>198</v>
      </c>
      <c r="BJ866" s="473" t="s">
        <v>199</v>
      </c>
      <c r="BK866" s="474" t="s">
        <v>200</v>
      </c>
      <c r="BL866" s="453">
        <v>1.1499999999999999</v>
      </c>
      <c r="BM866" s="454">
        <v>40</v>
      </c>
      <c r="BN866" s="454" t="s">
        <v>911</v>
      </c>
      <c r="BO866" s="454" t="s">
        <v>912</v>
      </c>
      <c r="BP866" s="454" t="s">
        <v>195</v>
      </c>
      <c r="BQ866" s="454" t="s">
        <v>195</v>
      </c>
      <c r="BT866" s="485">
        <v>174.26315790000001</v>
      </c>
    </row>
    <row r="867" spans="1:72" ht="13.5" customHeight="1" outlineLevel="1">
      <c r="A867" s="54" t="s">
        <v>1604</v>
      </c>
      <c r="B867" s="432" t="s">
        <v>1567</v>
      </c>
      <c r="C867" s="432">
        <v>30</v>
      </c>
      <c r="D867" s="432">
        <v>6</v>
      </c>
      <c r="E867" s="432" t="s">
        <v>1600</v>
      </c>
      <c r="F867" s="433">
        <v>1185</v>
      </c>
      <c r="G867" s="456">
        <v>1054</v>
      </c>
      <c r="H867" s="434">
        <v>545</v>
      </c>
      <c r="I867" s="444">
        <v>30</v>
      </c>
      <c r="J867" s="436">
        <v>15</v>
      </c>
      <c r="K867" s="437">
        <v>12</v>
      </c>
      <c r="L867" s="444">
        <v>47.198314783116189</v>
      </c>
      <c r="M867" s="436">
        <v>23.599157391558094</v>
      </c>
      <c r="N867" s="440">
        <v>18.879325913246475</v>
      </c>
      <c r="O867" s="438">
        <v>61.803480800758805</v>
      </c>
      <c r="P867" s="439">
        <v>30.901740400379403</v>
      </c>
      <c r="Q867" s="441">
        <v>24.721392320303522</v>
      </c>
      <c r="R867" s="442">
        <v>78</v>
      </c>
      <c r="S867" s="443">
        <v>39</v>
      </c>
      <c r="T867" s="437">
        <v>31.200000000000003</v>
      </c>
      <c r="U867" s="444">
        <v>436</v>
      </c>
      <c r="V867" s="471">
        <v>218</v>
      </c>
      <c r="W867" s="445">
        <v>174.4</v>
      </c>
      <c r="X867" s="443" t="s">
        <v>231</v>
      </c>
      <c r="Y867" s="443" t="s">
        <v>194</v>
      </c>
      <c r="Z867" s="443">
        <v>93.1</v>
      </c>
      <c r="AA867" s="443">
        <v>93.5</v>
      </c>
      <c r="AB867" s="443">
        <v>93</v>
      </c>
      <c r="AC867" s="436">
        <v>92.4</v>
      </c>
      <c r="AD867" s="443">
        <v>64</v>
      </c>
      <c r="AE867" s="443">
        <v>73</v>
      </c>
      <c r="AF867" s="443">
        <v>77</v>
      </c>
      <c r="AG867" s="443">
        <v>133</v>
      </c>
      <c r="AH867" s="443">
        <v>226</v>
      </c>
      <c r="AI867" s="443">
        <v>293</v>
      </c>
      <c r="AJ867" s="436">
        <v>212.8</v>
      </c>
      <c r="AK867" s="443">
        <v>170</v>
      </c>
      <c r="AL867" s="443">
        <v>220</v>
      </c>
      <c r="AM867" s="436">
        <v>160</v>
      </c>
      <c r="AN867" s="471">
        <v>26</v>
      </c>
      <c r="AO867" s="471">
        <v>52</v>
      </c>
      <c r="AP867" s="446">
        <v>809</v>
      </c>
      <c r="AQ867" s="447">
        <v>35.299999999999997</v>
      </c>
      <c r="AR867" s="472">
        <v>395.86674459477501</v>
      </c>
      <c r="AS867" s="449">
        <v>31.872399999999999</v>
      </c>
      <c r="AT867" s="432" t="s">
        <v>299</v>
      </c>
      <c r="AU867" s="432" t="s">
        <v>197</v>
      </c>
      <c r="AV867" s="450">
        <v>63</v>
      </c>
      <c r="AW867" s="450">
        <v>73</v>
      </c>
      <c r="AX867" s="450">
        <v>43</v>
      </c>
      <c r="AY867" s="450">
        <v>51</v>
      </c>
      <c r="AZ867" s="450">
        <v>57</v>
      </c>
      <c r="BA867" s="450">
        <v>58</v>
      </c>
      <c r="BB867" s="450">
        <v>56</v>
      </c>
      <c r="BC867" s="450">
        <v>51</v>
      </c>
      <c r="BD867" s="450">
        <v>50</v>
      </c>
      <c r="BE867" s="450" t="s">
        <v>239</v>
      </c>
      <c r="BF867" s="450" t="s">
        <v>239</v>
      </c>
      <c r="BG867" s="450" t="s">
        <v>239</v>
      </c>
      <c r="BH867" s="450" t="s">
        <v>239</v>
      </c>
      <c r="BI867" s="446" t="s">
        <v>198</v>
      </c>
      <c r="BJ867" s="473" t="s">
        <v>199</v>
      </c>
      <c r="BK867" s="474" t="s">
        <v>200</v>
      </c>
      <c r="BL867" s="453">
        <v>1.1499999999999999</v>
      </c>
      <c r="BM867" s="454">
        <v>40</v>
      </c>
      <c r="BN867" s="454" t="s">
        <v>911</v>
      </c>
      <c r="BO867" s="454" t="s">
        <v>912</v>
      </c>
      <c r="BP867" s="454" t="s">
        <v>195</v>
      </c>
      <c r="BQ867" s="454" t="s">
        <v>195</v>
      </c>
      <c r="BT867" s="485">
        <v>161.7105263</v>
      </c>
    </row>
    <row r="868" spans="1:72" ht="13.5" customHeight="1" outlineLevel="1">
      <c r="A868" s="54" t="s">
        <v>1605</v>
      </c>
      <c r="B868" s="432" t="s">
        <v>1567</v>
      </c>
      <c r="C868" s="432">
        <v>60</v>
      </c>
      <c r="D868" s="432">
        <v>2</v>
      </c>
      <c r="E868" s="432" t="s">
        <v>1606</v>
      </c>
      <c r="F868" s="433">
        <v>3565</v>
      </c>
      <c r="G868" s="456">
        <v>3172</v>
      </c>
      <c r="H868" s="434">
        <v>1069</v>
      </c>
      <c r="I868" s="444">
        <v>38</v>
      </c>
      <c r="J868" s="436">
        <v>19</v>
      </c>
      <c r="K868" s="437">
        <v>15.200000000000001</v>
      </c>
      <c r="L868" s="444">
        <v>74.953741685426309</v>
      </c>
      <c r="M868" s="436">
        <v>37.476870842713154</v>
      </c>
      <c r="N868" s="440">
        <v>29.981496674170526</v>
      </c>
      <c r="O868" s="438">
        <v>104.25318394720594</v>
      </c>
      <c r="P868" s="439">
        <v>52.12659197360297</v>
      </c>
      <c r="Q868" s="441">
        <v>41.701273578882379</v>
      </c>
      <c r="R868" s="442">
        <v>136</v>
      </c>
      <c r="S868" s="443">
        <v>68</v>
      </c>
      <c r="T868" s="437">
        <v>54.400000000000006</v>
      </c>
      <c r="U868" s="444">
        <v>870</v>
      </c>
      <c r="V868" s="471">
        <v>435</v>
      </c>
      <c r="W868" s="445">
        <v>348</v>
      </c>
      <c r="X868" s="443" t="s">
        <v>231</v>
      </c>
      <c r="Y868" s="443" t="s">
        <v>194</v>
      </c>
      <c r="Z868" s="443">
        <v>93.8</v>
      </c>
      <c r="AA868" s="443">
        <v>94.1</v>
      </c>
      <c r="AB868" s="443">
        <v>93.6</v>
      </c>
      <c r="AC868" s="436">
        <v>93</v>
      </c>
      <c r="AD868" s="443">
        <v>80</v>
      </c>
      <c r="AE868" s="443">
        <v>86</v>
      </c>
      <c r="AF868" s="443">
        <v>88</v>
      </c>
      <c r="AG868" s="443">
        <v>89</v>
      </c>
      <c r="AH868" s="443">
        <v>142.4</v>
      </c>
      <c r="AI868" s="443">
        <v>222</v>
      </c>
      <c r="AJ868" s="436">
        <v>133.5</v>
      </c>
      <c r="AK868" s="443">
        <v>160</v>
      </c>
      <c r="AL868" s="443">
        <v>250</v>
      </c>
      <c r="AM868" s="436">
        <v>150</v>
      </c>
      <c r="AN868" s="471">
        <v>16</v>
      </c>
      <c r="AO868" s="471">
        <v>28</v>
      </c>
      <c r="AP868" s="446">
        <v>817</v>
      </c>
      <c r="AQ868" s="447">
        <v>35.700000000000003</v>
      </c>
      <c r="AR868" s="472">
        <v>59.238944582123423</v>
      </c>
      <c r="AS868" s="449">
        <v>29.037099999999999</v>
      </c>
      <c r="AT868" s="432" t="s">
        <v>299</v>
      </c>
      <c r="AU868" s="432" t="s">
        <v>197</v>
      </c>
      <c r="AV868" s="450">
        <v>87</v>
      </c>
      <c r="AW868" s="450">
        <v>98</v>
      </c>
      <c r="AX868" s="450">
        <v>59</v>
      </c>
      <c r="AY868" s="450">
        <v>74</v>
      </c>
      <c r="AZ868" s="450">
        <v>77</v>
      </c>
      <c r="BA868" s="450">
        <v>82</v>
      </c>
      <c r="BB868" s="450">
        <v>83</v>
      </c>
      <c r="BC868" s="450">
        <v>77</v>
      </c>
      <c r="BD868" s="450">
        <v>67</v>
      </c>
      <c r="BE868" s="450" t="s">
        <v>239</v>
      </c>
      <c r="BF868" s="450" t="s">
        <v>239</v>
      </c>
      <c r="BG868" s="450" t="s">
        <v>239</v>
      </c>
      <c r="BH868" s="450" t="s">
        <v>239</v>
      </c>
      <c r="BI868" s="446" t="s">
        <v>198</v>
      </c>
      <c r="BJ868" s="473" t="s">
        <v>199</v>
      </c>
      <c r="BK868" s="474" t="s">
        <v>200</v>
      </c>
      <c r="BL868" s="453">
        <v>1.1499999999999999</v>
      </c>
      <c r="BM868" s="454">
        <v>40</v>
      </c>
      <c r="BN868" s="454" t="s">
        <v>911</v>
      </c>
      <c r="BO868" s="454" t="s">
        <v>912</v>
      </c>
      <c r="BP868" s="454" t="s">
        <v>195</v>
      </c>
      <c r="BQ868" s="454" t="s">
        <v>195</v>
      </c>
      <c r="BT868" s="485">
        <v>162.30000000000001</v>
      </c>
    </row>
    <row r="869" spans="1:72" ht="13.5" customHeight="1" outlineLevel="1">
      <c r="A869" s="54" t="s">
        <v>1607</v>
      </c>
      <c r="B869" s="432" t="s">
        <v>1567</v>
      </c>
      <c r="C869" s="432">
        <v>75</v>
      </c>
      <c r="D869" s="432">
        <v>2</v>
      </c>
      <c r="E869" s="432" t="s">
        <v>1608</v>
      </c>
      <c r="F869" s="433">
        <v>3565</v>
      </c>
      <c r="G869" s="456">
        <v>3172</v>
      </c>
      <c r="H869" s="434">
        <v>0.36</v>
      </c>
      <c r="I869" s="444">
        <v>44</v>
      </c>
      <c r="J869" s="436">
        <v>22</v>
      </c>
      <c r="K869" s="437">
        <v>17.600000000000001</v>
      </c>
      <c r="L869" s="444">
        <v>92.634240748553808</v>
      </c>
      <c r="M869" s="436">
        <v>46.317120374276904</v>
      </c>
      <c r="N869" s="440">
        <v>37.053696299421524</v>
      </c>
      <c r="O869" s="438">
        <v>130.0400929139989</v>
      </c>
      <c r="P869" s="439">
        <v>65.020046456999452</v>
      </c>
      <c r="Q869" s="441">
        <v>52.016037165599563</v>
      </c>
      <c r="R869" s="442">
        <v>172</v>
      </c>
      <c r="S869" s="443">
        <v>86</v>
      </c>
      <c r="T869" s="437">
        <v>68.8</v>
      </c>
      <c r="U869" s="444">
        <v>1086</v>
      </c>
      <c r="V869" s="471">
        <v>543</v>
      </c>
      <c r="W869" s="445">
        <v>434.40000000000003</v>
      </c>
      <c r="X869" s="443" t="s">
        <v>231</v>
      </c>
      <c r="Y869" s="443" t="s">
        <v>194</v>
      </c>
      <c r="Z869" s="443">
        <v>93.7</v>
      </c>
      <c r="AA869" s="443">
        <v>94.3</v>
      </c>
      <c r="AB869" s="443">
        <v>94.1</v>
      </c>
      <c r="AC869" s="436">
        <v>93.6</v>
      </c>
      <c r="AD869" s="443">
        <v>81</v>
      </c>
      <c r="AE869" s="443">
        <v>86</v>
      </c>
      <c r="AF869" s="443">
        <v>88</v>
      </c>
      <c r="AG869" s="443">
        <v>111</v>
      </c>
      <c r="AH869" s="443">
        <v>178</v>
      </c>
      <c r="AI869" s="443">
        <v>289</v>
      </c>
      <c r="AJ869" s="436">
        <v>165.39</v>
      </c>
      <c r="AK869" s="443">
        <v>160</v>
      </c>
      <c r="AL869" s="443">
        <v>260</v>
      </c>
      <c r="AM869" s="436">
        <v>149</v>
      </c>
      <c r="AN869" s="471">
        <v>16</v>
      </c>
      <c r="AO869" s="471">
        <v>27</v>
      </c>
      <c r="AP869" s="446">
        <v>857</v>
      </c>
      <c r="AQ869" s="447">
        <v>38.200000000000003</v>
      </c>
      <c r="AR869" s="472">
        <v>72.705729955498725</v>
      </c>
      <c r="AS869" s="449">
        <v>32.6997</v>
      </c>
      <c r="AT869" s="432" t="s">
        <v>299</v>
      </c>
      <c r="AU869" s="432" t="s">
        <v>197</v>
      </c>
      <c r="AV869" s="450">
        <v>87</v>
      </c>
      <c r="AW869" s="450">
        <v>98</v>
      </c>
      <c r="AX869" s="450">
        <v>59</v>
      </c>
      <c r="AY869" s="450">
        <v>74</v>
      </c>
      <c r="AZ869" s="450">
        <v>77</v>
      </c>
      <c r="BA869" s="450">
        <v>82</v>
      </c>
      <c r="BB869" s="450">
        <v>83</v>
      </c>
      <c r="BC869" s="450">
        <v>77</v>
      </c>
      <c r="BD869" s="450">
        <v>67</v>
      </c>
      <c r="BE869" s="450" t="s">
        <v>239</v>
      </c>
      <c r="BF869" s="450" t="s">
        <v>239</v>
      </c>
      <c r="BG869" s="450" t="s">
        <v>239</v>
      </c>
      <c r="BH869" s="450" t="s">
        <v>239</v>
      </c>
      <c r="BI869" s="446" t="s">
        <v>198</v>
      </c>
      <c r="BJ869" s="473" t="s">
        <v>199</v>
      </c>
      <c r="BK869" s="474" t="s">
        <v>200</v>
      </c>
      <c r="BL869" s="453">
        <v>1.1499999999999999</v>
      </c>
      <c r="BM869" s="454">
        <v>40</v>
      </c>
      <c r="BN869" s="454" t="s">
        <v>911</v>
      </c>
      <c r="BO869" s="454" t="s">
        <v>912</v>
      </c>
      <c r="BP869" s="454" t="s">
        <v>195</v>
      </c>
      <c r="BQ869" s="454" t="s">
        <v>195</v>
      </c>
      <c r="BT869" s="485">
        <v>152.96947370000001</v>
      </c>
    </row>
    <row r="870" spans="1:72" ht="13.5" customHeight="1" outlineLevel="1">
      <c r="A870" s="54" t="s">
        <v>1609</v>
      </c>
      <c r="B870" s="432" t="s">
        <v>1567</v>
      </c>
      <c r="C870" s="432">
        <v>60</v>
      </c>
      <c r="D870" s="432">
        <v>4</v>
      </c>
      <c r="E870" s="432" t="s">
        <v>1606</v>
      </c>
      <c r="F870" s="433">
        <v>1780</v>
      </c>
      <c r="G870" s="456">
        <v>1582</v>
      </c>
      <c r="H870" s="434">
        <v>765</v>
      </c>
      <c r="I870" s="444">
        <v>38</v>
      </c>
      <c r="J870" s="436">
        <v>19</v>
      </c>
      <c r="K870" s="437">
        <v>15.200000000000001</v>
      </c>
      <c r="L870" s="444">
        <v>76.728811198220981</v>
      </c>
      <c r="M870" s="436">
        <v>38.364405599110491</v>
      </c>
      <c r="N870" s="440">
        <v>30.691524479288393</v>
      </c>
      <c r="O870" s="438">
        <v>104.0423377002292</v>
      </c>
      <c r="P870" s="439">
        <v>52.021168850114599</v>
      </c>
      <c r="Q870" s="441">
        <v>41.616935080091679</v>
      </c>
      <c r="R870" s="442">
        <v>136</v>
      </c>
      <c r="S870" s="443">
        <v>68</v>
      </c>
      <c r="T870" s="437">
        <v>54.400000000000006</v>
      </c>
      <c r="U870" s="444">
        <v>870</v>
      </c>
      <c r="V870" s="471">
        <v>435</v>
      </c>
      <c r="W870" s="445">
        <v>348</v>
      </c>
      <c r="X870" s="443" t="s">
        <v>231</v>
      </c>
      <c r="Y870" s="443" t="s">
        <v>194</v>
      </c>
      <c r="Z870" s="443">
        <v>95.2</v>
      </c>
      <c r="AA870" s="443">
        <v>95.4</v>
      </c>
      <c r="AB870" s="443">
        <v>95</v>
      </c>
      <c r="AC870" s="436">
        <v>94.5</v>
      </c>
      <c r="AD870" s="443">
        <v>77</v>
      </c>
      <c r="AE870" s="443">
        <v>85</v>
      </c>
      <c r="AF870" s="443">
        <v>87</v>
      </c>
      <c r="AG870" s="443">
        <v>177</v>
      </c>
      <c r="AH870" s="443">
        <v>319</v>
      </c>
      <c r="AI870" s="443">
        <v>425</v>
      </c>
      <c r="AJ870" s="436">
        <v>297.36</v>
      </c>
      <c r="AK870" s="443">
        <v>180</v>
      </c>
      <c r="AL870" s="443">
        <v>240</v>
      </c>
      <c r="AM870" s="436">
        <v>168</v>
      </c>
      <c r="AN870" s="471">
        <v>26</v>
      </c>
      <c r="AO870" s="471">
        <v>38</v>
      </c>
      <c r="AP870" s="446">
        <v>865</v>
      </c>
      <c r="AQ870" s="447">
        <v>46.8</v>
      </c>
      <c r="AR870" s="472">
        <v>282.79126309173591</v>
      </c>
      <c r="AS870" s="449">
        <v>56.549399999999999</v>
      </c>
      <c r="AT870" s="432" t="s">
        <v>299</v>
      </c>
      <c r="AU870" s="432" t="s">
        <v>197</v>
      </c>
      <c r="AV870" s="450">
        <v>64</v>
      </c>
      <c r="AW870" s="450">
        <v>75</v>
      </c>
      <c r="AX870" s="450">
        <v>42</v>
      </c>
      <c r="AY870" s="450">
        <v>52</v>
      </c>
      <c r="AZ870" s="450">
        <v>56</v>
      </c>
      <c r="BA870" s="450">
        <v>58</v>
      </c>
      <c r="BB870" s="450">
        <v>58</v>
      </c>
      <c r="BC870" s="450">
        <v>57</v>
      </c>
      <c r="BD870" s="450">
        <v>52</v>
      </c>
      <c r="BE870" s="450" t="s">
        <v>239</v>
      </c>
      <c r="BF870" s="450" t="s">
        <v>239</v>
      </c>
      <c r="BG870" s="450" t="s">
        <v>239</v>
      </c>
      <c r="BH870" s="450" t="s">
        <v>239</v>
      </c>
      <c r="BI870" s="446" t="s">
        <v>198</v>
      </c>
      <c r="BJ870" s="473" t="s">
        <v>199</v>
      </c>
      <c r="BK870" s="474" t="s">
        <v>200</v>
      </c>
      <c r="BL870" s="453">
        <v>1.1499999999999999</v>
      </c>
      <c r="BM870" s="454">
        <v>40</v>
      </c>
      <c r="BN870" s="454" t="s">
        <v>911</v>
      </c>
      <c r="BO870" s="454" t="s">
        <v>912</v>
      </c>
      <c r="BP870" s="454" t="s">
        <v>195</v>
      </c>
      <c r="BQ870" s="454" t="s">
        <v>195</v>
      </c>
      <c r="BT870" s="485">
        <v>163.93157890000001</v>
      </c>
    </row>
    <row r="871" spans="1:72" ht="13.5" customHeight="1" outlineLevel="1">
      <c r="A871" s="54" t="s">
        <v>1610</v>
      </c>
      <c r="B871" s="432" t="s">
        <v>1567</v>
      </c>
      <c r="C871" s="432">
        <v>75</v>
      </c>
      <c r="D871" s="432">
        <v>4</v>
      </c>
      <c r="E871" s="432" t="s">
        <v>1608</v>
      </c>
      <c r="F871" s="433">
        <v>1780</v>
      </c>
      <c r="G871" s="456">
        <v>1582</v>
      </c>
      <c r="H871" s="434">
        <v>765</v>
      </c>
      <c r="I871" s="444">
        <v>50</v>
      </c>
      <c r="J871" s="436">
        <v>25</v>
      </c>
      <c r="K871" s="437">
        <v>20</v>
      </c>
      <c r="L871" s="444">
        <v>94.285229188029575</v>
      </c>
      <c r="M871" s="436">
        <v>47.142614594014788</v>
      </c>
      <c r="N871" s="440">
        <v>37.714091675211833</v>
      </c>
      <c r="O871" s="438">
        <v>129.50990366129784</v>
      </c>
      <c r="P871" s="439">
        <v>64.75495183064892</v>
      </c>
      <c r="Q871" s="441">
        <v>51.803961464519141</v>
      </c>
      <c r="R871" s="442">
        <v>170</v>
      </c>
      <c r="S871" s="443">
        <v>85</v>
      </c>
      <c r="T871" s="437">
        <v>68</v>
      </c>
      <c r="U871" s="444">
        <v>1086</v>
      </c>
      <c r="V871" s="471">
        <v>543</v>
      </c>
      <c r="W871" s="445">
        <v>434.40000000000003</v>
      </c>
      <c r="X871" s="443" t="s">
        <v>231</v>
      </c>
      <c r="Y871" s="443" t="s">
        <v>194</v>
      </c>
      <c r="Z871" s="443">
        <v>95.6</v>
      </c>
      <c r="AA871" s="443">
        <v>95.8</v>
      </c>
      <c r="AB871" s="443">
        <v>95.4</v>
      </c>
      <c r="AC871" s="436">
        <v>95</v>
      </c>
      <c r="AD871" s="443">
        <v>78</v>
      </c>
      <c r="AE871" s="443">
        <v>85</v>
      </c>
      <c r="AF871" s="443">
        <v>87</v>
      </c>
      <c r="AG871" s="443">
        <v>221</v>
      </c>
      <c r="AH871" s="443">
        <v>398</v>
      </c>
      <c r="AI871" s="443">
        <v>530</v>
      </c>
      <c r="AJ871" s="436">
        <v>371.28</v>
      </c>
      <c r="AK871" s="443">
        <v>180</v>
      </c>
      <c r="AL871" s="443">
        <v>240</v>
      </c>
      <c r="AM871" s="436">
        <v>168</v>
      </c>
      <c r="AN871" s="471">
        <v>25</v>
      </c>
      <c r="AO871" s="471">
        <v>35</v>
      </c>
      <c r="AP871" s="446">
        <v>928</v>
      </c>
      <c r="AQ871" s="447">
        <v>52.3</v>
      </c>
      <c r="AR871" s="472">
        <v>347.74695629675392</v>
      </c>
      <c r="AS871" s="449">
        <v>66.506600000000006</v>
      </c>
      <c r="AT871" s="432" t="s">
        <v>299</v>
      </c>
      <c r="AU871" s="432" t="s">
        <v>197</v>
      </c>
      <c r="AV871" s="450">
        <v>64</v>
      </c>
      <c r="AW871" s="450">
        <v>75</v>
      </c>
      <c r="AX871" s="450">
        <v>42</v>
      </c>
      <c r="AY871" s="450">
        <v>52</v>
      </c>
      <c r="AZ871" s="450">
        <v>56</v>
      </c>
      <c r="BA871" s="450">
        <v>58</v>
      </c>
      <c r="BB871" s="450">
        <v>58</v>
      </c>
      <c r="BC871" s="450">
        <v>57</v>
      </c>
      <c r="BD871" s="450">
        <v>52</v>
      </c>
      <c r="BE871" s="450" t="s">
        <v>239</v>
      </c>
      <c r="BF871" s="450" t="s">
        <v>239</v>
      </c>
      <c r="BG871" s="450" t="s">
        <v>239</v>
      </c>
      <c r="BH871" s="450" t="s">
        <v>239</v>
      </c>
      <c r="BI871" s="446" t="s">
        <v>198</v>
      </c>
      <c r="BJ871" s="473" t="s">
        <v>199</v>
      </c>
      <c r="BK871" s="474" t="s">
        <v>200</v>
      </c>
      <c r="BL871" s="453">
        <v>1.1499999999999999</v>
      </c>
      <c r="BM871" s="454">
        <v>40</v>
      </c>
      <c r="BN871" s="454" t="s">
        <v>911</v>
      </c>
      <c r="BO871" s="454" t="s">
        <v>912</v>
      </c>
      <c r="BP871" s="454" t="s">
        <v>195</v>
      </c>
      <c r="BQ871" s="454" t="s">
        <v>195</v>
      </c>
      <c r="BT871" s="485">
        <v>163.4</v>
      </c>
    </row>
    <row r="872" spans="1:72" ht="13.5" customHeight="1" outlineLevel="1">
      <c r="A872" s="54" t="s">
        <v>1611</v>
      </c>
      <c r="B872" s="432" t="s">
        <v>1567</v>
      </c>
      <c r="C872" s="432">
        <v>40</v>
      </c>
      <c r="D872" s="432">
        <v>6</v>
      </c>
      <c r="E872" s="432" t="s">
        <v>1606</v>
      </c>
      <c r="F872" s="433">
        <v>1185</v>
      </c>
      <c r="G872" s="456">
        <v>1054</v>
      </c>
      <c r="H872" s="434">
        <v>533</v>
      </c>
      <c r="I872" s="444">
        <v>36</v>
      </c>
      <c r="J872" s="436">
        <v>18</v>
      </c>
      <c r="K872" s="437">
        <v>14.4</v>
      </c>
      <c r="L872" s="444">
        <v>56.744640598006363</v>
      </c>
      <c r="M872" s="436">
        <v>28.372320299003182</v>
      </c>
      <c r="N872" s="440">
        <v>22.697856239202547</v>
      </c>
      <c r="O872" s="438">
        <v>75.660538560841417</v>
      </c>
      <c r="P872" s="439">
        <v>37.830269280420708</v>
      </c>
      <c r="Q872" s="441">
        <v>30.26421542433657</v>
      </c>
      <c r="R872" s="442">
        <v>98</v>
      </c>
      <c r="S872" s="443">
        <v>49</v>
      </c>
      <c r="T872" s="437">
        <v>39.200000000000003</v>
      </c>
      <c r="U872" s="444">
        <v>580</v>
      </c>
      <c r="V872" s="471">
        <v>290</v>
      </c>
      <c r="W872" s="445">
        <v>232</v>
      </c>
      <c r="X872" s="443" t="s">
        <v>231</v>
      </c>
      <c r="Y872" s="443" t="s">
        <v>194</v>
      </c>
      <c r="Z872" s="443">
        <v>94.4</v>
      </c>
      <c r="AA872" s="443">
        <v>94.1</v>
      </c>
      <c r="AB872" s="443">
        <v>94.1</v>
      </c>
      <c r="AC872" s="436">
        <v>93.6</v>
      </c>
      <c r="AD872" s="443">
        <v>70</v>
      </c>
      <c r="AE872" s="443">
        <v>79</v>
      </c>
      <c r="AF872" s="443">
        <v>81</v>
      </c>
      <c r="AG872" s="443">
        <v>177</v>
      </c>
      <c r="AH872" s="443">
        <v>336</v>
      </c>
      <c r="AI872" s="443">
        <v>389</v>
      </c>
      <c r="AJ872" s="436">
        <v>315.06</v>
      </c>
      <c r="AK872" s="443">
        <v>190</v>
      </c>
      <c r="AL872" s="443">
        <v>220</v>
      </c>
      <c r="AM872" s="436">
        <v>178</v>
      </c>
      <c r="AN872" s="471">
        <v>29</v>
      </c>
      <c r="AO872" s="471">
        <v>55</v>
      </c>
      <c r="AP872" s="446">
        <v>802</v>
      </c>
      <c r="AQ872" s="447">
        <v>42.6</v>
      </c>
      <c r="AR872" s="472">
        <v>518.41606997996837</v>
      </c>
      <c r="AS872" s="449">
        <v>49.005200000000002</v>
      </c>
      <c r="AT872" s="432" t="s">
        <v>299</v>
      </c>
      <c r="AU872" s="432" t="s">
        <v>197</v>
      </c>
      <c r="AV872" s="450">
        <v>60</v>
      </c>
      <c r="AW872" s="450">
        <v>71</v>
      </c>
      <c r="AX872" s="450">
        <v>40</v>
      </c>
      <c r="AY872" s="450">
        <v>48</v>
      </c>
      <c r="AZ872" s="450">
        <v>53</v>
      </c>
      <c r="BA872" s="450">
        <v>54</v>
      </c>
      <c r="BB872" s="450">
        <v>53</v>
      </c>
      <c r="BC872" s="450">
        <v>52</v>
      </c>
      <c r="BD872" s="450">
        <v>50</v>
      </c>
      <c r="BE872" s="450" t="s">
        <v>239</v>
      </c>
      <c r="BF872" s="450" t="s">
        <v>239</v>
      </c>
      <c r="BG872" s="450" t="s">
        <v>239</v>
      </c>
      <c r="BH872" s="450" t="s">
        <v>239</v>
      </c>
      <c r="BI872" s="446" t="s">
        <v>198</v>
      </c>
      <c r="BJ872" s="473" t="s">
        <v>199</v>
      </c>
      <c r="BK872" s="474" t="s">
        <v>200</v>
      </c>
      <c r="BL872" s="453">
        <v>1.1499999999999999</v>
      </c>
      <c r="BM872" s="454">
        <v>40</v>
      </c>
      <c r="BN872" s="454" t="s">
        <v>911</v>
      </c>
      <c r="BO872" s="454" t="s">
        <v>912</v>
      </c>
      <c r="BP872" s="454" t="s">
        <v>195</v>
      </c>
      <c r="BQ872" s="454" t="s">
        <v>195</v>
      </c>
      <c r="BT872" s="485">
        <v>165.43157890000001</v>
      </c>
    </row>
    <row r="873" spans="1:72" ht="13.5" customHeight="1" outlineLevel="1">
      <c r="A873" s="54" t="s">
        <v>1612</v>
      </c>
      <c r="B873" s="432" t="s">
        <v>1567</v>
      </c>
      <c r="C873" s="432">
        <v>50</v>
      </c>
      <c r="D873" s="432">
        <v>6</v>
      </c>
      <c r="E873" s="432" t="s">
        <v>1608</v>
      </c>
      <c r="F873" s="433">
        <v>1185</v>
      </c>
      <c r="G873" s="456">
        <v>1054</v>
      </c>
      <c r="H873" s="434">
        <v>533</v>
      </c>
      <c r="I873" s="444">
        <v>48</v>
      </c>
      <c r="J873" s="436">
        <v>24</v>
      </c>
      <c r="K873" s="437">
        <v>19.200000000000003</v>
      </c>
      <c r="L873" s="444">
        <v>74.422154864962295</v>
      </c>
      <c r="M873" s="436">
        <v>37.211077432481147</v>
      </c>
      <c r="N873" s="440">
        <v>29.76886194598492</v>
      </c>
      <c r="O873" s="438">
        <v>98.100420970209697</v>
      </c>
      <c r="P873" s="439">
        <v>49.050210485104849</v>
      </c>
      <c r="Q873" s="441">
        <v>39.24016838808388</v>
      </c>
      <c r="R873" s="442">
        <v>124</v>
      </c>
      <c r="S873" s="443">
        <v>62</v>
      </c>
      <c r="T873" s="437">
        <v>49.6</v>
      </c>
      <c r="U873" s="444">
        <v>726</v>
      </c>
      <c r="V873" s="471">
        <v>363</v>
      </c>
      <c r="W873" s="445">
        <v>290.40000000000003</v>
      </c>
      <c r="X873" s="443" t="s">
        <v>231</v>
      </c>
      <c r="Y873" s="443" t="s">
        <v>194</v>
      </c>
      <c r="Z873" s="443">
        <v>94</v>
      </c>
      <c r="AA873" s="443">
        <v>94.3</v>
      </c>
      <c r="AB873" s="443">
        <v>94.1</v>
      </c>
      <c r="AC873" s="436">
        <v>93.6</v>
      </c>
      <c r="AD873" s="443">
        <v>67</v>
      </c>
      <c r="AE873" s="443">
        <v>76</v>
      </c>
      <c r="AF873" s="443">
        <v>80</v>
      </c>
      <c r="AG873" s="443">
        <v>222</v>
      </c>
      <c r="AH873" s="443">
        <v>422</v>
      </c>
      <c r="AI873" s="443">
        <v>488</v>
      </c>
      <c r="AJ873" s="436">
        <v>395.16</v>
      </c>
      <c r="AK873" s="443">
        <v>190</v>
      </c>
      <c r="AL873" s="443">
        <v>220</v>
      </c>
      <c r="AM873" s="436">
        <v>178</v>
      </c>
      <c r="AN873" s="471">
        <v>29</v>
      </c>
      <c r="AO873" s="471">
        <v>55</v>
      </c>
      <c r="AP873" s="446">
        <v>835</v>
      </c>
      <c r="AQ873" s="447">
        <v>45.4</v>
      </c>
      <c r="AR873" s="472">
        <v>638.76946272104169</v>
      </c>
      <c r="AS873" s="449">
        <v>53.981499999999997</v>
      </c>
      <c r="AT873" s="432" t="s">
        <v>299</v>
      </c>
      <c r="AU873" s="432" t="s">
        <v>197</v>
      </c>
      <c r="AV873" s="450">
        <v>60</v>
      </c>
      <c r="AW873" s="450">
        <v>71</v>
      </c>
      <c r="AX873" s="450">
        <v>40</v>
      </c>
      <c r="AY873" s="450">
        <v>48</v>
      </c>
      <c r="AZ873" s="450">
        <v>53</v>
      </c>
      <c r="BA873" s="450">
        <v>54</v>
      </c>
      <c r="BB873" s="450">
        <v>53</v>
      </c>
      <c r="BC873" s="450">
        <v>52</v>
      </c>
      <c r="BD873" s="450">
        <v>50</v>
      </c>
      <c r="BE873" s="450" t="s">
        <v>239</v>
      </c>
      <c r="BF873" s="450" t="s">
        <v>239</v>
      </c>
      <c r="BG873" s="450" t="s">
        <v>239</v>
      </c>
      <c r="BH873" s="450" t="s">
        <v>239</v>
      </c>
      <c r="BI873" s="446" t="s">
        <v>198</v>
      </c>
      <c r="BJ873" s="473" t="s">
        <v>199</v>
      </c>
      <c r="BK873" s="474" t="s">
        <v>200</v>
      </c>
      <c r="BL873" s="453">
        <v>1.1499999999999999</v>
      </c>
      <c r="BM873" s="454">
        <v>40</v>
      </c>
      <c r="BN873" s="454" t="s">
        <v>911</v>
      </c>
      <c r="BO873" s="454" t="s">
        <v>912</v>
      </c>
      <c r="BP873" s="454" t="s">
        <v>195</v>
      </c>
      <c r="BQ873" s="454" t="s">
        <v>195</v>
      </c>
      <c r="BT873" s="485">
        <v>164.76315790000001</v>
      </c>
    </row>
    <row r="874" spans="1:72" ht="13.5" customHeight="1" outlineLevel="1">
      <c r="A874" s="54" t="s">
        <v>1613</v>
      </c>
      <c r="B874" s="432" t="s">
        <v>1567</v>
      </c>
      <c r="C874" s="432">
        <v>100</v>
      </c>
      <c r="D874" s="432">
        <v>2</v>
      </c>
      <c r="E874" s="432" t="s">
        <v>1614</v>
      </c>
      <c r="F874" s="433">
        <v>3570</v>
      </c>
      <c r="G874" s="456">
        <v>3570</v>
      </c>
      <c r="H874" s="434">
        <v>1142</v>
      </c>
      <c r="I874" s="444">
        <v>38</v>
      </c>
      <c r="J874" s="436">
        <v>19</v>
      </c>
      <c r="K874" s="437">
        <v>15.200000000000001</v>
      </c>
      <c r="L874" s="444">
        <v>110.10353097005697</v>
      </c>
      <c r="M874" s="436">
        <v>55.051765485028483</v>
      </c>
      <c r="N874" s="440">
        <v>44.041412388022792</v>
      </c>
      <c r="O874" s="438">
        <v>161.39435678097854</v>
      </c>
      <c r="P874" s="439">
        <v>80.69717839048927</v>
      </c>
      <c r="Q874" s="441">
        <v>64.557742712391416</v>
      </c>
      <c r="R874" s="442">
        <v>216</v>
      </c>
      <c r="S874" s="443">
        <v>108</v>
      </c>
      <c r="T874" s="437">
        <v>86.4</v>
      </c>
      <c r="U874" s="444">
        <v>1450</v>
      </c>
      <c r="V874" s="471">
        <v>725</v>
      </c>
      <c r="W874" s="445">
        <v>580</v>
      </c>
      <c r="X874" s="443" t="s">
        <v>231</v>
      </c>
      <c r="Y874" s="443" t="s">
        <v>194</v>
      </c>
      <c r="Z874" s="443">
        <v>94.6</v>
      </c>
      <c r="AA874" s="443">
        <v>94.7</v>
      </c>
      <c r="AB874" s="443">
        <v>94.1</v>
      </c>
      <c r="AC874" s="436">
        <v>93.6</v>
      </c>
      <c r="AD874" s="443">
        <v>90</v>
      </c>
      <c r="AE874" s="443">
        <v>92</v>
      </c>
      <c r="AF874" s="443">
        <v>92</v>
      </c>
      <c r="AG874" s="443">
        <v>147</v>
      </c>
      <c r="AH874" s="443">
        <v>323</v>
      </c>
      <c r="AI874" s="443">
        <v>294</v>
      </c>
      <c r="AJ874" s="436">
        <v>164.64000000000001</v>
      </c>
      <c r="AK874" s="443">
        <v>120</v>
      </c>
      <c r="AL874" s="443">
        <v>200</v>
      </c>
      <c r="AM874" s="436">
        <v>112</v>
      </c>
      <c r="AN874" s="471">
        <v>25</v>
      </c>
      <c r="AO874" s="471">
        <v>45</v>
      </c>
      <c r="AP874" s="446">
        <v>1023</v>
      </c>
      <c r="AQ874" s="447">
        <v>45.7</v>
      </c>
      <c r="AR874" s="472">
        <v>94.216172912499232</v>
      </c>
      <c r="AS874" s="449">
        <v>42.068399999999997</v>
      </c>
      <c r="AT874" s="432" t="s">
        <v>299</v>
      </c>
      <c r="AU874" s="432" t="s">
        <v>197</v>
      </c>
      <c r="AV874" s="450">
        <v>80</v>
      </c>
      <c r="AW874" s="450">
        <v>91</v>
      </c>
      <c r="AX874" s="450">
        <v>51</v>
      </c>
      <c r="AY874" s="450">
        <v>67</v>
      </c>
      <c r="AZ874" s="450">
        <v>72</v>
      </c>
      <c r="BA874" s="450">
        <v>74</v>
      </c>
      <c r="BB874" s="450">
        <v>74</v>
      </c>
      <c r="BC874" s="450">
        <v>72</v>
      </c>
      <c r="BD874" s="450">
        <v>61</v>
      </c>
      <c r="BE874" s="450" t="s">
        <v>239</v>
      </c>
      <c r="BF874" s="450" t="s">
        <v>239</v>
      </c>
      <c r="BG874" s="450" t="s">
        <v>239</v>
      </c>
      <c r="BH874" s="450" t="s">
        <v>239</v>
      </c>
      <c r="BI874" s="446" t="s">
        <v>198</v>
      </c>
      <c r="BJ874" s="473" t="s">
        <v>199</v>
      </c>
      <c r="BK874" s="474" t="s">
        <v>200</v>
      </c>
      <c r="BL874" s="453">
        <v>1.1499999999999999</v>
      </c>
      <c r="BM874" s="454">
        <v>40</v>
      </c>
      <c r="BN874" s="454" t="s">
        <v>911</v>
      </c>
      <c r="BO874" s="454" t="s">
        <v>912</v>
      </c>
      <c r="BP874" s="454" t="s">
        <v>195</v>
      </c>
      <c r="BQ874" s="454" t="s">
        <v>195</v>
      </c>
      <c r="BT874" s="485">
        <v>117.6473684</v>
      </c>
    </row>
    <row r="875" spans="1:72" ht="13.5" customHeight="1" outlineLevel="1">
      <c r="A875" s="54" t="s">
        <v>1615</v>
      </c>
      <c r="B875" s="432" t="s">
        <v>1567</v>
      </c>
      <c r="C875" s="432">
        <v>100</v>
      </c>
      <c r="D875" s="432">
        <v>4</v>
      </c>
      <c r="E875" s="432" t="s">
        <v>1614</v>
      </c>
      <c r="F875" s="433">
        <v>1780</v>
      </c>
      <c r="G875" s="456">
        <v>1584</v>
      </c>
      <c r="H875" s="434">
        <v>1174</v>
      </c>
      <c r="I875" s="444">
        <v>60</v>
      </c>
      <c r="J875" s="436">
        <v>30</v>
      </c>
      <c r="K875" s="437">
        <v>24</v>
      </c>
      <c r="L875" s="444">
        <v>122.31490901344795</v>
      </c>
      <c r="M875" s="436">
        <v>61.157454506723973</v>
      </c>
      <c r="N875" s="440">
        <v>48.925963605379181</v>
      </c>
      <c r="O875" s="438">
        <v>170.31639946930693</v>
      </c>
      <c r="P875" s="439">
        <v>85.158199734653465</v>
      </c>
      <c r="Q875" s="441">
        <v>68.126559787722769</v>
      </c>
      <c r="R875" s="442">
        <v>226</v>
      </c>
      <c r="S875" s="443">
        <v>113</v>
      </c>
      <c r="T875" s="437">
        <v>90.4</v>
      </c>
      <c r="U875" s="444">
        <v>1450</v>
      </c>
      <c r="V875" s="471">
        <v>725</v>
      </c>
      <c r="W875" s="445">
        <v>580</v>
      </c>
      <c r="X875" s="443" t="s">
        <v>231</v>
      </c>
      <c r="Y875" s="443" t="s">
        <v>194</v>
      </c>
      <c r="Z875" s="443">
        <v>95.8</v>
      </c>
      <c r="AA875" s="443">
        <v>96</v>
      </c>
      <c r="AB875" s="443">
        <v>95.4</v>
      </c>
      <c r="AC875" s="436">
        <v>95</v>
      </c>
      <c r="AD875" s="443">
        <v>80</v>
      </c>
      <c r="AE875" s="443">
        <v>86</v>
      </c>
      <c r="AF875" s="443">
        <v>87</v>
      </c>
      <c r="AG875" s="443">
        <v>295</v>
      </c>
      <c r="AH875" s="443">
        <v>531</v>
      </c>
      <c r="AI875" s="443">
        <v>590</v>
      </c>
      <c r="AJ875" s="436">
        <v>457.25</v>
      </c>
      <c r="AK875" s="443">
        <v>180</v>
      </c>
      <c r="AL875" s="443">
        <v>200</v>
      </c>
      <c r="AM875" s="436">
        <v>155</v>
      </c>
      <c r="AN875" s="471">
        <v>25</v>
      </c>
      <c r="AO875" s="471">
        <v>35</v>
      </c>
      <c r="AP875" s="446">
        <v>1073</v>
      </c>
      <c r="AQ875" s="447">
        <v>60</v>
      </c>
      <c r="AR875" s="472">
        <v>453.49034945650129</v>
      </c>
      <c r="AS875" s="449">
        <v>78.891800000000003</v>
      </c>
      <c r="AT875" s="432" t="s">
        <v>299</v>
      </c>
      <c r="AU875" s="432" t="s">
        <v>197</v>
      </c>
      <c r="AV875" s="450">
        <v>67</v>
      </c>
      <c r="AW875" s="450">
        <v>77</v>
      </c>
      <c r="AX875" s="450">
        <v>44</v>
      </c>
      <c r="AY875" s="450">
        <v>57</v>
      </c>
      <c r="AZ875" s="450">
        <v>61</v>
      </c>
      <c r="BA875" s="450">
        <v>62</v>
      </c>
      <c r="BB875" s="450">
        <v>60</v>
      </c>
      <c r="BC875" s="450">
        <v>59</v>
      </c>
      <c r="BD875" s="450">
        <v>48</v>
      </c>
      <c r="BE875" s="450" t="s">
        <v>239</v>
      </c>
      <c r="BF875" s="450" t="s">
        <v>239</v>
      </c>
      <c r="BG875" s="450" t="s">
        <v>239</v>
      </c>
      <c r="BH875" s="450" t="s">
        <v>239</v>
      </c>
      <c r="BI875" s="446" t="s">
        <v>198</v>
      </c>
      <c r="BJ875" s="473" t="s">
        <v>199</v>
      </c>
      <c r="BK875" s="474" t="s">
        <v>200</v>
      </c>
      <c r="BL875" s="453">
        <v>1.1499999999999999</v>
      </c>
      <c r="BM875" s="454">
        <v>40</v>
      </c>
      <c r="BN875" s="454" t="s">
        <v>911</v>
      </c>
      <c r="BO875" s="454" t="s">
        <v>912</v>
      </c>
      <c r="BP875" s="454" t="s">
        <v>195</v>
      </c>
      <c r="BQ875" s="454" t="s">
        <v>195</v>
      </c>
      <c r="BT875" s="485">
        <v>150.26315790000001</v>
      </c>
    </row>
    <row r="876" spans="1:72" ht="13.5" customHeight="1" outlineLevel="1">
      <c r="A876" s="54" t="s">
        <v>1616</v>
      </c>
      <c r="B876" s="432" t="s">
        <v>1567</v>
      </c>
      <c r="C876" s="432">
        <v>60</v>
      </c>
      <c r="D876" s="432">
        <v>6</v>
      </c>
      <c r="E876" s="432" t="s">
        <v>1617</v>
      </c>
      <c r="F876" s="433">
        <v>1185</v>
      </c>
      <c r="G876" s="456">
        <v>1054</v>
      </c>
      <c r="H876" s="434">
        <v>580</v>
      </c>
      <c r="I876" s="444">
        <v>56</v>
      </c>
      <c r="J876" s="436">
        <v>28</v>
      </c>
      <c r="K876" s="437">
        <v>22.400000000000002</v>
      </c>
      <c r="L876" s="442">
        <v>91.859036029305742</v>
      </c>
      <c r="M876" s="475">
        <v>45.929518014652871</v>
      </c>
      <c r="N876" s="440">
        <v>36.743614411722298</v>
      </c>
      <c r="O876" s="438">
        <v>117.22326966197389</v>
      </c>
      <c r="P876" s="439">
        <v>58.611634830986944</v>
      </c>
      <c r="Q876" s="441">
        <v>46.889307864789558</v>
      </c>
      <c r="R876" s="442">
        <v>148</v>
      </c>
      <c r="S876" s="443">
        <v>74</v>
      </c>
      <c r="T876" s="437">
        <v>59.2</v>
      </c>
      <c r="U876" s="444">
        <v>870</v>
      </c>
      <c r="V876" s="476">
        <v>435</v>
      </c>
      <c r="W876" s="445">
        <v>348</v>
      </c>
      <c r="X876" s="443" t="s">
        <v>231</v>
      </c>
      <c r="Y876" s="475" t="s">
        <v>194</v>
      </c>
      <c r="Z876" s="475">
        <v>94.2</v>
      </c>
      <c r="AA876" s="475">
        <v>94.7</v>
      </c>
      <c r="AB876" s="475">
        <v>94.5</v>
      </c>
      <c r="AC876" s="436">
        <v>94.1</v>
      </c>
      <c r="AD876" s="475">
        <v>65</v>
      </c>
      <c r="AE876" s="475">
        <v>76</v>
      </c>
      <c r="AF876" s="475">
        <v>80</v>
      </c>
      <c r="AG876" s="475">
        <v>266</v>
      </c>
      <c r="AH876" s="475">
        <v>479</v>
      </c>
      <c r="AI876" s="475">
        <v>585</v>
      </c>
      <c r="AJ876" s="436">
        <v>446.88</v>
      </c>
      <c r="AK876" s="475">
        <v>180</v>
      </c>
      <c r="AL876" s="475">
        <v>220</v>
      </c>
      <c r="AM876" s="436">
        <v>168</v>
      </c>
      <c r="AN876" s="476">
        <v>25</v>
      </c>
      <c r="AO876" s="476">
        <v>50</v>
      </c>
      <c r="AP876" s="446">
        <v>1000</v>
      </c>
      <c r="AQ876" s="447">
        <v>55.8</v>
      </c>
      <c r="AR876" s="472">
        <v>757.32956581095675</v>
      </c>
      <c r="AS876" s="449">
        <v>71.010999999999996</v>
      </c>
      <c r="AT876" s="432" t="s">
        <v>299</v>
      </c>
      <c r="AU876" s="432" t="s">
        <v>197</v>
      </c>
      <c r="AV876" s="450">
        <v>66</v>
      </c>
      <c r="AW876" s="450">
        <v>77</v>
      </c>
      <c r="AX876" s="450">
        <v>48</v>
      </c>
      <c r="AY876" s="450">
        <v>58</v>
      </c>
      <c r="AZ876" s="450">
        <v>61</v>
      </c>
      <c r="BA876" s="450">
        <v>62</v>
      </c>
      <c r="BB876" s="450">
        <v>57</v>
      </c>
      <c r="BC876" s="450">
        <v>48</v>
      </c>
      <c r="BD876" s="450">
        <v>39</v>
      </c>
      <c r="BE876" s="450" t="s">
        <v>239</v>
      </c>
      <c r="BF876" s="450" t="s">
        <v>239</v>
      </c>
      <c r="BG876" s="450" t="s">
        <v>239</v>
      </c>
      <c r="BH876" s="450" t="s">
        <v>239</v>
      </c>
      <c r="BI876" s="477" t="s">
        <v>198</v>
      </c>
      <c r="BJ876" s="473" t="s">
        <v>199</v>
      </c>
      <c r="BK876" s="474" t="s">
        <v>200</v>
      </c>
      <c r="BL876" s="453">
        <v>1.1499999999999999</v>
      </c>
      <c r="BM876" s="454">
        <v>40</v>
      </c>
      <c r="BN876" s="454" t="s">
        <v>911</v>
      </c>
      <c r="BO876" s="454" t="s">
        <v>912</v>
      </c>
      <c r="BP876" s="454" t="s">
        <v>195</v>
      </c>
      <c r="BQ876" s="454" t="s">
        <v>195</v>
      </c>
      <c r="BT876" s="485">
        <v>154.27894739999999</v>
      </c>
    </row>
    <row r="877" spans="1:72" ht="13.5" customHeight="1" outlineLevel="1">
      <c r="A877" s="54" t="s">
        <v>1618</v>
      </c>
      <c r="B877" s="432" t="s">
        <v>1567</v>
      </c>
      <c r="C877" s="432">
        <v>75</v>
      </c>
      <c r="D877" s="432">
        <v>6</v>
      </c>
      <c r="E877" s="432" t="s">
        <v>1614</v>
      </c>
      <c r="F877" s="433">
        <v>1185</v>
      </c>
      <c r="G877" s="456">
        <v>1054</v>
      </c>
      <c r="H877" s="434">
        <v>580</v>
      </c>
      <c r="I877" s="444">
        <v>68</v>
      </c>
      <c r="J877" s="436">
        <v>34</v>
      </c>
      <c r="K877" s="437">
        <v>27.200000000000003</v>
      </c>
      <c r="L877" s="442">
        <v>109.17853546948548</v>
      </c>
      <c r="M877" s="475">
        <v>54.589267734742741</v>
      </c>
      <c r="N877" s="440">
        <v>43.671414187794198</v>
      </c>
      <c r="O877" s="438">
        <v>144.321315056717</v>
      </c>
      <c r="P877" s="439">
        <v>72.160657528358499</v>
      </c>
      <c r="Q877" s="441">
        <v>57.7285260226868</v>
      </c>
      <c r="R877" s="442">
        <v>186</v>
      </c>
      <c r="S877" s="443">
        <v>93</v>
      </c>
      <c r="T877" s="437">
        <v>74.400000000000006</v>
      </c>
      <c r="U877" s="444">
        <v>1086</v>
      </c>
      <c r="V877" s="476">
        <v>543</v>
      </c>
      <c r="W877" s="445">
        <v>434.40000000000003</v>
      </c>
      <c r="X877" s="443" t="s">
        <v>231</v>
      </c>
      <c r="Y877" s="475" t="s">
        <v>194</v>
      </c>
      <c r="Z877" s="475">
        <v>94.7</v>
      </c>
      <c r="AA877" s="475">
        <v>94.9</v>
      </c>
      <c r="AB877" s="475">
        <v>94.5</v>
      </c>
      <c r="AC877" s="436">
        <v>94.1</v>
      </c>
      <c r="AD877" s="475">
        <v>68</v>
      </c>
      <c r="AE877" s="475">
        <v>77</v>
      </c>
      <c r="AF877" s="475">
        <v>80</v>
      </c>
      <c r="AG877" s="475">
        <v>332</v>
      </c>
      <c r="AH877" s="475">
        <v>598</v>
      </c>
      <c r="AI877" s="475">
        <v>730</v>
      </c>
      <c r="AJ877" s="436">
        <v>557.76</v>
      </c>
      <c r="AK877" s="475">
        <v>180</v>
      </c>
      <c r="AL877" s="475">
        <v>220</v>
      </c>
      <c r="AM877" s="436">
        <v>168</v>
      </c>
      <c r="AN877" s="476">
        <v>33</v>
      </c>
      <c r="AO877" s="476">
        <v>45</v>
      </c>
      <c r="AP877" s="446">
        <v>1068</v>
      </c>
      <c r="AQ877" s="447">
        <v>60.5</v>
      </c>
      <c r="AR877" s="472">
        <v>932.37277529897824</v>
      </c>
      <c r="AS877" s="449">
        <v>79.588099999999997</v>
      </c>
      <c r="AT877" s="432" t="s">
        <v>299</v>
      </c>
      <c r="AU877" s="432" t="s">
        <v>197</v>
      </c>
      <c r="AV877" s="450">
        <v>66</v>
      </c>
      <c r="AW877" s="450">
        <v>77</v>
      </c>
      <c r="AX877" s="450">
        <v>48</v>
      </c>
      <c r="AY877" s="450">
        <v>58</v>
      </c>
      <c r="AZ877" s="450">
        <v>61</v>
      </c>
      <c r="BA877" s="450">
        <v>62</v>
      </c>
      <c r="BB877" s="450">
        <v>57</v>
      </c>
      <c r="BC877" s="450">
        <v>48</v>
      </c>
      <c r="BD877" s="450">
        <v>39</v>
      </c>
      <c r="BE877" s="450" t="s">
        <v>239</v>
      </c>
      <c r="BF877" s="450" t="s">
        <v>239</v>
      </c>
      <c r="BG877" s="450" t="s">
        <v>239</v>
      </c>
      <c r="BH877" s="450" t="s">
        <v>239</v>
      </c>
      <c r="BI877" s="477" t="s">
        <v>198</v>
      </c>
      <c r="BJ877" s="473" t="s">
        <v>199</v>
      </c>
      <c r="BK877" s="474" t="s">
        <v>200</v>
      </c>
      <c r="BL877" s="453">
        <v>1.1499999999999999</v>
      </c>
      <c r="BM877" s="454">
        <v>40</v>
      </c>
      <c r="BN877" s="454" t="s">
        <v>911</v>
      </c>
      <c r="BO877" s="454" t="s">
        <v>912</v>
      </c>
      <c r="BP877" s="454" t="s">
        <v>195</v>
      </c>
      <c r="BQ877" s="454" t="s">
        <v>195</v>
      </c>
      <c r="BT877" s="485">
        <v>153.3947368</v>
      </c>
    </row>
    <row r="878" spans="1:72" ht="13.5" customHeight="1" outlineLevel="1">
      <c r="A878" s="54" t="s">
        <v>1619</v>
      </c>
      <c r="B878" s="432" t="s">
        <v>1567</v>
      </c>
      <c r="C878" s="432">
        <v>125</v>
      </c>
      <c r="D878" s="432">
        <v>4</v>
      </c>
      <c r="E878" s="432" t="s">
        <v>1620</v>
      </c>
      <c r="F878" s="433">
        <v>1785</v>
      </c>
      <c r="G878" s="456">
        <v>1588</v>
      </c>
      <c r="H878" s="434">
        <v>785</v>
      </c>
      <c r="I878" s="444">
        <v>90</v>
      </c>
      <c r="J878" s="436">
        <v>45</v>
      </c>
      <c r="K878" s="437">
        <v>36</v>
      </c>
      <c r="L878" s="442">
        <v>157.47148690383693</v>
      </c>
      <c r="M878" s="475">
        <v>78.735743451918466</v>
      </c>
      <c r="N878" s="440">
        <v>62.988594761534777</v>
      </c>
      <c r="O878" s="438">
        <v>218.87642490078292</v>
      </c>
      <c r="P878" s="439">
        <v>109.43821245039146</v>
      </c>
      <c r="Q878" s="441">
        <v>87.550569960313169</v>
      </c>
      <c r="R878" s="442">
        <v>286</v>
      </c>
      <c r="S878" s="443">
        <v>143</v>
      </c>
      <c r="T878" s="437">
        <v>114.4</v>
      </c>
      <c r="U878" s="444">
        <v>1816</v>
      </c>
      <c r="V878" s="476">
        <v>908</v>
      </c>
      <c r="W878" s="445">
        <v>726.40000000000009</v>
      </c>
      <c r="X878" s="443" t="s">
        <v>231</v>
      </c>
      <c r="Y878" s="475" t="s">
        <v>194</v>
      </c>
      <c r="Z878" s="475">
        <v>95.4</v>
      </c>
      <c r="AA878" s="475">
        <v>95.6</v>
      </c>
      <c r="AB878" s="475">
        <v>95.4</v>
      </c>
      <c r="AC878" s="436">
        <v>95</v>
      </c>
      <c r="AD878" s="475">
        <v>78</v>
      </c>
      <c r="AE878" s="475">
        <v>84</v>
      </c>
      <c r="AF878" s="475">
        <v>86</v>
      </c>
      <c r="AG878" s="475">
        <v>368</v>
      </c>
      <c r="AH878" s="475">
        <v>589</v>
      </c>
      <c r="AI878" s="475">
        <v>736</v>
      </c>
      <c r="AJ878" s="436">
        <v>552</v>
      </c>
      <c r="AK878" s="475">
        <v>160</v>
      </c>
      <c r="AL878" s="475">
        <v>200</v>
      </c>
      <c r="AM878" s="436">
        <v>150</v>
      </c>
      <c r="AN878" s="476">
        <v>20</v>
      </c>
      <c r="AO878" s="476">
        <v>25</v>
      </c>
      <c r="AP878" s="446">
        <v>1419</v>
      </c>
      <c r="AQ878" s="447">
        <v>81.900000000000006</v>
      </c>
      <c r="AR878" s="472">
        <v>552.86563007393306</v>
      </c>
      <c r="AS878" s="449">
        <v>131.58770000000001</v>
      </c>
      <c r="AT878" s="432" t="s">
        <v>299</v>
      </c>
      <c r="AU878" s="432" t="s">
        <v>197</v>
      </c>
      <c r="AV878" s="450">
        <v>77</v>
      </c>
      <c r="AW878" s="450">
        <v>87</v>
      </c>
      <c r="AX878" s="450">
        <v>43</v>
      </c>
      <c r="AY878" s="450">
        <v>56</v>
      </c>
      <c r="AZ878" s="450">
        <v>68</v>
      </c>
      <c r="BA878" s="450">
        <v>68</v>
      </c>
      <c r="BB878" s="450">
        <v>70</v>
      </c>
      <c r="BC878" s="450">
        <v>74</v>
      </c>
      <c r="BD878" s="450">
        <v>54</v>
      </c>
      <c r="BE878" s="450" t="s">
        <v>239</v>
      </c>
      <c r="BF878" s="450" t="s">
        <v>239</v>
      </c>
      <c r="BG878" s="450" t="s">
        <v>239</v>
      </c>
      <c r="BH878" s="450" t="s">
        <v>239</v>
      </c>
      <c r="BI878" s="477" t="s">
        <v>198</v>
      </c>
      <c r="BJ878" s="473" t="s">
        <v>199</v>
      </c>
      <c r="BK878" s="474" t="s">
        <v>200</v>
      </c>
      <c r="BL878" s="453">
        <v>1.1499999999999999</v>
      </c>
      <c r="BM878" s="454">
        <v>40</v>
      </c>
      <c r="BN878" s="454" t="s">
        <v>911</v>
      </c>
      <c r="BO878" s="454" t="s">
        <v>912</v>
      </c>
      <c r="BP878" s="454" t="s">
        <v>195</v>
      </c>
      <c r="BQ878" s="454" t="s">
        <v>195</v>
      </c>
      <c r="BT878" s="485">
        <v>135.5736842</v>
      </c>
    </row>
    <row r="879" spans="1:72" ht="13.5" customHeight="1" outlineLevel="1">
      <c r="A879" s="54" t="s">
        <v>1621</v>
      </c>
      <c r="B879" s="432" t="s">
        <v>1567</v>
      </c>
      <c r="C879" s="432">
        <v>150</v>
      </c>
      <c r="D879" s="432">
        <v>4</v>
      </c>
      <c r="E879" s="432" t="s">
        <v>1622</v>
      </c>
      <c r="F879" s="433">
        <v>1785</v>
      </c>
      <c r="G879" s="456">
        <v>1588</v>
      </c>
      <c r="H879" s="434">
        <v>785</v>
      </c>
      <c r="I879" s="444">
        <v>104</v>
      </c>
      <c r="J879" s="436">
        <v>52</v>
      </c>
      <c r="K879" s="437">
        <v>41.6</v>
      </c>
      <c r="L879" s="442">
        <v>188.37341505487197</v>
      </c>
      <c r="M879" s="475">
        <v>94.186707527435985</v>
      </c>
      <c r="N879" s="440">
        <v>75.349366021948796</v>
      </c>
      <c r="O879" s="438">
        <v>261.5573277564356</v>
      </c>
      <c r="P879" s="439">
        <v>130.7786638782178</v>
      </c>
      <c r="Q879" s="441">
        <v>104.62293110257424</v>
      </c>
      <c r="R879" s="442">
        <v>340</v>
      </c>
      <c r="S879" s="443">
        <v>170</v>
      </c>
      <c r="T879" s="437">
        <v>136</v>
      </c>
      <c r="U879" s="444">
        <v>2170</v>
      </c>
      <c r="V879" s="476">
        <v>1085</v>
      </c>
      <c r="W879" s="445">
        <v>868</v>
      </c>
      <c r="X879" s="443" t="s">
        <v>231</v>
      </c>
      <c r="Y879" s="475" t="s">
        <v>194</v>
      </c>
      <c r="Z879" s="475">
        <v>95.7</v>
      </c>
      <c r="AA879" s="475">
        <v>96</v>
      </c>
      <c r="AB879" s="475">
        <v>95.8</v>
      </c>
      <c r="AC879" s="436">
        <v>95.4</v>
      </c>
      <c r="AD879" s="475">
        <v>78</v>
      </c>
      <c r="AE879" s="475">
        <v>84</v>
      </c>
      <c r="AF879" s="475">
        <v>86</v>
      </c>
      <c r="AG879" s="475">
        <v>441</v>
      </c>
      <c r="AH879" s="475">
        <v>662</v>
      </c>
      <c r="AI879" s="475">
        <v>882</v>
      </c>
      <c r="AJ879" s="436">
        <v>661.5</v>
      </c>
      <c r="AK879" s="475">
        <v>150</v>
      </c>
      <c r="AL879" s="475">
        <v>200</v>
      </c>
      <c r="AM879" s="436">
        <v>150</v>
      </c>
      <c r="AN879" s="476">
        <v>20</v>
      </c>
      <c r="AO879" s="476">
        <v>30</v>
      </c>
      <c r="AP879" s="446">
        <v>1559</v>
      </c>
      <c r="AQ879" s="447">
        <v>92.8</v>
      </c>
      <c r="AR879" s="472">
        <v>653.18685668797821</v>
      </c>
      <c r="AS879" s="449">
        <v>156.88679999999999</v>
      </c>
      <c r="AT879" s="432" t="s">
        <v>299</v>
      </c>
      <c r="AU879" s="432" t="s">
        <v>197</v>
      </c>
      <c r="AV879" s="450">
        <v>73</v>
      </c>
      <c r="AW879" s="450">
        <v>84</v>
      </c>
      <c r="AX879" s="450">
        <v>54</v>
      </c>
      <c r="AY879" s="450">
        <v>64</v>
      </c>
      <c r="AZ879" s="450">
        <v>70</v>
      </c>
      <c r="BA879" s="450">
        <v>67</v>
      </c>
      <c r="BB879" s="450">
        <v>66</v>
      </c>
      <c r="BC879" s="450">
        <v>59</v>
      </c>
      <c r="BD879" s="450">
        <v>49</v>
      </c>
      <c r="BE879" s="450" t="s">
        <v>239</v>
      </c>
      <c r="BF879" s="450" t="s">
        <v>239</v>
      </c>
      <c r="BG879" s="450" t="s">
        <v>239</v>
      </c>
      <c r="BH879" s="450" t="s">
        <v>239</v>
      </c>
      <c r="BI879" s="477" t="s">
        <v>198</v>
      </c>
      <c r="BJ879" s="473" t="s">
        <v>199</v>
      </c>
      <c r="BK879" s="474" t="s">
        <v>200</v>
      </c>
      <c r="BL879" s="453">
        <v>1.1499999999999999</v>
      </c>
      <c r="BM879" s="454">
        <v>40</v>
      </c>
      <c r="BN879" s="454" t="s">
        <v>911</v>
      </c>
      <c r="BO879" s="454" t="s">
        <v>912</v>
      </c>
      <c r="BP879" s="454" t="s">
        <v>195</v>
      </c>
      <c r="BQ879" s="454" t="s">
        <v>195</v>
      </c>
      <c r="BT879" s="485">
        <v>132.04736840000001</v>
      </c>
    </row>
    <row r="880" spans="1:72" ht="13.5" customHeight="1" outlineLevel="1">
      <c r="A880" s="54" t="s">
        <v>1623</v>
      </c>
      <c r="B880" s="432" t="s">
        <v>1567</v>
      </c>
      <c r="C880" s="432">
        <v>200</v>
      </c>
      <c r="D880" s="432">
        <v>4</v>
      </c>
      <c r="E880" s="432" t="s">
        <v>1624</v>
      </c>
      <c r="F880" s="433">
        <v>1785</v>
      </c>
      <c r="G880" s="456">
        <v>1588</v>
      </c>
      <c r="H880" s="434">
        <v>785</v>
      </c>
      <c r="I880" s="444">
        <v>140</v>
      </c>
      <c r="J880" s="436">
        <v>70</v>
      </c>
      <c r="K880" s="437">
        <v>56</v>
      </c>
      <c r="L880" s="442">
        <v>256.43436444880865</v>
      </c>
      <c r="M880" s="475">
        <v>128.21718222440433</v>
      </c>
      <c r="N880" s="440">
        <v>102.57374577952346</v>
      </c>
      <c r="O880" s="438">
        <v>346.93614458884718</v>
      </c>
      <c r="P880" s="439">
        <v>173.46807229442359</v>
      </c>
      <c r="Q880" s="441">
        <v>138.77445783553887</v>
      </c>
      <c r="R880" s="442">
        <v>452</v>
      </c>
      <c r="S880" s="443">
        <v>226</v>
      </c>
      <c r="T880" s="437">
        <v>180.8</v>
      </c>
      <c r="U880" s="444">
        <v>2900</v>
      </c>
      <c r="V880" s="476">
        <v>1450</v>
      </c>
      <c r="W880" s="445">
        <v>1160</v>
      </c>
      <c r="X880" s="443" t="s">
        <v>231</v>
      </c>
      <c r="Y880" s="475" t="s">
        <v>194</v>
      </c>
      <c r="Z880" s="475">
        <v>96.2</v>
      </c>
      <c r="AA880" s="475">
        <v>96.5</v>
      </c>
      <c r="AB880" s="475">
        <v>96.2</v>
      </c>
      <c r="AC880" s="436">
        <v>95.8</v>
      </c>
      <c r="AD880" s="475">
        <v>76</v>
      </c>
      <c r="AE880" s="475">
        <v>84</v>
      </c>
      <c r="AF880" s="475">
        <v>86</v>
      </c>
      <c r="AG880" s="475">
        <v>588</v>
      </c>
      <c r="AH880" s="475">
        <v>941</v>
      </c>
      <c r="AI880" s="475">
        <v>1176</v>
      </c>
      <c r="AJ880" s="436">
        <v>882</v>
      </c>
      <c r="AK880" s="475">
        <v>160</v>
      </c>
      <c r="AL880" s="475">
        <v>200</v>
      </c>
      <c r="AM880" s="436">
        <v>150</v>
      </c>
      <c r="AN880" s="476">
        <v>18</v>
      </c>
      <c r="AO880" s="476">
        <v>25</v>
      </c>
      <c r="AP880" s="446">
        <v>1854</v>
      </c>
      <c r="AQ880" s="447">
        <v>113.2</v>
      </c>
      <c r="AR880" s="472">
        <v>848.48602645004155</v>
      </c>
      <c r="AS880" s="449">
        <v>198.51609999999999</v>
      </c>
      <c r="AT880" s="432" t="s">
        <v>299</v>
      </c>
      <c r="AU880" s="432" t="s">
        <v>197</v>
      </c>
      <c r="AV880" s="450">
        <v>74</v>
      </c>
      <c r="AW880" s="450">
        <v>85</v>
      </c>
      <c r="AX880" s="450">
        <v>51</v>
      </c>
      <c r="AY880" s="450">
        <v>63</v>
      </c>
      <c r="AZ880" s="450">
        <v>70</v>
      </c>
      <c r="BA880" s="450">
        <v>67</v>
      </c>
      <c r="BB880" s="450">
        <v>68</v>
      </c>
      <c r="BC880" s="450">
        <v>60</v>
      </c>
      <c r="BD880" s="450">
        <v>50</v>
      </c>
      <c r="BE880" s="450" t="s">
        <v>239</v>
      </c>
      <c r="BF880" s="450" t="s">
        <v>239</v>
      </c>
      <c r="BG880" s="450" t="s">
        <v>239</v>
      </c>
      <c r="BH880" s="450" t="s">
        <v>239</v>
      </c>
      <c r="BI880" s="477" t="s">
        <v>198</v>
      </c>
      <c r="BJ880" s="473" t="s">
        <v>199</v>
      </c>
      <c r="BK880" s="474" t="s">
        <v>200</v>
      </c>
      <c r="BL880" s="453">
        <v>1.1499999999999999</v>
      </c>
      <c r="BM880" s="454">
        <v>40</v>
      </c>
      <c r="BN880" s="454" t="s">
        <v>911</v>
      </c>
      <c r="BO880" s="454" t="s">
        <v>912</v>
      </c>
      <c r="BP880" s="454" t="s">
        <v>195</v>
      </c>
      <c r="BQ880" s="454" t="s">
        <v>195</v>
      </c>
      <c r="BT880" s="485">
        <v>139.24</v>
      </c>
    </row>
    <row r="881" spans="1:72" ht="13.5" customHeight="1" outlineLevel="1">
      <c r="A881" s="54" t="s">
        <v>1625</v>
      </c>
      <c r="B881" s="432" t="s">
        <v>1567</v>
      </c>
      <c r="C881" s="432">
        <v>250</v>
      </c>
      <c r="D881" s="432">
        <v>4</v>
      </c>
      <c r="E881" s="432" t="s">
        <v>1626</v>
      </c>
      <c r="F881" s="433">
        <v>1785</v>
      </c>
      <c r="G881" s="456">
        <v>1588</v>
      </c>
      <c r="H881" s="434">
        <v>785</v>
      </c>
      <c r="I881" s="444">
        <v>180</v>
      </c>
      <c r="J881" s="436">
        <v>90</v>
      </c>
      <c r="K881" s="437">
        <v>72</v>
      </c>
      <c r="L881" s="442">
        <v>312.64890427941816</v>
      </c>
      <c r="M881" s="475">
        <v>156.32445213970908</v>
      </c>
      <c r="N881" s="440">
        <v>125.05956171176727</v>
      </c>
      <c r="O881" s="438">
        <v>429.45824751652236</v>
      </c>
      <c r="P881" s="439">
        <v>214.72912375826118</v>
      </c>
      <c r="Q881" s="441">
        <v>171.78329900660896</v>
      </c>
      <c r="R881" s="442">
        <v>556</v>
      </c>
      <c r="S881" s="443">
        <v>278</v>
      </c>
      <c r="T881" s="437">
        <v>222.4</v>
      </c>
      <c r="U881" s="444">
        <v>4200</v>
      </c>
      <c r="V881" s="476">
        <v>2100</v>
      </c>
      <c r="W881" s="445">
        <v>1680</v>
      </c>
      <c r="X881" s="443" t="s">
        <v>222</v>
      </c>
      <c r="Y881" s="475" t="s">
        <v>989</v>
      </c>
      <c r="Z881" s="475">
        <v>96.1</v>
      </c>
      <c r="AA881" s="475">
        <v>96.3</v>
      </c>
      <c r="AB881" s="475">
        <v>96.2</v>
      </c>
      <c r="AC881" s="436">
        <v>95.8</v>
      </c>
      <c r="AD881" s="475">
        <v>78</v>
      </c>
      <c r="AE881" s="475">
        <v>85</v>
      </c>
      <c r="AF881" s="475">
        <v>87</v>
      </c>
      <c r="AG881" s="475">
        <v>735</v>
      </c>
      <c r="AH881" s="475">
        <v>1029</v>
      </c>
      <c r="AI881" s="475">
        <v>1470</v>
      </c>
      <c r="AJ881" s="436">
        <v>1102.5</v>
      </c>
      <c r="AK881" s="475">
        <v>140</v>
      </c>
      <c r="AL881" s="475">
        <v>200</v>
      </c>
      <c r="AM881" s="436">
        <v>150</v>
      </c>
      <c r="AN881" s="476">
        <v>18</v>
      </c>
      <c r="AO881" s="476">
        <v>25</v>
      </c>
      <c r="AP881" s="446">
        <v>2246</v>
      </c>
      <c r="AQ881" s="447">
        <v>136</v>
      </c>
      <c r="AR881" s="472">
        <v>1037.8189129587454</v>
      </c>
      <c r="AS881" s="449">
        <v>242.0692</v>
      </c>
      <c r="AT881" s="432" t="s">
        <v>299</v>
      </c>
      <c r="AU881" s="432" t="s">
        <v>197</v>
      </c>
      <c r="AV881" s="450">
        <v>75</v>
      </c>
      <c r="AW881" s="450">
        <v>86</v>
      </c>
      <c r="AX881" s="450">
        <v>57</v>
      </c>
      <c r="AY881" s="450">
        <v>61</v>
      </c>
      <c r="AZ881" s="450">
        <v>71</v>
      </c>
      <c r="BA881" s="450">
        <v>69</v>
      </c>
      <c r="BB881" s="450">
        <v>67</v>
      </c>
      <c r="BC881" s="450">
        <v>59</v>
      </c>
      <c r="BD881" s="450">
        <v>50</v>
      </c>
      <c r="BE881" s="450" t="s">
        <v>239</v>
      </c>
      <c r="BF881" s="450" t="s">
        <v>239</v>
      </c>
      <c r="BG881" s="450" t="s">
        <v>239</v>
      </c>
      <c r="BH881" s="450" t="s">
        <v>239</v>
      </c>
      <c r="BI881" s="477" t="s">
        <v>198</v>
      </c>
      <c r="BJ881" s="473" t="s">
        <v>199</v>
      </c>
      <c r="BK881" s="474" t="s">
        <v>200</v>
      </c>
      <c r="BL881" s="453">
        <v>1.1499999999999999</v>
      </c>
      <c r="BM881" s="454">
        <v>40</v>
      </c>
      <c r="BN881" s="454" t="s">
        <v>911</v>
      </c>
      <c r="BO881" s="454" t="s">
        <v>912</v>
      </c>
      <c r="BP881" s="454" t="s">
        <v>195</v>
      </c>
      <c r="BQ881" s="454" t="s">
        <v>195</v>
      </c>
      <c r="BT881" s="485">
        <v>129.29578950000001</v>
      </c>
    </row>
    <row r="882" spans="1:72" ht="13.5" customHeight="1" outlineLevel="1">
      <c r="A882" s="54" t="s">
        <v>1627</v>
      </c>
      <c r="B882" s="432" t="s">
        <v>1567</v>
      </c>
      <c r="C882" s="432">
        <v>100</v>
      </c>
      <c r="D882" s="432">
        <v>6</v>
      </c>
      <c r="E882" s="432" t="s">
        <v>1620</v>
      </c>
      <c r="F882" s="433">
        <v>1185</v>
      </c>
      <c r="G882" s="456">
        <v>1054</v>
      </c>
      <c r="H882" s="434">
        <v>521</v>
      </c>
      <c r="I882" s="444">
        <v>78</v>
      </c>
      <c r="J882" s="436">
        <v>39</v>
      </c>
      <c r="K882" s="437">
        <v>31.200000000000003</v>
      </c>
      <c r="L882" s="442">
        <v>135.03038800960275</v>
      </c>
      <c r="M882" s="475">
        <v>67.515194004801373</v>
      </c>
      <c r="N882" s="440">
        <v>54.012155203841104</v>
      </c>
      <c r="O882" s="438">
        <v>182.15799282559266</v>
      </c>
      <c r="P882" s="439">
        <v>91.078996412796329</v>
      </c>
      <c r="Q882" s="441">
        <v>72.863197130237069</v>
      </c>
      <c r="R882" s="442">
        <v>234</v>
      </c>
      <c r="S882" s="443">
        <v>117</v>
      </c>
      <c r="T882" s="437">
        <v>93.600000000000009</v>
      </c>
      <c r="U882" s="444">
        <v>1450</v>
      </c>
      <c r="V882" s="476">
        <v>725</v>
      </c>
      <c r="W882" s="445">
        <v>580</v>
      </c>
      <c r="X882" s="443" t="s">
        <v>231</v>
      </c>
      <c r="Y882" s="475" t="s">
        <v>194</v>
      </c>
      <c r="Z882" s="475">
        <v>95.1</v>
      </c>
      <c r="AA882" s="475">
        <v>95.3</v>
      </c>
      <c r="AB882" s="475">
        <v>95</v>
      </c>
      <c r="AC882" s="436">
        <v>94.5</v>
      </c>
      <c r="AD882" s="475">
        <v>73</v>
      </c>
      <c r="AE882" s="475">
        <v>81</v>
      </c>
      <c r="AF882" s="475">
        <v>84</v>
      </c>
      <c r="AG882" s="475">
        <v>443</v>
      </c>
      <c r="AH882" s="475">
        <v>709</v>
      </c>
      <c r="AI882" s="475">
        <v>886</v>
      </c>
      <c r="AJ882" s="436">
        <v>664.5</v>
      </c>
      <c r="AK882" s="475">
        <v>160</v>
      </c>
      <c r="AL882" s="475">
        <v>200</v>
      </c>
      <c r="AM882" s="436">
        <v>150</v>
      </c>
      <c r="AN882" s="476">
        <v>30</v>
      </c>
      <c r="AO882" s="476">
        <v>35</v>
      </c>
      <c r="AP882" s="446">
        <v>1372</v>
      </c>
      <c r="AQ882" s="447">
        <v>87.1</v>
      </c>
      <c r="AR882" s="472">
        <v>1218.0246029476957</v>
      </c>
      <c r="AS882" s="449">
        <v>159.17670000000001</v>
      </c>
      <c r="AT882" s="432" t="s">
        <v>299</v>
      </c>
      <c r="AU882" s="432" t="s">
        <v>197</v>
      </c>
      <c r="AV882" s="450">
        <v>65</v>
      </c>
      <c r="AW882" s="450">
        <v>76</v>
      </c>
      <c r="AX882" s="450">
        <v>48</v>
      </c>
      <c r="AY882" s="450">
        <v>58</v>
      </c>
      <c r="AZ882" s="450">
        <v>59</v>
      </c>
      <c r="BA882" s="450">
        <v>60</v>
      </c>
      <c r="BB882" s="450">
        <v>58</v>
      </c>
      <c r="BC882" s="450">
        <v>55</v>
      </c>
      <c r="BD882" s="450">
        <v>42</v>
      </c>
      <c r="BE882" s="450" t="s">
        <v>239</v>
      </c>
      <c r="BF882" s="450" t="s">
        <v>239</v>
      </c>
      <c r="BG882" s="450" t="s">
        <v>239</v>
      </c>
      <c r="BH882" s="450" t="s">
        <v>239</v>
      </c>
      <c r="BI882" s="477" t="s">
        <v>198</v>
      </c>
      <c r="BJ882" s="473" t="s">
        <v>199</v>
      </c>
      <c r="BK882" s="474" t="s">
        <v>200</v>
      </c>
      <c r="BL882" s="453">
        <v>1.1499999999999999</v>
      </c>
      <c r="BM882" s="454">
        <v>40</v>
      </c>
      <c r="BN882" s="454" t="s">
        <v>911</v>
      </c>
      <c r="BO882" s="454" t="s">
        <v>912</v>
      </c>
      <c r="BP882" s="454" t="s">
        <v>195</v>
      </c>
      <c r="BQ882" s="454" t="s">
        <v>195</v>
      </c>
      <c r="BT882" s="485">
        <v>137.2894737</v>
      </c>
    </row>
    <row r="883" spans="1:72" ht="13.5" customHeight="1" outlineLevel="1">
      <c r="A883" s="54" t="s">
        <v>1628</v>
      </c>
      <c r="B883" s="432" t="s">
        <v>1567</v>
      </c>
      <c r="C883" s="432">
        <v>125</v>
      </c>
      <c r="D883" s="432">
        <v>6</v>
      </c>
      <c r="E883" s="432" t="s">
        <v>1622</v>
      </c>
      <c r="F883" s="433">
        <v>1185</v>
      </c>
      <c r="G883" s="456">
        <v>1054</v>
      </c>
      <c r="H883" s="434">
        <v>521</v>
      </c>
      <c r="I883" s="444">
        <v>96</v>
      </c>
      <c r="J883" s="436">
        <v>48</v>
      </c>
      <c r="K883" s="437">
        <v>38.400000000000006</v>
      </c>
      <c r="L883" s="442">
        <v>166.50706629562501</v>
      </c>
      <c r="M883" s="475">
        <v>83.253533147812504</v>
      </c>
      <c r="N883" s="440">
        <v>66.602826518250012</v>
      </c>
      <c r="O883" s="438">
        <v>224.68492643596241</v>
      </c>
      <c r="P883" s="439">
        <v>112.34246321798121</v>
      </c>
      <c r="Q883" s="441">
        <v>89.87397057438497</v>
      </c>
      <c r="R883" s="442">
        <v>288</v>
      </c>
      <c r="S883" s="443">
        <v>144</v>
      </c>
      <c r="T883" s="437">
        <v>115.2</v>
      </c>
      <c r="U883" s="444">
        <v>1816</v>
      </c>
      <c r="V883" s="476">
        <v>908</v>
      </c>
      <c r="W883" s="445">
        <v>726.40000000000009</v>
      </c>
      <c r="X883" s="443" t="s">
        <v>231</v>
      </c>
      <c r="Y883" s="475" t="s">
        <v>194</v>
      </c>
      <c r="Z883" s="475">
        <v>95.1</v>
      </c>
      <c r="AA883" s="475">
        <v>95.4</v>
      </c>
      <c r="AB883" s="475">
        <v>95</v>
      </c>
      <c r="AC883" s="436">
        <v>94.5</v>
      </c>
      <c r="AD883" s="475">
        <v>74</v>
      </c>
      <c r="AE883" s="475">
        <v>82</v>
      </c>
      <c r="AF883" s="475">
        <v>85</v>
      </c>
      <c r="AG883" s="475">
        <v>554</v>
      </c>
      <c r="AH883" s="475">
        <v>886</v>
      </c>
      <c r="AI883" s="475">
        <v>1108</v>
      </c>
      <c r="AJ883" s="436">
        <v>831</v>
      </c>
      <c r="AK883" s="475">
        <v>160</v>
      </c>
      <c r="AL883" s="475">
        <v>200</v>
      </c>
      <c r="AM883" s="436">
        <v>150</v>
      </c>
      <c r="AN883" s="476">
        <v>25</v>
      </c>
      <c r="AO883" s="476">
        <v>35</v>
      </c>
      <c r="AP883" s="446">
        <v>1557</v>
      </c>
      <c r="AQ883" s="447">
        <v>104.6</v>
      </c>
      <c r="AR883" s="472">
        <v>1497.4922557718794</v>
      </c>
      <c r="AS883" s="449">
        <v>204.3492</v>
      </c>
      <c r="AT883" s="432" t="s">
        <v>299</v>
      </c>
      <c r="AU883" s="432" t="s">
        <v>197</v>
      </c>
      <c r="AV883" s="450">
        <v>66</v>
      </c>
      <c r="AW883" s="450">
        <v>77</v>
      </c>
      <c r="AX883" s="450">
        <v>46</v>
      </c>
      <c r="AY883" s="450">
        <v>58</v>
      </c>
      <c r="AZ883" s="450">
        <v>61</v>
      </c>
      <c r="BA883" s="450">
        <v>61</v>
      </c>
      <c r="BB883" s="450">
        <v>59</v>
      </c>
      <c r="BC883" s="450">
        <v>56</v>
      </c>
      <c r="BD883" s="450">
        <v>41</v>
      </c>
      <c r="BE883" s="450" t="s">
        <v>239</v>
      </c>
      <c r="BF883" s="450" t="s">
        <v>239</v>
      </c>
      <c r="BG883" s="450" t="s">
        <v>239</v>
      </c>
      <c r="BH883" s="450" t="s">
        <v>239</v>
      </c>
      <c r="BI883" s="477" t="s">
        <v>198</v>
      </c>
      <c r="BJ883" s="473" t="s">
        <v>199</v>
      </c>
      <c r="BK883" s="474" t="s">
        <v>200</v>
      </c>
      <c r="BL883" s="453">
        <v>1.1499999999999999</v>
      </c>
      <c r="BM883" s="454">
        <v>40</v>
      </c>
      <c r="BN883" s="454" t="s">
        <v>911</v>
      </c>
      <c r="BO883" s="454" t="s">
        <v>912</v>
      </c>
      <c r="BP883" s="454" t="s">
        <v>195</v>
      </c>
      <c r="BQ883" s="454" t="s">
        <v>195</v>
      </c>
      <c r="BT883" s="485">
        <v>138.09473679999999</v>
      </c>
    </row>
    <row r="884" spans="1:72" ht="13.5" customHeight="1" outlineLevel="1">
      <c r="A884" s="54" t="s">
        <v>1629</v>
      </c>
      <c r="B884" s="432" t="s">
        <v>1567</v>
      </c>
      <c r="C884" s="432">
        <v>150</v>
      </c>
      <c r="D884" s="432">
        <v>6</v>
      </c>
      <c r="E884" s="432" t="s">
        <v>1624</v>
      </c>
      <c r="F884" s="433">
        <v>1190</v>
      </c>
      <c r="G884" s="456">
        <v>1059</v>
      </c>
      <c r="H884" s="434">
        <v>464</v>
      </c>
      <c r="I884" s="444">
        <v>118</v>
      </c>
      <c r="J884" s="436">
        <v>59</v>
      </c>
      <c r="K884" s="437">
        <v>47.2</v>
      </c>
      <c r="L884" s="442">
        <v>201.48624319633717</v>
      </c>
      <c r="M884" s="475">
        <v>100.74312159816859</v>
      </c>
      <c r="N884" s="440">
        <v>80.594497278534874</v>
      </c>
      <c r="O884" s="438">
        <v>267.93677477488524</v>
      </c>
      <c r="P884" s="439">
        <v>133.96838738744262</v>
      </c>
      <c r="Q884" s="441">
        <v>107.1747099099541</v>
      </c>
      <c r="R884" s="442">
        <v>344</v>
      </c>
      <c r="S884" s="443">
        <v>172</v>
      </c>
      <c r="T884" s="437">
        <v>137.6</v>
      </c>
      <c r="U884" s="444">
        <v>2170</v>
      </c>
      <c r="V884" s="476">
        <v>1085</v>
      </c>
      <c r="W884" s="445">
        <v>868</v>
      </c>
      <c r="X884" s="443" t="s">
        <v>231</v>
      </c>
      <c r="Y884" s="475" t="s">
        <v>194</v>
      </c>
      <c r="Z884" s="475">
        <v>95.6</v>
      </c>
      <c r="AA884" s="475">
        <v>96</v>
      </c>
      <c r="AB884" s="475">
        <v>95.8</v>
      </c>
      <c r="AC884" s="436">
        <v>95.4</v>
      </c>
      <c r="AD884" s="475">
        <v>73</v>
      </c>
      <c r="AE884" s="475">
        <v>82</v>
      </c>
      <c r="AF884" s="475">
        <v>85</v>
      </c>
      <c r="AG884" s="475">
        <v>662</v>
      </c>
      <c r="AH884" s="475">
        <v>926</v>
      </c>
      <c r="AI884" s="475">
        <v>1324</v>
      </c>
      <c r="AJ884" s="436">
        <v>867.22</v>
      </c>
      <c r="AK884" s="475">
        <v>140</v>
      </c>
      <c r="AL884" s="475">
        <v>200</v>
      </c>
      <c r="AM884" s="436">
        <v>131</v>
      </c>
      <c r="AN884" s="476">
        <v>28</v>
      </c>
      <c r="AO884" s="476">
        <v>43</v>
      </c>
      <c r="AP884" s="446">
        <v>1786</v>
      </c>
      <c r="AQ884" s="447">
        <v>121.2</v>
      </c>
      <c r="AR884" s="472">
        <v>1753.7908290828784</v>
      </c>
      <c r="AS884" s="449">
        <v>240.3443</v>
      </c>
      <c r="AT884" s="432" t="s">
        <v>299</v>
      </c>
      <c r="AU884" s="432" t="s">
        <v>197</v>
      </c>
      <c r="AV884" s="450">
        <v>64</v>
      </c>
      <c r="AW884" s="450">
        <v>75</v>
      </c>
      <c r="AX884" s="450">
        <v>45</v>
      </c>
      <c r="AY884" s="450">
        <v>55</v>
      </c>
      <c r="AZ884" s="450">
        <v>59</v>
      </c>
      <c r="BA884" s="450">
        <v>60</v>
      </c>
      <c r="BB884" s="450">
        <v>57</v>
      </c>
      <c r="BC884" s="450">
        <v>50</v>
      </c>
      <c r="BD884" s="450">
        <v>42</v>
      </c>
      <c r="BE884" s="450" t="s">
        <v>239</v>
      </c>
      <c r="BF884" s="450" t="s">
        <v>239</v>
      </c>
      <c r="BG884" s="450" t="s">
        <v>239</v>
      </c>
      <c r="BH884" s="450" t="s">
        <v>239</v>
      </c>
      <c r="BI884" s="477" t="s">
        <v>198</v>
      </c>
      <c r="BJ884" s="473" t="s">
        <v>199</v>
      </c>
      <c r="BK884" s="474" t="s">
        <v>200</v>
      </c>
      <c r="BL884" s="453">
        <v>1.1499999999999999</v>
      </c>
      <c r="BM884" s="454">
        <v>40</v>
      </c>
      <c r="BN884" s="454" t="s">
        <v>911</v>
      </c>
      <c r="BO884" s="454" t="s">
        <v>912</v>
      </c>
      <c r="BP884" s="454" t="s">
        <v>195</v>
      </c>
      <c r="BQ884" s="454" t="s">
        <v>195</v>
      </c>
      <c r="BT884" s="485">
        <v>126.7368421</v>
      </c>
    </row>
    <row r="885" spans="1:72" ht="13.5" customHeight="1" outlineLevel="1">
      <c r="A885" s="54" t="s">
        <v>1630</v>
      </c>
      <c r="B885" s="432" t="s">
        <v>1567</v>
      </c>
      <c r="C885" s="432">
        <v>200</v>
      </c>
      <c r="D885" s="432">
        <v>6</v>
      </c>
      <c r="E885" s="432" t="s">
        <v>1626</v>
      </c>
      <c r="F885" s="433">
        <v>1190</v>
      </c>
      <c r="G885" s="456">
        <v>1059</v>
      </c>
      <c r="H885" s="434">
        <v>464</v>
      </c>
      <c r="I885" s="444">
        <v>146</v>
      </c>
      <c r="J885" s="436">
        <v>73</v>
      </c>
      <c r="K885" s="437">
        <v>58.400000000000006</v>
      </c>
      <c r="L885" s="442">
        <v>261.48436894813534</v>
      </c>
      <c r="M885" s="475">
        <v>130.74218447406767</v>
      </c>
      <c r="N885" s="440">
        <v>104.59374757925414</v>
      </c>
      <c r="O885" s="438">
        <v>352.21105478511078</v>
      </c>
      <c r="P885" s="439">
        <v>176.10552739255539</v>
      </c>
      <c r="Q885" s="441">
        <v>140.88442191404431</v>
      </c>
      <c r="R885" s="442">
        <v>454</v>
      </c>
      <c r="S885" s="443">
        <v>227</v>
      </c>
      <c r="T885" s="437">
        <v>181.60000000000002</v>
      </c>
      <c r="U885" s="444">
        <v>2900</v>
      </c>
      <c r="V885" s="476">
        <v>1450</v>
      </c>
      <c r="W885" s="445">
        <v>1160</v>
      </c>
      <c r="X885" s="443" t="s">
        <v>231</v>
      </c>
      <c r="Y885" s="475" t="s">
        <v>194</v>
      </c>
      <c r="Z885" s="475">
        <v>95.6</v>
      </c>
      <c r="AA885" s="475">
        <v>96.2</v>
      </c>
      <c r="AB885" s="475">
        <v>95.8</v>
      </c>
      <c r="AC885" s="436">
        <v>95.4</v>
      </c>
      <c r="AD885" s="475">
        <v>75</v>
      </c>
      <c r="AE885" s="475">
        <v>83</v>
      </c>
      <c r="AF885" s="475">
        <v>86</v>
      </c>
      <c r="AG885" s="475">
        <v>883</v>
      </c>
      <c r="AH885" s="475">
        <v>1103</v>
      </c>
      <c r="AI885" s="475">
        <v>1776</v>
      </c>
      <c r="AJ885" s="436">
        <v>1156.73</v>
      </c>
      <c r="AK885" s="475">
        <v>125</v>
      </c>
      <c r="AL885" s="475">
        <v>200</v>
      </c>
      <c r="AM885" s="436">
        <v>131</v>
      </c>
      <c r="AN885" s="476">
        <v>25</v>
      </c>
      <c r="AO885" s="476">
        <v>32</v>
      </c>
      <c r="AP885" s="446">
        <v>2216</v>
      </c>
      <c r="AQ885" s="447">
        <v>151.80000000000001</v>
      </c>
      <c r="AR885" s="472">
        <v>2284.2618632607546</v>
      </c>
      <c r="AS885" s="449">
        <v>310.10849999999999</v>
      </c>
      <c r="AT885" s="432" t="s">
        <v>299</v>
      </c>
      <c r="AU885" s="432" t="s">
        <v>197</v>
      </c>
      <c r="AV885" s="450">
        <v>74</v>
      </c>
      <c r="AW885" s="450">
        <v>86</v>
      </c>
      <c r="AX885" s="450">
        <v>57</v>
      </c>
      <c r="AY885" s="450">
        <v>65</v>
      </c>
      <c r="AZ885" s="450">
        <v>69</v>
      </c>
      <c r="BA885" s="450">
        <v>70</v>
      </c>
      <c r="BB885" s="450">
        <v>65</v>
      </c>
      <c r="BC885" s="450">
        <v>61</v>
      </c>
      <c r="BD885" s="450">
        <v>52</v>
      </c>
      <c r="BE885" s="450" t="s">
        <v>239</v>
      </c>
      <c r="BF885" s="450" t="s">
        <v>239</v>
      </c>
      <c r="BG885" s="450" t="s">
        <v>239</v>
      </c>
      <c r="BH885" s="450" t="s">
        <v>239</v>
      </c>
      <c r="BI885" s="477" t="s">
        <v>198</v>
      </c>
      <c r="BJ885" s="473" t="s">
        <v>199</v>
      </c>
      <c r="BK885" s="474" t="s">
        <v>200</v>
      </c>
      <c r="BL885" s="453">
        <v>1.1499999999999999</v>
      </c>
      <c r="BM885" s="454">
        <v>40</v>
      </c>
      <c r="BN885" s="454" t="s">
        <v>911</v>
      </c>
      <c r="BO885" s="454" t="s">
        <v>912</v>
      </c>
      <c r="BP885" s="454" t="s">
        <v>195</v>
      </c>
      <c r="BQ885" s="454" t="s">
        <v>195</v>
      </c>
      <c r="BT885" s="485">
        <v>117.3894737</v>
      </c>
    </row>
    <row r="886" spans="1:72" ht="13.5" customHeight="1" outlineLevel="1">
      <c r="A886" s="54" t="s">
        <v>1631</v>
      </c>
      <c r="B886" s="432" t="s">
        <v>1567</v>
      </c>
      <c r="C886" s="432">
        <v>250</v>
      </c>
      <c r="D886" s="432">
        <v>6</v>
      </c>
      <c r="E886" s="432" t="s">
        <v>1626</v>
      </c>
      <c r="F886" s="433">
        <v>1190</v>
      </c>
      <c r="G886" s="456">
        <v>1059</v>
      </c>
      <c r="H886" s="434">
        <v>464</v>
      </c>
      <c r="I886" s="435">
        <v>172</v>
      </c>
      <c r="J886" s="436">
        <v>86</v>
      </c>
      <c r="K886" s="437">
        <v>68.8</v>
      </c>
      <c r="L886" s="438">
        <v>302.32770317448592</v>
      </c>
      <c r="M886" s="439">
        <v>151.16385158724296</v>
      </c>
      <c r="N886" s="478">
        <v>120.93108126979438</v>
      </c>
      <c r="O886" s="438">
        <v>425.79099867326727</v>
      </c>
      <c r="P886" s="439">
        <v>212.89549933663363</v>
      </c>
      <c r="Q886" s="437">
        <v>170.31639946930693</v>
      </c>
      <c r="R886" s="442">
        <v>562</v>
      </c>
      <c r="S886" s="443">
        <v>281</v>
      </c>
      <c r="T886" s="437">
        <v>224.8</v>
      </c>
      <c r="U886" s="444">
        <v>4100</v>
      </c>
      <c r="V886" s="432">
        <v>2050</v>
      </c>
      <c r="W886" s="445">
        <v>1640</v>
      </c>
      <c r="X886" s="443" t="s">
        <v>222</v>
      </c>
      <c r="Y886" s="436" t="s">
        <v>989</v>
      </c>
      <c r="Z886" s="436">
        <v>95.7</v>
      </c>
      <c r="AA886" s="436">
        <v>96</v>
      </c>
      <c r="AB886" s="436">
        <v>95.8</v>
      </c>
      <c r="AC886" s="436">
        <v>95.4</v>
      </c>
      <c r="AD886" s="436">
        <v>81</v>
      </c>
      <c r="AE886" s="436">
        <v>86</v>
      </c>
      <c r="AF886" s="436">
        <v>87</v>
      </c>
      <c r="AG886" s="436">
        <v>1104</v>
      </c>
      <c r="AH886" s="436">
        <v>1325</v>
      </c>
      <c r="AI886" s="436">
        <v>2648</v>
      </c>
      <c r="AJ886" s="436">
        <v>1446.24</v>
      </c>
      <c r="AK886" s="436">
        <v>120</v>
      </c>
      <c r="AL886" s="436">
        <v>200</v>
      </c>
      <c r="AM886" s="436">
        <v>131</v>
      </c>
      <c r="AN886" s="432">
        <v>20</v>
      </c>
      <c r="AO886" s="432">
        <v>25</v>
      </c>
      <c r="AP886" s="446">
        <v>2203</v>
      </c>
      <c r="AQ886" s="447">
        <v>149</v>
      </c>
      <c r="AR886" s="446">
        <v>2800.7812500643554</v>
      </c>
      <c r="AS886" s="449">
        <v>299.60199999999998</v>
      </c>
      <c r="AT886" s="432" t="s">
        <v>299</v>
      </c>
      <c r="AU886" s="432" t="s">
        <v>197</v>
      </c>
      <c r="AV886" s="450">
        <v>74</v>
      </c>
      <c r="AW886" s="450">
        <v>86</v>
      </c>
      <c r="AX886" s="450">
        <v>57</v>
      </c>
      <c r="AY886" s="450">
        <v>65</v>
      </c>
      <c r="AZ886" s="450">
        <v>69</v>
      </c>
      <c r="BA886" s="450">
        <v>70</v>
      </c>
      <c r="BB886" s="450">
        <v>65</v>
      </c>
      <c r="BC886" s="450">
        <v>61</v>
      </c>
      <c r="BD886" s="450">
        <v>52</v>
      </c>
      <c r="BE886" s="450" t="s">
        <v>239</v>
      </c>
      <c r="BF886" s="450" t="s">
        <v>239</v>
      </c>
      <c r="BG886" s="450" t="s">
        <v>239</v>
      </c>
      <c r="BH886" s="450" t="s">
        <v>239</v>
      </c>
      <c r="BI886" s="446" t="s">
        <v>198</v>
      </c>
      <c r="BJ886" s="446" t="s">
        <v>199</v>
      </c>
      <c r="BK886" s="452" t="s">
        <v>200</v>
      </c>
      <c r="BL886" s="459">
        <v>1.1499999999999999</v>
      </c>
      <c r="BM886" s="455">
        <v>40</v>
      </c>
      <c r="BN886" s="454" t="s">
        <v>911</v>
      </c>
      <c r="BO886" s="455" t="s">
        <v>912</v>
      </c>
      <c r="BP886" s="454" t="s">
        <v>195</v>
      </c>
      <c r="BQ886" s="454" t="s">
        <v>195</v>
      </c>
      <c r="BS886" s="432"/>
      <c r="BT886" s="485">
        <v>135.51052630000001</v>
      </c>
    </row>
    <row r="887" spans="1:72" ht="13.5" customHeight="1" outlineLevel="1">
      <c r="A887" s="54" t="s">
        <v>1632</v>
      </c>
      <c r="B887" s="432" t="s">
        <v>1633</v>
      </c>
      <c r="C887" s="432">
        <v>3</v>
      </c>
      <c r="D887" s="432">
        <v>2</v>
      </c>
      <c r="E887" s="432" t="s">
        <v>1634</v>
      </c>
      <c r="F887" s="433">
        <v>3510</v>
      </c>
      <c r="G887" s="456">
        <v>3159</v>
      </c>
      <c r="H887" s="434">
        <v>1439.1</v>
      </c>
      <c r="I887" s="435">
        <v>3.4</v>
      </c>
      <c r="J887" s="436">
        <v>1.7</v>
      </c>
      <c r="K887" s="437">
        <v>1.36</v>
      </c>
      <c r="L887" s="438">
        <v>4.4690191775317754</v>
      </c>
      <c r="M887" s="439">
        <v>2.2345095887658877</v>
      </c>
      <c r="N887" s="478">
        <v>1.7876076710127102</v>
      </c>
      <c r="O887" s="438">
        <v>5.8249055261748044</v>
      </c>
      <c r="P887" s="439">
        <v>2.9124527630874022</v>
      </c>
      <c r="Q887" s="437">
        <v>2.329962210469922</v>
      </c>
      <c r="R887" s="442">
        <v>7.2</v>
      </c>
      <c r="S887" s="443">
        <v>3.6</v>
      </c>
      <c r="T887" s="437">
        <v>2.8800000000000003</v>
      </c>
      <c r="U887" s="444">
        <v>64</v>
      </c>
      <c r="V887" s="432">
        <v>32</v>
      </c>
      <c r="W887" s="445">
        <v>25.6</v>
      </c>
      <c r="X887" s="443" t="s">
        <v>210</v>
      </c>
      <c r="Y887" s="436" t="s">
        <v>194</v>
      </c>
      <c r="Z887" s="436">
        <v>82.8</v>
      </c>
      <c r="AA887" s="436">
        <v>85.2</v>
      </c>
      <c r="AB887" s="436">
        <v>85.5</v>
      </c>
      <c r="AC887" s="436">
        <v>84</v>
      </c>
      <c r="AD887" s="436">
        <v>76</v>
      </c>
      <c r="AE887" s="436">
        <v>85</v>
      </c>
      <c r="AF887" s="436">
        <v>91</v>
      </c>
      <c r="AG887" s="436">
        <v>4.5</v>
      </c>
      <c r="AH887" s="436">
        <v>10.35</v>
      </c>
      <c r="AI887" s="436">
        <v>14.4</v>
      </c>
      <c r="AJ887" s="436">
        <v>9.18</v>
      </c>
      <c r="AK887" s="436">
        <v>230</v>
      </c>
      <c r="AL887" s="436">
        <v>320</v>
      </c>
      <c r="AM887" s="436">
        <v>204</v>
      </c>
      <c r="AN887" s="432">
        <v>15</v>
      </c>
      <c r="AO887" s="432">
        <v>34</v>
      </c>
      <c r="AP887" s="446">
        <v>133</v>
      </c>
      <c r="AQ887" s="447">
        <v>0</v>
      </c>
      <c r="AR887" s="446">
        <v>0</v>
      </c>
      <c r="AS887" s="449">
        <v>3.5</v>
      </c>
      <c r="AT887" s="432" t="s">
        <v>299</v>
      </c>
      <c r="AU887" s="432" t="s">
        <v>197</v>
      </c>
      <c r="AV887" s="450">
        <v>69</v>
      </c>
      <c r="AW887" s="450">
        <v>81</v>
      </c>
      <c r="AX887" s="450">
        <v>36</v>
      </c>
      <c r="AY887" s="450">
        <v>49</v>
      </c>
      <c r="AZ887" s="450">
        <v>61</v>
      </c>
      <c r="BA887" s="450">
        <v>66</v>
      </c>
      <c r="BB887" s="450">
        <v>64</v>
      </c>
      <c r="BC887" s="450">
        <v>60</v>
      </c>
      <c r="BD887" s="450">
        <v>50</v>
      </c>
      <c r="BE887" s="450" t="s">
        <v>239</v>
      </c>
      <c r="BF887" s="450" t="s">
        <v>239</v>
      </c>
      <c r="BG887" s="450" t="s">
        <v>239</v>
      </c>
      <c r="BH887" s="450" t="s">
        <v>239</v>
      </c>
      <c r="BI887" s="446" t="s">
        <v>198</v>
      </c>
      <c r="BJ887" s="446"/>
      <c r="BK887" s="452" t="s">
        <v>200</v>
      </c>
      <c r="BL887" s="459">
        <v>1.1499999999999999</v>
      </c>
      <c r="BM887" s="455">
        <v>40</v>
      </c>
      <c r="BN887" s="454" t="s">
        <v>195</v>
      </c>
      <c r="BO887" s="455" t="s">
        <v>195</v>
      </c>
      <c r="BP887" s="454" t="s">
        <v>195</v>
      </c>
      <c r="BQ887" s="454" t="s">
        <v>195</v>
      </c>
      <c r="BS887" s="432"/>
      <c r="BT887"/>
    </row>
    <row r="888" spans="1:72" ht="13.5" customHeight="1" outlineLevel="1">
      <c r="A888" s="54" t="s">
        <v>1635</v>
      </c>
      <c r="B888" s="432" t="s">
        <v>1633</v>
      </c>
      <c r="C888" s="432">
        <v>5</v>
      </c>
      <c r="D888" s="432">
        <v>2</v>
      </c>
      <c r="E888" s="432" t="s">
        <v>1636</v>
      </c>
      <c r="F888" s="433">
        <v>3490</v>
      </c>
      <c r="G888" s="456">
        <v>3106.1</v>
      </c>
      <c r="H888" s="434">
        <v>1361.1000000000001</v>
      </c>
      <c r="I888" s="435">
        <v>3.6</v>
      </c>
      <c r="J888" s="436">
        <v>1.8</v>
      </c>
      <c r="K888" s="437">
        <v>1.4400000000000002</v>
      </c>
      <c r="L888" s="438">
        <v>6.529331885677176</v>
      </c>
      <c r="M888" s="439">
        <v>3.264665942838588</v>
      </c>
      <c r="N888" s="478">
        <v>2.6117327542708706</v>
      </c>
      <c r="O888" s="438">
        <v>8.8969669214109199</v>
      </c>
      <c r="P888" s="439">
        <v>4.44848346070546</v>
      </c>
      <c r="Q888" s="437">
        <v>3.5587867685643682</v>
      </c>
      <c r="R888" s="442">
        <v>11.6</v>
      </c>
      <c r="S888" s="443">
        <v>5.8</v>
      </c>
      <c r="T888" s="437">
        <v>4.6399999999999997</v>
      </c>
      <c r="U888" s="444">
        <v>92</v>
      </c>
      <c r="V888" s="432">
        <v>46</v>
      </c>
      <c r="W888" s="445">
        <v>36.800000000000004</v>
      </c>
      <c r="X888" s="443" t="s">
        <v>213</v>
      </c>
      <c r="Y888" s="436" t="s">
        <v>194</v>
      </c>
      <c r="Z888" s="436">
        <v>86.488439306358387</v>
      </c>
      <c r="AA888" s="436">
        <v>87.803468208092497</v>
      </c>
      <c r="AB888" s="436">
        <v>87.5</v>
      </c>
      <c r="AC888" s="436">
        <v>86.5</v>
      </c>
      <c r="AD888" s="436">
        <v>83</v>
      </c>
      <c r="AE888" s="436">
        <v>90</v>
      </c>
      <c r="AF888" s="436">
        <v>93</v>
      </c>
      <c r="AG888" s="436">
        <v>8</v>
      </c>
      <c r="AH888" s="436">
        <v>20.8</v>
      </c>
      <c r="AI888" s="436">
        <v>25.6</v>
      </c>
      <c r="AJ888" s="436">
        <v>14.88</v>
      </c>
      <c r="AK888" s="436">
        <v>260</v>
      </c>
      <c r="AL888" s="436">
        <v>320</v>
      </c>
      <c r="AM888" s="436">
        <v>186</v>
      </c>
      <c r="AN888" s="432">
        <v>12</v>
      </c>
      <c r="AO888" s="432">
        <v>26</v>
      </c>
      <c r="AP888" s="446">
        <v>144</v>
      </c>
      <c r="AQ888" s="447">
        <v>0</v>
      </c>
      <c r="AR888" s="446">
        <v>0</v>
      </c>
      <c r="AS888" s="449">
        <v>5.7</v>
      </c>
      <c r="AT888" s="432" t="s">
        <v>299</v>
      </c>
      <c r="AU888" s="432" t="s">
        <v>197</v>
      </c>
      <c r="AV888" s="450">
        <v>69</v>
      </c>
      <c r="AW888" s="450">
        <v>81</v>
      </c>
      <c r="AX888" s="450">
        <v>36</v>
      </c>
      <c r="AY888" s="450">
        <v>49</v>
      </c>
      <c r="AZ888" s="450">
        <v>61</v>
      </c>
      <c r="BA888" s="450">
        <v>66</v>
      </c>
      <c r="BB888" s="450">
        <v>64</v>
      </c>
      <c r="BC888" s="450">
        <v>60</v>
      </c>
      <c r="BD888" s="450">
        <v>50</v>
      </c>
      <c r="BE888" s="450" t="s">
        <v>239</v>
      </c>
      <c r="BF888" s="450" t="s">
        <v>239</v>
      </c>
      <c r="BG888" s="450" t="s">
        <v>239</v>
      </c>
      <c r="BH888" s="450" t="s">
        <v>239</v>
      </c>
      <c r="BI888" s="446" t="s">
        <v>198</v>
      </c>
      <c r="BJ888" s="446"/>
      <c r="BK888" s="452" t="s">
        <v>200</v>
      </c>
      <c r="BL888" s="459">
        <v>1.1499999999999999</v>
      </c>
      <c r="BM888" s="455">
        <v>40</v>
      </c>
      <c r="BN888" s="454" t="s">
        <v>195</v>
      </c>
      <c r="BO888" s="455" t="s">
        <v>195</v>
      </c>
      <c r="BP888" s="454" t="s">
        <v>195</v>
      </c>
      <c r="BQ888" s="454" t="s">
        <v>195</v>
      </c>
      <c r="BS888" s="432"/>
      <c r="BT888"/>
    </row>
    <row r="889" spans="1:72" ht="13.5" customHeight="1" outlineLevel="1">
      <c r="A889" s="54" t="s">
        <v>1637</v>
      </c>
      <c r="B889" s="432" t="s">
        <v>1633</v>
      </c>
      <c r="C889" s="432">
        <v>3</v>
      </c>
      <c r="D889" s="432">
        <v>4</v>
      </c>
      <c r="E889" s="432" t="s">
        <v>1634</v>
      </c>
      <c r="F889" s="433">
        <v>1740</v>
      </c>
      <c r="G889" s="456">
        <v>1566</v>
      </c>
      <c r="H889" s="434">
        <v>643.79999999999995</v>
      </c>
      <c r="I889" s="435">
        <v>3.6</v>
      </c>
      <c r="J889" s="436">
        <v>1.8</v>
      </c>
      <c r="K889" s="437">
        <v>1.4400000000000002</v>
      </c>
      <c r="L889" s="438">
        <v>4.8697218840470908</v>
      </c>
      <c r="M889" s="439">
        <v>2.4348609420235454</v>
      </c>
      <c r="N889" s="478">
        <v>1.9478887536188365</v>
      </c>
      <c r="O889" s="438">
        <v>6.225087827143942</v>
      </c>
      <c r="P889" s="439">
        <v>3.112543913571971</v>
      </c>
      <c r="Q889" s="437">
        <v>2.490035130857577</v>
      </c>
      <c r="R889" s="442">
        <v>7.8</v>
      </c>
      <c r="S889" s="443">
        <v>3.9</v>
      </c>
      <c r="T889" s="437">
        <v>3.12</v>
      </c>
      <c r="U889" s="444">
        <v>60</v>
      </c>
      <c r="V889" s="432">
        <v>30</v>
      </c>
      <c r="W889" s="445">
        <v>24</v>
      </c>
      <c r="X889" s="443" t="s">
        <v>213</v>
      </c>
      <c r="Y889" s="436" t="s">
        <v>194</v>
      </c>
      <c r="Z889" s="436">
        <v>87.500000000000014</v>
      </c>
      <c r="AA889" s="436">
        <v>88.005780346820814</v>
      </c>
      <c r="AB889" s="436">
        <v>87.5</v>
      </c>
      <c r="AC889" s="436">
        <v>86.5</v>
      </c>
      <c r="AD889" s="436">
        <v>66</v>
      </c>
      <c r="AE889" s="436">
        <v>77</v>
      </c>
      <c r="AF889" s="436">
        <v>83</v>
      </c>
      <c r="AG889" s="436">
        <v>9.1</v>
      </c>
      <c r="AH889" s="436">
        <v>23.66</v>
      </c>
      <c r="AI889" s="436">
        <v>27.3</v>
      </c>
      <c r="AJ889" s="436">
        <v>20.111000000000001</v>
      </c>
      <c r="AK889" s="436">
        <v>260</v>
      </c>
      <c r="AL889" s="436">
        <v>300</v>
      </c>
      <c r="AM889" s="436">
        <v>221</v>
      </c>
      <c r="AN889" s="432">
        <v>16</v>
      </c>
      <c r="AO889" s="432">
        <v>35</v>
      </c>
      <c r="AP889" s="446">
        <v>133</v>
      </c>
      <c r="AQ889" s="447">
        <v>0</v>
      </c>
      <c r="AR889" s="446">
        <v>0</v>
      </c>
      <c r="AS889" s="449">
        <v>17</v>
      </c>
      <c r="AT889" s="432" t="s">
        <v>299</v>
      </c>
      <c r="AU889" s="432" t="s">
        <v>197</v>
      </c>
      <c r="AV889" s="450">
        <v>57</v>
      </c>
      <c r="AW889" s="450">
        <v>67</v>
      </c>
      <c r="AX889" s="450" t="s">
        <v>206</v>
      </c>
      <c r="AY889" s="450">
        <v>42</v>
      </c>
      <c r="AZ889" s="450">
        <v>46</v>
      </c>
      <c r="BA889" s="450">
        <v>54</v>
      </c>
      <c r="BB889" s="450">
        <v>49</v>
      </c>
      <c r="BC889" s="450">
        <v>43</v>
      </c>
      <c r="BD889" s="450">
        <v>32</v>
      </c>
      <c r="BE889" s="450" t="s">
        <v>239</v>
      </c>
      <c r="BF889" s="450" t="s">
        <v>239</v>
      </c>
      <c r="BG889" s="450" t="s">
        <v>239</v>
      </c>
      <c r="BH889" s="450" t="s">
        <v>239</v>
      </c>
      <c r="BI889" s="446" t="s">
        <v>198</v>
      </c>
      <c r="BJ889" s="446"/>
      <c r="BK889" s="452" t="s">
        <v>200</v>
      </c>
      <c r="BL889" s="459">
        <v>1.1499999999999999</v>
      </c>
      <c r="BM889" s="455">
        <v>40</v>
      </c>
      <c r="BN889" s="454" t="s">
        <v>195</v>
      </c>
      <c r="BO889" s="455" t="s">
        <v>195</v>
      </c>
      <c r="BP889" s="454" t="s">
        <v>195</v>
      </c>
      <c r="BQ889" s="454" t="s">
        <v>195</v>
      </c>
      <c r="BS889" s="432"/>
      <c r="BT889"/>
    </row>
    <row r="890" spans="1:72" ht="13.5" customHeight="1" outlineLevel="1">
      <c r="A890" s="54" t="s">
        <v>1638</v>
      </c>
      <c r="B890" s="432" t="s">
        <v>1633</v>
      </c>
      <c r="C890" s="432">
        <v>5</v>
      </c>
      <c r="D890" s="432">
        <v>4</v>
      </c>
      <c r="E890" s="432" t="s">
        <v>1636</v>
      </c>
      <c r="F890" s="433">
        <v>1730</v>
      </c>
      <c r="G890" s="456">
        <v>1557</v>
      </c>
      <c r="H890" s="434">
        <v>709.3</v>
      </c>
      <c r="I890" s="435">
        <v>6.4</v>
      </c>
      <c r="J890" s="436">
        <v>3.2</v>
      </c>
      <c r="K890" s="437">
        <v>2.5600000000000005</v>
      </c>
      <c r="L890" s="438">
        <v>8.3698344882059352</v>
      </c>
      <c r="M890" s="439">
        <v>4.1849172441029676</v>
      </c>
      <c r="N890" s="478">
        <v>3.3479337952823744</v>
      </c>
      <c r="O890" s="438">
        <v>10.48755214722086</v>
      </c>
      <c r="P890" s="439">
        <v>5.2437760736104302</v>
      </c>
      <c r="Q890" s="437">
        <v>4.195020858888344</v>
      </c>
      <c r="R890" s="442">
        <v>13</v>
      </c>
      <c r="S890" s="443">
        <v>6.5</v>
      </c>
      <c r="T890" s="437">
        <v>5.2</v>
      </c>
      <c r="U890" s="444">
        <v>92</v>
      </c>
      <c r="V890" s="432">
        <v>46</v>
      </c>
      <c r="W890" s="445">
        <v>36.800000000000004</v>
      </c>
      <c r="X890" s="443" t="s">
        <v>213</v>
      </c>
      <c r="Y890" s="436" t="s">
        <v>194</v>
      </c>
      <c r="Z890" s="436">
        <v>87.500000000000014</v>
      </c>
      <c r="AA890" s="436">
        <v>88.208092485549145</v>
      </c>
      <c r="AB890" s="436">
        <v>87.5</v>
      </c>
      <c r="AC890" s="436">
        <v>86.5</v>
      </c>
      <c r="AD890" s="436">
        <v>64</v>
      </c>
      <c r="AE890" s="436">
        <v>76</v>
      </c>
      <c r="AF890" s="436">
        <v>83</v>
      </c>
      <c r="AG890" s="436">
        <v>15</v>
      </c>
      <c r="AH890" s="436">
        <v>39</v>
      </c>
      <c r="AI890" s="436">
        <v>45</v>
      </c>
      <c r="AJ890" s="436">
        <v>30.749999999999996</v>
      </c>
      <c r="AK890" s="436">
        <v>260</v>
      </c>
      <c r="AL890" s="436">
        <v>300</v>
      </c>
      <c r="AM890" s="436">
        <v>205</v>
      </c>
      <c r="AN890" s="432">
        <v>17</v>
      </c>
      <c r="AO890" s="432">
        <v>36</v>
      </c>
      <c r="AP890" s="446">
        <v>144</v>
      </c>
      <c r="AQ890" s="447">
        <v>0</v>
      </c>
      <c r="AR890" s="446">
        <v>0</v>
      </c>
      <c r="AS890" s="449">
        <v>27</v>
      </c>
      <c r="AT890" s="432" t="s">
        <v>299</v>
      </c>
      <c r="AU890" s="432" t="s">
        <v>197</v>
      </c>
      <c r="AV890" s="450">
        <v>57</v>
      </c>
      <c r="AW890" s="450">
        <v>67</v>
      </c>
      <c r="AX890" s="450" t="s">
        <v>206</v>
      </c>
      <c r="AY890" s="450">
        <v>42</v>
      </c>
      <c r="AZ890" s="450">
        <v>46</v>
      </c>
      <c r="BA890" s="450">
        <v>54</v>
      </c>
      <c r="BB890" s="450">
        <v>49</v>
      </c>
      <c r="BC890" s="450">
        <v>43</v>
      </c>
      <c r="BD890" s="450">
        <v>32</v>
      </c>
      <c r="BE890" s="450" t="s">
        <v>239</v>
      </c>
      <c r="BF890" s="450" t="s">
        <v>239</v>
      </c>
      <c r="BG890" s="450" t="s">
        <v>239</v>
      </c>
      <c r="BH890" s="450" t="s">
        <v>239</v>
      </c>
      <c r="BI890" s="446" t="s">
        <v>198</v>
      </c>
      <c r="BJ890" s="446"/>
      <c r="BK890" s="452" t="s">
        <v>200</v>
      </c>
      <c r="BL890" s="459">
        <v>1.1499999999999999</v>
      </c>
      <c r="BM890" s="455">
        <v>40</v>
      </c>
      <c r="BN890" s="454" t="s">
        <v>195</v>
      </c>
      <c r="BO890" s="455" t="s">
        <v>195</v>
      </c>
      <c r="BP890" s="454" t="s">
        <v>195</v>
      </c>
      <c r="BQ890" s="454" t="s">
        <v>195</v>
      </c>
      <c r="BS890" s="432"/>
      <c r="BT890"/>
    </row>
    <row r="891" spans="1:72" ht="13.5" customHeight="1" outlineLevel="1">
      <c r="A891" s="54" t="s">
        <v>1639</v>
      </c>
      <c r="B891" s="432" t="s">
        <v>1633</v>
      </c>
      <c r="C891" s="432">
        <v>7.5</v>
      </c>
      <c r="D891" s="432">
        <v>2</v>
      </c>
      <c r="E891" s="432" t="s">
        <v>1640</v>
      </c>
      <c r="F891" s="433">
        <v>3515</v>
      </c>
      <c r="G891" s="456">
        <v>3163.5</v>
      </c>
      <c r="H891" s="434">
        <v>1124.8</v>
      </c>
      <c r="I891" s="435">
        <v>6.8</v>
      </c>
      <c r="J891" s="436">
        <v>3.4</v>
      </c>
      <c r="K891" s="437">
        <v>2.72</v>
      </c>
      <c r="L891" s="438">
        <v>10.36257971564666</v>
      </c>
      <c r="M891" s="439">
        <v>5.1812898578233302</v>
      </c>
      <c r="N891" s="478">
        <v>4.1450318862586641</v>
      </c>
      <c r="O891" s="438">
        <v>13.775700501894134</v>
      </c>
      <c r="P891" s="439">
        <v>6.8878502509470669</v>
      </c>
      <c r="Q891" s="437">
        <v>5.5102802007576539</v>
      </c>
      <c r="R891" s="442">
        <v>17.600000000000001</v>
      </c>
      <c r="S891" s="443">
        <v>8.8000000000000007</v>
      </c>
      <c r="T891" s="437">
        <v>7.0400000000000009</v>
      </c>
      <c r="U891" s="444">
        <v>128</v>
      </c>
      <c r="V891" s="432">
        <v>64</v>
      </c>
      <c r="W891" s="445">
        <v>51.2</v>
      </c>
      <c r="X891" s="443" t="s">
        <v>222</v>
      </c>
      <c r="Y891" s="436" t="s">
        <v>194</v>
      </c>
      <c r="Z891" s="436">
        <v>86.982857142857142</v>
      </c>
      <c r="AA891" s="436">
        <v>87.994285714285709</v>
      </c>
      <c r="AB891" s="436">
        <v>88.5</v>
      </c>
      <c r="AC891" s="436">
        <v>87.5</v>
      </c>
      <c r="AD891" s="436">
        <v>78</v>
      </c>
      <c r="AE891" s="436">
        <v>87</v>
      </c>
      <c r="AF891" s="436">
        <v>91</v>
      </c>
      <c r="AG891" s="436">
        <v>11</v>
      </c>
      <c r="AH891" s="436">
        <v>20.9</v>
      </c>
      <c r="AI891" s="436">
        <v>30.8</v>
      </c>
      <c r="AJ891" s="436">
        <v>19.03</v>
      </c>
      <c r="AK891" s="436">
        <v>190</v>
      </c>
      <c r="AL891" s="436">
        <v>280</v>
      </c>
      <c r="AM891" s="436">
        <v>173</v>
      </c>
      <c r="AN891" s="432">
        <v>11</v>
      </c>
      <c r="AO891" s="432">
        <v>25</v>
      </c>
      <c r="AP891" s="446">
        <v>215</v>
      </c>
      <c r="AQ891" s="447">
        <v>0</v>
      </c>
      <c r="AR891" s="446">
        <v>0</v>
      </c>
      <c r="AS891" s="449">
        <v>8.3000000000000007</v>
      </c>
      <c r="AT891" s="432" t="s">
        <v>299</v>
      </c>
      <c r="AU891" s="432" t="s">
        <v>197</v>
      </c>
      <c r="AV891" s="450">
        <v>66</v>
      </c>
      <c r="AW891" s="450">
        <v>78</v>
      </c>
      <c r="AX891" s="450">
        <v>36</v>
      </c>
      <c r="AY891" s="450">
        <v>53</v>
      </c>
      <c r="AZ891" s="450">
        <v>55</v>
      </c>
      <c r="BA891" s="450">
        <v>63</v>
      </c>
      <c r="BB891" s="450">
        <v>62</v>
      </c>
      <c r="BC891" s="450">
        <v>58</v>
      </c>
      <c r="BD891" s="450">
        <v>47</v>
      </c>
      <c r="BE891" s="450" t="s">
        <v>239</v>
      </c>
      <c r="BF891" s="450" t="s">
        <v>239</v>
      </c>
      <c r="BG891" s="450" t="s">
        <v>239</v>
      </c>
      <c r="BH891" s="450" t="s">
        <v>239</v>
      </c>
      <c r="BI891" s="446" t="s">
        <v>198</v>
      </c>
      <c r="BJ891" s="446"/>
      <c r="BK891" s="452" t="s">
        <v>200</v>
      </c>
      <c r="BL891" s="459">
        <v>1.1499999999999999</v>
      </c>
      <c r="BM891" s="455">
        <v>40</v>
      </c>
      <c r="BN891" s="454" t="s">
        <v>195</v>
      </c>
      <c r="BO891" s="455" t="s">
        <v>195</v>
      </c>
      <c r="BP891" s="454" t="s">
        <v>195</v>
      </c>
      <c r="BQ891" s="454" t="s">
        <v>195</v>
      </c>
      <c r="BS891" s="432"/>
      <c r="BT891"/>
    </row>
    <row r="892" spans="1:72" ht="13.5" customHeight="1" outlineLevel="1">
      <c r="A892" s="54" t="s">
        <v>1641</v>
      </c>
      <c r="B892" s="432" t="s">
        <v>1633</v>
      </c>
      <c r="C892" s="432">
        <v>10</v>
      </c>
      <c r="D892" s="432">
        <v>2</v>
      </c>
      <c r="E892" s="432" t="s">
        <v>1642</v>
      </c>
      <c r="F892" s="433">
        <v>3505</v>
      </c>
      <c r="G892" s="456">
        <v>3119.4500000000003</v>
      </c>
      <c r="H892" s="434">
        <v>1366.95</v>
      </c>
      <c r="I892" s="435">
        <v>8</v>
      </c>
      <c r="J892" s="436">
        <v>4</v>
      </c>
      <c r="K892" s="437">
        <v>3.2</v>
      </c>
      <c r="L892" s="438">
        <v>13.004313690457849</v>
      </c>
      <c r="M892" s="439">
        <v>6.5021568452289245</v>
      </c>
      <c r="N892" s="478">
        <v>5.2017254761831397</v>
      </c>
      <c r="O892" s="438">
        <v>17.397662910207121</v>
      </c>
      <c r="P892" s="439">
        <v>8.6988314551035604</v>
      </c>
      <c r="Q892" s="437">
        <v>6.9590651640828485</v>
      </c>
      <c r="R892" s="442">
        <v>24</v>
      </c>
      <c r="S892" s="443">
        <v>12</v>
      </c>
      <c r="T892" s="437">
        <v>9.6000000000000014</v>
      </c>
      <c r="U892" s="444">
        <v>162</v>
      </c>
      <c r="V892" s="432">
        <v>81</v>
      </c>
      <c r="W892" s="445">
        <v>64.8</v>
      </c>
      <c r="X892" s="443" t="s">
        <v>222</v>
      </c>
      <c r="Y892" s="436" t="s">
        <v>194</v>
      </c>
      <c r="Z892" s="436">
        <v>88.994350282485868</v>
      </c>
      <c r="AA892" s="436">
        <v>89.803389830508465</v>
      </c>
      <c r="AB892" s="436">
        <v>89.5</v>
      </c>
      <c r="AC892" s="436">
        <v>88.5</v>
      </c>
      <c r="AD892" s="436">
        <v>81</v>
      </c>
      <c r="AE892" s="436">
        <v>90</v>
      </c>
      <c r="AF892" s="436">
        <v>88</v>
      </c>
      <c r="AG892" s="436">
        <v>15</v>
      </c>
      <c r="AH892" s="436">
        <v>28.5</v>
      </c>
      <c r="AI892" s="436">
        <v>39</v>
      </c>
      <c r="AJ892" s="436">
        <v>24.9</v>
      </c>
      <c r="AK892" s="436">
        <v>190</v>
      </c>
      <c r="AL892" s="436">
        <v>260</v>
      </c>
      <c r="AM892" s="436">
        <v>166</v>
      </c>
      <c r="AN892" s="432">
        <v>14</v>
      </c>
      <c r="AO892" s="432">
        <v>29</v>
      </c>
      <c r="AP892" s="446">
        <v>160</v>
      </c>
      <c r="AQ892" s="447">
        <v>0</v>
      </c>
      <c r="AR892" s="446">
        <v>0</v>
      </c>
      <c r="AS892" s="449">
        <v>11</v>
      </c>
      <c r="AT892" s="432" t="s">
        <v>299</v>
      </c>
      <c r="AU892" s="432" t="s">
        <v>197</v>
      </c>
      <c r="AV892" s="450">
        <v>66</v>
      </c>
      <c r="AW892" s="450">
        <v>78</v>
      </c>
      <c r="AX892" s="450">
        <v>36</v>
      </c>
      <c r="AY892" s="450">
        <v>53</v>
      </c>
      <c r="AZ892" s="450">
        <v>55</v>
      </c>
      <c r="BA892" s="450">
        <v>63</v>
      </c>
      <c r="BB892" s="450">
        <v>62</v>
      </c>
      <c r="BC892" s="450">
        <v>58</v>
      </c>
      <c r="BD892" s="450">
        <v>47</v>
      </c>
      <c r="BE892" s="450" t="s">
        <v>239</v>
      </c>
      <c r="BF892" s="450" t="s">
        <v>239</v>
      </c>
      <c r="BG892" s="450" t="s">
        <v>239</v>
      </c>
      <c r="BH892" s="450" t="s">
        <v>239</v>
      </c>
      <c r="BI892" s="446" t="s">
        <v>198</v>
      </c>
      <c r="BJ892" s="446"/>
      <c r="BK892" s="452" t="s">
        <v>200</v>
      </c>
      <c r="BL892" s="459">
        <v>1.1499999999999999</v>
      </c>
      <c r="BM892" s="455">
        <v>40</v>
      </c>
      <c r="BN892" s="454" t="s">
        <v>195</v>
      </c>
      <c r="BO892" s="455" t="s">
        <v>195</v>
      </c>
      <c r="BP892" s="454" t="s">
        <v>195</v>
      </c>
      <c r="BQ892" s="454" t="s">
        <v>195</v>
      </c>
      <c r="BS892" s="432"/>
      <c r="BT892"/>
    </row>
    <row r="893" spans="1:72" ht="13.5" customHeight="1" outlineLevel="1">
      <c r="A893" s="54" t="s">
        <v>1643</v>
      </c>
      <c r="B893" s="432" t="s">
        <v>1633</v>
      </c>
      <c r="C893" s="432">
        <v>7.5</v>
      </c>
      <c r="D893" s="432">
        <v>4</v>
      </c>
      <c r="E893" s="432" t="s">
        <v>1640</v>
      </c>
      <c r="F893" s="433">
        <v>1750</v>
      </c>
      <c r="G893" s="456">
        <v>1557.5</v>
      </c>
      <c r="H893" s="434">
        <v>735</v>
      </c>
      <c r="I893" s="435">
        <v>8.4</v>
      </c>
      <c r="J893" s="436">
        <v>4.2</v>
      </c>
      <c r="K893" s="437">
        <v>3.3600000000000003</v>
      </c>
      <c r="L893" s="438">
        <v>11.969879646898701</v>
      </c>
      <c r="M893" s="439">
        <v>5.9849398234493503</v>
      </c>
      <c r="N893" s="478">
        <v>4.78795185875948</v>
      </c>
      <c r="O893" s="438">
        <v>15.216925650632058</v>
      </c>
      <c r="P893" s="439">
        <v>7.6084628253160291</v>
      </c>
      <c r="Q893" s="437">
        <v>6.0867702602528233</v>
      </c>
      <c r="R893" s="442">
        <v>19</v>
      </c>
      <c r="S893" s="443">
        <v>9.5</v>
      </c>
      <c r="T893" s="437">
        <v>7.6000000000000005</v>
      </c>
      <c r="U893" s="444">
        <v>128</v>
      </c>
      <c r="V893" s="432">
        <v>64</v>
      </c>
      <c r="W893" s="445">
        <v>51.2</v>
      </c>
      <c r="X893" s="443" t="s">
        <v>222</v>
      </c>
      <c r="Y893" s="436" t="s">
        <v>194</v>
      </c>
      <c r="Z893" s="436">
        <v>88.994350282485868</v>
      </c>
      <c r="AA893" s="436">
        <v>90.005649717514117</v>
      </c>
      <c r="AB893" s="436">
        <v>89.5</v>
      </c>
      <c r="AC893" s="436">
        <v>88.5</v>
      </c>
      <c r="AD893" s="436">
        <v>66</v>
      </c>
      <c r="AE893" s="436">
        <v>77</v>
      </c>
      <c r="AF893" s="436">
        <v>84</v>
      </c>
      <c r="AG893" s="436">
        <v>23</v>
      </c>
      <c r="AH893" s="436">
        <v>48.3</v>
      </c>
      <c r="AI893" s="436">
        <v>62.1</v>
      </c>
      <c r="AJ893" s="436">
        <v>57.73</v>
      </c>
      <c r="AK893" s="436">
        <v>210</v>
      </c>
      <c r="AL893" s="436">
        <v>270</v>
      </c>
      <c r="AM893" s="436">
        <v>251</v>
      </c>
      <c r="AN893" s="432">
        <v>14</v>
      </c>
      <c r="AO893" s="432">
        <v>29</v>
      </c>
      <c r="AP893" s="446">
        <v>215</v>
      </c>
      <c r="AQ893" s="447">
        <v>0</v>
      </c>
      <c r="AR893" s="446">
        <v>0</v>
      </c>
      <c r="AS893" s="449">
        <v>39</v>
      </c>
      <c r="AT893" s="432" t="s">
        <v>299</v>
      </c>
      <c r="AU893" s="432" t="s">
        <v>197</v>
      </c>
      <c r="AV893" s="450">
        <v>57</v>
      </c>
      <c r="AW893" s="450">
        <v>69</v>
      </c>
      <c r="AX893" s="450" t="s">
        <v>206</v>
      </c>
      <c r="AY893" s="450">
        <v>37</v>
      </c>
      <c r="AZ893" s="450">
        <v>44</v>
      </c>
      <c r="BA893" s="450">
        <v>54</v>
      </c>
      <c r="BB893" s="450">
        <v>53</v>
      </c>
      <c r="BC893" s="450">
        <v>44</v>
      </c>
      <c r="BD893" s="450">
        <v>35</v>
      </c>
      <c r="BE893" s="450" t="s">
        <v>239</v>
      </c>
      <c r="BF893" s="450" t="s">
        <v>239</v>
      </c>
      <c r="BG893" s="450" t="s">
        <v>239</v>
      </c>
      <c r="BH893" s="450" t="s">
        <v>239</v>
      </c>
      <c r="BI893" s="446" t="s">
        <v>198</v>
      </c>
      <c r="BJ893" s="446"/>
      <c r="BK893" s="452" t="s">
        <v>200</v>
      </c>
      <c r="BL893" s="459">
        <v>1.1499999999999999</v>
      </c>
      <c r="BM893" s="455">
        <v>40</v>
      </c>
      <c r="BN893" s="454" t="s">
        <v>195</v>
      </c>
      <c r="BO893" s="455" t="s">
        <v>195</v>
      </c>
      <c r="BP893" s="454" t="s">
        <v>195</v>
      </c>
      <c r="BQ893" s="454" t="s">
        <v>195</v>
      </c>
      <c r="BS893" s="432"/>
      <c r="BT893"/>
    </row>
    <row r="894" spans="1:72" ht="13.5" customHeight="1" outlineLevel="1">
      <c r="A894" s="54" t="s">
        <v>1644</v>
      </c>
      <c r="B894" s="432" t="s">
        <v>1633</v>
      </c>
      <c r="C894" s="432">
        <v>10</v>
      </c>
      <c r="D894" s="432">
        <v>4</v>
      </c>
      <c r="E894" s="432" t="s">
        <v>1642</v>
      </c>
      <c r="F894" s="433">
        <v>1750</v>
      </c>
      <c r="G894" s="456">
        <v>1557.5</v>
      </c>
      <c r="H894" s="434">
        <v>682.5</v>
      </c>
      <c r="I894" s="435">
        <v>10.8</v>
      </c>
      <c r="J894" s="436">
        <v>5.4</v>
      </c>
      <c r="K894" s="437">
        <v>4.32</v>
      </c>
      <c r="L894" s="438">
        <v>15.179685251057652</v>
      </c>
      <c r="M894" s="439">
        <v>7.589842625528826</v>
      </c>
      <c r="N894" s="478">
        <v>6.0718741004230612</v>
      </c>
      <c r="O894" s="438">
        <v>19.528387918311136</v>
      </c>
      <c r="P894" s="439">
        <v>9.764193959155568</v>
      </c>
      <c r="Q894" s="437">
        <v>7.8113551673244546</v>
      </c>
      <c r="R894" s="442">
        <v>25</v>
      </c>
      <c r="S894" s="443">
        <v>12.5</v>
      </c>
      <c r="T894" s="437">
        <v>10</v>
      </c>
      <c r="U894" s="444">
        <v>162</v>
      </c>
      <c r="V894" s="432">
        <v>81</v>
      </c>
      <c r="W894" s="445">
        <v>64.8</v>
      </c>
      <c r="X894" s="443" t="s">
        <v>222</v>
      </c>
      <c r="Y894" s="436" t="s">
        <v>194</v>
      </c>
      <c r="Z894" s="436">
        <v>89.499999999999986</v>
      </c>
      <c r="AA894" s="436">
        <v>90.005649717514117</v>
      </c>
      <c r="AB894" s="436">
        <v>89.5</v>
      </c>
      <c r="AC894" s="436">
        <v>88.5</v>
      </c>
      <c r="AD894" s="436">
        <v>69</v>
      </c>
      <c r="AE894" s="436">
        <v>80</v>
      </c>
      <c r="AF894" s="436">
        <v>85</v>
      </c>
      <c r="AG894" s="436">
        <v>30</v>
      </c>
      <c r="AH894" s="436">
        <v>63</v>
      </c>
      <c r="AI894" s="436">
        <v>81</v>
      </c>
      <c r="AJ894" s="436">
        <v>75.899999999999991</v>
      </c>
      <c r="AK894" s="436">
        <v>210</v>
      </c>
      <c r="AL894" s="436">
        <v>270</v>
      </c>
      <c r="AM894" s="436">
        <v>253</v>
      </c>
      <c r="AN894" s="432">
        <v>15</v>
      </c>
      <c r="AO894" s="432">
        <v>30</v>
      </c>
      <c r="AP894" s="446">
        <v>160</v>
      </c>
      <c r="AQ894" s="447">
        <v>0</v>
      </c>
      <c r="AR894" s="446">
        <v>0</v>
      </c>
      <c r="AS894" s="449">
        <v>51</v>
      </c>
      <c r="AT894" s="432" t="s">
        <v>299</v>
      </c>
      <c r="AU894" s="432" t="s">
        <v>197</v>
      </c>
      <c r="AV894" s="450">
        <v>57</v>
      </c>
      <c r="AW894" s="450">
        <v>69</v>
      </c>
      <c r="AX894" s="450" t="s">
        <v>206</v>
      </c>
      <c r="AY894" s="450">
        <v>37</v>
      </c>
      <c r="AZ894" s="450">
        <v>44</v>
      </c>
      <c r="BA894" s="450">
        <v>54</v>
      </c>
      <c r="BB894" s="450">
        <v>53</v>
      </c>
      <c r="BC894" s="450">
        <v>44</v>
      </c>
      <c r="BD894" s="450">
        <v>35</v>
      </c>
      <c r="BE894" s="450" t="s">
        <v>239</v>
      </c>
      <c r="BF894" s="450" t="s">
        <v>239</v>
      </c>
      <c r="BG894" s="450" t="s">
        <v>239</v>
      </c>
      <c r="BH894" s="450" t="s">
        <v>239</v>
      </c>
      <c r="BI894" s="446" t="s">
        <v>198</v>
      </c>
      <c r="BJ894" s="446"/>
      <c r="BK894" s="452" t="s">
        <v>200</v>
      </c>
      <c r="BL894" s="459">
        <v>1.1499999999999999</v>
      </c>
      <c r="BM894" s="455">
        <v>40</v>
      </c>
      <c r="BN894" s="454" t="s">
        <v>195</v>
      </c>
      <c r="BO894" s="455" t="s">
        <v>195</v>
      </c>
      <c r="BP894" s="454" t="s">
        <v>195</v>
      </c>
      <c r="BQ894" s="454" t="s">
        <v>195</v>
      </c>
      <c r="BS894" s="432"/>
      <c r="BT894"/>
    </row>
    <row r="895" spans="1:72" ht="13.5" customHeight="1" outlineLevel="1">
      <c r="A895" s="54" t="s">
        <v>1645</v>
      </c>
      <c r="B895" s="432" t="s">
        <v>1633</v>
      </c>
      <c r="C895" s="432">
        <v>3</v>
      </c>
      <c r="D895" s="432">
        <v>6</v>
      </c>
      <c r="E895" s="432" t="s">
        <v>1640</v>
      </c>
      <c r="F895" s="433">
        <v>1165</v>
      </c>
      <c r="G895" s="456">
        <v>1036.8499999999999</v>
      </c>
      <c r="H895" s="434">
        <v>477.65</v>
      </c>
      <c r="I895" s="435">
        <v>4.5999999999999996</v>
      </c>
      <c r="J895" s="436">
        <v>2.2999999999999998</v>
      </c>
      <c r="K895" s="437">
        <v>1.8399999999999999</v>
      </c>
      <c r="L895" s="438">
        <v>5.5566921642198679</v>
      </c>
      <c r="M895" s="439">
        <v>2.7783460821099339</v>
      </c>
      <c r="N895" s="478">
        <v>2.2226768656879474</v>
      </c>
      <c r="O895" s="438">
        <v>6.5073752190932641</v>
      </c>
      <c r="P895" s="439">
        <v>3.2536876095466321</v>
      </c>
      <c r="Q895" s="437">
        <v>2.6029500876373057</v>
      </c>
      <c r="R895" s="442">
        <v>8</v>
      </c>
      <c r="S895" s="443">
        <v>4</v>
      </c>
      <c r="T895" s="437">
        <v>3.2</v>
      </c>
      <c r="U895" s="444">
        <v>64</v>
      </c>
      <c r="V895" s="432">
        <v>32</v>
      </c>
      <c r="W895" s="445">
        <v>25.6</v>
      </c>
      <c r="X895" s="443" t="s">
        <v>210</v>
      </c>
      <c r="Y895" s="436" t="s">
        <v>194</v>
      </c>
      <c r="Z895" s="436">
        <v>85.780346820809257</v>
      </c>
      <c r="AA895" s="436">
        <v>87.601156069364166</v>
      </c>
      <c r="AB895" s="436">
        <v>87.5</v>
      </c>
      <c r="AC895" s="436">
        <v>86.5</v>
      </c>
      <c r="AD895" s="436">
        <v>59</v>
      </c>
      <c r="AE895" s="436">
        <v>74</v>
      </c>
      <c r="AF895" s="436">
        <v>81</v>
      </c>
      <c r="AG895" s="436">
        <v>14</v>
      </c>
      <c r="AH895" s="436">
        <v>29.4</v>
      </c>
      <c r="AI895" s="436">
        <v>42</v>
      </c>
      <c r="AJ895" s="436">
        <v>34.580000000000005</v>
      </c>
      <c r="AK895" s="436">
        <v>210</v>
      </c>
      <c r="AL895" s="436">
        <v>300</v>
      </c>
      <c r="AM895" s="436">
        <v>247</v>
      </c>
      <c r="AN895" s="432">
        <v>17</v>
      </c>
      <c r="AO895" s="432">
        <v>35</v>
      </c>
      <c r="AP895" s="446">
        <v>215</v>
      </c>
      <c r="AQ895" s="447">
        <v>0</v>
      </c>
      <c r="AR895" s="446">
        <v>0</v>
      </c>
      <c r="AS895" s="449">
        <v>44</v>
      </c>
      <c r="AT895" s="432" t="s">
        <v>299</v>
      </c>
      <c r="AU895" s="432" t="s">
        <v>197</v>
      </c>
      <c r="AV895" s="450">
        <v>60</v>
      </c>
      <c r="AW895" s="450">
        <v>69</v>
      </c>
      <c r="AX895" s="450">
        <v>32</v>
      </c>
      <c r="AY895" s="450">
        <v>39</v>
      </c>
      <c r="AZ895" s="450">
        <v>53</v>
      </c>
      <c r="BA895" s="450">
        <v>58</v>
      </c>
      <c r="BB895" s="450">
        <v>52</v>
      </c>
      <c r="BC895" s="450">
        <v>41</v>
      </c>
      <c r="BD895" s="450">
        <v>31</v>
      </c>
      <c r="BE895" s="450" t="s">
        <v>239</v>
      </c>
      <c r="BF895" s="450" t="s">
        <v>239</v>
      </c>
      <c r="BG895" s="450" t="s">
        <v>239</v>
      </c>
      <c r="BH895" s="450" t="s">
        <v>239</v>
      </c>
      <c r="BI895" s="446" t="s">
        <v>198</v>
      </c>
      <c r="BJ895" s="446"/>
      <c r="BK895" s="452" t="s">
        <v>200</v>
      </c>
      <c r="BL895" s="459">
        <v>1.1499999999999999</v>
      </c>
      <c r="BM895" s="455">
        <v>40</v>
      </c>
      <c r="BN895" s="454" t="s">
        <v>195</v>
      </c>
      <c r="BO895" s="455" t="s">
        <v>195</v>
      </c>
      <c r="BP895" s="454" t="s">
        <v>195</v>
      </c>
      <c r="BQ895" s="454" t="s">
        <v>195</v>
      </c>
      <c r="BS895" s="432"/>
      <c r="BT895"/>
    </row>
    <row r="896" spans="1:72" ht="13.5" customHeight="1" outlineLevel="1">
      <c r="A896" s="54" t="s">
        <v>1646</v>
      </c>
      <c r="B896" s="432" t="s">
        <v>1633</v>
      </c>
      <c r="C896" s="432">
        <v>5</v>
      </c>
      <c r="D896" s="432">
        <v>6</v>
      </c>
      <c r="E896" s="432" t="s">
        <v>1642</v>
      </c>
      <c r="F896" s="433">
        <v>1160</v>
      </c>
      <c r="G896" s="456">
        <v>1032.4000000000001</v>
      </c>
      <c r="H896" s="434">
        <v>464</v>
      </c>
      <c r="I896" s="435">
        <v>6.6</v>
      </c>
      <c r="J896" s="436">
        <v>3.3</v>
      </c>
      <c r="K896" s="437">
        <v>2.64</v>
      </c>
      <c r="L896" s="438">
        <v>8.8770971844608439</v>
      </c>
      <c r="M896" s="439">
        <v>4.438548592230422</v>
      </c>
      <c r="N896" s="478">
        <v>3.5508388737843379</v>
      </c>
      <c r="O896" s="438">
        <v>11.008801468891688</v>
      </c>
      <c r="P896" s="439">
        <v>5.5044007344458441</v>
      </c>
      <c r="Q896" s="437">
        <v>4.4035205875566756</v>
      </c>
      <c r="R896" s="442">
        <v>13.6</v>
      </c>
      <c r="S896" s="443">
        <v>6.8</v>
      </c>
      <c r="T896" s="437">
        <v>5.44</v>
      </c>
      <c r="U896" s="444">
        <v>92</v>
      </c>
      <c r="V896" s="432">
        <v>46</v>
      </c>
      <c r="W896" s="445">
        <v>36.800000000000004</v>
      </c>
      <c r="X896" s="443" t="s">
        <v>213</v>
      </c>
      <c r="Y896" s="436" t="s">
        <v>194</v>
      </c>
      <c r="Z896" s="436">
        <v>88</v>
      </c>
      <c r="AA896" s="436">
        <v>88.7</v>
      </c>
      <c r="AB896" s="436">
        <v>87.5</v>
      </c>
      <c r="AC896" s="436">
        <v>86.5</v>
      </c>
      <c r="AD896" s="436">
        <v>60</v>
      </c>
      <c r="AE896" s="436">
        <v>72</v>
      </c>
      <c r="AF896" s="436">
        <v>79</v>
      </c>
      <c r="AG896" s="436">
        <v>23</v>
      </c>
      <c r="AH896" s="436">
        <v>48.3</v>
      </c>
      <c r="AI896" s="436">
        <v>69</v>
      </c>
      <c r="AJ896" s="436">
        <v>47.15</v>
      </c>
      <c r="AK896" s="436">
        <v>210</v>
      </c>
      <c r="AL896" s="436">
        <v>300</v>
      </c>
      <c r="AM896" s="436">
        <v>205</v>
      </c>
      <c r="AN896" s="432">
        <v>14</v>
      </c>
      <c r="AO896" s="432">
        <v>29</v>
      </c>
      <c r="AP896" s="446">
        <v>160</v>
      </c>
      <c r="AQ896" s="447">
        <v>0</v>
      </c>
      <c r="AR896" s="446">
        <v>0</v>
      </c>
      <c r="AS896" s="449">
        <v>71</v>
      </c>
      <c r="AT896" s="432" t="s">
        <v>299</v>
      </c>
      <c r="AU896" s="432" t="s">
        <v>197</v>
      </c>
      <c r="AV896" s="450">
        <v>60</v>
      </c>
      <c r="AW896" s="450">
        <v>69</v>
      </c>
      <c r="AX896" s="450">
        <v>32</v>
      </c>
      <c r="AY896" s="450">
        <v>39</v>
      </c>
      <c r="AZ896" s="450">
        <v>53</v>
      </c>
      <c r="BA896" s="450">
        <v>58</v>
      </c>
      <c r="BB896" s="450">
        <v>52</v>
      </c>
      <c r="BC896" s="450">
        <v>41</v>
      </c>
      <c r="BD896" s="450">
        <v>31</v>
      </c>
      <c r="BE896" s="450" t="s">
        <v>239</v>
      </c>
      <c r="BF896" s="450" t="s">
        <v>239</v>
      </c>
      <c r="BG896" s="450" t="s">
        <v>239</v>
      </c>
      <c r="BH896" s="450" t="s">
        <v>239</v>
      </c>
      <c r="BI896" s="446" t="s">
        <v>198</v>
      </c>
      <c r="BJ896" s="446"/>
      <c r="BK896" s="452" t="s">
        <v>200</v>
      </c>
      <c r="BL896" s="459">
        <v>1.1499999999999999</v>
      </c>
      <c r="BM896" s="455">
        <v>40</v>
      </c>
      <c r="BN896" s="454" t="s">
        <v>195</v>
      </c>
      <c r="BO896" s="455" t="s">
        <v>195</v>
      </c>
      <c r="BP896" s="454" t="s">
        <v>195</v>
      </c>
      <c r="BQ896" s="454" t="s">
        <v>195</v>
      </c>
      <c r="BS896" s="432"/>
      <c r="BT896"/>
    </row>
    <row r="897" spans="1:72" ht="13.5" customHeight="1" outlineLevel="1">
      <c r="A897" s="54" t="s">
        <v>1647</v>
      </c>
      <c r="B897" s="432" t="s">
        <v>1633</v>
      </c>
      <c r="C897" s="432">
        <v>15</v>
      </c>
      <c r="D897" s="432">
        <v>2</v>
      </c>
      <c r="E897" s="432" t="s">
        <v>1648</v>
      </c>
      <c r="F897" s="433">
        <v>3530</v>
      </c>
      <c r="G897" s="456">
        <v>3141.7000000000003</v>
      </c>
      <c r="H897" s="434">
        <v>1835.6000000000001</v>
      </c>
      <c r="I897" s="435">
        <v>10</v>
      </c>
      <c r="J897" s="436">
        <v>5</v>
      </c>
      <c r="K897" s="437">
        <v>4</v>
      </c>
      <c r="L897" s="438">
        <v>18.69925198162781</v>
      </c>
      <c r="M897" s="439">
        <v>9.3496259908139052</v>
      </c>
      <c r="N897" s="478">
        <v>7.4797007926511245</v>
      </c>
      <c r="O897" s="438">
        <v>25.754436260086738</v>
      </c>
      <c r="P897" s="439">
        <v>12.877218130043369</v>
      </c>
      <c r="Q897" s="437">
        <v>10.301774504034697</v>
      </c>
      <c r="R897" s="442">
        <v>34</v>
      </c>
      <c r="S897" s="443">
        <v>17</v>
      </c>
      <c r="T897" s="437">
        <v>13.600000000000001</v>
      </c>
      <c r="U897" s="444">
        <v>232</v>
      </c>
      <c r="V897" s="432">
        <v>116</v>
      </c>
      <c r="W897" s="445">
        <v>92.800000000000011</v>
      </c>
      <c r="X897" s="443" t="s">
        <v>231</v>
      </c>
      <c r="Y897" s="436" t="s">
        <v>194</v>
      </c>
      <c r="Z897" s="436">
        <v>88.467344632768359</v>
      </c>
      <c r="AA897" s="436">
        <v>89.996158192090405</v>
      </c>
      <c r="AB897" s="436">
        <v>90.2</v>
      </c>
      <c r="AC897" s="436">
        <v>89.5</v>
      </c>
      <c r="AD897" s="436">
        <v>85</v>
      </c>
      <c r="AE897" s="436">
        <v>91</v>
      </c>
      <c r="AF897" s="436">
        <v>93</v>
      </c>
      <c r="AG897" s="436">
        <v>22</v>
      </c>
      <c r="AH897" s="436">
        <v>41.8</v>
      </c>
      <c r="AI897" s="436">
        <v>57.2</v>
      </c>
      <c r="AJ897" s="436">
        <v>43.12</v>
      </c>
      <c r="AK897" s="436">
        <v>190</v>
      </c>
      <c r="AL897" s="436">
        <v>260</v>
      </c>
      <c r="AM897" s="436">
        <v>196</v>
      </c>
      <c r="AN897" s="432">
        <v>17</v>
      </c>
      <c r="AO897" s="432">
        <v>31</v>
      </c>
      <c r="AP897" s="446">
        <v>245</v>
      </c>
      <c r="AQ897" s="447">
        <v>0</v>
      </c>
      <c r="AR897" s="446">
        <v>0</v>
      </c>
      <c r="AS897" s="449">
        <v>16</v>
      </c>
      <c r="AT897" s="432" t="s">
        <v>299</v>
      </c>
      <c r="AU897" s="432" t="s">
        <v>197</v>
      </c>
      <c r="AV897" s="450">
        <v>67</v>
      </c>
      <c r="AW897" s="450">
        <v>79</v>
      </c>
      <c r="AX897" s="450">
        <v>40</v>
      </c>
      <c r="AY897" s="450">
        <v>54</v>
      </c>
      <c r="AZ897" s="450">
        <v>56</v>
      </c>
      <c r="BA897" s="450">
        <v>63</v>
      </c>
      <c r="BB897" s="450">
        <v>62</v>
      </c>
      <c r="BC897" s="450">
        <v>60</v>
      </c>
      <c r="BD897" s="450">
        <v>48</v>
      </c>
      <c r="BE897" s="450" t="s">
        <v>239</v>
      </c>
      <c r="BF897" s="450" t="s">
        <v>239</v>
      </c>
      <c r="BG897" s="450" t="s">
        <v>239</v>
      </c>
      <c r="BH897" s="450" t="s">
        <v>239</v>
      </c>
      <c r="BI897" s="446" t="s">
        <v>198</v>
      </c>
      <c r="BJ897" s="446"/>
      <c r="BK897" s="452" t="s">
        <v>200</v>
      </c>
      <c r="BL897" s="459">
        <v>1.1499999999999999</v>
      </c>
      <c r="BM897" s="455">
        <v>40</v>
      </c>
      <c r="BN897" s="454" t="s">
        <v>195</v>
      </c>
      <c r="BO897" s="455" t="s">
        <v>195</v>
      </c>
      <c r="BP897" s="454" t="s">
        <v>195</v>
      </c>
      <c r="BQ897" s="454" t="s">
        <v>195</v>
      </c>
      <c r="BS897" s="432"/>
      <c r="BT897">
        <v>184.96333680000001</v>
      </c>
    </row>
    <row r="898" spans="1:72" ht="13.5" customHeight="1" outlineLevel="1">
      <c r="A898" s="54" t="s">
        <v>1649</v>
      </c>
      <c r="B898" s="432" t="s">
        <v>1633</v>
      </c>
      <c r="C898" s="432">
        <v>20</v>
      </c>
      <c r="D898" s="432">
        <v>2</v>
      </c>
      <c r="E898" s="432" t="s">
        <v>1650</v>
      </c>
      <c r="F898" s="433">
        <v>3525</v>
      </c>
      <c r="G898" s="456">
        <v>3137.25</v>
      </c>
      <c r="H898" s="434">
        <v>1833</v>
      </c>
      <c r="I898" s="435">
        <v>14.8</v>
      </c>
      <c r="J898" s="436">
        <v>7.4</v>
      </c>
      <c r="K898" s="437">
        <v>5.9200000000000008</v>
      </c>
      <c r="L898" s="438">
        <v>25.287415433199531</v>
      </c>
      <c r="M898" s="439">
        <v>12.643707716599765</v>
      </c>
      <c r="N898" s="478">
        <v>10.114966173279813</v>
      </c>
      <c r="O898" s="438">
        <v>35.55016520316687</v>
      </c>
      <c r="P898" s="439">
        <v>17.775082601583435</v>
      </c>
      <c r="Q898" s="437">
        <v>14.220066081266749</v>
      </c>
      <c r="R898" s="442">
        <v>46</v>
      </c>
      <c r="S898" s="443">
        <v>23</v>
      </c>
      <c r="T898" s="437">
        <v>18.400000000000002</v>
      </c>
      <c r="U898" s="444">
        <v>290</v>
      </c>
      <c r="V898" s="432">
        <v>145</v>
      </c>
      <c r="W898" s="445">
        <v>116</v>
      </c>
      <c r="X898" s="443" t="s">
        <v>231</v>
      </c>
      <c r="Y898" s="436" t="s">
        <v>194</v>
      </c>
      <c r="Z898" s="436">
        <v>88.263502824858762</v>
      </c>
      <c r="AA898" s="436">
        <v>89.894237288135599</v>
      </c>
      <c r="AB898" s="436">
        <v>90.2</v>
      </c>
      <c r="AC898" s="436">
        <v>89.5</v>
      </c>
      <c r="AD898" s="436">
        <v>84</v>
      </c>
      <c r="AE898" s="436">
        <v>88</v>
      </c>
      <c r="AF898" s="436">
        <v>92</v>
      </c>
      <c r="AG898" s="436">
        <v>30</v>
      </c>
      <c r="AH898" s="436">
        <v>54</v>
      </c>
      <c r="AI898" s="436">
        <v>78</v>
      </c>
      <c r="AJ898" s="436">
        <v>51.9</v>
      </c>
      <c r="AK898" s="436">
        <v>180</v>
      </c>
      <c r="AL898" s="436">
        <v>260</v>
      </c>
      <c r="AM898" s="436">
        <v>173</v>
      </c>
      <c r="AN898" s="432">
        <v>17</v>
      </c>
      <c r="AO898" s="432">
        <v>25</v>
      </c>
      <c r="AP898" s="446">
        <v>285</v>
      </c>
      <c r="AQ898" s="447">
        <v>0</v>
      </c>
      <c r="AR898" s="446">
        <v>0</v>
      </c>
      <c r="AS898" s="449">
        <v>21</v>
      </c>
      <c r="AT898" s="432" t="s">
        <v>299</v>
      </c>
      <c r="AU898" s="432" t="s">
        <v>197</v>
      </c>
      <c r="AV898" s="450">
        <v>67</v>
      </c>
      <c r="AW898" s="450">
        <v>79</v>
      </c>
      <c r="AX898" s="450">
        <v>40</v>
      </c>
      <c r="AY898" s="450">
        <v>54</v>
      </c>
      <c r="AZ898" s="450">
        <v>56</v>
      </c>
      <c r="BA898" s="450">
        <v>63</v>
      </c>
      <c r="BB898" s="450">
        <v>62</v>
      </c>
      <c r="BC898" s="450">
        <v>60</v>
      </c>
      <c r="BD898" s="450">
        <v>48</v>
      </c>
      <c r="BE898" s="450" t="s">
        <v>239</v>
      </c>
      <c r="BF898" s="450" t="s">
        <v>239</v>
      </c>
      <c r="BG898" s="450" t="s">
        <v>239</v>
      </c>
      <c r="BH898" s="450" t="s">
        <v>239</v>
      </c>
      <c r="BI898" s="446" t="s">
        <v>198</v>
      </c>
      <c r="BJ898" s="446"/>
      <c r="BK898" s="452" t="s">
        <v>200</v>
      </c>
      <c r="BL898" s="459">
        <v>1.1499999999999999</v>
      </c>
      <c r="BM898" s="455">
        <v>40</v>
      </c>
      <c r="BN898" s="454" t="s">
        <v>195</v>
      </c>
      <c r="BO898" s="455" t="s">
        <v>195</v>
      </c>
      <c r="BP898" s="454" t="s">
        <v>195</v>
      </c>
      <c r="BQ898" s="454" t="s">
        <v>195</v>
      </c>
      <c r="BS898" s="432"/>
      <c r="BT898">
        <v>167.48906840000001</v>
      </c>
    </row>
    <row r="899" spans="1:72" ht="13.5" customHeight="1" outlineLevel="1">
      <c r="A899" s="54" t="s">
        <v>1651</v>
      </c>
      <c r="B899" s="432" t="s">
        <v>1633</v>
      </c>
      <c r="C899" s="432">
        <v>15</v>
      </c>
      <c r="D899" s="432">
        <v>4</v>
      </c>
      <c r="E899" s="432" t="s">
        <v>1648</v>
      </c>
      <c r="F899" s="433">
        <v>1760</v>
      </c>
      <c r="G899" s="456">
        <v>1566.4</v>
      </c>
      <c r="H899" s="434">
        <v>704</v>
      </c>
      <c r="I899" s="435">
        <v>14.6</v>
      </c>
      <c r="J899" s="436">
        <v>7.3</v>
      </c>
      <c r="K899" s="437">
        <v>5.84</v>
      </c>
      <c r="L899" s="438">
        <v>22.394205988510873</v>
      </c>
      <c r="M899" s="439">
        <v>11.197102994255436</v>
      </c>
      <c r="N899" s="478">
        <v>8.9576823954043494</v>
      </c>
      <c r="O899" s="438">
        <v>29.209711466026906</v>
      </c>
      <c r="P899" s="439">
        <v>14.604855733013453</v>
      </c>
      <c r="Q899" s="437">
        <v>11.683884586410763</v>
      </c>
      <c r="R899" s="442">
        <v>38</v>
      </c>
      <c r="S899" s="443">
        <v>19</v>
      </c>
      <c r="T899" s="437">
        <v>15.200000000000001</v>
      </c>
      <c r="U899" s="444">
        <v>232</v>
      </c>
      <c r="V899" s="432">
        <v>116</v>
      </c>
      <c r="W899" s="445">
        <v>92.800000000000011</v>
      </c>
      <c r="X899" s="443" t="s">
        <v>231</v>
      </c>
      <c r="Y899" s="436" t="s">
        <v>194</v>
      </c>
      <c r="Z899" s="436">
        <v>91</v>
      </c>
      <c r="AA899" s="436">
        <v>91.403547671840343</v>
      </c>
      <c r="AB899" s="436">
        <v>91</v>
      </c>
      <c r="AC899" s="436">
        <v>90.2</v>
      </c>
      <c r="AD899" s="436">
        <v>69</v>
      </c>
      <c r="AE899" s="436">
        <v>79</v>
      </c>
      <c r="AF899" s="436">
        <v>83</v>
      </c>
      <c r="AG899" s="436">
        <v>45</v>
      </c>
      <c r="AH899" s="436">
        <v>85.5</v>
      </c>
      <c r="AI899" s="436">
        <v>117</v>
      </c>
      <c r="AJ899" s="436">
        <v>62.999999999999993</v>
      </c>
      <c r="AK899" s="436">
        <v>190</v>
      </c>
      <c r="AL899" s="436">
        <v>260</v>
      </c>
      <c r="AM899" s="436">
        <v>140</v>
      </c>
      <c r="AN899" s="432">
        <v>18</v>
      </c>
      <c r="AO899" s="432">
        <v>35</v>
      </c>
      <c r="AP899" s="446">
        <v>245</v>
      </c>
      <c r="AQ899" s="447">
        <v>0</v>
      </c>
      <c r="AR899" s="446">
        <v>0</v>
      </c>
      <c r="AS899" s="449">
        <v>75</v>
      </c>
      <c r="AT899" s="432" t="s">
        <v>299</v>
      </c>
      <c r="AU899" s="432" t="s">
        <v>197</v>
      </c>
      <c r="AV899" s="450">
        <v>61</v>
      </c>
      <c r="AW899" s="450">
        <v>73</v>
      </c>
      <c r="AX899" s="450">
        <v>40</v>
      </c>
      <c r="AY899" s="450">
        <v>47</v>
      </c>
      <c r="AZ899" s="450">
        <v>53</v>
      </c>
      <c r="BA899" s="450">
        <v>59</v>
      </c>
      <c r="BB899" s="450">
        <v>56</v>
      </c>
      <c r="BC899" s="450">
        <v>47</v>
      </c>
      <c r="BD899" s="450">
        <v>38</v>
      </c>
      <c r="BE899" s="450" t="s">
        <v>239</v>
      </c>
      <c r="BF899" s="450" t="s">
        <v>239</v>
      </c>
      <c r="BG899" s="450" t="s">
        <v>239</v>
      </c>
      <c r="BH899" s="450" t="s">
        <v>239</v>
      </c>
      <c r="BI899" s="446" t="s">
        <v>198</v>
      </c>
      <c r="BJ899" s="446"/>
      <c r="BK899" s="452" t="s">
        <v>200</v>
      </c>
      <c r="BL899" s="459">
        <v>1.1499999999999999</v>
      </c>
      <c r="BM899" s="455">
        <v>40</v>
      </c>
      <c r="BN899" s="454" t="s">
        <v>195</v>
      </c>
      <c r="BO899" s="455" t="s">
        <v>195</v>
      </c>
      <c r="BP899" s="454" t="s">
        <v>195</v>
      </c>
      <c r="BQ899" s="454" t="s">
        <v>195</v>
      </c>
      <c r="BS899" s="432"/>
      <c r="BT899">
        <v>159.80076320000001</v>
      </c>
    </row>
    <row r="900" spans="1:72" ht="13.5" customHeight="1" outlineLevel="1">
      <c r="A900" s="54" t="s">
        <v>1652</v>
      </c>
      <c r="B900" s="432" t="s">
        <v>1633</v>
      </c>
      <c r="C900" s="432">
        <v>20</v>
      </c>
      <c r="D900" s="432">
        <v>4</v>
      </c>
      <c r="E900" s="432" t="s">
        <v>1650</v>
      </c>
      <c r="F900" s="433">
        <v>1755</v>
      </c>
      <c r="G900" s="456">
        <v>1561.95</v>
      </c>
      <c r="H900" s="434">
        <v>912.6</v>
      </c>
      <c r="I900" s="435">
        <v>18.2</v>
      </c>
      <c r="J900" s="436">
        <v>9.1</v>
      </c>
      <c r="K900" s="437">
        <v>7.28</v>
      </c>
      <c r="L900" s="438">
        <v>30.164277200210787</v>
      </c>
      <c r="M900" s="439">
        <v>15.082138600105393</v>
      </c>
      <c r="N900" s="478">
        <v>12.065710880084316</v>
      </c>
      <c r="O900" s="438">
        <v>39.825999523179171</v>
      </c>
      <c r="P900" s="439">
        <v>19.912999761589585</v>
      </c>
      <c r="Q900" s="437">
        <v>15.93039980927167</v>
      </c>
      <c r="R900" s="442">
        <v>52</v>
      </c>
      <c r="S900" s="443">
        <v>26</v>
      </c>
      <c r="T900" s="437">
        <v>20.8</v>
      </c>
      <c r="U900" s="444">
        <v>290</v>
      </c>
      <c r="V900" s="432">
        <v>145</v>
      </c>
      <c r="W900" s="445">
        <v>116</v>
      </c>
      <c r="X900" s="443" t="s">
        <v>231</v>
      </c>
      <c r="Y900" s="436" t="s">
        <v>194</v>
      </c>
      <c r="Z900" s="436">
        <v>91.403547671840343</v>
      </c>
      <c r="AA900" s="436">
        <v>91.706208425720618</v>
      </c>
      <c r="AB900" s="436">
        <v>91</v>
      </c>
      <c r="AC900" s="436">
        <v>90.2</v>
      </c>
      <c r="AD900" s="436">
        <v>68</v>
      </c>
      <c r="AE900" s="436">
        <v>77</v>
      </c>
      <c r="AF900" s="436">
        <v>81</v>
      </c>
      <c r="AG900" s="436">
        <v>60</v>
      </c>
      <c r="AH900" s="436">
        <v>114</v>
      </c>
      <c r="AI900" s="436">
        <v>162</v>
      </c>
      <c r="AJ900" s="436">
        <v>106.8</v>
      </c>
      <c r="AK900" s="436">
        <v>190</v>
      </c>
      <c r="AL900" s="436">
        <v>270</v>
      </c>
      <c r="AM900" s="436">
        <v>178</v>
      </c>
      <c r="AN900" s="432">
        <v>18</v>
      </c>
      <c r="AO900" s="432">
        <v>35</v>
      </c>
      <c r="AP900" s="446">
        <v>285</v>
      </c>
      <c r="AQ900" s="447">
        <v>0</v>
      </c>
      <c r="AR900" s="446">
        <v>0</v>
      </c>
      <c r="AS900" s="449">
        <v>99</v>
      </c>
      <c r="AT900" s="432" t="s">
        <v>299</v>
      </c>
      <c r="AU900" s="432" t="s">
        <v>197</v>
      </c>
      <c r="AV900" s="450">
        <v>61</v>
      </c>
      <c r="AW900" s="450">
        <v>73</v>
      </c>
      <c r="AX900" s="450">
        <v>40</v>
      </c>
      <c r="AY900" s="450">
        <v>47</v>
      </c>
      <c r="AZ900" s="450">
        <v>53</v>
      </c>
      <c r="BA900" s="450">
        <v>59</v>
      </c>
      <c r="BB900" s="450">
        <v>56</v>
      </c>
      <c r="BC900" s="450">
        <v>47</v>
      </c>
      <c r="BD900" s="450">
        <v>38</v>
      </c>
      <c r="BE900" s="450" t="s">
        <v>239</v>
      </c>
      <c r="BF900" s="450" t="s">
        <v>239</v>
      </c>
      <c r="BG900" s="450" t="s">
        <v>239</v>
      </c>
      <c r="BH900" s="450" t="s">
        <v>239</v>
      </c>
      <c r="BI900" s="446" t="s">
        <v>198</v>
      </c>
      <c r="BJ900" s="446"/>
      <c r="BK900" s="452" t="s">
        <v>200</v>
      </c>
      <c r="BL900" s="459">
        <v>1.1499999999999999</v>
      </c>
      <c r="BM900" s="455">
        <v>40</v>
      </c>
      <c r="BN900" s="454" t="s">
        <v>195</v>
      </c>
      <c r="BO900" s="455" t="s">
        <v>195</v>
      </c>
      <c r="BP900" s="454" t="s">
        <v>195</v>
      </c>
      <c r="BQ900" s="454" t="s">
        <v>195</v>
      </c>
      <c r="BS900" s="432"/>
      <c r="BT900">
        <v>163.16</v>
      </c>
    </row>
    <row r="901" spans="1:72" ht="13.5" customHeight="1" outlineLevel="1">
      <c r="A901" s="54" t="s">
        <v>1653</v>
      </c>
      <c r="B901" s="432" t="s">
        <v>1633</v>
      </c>
      <c r="C901" s="432">
        <v>7.5</v>
      </c>
      <c r="D901" s="432">
        <v>6</v>
      </c>
      <c r="E901" s="432" t="s">
        <v>1648</v>
      </c>
      <c r="F901" s="433">
        <v>1170</v>
      </c>
      <c r="G901" s="456">
        <v>1041.3</v>
      </c>
      <c r="H901" s="434">
        <v>479.7</v>
      </c>
      <c r="I901" s="435">
        <v>9</v>
      </c>
      <c r="J901" s="436">
        <v>4.5</v>
      </c>
      <c r="K901" s="437">
        <v>3.6</v>
      </c>
      <c r="L901" s="438">
        <v>12.819904661562569</v>
      </c>
      <c r="M901" s="439">
        <v>6.4099523307812847</v>
      </c>
      <c r="N901" s="478">
        <v>5.1279618646250285</v>
      </c>
      <c r="O901" s="438">
        <v>15.58768183614073</v>
      </c>
      <c r="P901" s="439">
        <v>7.7938409180703649</v>
      </c>
      <c r="Q901" s="437">
        <v>6.235072734456292</v>
      </c>
      <c r="R901" s="442">
        <v>19.600000000000001</v>
      </c>
      <c r="S901" s="443">
        <v>9.8000000000000007</v>
      </c>
      <c r="T901" s="437">
        <v>7.8400000000000007</v>
      </c>
      <c r="U901" s="444">
        <v>120</v>
      </c>
      <c r="V901" s="432">
        <v>60</v>
      </c>
      <c r="W901" s="445">
        <v>48</v>
      </c>
      <c r="X901" s="443" t="s">
        <v>222</v>
      </c>
      <c r="Y901" s="436" t="s">
        <v>194</v>
      </c>
      <c r="Z901" s="436">
        <v>89.904519774011291</v>
      </c>
      <c r="AA901" s="436">
        <v>90.20790960451977</v>
      </c>
      <c r="AB901" s="436">
        <v>89.5</v>
      </c>
      <c r="AC901" s="436">
        <v>88.5</v>
      </c>
      <c r="AD901" s="436">
        <v>61</v>
      </c>
      <c r="AE901" s="436">
        <v>75</v>
      </c>
      <c r="AF901" s="436">
        <v>81</v>
      </c>
      <c r="AG901" s="436">
        <v>34</v>
      </c>
      <c r="AH901" s="436">
        <v>61.2</v>
      </c>
      <c r="AI901" s="436">
        <v>85</v>
      </c>
      <c r="AJ901" s="436">
        <v>52.36</v>
      </c>
      <c r="AK901" s="436">
        <v>180</v>
      </c>
      <c r="AL901" s="436">
        <v>250</v>
      </c>
      <c r="AM901" s="436">
        <v>154</v>
      </c>
      <c r="AN901" s="432">
        <v>18</v>
      </c>
      <c r="AO901" s="432">
        <v>35</v>
      </c>
      <c r="AP901" s="446">
        <v>245</v>
      </c>
      <c r="AQ901" s="447">
        <v>0</v>
      </c>
      <c r="AR901" s="446">
        <v>0</v>
      </c>
      <c r="AS901" s="449">
        <v>104</v>
      </c>
      <c r="AT901" s="432" t="s">
        <v>299</v>
      </c>
      <c r="AU901" s="432" t="s">
        <v>197</v>
      </c>
      <c r="AV901" s="450">
        <v>55</v>
      </c>
      <c r="AW901" s="450">
        <v>67</v>
      </c>
      <c r="AX901" s="450">
        <v>21</v>
      </c>
      <c r="AY901" s="450">
        <v>40</v>
      </c>
      <c r="AZ901" s="450">
        <v>42</v>
      </c>
      <c r="BA901" s="450">
        <v>51</v>
      </c>
      <c r="BB901" s="450">
        <v>46</v>
      </c>
      <c r="BC901" s="450">
        <v>51</v>
      </c>
      <c r="BD901" s="450">
        <v>28</v>
      </c>
      <c r="BE901" s="450" t="s">
        <v>239</v>
      </c>
      <c r="BF901" s="450" t="s">
        <v>239</v>
      </c>
      <c r="BG901" s="450" t="s">
        <v>239</v>
      </c>
      <c r="BH901" s="450" t="s">
        <v>239</v>
      </c>
      <c r="BI901" s="446" t="s">
        <v>198</v>
      </c>
      <c r="BJ901" s="446"/>
      <c r="BK901" s="452" t="s">
        <v>200</v>
      </c>
      <c r="BL901" s="459">
        <v>1.1499999999999999</v>
      </c>
      <c r="BM901" s="455">
        <v>40</v>
      </c>
      <c r="BN901" s="454" t="s">
        <v>195</v>
      </c>
      <c r="BO901" s="455" t="s">
        <v>195</v>
      </c>
      <c r="BP901" s="454" t="s">
        <v>195</v>
      </c>
      <c r="BQ901" s="454" t="s">
        <v>195</v>
      </c>
      <c r="BS901" s="432"/>
      <c r="BT901"/>
    </row>
    <row r="902" spans="1:72" ht="13.5" customHeight="1" outlineLevel="1">
      <c r="A902" s="54" t="s">
        <v>1654</v>
      </c>
      <c r="B902" s="432" t="s">
        <v>1633</v>
      </c>
      <c r="C902" s="432">
        <v>10</v>
      </c>
      <c r="D902" s="432">
        <v>6</v>
      </c>
      <c r="E902" s="432" t="s">
        <v>1650</v>
      </c>
      <c r="F902" s="433">
        <v>1165</v>
      </c>
      <c r="G902" s="456">
        <v>1036.8499999999999</v>
      </c>
      <c r="H902" s="434">
        <v>431.05</v>
      </c>
      <c r="I902" s="435">
        <v>10</v>
      </c>
      <c r="J902" s="436">
        <v>5</v>
      </c>
      <c r="K902" s="437">
        <v>4</v>
      </c>
      <c r="L902" s="438">
        <v>15.605176428549418</v>
      </c>
      <c r="M902" s="439">
        <v>7.8025882142747092</v>
      </c>
      <c r="N902" s="478">
        <v>6.2420705714197675</v>
      </c>
      <c r="O902" s="438">
        <v>20.373069097757487</v>
      </c>
      <c r="P902" s="439">
        <v>10.186534548878743</v>
      </c>
      <c r="Q902" s="437">
        <v>8.1492276391029943</v>
      </c>
      <c r="R902" s="442">
        <v>26</v>
      </c>
      <c r="S902" s="443">
        <v>13</v>
      </c>
      <c r="T902" s="437">
        <v>10.4</v>
      </c>
      <c r="U902" s="444">
        <v>150</v>
      </c>
      <c r="V902" s="432">
        <v>75</v>
      </c>
      <c r="W902" s="445">
        <v>60</v>
      </c>
      <c r="X902" s="443" t="s">
        <v>231</v>
      </c>
      <c r="Y902" s="436" t="s">
        <v>194</v>
      </c>
      <c r="Z902" s="436">
        <v>91.016949152542367</v>
      </c>
      <c r="AA902" s="436">
        <v>90.814689265536714</v>
      </c>
      <c r="AB902" s="436">
        <v>89.5</v>
      </c>
      <c r="AC902" s="436">
        <v>88.5</v>
      </c>
      <c r="AD902" s="436">
        <v>66</v>
      </c>
      <c r="AE902" s="436">
        <v>76</v>
      </c>
      <c r="AF902" s="436">
        <v>81</v>
      </c>
      <c r="AG902" s="436">
        <v>45</v>
      </c>
      <c r="AH902" s="436">
        <v>76.5</v>
      </c>
      <c r="AI902" s="436">
        <v>112.5</v>
      </c>
      <c r="AJ902" s="436">
        <v>69.75</v>
      </c>
      <c r="AK902" s="436">
        <v>170</v>
      </c>
      <c r="AL902" s="436">
        <v>250</v>
      </c>
      <c r="AM902" s="436">
        <v>155</v>
      </c>
      <c r="AN902" s="432">
        <v>18</v>
      </c>
      <c r="AO902" s="432">
        <v>35</v>
      </c>
      <c r="AP902" s="446">
        <v>330</v>
      </c>
      <c r="AQ902" s="447">
        <v>0</v>
      </c>
      <c r="AR902" s="446">
        <v>0</v>
      </c>
      <c r="AS902" s="449">
        <v>137</v>
      </c>
      <c r="AT902" s="432" t="s">
        <v>299</v>
      </c>
      <c r="AU902" s="432" t="s">
        <v>197</v>
      </c>
      <c r="AV902" s="450">
        <v>55</v>
      </c>
      <c r="AW902" s="450">
        <v>67</v>
      </c>
      <c r="AX902" s="450">
        <v>21</v>
      </c>
      <c r="AY902" s="450">
        <v>40</v>
      </c>
      <c r="AZ902" s="450">
        <v>42</v>
      </c>
      <c r="BA902" s="450">
        <v>51</v>
      </c>
      <c r="BB902" s="450">
        <v>46</v>
      </c>
      <c r="BC902" s="450">
        <v>51</v>
      </c>
      <c r="BD902" s="450">
        <v>28</v>
      </c>
      <c r="BE902" s="450" t="s">
        <v>239</v>
      </c>
      <c r="BF902" s="450" t="s">
        <v>239</v>
      </c>
      <c r="BG902" s="450" t="s">
        <v>239</v>
      </c>
      <c r="BH902" s="450" t="s">
        <v>239</v>
      </c>
      <c r="BI902" s="446" t="s">
        <v>198</v>
      </c>
      <c r="BJ902" s="446"/>
      <c r="BK902" s="452" t="s">
        <v>200</v>
      </c>
      <c r="BL902" s="459">
        <v>1.1499999999999999</v>
      </c>
      <c r="BM902" s="455">
        <v>40</v>
      </c>
      <c r="BN902" s="454" t="s">
        <v>195</v>
      </c>
      <c r="BO902" s="455" t="s">
        <v>195</v>
      </c>
      <c r="BP902" s="454" t="s">
        <v>195</v>
      </c>
      <c r="BQ902" s="454" t="s">
        <v>195</v>
      </c>
      <c r="BS902" s="432"/>
      <c r="BT902"/>
    </row>
    <row r="903" spans="1:72" ht="13.5" customHeight="1" outlineLevel="1">
      <c r="A903" s="54" t="s">
        <v>1655</v>
      </c>
      <c r="B903" s="432" t="s">
        <v>1633</v>
      </c>
      <c r="C903" s="432">
        <v>25</v>
      </c>
      <c r="D903" s="432">
        <v>2</v>
      </c>
      <c r="E903" s="432" t="s">
        <v>1656</v>
      </c>
      <c r="F903" s="433">
        <v>3525</v>
      </c>
      <c r="G903" s="456">
        <v>3137.25</v>
      </c>
      <c r="H903" s="434">
        <v>1304.25</v>
      </c>
      <c r="I903" s="435">
        <v>16</v>
      </c>
      <c r="J903" s="436">
        <v>8</v>
      </c>
      <c r="K903" s="437">
        <v>6.4</v>
      </c>
      <c r="L903" s="438">
        <v>31.688847789212641</v>
      </c>
      <c r="M903" s="439">
        <v>15.844423894606321</v>
      </c>
      <c r="N903" s="478">
        <v>12.675539115685057</v>
      </c>
      <c r="O903" s="438">
        <v>44.67098895903117</v>
      </c>
      <c r="P903" s="439">
        <v>22.335494479515585</v>
      </c>
      <c r="Q903" s="437">
        <v>17.868395583612468</v>
      </c>
      <c r="R903" s="442">
        <v>58</v>
      </c>
      <c r="S903" s="443">
        <v>29</v>
      </c>
      <c r="T903" s="437">
        <v>23.200000000000003</v>
      </c>
      <c r="U903" s="444">
        <v>366</v>
      </c>
      <c r="V903" s="432">
        <v>183</v>
      </c>
      <c r="W903" s="445">
        <v>146.4</v>
      </c>
      <c r="X903" s="443" t="s">
        <v>231</v>
      </c>
      <c r="Y903" s="436" t="s">
        <v>194</v>
      </c>
      <c r="Z903" s="436">
        <v>91.302660753880261</v>
      </c>
      <c r="AA903" s="436">
        <v>91.504434589800439</v>
      </c>
      <c r="AB903" s="436">
        <v>91</v>
      </c>
      <c r="AC903" s="436">
        <v>90.2</v>
      </c>
      <c r="AD903" s="436">
        <v>81</v>
      </c>
      <c r="AE903" s="436">
        <v>86</v>
      </c>
      <c r="AF903" s="436">
        <v>89</v>
      </c>
      <c r="AG903" s="436">
        <v>37</v>
      </c>
      <c r="AH903" s="436">
        <v>59.2</v>
      </c>
      <c r="AI903" s="436">
        <v>92.5</v>
      </c>
      <c r="AJ903" s="436">
        <v>55.5</v>
      </c>
      <c r="AK903" s="436">
        <v>160</v>
      </c>
      <c r="AL903" s="436">
        <v>250</v>
      </c>
      <c r="AM903" s="436">
        <v>150</v>
      </c>
      <c r="AN903" s="432">
        <v>16</v>
      </c>
      <c r="AO903" s="432">
        <v>30</v>
      </c>
      <c r="AP903" s="446">
        <v>375</v>
      </c>
      <c r="AQ903" s="447">
        <v>0</v>
      </c>
      <c r="AR903" s="446">
        <v>0</v>
      </c>
      <c r="AS903" s="449">
        <v>26</v>
      </c>
      <c r="AT903" s="432" t="s">
        <v>299</v>
      </c>
      <c r="AU903" s="432" t="s">
        <v>197</v>
      </c>
      <c r="AV903" s="450">
        <v>80</v>
      </c>
      <c r="AW903" s="450">
        <v>90</v>
      </c>
      <c r="AX903" s="450">
        <v>49</v>
      </c>
      <c r="AY903" s="450">
        <v>67</v>
      </c>
      <c r="AZ903" s="450">
        <v>74</v>
      </c>
      <c r="BA903" s="450">
        <v>74</v>
      </c>
      <c r="BB903" s="450">
        <v>76</v>
      </c>
      <c r="BC903" s="450">
        <v>70</v>
      </c>
      <c r="BD903" s="450">
        <v>60</v>
      </c>
      <c r="BE903" s="450" t="s">
        <v>239</v>
      </c>
      <c r="BF903" s="450" t="s">
        <v>239</v>
      </c>
      <c r="BG903" s="450" t="s">
        <v>239</v>
      </c>
      <c r="BH903" s="450" t="s">
        <v>239</v>
      </c>
      <c r="BI903" s="446" t="s">
        <v>198</v>
      </c>
      <c r="BJ903" s="446"/>
      <c r="BK903" s="452" t="s">
        <v>200</v>
      </c>
      <c r="BL903" s="459">
        <v>1.1499999999999999</v>
      </c>
      <c r="BM903" s="455">
        <v>40</v>
      </c>
      <c r="BN903" s="454" t="s">
        <v>195</v>
      </c>
      <c r="BO903" s="455" t="s">
        <v>195</v>
      </c>
      <c r="BP903" s="454" t="s">
        <v>195</v>
      </c>
      <c r="BQ903" s="454" t="s">
        <v>195</v>
      </c>
      <c r="BS903" s="432"/>
      <c r="BT903">
        <v>165.8894737</v>
      </c>
    </row>
    <row r="904" spans="1:72" ht="13.5" customHeight="1" outlineLevel="1">
      <c r="A904" s="54" t="s">
        <v>1657</v>
      </c>
      <c r="B904" s="432" t="s">
        <v>1633</v>
      </c>
      <c r="C904" s="432">
        <v>30</v>
      </c>
      <c r="D904" s="432">
        <v>2</v>
      </c>
      <c r="E904" s="432" t="s">
        <v>1658</v>
      </c>
      <c r="F904" s="433">
        <v>3525</v>
      </c>
      <c r="G904" s="456">
        <v>3137.25</v>
      </c>
      <c r="H904" s="434">
        <v>1304.25</v>
      </c>
      <c r="I904" s="435">
        <v>19</v>
      </c>
      <c r="J904" s="436">
        <v>9.5</v>
      </c>
      <c r="K904" s="437">
        <v>7.6000000000000005</v>
      </c>
      <c r="L904" s="438">
        <v>35.815767501296158</v>
      </c>
      <c r="M904" s="439">
        <v>17.907883750648079</v>
      </c>
      <c r="N904" s="478">
        <v>14.326307000518463</v>
      </c>
      <c r="O904" s="438">
        <v>50.659846819472705</v>
      </c>
      <c r="P904" s="439">
        <v>25.329923409736352</v>
      </c>
      <c r="Q904" s="437">
        <v>20.263938727789082</v>
      </c>
      <c r="R904" s="442">
        <v>68</v>
      </c>
      <c r="S904" s="443">
        <v>34</v>
      </c>
      <c r="T904" s="437">
        <v>27.200000000000003</v>
      </c>
      <c r="U904" s="444">
        <v>436</v>
      </c>
      <c r="V904" s="432">
        <v>218</v>
      </c>
      <c r="W904" s="445">
        <v>174.4</v>
      </c>
      <c r="X904" s="443" t="s">
        <v>231</v>
      </c>
      <c r="Y904" s="436" t="s">
        <v>194</v>
      </c>
      <c r="Z904" s="436">
        <v>91.302660753880261</v>
      </c>
      <c r="AA904" s="436">
        <v>91.504434589800439</v>
      </c>
      <c r="AB904" s="436">
        <v>91</v>
      </c>
      <c r="AC904" s="436">
        <v>90.2</v>
      </c>
      <c r="AD904" s="436">
        <v>86</v>
      </c>
      <c r="AE904" s="436">
        <v>91</v>
      </c>
      <c r="AF904" s="436">
        <v>92</v>
      </c>
      <c r="AG904" s="436">
        <v>45</v>
      </c>
      <c r="AH904" s="436">
        <v>72</v>
      </c>
      <c r="AI904" s="436">
        <v>112.5</v>
      </c>
      <c r="AJ904" s="436">
        <v>67.5</v>
      </c>
      <c r="AK904" s="436">
        <v>160</v>
      </c>
      <c r="AL904" s="436">
        <v>250</v>
      </c>
      <c r="AM904" s="436">
        <v>150</v>
      </c>
      <c r="AN904" s="432">
        <v>16</v>
      </c>
      <c r="AO904" s="432">
        <v>30</v>
      </c>
      <c r="AP904" s="446">
        <v>430</v>
      </c>
      <c r="AQ904" s="447">
        <v>0</v>
      </c>
      <c r="AR904" s="446">
        <v>0</v>
      </c>
      <c r="AS904" s="449">
        <v>30</v>
      </c>
      <c r="AT904" s="432" t="s">
        <v>299</v>
      </c>
      <c r="AU904" s="432" t="s">
        <v>197</v>
      </c>
      <c r="AV904" s="450">
        <v>69</v>
      </c>
      <c r="AW904" s="450">
        <v>79</v>
      </c>
      <c r="AX904" s="450">
        <v>50</v>
      </c>
      <c r="AY904" s="450">
        <v>57</v>
      </c>
      <c r="AZ904" s="450">
        <v>65</v>
      </c>
      <c r="BA904" s="450">
        <v>64</v>
      </c>
      <c r="BB904" s="450">
        <v>60</v>
      </c>
      <c r="BC904" s="450">
        <v>57</v>
      </c>
      <c r="BD904" s="450">
        <v>46</v>
      </c>
      <c r="BE904" s="450" t="s">
        <v>239</v>
      </c>
      <c r="BF904" s="450" t="s">
        <v>239</v>
      </c>
      <c r="BG904" s="450" t="s">
        <v>239</v>
      </c>
      <c r="BH904" s="450" t="s">
        <v>239</v>
      </c>
      <c r="BI904" s="446" t="s">
        <v>198</v>
      </c>
      <c r="BJ904" s="446"/>
      <c r="BK904" s="452" t="s">
        <v>200</v>
      </c>
      <c r="BL904" s="459">
        <v>1.1499999999999999</v>
      </c>
      <c r="BM904" s="455">
        <v>40</v>
      </c>
      <c r="BN904" s="454" t="s">
        <v>195</v>
      </c>
      <c r="BO904" s="455" t="s">
        <v>195</v>
      </c>
      <c r="BP904" s="454" t="s">
        <v>195</v>
      </c>
      <c r="BQ904" s="454" t="s">
        <v>195</v>
      </c>
      <c r="BS904" s="432"/>
      <c r="BT904" s="485">
        <v>156.22105260000001</v>
      </c>
    </row>
    <row r="905" spans="1:72" ht="13.5" customHeight="1" outlineLevel="1">
      <c r="A905" s="54" t="s">
        <v>1659</v>
      </c>
      <c r="B905" s="432" t="s">
        <v>1633</v>
      </c>
      <c r="C905" s="432">
        <v>25</v>
      </c>
      <c r="D905" s="432">
        <v>4</v>
      </c>
      <c r="E905" s="432" t="s">
        <v>1656</v>
      </c>
      <c r="F905" s="433">
        <v>1765</v>
      </c>
      <c r="G905" s="456">
        <v>1570.8500000000001</v>
      </c>
      <c r="H905" s="434">
        <v>829.55</v>
      </c>
      <c r="I905" s="435">
        <v>26</v>
      </c>
      <c r="J905" s="436">
        <v>13</v>
      </c>
      <c r="K905" s="437">
        <v>10.4</v>
      </c>
      <c r="L905" s="438">
        <v>34.630724573090248</v>
      </c>
      <c r="M905" s="439">
        <v>17.315362286545124</v>
      </c>
      <c r="N905" s="478">
        <v>13.852289829236099</v>
      </c>
      <c r="O905" s="438">
        <v>45.539025355938747</v>
      </c>
      <c r="P905" s="439">
        <v>22.769512677969374</v>
      </c>
      <c r="Q905" s="437">
        <v>18.2156101423755</v>
      </c>
      <c r="R905" s="442">
        <v>58</v>
      </c>
      <c r="S905" s="443">
        <v>29</v>
      </c>
      <c r="T905" s="437">
        <v>23.200000000000003</v>
      </c>
      <c r="U905" s="444">
        <v>366</v>
      </c>
      <c r="V905" s="432">
        <v>183</v>
      </c>
      <c r="W905" s="445">
        <v>146.4</v>
      </c>
      <c r="X905" s="443" t="s">
        <v>231</v>
      </c>
      <c r="Y905" s="436" t="s">
        <v>194</v>
      </c>
      <c r="Z905" s="436">
        <v>92.702290076335885</v>
      </c>
      <c r="AA905" s="436">
        <v>93.004580152671764</v>
      </c>
      <c r="AB905" s="436">
        <v>92.4</v>
      </c>
      <c r="AC905" s="436">
        <v>91.7</v>
      </c>
      <c r="AD905" s="436">
        <v>73</v>
      </c>
      <c r="AE905" s="436">
        <v>83</v>
      </c>
      <c r="AF905" s="436">
        <v>88</v>
      </c>
      <c r="AG905" s="436">
        <v>74</v>
      </c>
      <c r="AH905" s="436">
        <v>162.80000000000001</v>
      </c>
      <c r="AI905" s="436">
        <v>207.2</v>
      </c>
      <c r="AJ905" s="436">
        <v>124.32</v>
      </c>
      <c r="AK905" s="436">
        <v>220</v>
      </c>
      <c r="AL905" s="436">
        <v>280</v>
      </c>
      <c r="AM905" s="436">
        <v>168</v>
      </c>
      <c r="AN905" s="432">
        <v>19</v>
      </c>
      <c r="AO905" s="432">
        <v>40</v>
      </c>
      <c r="AP905" s="446">
        <v>375</v>
      </c>
      <c r="AQ905" s="447">
        <v>0</v>
      </c>
      <c r="AR905" s="446">
        <v>0</v>
      </c>
      <c r="AS905" s="449">
        <v>122</v>
      </c>
      <c r="AT905" s="432" t="s">
        <v>299</v>
      </c>
      <c r="AU905" s="432" t="s">
        <v>197</v>
      </c>
      <c r="AV905" s="450">
        <v>69</v>
      </c>
      <c r="AW905" s="450">
        <v>79</v>
      </c>
      <c r="AX905" s="450">
        <v>50</v>
      </c>
      <c r="AY905" s="450">
        <v>57</v>
      </c>
      <c r="AZ905" s="450">
        <v>65</v>
      </c>
      <c r="BA905" s="450">
        <v>64</v>
      </c>
      <c r="BB905" s="450">
        <v>60</v>
      </c>
      <c r="BC905" s="450">
        <v>57</v>
      </c>
      <c r="BD905" s="450">
        <v>46</v>
      </c>
      <c r="BE905" s="450" t="s">
        <v>239</v>
      </c>
      <c r="BF905" s="450" t="s">
        <v>239</v>
      </c>
      <c r="BG905" s="450" t="s">
        <v>239</v>
      </c>
      <c r="BH905" s="450" t="s">
        <v>239</v>
      </c>
      <c r="BI905" s="446" t="s">
        <v>198</v>
      </c>
      <c r="BJ905" s="446"/>
      <c r="BK905" s="452" t="s">
        <v>200</v>
      </c>
      <c r="BL905" s="459">
        <v>1.1499999999999999</v>
      </c>
      <c r="BM905" s="455">
        <v>40</v>
      </c>
      <c r="BN905" s="454" t="s">
        <v>195</v>
      </c>
      <c r="BO905" s="455" t="s">
        <v>195</v>
      </c>
      <c r="BP905" s="454" t="s">
        <v>195</v>
      </c>
      <c r="BQ905" s="454" t="s">
        <v>195</v>
      </c>
      <c r="BS905" s="432"/>
      <c r="BT905">
        <v>171.57684209999999</v>
      </c>
    </row>
    <row r="906" spans="1:72" ht="13.5" customHeight="1" outlineLevel="1">
      <c r="A906" s="54" t="s">
        <v>1660</v>
      </c>
      <c r="B906" s="432" t="s">
        <v>1633</v>
      </c>
      <c r="C906" s="432">
        <v>30</v>
      </c>
      <c r="D906" s="432">
        <v>4</v>
      </c>
      <c r="E906" s="432" t="s">
        <v>1658</v>
      </c>
      <c r="F906" s="433">
        <v>1765</v>
      </c>
      <c r="G906" s="456">
        <v>1570.8500000000001</v>
      </c>
      <c r="H906" s="434">
        <v>829.55</v>
      </c>
      <c r="I906" s="435">
        <v>30</v>
      </c>
      <c r="J906" s="436">
        <v>15</v>
      </c>
      <c r="K906" s="437">
        <v>12</v>
      </c>
      <c r="L906" s="438">
        <v>41.60208914982767</v>
      </c>
      <c r="M906" s="439">
        <v>20.801044574913835</v>
      </c>
      <c r="N906" s="478">
        <v>16.640835659931067</v>
      </c>
      <c r="O906" s="438">
        <v>53.996272922041662</v>
      </c>
      <c r="P906" s="439">
        <v>26.998136461020831</v>
      </c>
      <c r="Q906" s="437">
        <v>21.598509168816665</v>
      </c>
      <c r="R906" s="442">
        <v>70</v>
      </c>
      <c r="S906" s="443">
        <v>35</v>
      </c>
      <c r="T906" s="437">
        <v>28</v>
      </c>
      <c r="U906" s="444">
        <v>436</v>
      </c>
      <c r="V906" s="432">
        <v>218</v>
      </c>
      <c r="W906" s="445">
        <v>174.4</v>
      </c>
      <c r="X906" s="443" t="s">
        <v>231</v>
      </c>
      <c r="Y906" s="436" t="s">
        <v>194</v>
      </c>
      <c r="Z906" s="436">
        <v>92.601526717557263</v>
      </c>
      <c r="AA906" s="436">
        <v>93.004580152671764</v>
      </c>
      <c r="AB906" s="436">
        <v>92.4</v>
      </c>
      <c r="AC906" s="436">
        <v>91.7</v>
      </c>
      <c r="AD906" s="436">
        <v>73</v>
      </c>
      <c r="AE906" s="436">
        <v>84</v>
      </c>
      <c r="AF906" s="436">
        <v>88</v>
      </c>
      <c r="AG906" s="436">
        <v>89</v>
      </c>
      <c r="AH906" s="436">
        <v>195.8</v>
      </c>
      <c r="AI906" s="436">
        <v>249.2</v>
      </c>
      <c r="AJ906" s="436">
        <v>149.51999999999998</v>
      </c>
      <c r="AK906" s="436">
        <v>220</v>
      </c>
      <c r="AL906" s="436">
        <v>280</v>
      </c>
      <c r="AM906" s="436">
        <v>168</v>
      </c>
      <c r="AN906" s="432">
        <v>19</v>
      </c>
      <c r="AO906" s="432">
        <v>40</v>
      </c>
      <c r="AP906" s="446">
        <v>430</v>
      </c>
      <c r="AQ906" s="447">
        <v>0</v>
      </c>
      <c r="AR906" s="446">
        <v>0</v>
      </c>
      <c r="AS906" s="449">
        <v>144</v>
      </c>
      <c r="AT906" s="432" t="s">
        <v>299</v>
      </c>
      <c r="AU906" s="432" t="s">
        <v>197</v>
      </c>
      <c r="AV906" s="450">
        <v>69</v>
      </c>
      <c r="AW906" s="450">
        <v>79</v>
      </c>
      <c r="AX906" s="450">
        <v>50</v>
      </c>
      <c r="AY906" s="450">
        <v>57</v>
      </c>
      <c r="AZ906" s="450">
        <v>65</v>
      </c>
      <c r="BA906" s="450">
        <v>64</v>
      </c>
      <c r="BB906" s="450">
        <v>60</v>
      </c>
      <c r="BC906" s="450">
        <v>57</v>
      </c>
      <c r="BD906" s="450">
        <v>46</v>
      </c>
      <c r="BE906" s="450" t="s">
        <v>239</v>
      </c>
      <c r="BF906" s="450" t="s">
        <v>239</v>
      </c>
      <c r="BG906" s="450" t="s">
        <v>239</v>
      </c>
      <c r="BH906" s="450" t="s">
        <v>239</v>
      </c>
      <c r="BI906" s="446" t="s">
        <v>198</v>
      </c>
      <c r="BJ906" s="446"/>
      <c r="BK906" s="452" t="s">
        <v>200</v>
      </c>
      <c r="BL906" s="459">
        <v>1.1499999999999999</v>
      </c>
      <c r="BM906" s="455">
        <v>40</v>
      </c>
      <c r="BN906" s="454" t="s">
        <v>195</v>
      </c>
      <c r="BO906" s="455" t="s">
        <v>195</v>
      </c>
      <c r="BP906" s="454" t="s">
        <v>195</v>
      </c>
      <c r="BQ906" s="454" t="s">
        <v>195</v>
      </c>
      <c r="BS906" s="432"/>
      <c r="BT906">
        <v>166.53449470000001</v>
      </c>
    </row>
    <row r="907" spans="1:72" ht="13.5" customHeight="1" outlineLevel="1">
      <c r="A907" s="54" t="s">
        <v>1661</v>
      </c>
      <c r="B907" s="432" t="s">
        <v>1633</v>
      </c>
      <c r="C907" s="432">
        <v>15</v>
      </c>
      <c r="D907" s="432">
        <v>6</v>
      </c>
      <c r="E907" s="432" t="s">
        <v>1656</v>
      </c>
      <c r="F907" s="433">
        <v>1175</v>
      </c>
      <c r="G907" s="456">
        <v>1057.5</v>
      </c>
      <c r="H907" s="434">
        <v>470</v>
      </c>
      <c r="I907" s="435">
        <v>20</v>
      </c>
      <c r="J907" s="436">
        <v>10</v>
      </c>
      <c r="K907" s="437">
        <v>8</v>
      </c>
      <c r="L907" s="438">
        <v>26.8776701968537</v>
      </c>
      <c r="M907" s="439">
        <v>13.43883509842685</v>
      </c>
      <c r="N907" s="478">
        <v>10.751068078741481</v>
      </c>
      <c r="O907" s="438">
        <v>32.225144584226605</v>
      </c>
      <c r="P907" s="439">
        <v>16.112572292113303</v>
      </c>
      <c r="Q907" s="437">
        <v>12.890057833690642</v>
      </c>
      <c r="R907" s="442">
        <v>40</v>
      </c>
      <c r="S907" s="443">
        <v>20</v>
      </c>
      <c r="T907" s="437">
        <v>16</v>
      </c>
      <c r="U907" s="444">
        <v>232</v>
      </c>
      <c r="V907" s="432">
        <v>116</v>
      </c>
      <c r="W907" s="445">
        <v>92.800000000000011</v>
      </c>
      <c r="X907" s="443" t="s">
        <v>231</v>
      </c>
      <c r="Y907" s="436" t="s">
        <v>194</v>
      </c>
      <c r="Z907" s="436">
        <v>90.199999999999989</v>
      </c>
      <c r="AA907" s="436">
        <v>90.90547486033519</v>
      </c>
      <c r="AB907" s="436">
        <v>90.2</v>
      </c>
      <c r="AC907" s="436">
        <v>89.5</v>
      </c>
      <c r="AD907" s="436">
        <v>58</v>
      </c>
      <c r="AE907" s="436">
        <v>72</v>
      </c>
      <c r="AF907" s="436">
        <v>78</v>
      </c>
      <c r="AG907" s="436">
        <v>67</v>
      </c>
      <c r="AH907" s="436">
        <v>107.2</v>
      </c>
      <c r="AI907" s="436">
        <v>180.9</v>
      </c>
      <c r="AJ907" s="436">
        <v>93.8</v>
      </c>
      <c r="AK907" s="436">
        <v>160</v>
      </c>
      <c r="AL907" s="436">
        <v>270</v>
      </c>
      <c r="AM907" s="436">
        <v>140</v>
      </c>
      <c r="AN907" s="432">
        <v>20</v>
      </c>
      <c r="AO907" s="432">
        <v>45</v>
      </c>
      <c r="AP907" s="446">
        <v>375</v>
      </c>
      <c r="AQ907" s="447">
        <v>0</v>
      </c>
      <c r="AR907" s="446">
        <v>0</v>
      </c>
      <c r="AS907" s="449">
        <v>200</v>
      </c>
      <c r="AT907" s="432" t="s">
        <v>299</v>
      </c>
      <c r="AU907" s="432" t="s">
        <v>197</v>
      </c>
      <c r="AV907" s="450">
        <v>61</v>
      </c>
      <c r="AW907" s="450">
        <v>71</v>
      </c>
      <c r="AX907" s="450">
        <v>38</v>
      </c>
      <c r="AY907" s="450">
        <v>47</v>
      </c>
      <c r="AZ907" s="450">
        <v>58</v>
      </c>
      <c r="BA907" s="450">
        <v>56</v>
      </c>
      <c r="BB907" s="450">
        <v>53</v>
      </c>
      <c r="BC907" s="450">
        <v>45</v>
      </c>
      <c r="BD907" s="450">
        <v>34</v>
      </c>
      <c r="BE907" s="450" t="s">
        <v>239</v>
      </c>
      <c r="BF907" s="450" t="s">
        <v>239</v>
      </c>
      <c r="BG907" s="450" t="s">
        <v>239</v>
      </c>
      <c r="BH907" s="450" t="s">
        <v>239</v>
      </c>
      <c r="BI907" s="446" t="s">
        <v>198</v>
      </c>
      <c r="BJ907" s="446"/>
      <c r="BK907" s="452" t="s">
        <v>200</v>
      </c>
      <c r="BL907" s="459" t="s">
        <v>195</v>
      </c>
      <c r="BM907" s="455" t="s">
        <v>195</v>
      </c>
      <c r="BN907" s="454" t="s">
        <v>195</v>
      </c>
      <c r="BO907" s="455" t="s">
        <v>195</v>
      </c>
      <c r="BP907" s="454" t="s">
        <v>195</v>
      </c>
      <c r="BQ907" s="454" t="s">
        <v>195</v>
      </c>
      <c r="BS907" s="432"/>
      <c r="BT907">
        <v>165.2105263</v>
      </c>
    </row>
    <row r="908" spans="1:72" ht="13.5" customHeight="1" outlineLevel="1">
      <c r="A908" s="54" t="s">
        <v>1662</v>
      </c>
      <c r="B908" s="432" t="s">
        <v>1633</v>
      </c>
      <c r="C908" s="432">
        <v>20</v>
      </c>
      <c r="D908" s="432">
        <v>6</v>
      </c>
      <c r="E908" s="432" t="s">
        <v>1658</v>
      </c>
      <c r="F908" s="433">
        <v>1175</v>
      </c>
      <c r="G908" s="456">
        <v>1057.5</v>
      </c>
      <c r="H908" s="434">
        <v>470</v>
      </c>
      <c r="I908" s="435">
        <v>24</v>
      </c>
      <c r="J908" s="436">
        <v>12</v>
      </c>
      <c r="K908" s="437">
        <v>9.6000000000000014</v>
      </c>
      <c r="L908" s="438">
        <v>32.847032575740748</v>
      </c>
      <c r="M908" s="439">
        <v>16.423516287870374</v>
      </c>
      <c r="N908" s="478">
        <v>13.1388130302963</v>
      </c>
      <c r="O908" s="438">
        <v>41.808110903535152</v>
      </c>
      <c r="P908" s="439">
        <v>20.904055451767576</v>
      </c>
      <c r="Q908" s="437">
        <v>16.723244361414061</v>
      </c>
      <c r="R908" s="442">
        <v>52</v>
      </c>
      <c r="S908" s="443">
        <v>26</v>
      </c>
      <c r="T908" s="437">
        <v>20.8</v>
      </c>
      <c r="U908" s="444">
        <v>290</v>
      </c>
      <c r="V908" s="432">
        <v>145</v>
      </c>
      <c r="W908" s="445">
        <v>116</v>
      </c>
      <c r="X908" s="443" t="s">
        <v>231</v>
      </c>
      <c r="Y908" s="436" t="s">
        <v>194</v>
      </c>
      <c r="Z908" s="436">
        <v>90.6</v>
      </c>
      <c r="AA908" s="436">
        <v>90.9</v>
      </c>
      <c r="AB908" s="436">
        <v>90.2</v>
      </c>
      <c r="AC908" s="436">
        <v>89.5</v>
      </c>
      <c r="AD908" s="436">
        <v>63</v>
      </c>
      <c r="AE908" s="436">
        <v>74</v>
      </c>
      <c r="AF908" s="436">
        <v>80</v>
      </c>
      <c r="AG908" s="436">
        <v>89</v>
      </c>
      <c r="AH908" s="436">
        <v>142.4</v>
      </c>
      <c r="AI908" s="436">
        <v>222.5</v>
      </c>
      <c r="AJ908" s="436">
        <v>124.6</v>
      </c>
      <c r="AK908" s="436">
        <v>160</v>
      </c>
      <c r="AL908" s="436">
        <v>250</v>
      </c>
      <c r="AM908" s="436">
        <v>140</v>
      </c>
      <c r="AN908" s="432">
        <v>19</v>
      </c>
      <c r="AO908" s="432">
        <v>43</v>
      </c>
      <c r="AP908" s="446">
        <v>520</v>
      </c>
      <c r="AQ908" s="447">
        <v>0</v>
      </c>
      <c r="AR908" s="446">
        <v>0</v>
      </c>
      <c r="AS908" s="449">
        <v>262</v>
      </c>
      <c r="AT908" s="432" t="s">
        <v>299</v>
      </c>
      <c r="AU908" s="432" t="s">
        <v>197</v>
      </c>
      <c r="AV908" s="450">
        <v>61</v>
      </c>
      <c r="AW908" s="450">
        <v>71</v>
      </c>
      <c r="AX908" s="450">
        <v>38</v>
      </c>
      <c r="AY908" s="450">
        <v>47</v>
      </c>
      <c r="AZ908" s="450">
        <v>58</v>
      </c>
      <c r="BA908" s="450">
        <v>56</v>
      </c>
      <c r="BB908" s="450">
        <v>53</v>
      </c>
      <c r="BC908" s="450">
        <v>45</v>
      </c>
      <c r="BD908" s="450">
        <v>34</v>
      </c>
      <c r="BE908" s="450" t="s">
        <v>239</v>
      </c>
      <c r="BF908" s="450" t="s">
        <v>239</v>
      </c>
      <c r="BG908" s="450" t="s">
        <v>239</v>
      </c>
      <c r="BH908" s="450" t="s">
        <v>239</v>
      </c>
      <c r="BI908" s="446" t="s">
        <v>198</v>
      </c>
      <c r="BJ908" s="446"/>
      <c r="BK908" s="452" t="s">
        <v>200</v>
      </c>
      <c r="BL908" s="459">
        <v>1.1499999999999999</v>
      </c>
      <c r="BM908" s="455">
        <v>40</v>
      </c>
      <c r="BN908" s="454" t="s">
        <v>195</v>
      </c>
      <c r="BO908" s="455" t="s">
        <v>195</v>
      </c>
      <c r="BP908" s="454" t="s">
        <v>195</v>
      </c>
      <c r="BQ908" s="454" t="s">
        <v>195</v>
      </c>
      <c r="BS908" s="432"/>
      <c r="BT908">
        <v>163.3578947</v>
      </c>
    </row>
    <row r="909" spans="1:72" ht="13.5" customHeight="1" outlineLevel="1">
      <c r="A909" s="54" t="s">
        <v>1663</v>
      </c>
      <c r="B909" s="432" t="s">
        <v>1633</v>
      </c>
      <c r="C909" s="432">
        <v>40</v>
      </c>
      <c r="D909" s="432">
        <v>2</v>
      </c>
      <c r="E909" s="432" t="s">
        <v>1664</v>
      </c>
      <c r="F909" s="433">
        <v>3530</v>
      </c>
      <c r="G909" s="456">
        <v>3146</v>
      </c>
      <c r="H909" s="434">
        <v>1414</v>
      </c>
      <c r="I909" s="435">
        <v>24</v>
      </c>
      <c r="J909" s="436">
        <v>12</v>
      </c>
      <c r="K909" s="437">
        <v>9.6000000000000014</v>
      </c>
      <c r="L909" s="438">
        <v>50.26486545908628</v>
      </c>
      <c r="M909" s="439">
        <v>25.13243272954314</v>
      </c>
      <c r="N909" s="478">
        <v>20.105946183634515</v>
      </c>
      <c r="O909" s="438">
        <v>69.325082080473834</v>
      </c>
      <c r="P909" s="439">
        <v>34.662541040236917</v>
      </c>
      <c r="Q909" s="437">
        <v>27.730032832189536</v>
      </c>
      <c r="R909" s="442">
        <v>90</v>
      </c>
      <c r="S909" s="443">
        <v>45</v>
      </c>
      <c r="T909" s="437">
        <v>36</v>
      </c>
      <c r="U909" s="444">
        <v>580</v>
      </c>
      <c r="V909" s="432">
        <v>290</v>
      </c>
      <c r="W909" s="445">
        <v>232</v>
      </c>
      <c r="X909" s="443" t="s">
        <v>231</v>
      </c>
      <c r="Y909" s="436" t="s">
        <v>194</v>
      </c>
      <c r="Z909" s="436">
        <v>92.096969696969694</v>
      </c>
      <c r="AA909" s="436">
        <v>92.196212121212127</v>
      </c>
      <c r="AB909" s="436">
        <v>91.7</v>
      </c>
      <c r="AC909" s="436">
        <v>91</v>
      </c>
      <c r="AD909" s="436">
        <v>81</v>
      </c>
      <c r="AE909" s="436">
        <v>88</v>
      </c>
      <c r="AF909" s="436">
        <v>90</v>
      </c>
      <c r="AG909" s="436">
        <v>60</v>
      </c>
      <c r="AH909" s="436">
        <v>90</v>
      </c>
      <c r="AI909" s="436">
        <v>150</v>
      </c>
      <c r="AJ909" s="436">
        <v>83.399999999999991</v>
      </c>
      <c r="AK909" s="436">
        <v>150</v>
      </c>
      <c r="AL909" s="436">
        <v>250</v>
      </c>
      <c r="AM909" s="436">
        <v>139</v>
      </c>
      <c r="AN909" s="432">
        <v>22</v>
      </c>
      <c r="AO909" s="432">
        <v>45</v>
      </c>
      <c r="AP909" s="446">
        <v>565</v>
      </c>
      <c r="AQ909" s="447">
        <v>0</v>
      </c>
      <c r="AR909" s="446">
        <v>0</v>
      </c>
      <c r="AS909" s="449">
        <v>40</v>
      </c>
      <c r="AT909" s="432" t="s">
        <v>299</v>
      </c>
      <c r="AU909" s="432" t="s">
        <v>197</v>
      </c>
      <c r="AV909" s="450">
        <v>80</v>
      </c>
      <c r="AW909" s="450">
        <v>90</v>
      </c>
      <c r="AX909" s="450">
        <v>49</v>
      </c>
      <c r="AY909" s="450">
        <v>67</v>
      </c>
      <c r="AZ909" s="450">
        <v>74</v>
      </c>
      <c r="BA909" s="450">
        <v>75</v>
      </c>
      <c r="BB909" s="450">
        <v>76</v>
      </c>
      <c r="BC909" s="450">
        <v>69</v>
      </c>
      <c r="BD909" s="450">
        <v>59</v>
      </c>
      <c r="BE909" s="450" t="s">
        <v>239</v>
      </c>
      <c r="BF909" s="450" t="s">
        <v>239</v>
      </c>
      <c r="BG909" s="450" t="s">
        <v>239</v>
      </c>
      <c r="BH909" s="450" t="s">
        <v>239</v>
      </c>
      <c r="BI909" s="446" t="s">
        <v>198</v>
      </c>
      <c r="BJ909" s="446"/>
      <c r="BK909" s="452" t="s">
        <v>200</v>
      </c>
      <c r="BL909" s="459">
        <v>1.1499999999999999</v>
      </c>
      <c r="BM909" s="455">
        <v>40</v>
      </c>
      <c r="BN909" s="454" t="s">
        <v>195</v>
      </c>
      <c r="BO909" s="455" t="s">
        <v>195</v>
      </c>
      <c r="BP909" s="454" t="s">
        <v>195</v>
      </c>
      <c r="BQ909" s="454" t="s">
        <v>195</v>
      </c>
      <c r="BS909" s="432"/>
      <c r="BT909">
        <v>151.12105260000001</v>
      </c>
    </row>
    <row r="910" spans="1:72" ht="13.5" customHeight="1" outlineLevel="1">
      <c r="A910" s="54" t="s">
        <v>1665</v>
      </c>
      <c r="B910" s="432" t="s">
        <v>1633</v>
      </c>
      <c r="C910" s="432">
        <v>50</v>
      </c>
      <c r="D910" s="432">
        <v>2</v>
      </c>
      <c r="E910" s="432" t="s">
        <v>1666</v>
      </c>
      <c r="F910" s="433">
        <v>3530</v>
      </c>
      <c r="G910" s="456">
        <v>3146</v>
      </c>
      <c r="H910" s="434">
        <v>1414</v>
      </c>
      <c r="I910" s="435">
        <v>30</v>
      </c>
      <c r="J910" s="436">
        <v>15</v>
      </c>
      <c r="K910" s="437">
        <v>12</v>
      </c>
      <c r="L910" s="438">
        <v>60.787053229866629</v>
      </c>
      <c r="M910" s="439">
        <v>30.393526614933315</v>
      </c>
      <c r="N910" s="478">
        <v>24.314821291946654</v>
      </c>
      <c r="O910" s="438">
        <v>83.998338949737018</v>
      </c>
      <c r="P910" s="439">
        <v>41.999169474868509</v>
      </c>
      <c r="Q910" s="437">
        <v>33.599335579894806</v>
      </c>
      <c r="R910" s="442">
        <v>110</v>
      </c>
      <c r="S910" s="443">
        <v>55</v>
      </c>
      <c r="T910" s="437">
        <v>44</v>
      </c>
      <c r="U910" s="444">
        <v>726</v>
      </c>
      <c r="V910" s="432">
        <v>363</v>
      </c>
      <c r="W910" s="445">
        <v>290.40000000000003</v>
      </c>
      <c r="X910" s="443" t="s">
        <v>231</v>
      </c>
      <c r="Y910" s="436" t="s">
        <v>194</v>
      </c>
      <c r="Z910" s="436">
        <v>92.9</v>
      </c>
      <c r="AA910" s="436">
        <v>93</v>
      </c>
      <c r="AB910" s="436">
        <v>92.4</v>
      </c>
      <c r="AC910" s="436">
        <v>91.7</v>
      </c>
      <c r="AD910" s="436">
        <v>83</v>
      </c>
      <c r="AE910" s="436">
        <v>90</v>
      </c>
      <c r="AF910" s="436">
        <v>92</v>
      </c>
      <c r="AG910" s="436">
        <v>74</v>
      </c>
      <c r="AH910" s="436">
        <v>111</v>
      </c>
      <c r="AI910" s="436">
        <v>185</v>
      </c>
      <c r="AJ910" s="436">
        <v>102.86</v>
      </c>
      <c r="AK910" s="436">
        <v>150</v>
      </c>
      <c r="AL910" s="436">
        <v>250</v>
      </c>
      <c r="AM910" s="436">
        <v>139</v>
      </c>
      <c r="AN910" s="432">
        <v>18</v>
      </c>
      <c r="AO910" s="432">
        <v>37</v>
      </c>
      <c r="AP910" s="446">
        <v>600</v>
      </c>
      <c r="AQ910" s="447">
        <v>0</v>
      </c>
      <c r="AR910" s="446">
        <v>0</v>
      </c>
      <c r="AS910" s="449">
        <v>49</v>
      </c>
      <c r="AT910" s="432" t="s">
        <v>299</v>
      </c>
      <c r="AU910" s="432" t="s">
        <v>197</v>
      </c>
      <c r="AV910" s="450">
        <v>64</v>
      </c>
      <c r="AW910" s="450">
        <v>75</v>
      </c>
      <c r="AX910" s="450">
        <v>39</v>
      </c>
      <c r="AY910" s="450">
        <v>53</v>
      </c>
      <c r="AZ910" s="450">
        <v>61</v>
      </c>
      <c r="BA910" s="450">
        <v>59</v>
      </c>
      <c r="BB910" s="450">
        <v>58</v>
      </c>
      <c r="BC910" s="450">
        <v>47</v>
      </c>
      <c r="BD910" s="450">
        <v>41</v>
      </c>
      <c r="BE910" s="450" t="s">
        <v>239</v>
      </c>
      <c r="BF910" s="450" t="s">
        <v>239</v>
      </c>
      <c r="BG910" s="450" t="s">
        <v>239</v>
      </c>
      <c r="BH910" s="450" t="s">
        <v>239</v>
      </c>
      <c r="BI910" s="446" t="s">
        <v>198</v>
      </c>
      <c r="BJ910" s="446"/>
      <c r="BK910" s="452" t="s">
        <v>200</v>
      </c>
      <c r="BL910" s="459">
        <v>1.1499999999999999</v>
      </c>
      <c r="BM910" s="455">
        <v>40</v>
      </c>
      <c r="BN910" s="454" t="s">
        <v>195</v>
      </c>
      <c r="BO910" s="455" t="s">
        <v>195</v>
      </c>
      <c r="BP910" s="454" t="s">
        <v>195</v>
      </c>
      <c r="BQ910" s="454" t="s">
        <v>195</v>
      </c>
      <c r="BS910" s="432"/>
      <c r="BT910">
        <v>151.0505263</v>
      </c>
    </row>
    <row r="911" spans="1:72" ht="13.5" customHeight="1" outlineLevel="1">
      <c r="A911" s="54" t="s">
        <v>1667</v>
      </c>
      <c r="B911" s="432" t="s">
        <v>1633</v>
      </c>
      <c r="C911" s="432">
        <v>40</v>
      </c>
      <c r="D911" s="432">
        <v>4</v>
      </c>
      <c r="E911" s="432" t="s">
        <v>1664</v>
      </c>
      <c r="F911" s="433">
        <v>1770</v>
      </c>
      <c r="G911" s="456">
        <v>1584</v>
      </c>
      <c r="H911" s="434">
        <v>872</v>
      </c>
      <c r="I911" s="435">
        <v>30</v>
      </c>
      <c r="J911" s="436">
        <v>15</v>
      </c>
      <c r="K911" s="437">
        <v>12</v>
      </c>
      <c r="L911" s="438">
        <v>51.46847824241182</v>
      </c>
      <c r="M911" s="439">
        <v>25.73423912120591</v>
      </c>
      <c r="N911" s="478">
        <v>20.587391296964729</v>
      </c>
      <c r="O911" s="438">
        <v>72.395925555746928</v>
      </c>
      <c r="P911" s="439">
        <v>36.197962777873464</v>
      </c>
      <c r="Q911" s="437">
        <v>28.958370222298772</v>
      </c>
      <c r="R911" s="442">
        <v>94</v>
      </c>
      <c r="S911" s="443">
        <v>47</v>
      </c>
      <c r="T911" s="437">
        <v>37.6</v>
      </c>
      <c r="U911" s="444">
        <v>580</v>
      </c>
      <c r="V911" s="432">
        <v>290</v>
      </c>
      <c r="W911" s="445">
        <v>232</v>
      </c>
      <c r="X911" s="443" t="s">
        <v>231</v>
      </c>
      <c r="Y911" s="436" t="s">
        <v>194</v>
      </c>
      <c r="Z911" s="436">
        <v>93.40259740259738</v>
      </c>
      <c r="AA911" s="436">
        <v>93.603896103896091</v>
      </c>
      <c r="AB911" s="436">
        <v>93</v>
      </c>
      <c r="AC911" s="436">
        <v>92.4</v>
      </c>
      <c r="AD911" s="436">
        <v>78</v>
      </c>
      <c r="AE911" s="436">
        <v>83</v>
      </c>
      <c r="AF911" s="436">
        <v>86</v>
      </c>
      <c r="AG911" s="436">
        <v>119</v>
      </c>
      <c r="AH911" s="436">
        <v>226.1</v>
      </c>
      <c r="AI911" s="436">
        <v>285.60000000000002</v>
      </c>
      <c r="AJ911" s="436">
        <v>199.92</v>
      </c>
      <c r="AK911" s="436">
        <v>190</v>
      </c>
      <c r="AL911" s="436">
        <v>240</v>
      </c>
      <c r="AM911" s="436">
        <v>168</v>
      </c>
      <c r="AN911" s="432">
        <v>20</v>
      </c>
      <c r="AO911" s="432">
        <v>40</v>
      </c>
      <c r="AP911" s="446">
        <v>565</v>
      </c>
      <c r="AQ911" s="447">
        <v>0</v>
      </c>
      <c r="AR911" s="446">
        <v>0</v>
      </c>
      <c r="AS911" s="449">
        <v>189</v>
      </c>
      <c r="AT911" s="432" t="s">
        <v>299</v>
      </c>
      <c r="AU911" s="432" t="s">
        <v>197</v>
      </c>
      <c r="AV911" s="450">
        <v>73</v>
      </c>
      <c r="AW911" s="450">
        <v>83</v>
      </c>
      <c r="AX911" s="450">
        <v>52</v>
      </c>
      <c r="AY911" s="450">
        <v>58</v>
      </c>
      <c r="AZ911" s="450">
        <v>69</v>
      </c>
      <c r="BA911" s="450">
        <v>68</v>
      </c>
      <c r="BB911" s="450">
        <v>65</v>
      </c>
      <c r="BC911" s="450">
        <v>61</v>
      </c>
      <c r="BD911" s="450">
        <v>49</v>
      </c>
      <c r="BE911" s="450" t="s">
        <v>239</v>
      </c>
      <c r="BF911" s="450" t="s">
        <v>239</v>
      </c>
      <c r="BG911" s="450" t="s">
        <v>239</v>
      </c>
      <c r="BH911" s="450" t="s">
        <v>239</v>
      </c>
      <c r="BI911" s="446" t="s">
        <v>198</v>
      </c>
      <c r="BJ911" s="446"/>
      <c r="BK911" s="452" t="s">
        <v>200</v>
      </c>
      <c r="BL911" s="459">
        <v>1.1499999999999999</v>
      </c>
      <c r="BM911" s="455">
        <v>40</v>
      </c>
      <c r="BN911" s="454" t="s">
        <v>195</v>
      </c>
      <c r="BO911" s="455" t="s">
        <v>195</v>
      </c>
      <c r="BP911" s="454" t="s">
        <v>195</v>
      </c>
      <c r="BQ911" s="454" t="s">
        <v>195</v>
      </c>
      <c r="BS911" s="432"/>
      <c r="BT911">
        <v>155.26842110000001</v>
      </c>
    </row>
    <row r="912" spans="1:72" ht="13.5" customHeight="1" outlineLevel="1">
      <c r="A912" s="54" t="s">
        <v>1668</v>
      </c>
      <c r="B912" s="432" t="s">
        <v>1633</v>
      </c>
      <c r="C912" s="432">
        <v>50</v>
      </c>
      <c r="D912" s="432">
        <v>4</v>
      </c>
      <c r="E912" s="432" t="s">
        <v>1666</v>
      </c>
      <c r="F912" s="433">
        <v>1770</v>
      </c>
      <c r="G912" s="456">
        <v>1584</v>
      </c>
      <c r="H912" s="434">
        <v>872</v>
      </c>
      <c r="I912" s="435">
        <v>36</v>
      </c>
      <c r="J912" s="436">
        <v>18</v>
      </c>
      <c r="K912" s="437">
        <v>14.4</v>
      </c>
      <c r="L912" s="438">
        <v>64.266345275777937</v>
      </c>
      <c r="M912" s="439">
        <v>32.133172637888968</v>
      </c>
      <c r="N912" s="478">
        <v>25.706538110311175</v>
      </c>
      <c r="O912" s="438">
        <v>85.353150868281162</v>
      </c>
      <c r="P912" s="439">
        <v>42.676575434140581</v>
      </c>
      <c r="Q912" s="437">
        <v>34.141260347312468</v>
      </c>
      <c r="R912" s="442">
        <v>116</v>
      </c>
      <c r="S912" s="443">
        <v>58</v>
      </c>
      <c r="T912" s="437">
        <v>46.400000000000006</v>
      </c>
      <c r="U912" s="444">
        <v>726</v>
      </c>
      <c r="V912" s="432">
        <v>363</v>
      </c>
      <c r="W912" s="445">
        <v>290.40000000000003</v>
      </c>
      <c r="X912" s="443" t="s">
        <v>231</v>
      </c>
      <c r="Y912" s="436" t="s">
        <v>194</v>
      </c>
      <c r="Z912" s="436">
        <v>93.503246753246742</v>
      </c>
      <c r="AA912" s="436">
        <v>93.603896103896091</v>
      </c>
      <c r="AB912" s="436">
        <v>93</v>
      </c>
      <c r="AC912" s="436">
        <v>92.4</v>
      </c>
      <c r="AD912" s="436">
        <v>78</v>
      </c>
      <c r="AE912" s="436">
        <v>88</v>
      </c>
      <c r="AF912" s="436">
        <v>87</v>
      </c>
      <c r="AG912" s="436">
        <v>148</v>
      </c>
      <c r="AH912" s="436">
        <v>281.2</v>
      </c>
      <c r="AI912" s="436">
        <v>355.2</v>
      </c>
      <c r="AJ912" s="436">
        <v>248.64</v>
      </c>
      <c r="AK912" s="436">
        <v>190</v>
      </c>
      <c r="AL912" s="436">
        <v>240</v>
      </c>
      <c r="AM912" s="436">
        <v>168</v>
      </c>
      <c r="AN912" s="432">
        <v>20</v>
      </c>
      <c r="AO912" s="432">
        <v>40</v>
      </c>
      <c r="AP912" s="446">
        <v>925.94100000000003</v>
      </c>
      <c r="AQ912" s="447">
        <v>0</v>
      </c>
      <c r="AR912" s="446">
        <v>0</v>
      </c>
      <c r="AS912" s="449">
        <v>232</v>
      </c>
      <c r="AT912" s="432" t="s">
        <v>299</v>
      </c>
      <c r="AU912" s="432" t="s">
        <v>197</v>
      </c>
      <c r="AV912" s="450">
        <v>64</v>
      </c>
      <c r="AW912" s="450">
        <v>75</v>
      </c>
      <c r="AX912" s="450">
        <v>39</v>
      </c>
      <c r="AY912" s="450">
        <v>53</v>
      </c>
      <c r="AZ912" s="450">
        <v>61</v>
      </c>
      <c r="BA912" s="450">
        <v>59</v>
      </c>
      <c r="BB912" s="450">
        <v>58</v>
      </c>
      <c r="BC912" s="450">
        <v>47</v>
      </c>
      <c r="BD912" s="450">
        <v>41</v>
      </c>
      <c r="BE912" s="450" t="s">
        <v>239</v>
      </c>
      <c r="BF912" s="450" t="s">
        <v>239</v>
      </c>
      <c r="BG912" s="450" t="s">
        <v>239</v>
      </c>
      <c r="BH912" s="450" t="s">
        <v>239</v>
      </c>
      <c r="BI912" s="446" t="s">
        <v>198</v>
      </c>
      <c r="BJ912" s="446"/>
      <c r="BK912" s="452" t="s">
        <v>200</v>
      </c>
      <c r="BL912" s="459">
        <v>1.1499999999999999</v>
      </c>
      <c r="BM912" s="455">
        <v>40</v>
      </c>
      <c r="BN912" s="454" t="s">
        <v>195</v>
      </c>
      <c r="BO912" s="455" t="s">
        <v>195</v>
      </c>
      <c r="BP912" s="454" t="s">
        <v>195</v>
      </c>
      <c r="BQ912" s="454" t="s">
        <v>195</v>
      </c>
      <c r="BS912" s="432"/>
      <c r="BT912">
        <v>165.65789470000001</v>
      </c>
    </row>
    <row r="913" spans="1:72" ht="13.5" customHeight="1" outlineLevel="1">
      <c r="A913" s="54" t="s">
        <v>1669</v>
      </c>
      <c r="B913" s="432" t="s">
        <v>1633</v>
      </c>
      <c r="C913" s="432">
        <v>25</v>
      </c>
      <c r="D913" s="432">
        <v>6</v>
      </c>
      <c r="E913" s="432" t="s">
        <v>1664</v>
      </c>
      <c r="F913" s="433">
        <v>1180</v>
      </c>
      <c r="G913" s="456">
        <v>1054</v>
      </c>
      <c r="H913" s="434">
        <v>545</v>
      </c>
      <c r="I913" s="435">
        <v>30</v>
      </c>
      <c r="J913" s="436">
        <v>15</v>
      </c>
      <c r="K913" s="437">
        <v>12</v>
      </c>
      <c r="L913" s="438">
        <v>44.160411934669838</v>
      </c>
      <c r="M913" s="439">
        <v>22.080205967334919</v>
      </c>
      <c r="N913" s="478">
        <v>17.664164773867935</v>
      </c>
      <c r="O913" s="438">
        <v>54.584507920375181</v>
      </c>
      <c r="P913" s="439">
        <v>27.29225396018759</v>
      </c>
      <c r="Q913" s="437">
        <v>21.833803168150073</v>
      </c>
      <c r="R913" s="442">
        <v>66</v>
      </c>
      <c r="S913" s="443">
        <v>33</v>
      </c>
      <c r="T913" s="437">
        <v>26.400000000000002</v>
      </c>
      <c r="U913" s="444">
        <v>366</v>
      </c>
      <c r="V913" s="432">
        <v>183</v>
      </c>
      <c r="W913" s="445">
        <v>146.4</v>
      </c>
      <c r="X913" s="443" t="s">
        <v>231</v>
      </c>
      <c r="Y913" s="436" t="s">
        <v>194</v>
      </c>
      <c r="Z913" s="436">
        <v>91.498461538461527</v>
      </c>
      <c r="AA913" s="436">
        <v>92.002307692307681</v>
      </c>
      <c r="AB913" s="436">
        <v>91.7</v>
      </c>
      <c r="AC913" s="436">
        <v>91</v>
      </c>
      <c r="AD913" s="436">
        <v>58</v>
      </c>
      <c r="AE913" s="436">
        <v>70</v>
      </c>
      <c r="AF913" s="436">
        <v>78</v>
      </c>
      <c r="AG913" s="436">
        <v>111</v>
      </c>
      <c r="AH913" s="436">
        <v>188.7</v>
      </c>
      <c r="AI913" s="436">
        <v>266.39999999999998</v>
      </c>
      <c r="AJ913" s="436">
        <v>175.38</v>
      </c>
      <c r="AK913" s="436">
        <v>170</v>
      </c>
      <c r="AL913" s="436">
        <v>240</v>
      </c>
      <c r="AM913" s="436">
        <v>158</v>
      </c>
      <c r="AN913" s="432">
        <v>25</v>
      </c>
      <c r="AO913" s="432">
        <v>50</v>
      </c>
      <c r="AP913" s="446">
        <v>565</v>
      </c>
      <c r="AQ913" s="447">
        <v>0</v>
      </c>
      <c r="AR913" s="446">
        <v>0</v>
      </c>
      <c r="AS913" s="449">
        <v>324</v>
      </c>
      <c r="AT913" s="432" t="s">
        <v>299</v>
      </c>
      <c r="AU913" s="432" t="s">
        <v>197</v>
      </c>
      <c r="AV913" s="450">
        <v>65</v>
      </c>
      <c r="AW913" s="450">
        <v>76</v>
      </c>
      <c r="AX913" s="450">
        <v>45</v>
      </c>
      <c r="AY913" s="450">
        <v>55</v>
      </c>
      <c r="AZ913" s="450">
        <v>62</v>
      </c>
      <c r="BA913" s="450">
        <v>59</v>
      </c>
      <c r="BB913" s="450">
        <v>57</v>
      </c>
      <c r="BC913" s="450">
        <v>50</v>
      </c>
      <c r="BD913" s="450">
        <v>38</v>
      </c>
      <c r="BE913" s="450" t="s">
        <v>239</v>
      </c>
      <c r="BF913" s="450" t="s">
        <v>239</v>
      </c>
      <c r="BG913" s="450" t="s">
        <v>239</v>
      </c>
      <c r="BH913" s="450" t="s">
        <v>239</v>
      </c>
      <c r="BI913" s="446" t="s">
        <v>198</v>
      </c>
      <c r="BJ913" s="446"/>
      <c r="BK913" s="452" t="s">
        <v>200</v>
      </c>
      <c r="BL913" s="459">
        <v>1.1499999999999999</v>
      </c>
      <c r="BM913" s="455">
        <v>40</v>
      </c>
      <c r="BN913" s="454" t="s">
        <v>195</v>
      </c>
      <c r="BO913" s="455" t="s">
        <v>195</v>
      </c>
      <c r="BP913" s="454" t="s">
        <v>195</v>
      </c>
      <c r="BQ913" s="454" t="s">
        <v>195</v>
      </c>
      <c r="BS913" s="432"/>
      <c r="BT913">
        <v>174.26315790000001</v>
      </c>
    </row>
    <row r="914" spans="1:72" ht="13.5" customHeight="1" outlineLevel="1">
      <c r="A914" s="54" t="s">
        <v>1670</v>
      </c>
      <c r="B914" s="432" t="s">
        <v>1633</v>
      </c>
      <c r="C914" s="432">
        <v>30</v>
      </c>
      <c r="D914" s="432">
        <v>6</v>
      </c>
      <c r="E914" s="432" t="s">
        <v>1666</v>
      </c>
      <c r="F914" s="433">
        <v>1180</v>
      </c>
      <c r="G914" s="456">
        <v>1054</v>
      </c>
      <c r="H914" s="434">
        <v>545</v>
      </c>
      <c r="I914" s="435">
        <v>38</v>
      </c>
      <c r="J914" s="436">
        <v>19</v>
      </c>
      <c r="K914" s="437">
        <v>15.200000000000001</v>
      </c>
      <c r="L914" s="438">
        <v>51.865832607659492</v>
      </c>
      <c r="M914" s="439">
        <v>25.932916303829746</v>
      </c>
      <c r="N914" s="478">
        <v>20.7463330430638</v>
      </c>
      <c r="O914" s="438">
        <v>64.437698475015992</v>
      </c>
      <c r="P914" s="439">
        <v>32.218849237507996</v>
      </c>
      <c r="Q914" s="437">
        <v>25.775079390006397</v>
      </c>
      <c r="R914" s="442">
        <v>78</v>
      </c>
      <c r="S914" s="443">
        <v>39</v>
      </c>
      <c r="T914" s="437">
        <v>31.200000000000003</v>
      </c>
      <c r="U914" s="444">
        <v>436</v>
      </c>
      <c r="V914" s="432">
        <v>218</v>
      </c>
      <c r="W914" s="445">
        <v>174.4</v>
      </c>
      <c r="X914" s="443" t="s">
        <v>231</v>
      </c>
      <c r="Y914" s="436" t="s">
        <v>194</v>
      </c>
      <c r="Z914" s="436">
        <v>91.901538461538465</v>
      </c>
      <c r="AA914" s="436">
        <v>92.203846153846158</v>
      </c>
      <c r="AB914" s="436">
        <v>91.7</v>
      </c>
      <c r="AC914" s="436">
        <v>91</v>
      </c>
      <c r="AD914" s="436">
        <v>59</v>
      </c>
      <c r="AE914" s="436">
        <v>71</v>
      </c>
      <c r="AF914" s="436">
        <v>79</v>
      </c>
      <c r="AG914" s="436">
        <v>134</v>
      </c>
      <c r="AH914" s="436">
        <v>227.8</v>
      </c>
      <c r="AI914" s="436">
        <v>321.60000000000002</v>
      </c>
      <c r="AJ914" s="436">
        <v>211.72</v>
      </c>
      <c r="AK914" s="436">
        <v>170</v>
      </c>
      <c r="AL914" s="436">
        <v>240</v>
      </c>
      <c r="AM914" s="436">
        <v>158</v>
      </c>
      <c r="AN914" s="432">
        <v>25</v>
      </c>
      <c r="AO914" s="432">
        <v>50</v>
      </c>
      <c r="AP914" s="446">
        <v>600</v>
      </c>
      <c r="AQ914" s="447">
        <v>0</v>
      </c>
      <c r="AR914" s="446">
        <v>0</v>
      </c>
      <c r="AS914" s="449">
        <v>384</v>
      </c>
      <c r="AT914" s="432" t="s">
        <v>299</v>
      </c>
      <c r="AU914" s="432" t="s">
        <v>197</v>
      </c>
      <c r="AV914" s="450">
        <v>65</v>
      </c>
      <c r="AW914" s="450">
        <v>76</v>
      </c>
      <c r="AX914" s="450">
        <v>45</v>
      </c>
      <c r="AY914" s="450">
        <v>55</v>
      </c>
      <c r="AZ914" s="450">
        <v>62</v>
      </c>
      <c r="BA914" s="450">
        <v>59</v>
      </c>
      <c r="BB914" s="450">
        <v>57</v>
      </c>
      <c r="BC914" s="450">
        <v>50</v>
      </c>
      <c r="BD914" s="450">
        <v>38</v>
      </c>
      <c r="BE914" s="450" t="s">
        <v>239</v>
      </c>
      <c r="BF914" s="450" t="s">
        <v>239</v>
      </c>
      <c r="BG914" s="450" t="s">
        <v>239</v>
      </c>
      <c r="BH914" s="450" t="s">
        <v>239</v>
      </c>
      <c r="BI914" s="446" t="s">
        <v>198</v>
      </c>
      <c r="BJ914" s="446"/>
      <c r="BK914" s="452" t="s">
        <v>200</v>
      </c>
      <c r="BL914" s="459">
        <v>1.1499999999999999</v>
      </c>
      <c r="BM914" s="455">
        <v>40</v>
      </c>
      <c r="BN914" s="454" t="s">
        <v>195</v>
      </c>
      <c r="BO914" s="455" t="s">
        <v>195</v>
      </c>
      <c r="BP914" s="454" t="s">
        <v>195</v>
      </c>
      <c r="BQ914" s="454" t="s">
        <v>195</v>
      </c>
      <c r="BS914" s="432"/>
      <c r="BT914">
        <v>161.7105263</v>
      </c>
    </row>
    <row r="915" spans="1:72" ht="13.5" customHeight="1" outlineLevel="1">
      <c r="A915" s="54" t="s">
        <v>1671</v>
      </c>
      <c r="B915" s="432" t="s">
        <v>1633</v>
      </c>
      <c r="C915" s="432">
        <v>60</v>
      </c>
      <c r="D915" s="432">
        <v>2</v>
      </c>
      <c r="E915" s="432" t="s">
        <v>1672</v>
      </c>
      <c r="F915" s="433">
        <v>3565</v>
      </c>
      <c r="G915" s="456">
        <v>3172</v>
      </c>
      <c r="H915" s="434">
        <v>1069</v>
      </c>
      <c r="I915" s="435">
        <v>38</v>
      </c>
      <c r="J915" s="436">
        <v>19</v>
      </c>
      <c r="K915" s="437">
        <v>15.200000000000001</v>
      </c>
      <c r="L915" s="438">
        <v>74.503926267873297</v>
      </c>
      <c r="M915" s="439">
        <v>37.251963133936648</v>
      </c>
      <c r="N915" s="478">
        <v>29.801570507149322</v>
      </c>
      <c r="O915" s="438">
        <v>103.7125847898761</v>
      </c>
      <c r="P915" s="439">
        <v>51.856292394938052</v>
      </c>
      <c r="Q915" s="437">
        <v>41.485033915950446</v>
      </c>
      <c r="R915" s="442">
        <v>136</v>
      </c>
      <c r="S915" s="443">
        <v>68</v>
      </c>
      <c r="T915" s="437">
        <v>54.400000000000006</v>
      </c>
      <c r="U915" s="444">
        <v>870</v>
      </c>
      <c r="V915" s="432">
        <v>435</v>
      </c>
      <c r="W915" s="445">
        <v>348</v>
      </c>
      <c r="X915" s="443" t="s">
        <v>231</v>
      </c>
      <c r="Y915" s="436" t="s">
        <v>194</v>
      </c>
      <c r="Z915" s="436">
        <v>93.201298701298683</v>
      </c>
      <c r="AA915" s="436">
        <v>93.503246753246742</v>
      </c>
      <c r="AB915" s="436">
        <v>93</v>
      </c>
      <c r="AC915" s="436">
        <v>92.4</v>
      </c>
      <c r="AD915" s="436">
        <v>81</v>
      </c>
      <c r="AE915" s="436">
        <v>87</v>
      </c>
      <c r="AF915" s="436">
        <v>89</v>
      </c>
      <c r="AG915" s="436">
        <v>89</v>
      </c>
      <c r="AH915" s="436">
        <v>142.4</v>
      </c>
      <c r="AI915" s="436">
        <v>222.5</v>
      </c>
      <c r="AJ915" s="436">
        <v>133.5</v>
      </c>
      <c r="AK915" s="436">
        <v>160</v>
      </c>
      <c r="AL915" s="436">
        <v>250</v>
      </c>
      <c r="AM915" s="436">
        <v>150</v>
      </c>
      <c r="AN915" s="432">
        <v>16</v>
      </c>
      <c r="AO915" s="432">
        <v>28</v>
      </c>
      <c r="AP915" s="446">
        <v>800</v>
      </c>
      <c r="AQ915" s="447">
        <v>0</v>
      </c>
      <c r="AR915" s="446">
        <v>0</v>
      </c>
      <c r="AS915" s="449">
        <v>58</v>
      </c>
      <c r="AT915" s="432" t="s">
        <v>299</v>
      </c>
      <c r="AU915" s="432" t="s">
        <v>197</v>
      </c>
      <c r="AV915" s="450">
        <v>89</v>
      </c>
      <c r="AW915" s="450">
        <v>100</v>
      </c>
      <c r="AX915" s="450">
        <v>62</v>
      </c>
      <c r="AY915" s="450">
        <v>76</v>
      </c>
      <c r="AZ915" s="450">
        <v>81</v>
      </c>
      <c r="BA915" s="450">
        <v>84</v>
      </c>
      <c r="BB915" s="450">
        <v>85</v>
      </c>
      <c r="BC915" s="450">
        <v>80</v>
      </c>
      <c r="BD915" s="450">
        <v>69</v>
      </c>
      <c r="BE915" s="450" t="s">
        <v>239</v>
      </c>
      <c r="BF915" s="450" t="s">
        <v>239</v>
      </c>
      <c r="BG915" s="450" t="s">
        <v>239</v>
      </c>
      <c r="BH915" s="450" t="s">
        <v>239</v>
      </c>
      <c r="BI915" s="446" t="s">
        <v>198</v>
      </c>
      <c r="BJ915" s="446"/>
      <c r="BK915" s="452" t="s">
        <v>200</v>
      </c>
      <c r="BL915" s="459">
        <v>1.1499999999999999</v>
      </c>
      <c r="BM915" s="455">
        <v>40</v>
      </c>
      <c r="BN915" s="454" t="s">
        <v>195</v>
      </c>
      <c r="BO915" s="455" t="s">
        <v>195</v>
      </c>
      <c r="BP915" s="454" t="s">
        <v>195</v>
      </c>
      <c r="BQ915" s="454" t="s">
        <v>195</v>
      </c>
      <c r="BS915" s="432"/>
      <c r="BT915"/>
    </row>
    <row r="916" spans="1:72" ht="13.5" customHeight="1" outlineLevel="1">
      <c r="A916" s="54" t="s">
        <v>1673</v>
      </c>
      <c r="B916" s="432" t="s">
        <v>1633</v>
      </c>
      <c r="C916" s="432">
        <v>75</v>
      </c>
      <c r="D916" s="432">
        <v>2</v>
      </c>
      <c r="E916" s="432" t="s">
        <v>1674</v>
      </c>
      <c r="F916" s="433">
        <v>3565</v>
      </c>
      <c r="G916" s="456">
        <v>3172</v>
      </c>
      <c r="H916" s="434">
        <v>0.36</v>
      </c>
      <c r="I916" s="435">
        <v>44</v>
      </c>
      <c r="J916" s="436">
        <v>22</v>
      </c>
      <c r="K916" s="437">
        <v>17.600000000000001</v>
      </c>
      <c r="L916" s="438">
        <v>91.995459150175179</v>
      </c>
      <c r="M916" s="439">
        <v>45.99772957508759</v>
      </c>
      <c r="N916" s="478">
        <v>36.798183660070073</v>
      </c>
      <c r="O916" s="438">
        <v>129.78403917324425</v>
      </c>
      <c r="P916" s="439">
        <v>64.892019586622126</v>
      </c>
      <c r="Q916" s="437">
        <v>51.913615669297705</v>
      </c>
      <c r="R916" s="442">
        <v>170</v>
      </c>
      <c r="S916" s="443">
        <v>85</v>
      </c>
      <c r="T916" s="437">
        <v>68</v>
      </c>
      <c r="U916" s="444">
        <v>1086</v>
      </c>
      <c r="V916" s="432">
        <v>543</v>
      </c>
      <c r="W916" s="445">
        <v>434.40000000000003</v>
      </c>
      <c r="X916" s="443" t="s">
        <v>231</v>
      </c>
      <c r="Y916" s="436" t="s">
        <v>194</v>
      </c>
      <c r="Z916" s="436">
        <v>93.2</v>
      </c>
      <c r="AA916" s="436">
        <v>93.4</v>
      </c>
      <c r="AB916" s="436">
        <v>93</v>
      </c>
      <c r="AC916" s="436">
        <v>92.4</v>
      </c>
      <c r="AD916" s="436">
        <v>82</v>
      </c>
      <c r="AE916" s="436">
        <v>87</v>
      </c>
      <c r="AF916" s="436">
        <v>89</v>
      </c>
      <c r="AG916" s="436">
        <v>111</v>
      </c>
      <c r="AH916" s="436">
        <v>177.6</v>
      </c>
      <c r="AI916" s="436">
        <v>288.60000000000002</v>
      </c>
      <c r="AJ916" s="436">
        <v>165.39</v>
      </c>
      <c r="AK916" s="436">
        <v>160</v>
      </c>
      <c r="AL916" s="436">
        <v>260</v>
      </c>
      <c r="AM916" s="436">
        <v>149</v>
      </c>
      <c r="AN916" s="432">
        <v>16</v>
      </c>
      <c r="AO916" s="432">
        <v>27</v>
      </c>
      <c r="AP916" s="446">
        <v>953.46600000000001</v>
      </c>
      <c r="AQ916" s="447">
        <v>0</v>
      </c>
      <c r="AR916" s="446">
        <v>0</v>
      </c>
      <c r="AS916" s="449">
        <v>71</v>
      </c>
      <c r="AT916" s="432" t="s">
        <v>299</v>
      </c>
      <c r="AU916" s="432" t="s">
        <v>197</v>
      </c>
      <c r="AV916" s="450">
        <v>73</v>
      </c>
      <c r="AW916" s="450">
        <v>83</v>
      </c>
      <c r="AX916" s="450">
        <v>51</v>
      </c>
      <c r="AY916" s="450">
        <v>61</v>
      </c>
      <c r="AZ916" s="450">
        <v>69</v>
      </c>
      <c r="BA916" s="450">
        <v>68</v>
      </c>
      <c r="BB916" s="450">
        <v>65</v>
      </c>
      <c r="BC916" s="450">
        <v>59</v>
      </c>
      <c r="BD916" s="450">
        <v>49</v>
      </c>
      <c r="BE916" s="450" t="s">
        <v>239</v>
      </c>
      <c r="BF916" s="450" t="s">
        <v>239</v>
      </c>
      <c r="BG916" s="450" t="s">
        <v>239</v>
      </c>
      <c r="BH916" s="450" t="s">
        <v>239</v>
      </c>
      <c r="BI916" s="446" t="s">
        <v>198</v>
      </c>
      <c r="BJ916" s="446"/>
      <c r="BK916" s="452" t="s">
        <v>200</v>
      </c>
      <c r="BL916" s="459">
        <v>1.1499999999999999</v>
      </c>
      <c r="BM916" s="455">
        <v>40</v>
      </c>
      <c r="BN916" s="454" t="s">
        <v>195</v>
      </c>
      <c r="BO916" s="455" t="s">
        <v>195</v>
      </c>
      <c r="BP916" s="454" t="s">
        <v>195</v>
      </c>
      <c r="BQ916" s="454" t="s">
        <v>195</v>
      </c>
      <c r="BS916" s="432"/>
      <c r="BT916"/>
    </row>
    <row r="917" spans="1:72" ht="13.5" customHeight="1" outlineLevel="1">
      <c r="A917" s="54" t="s">
        <v>1675</v>
      </c>
      <c r="B917" s="432" t="s">
        <v>1633</v>
      </c>
      <c r="C917" s="432">
        <v>60</v>
      </c>
      <c r="D917" s="432">
        <v>4</v>
      </c>
      <c r="E917" s="432" t="s">
        <v>1672</v>
      </c>
      <c r="F917" s="433">
        <v>1775</v>
      </c>
      <c r="G917" s="456">
        <v>1582</v>
      </c>
      <c r="H917" s="434">
        <v>765</v>
      </c>
      <c r="I917" s="435">
        <v>42</v>
      </c>
      <c r="J917" s="436">
        <v>21</v>
      </c>
      <c r="K917" s="437">
        <v>16.8</v>
      </c>
      <c r="L917" s="438">
        <v>79.862199680566491</v>
      </c>
      <c r="M917" s="439">
        <v>39.931099840283245</v>
      </c>
      <c r="N917" s="478">
        <v>31.944879872226597</v>
      </c>
      <c r="O917" s="438">
        <v>108.01391766230147</v>
      </c>
      <c r="P917" s="439">
        <v>54.006958831150733</v>
      </c>
      <c r="Q917" s="437">
        <v>43.205567064920587</v>
      </c>
      <c r="R917" s="442">
        <v>142</v>
      </c>
      <c r="S917" s="443">
        <v>71</v>
      </c>
      <c r="T917" s="437">
        <v>56.800000000000004</v>
      </c>
      <c r="U917" s="444">
        <v>870</v>
      </c>
      <c r="V917" s="432">
        <v>435</v>
      </c>
      <c r="W917" s="445">
        <v>348</v>
      </c>
      <c r="X917" s="443" t="s">
        <v>231</v>
      </c>
      <c r="Y917" s="436" t="s">
        <v>194</v>
      </c>
      <c r="Z917" s="436">
        <v>93.903896103896102</v>
      </c>
      <c r="AA917" s="436">
        <v>94.106493506493507</v>
      </c>
      <c r="AB917" s="436">
        <v>93.6</v>
      </c>
      <c r="AC917" s="436">
        <v>93</v>
      </c>
      <c r="AD917" s="436">
        <v>75</v>
      </c>
      <c r="AE917" s="436">
        <v>83</v>
      </c>
      <c r="AF917" s="436">
        <v>86</v>
      </c>
      <c r="AG917" s="436">
        <v>178</v>
      </c>
      <c r="AH917" s="436">
        <v>284.8</v>
      </c>
      <c r="AI917" s="436">
        <v>427.2</v>
      </c>
      <c r="AJ917" s="436">
        <v>299.03999999999996</v>
      </c>
      <c r="AK917" s="436">
        <v>160</v>
      </c>
      <c r="AL917" s="436">
        <v>240</v>
      </c>
      <c r="AM917" s="436">
        <v>168</v>
      </c>
      <c r="AN917" s="432">
        <v>22</v>
      </c>
      <c r="AO917" s="432">
        <v>45</v>
      </c>
      <c r="AP917" s="446">
        <v>800</v>
      </c>
      <c r="AQ917" s="447">
        <v>0</v>
      </c>
      <c r="AR917" s="446">
        <v>0</v>
      </c>
      <c r="AS917" s="449">
        <v>275</v>
      </c>
      <c r="AT917" s="432" t="s">
        <v>299</v>
      </c>
      <c r="AU917" s="432" t="s">
        <v>197</v>
      </c>
      <c r="AV917" s="450">
        <v>73</v>
      </c>
      <c r="AW917" s="450">
        <v>83</v>
      </c>
      <c r="AX917" s="450">
        <v>51</v>
      </c>
      <c r="AY917" s="450">
        <v>61</v>
      </c>
      <c r="AZ917" s="450">
        <v>69</v>
      </c>
      <c r="BA917" s="450">
        <v>68</v>
      </c>
      <c r="BB917" s="450">
        <v>65</v>
      </c>
      <c r="BC917" s="450">
        <v>59</v>
      </c>
      <c r="BD917" s="450">
        <v>49</v>
      </c>
      <c r="BE917" s="450" t="s">
        <v>239</v>
      </c>
      <c r="BF917" s="450" t="s">
        <v>239</v>
      </c>
      <c r="BG917" s="450" t="s">
        <v>239</v>
      </c>
      <c r="BH917" s="450" t="s">
        <v>239</v>
      </c>
      <c r="BI917" s="446" t="s">
        <v>198</v>
      </c>
      <c r="BJ917" s="446"/>
      <c r="BK917" s="452" t="s">
        <v>200</v>
      </c>
      <c r="BL917" s="459">
        <v>1.1499999999999999</v>
      </c>
      <c r="BM917" s="455">
        <v>40</v>
      </c>
      <c r="BN917" s="454" t="s">
        <v>195</v>
      </c>
      <c r="BO917" s="455" t="s">
        <v>195</v>
      </c>
      <c r="BP917" s="454" t="s">
        <v>195</v>
      </c>
      <c r="BQ917" s="454" t="s">
        <v>195</v>
      </c>
      <c r="BS917" s="432"/>
      <c r="BT917"/>
    </row>
    <row r="918" spans="1:72" ht="13.5" customHeight="1" outlineLevel="1">
      <c r="A918" s="54" t="s">
        <v>1676</v>
      </c>
      <c r="B918" s="432" t="s">
        <v>1633</v>
      </c>
      <c r="C918" s="432">
        <v>75</v>
      </c>
      <c r="D918" s="432">
        <v>4</v>
      </c>
      <c r="E918" s="432" t="s">
        <v>1674</v>
      </c>
      <c r="F918" s="433">
        <v>1775</v>
      </c>
      <c r="G918" s="456">
        <v>1582</v>
      </c>
      <c r="H918" s="434">
        <v>765</v>
      </c>
      <c r="I918" s="435">
        <v>54</v>
      </c>
      <c r="J918" s="436">
        <v>27</v>
      </c>
      <c r="K918" s="437">
        <v>21.6</v>
      </c>
      <c r="L918" s="438">
        <v>99.299388497052874</v>
      </c>
      <c r="M918" s="439">
        <v>49.649694248526437</v>
      </c>
      <c r="N918" s="478">
        <v>39.71975539882115</v>
      </c>
      <c r="O918" s="438">
        <v>132.70578132317178</v>
      </c>
      <c r="P918" s="439">
        <v>66.352890661585889</v>
      </c>
      <c r="Q918" s="437">
        <v>53.082312529268712</v>
      </c>
      <c r="R918" s="442">
        <v>174</v>
      </c>
      <c r="S918" s="443">
        <v>87</v>
      </c>
      <c r="T918" s="437">
        <v>69.600000000000009</v>
      </c>
      <c r="U918" s="444">
        <v>1086</v>
      </c>
      <c r="V918" s="432">
        <v>543</v>
      </c>
      <c r="W918" s="445">
        <v>434.40000000000003</v>
      </c>
      <c r="X918" s="443" t="s">
        <v>231</v>
      </c>
      <c r="Y918" s="436" t="s">
        <v>194</v>
      </c>
      <c r="Z918" s="436">
        <v>94.403548387096762</v>
      </c>
      <c r="AA918" s="436">
        <v>94.605913978494613</v>
      </c>
      <c r="AB918" s="436">
        <v>94.1</v>
      </c>
      <c r="AC918" s="436">
        <v>93.6</v>
      </c>
      <c r="AD918" s="436">
        <v>75</v>
      </c>
      <c r="AE918" s="436">
        <v>84</v>
      </c>
      <c r="AF918" s="436">
        <v>86</v>
      </c>
      <c r="AG918" s="436">
        <v>222</v>
      </c>
      <c r="AH918" s="436">
        <v>344.1</v>
      </c>
      <c r="AI918" s="436">
        <v>532.79999999999995</v>
      </c>
      <c r="AJ918" s="436">
        <v>372.96</v>
      </c>
      <c r="AK918" s="436">
        <v>155</v>
      </c>
      <c r="AL918" s="436">
        <v>240</v>
      </c>
      <c r="AM918" s="436">
        <v>168</v>
      </c>
      <c r="AN918" s="432">
        <v>22</v>
      </c>
      <c r="AO918" s="432">
        <v>45</v>
      </c>
      <c r="AP918" s="446">
        <v>875</v>
      </c>
      <c r="AQ918" s="447">
        <v>0</v>
      </c>
      <c r="AR918" s="446">
        <v>0</v>
      </c>
      <c r="AS918" s="449">
        <v>338</v>
      </c>
      <c r="AT918" s="432" t="s">
        <v>299</v>
      </c>
      <c r="AU918" s="432" t="s">
        <v>197</v>
      </c>
      <c r="AV918" s="450">
        <v>73</v>
      </c>
      <c r="AW918" s="450">
        <v>83</v>
      </c>
      <c r="AX918" s="450">
        <v>51</v>
      </c>
      <c r="AY918" s="450">
        <v>61</v>
      </c>
      <c r="AZ918" s="450">
        <v>69</v>
      </c>
      <c r="BA918" s="450">
        <v>68</v>
      </c>
      <c r="BB918" s="450">
        <v>65</v>
      </c>
      <c r="BC918" s="450">
        <v>59</v>
      </c>
      <c r="BD918" s="450">
        <v>49</v>
      </c>
      <c r="BE918" s="450" t="s">
        <v>239</v>
      </c>
      <c r="BF918" s="450" t="s">
        <v>239</v>
      </c>
      <c r="BG918" s="450" t="s">
        <v>239</v>
      </c>
      <c r="BH918" s="450" t="s">
        <v>239</v>
      </c>
      <c r="BI918" s="446" t="s">
        <v>198</v>
      </c>
      <c r="BJ918" s="446"/>
      <c r="BK918" s="452" t="s">
        <v>200</v>
      </c>
      <c r="BL918" s="459">
        <v>1.1499999999999999</v>
      </c>
      <c r="BM918" s="455">
        <v>40</v>
      </c>
      <c r="BN918" s="454" t="s">
        <v>195</v>
      </c>
      <c r="BO918" s="455" t="s">
        <v>195</v>
      </c>
      <c r="BP918" s="454" t="s">
        <v>195</v>
      </c>
      <c r="BQ918" s="454" t="s">
        <v>195</v>
      </c>
      <c r="BS918" s="432"/>
      <c r="BT918"/>
    </row>
    <row r="919" spans="1:72" ht="13.5" customHeight="1" outlineLevel="1">
      <c r="A919" s="54" t="s">
        <v>1677</v>
      </c>
      <c r="B919" s="432" t="s">
        <v>1633</v>
      </c>
      <c r="C919" s="432">
        <v>40</v>
      </c>
      <c r="D919" s="432">
        <v>6</v>
      </c>
      <c r="E919" s="432" t="s">
        <v>1672</v>
      </c>
      <c r="F919" s="433">
        <v>1180</v>
      </c>
      <c r="G919" s="456">
        <v>0</v>
      </c>
      <c r="H919" s="434">
        <v>0</v>
      </c>
      <c r="I919" s="435">
        <v>48</v>
      </c>
      <c r="J919" s="436">
        <v>24</v>
      </c>
      <c r="K919" s="437">
        <v>19.200000000000003</v>
      </c>
      <c r="L919" s="438">
        <v>67.198671159789626</v>
      </c>
      <c r="M919" s="439">
        <v>33.599335579894813</v>
      </c>
      <c r="N919" s="478">
        <v>26.879468463915853</v>
      </c>
      <c r="O919" s="438">
        <v>83.72649966511004</v>
      </c>
      <c r="P919" s="439">
        <v>41.86324983255502</v>
      </c>
      <c r="Q919" s="437">
        <v>33.490599866044015</v>
      </c>
      <c r="R919" s="442">
        <v>104</v>
      </c>
      <c r="S919" s="443">
        <v>52</v>
      </c>
      <c r="T919" s="437">
        <v>41.6</v>
      </c>
      <c r="U919" s="444">
        <v>580</v>
      </c>
      <c r="V919" s="432">
        <v>290</v>
      </c>
      <c r="W919" s="445">
        <v>232</v>
      </c>
      <c r="X919" s="443" t="s">
        <v>231</v>
      </c>
      <c r="Y919" s="436" t="s">
        <v>194</v>
      </c>
      <c r="Z919" s="436">
        <v>92.999999999999986</v>
      </c>
      <c r="AA919" s="436">
        <v>93.301948051948045</v>
      </c>
      <c r="AB919" s="436">
        <v>93</v>
      </c>
      <c r="AC919" s="436">
        <v>92.4</v>
      </c>
      <c r="AD919" s="436">
        <v>60</v>
      </c>
      <c r="AE919" s="436">
        <v>72</v>
      </c>
      <c r="AF919" s="436">
        <v>78</v>
      </c>
      <c r="AG919" s="436">
        <v>178</v>
      </c>
      <c r="AH919" s="436">
        <v>302.60000000000002</v>
      </c>
      <c r="AI919" s="436">
        <v>409.4</v>
      </c>
      <c r="AJ919" s="436">
        <v>0</v>
      </c>
      <c r="AK919" s="436">
        <v>170</v>
      </c>
      <c r="AL919" s="436">
        <v>230</v>
      </c>
      <c r="AM919" s="436">
        <v>0</v>
      </c>
      <c r="AN919" s="432">
        <v>29</v>
      </c>
      <c r="AO919" s="432">
        <v>55</v>
      </c>
      <c r="AP919" s="446">
        <v>800</v>
      </c>
      <c r="AQ919" s="447">
        <v>0</v>
      </c>
      <c r="AR919" s="446">
        <v>0</v>
      </c>
      <c r="AS919" s="449">
        <v>503</v>
      </c>
      <c r="AT919" s="432" t="s">
        <v>299</v>
      </c>
      <c r="AU919" s="432" t="s">
        <v>197</v>
      </c>
      <c r="AV919" s="450">
        <v>64</v>
      </c>
      <c r="AW919" s="450">
        <v>75</v>
      </c>
      <c r="AX919" s="450">
        <v>39</v>
      </c>
      <c r="AY919" s="450">
        <v>53</v>
      </c>
      <c r="AZ919" s="450">
        <v>61</v>
      </c>
      <c r="BA919" s="450">
        <v>59</v>
      </c>
      <c r="BB919" s="450">
        <v>58</v>
      </c>
      <c r="BC919" s="450">
        <v>47</v>
      </c>
      <c r="BD919" s="450">
        <v>41</v>
      </c>
      <c r="BE919" s="450" t="s">
        <v>239</v>
      </c>
      <c r="BF919" s="450" t="s">
        <v>239</v>
      </c>
      <c r="BG919" s="450" t="s">
        <v>239</v>
      </c>
      <c r="BH919" s="450" t="s">
        <v>239</v>
      </c>
      <c r="BI919" s="446" t="s">
        <v>198</v>
      </c>
      <c r="BJ919" s="446"/>
      <c r="BK919" s="452" t="s">
        <v>200</v>
      </c>
      <c r="BL919" s="459">
        <v>1.1499999999999999</v>
      </c>
      <c r="BM919" s="455">
        <v>40</v>
      </c>
      <c r="BN919" s="454" t="s">
        <v>195</v>
      </c>
      <c r="BO919" s="455" t="s">
        <v>195</v>
      </c>
      <c r="BP919" s="454" t="s">
        <v>195</v>
      </c>
      <c r="BQ919" s="454" t="s">
        <v>195</v>
      </c>
      <c r="BS919" s="432"/>
      <c r="BT919">
        <v>165.43157890000001</v>
      </c>
    </row>
    <row r="920" spans="1:72" ht="13.5" customHeight="1" outlineLevel="1">
      <c r="A920" s="54" t="s">
        <v>1678</v>
      </c>
      <c r="B920" s="432" t="s">
        <v>1633</v>
      </c>
      <c r="C920" s="432">
        <v>50</v>
      </c>
      <c r="D920" s="432">
        <v>6</v>
      </c>
      <c r="E920" s="432" t="s">
        <v>1674</v>
      </c>
      <c r="F920" s="433">
        <v>1180</v>
      </c>
      <c r="G920" s="456">
        <v>0</v>
      </c>
      <c r="H920" s="434">
        <v>0</v>
      </c>
      <c r="I920" s="435">
        <v>60</v>
      </c>
      <c r="J920" s="436">
        <v>30</v>
      </c>
      <c r="K920" s="437">
        <v>24</v>
      </c>
      <c r="L920" s="438">
        <v>82.265190633363162</v>
      </c>
      <c r="M920" s="439">
        <v>41.132595316681581</v>
      </c>
      <c r="N920" s="478">
        <v>32.906076253345269</v>
      </c>
      <c r="O920" s="438">
        <v>104.32051772789922</v>
      </c>
      <c r="P920" s="439">
        <v>52.160258863949608</v>
      </c>
      <c r="Q920" s="437">
        <v>41.728207091159689</v>
      </c>
      <c r="R920" s="442">
        <v>132</v>
      </c>
      <c r="S920" s="443">
        <v>66</v>
      </c>
      <c r="T920" s="437">
        <v>52.800000000000004</v>
      </c>
      <c r="U920" s="444">
        <v>726</v>
      </c>
      <c r="V920" s="432">
        <v>363</v>
      </c>
      <c r="W920" s="445">
        <v>290.40000000000003</v>
      </c>
      <c r="X920" s="443" t="s">
        <v>231</v>
      </c>
      <c r="Y920" s="436" t="s">
        <v>194</v>
      </c>
      <c r="Z920" s="436">
        <v>93.40259740259738</v>
      </c>
      <c r="AA920" s="436">
        <v>93.603896103896091</v>
      </c>
      <c r="AB920" s="436">
        <v>93</v>
      </c>
      <c r="AC920" s="436">
        <v>92.4</v>
      </c>
      <c r="AD920" s="436">
        <v>61</v>
      </c>
      <c r="AE920" s="436">
        <v>72</v>
      </c>
      <c r="AF920" s="436">
        <v>77</v>
      </c>
      <c r="AG920" s="436">
        <v>223</v>
      </c>
      <c r="AH920" s="436">
        <v>379.1</v>
      </c>
      <c r="AI920" s="436">
        <v>512.9</v>
      </c>
      <c r="AJ920" s="436">
        <v>0</v>
      </c>
      <c r="AK920" s="436">
        <v>170</v>
      </c>
      <c r="AL920" s="436">
        <v>230</v>
      </c>
      <c r="AM920" s="436">
        <v>0</v>
      </c>
      <c r="AN920" s="432">
        <v>29</v>
      </c>
      <c r="AO920" s="432">
        <v>55</v>
      </c>
      <c r="AP920" s="446">
        <v>875</v>
      </c>
      <c r="AQ920" s="447">
        <v>0</v>
      </c>
      <c r="AR920" s="446">
        <v>0</v>
      </c>
      <c r="AS920" s="449">
        <v>620</v>
      </c>
      <c r="AT920" s="432" t="s">
        <v>299</v>
      </c>
      <c r="AU920" s="432" t="s">
        <v>197</v>
      </c>
      <c r="AV920" s="450">
        <v>64</v>
      </c>
      <c r="AW920" s="450">
        <v>75</v>
      </c>
      <c r="AX920" s="450">
        <v>39</v>
      </c>
      <c r="AY920" s="450">
        <v>53</v>
      </c>
      <c r="AZ920" s="450">
        <v>61</v>
      </c>
      <c r="BA920" s="450">
        <v>59</v>
      </c>
      <c r="BB920" s="450">
        <v>58</v>
      </c>
      <c r="BC920" s="450">
        <v>47</v>
      </c>
      <c r="BD920" s="450">
        <v>41</v>
      </c>
      <c r="BE920" s="450" t="s">
        <v>239</v>
      </c>
      <c r="BF920" s="450" t="s">
        <v>239</v>
      </c>
      <c r="BG920" s="450" t="s">
        <v>239</v>
      </c>
      <c r="BH920" s="450" t="s">
        <v>239</v>
      </c>
      <c r="BI920" s="446" t="s">
        <v>198</v>
      </c>
      <c r="BJ920" s="446"/>
      <c r="BK920" s="452" t="s">
        <v>200</v>
      </c>
      <c r="BL920" s="459">
        <v>1.1499999999999999</v>
      </c>
      <c r="BM920" s="455">
        <v>40</v>
      </c>
      <c r="BN920" s="454" t="s">
        <v>195</v>
      </c>
      <c r="BO920" s="455" t="s">
        <v>195</v>
      </c>
      <c r="BP920" s="454" t="s">
        <v>195</v>
      </c>
      <c r="BQ920" s="454" t="s">
        <v>195</v>
      </c>
      <c r="BS920" s="432"/>
      <c r="BT920">
        <v>164.76315790000001</v>
      </c>
    </row>
    <row r="921" spans="1:72" ht="13.5" customHeight="1" outlineLevel="1">
      <c r="A921" s="54" t="s">
        <v>1679</v>
      </c>
      <c r="B921" s="432" t="s">
        <v>1633</v>
      </c>
      <c r="C921" s="432">
        <v>100</v>
      </c>
      <c r="D921" s="432">
        <v>2</v>
      </c>
      <c r="E921" s="432" t="s">
        <v>1680</v>
      </c>
      <c r="F921" s="433">
        <v>3570</v>
      </c>
      <c r="G921" s="456">
        <v>3570</v>
      </c>
      <c r="H921" s="434">
        <v>1142</v>
      </c>
      <c r="I921" s="435">
        <v>38</v>
      </c>
      <c r="J921" s="436">
        <v>19</v>
      </c>
      <c r="K921" s="437">
        <v>15.200000000000001</v>
      </c>
      <c r="L921" s="438">
        <v>109.46845516116996</v>
      </c>
      <c r="M921" s="439">
        <v>54.734227580584978</v>
      </c>
      <c r="N921" s="478">
        <v>43.787382064467984</v>
      </c>
      <c r="O921" s="438">
        <v>160.49978472891073</v>
      </c>
      <c r="P921" s="439">
        <v>80.249892364455363</v>
      </c>
      <c r="Q921" s="437">
        <v>64.199913891564293</v>
      </c>
      <c r="R921" s="442">
        <v>216</v>
      </c>
      <c r="S921" s="443">
        <v>108</v>
      </c>
      <c r="T921" s="437">
        <v>86.4</v>
      </c>
      <c r="U921" s="444">
        <v>1450</v>
      </c>
      <c r="V921" s="432">
        <v>725</v>
      </c>
      <c r="W921" s="445">
        <v>580</v>
      </c>
      <c r="X921" s="443" t="s">
        <v>231</v>
      </c>
      <c r="Y921" s="436" t="s">
        <v>194</v>
      </c>
      <c r="Z921" s="436">
        <v>94.103225806451604</v>
      </c>
      <c r="AA921" s="436">
        <v>94.203870967741921</v>
      </c>
      <c r="AB921" s="436">
        <v>93.6</v>
      </c>
      <c r="AC921" s="436">
        <v>93</v>
      </c>
      <c r="AD921" s="436">
        <v>91</v>
      </c>
      <c r="AE921" s="436">
        <v>93</v>
      </c>
      <c r="AF921" s="436">
        <v>93</v>
      </c>
      <c r="AG921" s="436">
        <v>147</v>
      </c>
      <c r="AH921" s="436">
        <v>176.4</v>
      </c>
      <c r="AI921" s="436">
        <v>294</v>
      </c>
      <c r="AJ921" s="436">
        <v>164.64000000000001</v>
      </c>
      <c r="AK921" s="436">
        <v>120</v>
      </c>
      <c r="AL921" s="436">
        <v>200</v>
      </c>
      <c r="AM921" s="436">
        <v>112</v>
      </c>
      <c r="AN921" s="432">
        <v>25</v>
      </c>
      <c r="AO921" s="432">
        <v>45</v>
      </c>
      <c r="AP921" s="446">
        <v>1300</v>
      </c>
      <c r="AQ921" s="447">
        <v>0</v>
      </c>
      <c r="AR921" s="446">
        <v>0</v>
      </c>
      <c r="AS921" s="449">
        <v>92</v>
      </c>
      <c r="AT921" s="432" t="s">
        <v>299</v>
      </c>
      <c r="AU921" s="432" t="s">
        <v>197</v>
      </c>
      <c r="AV921" s="450">
        <v>84</v>
      </c>
      <c r="AW921" s="450">
        <v>94</v>
      </c>
      <c r="AX921" s="450">
        <v>56</v>
      </c>
      <c r="AY921" s="450">
        <v>70</v>
      </c>
      <c r="AZ921" s="450">
        <v>78</v>
      </c>
      <c r="BA921" s="450">
        <v>79</v>
      </c>
      <c r="BB921" s="450">
        <v>78</v>
      </c>
      <c r="BC921" s="450">
        <v>75</v>
      </c>
      <c r="BD921" s="450">
        <v>67</v>
      </c>
      <c r="BE921" s="450" t="s">
        <v>239</v>
      </c>
      <c r="BF921" s="450" t="s">
        <v>239</v>
      </c>
      <c r="BG921" s="450" t="s">
        <v>239</v>
      </c>
      <c r="BH921" s="450" t="s">
        <v>239</v>
      </c>
      <c r="BI921" s="446" t="s">
        <v>198</v>
      </c>
      <c r="BJ921" s="446"/>
      <c r="BK921" s="452" t="s">
        <v>200</v>
      </c>
      <c r="BL921" s="459">
        <v>1.1499999999999999</v>
      </c>
      <c r="BM921" s="455">
        <v>40</v>
      </c>
      <c r="BN921" s="454" t="s">
        <v>195</v>
      </c>
      <c r="BO921" s="455" t="s">
        <v>195</v>
      </c>
      <c r="BP921" s="454" t="s">
        <v>195</v>
      </c>
      <c r="BQ921" s="454" t="s">
        <v>195</v>
      </c>
      <c r="BS921" s="432"/>
      <c r="BT921"/>
    </row>
    <row r="922" spans="1:72" ht="13.5" customHeight="1" outlineLevel="1">
      <c r="A922" s="54" t="s">
        <v>1681</v>
      </c>
      <c r="B922" s="432" t="s">
        <v>1633</v>
      </c>
      <c r="C922" s="432">
        <v>100</v>
      </c>
      <c r="D922" s="432">
        <v>4</v>
      </c>
      <c r="E922" s="432" t="s">
        <v>1680</v>
      </c>
      <c r="F922" s="433">
        <v>1780</v>
      </c>
      <c r="G922" s="456">
        <v>1584</v>
      </c>
      <c r="H922" s="434">
        <v>1174</v>
      </c>
      <c r="I922" s="435">
        <v>60</v>
      </c>
      <c r="J922" s="436">
        <v>30</v>
      </c>
      <c r="K922" s="437">
        <v>24</v>
      </c>
      <c r="L922" s="438">
        <v>121.94557909442851</v>
      </c>
      <c r="M922" s="439">
        <v>60.972789547214255</v>
      </c>
      <c r="N922" s="478">
        <v>48.778231637771405</v>
      </c>
      <c r="O922" s="438">
        <v>171.73548778483666</v>
      </c>
      <c r="P922" s="439">
        <v>85.867743892418332</v>
      </c>
      <c r="Q922" s="437">
        <v>68.694195113934668</v>
      </c>
      <c r="R922" s="442">
        <v>226</v>
      </c>
      <c r="S922" s="443">
        <v>113</v>
      </c>
      <c r="T922" s="437">
        <v>90.4</v>
      </c>
      <c r="U922" s="444">
        <v>1450</v>
      </c>
      <c r="V922" s="432">
        <v>725</v>
      </c>
      <c r="W922" s="445">
        <v>580</v>
      </c>
      <c r="X922" s="443" t="s">
        <v>231</v>
      </c>
      <c r="Y922" s="436" t="s">
        <v>194</v>
      </c>
      <c r="Z922" s="436">
        <v>94.903846153846146</v>
      </c>
      <c r="AA922" s="436">
        <v>95.206730769230759</v>
      </c>
      <c r="AB922" s="436">
        <v>94.5</v>
      </c>
      <c r="AC922" s="436">
        <v>94.1</v>
      </c>
      <c r="AD922" s="436">
        <v>81</v>
      </c>
      <c r="AE922" s="436">
        <v>86</v>
      </c>
      <c r="AF922" s="436">
        <v>88</v>
      </c>
      <c r="AG922" s="436">
        <v>295</v>
      </c>
      <c r="AH922" s="436">
        <v>472</v>
      </c>
      <c r="AI922" s="436">
        <v>590</v>
      </c>
      <c r="AJ922" s="436">
        <v>457.25</v>
      </c>
      <c r="AK922" s="436">
        <v>160</v>
      </c>
      <c r="AL922" s="436">
        <v>200</v>
      </c>
      <c r="AM922" s="436">
        <v>155</v>
      </c>
      <c r="AN922" s="432">
        <v>25</v>
      </c>
      <c r="AO922" s="432">
        <v>35</v>
      </c>
      <c r="AP922" s="446">
        <v>1300</v>
      </c>
      <c r="AQ922" s="447">
        <v>0</v>
      </c>
      <c r="AR922" s="446">
        <v>0</v>
      </c>
      <c r="AS922" s="449">
        <v>441</v>
      </c>
      <c r="AT922" s="432" t="s">
        <v>299</v>
      </c>
      <c r="AU922" s="432" t="s">
        <v>197</v>
      </c>
      <c r="AV922" s="450">
        <v>75</v>
      </c>
      <c r="AW922" s="450">
        <v>86</v>
      </c>
      <c r="AX922" s="450">
        <v>56</v>
      </c>
      <c r="AY922" s="450">
        <v>65</v>
      </c>
      <c r="AZ922" s="450">
        <v>70</v>
      </c>
      <c r="BA922" s="450">
        <v>71</v>
      </c>
      <c r="BB922" s="450">
        <v>68</v>
      </c>
      <c r="BC922" s="450">
        <v>61</v>
      </c>
      <c r="BD922" s="450">
        <v>53</v>
      </c>
      <c r="BE922" s="450" t="s">
        <v>239</v>
      </c>
      <c r="BF922" s="450" t="s">
        <v>239</v>
      </c>
      <c r="BG922" s="450" t="s">
        <v>239</v>
      </c>
      <c r="BH922" s="450" t="s">
        <v>239</v>
      </c>
      <c r="BI922" s="446" t="s">
        <v>198</v>
      </c>
      <c r="BJ922" s="446"/>
      <c r="BK922" s="452" t="s">
        <v>200</v>
      </c>
      <c r="BL922" s="459">
        <v>1.1499999999999999</v>
      </c>
      <c r="BM922" s="455">
        <v>40</v>
      </c>
      <c r="BN922" s="454" t="s">
        <v>195</v>
      </c>
      <c r="BO922" s="455" t="s">
        <v>195</v>
      </c>
      <c r="BP922" s="454" t="s">
        <v>195</v>
      </c>
      <c r="BQ922" s="454" t="s">
        <v>195</v>
      </c>
      <c r="BS922" s="432"/>
      <c r="BT922"/>
    </row>
    <row r="923" spans="1:72" ht="13.5" customHeight="1" outlineLevel="1">
      <c r="A923" s="54" t="s">
        <v>1682</v>
      </c>
      <c r="B923" s="432" t="s">
        <v>1633</v>
      </c>
      <c r="C923" s="432">
        <v>60</v>
      </c>
      <c r="D923" s="432">
        <v>6</v>
      </c>
      <c r="E923" s="432" t="s">
        <v>1683</v>
      </c>
      <c r="F923" s="433">
        <v>1185</v>
      </c>
      <c r="G923" s="456">
        <v>1054</v>
      </c>
      <c r="H923" s="434">
        <v>580</v>
      </c>
      <c r="I923" s="435">
        <v>52</v>
      </c>
      <c r="J923" s="436">
        <v>26</v>
      </c>
      <c r="K923" s="437">
        <v>20.8</v>
      </c>
      <c r="L923" s="438">
        <v>84.635379440146735</v>
      </c>
      <c r="M923" s="439">
        <v>42.317689720073368</v>
      </c>
      <c r="N923" s="478">
        <v>33.854151776058693</v>
      </c>
      <c r="O923" s="438">
        <v>113.60842377482628</v>
      </c>
      <c r="P923" s="439">
        <v>56.804211887413139</v>
      </c>
      <c r="Q923" s="437">
        <v>45.443369509930513</v>
      </c>
      <c r="R923" s="442">
        <v>148</v>
      </c>
      <c r="S923" s="443">
        <v>74</v>
      </c>
      <c r="T923" s="437">
        <v>59.2</v>
      </c>
      <c r="U923" s="444">
        <v>870</v>
      </c>
      <c r="V923" s="432">
        <v>435</v>
      </c>
      <c r="W923" s="445">
        <v>348</v>
      </c>
      <c r="X923" s="443" t="s">
        <v>231</v>
      </c>
      <c r="Y923" s="436" t="s">
        <v>194</v>
      </c>
      <c r="Z923" s="436">
        <v>93.6</v>
      </c>
      <c r="AA923" s="436">
        <v>94.002580645161288</v>
      </c>
      <c r="AB923" s="436">
        <v>93.6</v>
      </c>
      <c r="AC923" s="436">
        <v>93</v>
      </c>
      <c r="AD923" s="436">
        <v>71</v>
      </c>
      <c r="AE923" s="436">
        <v>79</v>
      </c>
      <c r="AF923" s="436">
        <v>82</v>
      </c>
      <c r="AG923" s="436">
        <v>266</v>
      </c>
      <c r="AH923" s="436">
        <v>399</v>
      </c>
      <c r="AI923" s="436">
        <v>532</v>
      </c>
      <c r="AJ923" s="436">
        <v>446.88</v>
      </c>
      <c r="AK923" s="436">
        <v>150</v>
      </c>
      <c r="AL923" s="436">
        <v>200</v>
      </c>
      <c r="AM923" s="436">
        <v>168</v>
      </c>
      <c r="AN923" s="432">
        <v>25</v>
      </c>
      <c r="AO923" s="432">
        <v>50</v>
      </c>
      <c r="AP923" s="446">
        <v>1290</v>
      </c>
      <c r="AQ923" s="447">
        <v>0</v>
      </c>
      <c r="AR923" s="446">
        <v>0</v>
      </c>
      <c r="AS923" s="449">
        <v>735</v>
      </c>
      <c r="AT923" s="432" t="s">
        <v>299</v>
      </c>
      <c r="AU923" s="432" t="s">
        <v>197</v>
      </c>
      <c r="AV923" s="450">
        <v>68</v>
      </c>
      <c r="AW923" s="450">
        <v>78</v>
      </c>
      <c r="AX923" s="450">
        <v>47</v>
      </c>
      <c r="AY923" s="450">
        <v>59</v>
      </c>
      <c r="AZ923" s="450">
        <v>60</v>
      </c>
      <c r="BA923" s="450">
        <v>66</v>
      </c>
      <c r="BB923" s="450">
        <v>59</v>
      </c>
      <c r="BC923" s="450">
        <v>49</v>
      </c>
      <c r="BD923" s="450">
        <v>38</v>
      </c>
      <c r="BE923" s="450" t="s">
        <v>239</v>
      </c>
      <c r="BF923" s="450" t="s">
        <v>239</v>
      </c>
      <c r="BG923" s="450" t="s">
        <v>239</v>
      </c>
      <c r="BH923" s="450" t="s">
        <v>239</v>
      </c>
      <c r="BI923" s="446" t="s">
        <v>198</v>
      </c>
      <c r="BJ923" s="446"/>
      <c r="BK923" s="452" t="s">
        <v>200</v>
      </c>
      <c r="BL923" s="459">
        <v>1.1499999999999999</v>
      </c>
      <c r="BM923" s="455">
        <v>40</v>
      </c>
      <c r="BN923" s="454" t="s">
        <v>195</v>
      </c>
      <c r="BO923" s="455" t="s">
        <v>195</v>
      </c>
      <c r="BP923" s="454" t="s">
        <v>195</v>
      </c>
      <c r="BQ923" s="454" t="s">
        <v>195</v>
      </c>
      <c r="BS923" s="432"/>
      <c r="BT923"/>
    </row>
    <row r="924" spans="1:72" ht="13.5" customHeight="1" outlineLevel="1">
      <c r="A924" s="54" t="s">
        <v>1684</v>
      </c>
      <c r="B924" s="432" t="s">
        <v>1633</v>
      </c>
      <c r="C924" s="432">
        <v>75</v>
      </c>
      <c r="D924" s="432">
        <v>6</v>
      </c>
      <c r="E924" s="432" t="s">
        <v>1680</v>
      </c>
      <c r="F924" s="433">
        <v>1185</v>
      </c>
      <c r="G924" s="456">
        <v>1054</v>
      </c>
      <c r="H924" s="434">
        <v>580</v>
      </c>
      <c r="I924" s="435">
        <v>68</v>
      </c>
      <c r="J924" s="436">
        <v>34</v>
      </c>
      <c r="K924" s="437">
        <v>27.200000000000003</v>
      </c>
      <c r="L924" s="438">
        <v>108.62861113829902</v>
      </c>
      <c r="M924" s="439">
        <v>54.314305569149511</v>
      </c>
      <c r="N924" s="478">
        <v>43.45144445531961</v>
      </c>
      <c r="O924" s="438">
        <v>143.8351262293983</v>
      </c>
      <c r="P924" s="439">
        <v>71.917563114699149</v>
      </c>
      <c r="Q924" s="437">
        <v>57.534050491759324</v>
      </c>
      <c r="R924" s="442">
        <v>186</v>
      </c>
      <c r="S924" s="443">
        <v>93</v>
      </c>
      <c r="T924" s="437">
        <v>74.400000000000006</v>
      </c>
      <c r="U924" s="444">
        <v>1086</v>
      </c>
      <c r="V924" s="432">
        <v>543</v>
      </c>
      <c r="W924" s="445">
        <v>434.40000000000003</v>
      </c>
      <c r="X924" s="443" t="s">
        <v>231</v>
      </c>
      <c r="Y924" s="436" t="s">
        <v>194</v>
      </c>
      <c r="Z924" s="436">
        <v>93.8</v>
      </c>
      <c r="AA924" s="436">
        <v>94</v>
      </c>
      <c r="AB924" s="436">
        <v>93.6</v>
      </c>
      <c r="AC924" s="436">
        <v>93</v>
      </c>
      <c r="AD924" s="436">
        <v>69</v>
      </c>
      <c r="AE924" s="436">
        <v>78</v>
      </c>
      <c r="AF924" s="436">
        <v>81</v>
      </c>
      <c r="AG924" s="436">
        <v>332</v>
      </c>
      <c r="AH924" s="436">
        <v>498</v>
      </c>
      <c r="AI924" s="436">
        <v>664</v>
      </c>
      <c r="AJ924" s="436">
        <v>557.76</v>
      </c>
      <c r="AK924" s="436">
        <v>150</v>
      </c>
      <c r="AL924" s="436">
        <v>200</v>
      </c>
      <c r="AM924" s="436">
        <v>168</v>
      </c>
      <c r="AN924" s="432">
        <v>33</v>
      </c>
      <c r="AO924" s="432">
        <v>45</v>
      </c>
      <c r="AP924" s="446">
        <v>1300</v>
      </c>
      <c r="AQ924" s="447">
        <v>0</v>
      </c>
      <c r="AR924" s="446">
        <v>0</v>
      </c>
      <c r="AS924" s="449">
        <v>904</v>
      </c>
      <c r="AT924" s="432" t="s">
        <v>299</v>
      </c>
      <c r="AU924" s="432" t="s">
        <v>197</v>
      </c>
      <c r="AV924" s="450">
        <v>68</v>
      </c>
      <c r="AW924" s="450">
        <v>78</v>
      </c>
      <c r="AX924" s="450">
        <v>47</v>
      </c>
      <c r="AY924" s="450">
        <v>59</v>
      </c>
      <c r="AZ924" s="450">
        <v>60</v>
      </c>
      <c r="BA924" s="450">
        <v>66</v>
      </c>
      <c r="BB924" s="450">
        <v>59</v>
      </c>
      <c r="BC924" s="450">
        <v>49</v>
      </c>
      <c r="BD924" s="450">
        <v>38</v>
      </c>
      <c r="BE924" s="450" t="s">
        <v>239</v>
      </c>
      <c r="BF924" s="450" t="s">
        <v>239</v>
      </c>
      <c r="BG924" s="450" t="s">
        <v>239</v>
      </c>
      <c r="BH924" s="450" t="s">
        <v>239</v>
      </c>
      <c r="BI924" s="446" t="s">
        <v>198</v>
      </c>
      <c r="BJ924" s="446"/>
      <c r="BK924" s="452" t="s">
        <v>200</v>
      </c>
      <c r="BL924" s="459">
        <v>1.1499999999999999</v>
      </c>
      <c r="BM924" s="455">
        <v>40</v>
      </c>
      <c r="BN924" s="454" t="s">
        <v>195</v>
      </c>
      <c r="BO924" s="455" t="s">
        <v>195</v>
      </c>
      <c r="BP924" s="454" t="s">
        <v>195</v>
      </c>
      <c r="BQ924" s="454" t="s">
        <v>195</v>
      </c>
      <c r="BS924" s="432"/>
      <c r="BT924"/>
    </row>
    <row r="925" spans="1:72" ht="13.5" customHeight="1" outlineLevel="1">
      <c r="A925" s="54" t="s">
        <v>1685</v>
      </c>
      <c r="B925" s="432" t="s">
        <v>1633</v>
      </c>
      <c r="C925" s="432">
        <v>125</v>
      </c>
      <c r="D925" s="432">
        <v>4</v>
      </c>
      <c r="E925" s="432" t="s">
        <v>1686</v>
      </c>
      <c r="F925" s="433">
        <v>1785</v>
      </c>
      <c r="G925" s="456">
        <v>1588</v>
      </c>
      <c r="H925" s="434">
        <v>785</v>
      </c>
      <c r="I925" s="435">
        <v>84</v>
      </c>
      <c r="J925" s="436">
        <v>42</v>
      </c>
      <c r="K925" s="437">
        <v>33.6</v>
      </c>
      <c r="L925" s="438">
        <v>156.79229842644179</v>
      </c>
      <c r="M925" s="439">
        <v>78.396149213220895</v>
      </c>
      <c r="N925" s="478">
        <v>62.716919370576719</v>
      </c>
      <c r="O925" s="438">
        <v>218.12380229870908</v>
      </c>
      <c r="P925" s="439">
        <v>109.06190114935454</v>
      </c>
      <c r="Q925" s="437">
        <v>87.249520919483643</v>
      </c>
      <c r="R925" s="442">
        <v>286</v>
      </c>
      <c r="S925" s="443">
        <v>143</v>
      </c>
      <c r="T925" s="437">
        <v>114.4</v>
      </c>
      <c r="U925" s="444">
        <v>1816</v>
      </c>
      <c r="V925" s="432">
        <v>908</v>
      </c>
      <c r="W925" s="445">
        <v>726.40000000000009</v>
      </c>
      <c r="X925" s="443" t="s">
        <v>231</v>
      </c>
      <c r="Y925" s="436" t="s">
        <v>194</v>
      </c>
      <c r="Z925" s="436">
        <v>94.600425079702447</v>
      </c>
      <c r="AA925" s="436">
        <v>94.801275239107341</v>
      </c>
      <c r="AB925" s="436">
        <v>94.5</v>
      </c>
      <c r="AC925" s="436">
        <v>94.1</v>
      </c>
      <c r="AD925" s="436">
        <v>79</v>
      </c>
      <c r="AE925" s="436">
        <v>85</v>
      </c>
      <c r="AF925" s="436">
        <v>87</v>
      </c>
      <c r="AG925" s="436">
        <v>368</v>
      </c>
      <c r="AH925" s="436">
        <v>588.79999999999995</v>
      </c>
      <c r="AI925" s="436">
        <v>736</v>
      </c>
      <c r="AJ925" s="436">
        <v>552</v>
      </c>
      <c r="AK925" s="436">
        <v>160</v>
      </c>
      <c r="AL925" s="436">
        <v>200</v>
      </c>
      <c r="AM925" s="436">
        <v>150</v>
      </c>
      <c r="AN925" s="432">
        <v>20</v>
      </c>
      <c r="AO925" s="432">
        <v>25</v>
      </c>
      <c r="AP925" s="446">
        <v>1740</v>
      </c>
      <c r="AQ925" s="447">
        <v>0</v>
      </c>
      <c r="AR925" s="446">
        <v>0</v>
      </c>
      <c r="AS925" s="449">
        <v>542</v>
      </c>
      <c r="AT925" s="432" t="s">
        <v>299</v>
      </c>
      <c r="AU925" s="432" t="s">
        <v>197</v>
      </c>
      <c r="AV925" s="450">
        <v>82</v>
      </c>
      <c r="AW925" s="450">
        <v>93</v>
      </c>
      <c r="AX925" s="450">
        <v>63</v>
      </c>
      <c r="AY925" s="450">
        <v>70</v>
      </c>
      <c r="AZ925" s="450">
        <v>80</v>
      </c>
      <c r="BA925" s="450">
        <v>75</v>
      </c>
      <c r="BB925" s="450">
        <v>72</v>
      </c>
      <c r="BC925" s="450">
        <v>66</v>
      </c>
      <c r="BD925" s="450">
        <v>57</v>
      </c>
      <c r="BE925" s="450" t="s">
        <v>239</v>
      </c>
      <c r="BF925" s="450" t="s">
        <v>239</v>
      </c>
      <c r="BG925" s="450" t="s">
        <v>239</v>
      </c>
      <c r="BH925" s="450" t="s">
        <v>239</v>
      </c>
      <c r="BI925" s="446" t="s">
        <v>198</v>
      </c>
      <c r="BJ925" s="446"/>
      <c r="BK925" s="452" t="s">
        <v>200</v>
      </c>
      <c r="BL925" s="459">
        <v>1.1499999999999999</v>
      </c>
      <c r="BM925" s="455">
        <v>40</v>
      </c>
      <c r="BN925" s="454" t="s">
        <v>195</v>
      </c>
      <c r="BO925" s="455" t="s">
        <v>195</v>
      </c>
      <c r="BP925" s="454" t="s">
        <v>195</v>
      </c>
      <c r="BQ925" s="454" t="s">
        <v>195</v>
      </c>
      <c r="BS925" s="432"/>
      <c r="BT925"/>
    </row>
    <row r="926" spans="1:72" ht="13.5" customHeight="1" outlineLevel="1">
      <c r="A926" s="54" t="s">
        <v>1687</v>
      </c>
      <c r="B926" s="432" t="s">
        <v>1633</v>
      </c>
      <c r="C926" s="432">
        <v>150</v>
      </c>
      <c r="D926" s="432">
        <v>4</v>
      </c>
      <c r="E926" s="432" t="s">
        <v>1688</v>
      </c>
      <c r="F926" s="433">
        <v>1785</v>
      </c>
      <c r="G926" s="456">
        <v>1588</v>
      </c>
      <c r="H926" s="434">
        <v>785</v>
      </c>
      <c r="I926" s="435">
        <v>90</v>
      </c>
      <c r="J926" s="436">
        <v>45</v>
      </c>
      <c r="K926" s="437">
        <v>36</v>
      </c>
      <c r="L926" s="438">
        <v>182.92680192778363</v>
      </c>
      <c r="M926" s="439">
        <v>91.463400963891814</v>
      </c>
      <c r="N926" s="478">
        <v>73.170720771113452</v>
      </c>
      <c r="O926" s="438">
        <v>257.61858100131479</v>
      </c>
      <c r="P926" s="439">
        <v>128.8092905006574</v>
      </c>
      <c r="Q926" s="437">
        <v>103.04743240052592</v>
      </c>
      <c r="R926" s="442">
        <v>340</v>
      </c>
      <c r="S926" s="443">
        <v>170</v>
      </c>
      <c r="T926" s="437">
        <v>136</v>
      </c>
      <c r="U926" s="444">
        <v>2170</v>
      </c>
      <c r="V926" s="432">
        <v>1085</v>
      </c>
      <c r="W926" s="445">
        <v>868</v>
      </c>
      <c r="X926" s="443" t="s">
        <v>231</v>
      </c>
      <c r="Y926" s="436" t="s">
        <v>194</v>
      </c>
      <c r="Z926" s="436">
        <v>94.899470899470913</v>
      </c>
      <c r="AA926" s="436">
        <v>95.201058201058203</v>
      </c>
      <c r="AB926" s="436">
        <v>95</v>
      </c>
      <c r="AC926" s="436">
        <v>94.5</v>
      </c>
      <c r="AD926" s="436">
        <v>81</v>
      </c>
      <c r="AE926" s="436">
        <v>86</v>
      </c>
      <c r="AF926" s="436">
        <v>87</v>
      </c>
      <c r="AG926" s="436">
        <v>441</v>
      </c>
      <c r="AH926" s="436">
        <v>661.5</v>
      </c>
      <c r="AI926" s="436">
        <v>882</v>
      </c>
      <c r="AJ926" s="436">
        <v>661.5</v>
      </c>
      <c r="AK926" s="436">
        <v>150</v>
      </c>
      <c r="AL926" s="436">
        <v>200</v>
      </c>
      <c r="AM926" s="436">
        <v>150</v>
      </c>
      <c r="AN926" s="432">
        <v>20</v>
      </c>
      <c r="AO926" s="432">
        <v>30</v>
      </c>
      <c r="AP926" s="446">
        <v>1930</v>
      </c>
      <c r="AQ926" s="447">
        <v>0</v>
      </c>
      <c r="AR926" s="446">
        <v>0</v>
      </c>
      <c r="AS926" s="449">
        <v>640</v>
      </c>
      <c r="AT926" s="432" t="s">
        <v>299</v>
      </c>
      <c r="AU926" s="432" t="s">
        <v>197</v>
      </c>
      <c r="AV926" s="450">
        <v>81</v>
      </c>
      <c r="AW926" s="450">
        <v>92</v>
      </c>
      <c r="AX926" s="450">
        <v>60</v>
      </c>
      <c r="AY926" s="450">
        <v>69</v>
      </c>
      <c r="AZ926" s="450">
        <v>78</v>
      </c>
      <c r="BA926" s="450">
        <v>75</v>
      </c>
      <c r="BB926" s="450">
        <v>72</v>
      </c>
      <c r="BC926" s="450">
        <v>65</v>
      </c>
      <c r="BD926" s="450">
        <v>56</v>
      </c>
      <c r="BE926" s="450" t="s">
        <v>239</v>
      </c>
      <c r="BF926" s="450" t="s">
        <v>239</v>
      </c>
      <c r="BG926" s="450" t="s">
        <v>239</v>
      </c>
      <c r="BH926" s="450" t="s">
        <v>239</v>
      </c>
      <c r="BI926" s="446" t="s">
        <v>198</v>
      </c>
      <c r="BJ926" s="446"/>
      <c r="BK926" s="452" t="s">
        <v>200</v>
      </c>
      <c r="BL926" s="459">
        <v>1.1499999999999999</v>
      </c>
      <c r="BM926" s="455">
        <v>40</v>
      </c>
      <c r="BN926" s="454" t="s">
        <v>195</v>
      </c>
      <c r="BO926" s="455" t="s">
        <v>195</v>
      </c>
      <c r="BP926" s="454" t="s">
        <v>195</v>
      </c>
      <c r="BQ926" s="454" t="s">
        <v>195</v>
      </c>
      <c r="BS926" s="432"/>
      <c r="BT926"/>
    </row>
    <row r="927" spans="1:72" ht="13.5" customHeight="1" outlineLevel="1">
      <c r="A927" s="54" t="s">
        <v>1689</v>
      </c>
      <c r="B927" s="432" t="s">
        <v>1633</v>
      </c>
      <c r="C927" s="432">
        <v>200</v>
      </c>
      <c r="D927" s="432">
        <v>4</v>
      </c>
      <c r="E927" s="432" t="s">
        <v>1690</v>
      </c>
      <c r="F927" s="433">
        <v>1785</v>
      </c>
      <c r="G927" s="456">
        <v>1588</v>
      </c>
      <c r="H927" s="434">
        <v>785</v>
      </c>
      <c r="I927" s="435">
        <v>120</v>
      </c>
      <c r="J927" s="436">
        <v>60</v>
      </c>
      <c r="K927" s="437">
        <v>48</v>
      </c>
      <c r="L927" s="438">
        <v>240.16474760014168</v>
      </c>
      <c r="M927" s="439">
        <v>120.08237380007084</v>
      </c>
      <c r="N927" s="478">
        <v>96.065899040056678</v>
      </c>
      <c r="O927" s="438">
        <v>339.18509584863591</v>
      </c>
      <c r="P927" s="439">
        <v>169.59254792431796</v>
      </c>
      <c r="Q927" s="437">
        <v>135.67403833945437</v>
      </c>
      <c r="R927" s="442">
        <v>450</v>
      </c>
      <c r="S927" s="443">
        <v>225</v>
      </c>
      <c r="T927" s="437">
        <v>180</v>
      </c>
      <c r="U927" s="444">
        <v>2900</v>
      </c>
      <c r="V927" s="432">
        <v>1450</v>
      </c>
      <c r="W927" s="445">
        <v>1160</v>
      </c>
      <c r="X927" s="443" t="s">
        <v>231</v>
      </c>
      <c r="Y927" s="436" t="s">
        <v>194</v>
      </c>
      <c r="Z927" s="436">
        <v>95.201058201058203</v>
      </c>
      <c r="AA927" s="436">
        <v>95.301587301587304</v>
      </c>
      <c r="AB927" s="436">
        <v>95</v>
      </c>
      <c r="AC927" s="436">
        <v>94.5</v>
      </c>
      <c r="AD927" s="436">
        <v>82</v>
      </c>
      <c r="AE927" s="436">
        <v>87</v>
      </c>
      <c r="AF927" s="436">
        <v>88</v>
      </c>
      <c r="AG927" s="436">
        <v>588</v>
      </c>
      <c r="AH927" s="436">
        <v>882</v>
      </c>
      <c r="AI927" s="436">
        <v>1176</v>
      </c>
      <c r="AJ927" s="436">
        <v>882</v>
      </c>
      <c r="AK927" s="436">
        <v>150</v>
      </c>
      <c r="AL927" s="436">
        <v>200</v>
      </c>
      <c r="AM927" s="436">
        <v>150</v>
      </c>
      <c r="AN927" s="432">
        <v>18</v>
      </c>
      <c r="AO927" s="432">
        <v>25</v>
      </c>
      <c r="AP927" s="446">
        <v>2280</v>
      </c>
      <c r="AQ927" s="447">
        <v>0</v>
      </c>
      <c r="AR927" s="446">
        <v>0</v>
      </c>
      <c r="AS927" s="449">
        <v>831</v>
      </c>
      <c r="AT927" s="432" t="s">
        <v>299</v>
      </c>
      <c r="AU927" s="432" t="s">
        <v>197</v>
      </c>
      <c r="AV927" s="450">
        <v>79</v>
      </c>
      <c r="AW927" s="450">
        <v>91</v>
      </c>
      <c r="AX927" s="450">
        <v>59</v>
      </c>
      <c r="AY927" s="450">
        <v>67</v>
      </c>
      <c r="AZ927" s="450">
        <v>77</v>
      </c>
      <c r="BA927" s="450">
        <v>73</v>
      </c>
      <c r="BB927" s="450">
        <v>69</v>
      </c>
      <c r="BC927" s="450">
        <v>62</v>
      </c>
      <c r="BD927" s="450">
        <v>52</v>
      </c>
      <c r="BE927" s="450" t="s">
        <v>239</v>
      </c>
      <c r="BF927" s="450" t="s">
        <v>239</v>
      </c>
      <c r="BG927" s="450" t="s">
        <v>239</v>
      </c>
      <c r="BH927" s="450" t="s">
        <v>239</v>
      </c>
      <c r="BI927" s="446" t="s">
        <v>198</v>
      </c>
      <c r="BJ927" s="446"/>
      <c r="BK927" s="452" t="s">
        <v>200</v>
      </c>
      <c r="BL927" s="459">
        <v>1.1499999999999999</v>
      </c>
      <c r="BM927" s="455">
        <v>40</v>
      </c>
      <c r="BN927" s="454" t="s">
        <v>195</v>
      </c>
      <c r="BO927" s="455" t="s">
        <v>195</v>
      </c>
      <c r="BP927" s="454" t="s">
        <v>195</v>
      </c>
      <c r="BQ927" s="454" t="s">
        <v>195</v>
      </c>
      <c r="BS927" s="432"/>
      <c r="BT927"/>
    </row>
    <row r="928" spans="1:72" ht="13.5" customHeight="1" outlineLevel="1">
      <c r="A928" s="54" t="s">
        <v>1691</v>
      </c>
      <c r="B928" s="432" t="s">
        <v>1633</v>
      </c>
      <c r="C928" s="432">
        <v>250</v>
      </c>
      <c r="D928" s="432">
        <v>4</v>
      </c>
      <c r="E928" s="432" t="s">
        <v>1692</v>
      </c>
      <c r="F928" s="433">
        <v>1785</v>
      </c>
      <c r="G928" s="456">
        <v>1588</v>
      </c>
      <c r="H928" s="434">
        <v>785</v>
      </c>
      <c r="I928" s="435">
        <v>156</v>
      </c>
      <c r="J928" s="436">
        <v>78</v>
      </c>
      <c r="K928" s="437">
        <v>62.400000000000006</v>
      </c>
      <c r="L928" s="438">
        <v>304.55538098735059</v>
      </c>
      <c r="M928" s="439">
        <v>152.27769049367529</v>
      </c>
      <c r="N928" s="478">
        <v>121.82215239494025</v>
      </c>
      <c r="O928" s="438">
        <v>429.36430166885793</v>
      </c>
      <c r="P928" s="439">
        <v>214.68215083442897</v>
      </c>
      <c r="Q928" s="437">
        <v>171.7457206675432</v>
      </c>
      <c r="R928" s="442">
        <v>562</v>
      </c>
      <c r="S928" s="443">
        <v>281</v>
      </c>
      <c r="T928" s="437">
        <v>224.8</v>
      </c>
      <c r="U928" s="444">
        <v>3650</v>
      </c>
      <c r="V928" s="432">
        <v>1825</v>
      </c>
      <c r="W928" s="445">
        <v>1460</v>
      </c>
      <c r="X928" s="443" t="s">
        <v>231</v>
      </c>
      <c r="Y928" s="436" t="s">
        <v>194</v>
      </c>
      <c r="Z928" s="436">
        <v>95</v>
      </c>
      <c r="AA928" s="436">
        <v>95.201058201058203</v>
      </c>
      <c r="AB928" s="436">
        <v>95</v>
      </c>
      <c r="AC928" s="436">
        <v>94.5</v>
      </c>
      <c r="AD928" s="436">
        <v>81</v>
      </c>
      <c r="AE928" s="436">
        <v>86</v>
      </c>
      <c r="AF928" s="436">
        <v>88</v>
      </c>
      <c r="AG928" s="436">
        <v>735</v>
      </c>
      <c r="AH928" s="436">
        <v>1029</v>
      </c>
      <c r="AI928" s="436">
        <v>1470</v>
      </c>
      <c r="AJ928" s="436">
        <v>1102.5</v>
      </c>
      <c r="AK928" s="436">
        <v>140</v>
      </c>
      <c r="AL928" s="436">
        <v>200</v>
      </c>
      <c r="AM928" s="436">
        <v>150</v>
      </c>
      <c r="AN928" s="432">
        <v>18</v>
      </c>
      <c r="AO928" s="432">
        <v>25</v>
      </c>
      <c r="AP928" s="446">
        <v>2600</v>
      </c>
      <c r="AQ928" s="447">
        <v>0</v>
      </c>
      <c r="AR928" s="446">
        <v>0</v>
      </c>
      <c r="AS928" s="449">
        <v>1020</v>
      </c>
      <c r="AT928" s="432" t="s">
        <v>299</v>
      </c>
      <c r="AU928" s="432" t="s">
        <v>197</v>
      </c>
      <c r="AV928" s="450">
        <v>67</v>
      </c>
      <c r="AW928" s="450">
        <v>78</v>
      </c>
      <c r="AX928" s="450">
        <v>49</v>
      </c>
      <c r="AY928" s="450">
        <v>57</v>
      </c>
      <c r="AZ928" s="450">
        <v>63</v>
      </c>
      <c r="BA928" s="450">
        <v>61</v>
      </c>
      <c r="BB928" s="450">
        <v>59</v>
      </c>
      <c r="BC928" s="450">
        <v>50</v>
      </c>
      <c r="BD928" s="450">
        <v>43</v>
      </c>
      <c r="BE928" s="450" t="s">
        <v>239</v>
      </c>
      <c r="BF928" s="450" t="s">
        <v>239</v>
      </c>
      <c r="BG928" s="450" t="s">
        <v>239</v>
      </c>
      <c r="BH928" s="450" t="s">
        <v>239</v>
      </c>
      <c r="BI928" s="446" t="s">
        <v>198</v>
      </c>
      <c r="BJ928" s="446"/>
      <c r="BK928" s="452" t="s">
        <v>200</v>
      </c>
      <c r="BL928" s="459">
        <v>1.1499999999999999</v>
      </c>
      <c r="BM928" s="455">
        <v>40</v>
      </c>
      <c r="BN928" s="454" t="s">
        <v>195</v>
      </c>
      <c r="BO928" s="455" t="s">
        <v>195</v>
      </c>
      <c r="BP928" s="454" t="s">
        <v>195</v>
      </c>
      <c r="BQ928" s="454" t="s">
        <v>195</v>
      </c>
      <c r="BS928" s="432"/>
      <c r="BT928"/>
    </row>
    <row r="929" spans="1:72" ht="13.5" customHeight="1" outlineLevel="1">
      <c r="A929" s="54" t="s">
        <v>1693</v>
      </c>
      <c r="B929" s="432" t="s">
        <v>1633</v>
      </c>
      <c r="C929" s="432">
        <v>100</v>
      </c>
      <c r="D929" s="432">
        <v>6</v>
      </c>
      <c r="E929" s="432" t="s">
        <v>1686</v>
      </c>
      <c r="F929" s="433">
        <v>1185</v>
      </c>
      <c r="G929" s="456">
        <v>1054</v>
      </c>
      <c r="H929" s="434">
        <v>521</v>
      </c>
      <c r="I929" s="435">
        <v>76</v>
      </c>
      <c r="J929" s="436">
        <v>38</v>
      </c>
      <c r="K929" s="437">
        <v>30.400000000000002</v>
      </c>
      <c r="L929" s="438">
        <v>130.93867286746752</v>
      </c>
      <c r="M929" s="439">
        <v>65.469336433733758</v>
      </c>
      <c r="N929" s="478">
        <v>52.375469146987008</v>
      </c>
      <c r="O929" s="438">
        <v>179.26950984820749</v>
      </c>
      <c r="P929" s="439">
        <v>89.634754924103746</v>
      </c>
      <c r="Q929" s="437">
        <v>71.707803939282996</v>
      </c>
      <c r="R929" s="442">
        <v>234</v>
      </c>
      <c r="S929" s="443">
        <v>117</v>
      </c>
      <c r="T929" s="437">
        <v>93.600000000000009</v>
      </c>
      <c r="U929" s="444">
        <v>1450</v>
      </c>
      <c r="V929" s="432">
        <v>725</v>
      </c>
      <c r="W929" s="445">
        <v>580</v>
      </c>
      <c r="X929" s="443" t="s">
        <v>231</v>
      </c>
      <c r="Y929" s="436" t="s">
        <v>194</v>
      </c>
      <c r="Z929" s="436">
        <v>94.200534188034183</v>
      </c>
      <c r="AA929" s="436">
        <v>94.502136752136749</v>
      </c>
      <c r="AB929" s="436">
        <v>94.1</v>
      </c>
      <c r="AC929" s="436">
        <v>93.6</v>
      </c>
      <c r="AD929" s="436">
        <v>76</v>
      </c>
      <c r="AE929" s="436">
        <v>83</v>
      </c>
      <c r="AF929" s="436">
        <v>86</v>
      </c>
      <c r="AG929" s="436">
        <v>443</v>
      </c>
      <c r="AH929" s="436">
        <v>620.20000000000005</v>
      </c>
      <c r="AI929" s="436">
        <v>886</v>
      </c>
      <c r="AJ929" s="436">
        <v>664.5</v>
      </c>
      <c r="AK929" s="436">
        <v>140</v>
      </c>
      <c r="AL929" s="436">
        <v>200</v>
      </c>
      <c r="AM929" s="436">
        <v>150</v>
      </c>
      <c r="AN929" s="432">
        <v>30</v>
      </c>
      <c r="AO929" s="432">
        <v>35</v>
      </c>
      <c r="AP929" s="446">
        <v>1740</v>
      </c>
      <c r="AQ929" s="447">
        <v>0</v>
      </c>
      <c r="AR929" s="446">
        <v>0</v>
      </c>
      <c r="AS929" s="449">
        <v>1180</v>
      </c>
      <c r="AT929" s="432" t="s">
        <v>299</v>
      </c>
      <c r="AU929" s="432" t="s">
        <v>197</v>
      </c>
      <c r="AV929" s="450">
        <v>70</v>
      </c>
      <c r="AW929" s="450">
        <v>81</v>
      </c>
      <c r="AX929" s="450">
        <v>59</v>
      </c>
      <c r="AY929" s="450">
        <v>64</v>
      </c>
      <c r="AZ929" s="450">
        <v>66</v>
      </c>
      <c r="BA929" s="450">
        <v>63</v>
      </c>
      <c r="BB929" s="450">
        <v>60</v>
      </c>
      <c r="BC929" s="450">
        <v>60</v>
      </c>
      <c r="BD929" s="450">
        <v>46</v>
      </c>
      <c r="BE929" s="450" t="s">
        <v>239</v>
      </c>
      <c r="BF929" s="450" t="s">
        <v>239</v>
      </c>
      <c r="BG929" s="450" t="s">
        <v>239</v>
      </c>
      <c r="BH929" s="450" t="s">
        <v>239</v>
      </c>
      <c r="BI929" s="446" t="s">
        <v>198</v>
      </c>
      <c r="BJ929" s="446"/>
      <c r="BK929" s="452" t="s">
        <v>200</v>
      </c>
      <c r="BL929" s="459">
        <v>1.1499999999999999</v>
      </c>
      <c r="BM929" s="455">
        <v>40</v>
      </c>
      <c r="BN929" s="454" t="s">
        <v>195</v>
      </c>
      <c r="BO929" s="455" t="s">
        <v>195</v>
      </c>
      <c r="BP929" s="454" t="s">
        <v>195</v>
      </c>
      <c r="BQ929" s="454" t="s">
        <v>195</v>
      </c>
      <c r="BS929" s="432"/>
      <c r="BT929"/>
    </row>
    <row r="930" spans="1:72" ht="13.5" customHeight="1" outlineLevel="1">
      <c r="A930" s="54" t="s">
        <v>1694</v>
      </c>
      <c r="B930" s="432" t="s">
        <v>1633</v>
      </c>
      <c r="C930" s="432">
        <v>125</v>
      </c>
      <c r="D930" s="432">
        <v>6</v>
      </c>
      <c r="E930" s="432" t="s">
        <v>1688</v>
      </c>
      <c r="F930" s="433">
        <v>1185</v>
      </c>
      <c r="G930" s="456">
        <v>1054</v>
      </c>
      <c r="H930" s="434">
        <v>521</v>
      </c>
      <c r="I930" s="435">
        <v>88</v>
      </c>
      <c r="J930" s="436">
        <v>44</v>
      </c>
      <c r="K930" s="437">
        <v>35.200000000000003</v>
      </c>
      <c r="L930" s="438">
        <v>157.29003218938249</v>
      </c>
      <c r="M930" s="439">
        <v>78.645016094691243</v>
      </c>
      <c r="N930" s="478">
        <v>62.916012875752998</v>
      </c>
      <c r="O930" s="438">
        <v>218.81425466766501</v>
      </c>
      <c r="P930" s="439">
        <v>109.40712733383251</v>
      </c>
      <c r="Q930" s="437">
        <v>87.525701867066005</v>
      </c>
      <c r="R930" s="442">
        <v>288</v>
      </c>
      <c r="S930" s="443">
        <v>144</v>
      </c>
      <c r="T930" s="437">
        <v>115.2</v>
      </c>
      <c r="U930" s="444">
        <v>1816</v>
      </c>
      <c r="V930" s="432">
        <v>908</v>
      </c>
      <c r="W930" s="445">
        <v>726.40000000000009</v>
      </c>
      <c r="X930" s="443" t="s">
        <v>231</v>
      </c>
      <c r="Y930" s="436" t="s">
        <v>194</v>
      </c>
      <c r="Z930" s="436">
        <v>94.301068376068372</v>
      </c>
      <c r="AA930" s="436">
        <v>94.502136752136749</v>
      </c>
      <c r="AB930" s="436">
        <v>94.1</v>
      </c>
      <c r="AC930" s="436">
        <v>93.6</v>
      </c>
      <c r="AD930" s="436">
        <v>79</v>
      </c>
      <c r="AE930" s="436">
        <v>85</v>
      </c>
      <c r="AF930" s="436">
        <v>87</v>
      </c>
      <c r="AG930" s="436">
        <v>554</v>
      </c>
      <c r="AH930" s="436">
        <v>775.6</v>
      </c>
      <c r="AI930" s="436">
        <v>1108</v>
      </c>
      <c r="AJ930" s="436">
        <v>831</v>
      </c>
      <c r="AK930" s="436">
        <v>140</v>
      </c>
      <c r="AL930" s="436">
        <v>200</v>
      </c>
      <c r="AM930" s="436">
        <v>150</v>
      </c>
      <c r="AN930" s="432">
        <v>25</v>
      </c>
      <c r="AO930" s="432">
        <v>35</v>
      </c>
      <c r="AP930" s="446">
        <v>1930</v>
      </c>
      <c r="AQ930" s="447">
        <v>0</v>
      </c>
      <c r="AR930" s="446">
        <v>0</v>
      </c>
      <c r="AS930" s="449">
        <v>1450</v>
      </c>
      <c r="AT930" s="432" t="s">
        <v>299</v>
      </c>
      <c r="AU930" s="432" t="s">
        <v>197</v>
      </c>
      <c r="AV930" s="450">
        <v>70</v>
      </c>
      <c r="AW930" s="450">
        <v>81</v>
      </c>
      <c r="AX930" s="450">
        <v>59</v>
      </c>
      <c r="AY930" s="450">
        <v>64</v>
      </c>
      <c r="AZ930" s="450">
        <v>66</v>
      </c>
      <c r="BA930" s="450">
        <v>63</v>
      </c>
      <c r="BB930" s="450">
        <v>60</v>
      </c>
      <c r="BC930" s="450">
        <v>60</v>
      </c>
      <c r="BD930" s="450">
        <v>46</v>
      </c>
      <c r="BE930" s="450" t="s">
        <v>239</v>
      </c>
      <c r="BF930" s="450" t="s">
        <v>239</v>
      </c>
      <c r="BG930" s="450" t="s">
        <v>239</v>
      </c>
      <c r="BH930" s="450" t="s">
        <v>239</v>
      </c>
      <c r="BI930" s="446" t="s">
        <v>198</v>
      </c>
      <c r="BJ930" s="446"/>
      <c r="BK930" s="452" t="s">
        <v>200</v>
      </c>
      <c r="BL930" s="459">
        <v>1.1499999999999999</v>
      </c>
      <c r="BM930" s="455">
        <v>40</v>
      </c>
      <c r="BN930" s="454" t="s">
        <v>195</v>
      </c>
      <c r="BO930" s="455" t="s">
        <v>195</v>
      </c>
      <c r="BP930" s="454" t="s">
        <v>195</v>
      </c>
      <c r="BQ930" s="454" t="s">
        <v>195</v>
      </c>
      <c r="BS930" s="432"/>
      <c r="BT930"/>
    </row>
    <row r="931" spans="1:72" ht="13.5" customHeight="1" outlineLevel="1">
      <c r="A931" s="54" t="s">
        <v>1695</v>
      </c>
      <c r="B931" s="432" t="s">
        <v>1633</v>
      </c>
      <c r="C931" s="432">
        <v>150</v>
      </c>
      <c r="D931" s="432">
        <v>6</v>
      </c>
      <c r="E931" s="432" t="s">
        <v>1690</v>
      </c>
      <c r="F931" s="433">
        <v>1185</v>
      </c>
      <c r="G931" s="456">
        <v>1054</v>
      </c>
      <c r="H931" s="434">
        <v>521</v>
      </c>
      <c r="I931" s="435">
        <v>90</v>
      </c>
      <c r="J931" s="436">
        <v>45</v>
      </c>
      <c r="K931" s="437">
        <v>36</v>
      </c>
      <c r="L931" s="438">
        <v>179.74073321128031</v>
      </c>
      <c r="M931" s="439">
        <v>89.870366605640157</v>
      </c>
      <c r="N931" s="478">
        <v>71.896293284512126</v>
      </c>
      <c r="O931" s="438">
        <v>253.5795327630286</v>
      </c>
      <c r="P931" s="439">
        <v>126.7897663815143</v>
      </c>
      <c r="Q931" s="437">
        <v>101.43181310521145</v>
      </c>
      <c r="R931" s="442">
        <v>340</v>
      </c>
      <c r="S931" s="443">
        <v>170</v>
      </c>
      <c r="T931" s="437">
        <v>136</v>
      </c>
      <c r="U931" s="444">
        <v>2170</v>
      </c>
      <c r="V931" s="432">
        <v>1085</v>
      </c>
      <c r="W931" s="445">
        <v>868</v>
      </c>
      <c r="X931" s="443" t="s">
        <v>231</v>
      </c>
      <c r="Y931" s="436" t="s">
        <v>194</v>
      </c>
      <c r="Z931" s="436">
        <v>95.403825717321993</v>
      </c>
      <c r="AA931" s="436">
        <v>95.605738575982997</v>
      </c>
      <c r="AB931" s="436">
        <v>95</v>
      </c>
      <c r="AC931" s="436">
        <v>94.5</v>
      </c>
      <c r="AD931" s="436">
        <v>82</v>
      </c>
      <c r="AE931" s="436">
        <v>87</v>
      </c>
      <c r="AF931" s="436">
        <v>88</v>
      </c>
      <c r="AG931" s="436">
        <v>665</v>
      </c>
      <c r="AH931" s="436">
        <v>831.25</v>
      </c>
      <c r="AI931" s="436">
        <v>1330</v>
      </c>
      <c r="AJ931" s="436">
        <v>997.5</v>
      </c>
      <c r="AK931" s="436">
        <v>125</v>
      </c>
      <c r="AL931" s="436">
        <v>200</v>
      </c>
      <c r="AM931" s="436">
        <v>150</v>
      </c>
      <c r="AN931" s="432">
        <v>28</v>
      </c>
      <c r="AO931" s="432">
        <v>43</v>
      </c>
      <c r="AP931" s="446">
        <v>2280</v>
      </c>
      <c r="AQ931" s="447">
        <v>0</v>
      </c>
      <c r="AR931" s="446">
        <v>0</v>
      </c>
      <c r="AS931" s="449">
        <v>1720</v>
      </c>
      <c r="AT931" s="432" t="s">
        <v>299</v>
      </c>
      <c r="AU931" s="432" t="s">
        <v>197</v>
      </c>
      <c r="AV931" s="450">
        <v>69</v>
      </c>
      <c r="AW931" s="450">
        <v>80</v>
      </c>
      <c r="AX931" s="450">
        <v>50</v>
      </c>
      <c r="AY931" s="450">
        <v>58</v>
      </c>
      <c r="AZ931" s="450">
        <v>64</v>
      </c>
      <c r="BA931" s="450">
        <v>64</v>
      </c>
      <c r="BB931" s="450">
        <v>60</v>
      </c>
      <c r="BC931" s="450">
        <v>53</v>
      </c>
      <c r="BD931" s="450">
        <v>47</v>
      </c>
      <c r="BE931" s="450" t="s">
        <v>239</v>
      </c>
      <c r="BF931" s="450" t="s">
        <v>239</v>
      </c>
      <c r="BG931" s="450" t="s">
        <v>239</v>
      </c>
      <c r="BH931" s="450" t="s">
        <v>239</v>
      </c>
      <c r="BI931" s="446" t="s">
        <v>198</v>
      </c>
      <c r="BJ931" s="446"/>
      <c r="BK931" s="452" t="s">
        <v>200</v>
      </c>
      <c r="BL931" s="459">
        <v>1.1499999999999999</v>
      </c>
      <c r="BM931" s="455">
        <v>40</v>
      </c>
      <c r="BN931" s="454" t="s">
        <v>195</v>
      </c>
      <c r="BO931" s="455" t="s">
        <v>195</v>
      </c>
      <c r="BP931" s="454" t="s">
        <v>195</v>
      </c>
      <c r="BQ931" s="454" t="s">
        <v>195</v>
      </c>
      <c r="BS931" s="432"/>
      <c r="BT931"/>
    </row>
    <row r="932" spans="1:72" ht="13.5" customHeight="1" outlineLevel="1">
      <c r="A932" s="54" t="s">
        <v>1696</v>
      </c>
      <c r="B932" s="432" t="s">
        <v>1633</v>
      </c>
      <c r="C932" s="432">
        <v>200</v>
      </c>
      <c r="D932" s="432">
        <v>6</v>
      </c>
      <c r="E932" s="432" t="s">
        <v>1692</v>
      </c>
      <c r="F932" s="433">
        <v>1185</v>
      </c>
      <c r="G932" s="456">
        <v>1054</v>
      </c>
      <c r="H932" s="434">
        <v>521</v>
      </c>
      <c r="I932" s="435">
        <v>110</v>
      </c>
      <c r="J932" s="436">
        <v>55</v>
      </c>
      <c r="K932" s="437">
        <v>44</v>
      </c>
      <c r="L932" s="438">
        <v>236.76690961164638</v>
      </c>
      <c r="M932" s="439">
        <v>118.38345480582319</v>
      </c>
      <c r="N932" s="478">
        <v>94.706763844658553</v>
      </c>
      <c r="O932" s="438">
        <v>338.46344964987748</v>
      </c>
      <c r="P932" s="439">
        <v>169.23172482493874</v>
      </c>
      <c r="Q932" s="437">
        <v>135.385379859951</v>
      </c>
      <c r="R932" s="442">
        <v>452</v>
      </c>
      <c r="S932" s="443">
        <v>226</v>
      </c>
      <c r="T932" s="437">
        <v>180.8</v>
      </c>
      <c r="U932" s="444">
        <v>2900</v>
      </c>
      <c r="V932" s="432">
        <v>1450</v>
      </c>
      <c r="W932" s="445">
        <v>1160</v>
      </c>
      <c r="X932" s="443" t="s">
        <v>231</v>
      </c>
      <c r="Y932" s="436" t="s">
        <v>194</v>
      </c>
      <c r="Z932" s="436">
        <v>95.403825717321993</v>
      </c>
      <c r="AA932" s="436">
        <v>95.504782146652488</v>
      </c>
      <c r="AB932" s="436">
        <v>95</v>
      </c>
      <c r="AC932" s="436">
        <v>94.5</v>
      </c>
      <c r="AD932" s="436">
        <v>83</v>
      </c>
      <c r="AE932" s="436">
        <v>87</v>
      </c>
      <c r="AF932" s="436">
        <v>88</v>
      </c>
      <c r="AG932" s="436">
        <v>886</v>
      </c>
      <c r="AH932" s="436">
        <v>1107.5</v>
      </c>
      <c r="AI932" s="436">
        <v>1772</v>
      </c>
      <c r="AJ932" s="436">
        <v>1329</v>
      </c>
      <c r="AK932" s="436">
        <v>125</v>
      </c>
      <c r="AL932" s="436">
        <v>200</v>
      </c>
      <c r="AM932" s="436">
        <v>150</v>
      </c>
      <c r="AN932" s="432">
        <v>25</v>
      </c>
      <c r="AO932" s="432">
        <v>32</v>
      </c>
      <c r="AP932" s="446">
        <v>2600</v>
      </c>
      <c r="AQ932" s="447">
        <v>0</v>
      </c>
      <c r="AR932" s="446">
        <v>0</v>
      </c>
      <c r="AS932" s="449">
        <v>2240</v>
      </c>
      <c r="AT932" s="432" t="s">
        <v>299</v>
      </c>
      <c r="AU932" s="432" t="s">
        <v>197</v>
      </c>
      <c r="AV932" s="450">
        <v>67</v>
      </c>
      <c r="AW932" s="450">
        <v>78</v>
      </c>
      <c r="AX932" s="450">
        <v>49</v>
      </c>
      <c r="AY932" s="450">
        <v>57</v>
      </c>
      <c r="AZ932" s="450">
        <v>63</v>
      </c>
      <c r="BA932" s="450">
        <v>61</v>
      </c>
      <c r="BB932" s="450">
        <v>59</v>
      </c>
      <c r="BC932" s="450">
        <v>50</v>
      </c>
      <c r="BD932" s="450">
        <v>43</v>
      </c>
      <c r="BE932" s="450" t="s">
        <v>239</v>
      </c>
      <c r="BF932" s="450" t="s">
        <v>239</v>
      </c>
      <c r="BG932" s="450" t="s">
        <v>239</v>
      </c>
      <c r="BH932" s="450" t="s">
        <v>239</v>
      </c>
      <c r="BI932" s="446" t="s">
        <v>198</v>
      </c>
      <c r="BJ932" s="446"/>
      <c r="BK932" s="452" t="s">
        <v>200</v>
      </c>
      <c r="BL932" s="459">
        <v>1.1499999999999999</v>
      </c>
      <c r="BM932" s="455">
        <v>40</v>
      </c>
      <c r="BN932" s="454" t="s">
        <v>195</v>
      </c>
      <c r="BO932" s="455" t="s">
        <v>195</v>
      </c>
      <c r="BP932" s="454" t="s">
        <v>195</v>
      </c>
      <c r="BQ932" s="454" t="s">
        <v>195</v>
      </c>
      <c r="BS932" s="432"/>
      <c r="BT932"/>
    </row>
    <row r="933" spans="1:72" ht="13.5" customHeight="1" outlineLevel="1">
      <c r="A933" s="54" t="s">
        <v>1697</v>
      </c>
      <c r="B933" s="432" t="s">
        <v>1633</v>
      </c>
      <c r="C933" s="432">
        <v>250</v>
      </c>
      <c r="D933" s="432">
        <v>6</v>
      </c>
      <c r="E933" s="432" t="s">
        <v>1692</v>
      </c>
      <c r="F933" s="433">
        <v>1185</v>
      </c>
      <c r="G933" s="456">
        <v>1054</v>
      </c>
      <c r="H933" s="434">
        <v>521</v>
      </c>
      <c r="I933" s="435">
        <v>150</v>
      </c>
      <c r="J933" s="436">
        <v>75</v>
      </c>
      <c r="K933" s="437">
        <v>60</v>
      </c>
      <c r="L933" s="438">
        <v>295.95863701455801</v>
      </c>
      <c r="M933" s="439">
        <v>147.979318507279</v>
      </c>
      <c r="N933" s="478">
        <v>118.38345480582321</v>
      </c>
      <c r="O933" s="438">
        <v>418.271592607093</v>
      </c>
      <c r="P933" s="439">
        <v>209.1357963035465</v>
      </c>
      <c r="Q933" s="437">
        <v>167.3086370428372</v>
      </c>
      <c r="R933" s="442">
        <v>560</v>
      </c>
      <c r="S933" s="443">
        <v>280</v>
      </c>
      <c r="T933" s="437">
        <v>224</v>
      </c>
      <c r="U933" s="444">
        <v>3650</v>
      </c>
      <c r="V933" s="432">
        <v>1825</v>
      </c>
      <c r="W933" s="445">
        <v>1460</v>
      </c>
      <c r="X933" s="443" t="s">
        <v>231</v>
      </c>
      <c r="Y933" s="436" t="s">
        <v>194</v>
      </c>
      <c r="Z933" s="436">
        <v>95.403825717321993</v>
      </c>
      <c r="AA933" s="436">
        <v>95.504782146652488</v>
      </c>
      <c r="AB933" s="436">
        <v>95</v>
      </c>
      <c r="AC933" s="436">
        <v>94.5</v>
      </c>
      <c r="AD933" s="436">
        <v>83</v>
      </c>
      <c r="AE933" s="436">
        <v>88</v>
      </c>
      <c r="AF933" s="436">
        <v>89</v>
      </c>
      <c r="AG933" s="436">
        <v>1108</v>
      </c>
      <c r="AH933" s="436">
        <v>1329.6</v>
      </c>
      <c r="AI933" s="436">
        <v>2216</v>
      </c>
      <c r="AJ933" s="436">
        <v>1662</v>
      </c>
      <c r="AK933" s="436">
        <v>120</v>
      </c>
      <c r="AL933" s="436">
        <v>200</v>
      </c>
      <c r="AM933" s="436">
        <v>150</v>
      </c>
      <c r="AN933" s="432">
        <v>20</v>
      </c>
      <c r="AO933" s="432">
        <v>25</v>
      </c>
      <c r="AP933" s="446">
        <v>2600</v>
      </c>
      <c r="AQ933" s="447">
        <v>0</v>
      </c>
      <c r="AR933" s="446">
        <v>0</v>
      </c>
      <c r="AS933" s="449">
        <v>2740</v>
      </c>
      <c r="AT933" s="432" t="s">
        <v>299</v>
      </c>
      <c r="AU933" s="432" t="s">
        <v>197</v>
      </c>
      <c r="AV933" s="450">
        <v>67</v>
      </c>
      <c r="AW933" s="450">
        <v>78</v>
      </c>
      <c r="AX933" s="450">
        <v>49</v>
      </c>
      <c r="AY933" s="450">
        <v>57</v>
      </c>
      <c r="AZ933" s="450">
        <v>63</v>
      </c>
      <c r="BA933" s="450">
        <v>61</v>
      </c>
      <c r="BB933" s="450">
        <v>59</v>
      </c>
      <c r="BC933" s="450">
        <v>50</v>
      </c>
      <c r="BD933" s="450">
        <v>43</v>
      </c>
      <c r="BE933" s="450" t="s">
        <v>239</v>
      </c>
      <c r="BF933" s="450" t="s">
        <v>239</v>
      </c>
      <c r="BG933" s="450" t="s">
        <v>239</v>
      </c>
      <c r="BH933" s="450" t="s">
        <v>239</v>
      </c>
      <c r="BI933" s="446" t="s">
        <v>198</v>
      </c>
      <c r="BJ933" s="446"/>
      <c r="BK933" s="452" t="s">
        <v>200</v>
      </c>
      <c r="BL933" s="459">
        <v>1.1499999999999999</v>
      </c>
      <c r="BM933" s="455">
        <v>40</v>
      </c>
      <c r="BN933" s="454" t="s">
        <v>195</v>
      </c>
      <c r="BO933" s="455" t="s">
        <v>195</v>
      </c>
      <c r="BP933" s="454" t="s">
        <v>195</v>
      </c>
      <c r="BQ933" s="454" t="s">
        <v>195</v>
      </c>
      <c r="BS933" s="432"/>
      <c r="BT933"/>
    </row>
    <row r="934" spans="1:72" ht="13.5" customHeight="1" outlineLevel="1">
      <c r="A934" s="54" t="s">
        <v>1698</v>
      </c>
      <c r="B934" s="432" t="s">
        <v>1699</v>
      </c>
      <c r="C934" s="432">
        <v>3</v>
      </c>
      <c r="D934" s="432">
        <v>2</v>
      </c>
      <c r="E934" s="432" t="s">
        <v>1700</v>
      </c>
      <c r="F934" s="433">
        <v>3520</v>
      </c>
      <c r="G934" s="456">
        <v>3168</v>
      </c>
      <c r="H934" s="434">
        <v>1408</v>
      </c>
      <c r="I934" s="435">
        <v>3.4</v>
      </c>
      <c r="J934" s="436">
        <v>1.7</v>
      </c>
      <c r="K934" s="437">
        <v>1.36</v>
      </c>
      <c r="L934" s="438">
        <v>4.8074415824042225</v>
      </c>
      <c r="M934" s="439">
        <v>2.4037207912021112</v>
      </c>
      <c r="N934" s="478">
        <v>1.9229766329616891</v>
      </c>
      <c r="O934" s="438">
        <v>6.1253896358157753</v>
      </c>
      <c r="P934" s="439">
        <v>3.0626948179078877</v>
      </c>
      <c r="Q934" s="437">
        <v>2.4501558543263102</v>
      </c>
      <c r="R934" s="442">
        <v>7.6</v>
      </c>
      <c r="S934" s="443">
        <v>3.8</v>
      </c>
      <c r="T934" s="437">
        <v>3.04</v>
      </c>
      <c r="U934" s="444">
        <v>60</v>
      </c>
      <c r="V934" s="432">
        <v>30</v>
      </c>
      <c r="W934" s="445">
        <v>24</v>
      </c>
      <c r="X934" s="443" t="s">
        <v>213</v>
      </c>
      <c r="Y934" s="436" t="s">
        <v>194</v>
      </c>
      <c r="Z934" s="436">
        <v>84.17</v>
      </c>
      <c r="AA934" s="436">
        <v>86.3</v>
      </c>
      <c r="AB934" s="436">
        <v>86.5</v>
      </c>
      <c r="AC934" s="436">
        <v>85.5</v>
      </c>
      <c r="AD934" s="436">
        <v>69.5</v>
      </c>
      <c r="AE934" s="436">
        <v>79.8</v>
      </c>
      <c r="AF934" s="436">
        <v>85.5</v>
      </c>
      <c r="AG934" s="436">
        <v>4.4000000000000004</v>
      </c>
      <c r="AH934" s="436">
        <v>8.1999999999999993</v>
      </c>
      <c r="AI934" s="436">
        <v>17</v>
      </c>
      <c r="AJ934" s="436">
        <v>7.6560000000000006</v>
      </c>
      <c r="AK934" s="436">
        <v>185</v>
      </c>
      <c r="AL934" s="436">
        <v>380</v>
      </c>
      <c r="AM934" s="436">
        <v>174</v>
      </c>
      <c r="AN934" s="432">
        <v>20</v>
      </c>
      <c r="AO934" s="432">
        <v>30</v>
      </c>
      <c r="AP934" s="446">
        <v>118</v>
      </c>
      <c r="AQ934" s="447">
        <v>3.2</v>
      </c>
      <c r="AR934" s="446">
        <v>3.7035249390391214</v>
      </c>
      <c r="AS934" s="449">
        <v>0.432</v>
      </c>
      <c r="AT934" s="432" t="s">
        <v>299</v>
      </c>
      <c r="AU934" s="432" t="s">
        <v>197</v>
      </c>
      <c r="AV934" s="450">
        <v>69</v>
      </c>
      <c r="AW934" s="450">
        <v>81</v>
      </c>
      <c r="AX934" s="450">
        <v>36</v>
      </c>
      <c r="AY934" s="450">
        <v>49</v>
      </c>
      <c r="AZ934" s="450">
        <v>61</v>
      </c>
      <c r="BA934" s="450">
        <v>66</v>
      </c>
      <c r="BB934" s="450">
        <v>64</v>
      </c>
      <c r="BC934" s="450">
        <v>60</v>
      </c>
      <c r="BD934" s="450">
        <v>50</v>
      </c>
      <c r="BE934" s="450" t="s">
        <v>195</v>
      </c>
      <c r="BF934" s="450" t="s">
        <v>195</v>
      </c>
      <c r="BG934" s="450" t="s">
        <v>195</v>
      </c>
      <c r="BH934" s="450" t="s">
        <v>195</v>
      </c>
      <c r="BI934" s="446" t="s">
        <v>198</v>
      </c>
      <c r="BJ934" s="446" t="s">
        <v>199</v>
      </c>
      <c r="BK934" s="452" t="s">
        <v>200</v>
      </c>
      <c r="BL934" s="459">
        <v>1.1499999999999999</v>
      </c>
      <c r="BM934" s="455">
        <v>40</v>
      </c>
      <c r="BN934" s="454" t="s">
        <v>911</v>
      </c>
      <c r="BO934" s="455" t="s">
        <v>912</v>
      </c>
      <c r="BP934" s="454" t="s">
        <v>195</v>
      </c>
      <c r="BQ934" s="454" t="s">
        <v>195</v>
      </c>
      <c r="BS934" s="432"/>
      <c r="BT934" s="485">
        <v>195.07895790000001</v>
      </c>
    </row>
    <row r="935" spans="1:72" ht="13.5" customHeight="1" outlineLevel="1">
      <c r="A935" s="54" t="s">
        <v>1701</v>
      </c>
      <c r="B935" s="432" t="s">
        <v>1699</v>
      </c>
      <c r="C935" s="432">
        <v>5</v>
      </c>
      <c r="D935" s="432">
        <v>2</v>
      </c>
      <c r="E935" s="432" t="s">
        <v>1702</v>
      </c>
      <c r="F935" s="433">
        <v>3505</v>
      </c>
      <c r="G935" s="456">
        <v>3119.4500000000003</v>
      </c>
      <c r="H935" s="434">
        <v>1366.95</v>
      </c>
      <c r="I935" s="435">
        <v>4</v>
      </c>
      <c r="J935" s="436">
        <v>2</v>
      </c>
      <c r="K935" s="437">
        <v>1.6</v>
      </c>
      <c r="L935" s="438">
        <v>6.804328588261642</v>
      </c>
      <c r="M935" s="439">
        <v>3.402164294130821</v>
      </c>
      <c r="N935" s="478">
        <v>2.7217314353046569</v>
      </c>
      <c r="O935" s="438">
        <v>9.18597561449835</v>
      </c>
      <c r="P935" s="439">
        <v>4.592987807249175</v>
      </c>
      <c r="Q935" s="437">
        <v>3.6743902457993403</v>
      </c>
      <c r="R935" s="442">
        <v>12</v>
      </c>
      <c r="S935" s="443">
        <v>6</v>
      </c>
      <c r="T935" s="437">
        <v>4.8000000000000007</v>
      </c>
      <c r="U935" s="444">
        <v>92</v>
      </c>
      <c r="V935" s="432">
        <v>46</v>
      </c>
      <c r="W935" s="445">
        <v>36.800000000000004</v>
      </c>
      <c r="X935" s="443" t="s">
        <v>213</v>
      </c>
      <c r="Y935" s="436" t="s">
        <v>194</v>
      </c>
      <c r="Z935" s="436">
        <v>88.2</v>
      </c>
      <c r="AA935" s="436">
        <v>89.1</v>
      </c>
      <c r="AB935" s="436">
        <v>88.5</v>
      </c>
      <c r="AC935" s="436">
        <v>87.5</v>
      </c>
      <c r="AD935" s="436">
        <v>78.099999999999994</v>
      </c>
      <c r="AE935" s="436">
        <v>85.9</v>
      </c>
      <c r="AF935" s="436">
        <v>88.2</v>
      </c>
      <c r="AG935" s="436">
        <v>7.5</v>
      </c>
      <c r="AH935" s="436">
        <v>13</v>
      </c>
      <c r="AI935" s="436">
        <v>32</v>
      </c>
      <c r="AJ935" s="436">
        <v>12.45</v>
      </c>
      <c r="AK935" s="436">
        <v>170</v>
      </c>
      <c r="AL935" s="436">
        <v>420</v>
      </c>
      <c r="AM935" s="436">
        <v>166</v>
      </c>
      <c r="AN935" s="432">
        <v>15</v>
      </c>
      <c r="AO935" s="432">
        <v>29</v>
      </c>
      <c r="AP935" s="446">
        <v>130</v>
      </c>
      <c r="AQ935" s="447">
        <v>3.8</v>
      </c>
      <c r="AR935" s="446">
        <v>6.0594005287579931</v>
      </c>
      <c r="AS935" s="449">
        <v>0.59160000000000001</v>
      </c>
      <c r="AT935" s="432" t="s">
        <v>299</v>
      </c>
      <c r="AU935" s="432" t="s">
        <v>197</v>
      </c>
      <c r="AV935" s="450">
        <v>69</v>
      </c>
      <c r="AW935" s="450">
        <v>81</v>
      </c>
      <c r="AX935" s="450">
        <v>36</v>
      </c>
      <c r="AY935" s="450">
        <v>49</v>
      </c>
      <c r="AZ935" s="450">
        <v>61</v>
      </c>
      <c r="BA935" s="450">
        <v>66</v>
      </c>
      <c r="BB935" s="450">
        <v>64</v>
      </c>
      <c r="BC935" s="450">
        <v>60</v>
      </c>
      <c r="BD935" s="450">
        <v>50</v>
      </c>
      <c r="BE935" s="450" t="s">
        <v>195</v>
      </c>
      <c r="BF935" s="450" t="s">
        <v>195</v>
      </c>
      <c r="BG935" s="450" t="s">
        <v>195</v>
      </c>
      <c r="BH935" s="450" t="s">
        <v>195</v>
      </c>
      <c r="BI935" s="446" t="s">
        <v>198</v>
      </c>
      <c r="BJ935" s="446" t="s">
        <v>199</v>
      </c>
      <c r="BK935" s="452" t="s">
        <v>200</v>
      </c>
      <c r="BL935" s="459">
        <v>1.1499999999999999</v>
      </c>
      <c r="BM935" s="455">
        <v>40</v>
      </c>
      <c r="BN935" s="454" t="s">
        <v>911</v>
      </c>
      <c r="BO935" s="455" t="s">
        <v>912</v>
      </c>
      <c r="BP935" s="454" t="s">
        <v>195</v>
      </c>
      <c r="BQ935" s="454" t="s">
        <v>195</v>
      </c>
      <c r="BS935" s="432"/>
      <c r="BT935" s="485">
        <v>227.81</v>
      </c>
    </row>
    <row r="936" spans="1:72" ht="13.5" customHeight="1" outlineLevel="1">
      <c r="A936" s="54" t="s">
        <v>1703</v>
      </c>
      <c r="B936" s="432" t="s">
        <v>1699</v>
      </c>
      <c r="C936" s="432">
        <v>3</v>
      </c>
      <c r="D936" s="432">
        <v>4</v>
      </c>
      <c r="E936" s="432" t="s">
        <v>1700</v>
      </c>
      <c r="F936" s="433">
        <v>1760</v>
      </c>
      <c r="G936" s="456">
        <v>1584</v>
      </c>
      <c r="H936" s="434">
        <v>651.20000000000005</v>
      </c>
      <c r="I936" s="435">
        <v>4.2</v>
      </c>
      <c r="J936" s="436">
        <v>2.1</v>
      </c>
      <c r="K936" s="437">
        <v>1.6800000000000002</v>
      </c>
      <c r="L936" s="438">
        <v>5.3832514462533174</v>
      </c>
      <c r="M936" s="439">
        <v>2.6916257231266587</v>
      </c>
      <c r="N936" s="478">
        <v>2.1533005785013271</v>
      </c>
      <c r="O936" s="438">
        <v>6.5809824399698469</v>
      </c>
      <c r="P936" s="439">
        <v>3.2904912199849234</v>
      </c>
      <c r="Q936" s="437">
        <v>2.6323929759879388</v>
      </c>
      <c r="R936" s="442">
        <v>8</v>
      </c>
      <c r="S936" s="443">
        <v>4</v>
      </c>
      <c r="T936" s="437">
        <v>3.2</v>
      </c>
      <c r="U936" s="444">
        <v>66</v>
      </c>
      <c r="V936" s="432">
        <v>33</v>
      </c>
      <c r="W936" s="445">
        <v>26.400000000000002</v>
      </c>
      <c r="X936" s="443" t="s">
        <v>210</v>
      </c>
      <c r="Y936" s="436" t="s">
        <v>194</v>
      </c>
      <c r="Z936" s="436">
        <v>87.8</v>
      </c>
      <c r="AA936" s="436">
        <v>89.4</v>
      </c>
      <c r="AB936" s="436">
        <v>89.5</v>
      </c>
      <c r="AC936" s="436">
        <v>88.5</v>
      </c>
      <c r="AD936" s="436">
        <v>59.5</v>
      </c>
      <c r="AE936" s="436">
        <v>71.7</v>
      </c>
      <c r="AF936" s="436">
        <v>78.5</v>
      </c>
      <c r="AG936" s="436">
        <v>9</v>
      </c>
      <c r="AH936" s="436">
        <v>21</v>
      </c>
      <c r="AI936" s="436">
        <v>32</v>
      </c>
      <c r="AJ936" s="436">
        <v>19.89</v>
      </c>
      <c r="AK936" s="436">
        <v>235</v>
      </c>
      <c r="AL936" s="436">
        <v>360</v>
      </c>
      <c r="AM936" s="436">
        <v>221</v>
      </c>
      <c r="AN936" s="432">
        <v>17</v>
      </c>
      <c r="AO936" s="432">
        <v>29</v>
      </c>
      <c r="AP936" s="446">
        <v>129</v>
      </c>
      <c r="AQ936" s="447">
        <v>4.3</v>
      </c>
      <c r="AR936" s="446">
        <v>17.420081883794438</v>
      </c>
      <c r="AS936" s="449">
        <v>0.84540000000000004</v>
      </c>
      <c r="AT936" s="432" t="s">
        <v>299</v>
      </c>
      <c r="AU936" s="432" t="s">
        <v>197</v>
      </c>
      <c r="AV936" s="450">
        <v>57</v>
      </c>
      <c r="AW936" s="450">
        <v>67</v>
      </c>
      <c r="AX936" s="450" t="s">
        <v>206</v>
      </c>
      <c r="AY936" s="450">
        <v>42</v>
      </c>
      <c r="AZ936" s="450">
        <v>46</v>
      </c>
      <c r="BA936" s="450">
        <v>54</v>
      </c>
      <c r="BB936" s="450">
        <v>49</v>
      </c>
      <c r="BC936" s="450">
        <v>43</v>
      </c>
      <c r="BD936" s="450">
        <v>32</v>
      </c>
      <c r="BE936" s="450" t="s">
        <v>195</v>
      </c>
      <c r="BF936" s="450" t="s">
        <v>195</v>
      </c>
      <c r="BG936" s="450" t="s">
        <v>195</v>
      </c>
      <c r="BH936" s="450" t="s">
        <v>195</v>
      </c>
      <c r="BI936" s="446" t="s">
        <v>198</v>
      </c>
      <c r="BJ936" s="446" t="s">
        <v>199</v>
      </c>
      <c r="BK936" s="452" t="s">
        <v>200</v>
      </c>
      <c r="BL936" s="459">
        <v>1.1499999999999999</v>
      </c>
      <c r="BM936" s="455">
        <v>40</v>
      </c>
      <c r="BN936" s="454" t="s">
        <v>911</v>
      </c>
      <c r="BO936" s="455" t="s">
        <v>912</v>
      </c>
      <c r="BP936" s="454" t="s">
        <v>195</v>
      </c>
      <c r="BQ936" s="454" t="s">
        <v>195</v>
      </c>
      <c r="BS936" s="432"/>
      <c r="BT936" s="485">
        <v>215.4769914</v>
      </c>
    </row>
    <row r="937" spans="1:72" ht="13.5" customHeight="1" outlineLevel="1">
      <c r="A937" s="54" t="s">
        <v>1704</v>
      </c>
      <c r="B937" s="432" t="s">
        <v>1699</v>
      </c>
      <c r="C937" s="432">
        <v>5</v>
      </c>
      <c r="D937" s="432">
        <v>4</v>
      </c>
      <c r="E937" s="432" t="s">
        <v>1702</v>
      </c>
      <c r="F937" s="433">
        <v>1755</v>
      </c>
      <c r="G937" s="456">
        <v>1579.5</v>
      </c>
      <c r="H937" s="434">
        <v>719.55</v>
      </c>
      <c r="I937" s="435">
        <v>6</v>
      </c>
      <c r="J937" s="436">
        <v>3</v>
      </c>
      <c r="K937" s="437">
        <v>2.4000000000000004</v>
      </c>
      <c r="L937" s="438">
        <v>8.2619569362102787</v>
      </c>
      <c r="M937" s="439">
        <v>4.1309784681051394</v>
      </c>
      <c r="N937" s="478">
        <v>3.3047827744841118</v>
      </c>
      <c r="O937" s="438">
        <v>10.401924796705119</v>
      </c>
      <c r="P937" s="439">
        <v>5.2009623983525595</v>
      </c>
      <c r="Q937" s="437">
        <v>4.1607699186820479</v>
      </c>
      <c r="R937" s="442">
        <v>13</v>
      </c>
      <c r="S937" s="443">
        <v>6.5</v>
      </c>
      <c r="T937" s="437">
        <v>5.2</v>
      </c>
      <c r="U937" s="444">
        <v>92</v>
      </c>
      <c r="V937" s="432">
        <v>46</v>
      </c>
      <c r="W937" s="445">
        <v>36.800000000000004</v>
      </c>
      <c r="X937" s="443" t="s">
        <v>213</v>
      </c>
      <c r="Y937" s="436" t="s">
        <v>194</v>
      </c>
      <c r="Z937" s="436">
        <v>89.2</v>
      </c>
      <c r="AA937" s="436">
        <v>90</v>
      </c>
      <c r="AB937" s="436">
        <v>89.5</v>
      </c>
      <c r="AC937" s="436">
        <v>88.5</v>
      </c>
      <c r="AD937" s="436">
        <v>63.6</v>
      </c>
      <c r="AE937" s="436">
        <v>75.099999999999994</v>
      </c>
      <c r="AF937" s="436">
        <v>80.5</v>
      </c>
      <c r="AG937" s="436">
        <v>15</v>
      </c>
      <c r="AH937" s="436">
        <v>33</v>
      </c>
      <c r="AI937" s="436">
        <v>53</v>
      </c>
      <c r="AJ937" s="436">
        <v>30.749999999999996</v>
      </c>
      <c r="AK937" s="436">
        <v>220</v>
      </c>
      <c r="AL937" s="436">
        <v>350</v>
      </c>
      <c r="AM937" s="436">
        <v>205</v>
      </c>
      <c r="AN937" s="432">
        <v>14</v>
      </c>
      <c r="AO937" s="432">
        <v>29</v>
      </c>
      <c r="AP937" s="446">
        <v>135</v>
      </c>
      <c r="AQ937" s="447">
        <v>4.7</v>
      </c>
      <c r="AR937" s="446">
        <v>28.427410461049686</v>
      </c>
      <c r="AS937" s="449">
        <v>0.95620000000000005</v>
      </c>
      <c r="AT937" s="432" t="s">
        <v>299</v>
      </c>
      <c r="AU937" s="432" t="s">
        <v>197</v>
      </c>
      <c r="AV937" s="450">
        <v>57</v>
      </c>
      <c r="AW937" s="450">
        <v>67</v>
      </c>
      <c r="AX937" s="450" t="s">
        <v>206</v>
      </c>
      <c r="AY937" s="450">
        <v>42</v>
      </c>
      <c r="AZ937" s="450">
        <v>46</v>
      </c>
      <c r="BA937" s="450">
        <v>54</v>
      </c>
      <c r="BB937" s="450">
        <v>49</v>
      </c>
      <c r="BC937" s="450">
        <v>43</v>
      </c>
      <c r="BD937" s="450">
        <v>32</v>
      </c>
      <c r="BE937" s="450" t="s">
        <v>195</v>
      </c>
      <c r="BF937" s="450" t="s">
        <v>195</v>
      </c>
      <c r="BG937" s="450" t="s">
        <v>195</v>
      </c>
      <c r="BH937" s="450" t="s">
        <v>195</v>
      </c>
      <c r="BI937" s="446" t="s">
        <v>198</v>
      </c>
      <c r="BJ937" s="446" t="s">
        <v>199</v>
      </c>
      <c r="BK937" s="452" t="s">
        <v>200</v>
      </c>
      <c r="BL937" s="459">
        <v>1.1499999999999999</v>
      </c>
      <c r="BM937" s="455">
        <v>40</v>
      </c>
      <c r="BN937" s="454" t="s">
        <v>911</v>
      </c>
      <c r="BO937" s="455" t="s">
        <v>912</v>
      </c>
      <c r="BP937" s="454" t="s">
        <v>195</v>
      </c>
      <c r="BQ937" s="454" t="s">
        <v>195</v>
      </c>
      <c r="BS937" s="432"/>
      <c r="BT937" s="485">
        <v>204.5092842</v>
      </c>
    </row>
    <row r="938" spans="1:72" ht="13.5" customHeight="1" outlineLevel="1">
      <c r="A938" s="54" t="s">
        <v>1705</v>
      </c>
      <c r="B938" s="432" t="s">
        <v>1699</v>
      </c>
      <c r="C938" s="432">
        <v>7.5</v>
      </c>
      <c r="D938" s="432">
        <v>2</v>
      </c>
      <c r="E938" s="432" t="s">
        <v>1706</v>
      </c>
      <c r="F938" s="433">
        <v>3520</v>
      </c>
      <c r="G938" s="456">
        <v>3168</v>
      </c>
      <c r="H938" s="434">
        <v>1126.4000000000001</v>
      </c>
      <c r="I938" s="435">
        <v>6</v>
      </c>
      <c r="J938" s="436">
        <v>3</v>
      </c>
      <c r="K938" s="437">
        <v>2.4000000000000004</v>
      </c>
      <c r="L938" s="438">
        <v>9.9958214429211054</v>
      </c>
      <c r="M938" s="439">
        <v>4.9979107214605527</v>
      </c>
      <c r="N938" s="478">
        <v>3.9983285771684423</v>
      </c>
      <c r="O938" s="438">
        <v>13.484749989949064</v>
      </c>
      <c r="P938" s="439">
        <v>6.742374994974532</v>
      </c>
      <c r="Q938" s="437">
        <v>5.3938999959796261</v>
      </c>
      <c r="R938" s="442">
        <v>17.600000000000001</v>
      </c>
      <c r="S938" s="443">
        <v>8.8000000000000007</v>
      </c>
      <c r="T938" s="437">
        <v>7.0400000000000009</v>
      </c>
      <c r="U938" s="444">
        <v>126</v>
      </c>
      <c r="V938" s="432">
        <v>63</v>
      </c>
      <c r="W938" s="445">
        <v>50.400000000000006</v>
      </c>
      <c r="X938" s="443" t="s">
        <v>222</v>
      </c>
      <c r="Y938" s="436" t="s">
        <v>194</v>
      </c>
      <c r="Z938" s="436">
        <v>89.6</v>
      </c>
      <c r="AA938" s="436">
        <v>90.1</v>
      </c>
      <c r="AB938" s="436">
        <v>89.5</v>
      </c>
      <c r="AC938" s="436">
        <v>88.5</v>
      </c>
      <c r="AD938" s="436">
        <v>78.5</v>
      </c>
      <c r="AE938" s="436">
        <v>86.8</v>
      </c>
      <c r="AF938" s="436">
        <v>89.2</v>
      </c>
      <c r="AG938" s="436">
        <v>11</v>
      </c>
      <c r="AH938" s="436">
        <v>20</v>
      </c>
      <c r="AI938" s="436">
        <v>55</v>
      </c>
      <c r="AJ938" s="436">
        <v>19.03</v>
      </c>
      <c r="AK938" s="436">
        <v>180</v>
      </c>
      <c r="AL938" s="436">
        <v>490</v>
      </c>
      <c r="AM938" s="436">
        <v>173</v>
      </c>
      <c r="AN938" s="432">
        <v>17</v>
      </c>
      <c r="AO938" s="432">
        <v>30</v>
      </c>
      <c r="AP938" s="446">
        <v>188</v>
      </c>
      <c r="AQ938" s="447">
        <v>7.1</v>
      </c>
      <c r="AR938" s="446">
        <v>8.7863776002901979</v>
      </c>
      <c r="AS938" s="449">
        <v>1.4739</v>
      </c>
      <c r="AT938" s="432" t="s">
        <v>299</v>
      </c>
      <c r="AU938" s="432" t="s">
        <v>197</v>
      </c>
      <c r="AV938" s="450">
        <v>66</v>
      </c>
      <c r="AW938" s="450">
        <v>78</v>
      </c>
      <c r="AX938" s="450">
        <v>36</v>
      </c>
      <c r="AY938" s="450">
        <v>53</v>
      </c>
      <c r="AZ938" s="450">
        <v>55</v>
      </c>
      <c r="BA938" s="450">
        <v>63</v>
      </c>
      <c r="BB938" s="450">
        <v>62</v>
      </c>
      <c r="BC938" s="450">
        <v>58</v>
      </c>
      <c r="BD938" s="450">
        <v>47</v>
      </c>
      <c r="BE938" s="450" t="s">
        <v>195</v>
      </c>
      <c r="BF938" s="450" t="s">
        <v>195</v>
      </c>
      <c r="BG938" s="450" t="s">
        <v>195</v>
      </c>
      <c r="BH938" s="450" t="s">
        <v>195</v>
      </c>
      <c r="BI938" s="446" t="s">
        <v>198</v>
      </c>
      <c r="BJ938" s="446" t="s">
        <v>199</v>
      </c>
      <c r="BK938" s="452" t="s">
        <v>200</v>
      </c>
      <c r="BL938" s="459">
        <v>1.1499999999999999</v>
      </c>
      <c r="BM938" s="455">
        <v>40</v>
      </c>
      <c r="BN938" s="454" t="s">
        <v>911</v>
      </c>
      <c r="BO938" s="455" t="s">
        <v>912</v>
      </c>
      <c r="BP938" s="454" t="s">
        <v>195</v>
      </c>
      <c r="BQ938" s="454" t="s">
        <v>195</v>
      </c>
      <c r="BS938" s="432"/>
      <c r="BT938" s="485">
        <v>242.82336839999999</v>
      </c>
    </row>
    <row r="939" spans="1:72" ht="13.5" customHeight="1" outlineLevel="1">
      <c r="A939" s="54" t="s">
        <v>1707</v>
      </c>
      <c r="B939" s="432" t="s">
        <v>1699</v>
      </c>
      <c r="C939" s="432">
        <v>10</v>
      </c>
      <c r="D939" s="432">
        <v>2</v>
      </c>
      <c r="E939" s="432" t="s">
        <v>1708</v>
      </c>
      <c r="F939" s="433">
        <v>3515</v>
      </c>
      <c r="G939" s="456">
        <v>3128.35</v>
      </c>
      <c r="H939" s="434">
        <v>1370.8500000000001</v>
      </c>
      <c r="I939" s="435">
        <v>7</v>
      </c>
      <c r="J939" s="436">
        <v>3.5</v>
      </c>
      <c r="K939" s="437">
        <v>2.8000000000000003</v>
      </c>
      <c r="L939" s="438">
        <v>12.639674545662578</v>
      </c>
      <c r="M939" s="439">
        <v>6.3198372728312888</v>
      </c>
      <c r="N939" s="478">
        <v>5.0558698182650312</v>
      </c>
      <c r="O939" s="438">
        <v>17.381802420103117</v>
      </c>
      <c r="P939" s="439">
        <v>8.6909012100515586</v>
      </c>
      <c r="Q939" s="437">
        <v>6.9527209680412474</v>
      </c>
      <c r="R939" s="442">
        <v>23</v>
      </c>
      <c r="S939" s="443">
        <v>11.5</v>
      </c>
      <c r="T939" s="437">
        <v>9.2000000000000011</v>
      </c>
      <c r="U939" s="444">
        <v>162</v>
      </c>
      <c r="V939" s="432">
        <v>81</v>
      </c>
      <c r="W939" s="445">
        <v>64.8</v>
      </c>
      <c r="X939" s="443" t="s">
        <v>222</v>
      </c>
      <c r="Y939" s="436" t="s">
        <v>194</v>
      </c>
      <c r="Z939" s="436">
        <v>91</v>
      </c>
      <c r="AA939" s="436">
        <v>91.1</v>
      </c>
      <c r="AB939" s="436">
        <v>90.2</v>
      </c>
      <c r="AC939" s="436">
        <v>89.5</v>
      </c>
      <c r="AD939" s="436">
        <v>81.5</v>
      </c>
      <c r="AE939" s="436">
        <v>88.8</v>
      </c>
      <c r="AF939" s="436">
        <v>90.3</v>
      </c>
      <c r="AG939" s="436">
        <v>15</v>
      </c>
      <c r="AH939" s="436">
        <v>27</v>
      </c>
      <c r="AI939" s="436">
        <v>66</v>
      </c>
      <c r="AJ939" s="436">
        <v>24.9</v>
      </c>
      <c r="AK939" s="436">
        <v>180</v>
      </c>
      <c r="AL939" s="436">
        <v>440</v>
      </c>
      <c r="AM939" s="436">
        <v>166</v>
      </c>
      <c r="AN939" s="432">
        <v>14</v>
      </c>
      <c r="AO939" s="432">
        <v>28</v>
      </c>
      <c r="AP939" s="446">
        <v>202</v>
      </c>
      <c r="AQ939" s="447">
        <v>7.8</v>
      </c>
      <c r="AR939" s="446">
        <v>11.554500272746592</v>
      </c>
      <c r="AS939" s="449">
        <v>1.7683</v>
      </c>
      <c r="AT939" s="432" t="s">
        <v>299</v>
      </c>
      <c r="AU939" s="432" t="s">
        <v>197</v>
      </c>
      <c r="AV939" s="450">
        <v>66</v>
      </c>
      <c r="AW939" s="450">
        <v>78</v>
      </c>
      <c r="AX939" s="450">
        <v>36</v>
      </c>
      <c r="AY939" s="450">
        <v>53</v>
      </c>
      <c r="AZ939" s="450">
        <v>55</v>
      </c>
      <c r="BA939" s="450">
        <v>63</v>
      </c>
      <c r="BB939" s="450">
        <v>62</v>
      </c>
      <c r="BC939" s="450">
        <v>58</v>
      </c>
      <c r="BD939" s="450">
        <v>47</v>
      </c>
      <c r="BE939" s="450" t="s">
        <v>195</v>
      </c>
      <c r="BF939" s="450" t="s">
        <v>195</v>
      </c>
      <c r="BG939" s="450" t="s">
        <v>195</v>
      </c>
      <c r="BH939" s="450" t="s">
        <v>195</v>
      </c>
      <c r="BI939" s="446" t="s">
        <v>198</v>
      </c>
      <c r="BJ939" s="446" t="s">
        <v>199</v>
      </c>
      <c r="BK939" s="452" t="s">
        <v>200</v>
      </c>
      <c r="BL939" s="459">
        <v>1.1499999999999999</v>
      </c>
      <c r="BM939" s="455">
        <v>40</v>
      </c>
      <c r="BN939" s="454" t="s">
        <v>911</v>
      </c>
      <c r="BO939" s="455" t="s">
        <v>912</v>
      </c>
      <c r="BP939" s="454" t="s">
        <v>195</v>
      </c>
      <c r="BQ939" s="454" t="s">
        <v>195</v>
      </c>
      <c r="BS939" s="432"/>
      <c r="BT939" s="485">
        <v>227.57</v>
      </c>
    </row>
    <row r="940" spans="1:72" ht="13.5" customHeight="1" outlineLevel="1">
      <c r="A940" s="54" t="s">
        <v>1709</v>
      </c>
      <c r="B940" s="432" t="s">
        <v>1699</v>
      </c>
      <c r="C940" s="432">
        <v>7.5</v>
      </c>
      <c r="D940" s="432">
        <v>4</v>
      </c>
      <c r="E940" s="432" t="s">
        <v>1706</v>
      </c>
      <c r="F940" s="433">
        <v>1765</v>
      </c>
      <c r="G940" s="456">
        <v>1570.8500000000001</v>
      </c>
      <c r="H940" s="434">
        <v>741.3</v>
      </c>
      <c r="I940" s="435">
        <v>10</v>
      </c>
      <c r="J940" s="436">
        <v>5</v>
      </c>
      <c r="K940" s="437">
        <v>4</v>
      </c>
      <c r="L940" s="438">
        <v>12.808252202462466</v>
      </c>
      <c r="M940" s="439">
        <v>6.4041261012312329</v>
      </c>
      <c r="N940" s="478">
        <v>5.1233008809849867</v>
      </c>
      <c r="O940" s="438">
        <v>15.906688710916864</v>
      </c>
      <c r="P940" s="439">
        <v>7.953344355458432</v>
      </c>
      <c r="Q940" s="437">
        <v>6.3626754843667461</v>
      </c>
      <c r="R940" s="442">
        <v>19.399999999999999</v>
      </c>
      <c r="S940" s="443">
        <v>9.6999999999999993</v>
      </c>
      <c r="T940" s="437">
        <v>7.76</v>
      </c>
      <c r="U940" s="444">
        <v>126</v>
      </c>
      <c r="V940" s="432">
        <v>63</v>
      </c>
      <c r="W940" s="445">
        <v>50.400000000000006</v>
      </c>
      <c r="X940" s="443" t="s">
        <v>222</v>
      </c>
      <c r="Y940" s="436" t="s">
        <v>194</v>
      </c>
      <c r="Z940" s="436">
        <v>90.73</v>
      </c>
      <c r="AA940" s="436">
        <v>91.7</v>
      </c>
      <c r="AB940" s="436">
        <v>91.7</v>
      </c>
      <c r="AC940" s="436">
        <v>91</v>
      </c>
      <c r="AD940" s="436">
        <v>60.5</v>
      </c>
      <c r="AE940" s="436">
        <v>72.3</v>
      </c>
      <c r="AF940" s="436">
        <v>78.900000000000006</v>
      </c>
      <c r="AG940" s="436">
        <v>22</v>
      </c>
      <c r="AH940" s="436">
        <v>60</v>
      </c>
      <c r="AI940" s="436">
        <v>100</v>
      </c>
      <c r="AJ940" s="436">
        <v>55.22</v>
      </c>
      <c r="AK940" s="436">
        <v>270</v>
      </c>
      <c r="AL940" s="436">
        <v>450</v>
      </c>
      <c r="AM940" s="436">
        <v>251</v>
      </c>
      <c r="AN940" s="432">
        <v>25</v>
      </c>
      <c r="AO940" s="432">
        <v>42</v>
      </c>
      <c r="AP940" s="446">
        <v>212</v>
      </c>
      <c r="AQ940" s="447">
        <v>9.3000000000000007</v>
      </c>
      <c r="AR940" s="446">
        <v>41.116891053900339</v>
      </c>
      <c r="AS940" s="449">
        <v>2.6187999999999998</v>
      </c>
      <c r="AT940" s="432" t="s">
        <v>299</v>
      </c>
      <c r="AU940" s="432" t="s">
        <v>197</v>
      </c>
      <c r="AV940" s="450">
        <v>57</v>
      </c>
      <c r="AW940" s="450">
        <v>69</v>
      </c>
      <c r="AX940" s="450" t="s">
        <v>206</v>
      </c>
      <c r="AY940" s="450">
        <v>37</v>
      </c>
      <c r="AZ940" s="450">
        <v>44</v>
      </c>
      <c r="BA940" s="450">
        <v>54</v>
      </c>
      <c r="BB940" s="450">
        <v>53</v>
      </c>
      <c r="BC940" s="450">
        <v>44</v>
      </c>
      <c r="BD940" s="450">
        <v>35</v>
      </c>
      <c r="BE940" s="450" t="s">
        <v>195</v>
      </c>
      <c r="BF940" s="450" t="s">
        <v>195</v>
      </c>
      <c r="BG940" s="450" t="s">
        <v>195</v>
      </c>
      <c r="BH940" s="450" t="s">
        <v>195</v>
      </c>
      <c r="BI940" s="446" t="s">
        <v>198</v>
      </c>
      <c r="BJ940" s="446" t="s">
        <v>199</v>
      </c>
      <c r="BK940" s="452" t="s">
        <v>200</v>
      </c>
      <c r="BL940" s="459">
        <v>1.1499999999999999</v>
      </c>
      <c r="BM940" s="455">
        <v>40</v>
      </c>
      <c r="BN940" s="454" t="s">
        <v>911</v>
      </c>
      <c r="BO940" s="455" t="s">
        <v>912</v>
      </c>
      <c r="BP940" s="454" t="s">
        <v>195</v>
      </c>
      <c r="BQ940" s="454" t="s">
        <v>195</v>
      </c>
      <c r="BS940" s="432"/>
      <c r="BT940" s="485">
        <v>283.74284210000002</v>
      </c>
    </row>
    <row r="941" spans="1:72" ht="13.5" customHeight="1" outlineLevel="1">
      <c r="A941" s="54" t="s">
        <v>1710</v>
      </c>
      <c r="B941" s="432" t="s">
        <v>1699</v>
      </c>
      <c r="C941" s="432">
        <v>10</v>
      </c>
      <c r="D941" s="432">
        <v>4</v>
      </c>
      <c r="E941" s="432" t="s">
        <v>1708</v>
      </c>
      <c r="F941" s="433">
        <v>1755</v>
      </c>
      <c r="G941" s="456">
        <v>1561.95</v>
      </c>
      <c r="H941" s="434">
        <v>684.45</v>
      </c>
      <c r="I941" s="435">
        <v>12.2</v>
      </c>
      <c r="J941" s="436">
        <v>6.1</v>
      </c>
      <c r="K941" s="437">
        <v>4.88</v>
      </c>
      <c r="L941" s="438">
        <v>16.023038576095981</v>
      </c>
      <c r="M941" s="439">
        <v>8.0115192880479906</v>
      </c>
      <c r="N941" s="478">
        <v>6.409215430438393</v>
      </c>
      <c r="O941" s="438">
        <v>20.014293274614094</v>
      </c>
      <c r="P941" s="439">
        <v>10.007146637307047</v>
      </c>
      <c r="Q941" s="437">
        <v>8.0057173098456378</v>
      </c>
      <c r="R941" s="442">
        <v>25</v>
      </c>
      <c r="S941" s="443">
        <v>12.5</v>
      </c>
      <c r="T941" s="437">
        <v>10</v>
      </c>
      <c r="U941" s="444">
        <v>162</v>
      </c>
      <c r="V941" s="432">
        <v>81</v>
      </c>
      <c r="W941" s="445">
        <v>64.8</v>
      </c>
      <c r="X941" s="443" t="s">
        <v>222</v>
      </c>
      <c r="Y941" s="436" t="s">
        <v>194</v>
      </c>
      <c r="Z941" s="436">
        <v>91.7</v>
      </c>
      <c r="AA941" s="436">
        <v>92.2</v>
      </c>
      <c r="AB941" s="436">
        <v>91.7</v>
      </c>
      <c r="AC941" s="436">
        <v>91</v>
      </c>
      <c r="AD941" s="436">
        <v>63.8</v>
      </c>
      <c r="AE941" s="436">
        <v>76.2</v>
      </c>
      <c r="AF941" s="436">
        <v>81.7</v>
      </c>
      <c r="AG941" s="436">
        <v>30</v>
      </c>
      <c r="AH941" s="436">
        <v>81</v>
      </c>
      <c r="AI941" s="436">
        <v>123</v>
      </c>
      <c r="AJ941" s="436">
        <v>75.899999999999991</v>
      </c>
      <c r="AK941" s="436">
        <v>270</v>
      </c>
      <c r="AL941" s="436">
        <v>410</v>
      </c>
      <c r="AM941" s="436">
        <v>253</v>
      </c>
      <c r="AN941" s="432">
        <v>20</v>
      </c>
      <c r="AO941" s="432">
        <v>36</v>
      </c>
      <c r="AP941" s="446">
        <v>220</v>
      </c>
      <c r="AQ941" s="447">
        <v>9.8000000000000007</v>
      </c>
      <c r="AR941" s="446">
        <v>54.668664066581883</v>
      </c>
      <c r="AS941" s="449">
        <v>2.8483000000000001</v>
      </c>
      <c r="AT941" s="432" t="s">
        <v>299</v>
      </c>
      <c r="AU941" s="432" t="s">
        <v>197</v>
      </c>
      <c r="AV941" s="450">
        <v>57</v>
      </c>
      <c r="AW941" s="450">
        <v>69</v>
      </c>
      <c r="AX941" s="450" t="s">
        <v>206</v>
      </c>
      <c r="AY941" s="450">
        <v>37</v>
      </c>
      <c r="AZ941" s="450">
        <v>44</v>
      </c>
      <c r="BA941" s="450">
        <v>54</v>
      </c>
      <c r="BB941" s="450">
        <v>53</v>
      </c>
      <c r="BC941" s="450">
        <v>44</v>
      </c>
      <c r="BD941" s="450">
        <v>35</v>
      </c>
      <c r="BE941" s="450" t="s">
        <v>195</v>
      </c>
      <c r="BF941" s="450" t="s">
        <v>195</v>
      </c>
      <c r="BG941" s="450" t="s">
        <v>195</v>
      </c>
      <c r="BH941" s="450" t="s">
        <v>195</v>
      </c>
      <c r="BI941" s="446" t="s">
        <v>198</v>
      </c>
      <c r="BJ941" s="446" t="s">
        <v>199</v>
      </c>
      <c r="BK941" s="452" t="s">
        <v>200</v>
      </c>
      <c r="BL941" s="459">
        <v>1.1499999999999999</v>
      </c>
      <c r="BM941" s="455">
        <v>40</v>
      </c>
      <c r="BN941" s="454" t="s">
        <v>911</v>
      </c>
      <c r="BO941" s="455" t="s">
        <v>912</v>
      </c>
      <c r="BP941" s="454" t="s">
        <v>195</v>
      </c>
      <c r="BQ941" s="454" t="s">
        <v>195</v>
      </c>
      <c r="BS941" s="432"/>
      <c r="BT941" s="485">
        <v>253.72216839999999</v>
      </c>
    </row>
    <row r="942" spans="1:72" ht="13.5" customHeight="1" outlineLevel="1">
      <c r="A942" s="54" t="s">
        <v>1711</v>
      </c>
      <c r="B942" s="432" t="s">
        <v>1699</v>
      </c>
      <c r="C942" s="432">
        <v>3</v>
      </c>
      <c r="D942" s="432">
        <v>6</v>
      </c>
      <c r="E942" s="432" t="s">
        <v>1706</v>
      </c>
      <c r="F942" s="433">
        <v>1175</v>
      </c>
      <c r="G942" s="456">
        <v>1045.75</v>
      </c>
      <c r="H942" s="434">
        <v>481.74999999999994</v>
      </c>
      <c r="I942" s="435">
        <v>5</v>
      </c>
      <c r="J942" s="436">
        <v>2.5</v>
      </c>
      <c r="K942" s="437">
        <v>2</v>
      </c>
      <c r="L942" s="438">
        <v>6.1478591372758604</v>
      </c>
      <c r="M942" s="439">
        <v>3.0739295686379302</v>
      </c>
      <c r="N942" s="478">
        <v>2.4591436549103443</v>
      </c>
      <c r="O942" s="438">
        <v>7.2230097189074947</v>
      </c>
      <c r="P942" s="439">
        <v>3.6115048594537473</v>
      </c>
      <c r="Q942" s="437">
        <v>2.889203887562998</v>
      </c>
      <c r="R942" s="442">
        <v>8.6</v>
      </c>
      <c r="S942" s="443">
        <v>4.3</v>
      </c>
      <c r="T942" s="437">
        <v>3.44</v>
      </c>
      <c r="U942" s="444">
        <v>64</v>
      </c>
      <c r="V942" s="432">
        <v>32</v>
      </c>
      <c r="W942" s="445">
        <v>25.6</v>
      </c>
      <c r="X942" s="443" t="s">
        <v>210</v>
      </c>
      <c r="Y942" s="436" t="s">
        <v>194</v>
      </c>
      <c r="Z942" s="436">
        <v>87.8</v>
      </c>
      <c r="AA942" s="436">
        <v>89.3</v>
      </c>
      <c r="AB942" s="436">
        <v>89.5</v>
      </c>
      <c r="AC942" s="436">
        <v>88.5</v>
      </c>
      <c r="AD942" s="436">
        <v>52.1</v>
      </c>
      <c r="AE942" s="436">
        <v>65.400000000000006</v>
      </c>
      <c r="AF942" s="436">
        <v>73</v>
      </c>
      <c r="AG942" s="436">
        <v>13.4</v>
      </c>
      <c r="AH942" s="436">
        <v>35.5</v>
      </c>
      <c r="AI942" s="436">
        <v>63</v>
      </c>
      <c r="AJ942" s="436">
        <v>33.098000000000006</v>
      </c>
      <c r="AK942" s="436">
        <v>265</v>
      </c>
      <c r="AL942" s="436">
        <v>470</v>
      </c>
      <c r="AM942" s="436">
        <v>247</v>
      </c>
      <c r="AN942" s="432">
        <v>23</v>
      </c>
      <c r="AO942" s="432">
        <v>35</v>
      </c>
      <c r="AP942" s="446">
        <v>192</v>
      </c>
      <c r="AQ942" s="447">
        <v>8</v>
      </c>
      <c r="AR942" s="446">
        <v>46.01291019189933</v>
      </c>
      <c r="AS942" s="449">
        <v>2.0268999999999999</v>
      </c>
      <c r="AT942" s="432" t="s">
        <v>299</v>
      </c>
      <c r="AU942" s="432" t="s">
        <v>197</v>
      </c>
      <c r="AV942" s="450">
        <v>77</v>
      </c>
      <c r="AW942" s="450">
        <v>87</v>
      </c>
      <c r="AX942" s="450">
        <v>43</v>
      </c>
      <c r="AY942" s="450">
        <v>56</v>
      </c>
      <c r="AZ942" s="450">
        <v>68</v>
      </c>
      <c r="BA942" s="450">
        <v>68</v>
      </c>
      <c r="BB942" s="450">
        <v>70</v>
      </c>
      <c r="BC942" s="450">
        <v>74</v>
      </c>
      <c r="BD942" s="450">
        <v>54</v>
      </c>
      <c r="BE942" s="450" t="s">
        <v>195</v>
      </c>
      <c r="BF942" s="450" t="s">
        <v>195</v>
      </c>
      <c r="BG942" s="450" t="s">
        <v>195</v>
      </c>
      <c r="BH942" s="450" t="s">
        <v>195</v>
      </c>
      <c r="BI942" s="446" t="s">
        <v>198</v>
      </c>
      <c r="BJ942" s="446" t="s">
        <v>199</v>
      </c>
      <c r="BK942" s="452" t="s">
        <v>200</v>
      </c>
      <c r="BL942" s="459">
        <v>1.1499999999999999</v>
      </c>
      <c r="BM942" s="455">
        <v>40</v>
      </c>
      <c r="BN942" s="454" t="s">
        <v>911</v>
      </c>
      <c r="BO942" s="455" t="s">
        <v>912</v>
      </c>
      <c r="BP942" s="454" t="s">
        <v>195</v>
      </c>
      <c r="BQ942" s="454" t="s">
        <v>195</v>
      </c>
      <c r="BS942" s="432"/>
      <c r="BT942" s="485">
        <v>270.79894739999997</v>
      </c>
    </row>
    <row r="943" spans="1:72" ht="13.5" customHeight="1" outlineLevel="1">
      <c r="A943" s="54" t="s">
        <v>1712</v>
      </c>
      <c r="B943" s="432" t="s">
        <v>1699</v>
      </c>
      <c r="C943" s="432">
        <v>5</v>
      </c>
      <c r="D943" s="432">
        <v>6</v>
      </c>
      <c r="E943" s="432" t="s">
        <v>1708</v>
      </c>
      <c r="F943" s="433">
        <v>1165</v>
      </c>
      <c r="G943" s="456">
        <v>1036.8499999999999</v>
      </c>
      <c r="H943" s="434">
        <v>466</v>
      </c>
      <c r="I943" s="435">
        <v>7</v>
      </c>
      <c r="J943" s="436">
        <v>3.5</v>
      </c>
      <c r="K943" s="437">
        <v>3.6</v>
      </c>
      <c r="L943" s="438">
        <v>8.8164838579375235</v>
      </c>
      <c r="M943" s="439">
        <v>4.4082419289687618</v>
      </c>
      <c r="N943" s="478">
        <v>3.5265935431750095</v>
      </c>
      <c r="O943" s="438">
        <v>10.928816985318193</v>
      </c>
      <c r="P943" s="439">
        <v>5.4644084926590963</v>
      </c>
      <c r="Q943" s="437">
        <v>4.3715267941272771</v>
      </c>
      <c r="R943" s="442">
        <v>13.4</v>
      </c>
      <c r="S943" s="443">
        <v>6.7</v>
      </c>
      <c r="T943" s="437">
        <v>5.36</v>
      </c>
      <c r="U943" s="444">
        <v>92</v>
      </c>
      <c r="V943" s="432">
        <v>46</v>
      </c>
      <c r="W943" s="445">
        <v>36.800000000000004</v>
      </c>
      <c r="X943" s="443" t="s">
        <v>213</v>
      </c>
      <c r="Y943" s="436" t="s">
        <v>194</v>
      </c>
      <c r="Z943" s="436">
        <v>89.5</v>
      </c>
      <c r="AA943" s="436">
        <v>90.1</v>
      </c>
      <c r="AB943" s="436">
        <v>89.5</v>
      </c>
      <c r="AC943" s="436">
        <v>88.5</v>
      </c>
      <c r="AD943" s="436">
        <v>59.4</v>
      </c>
      <c r="AE943" s="436">
        <v>71.400000000000006</v>
      </c>
      <c r="AF943" s="436">
        <v>78.099999999999994</v>
      </c>
      <c r="AG943" s="436">
        <v>26.5</v>
      </c>
      <c r="AH943" s="436">
        <v>50</v>
      </c>
      <c r="AI943" s="436">
        <v>86</v>
      </c>
      <c r="AJ943" s="436">
        <v>54.324999999999996</v>
      </c>
      <c r="AK943" s="436">
        <v>220</v>
      </c>
      <c r="AL943" s="436">
        <v>380</v>
      </c>
      <c r="AM943" s="436">
        <v>205</v>
      </c>
      <c r="AN943" s="432">
        <v>14</v>
      </c>
      <c r="AO943" s="432">
        <v>21</v>
      </c>
      <c r="AP943" s="446">
        <v>204</v>
      </c>
      <c r="AQ943" s="447">
        <v>8.8000000000000007</v>
      </c>
      <c r="AR943" s="446">
        <v>76.163296619956299</v>
      </c>
      <c r="AS943" s="449">
        <v>2.3978000000000002</v>
      </c>
      <c r="AT943" s="432" t="s">
        <v>299</v>
      </c>
      <c r="AU943" s="432" t="s">
        <v>197</v>
      </c>
      <c r="AV943" s="450">
        <v>77</v>
      </c>
      <c r="AW943" s="450">
        <v>87</v>
      </c>
      <c r="AX943" s="450">
        <v>43</v>
      </c>
      <c r="AY943" s="450">
        <v>56</v>
      </c>
      <c r="AZ943" s="450">
        <v>68</v>
      </c>
      <c r="BA943" s="450">
        <v>68</v>
      </c>
      <c r="BB943" s="450">
        <v>70</v>
      </c>
      <c r="BC943" s="450">
        <v>74</v>
      </c>
      <c r="BD943" s="450">
        <v>54</v>
      </c>
      <c r="BE943" s="450" t="s">
        <v>195</v>
      </c>
      <c r="BF943" s="450" t="s">
        <v>195</v>
      </c>
      <c r="BG943" s="450" t="s">
        <v>195</v>
      </c>
      <c r="BH943" s="450" t="s">
        <v>195</v>
      </c>
      <c r="BI943" s="446" t="s">
        <v>198</v>
      </c>
      <c r="BJ943" s="446" t="s">
        <v>199</v>
      </c>
      <c r="BK943" s="452" t="s">
        <v>200</v>
      </c>
      <c r="BL943" s="459">
        <v>1.1499999999999999</v>
      </c>
      <c r="BM943" s="455">
        <v>40</v>
      </c>
      <c r="BN943" s="454" t="s">
        <v>911</v>
      </c>
      <c r="BO943" s="455" t="s">
        <v>912</v>
      </c>
      <c r="BP943" s="454" t="s">
        <v>195</v>
      </c>
      <c r="BQ943" s="454" t="s">
        <v>195</v>
      </c>
      <c r="BS943" s="432"/>
      <c r="BT943" s="485">
        <v>225.76473680000001</v>
      </c>
    </row>
    <row r="944" spans="1:72" ht="13.5" customHeight="1" outlineLevel="1">
      <c r="A944" s="54" t="s">
        <v>1713</v>
      </c>
      <c r="B944" s="432" t="s">
        <v>1699</v>
      </c>
      <c r="C944" s="432">
        <v>15</v>
      </c>
      <c r="D944" s="432">
        <v>2</v>
      </c>
      <c r="E944" s="432" t="s">
        <v>1714</v>
      </c>
      <c r="F944" s="433">
        <v>3530</v>
      </c>
      <c r="G944" s="456">
        <v>3141.7000000000003</v>
      </c>
      <c r="H944" s="434">
        <v>1835.6000000000001</v>
      </c>
      <c r="I944" s="435">
        <v>10.199999999999999</v>
      </c>
      <c r="J944" s="436">
        <v>5.0999999999999996</v>
      </c>
      <c r="K944" s="437">
        <v>4.08</v>
      </c>
      <c r="L944" s="438">
        <v>19.234629392272918</v>
      </c>
      <c r="M944" s="439">
        <v>9.6173146961364591</v>
      </c>
      <c r="N944" s="478">
        <v>7.6938517569091678</v>
      </c>
      <c r="O944" s="438">
        <v>26.432314960209837</v>
      </c>
      <c r="P944" s="439">
        <v>13.216157480104918</v>
      </c>
      <c r="Q944" s="437">
        <v>10.572925984083936</v>
      </c>
      <c r="R944" s="442">
        <v>35</v>
      </c>
      <c r="S944" s="443">
        <v>17.5</v>
      </c>
      <c r="T944" s="437">
        <v>14</v>
      </c>
      <c r="U944" s="444">
        <v>232</v>
      </c>
      <c r="V944" s="432">
        <v>116</v>
      </c>
      <c r="W944" s="445">
        <v>92.800000000000011</v>
      </c>
      <c r="X944" s="443" t="s">
        <v>231</v>
      </c>
      <c r="Y944" s="436" t="s">
        <v>194</v>
      </c>
      <c r="Z944" s="436">
        <v>90.7</v>
      </c>
      <c r="AA944" s="436">
        <v>91.3</v>
      </c>
      <c r="AB944" s="436">
        <v>91</v>
      </c>
      <c r="AC944" s="436">
        <v>90.2</v>
      </c>
      <c r="AD944" s="436">
        <v>80.599999999999994</v>
      </c>
      <c r="AE944" s="436">
        <v>87.4</v>
      </c>
      <c r="AF944" s="436">
        <v>88.2</v>
      </c>
      <c r="AG944" s="436">
        <v>22</v>
      </c>
      <c r="AH944" s="436">
        <v>46</v>
      </c>
      <c r="AI944" s="436">
        <v>57</v>
      </c>
      <c r="AJ944" s="436">
        <v>43.12</v>
      </c>
      <c r="AK944" s="436">
        <v>210</v>
      </c>
      <c r="AL944" s="436">
        <v>260</v>
      </c>
      <c r="AM944" s="436">
        <v>196</v>
      </c>
      <c r="AN944" s="432">
        <v>24</v>
      </c>
      <c r="AO944" s="432">
        <v>48</v>
      </c>
      <c r="AP944" s="446">
        <v>309</v>
      </c>
      <c r="AQ944" s="447">
        <v>11.3</v>
      </c>
      <c r="AR944" s="446">
        <v>16.728232852190043</v>
      </c>
      <c r="AS944" s="449">
        <v>3.7252000000000001</v>
      </c>
      <c r="AT944" s="432" t="s">
        <v>299</v>
      </c>
      <c r="AU944" s="432" t="s">
        <v>197</v>
      </c>
      <c r="AV944" s="450">
        <v>67</v>
      </c>
      <c r="AW944" s="450">
        <v>79</v>
      </c>
      <c r="AX944" s="450">
        <v>40</v>
      </c>
      <c r="AY944" s="450">
        <v>54</v>
      </c>
      <c r="AZ944" s="450">
        <v>56</v>
      </c>
      <c r="BA944" s="450">
        <v>63</v>
      </c>
      <c r="BB944" s="450">
        <v>62</v>
      </c>
      <c r="BC944" s="450">
        <v>60</v>
      </c>
      <c r="BD944" s="450">
        <v>48</v>
      </c>
      <c r="BE944" s="450" t="s">
        <v>195</v>
      </c>
      <c r="BF944" s="450" t="s">
        <v>195</v>
      </c>
      <c r="BG944" s="450" t="s">
        <v>195</v>
      </c>
      <c r="BH944" s="450" t="s">
        <v>195</v>
      </c>
      <c r="BI944" s="446" t="s">
        <v>198</v>
      </c>
      <c r="BJ944" s="446" t="s">
        <v>199</v>
      </c>
      <c r="BK944" s="452" t="s">
        <v>200</v>
      </c>
      <c r="BL944" s="459">
        <v>1.1499999999999999</v>
      </c>
      <c r="BM944" s="455">
        <v>40</v>
      </c>
      <c r="BN944" s="454" t="s">
        <v>911</v>
      </c>
      <c r="BO944" s="455" t="s">
        <v>912</v>
      </c>
      <c r="BP944" s="454" t="s">
        <v>195</v>
      </c>
      <c r="BQ944" s="454" t="s">
        <v>195</v>
      </c>
      <c r="BS944" s="432"/>
      <c r="BT944" s="485">
        <v>184.96333680000001</v>
      </c>
    </row>
    <row r="945" spans="1:72" ht="13.5" customHeight="1" outlineLevel="1">
      <c r="A945" s="54" t="s">
        <v>1715</v>
      </c>
      <c r="B945" s="432" t="s">
        <v>1699</v>
      </c>
      <c r="C945" s="432">
        <v>20</v>
      </c>
      <c r="D945" s="432">
        <v>2</v>
      </c>
      <c r="E945" s="432" t="s">
        <v>1716</v>
      </c>
      <c r="F945" s="433">
        <v>3515</v>
      </c>
      <c r="G945" s="456">
        <v>3128.35</v>
      </c>
      <c r="H945" s="434">
        <v>1827.8</v>
      </c>
      <c r="I945" s="435">
        <v>10.4</v>
      </c>
      <c r="J945" s="436">
        <v>5.2</v>
      </c>
      <c r="K945" s="437">
        <v>4.16</v>
      </c>
      <c r="L945" s="438">
        <v>23.615546066871357</v>
      </c>
      <c r="M945" s="439">
        <v>11.807773033435678</v>
      </c>
      <c r="N945" s="478">
        <v>9.4462184267485423</v>
      </c>
      <c r="O945" s="438">
        <v>33.627137227399423</v>
      </c>
      <c r="P945" s="439">
        <v>16.813568613699712</v>
      </c>
      <c r="Q945" s="437">
        <v>13.45085489095977</v>
      </c>
      <c r="R945" s="442">
        <v>45</v>
      </c>
      <c r="S945" s="443">
        <v>22.5</v>
      </c>
      <c r="T945" s="437">
        <v>18</v>
      </c>
      <c r="U945" s="444">
        <v>290</v>
      </c>
      <c r="V945" s="432">
        <v>145</v>
      </c>
      <c r="W945" s="445">
        <v>116</v>
      </c>
      <c r="X945" s="443" t="s">
        <v>231</v>
      </c>
      <c r="Y945" s="436" t="s">
        <v>194</v>
      </c>
      <c r="Z945" s="436">
        <v>92.1</v>
      </c>
      <c r="AA945" s="436">
        <v>91.6</v>
      </c>
      <c r="AB945" s="436">
        <v>91</v>
      </c>
      <c r="AC945" s="436">
        <v>90.2</v>
      </c>
      <c r="AD945" s="436">
        <v>86.2</v>
      </c>
      <c r="AE945" s="436">
        <v>91.3</v>
      </c>
      <c r="AF945" s="436">
        <v>91.5</v>
      </c>
      <c r="AG945" s="436">
        <v>30</v>
      </c>
      <c r="AH945" s="436">
        <v>55</v>
      </c>
      <c r="AI945" s="436">
        <v>69</v>
      </c>
      <c r="AJ945" s="436">
        <v>51.9</v>
      </c>
      <c r="AK945" s="436">
        <v>185</v>
      </c>
      <c r="AL945" s="436">
        <v>230</v>
      </c>
      <c r="AM945" s="436">
        <v>173</v>
      </c>
      <c r="AN945" s="432">
        <v>20</v>
      </c>
      <c r="AO945" s="432">
        <v>45</v>
      </c>
      <c r="AP945" s="446">
        <v>337</v>
      </c>
      <c r="AQ945" s="447">
        <v>12.8</v>
      </c>
      <c r="AR945" s="446">
        <v>22.11970670403657</v>
      </c>
      <c r="AS945" s="449">
        <v>4.5045999999999999</v>
      </c>
      <c r="AT945" s="432" t="s">
        <v>299</v>
      </c>
      <c r="AU945" s="432" t="s">
        <v>197</v>
      </c>
      <c r="AV945" s="450">
        <v>67</v>
      </c>
      <c r="AW945" s="450">
        <v>79</v>
      </c>
      <c r="AX945" s="450">
        <v>40</v>
      </c>
      <c r="AY945" s="450">
        <v>54</v>
      </c>
      <c r="AZ945" s="450">
        <v>56</v>
      </c>
      <c r="BA945" s="450">
        <v>63</v>
      </c>
      <c r="BB945" s="450">
        <v>62</v>
      </c>
      <c r="BC945" s="450">
        <v>60</v>
      </c>
      <c r="BD945" s="450">
        <v>48</v>
      </c>
      <c r="BE945" s="450" t="s">
        <v>195</v>
      </c>
      <c r="BF945" s="450" t="s">
        <v>195</v>
      </c>
      <c r="BG945" s="450" t="s">
        <v>195</v>
      </c>
      <c r="BH945" s="450" t="s">
        <v>195</v>
      </c>
      <c r="BI945" s="446" t="s">
        <v>198</v>
      </c>
      <c r="BJ945" s="446" t="s">
        <v>199</v>
      </c>
      <c r="BK945" s="452" t="s">
        <v>200</v>
      </c>
      <c r="BL945" s="459">
        <v>1.1499999999999999</v>
      </c>
      <c r="BM945" s="455">
        <v>40</v>
      </c>
      <c r="BN945" s="454" t="s">
        <v>911</v>
      </c>
      <c r="BO945" s="455" t="s">
        <v>912</v>
      </c>
      <c r="BP945" s="454" t="s">
        <v>195</v>
      </c>
      <c r="BQ945" s="454" t="s">
        <v>195</v>
      </c>
      <c r="BS945" s="432"/>
      <c r="BT945" s="485">
        <v>167.48906840000001</v>
      </c>
    </row>
    <row r="946" spans="1:72" ht="13.5" customHeight="1" outlineLevel="1">
      <c r="A946" s="54" t="s">
        <v>1717</v>
      </c>
      <c r="B946" s="432" t="s">
        <v>1699</v>
      </c>
      <c r="C946" s="432">
        <v>15</v>
      </c>
      <c r="D946" s="432">
        <v>4</v>
      </c>
      <c r="E946" s="432" t="s">
        <v>1714</v>
      </c>
      <c r="F946" s="433">
        <v>1770</v>
      </c>
      <c r="G946" s="456">
        <v>1575.3</v>
      </c>
      <c r="H946" s="434">
        <v>708</v>
      </c>
      <c r="I946" s="435">
        <v>17</v>
      </c>
      <c r="J946" s="436">
        <v>8.5</v>
      </c>
      <c r="K946" s="437">
        <v>6.8000000000000007</v>
      </c>
      <c r="L946" s="438">
        <v>23.619175657715367</v>
      </c>
      <c r="M946" s="439">
        <v>11.809587828857683</v>
      </c>
      <c r="N946" s="478">
        <v>9.4476702630861471</v>
      </c>
      <c r="O946" s="438">
        <v>30.426278259992507</v>
      </c>
      <c r="P946" s="439">
        <v>15.213139129996254</v>
      </c>
      <c r="Q946" s="437">
        <v>12.170511303997003</v>
      </c>
      <c r="R946" s="442">
        <v>38</v>
      </c>
      <c r="S946" s="443">
        <v>19</v>
      </c>
      <c r="T946" s="437">
        <v>15.200000000000001</v>
      </c>
      <c r="U946" s="444">
        <v>232</v>
      </c>
      <c r="V946" s="432">
        <v>116</v>
      </c>
      <c r="W946" s="445">
        <v>92.800000000000011</v>
      </c>
      <c r="X946" s="443" t="s">
        <v>231</v>
      </c>
      <c r="Y946" s="436" t="s">
        <v>194</v>
      </c>
      <c r="Z946" s="436">
        <v>92.3</v>
      </c>
      <c r="AA946" s="436">
        <v>92.8</v>
      </c>
      <c r="AB946" s="436">
        <v>92.4</v>
      </c>
      <c r="AC946" s="436">
        <v>91.7</v>
      </c>
      <c r="AD946" s="436">
        <v>64.5</v>
      </c>
      <c r="AE946" s="436">
        <v>74.7</v>
      </c>
      <c r="AF946" s="436">
        <v>80</v>
      </c>
      <c r="AG946" s="436">
        <v>44</v>
      </c>
      <c r="AH946" s="436">
        <v>81</v>
      </c>
      <c r="AI946" s="436">
        <v>103</v>
      </c>
      <c r="AJ946" s="436">
        <v>61.599999999999994</v>
      </c>
      <c r="AK946" s="436">
        <v>185</v>
      </c>
      <c r="AL946" s="436">
        <v>235</v>
      </c>
      <c r="AM946" s="436">
        <v>140</v>
      </c>
      <c r="AN946" s="432">
        <v>21</v>
      </c>
      <c r="AO946" s="432">
        <v>33</v>
      </c>
      <c r="AP946" s="446">
        <v>315</v>
      </c>
      <c r="AQ946" s="447">
        <v>13.4</v>
      </c>
      <c r="AR946" s="446">
        <v>78.442143110378126</v>
      </c>
      <c r="AS946" s="449">
        <v>5.3891999999999998</v>
      </c>
      <c r="AT946" s="432" t="s">
        <v>299</v>
      </c>
      <c r="AU946" s="432" t="s">
        <v>197</v>
      </c>
      <c r="AV946" s="450">
        <v>61</v>
      </c>
      <c r="AW946" s="450">
        <v>73</v>
      </c>
      <c r="AX946" s="450">
        <v>40</v>
      </c>
      <c r="AY946" s="450">
        <v>47</v>
      </c>
      <c r="AZ946" s="450">
        <v>53</v>
      </c>
      <c r="BA946" s="450">
        <v>59</v>
      </c>
      <c r="BB946" s="450">
        <v>56</v>
      </c>
      <c r="BC946" s="450">
        <v>47</v>
      </c>
      <c r="BD946" s="450">
        <v>38</v>
      </c>
      <c r="BE946" s="450" t="s">
        <v>195</v>
      </c>
      <c r="BF946" s="450" t="s">
        <v>195</v>
      </c>
      <c r="BG946" s="450" t="s">
        <v>195</v>
      </c>
      <c r="BH946" s="450" t="s">
        <v>195</v>
      </c>
      <c r="BI946" s="446" t="s">
        <v>198</v>
      </c>
      <c r="BJ946" s="446" t="s">
        <v>199</v>
      </c>
      <c r="BK946" s="452" t="s">
        <v>200</v>
      </c>
      <c r="BL946" s="459">
        <v>1.1499999999999999</v>
      </c>
      <c r="BM946" s="455">
        <v>40</v>
      </c>
      <c r="BN946" s="454" t="s">
        <v>911</v>
      </c>
      <c r="BO946" s="455" t="s">
        <v>912</v>
      </c>
      <c r="BP946" s="454" t="s">
        <v>195</v>
      </c>
      <c r="BQ946" s="454" t="s">
        <v>195</v>
      </c>
      <c r="BS946" s="432"/>
      <c r="BT946" s="485">
        <v>159.80076320000001</v>
      </c>
    </row>
    <row r="947" spans="1:72" ht="13.5" customHeight="1" outlineLevel="1">
      <c r="A947" s="54" t="s">
        <v>1718</v>
      </c>
      <c r="B947" s="432" t="s">
        <v>1699</v>
      </c>
      <c r="C947" s="432">
        <v>20</v>
      </c>
      <c r="D947" s="432">
        <v>4</v>
      </c>
      <c r="E947" s="432" t="s">
        <v>1716</v>
      </c>
      <c r="F947" s="433">
        <v>1770</v>
      </c>
      <c r="G947" s="456">
        <v>1575.3</v>
      </c>
      <c r="H947" s="434">
        <v>920.4</v>
      </c>
      <c r="I947" s="435">
        <v>20.96</v>
      </c>
      <c r="J947" s="436">
        <v>10.48</v>
      </c>
      <c r="K947" s="437">
        <v>8.3840000000000003</v>
      </c>
      <c r="L947" s="438">
        <v>30.839123492796698</v>
      </c>
      <c r="M947" s="439">
        <v>15.419561746398349</v>
      </c>
      <c r="N947" s="478">
        <v>12.335649397118679</v>
      </c>
      <c r="O947" s="438">
        <v>39.670483647157667</v>
      </c>
      <c r="P947" s="439">
        <v>19.835241823578833</v>
      </c>
      <c r="Q947" s="437">
        <v>15.868193458863068</v>
      </c>
      <c r="R947" s="442">
        <v>50</v>
      </c>
      <c r="S947" s="443">
        <v>25</v>
      </c>
      <c r="T947" s="437">
        <v>20</v>
      </c>
      <c r="U947" s="444">
        <v>290</v>
      </c>
      <c r="V947" s="432">
        <v>145</v>
      </c>
      <c r="W947" s="445">
        <v>116</v>
      </c>
      <c r="X947" s="443" t="s">
        <v>231</v>
      </c>
      <c r="Y947" s="436" t="s">
        <v>194</v>
      </c>
      <c r="Z947" s="436">
        <v>93.1</v>
      </c>
      <c r="AA947" s="436">
        <v>93.4</v>
      </c>
      <c r="AB947" s="436">
        <v>93</v>
      </c>
      <c r="AC947" s="436">
        <v>92.4</v>
      </c>
      <c r="AD947" s="436">
        <v>65.3</v>
      </c>
      <c r="AE947" s="436">
        <v>75.900000000000006</v>
      </c>
      <c r="AF947" s="436">
        <v>80.5</v>
      </c>
      <c r="AG947" s="436">
        <v>60</v>
      </c>
      <c r="AH947" s="436">
        <v>110</v>
      </c>
      <c r="AI947" s="436">
        <v>144</v>
      </c>
      <c r="AJ947" s="436">
        <v>103.8</v>
      </c>
      <c r="AK947" s="436">
        <v>185</v>
      </c>
      <c r="AL947" s="436">
        <v>240</v>
      </c>
      <c r="AM947" s="436">
        <v>173</v>
      </c>
      <c r="AN947" s="432">
        <v>15</v>
      </c>
      <c r="AO947" s="432">
        <v>33</v>
      </c>
      <c r="AP947" s="446">
        <v>342</v>
      </c>
      <c r="AQ947" s="447">
        <v>15.5</v>
      </c>
      <c r="AR947" s="446">
        <v>102.77505134164117</v>
      </c>
      <c r="AS947" s="449">
        <v>6.67</v>
      </c>
      <c r="AT947" s="432" t="s">
        <v>299</v>
      </c>
      <c r="AU947" s="432" t="s">
        <v>197</v>
      </c>
      <c r="AV947" s="450">
        <v>61</v>
      </c>
      <c r="AW947" s="450">
        <v>73</v>
      </c>
      <c r="AX947" s="450">
        <v>40</v>
      </c>
      <c r="AY947" s="450">
        <v>47</v>
      </c>
      <c r="AZ947" s="450">
        <v>53</v>
      </c>
      <c r="BA947" s="450">
        <v>59</v>
      </c>
      <c r="BB947" s="450">
        <v>56</v>
      </c>
      <c r="BC947" s="450">
        <v>47</v>
      </c>
      <c r="BD947" s="450">
        <v>38</v>
      </c>
      <c r="BE947" s="450" t="s">
        <v>195</v>
      </c>
      <c r="BF947" s="450" t="s">
        <v>195</v>
      </c>
      <c r="BG947" s="450" t="s">
        <v>195</v>
      </c>
      <c r="BH947" s="450" t="s">
        <v>195</v>
      </c>
      <c r="BI947" s="446" t="s">
        <v>198</v>
      </c>
      <c r="BJ947" s="446" t="s">
        <v>199</v>
      </c>
      <c r="BK947" s="452" t="s">
        <v>200</v>
      </c>
      <c r="BL947" s="459">
        <v>1.1499999999999999</v>
      </c>
      <c r="BM947" s="455">
        <v>40</v>
      </c>
      <c r="BN947" s="454" t="s">
        <v>911</v>
      </c>
      <c r="BO947" s="455" t="s">
        <v>912</v>
      </c>
      <c r="BP947" s="454" t="s">
        <v>195</v>
      </c>
      <c r="BQ947" s="454" t="s">
        <v>195</v>
      </c>
      <c r="BS947" s="432"/>
      <c r="BT947" s="485">
        <v>163.16</v>
      </c>
    </row>
    <row r="948" spans="1:72" ht="13.5" customHeight="1" outlineLevel="1">
      <c r="A948" s="54" t="s">
        <v>1719</v>
      </c>
      <c r="B948" s="432" t="s">
        <v>1699</v>
      </c>
      <c r="C948" s="432">
        <v>7.5</v>
      </c>
      <c r="D948" s="432">
        <v>6</v>
      </c>
      <c r="E948" s="432" t="s">
        <v>1714</v>
      </c>
      <c r="F948" s="433">
        <v>1175</v>
      </c>
      <c r="G948" s="456">
        <v>1045.75</v>
      </c>
      <c r="H948" s="434">
        <v>481.74999999999994</v>
      </c>
      <c r="I948" s="435">
        <v>10</v>
      </c>
      <c r="J948" s="436">
        <v>5</v>
      </c>
      <c r="K948" s="437">
        <v>4</v>
      </c>
      <c r="L948" s="438">
        <v>13.214931976927712</v>
      </c>
      <c r="M948" s="439">
        <v>6.607465988463856</v>
      </c>
      <c r="N948" s="478">
        <v>5.2859727907710852</v>
      </c>
      <c r="O948" s="438">
        <v>16.41833863456398</v>
      </c>
      <c r="P948" s="439">
        <v>8.2091693172819902</v>
      </c>
      <c r="Q948" s="437">
        <v>6.5673354538255921</v>
      </c>
      <c r="R948" s="442">
        <v>20</v>
      </c>
      <c r="S948" s="443">
        <v>10</v>
      </c>
      <c r="T948" s="437">
        <v>8</v>
      </c>
      <c r="U948" s="444">
        <v>126</v>
      </c>
      <c r="V948" s="432">
        <v>63</v>
      </c>
      <c r="W948" s="445">
        <v>50.400000000000006</v>
      </c>
      <c r="X948" s="443" t="s">
        <v>222</v>
      </c>
      <c r="Y948" s="436" t="s">
        <v>194</v>
      </c>
      <c r="Z948" s="436">
        <v>91.1</v>
      </c>
      <c r="AA948" s="436">
        <v>91.5</v>
      </c>
      <c r="AB948" s="436">
        <v>91</v>
      </c>
      <c r="AC948" s="436">
        <v>90.2</v>
      </c>
      <c r="AD948" s="436">
        <v>58.4</v>
      </c>
      <c r="AE948" s="436">
        <v>70.2</v>
      </c>
      <c r="AF948" s="436">
        <v>77.2</v>
      </c>
      <c r="AG948" s="436">
        <v>33</v>
      </c>
      <c r="AH948" s="436">
        <v>55</v>
      </c>
      <c r="AI948" s="436">
        <v>86</v>
      </c>
      <c r="AJ948" s="436">
        <v>50.82</v>
      </c>
      <c r="AK948" s="436">
        <v>165</v>
      </c>
      <c r="AL948" s="436">
        <v>260</v>
      </c>
      <c r="AM948" s="436">
        <v>154</v>
      </c>
      <c r="AN948" s="432">
        <v>26</v>
      </c>
      <c r="AO948" s="432">
        <v>45</v>
      </c>
      <c r="AP948" s="446">
        <v>294</v>
      </c>
      <c r="AQ948" s="447">
        <v>12.3</v>
      </c>
      <c r="AR948" s="446">
        <v>109.46438521124149</v>
      </c>
      <c r="AS948" s="449">
        <v>4.7389000000000001</v>
      </c>
      <c r="AT948" s="432" t="s">
        <v>299</v>
      </c>
      <c r="AU948" s="432" t="s">
        <v>197</v>
      </c>
      <c r="AV948" s="450">
        <v>55</v>
      </c>
      <c r="AW948" s="450">
        <v>67</v>
      </c>
      <c r="AX948" s="450">
        <v>21</v>
      </c>
      <c r="AY948" s="450">
        <v>40</v>
      </c>
      <c r="AZ948" s="450">
        <v>42</v>
      </c>
      <c r="BA948" s="450">
        <v>51</v>
      </c>
      <c r="BB948" s="450">
        <v>46</v>
      </c>
      <c r="BC948" s="450">
        <v>51</v>
      </c>
      <c r="BD948" s="450">
        <v>28</v>
      </c>
      <c r="BE948" s="450" t="s">
        <v>195</v>
      </c>
      <c r="BF948" s="450" t="s">
        <v>195</v>
      </c>
      <c r="BG948" s="450" t="s">
        <v>195</v>
      </c>
      <c r="BH948" s="450" t="s">
        <v>195</v>
      </c>
      <c r="BI948" s="446" t="s">
        <v>198</v>
      </c>
      <c r="BJ948" s="446" t="s">
        <v>199</v>
      </c>
      <c r="BK948" s="452" t="s">
        <v>200</v>
      </c>
      <c r="BL948" s="459">
        <v>1.1499999999999999</v>
      </c>
      <c r="BM948" s="455">
        <v>40</v>
      </c>
      <c r="BN948" s="454" t="s">
        <v>911</v>
      </c>
      <c r="BO948" s="455" t="s">
        <v>912</v>
      </c>
      <c r="BP948" s="454" t="s">
        <v>195</v>
      </c>
      <c r="BQ948" s="454" t="s">
        <v>195</v>
      </c>
      <c r="BS948" s="432"/>
      <c r="BT948" s="485">
        <v>174.2105263</v>
      </c>
    </row>
    <row r="949" spans="1:72" ht="13.5" customHeight="1" outlineLevel="1">
      <c r="A949" s="54" t="s">
        <v>1720</v>
      </c>
      <c r="B949" s="432" t="s">
        <v>1699</v>
      </c>
      <c r="C949" s="432">
        <v>10</v>
      </c>
      <c r="D949" s="432">
        <v>6</v>
      </c>
      <c r="E949" s="432" t="s">
        <v>1716</v>
      </c>
      <c r="F949" s="433">
        <v>1175</v>
      </c>
      <c r="G949" s="456">
        <v>1045.75</v>
      </c>
      <c r="H949" s="434">
        <v>434.75</v>
      </c>
      <c r="I949" s="435">
        <v>12.6</v>
      </c>
      <c r="J949" s="436">
        <v>6.3</v>
      </c>
      <c r="K949" s="437">
        <v>5.04</v>
      </c>
      <c r="L949" s="438">
        <v>16.813528404761367</v>
      </c>
      <c r="M949" s="439">
        <v>8.4067642023806837</v>
      </c>
      <c r="N949" s="478">
        <v>6.7254113619045475</v>
      </c>
      <c r="O949" s="438">
        <v>21.439648246239994</v>
      </c>
      <c r="P949" s="439">
        <v>10.719824123119997</v>
      </c>
      <c r="Q949" s="437">
        <v>8.5758592984959972</v>
      </c>
      <c r="R949" s="442">
        <v>27</v>
      </c>
      <c r="S949" s="443">
        <v>13.5</v>
      </c>
      <c r="T949" s="437">
        <v>10.8</v>
      </c>
      <c r="U949" s="444">
        <v>162</v>
      </c>
      <c r="V949" s="432">
        <v>81</v>
      </c>
      <c r="W949" s="445">
        <v>64.8</v>
      </c>
      <c r="X949" s="443" t="s">
        <v>222</v>
      </c>
      <c r="Y949" s="436" t="s">
        <v>194</v>
      </c>
      <c r="Z949" s="436">
        <v>91.4</v>
      </c>
      <c r="AA949" s="436">
        <v>91.6</v>
      </c>
      <c r="AB949" s="436">
        <v>91</v>
      </c>
      <c r="AC949" s="436">
        <v>90.2</v>
      </c>
      <c r="AD949" s="436">
        <v>61</v>
      </c>
      <c r="AE949" s="436">
        <v>71.599999999999994</v>
      </c>
      <c r="AF949" s="436">
        <v>76.2</v>
      </c>
      <c r="AG949" s="436">
        <v>45</v>
      </c>
      <c r="AH949" s="436">
        <v>74</v>
      </c>
      <c r="AI949" s="436">
        <v>112</v>
      </c>
      <c r="AJ949" s="436">
        <v>69.75</v>
      </c>
      <c r="AK949" s="436">
        <v>165</v>
      </c>
      <c r="AL949" s="436">
        <v>250</v>
      </c>
      <c r="AM949" s="436">
        <v>155</v>
      </c>
      <c r="AN949" s="432">
        <v>18</v>
      </c>
      <c r="AO949" s="432">
        <v>38</v>
      </c>
      <c r="AP949" s="446">
        <v>310</v>
      </c>
      <c r="AQ949" s="447">
        <v>13.5</v>
      </c>
      <c r="AR949" s="446">
        <v>143.63101099159982</v>
      </c>
      <c r="AS949" s="449">
        <v>5.4374000000000002</v>
      </c>
      <c r="AT949" s="432" t="s">
        <v>299</v>
      </c>
      <c r="AU949" s="432" t="s">
        <v>197</v>
      </c>
      <c r="AV949" s="450">
        <v>55</v>
      </c>
      <c r="AW949" s="450">
        <v>67</v>
      </c>
      <c r="AX949" s="450">
        <v>21</v>
      </c>
      <c r="AY949" s="450">
        <v>40</v>
      </c>
      <c r="AZ949" s="450">
        <v>42</v>
      </c>
      <c r="BA949" s="450">
        <v>51</v>
      </c>
      <c r="BB949" s="450">
        <v>46</v>
      </c>
      <c r="BC949" s="450">
        <v>51</v>
      </c>
      <c r="BD949" s="450">
        <v>28</v>
      </c>
      <c r="BE949" s="450" t="s">
        <v>195</v>
      </c>
      <c r="BF949" s="450" t="s">
        <v>195</v>
      </c>
      <c r="BG949" s="450" t="s">
        <v>195</v>
      </c>
      <c r="BH949" s="450" t="s">
        <v>195</v>
      </c>
      <c r="BI949" s="446" t="s">
        <v>198</v>
      </c>
      <c r="BJ949" s="446" t="s">
        <v>199</v>
      </c>
      <c r="BK949" s="452" t="s">
        <v>200</v>
      </c>
      <c r="BL949" s="459">
        <v>1.1499999999999999</v>
      </c>
      <c r="BM949" s="455">
        <v>40</v>
      </c>
      <c r="BN949" s="454" t="s">
        <v>911</v>
      </c>
      <c r="BO949" s="455" t="s">
        <v>912</v>
      </c>
      <c r="BP949" s="454" t="s">
        <v>195</v>
      </c>
      <c r="BQ949" s="454" t="s">
        <v>195</v>
      </c>
      <c r="BS949" s="432"/>
      <c r="BT949" s="485">
        <v>169.7738105</v>
      </c>
    </row>
    <row r="950" spans="1:72" ht="13.5" customHeight="1" outlineLevel="1">
      <c r="A950" s="54" t="s">
        <v>1721</v>
      </c>
      <c r="B950" s="432" t="s">
        <v>1699</v>
      </c>
      <c r="C950" s="432">
        <v>25</v>
      </c>
      <c r="D950" s="432">
        <v>2</v>
      </c>
      <c r="E950" s="432" t="s">
        <v>1722</v>
      </c>
      <c r="F950" s="433">
        <v>3525</v>
      </c>
      <c r="G950" s="456">
        <v>3137.25</v>
      </c>
      <c r="H950" s="434">
        <v>1304.25</v>
      </c>
      <c r="I950" s="435">
        <v>16</v>
      </c>
      <c r="J950" s="436">
        <v>8</v>
      </c>
      <c r="K950" s="437">
        <v>6.4</v>
      </c>
      <c r="L950" s="438">
        <v>31.841761639913894</v>
      </c>
      <c r="M950" s="439">
        <v>15.920880819956947</v>
      </c>
      <c r="N950" s="478">
        <v>12.736704655965559</v>
      </c>
      <c r="O950" s="438">
        <v>44.85556316251747</v>
      </c>
      <c r="P950" s="439">
        <v>22.427781581258735</v>
      </c>
      <c r="Q950" s="437">
        <v>17.942225265006989</v>
      </c>
      <c r="R950" s="442">
        <v>58</v>
      </c>
      <c r="S950" s="443">
        <v>29</v>
      </c>
      <c r="T950" s="437">
        <v>23.200000000000003</v>
      </c>
      <c r="U950" s="444">
        <v>366</v>
      </c>
      <c r="V950" s="432">
        <v>183</v>
      </c>
      <c r="W950" s="445">
        <v>146.4</v>
      </c>
      <c r="X950" s="443" t="s">
        <v>231</v>
      </c>
      <c r="Y950" s="436" t="s">
        <v>194</v>
      </c>
      <c r="Z950" s="436">
        <v>92</v>
      </c>
      <c r="AA950" s="436">
        <v>92.2</v>
      </c>
      <c r="AB950" s="436">
        <v>91.7</v>
      </c>
      <c r="AC950" s="436">
        <v>91</v>
      </c>
      <c r="AD950" s="436">
        <v>80</v>
      </c>
      <c r="AE950" s="436">
        <v>85</v>
      </c>
      <c r="AF950" s="436">
        <v>88</v>
      </c>
      <c r="AG950" s="436">
        <v>37</v>
      </c>
      <c r="AH950" s="436">
        <v>59</v>
      </c>
      <c r="AI950" s="436">
        <v>93</v>
      </c>
      <c r="AJ950" s="436">
        <v>55.5</v>
      </c>
      <c r="AK950" s="436">
        <v>160</v>
      </c>
      <c r="AL950" s="436">
        <v>250</v>
      </c>
      <c r="AM950" s="436">
        <v>150</v>
      </c>
      <c r="AN950" s="432">
        <v>16</v>
      </c>
      <c r="AO950" s="432">
        <v>30</v>
      </c>
      <c r="AP950" s="446">
        <v>559</v>
      </c>
      <c r="AQ950" s="447">
        <v>17.100000000000001</v>
      </c>
      <c r="AR950" s="446">
        <v>27.053329859364464</v>
      </c>
      <c r="AS950" s="449">
        <v>7.1448999999999998</v>
      </c>
      <c r="AT950" s="432" t="s">
        <v>299</v>
      </c>
      <c r="AU950" s="432" t="s">
        <v>197</v>
      </c>
      <c r="AV950" s="450">
        <v>77</v>
      </c>
      <c r="AW950" s="450">
        <v>87</v>
      </c>
      <c r="AX950" s="450">
        <v>43</v>
      </c>
      <c r="AY950" s="450">
        <v>56</v>
      </c>
      <c r="AZ950" s="450">
        <v>68</v>
      </c>
      <c r="BA950" s="450">
        <v>68</v>
      </c>
      <c r="BB950" s="450">
        <v>70</v>
      </c>
      <c r="BC950" s="450">
        <v>74</v>
      </c>
      <c r="BD950" s="450">
        <v>54</v>
      </c>
      <c r="BE950" s="450" t="s">
        <v>239</v>
      </c>
      <c r="BF950" s="450" t="s">
        <v>239</v>
      </c>
      <c r="BG950" s="450" t="s">
        <v>239</v>
      </c>
      <c r="BH950" s="450" t="s">
        <v>239</v>
      </c>
      <c r="BI950" s="446" t="s">
        <v>198</v>
      </c>
      <c r="BJ950" s="446" t="s">
        <v>199</v>
      </c>
      <c r="BK950" s="452" t="s">
        <v>200</v>
      </c>
      <c r="BL950" s="459">
        <v>1.1499999999999999</v>
      </c>
      <c r="BM950" s="455">
        <v>40</v>
      </c>
      <c r="BN950" s="454" t="s">
        <v>911</v>
      </c>
      <c r="BO950" s="455" t="s">
        <v>912</v>
      </c>
      <c r="BP950" s="454" t="s">
        <v>195</v>
      </c>
      <c r="BQ950" s="454" t="s">
        <v>195</v>
      </c>
      <c r="BS950" s="432"/>
      <c r="BT950" s="485">
        <v>165.8894737</v>
      </c>
    </row>
    <row r="951" spans="1:72" ht="13.5" customHeight="1" outlineLevel="1">
      <c r="A951" s="54" t="s">
        <v>1723</v>
      </c>
      <c r="B951" s="432" t="s">
        <v>1699</v>
      </c>
      <c r="C951" s="432">
        <v>30</v>
      </c>
      <c r="D951" s="432">
        <v>2</v>
      </c>
      <c r="E951" s="432" t="s">
        <v>1724</v>
      </c>
      <c r="F951" s="433">
        <v>3525</v>
      </c>
      <c r="G951" s="456">
        <v>3137.25</v>
      </c>
      <c r="H951" s="434">
        <v>1304.25</v>
      </c>
      <c r="I951" s="435">
        <v>19</v>
      </c>
      <c r="J951" s="436">
        <v>9.5</v>
      </c>
      <c r="K951" s="437">
        <v>7.6000000000000005</v>
      </c>
      <c r="L951" s="438">
        <v>36.390584731330165</v>
      </c>
      <c r="M951" s="439">
        <v>18.195292365665082</v>
      </c>
      <c r="N951" s="478">
        <v>14.556233892532067</v>
      </c>
      <c r="O951" s="438">
        <v>51.407499354795291</v>
      </c>
      <c r="P951" s="439">
        <v>25.703749677397646</v>
      </c>
      <c r="Q951" s="437">
        <v>20.562999741918119</v>
      </c>
      <c r="R951" s="442">
        <v>68</v>
      </c>
      <c r="S951" s="443">
        <v>34</v>
      </c>
      <c r="T951" s="437">
        <v>27.200000000000003</v>
      </c>
      <c r="U951" s="444">
        <v>436</v>
      </c>
      <c r="V951" s="432">
        <v>218</v>
      </c>
      <c r="W951" s="445">
        <v>174.4</v>
      </c>
      <c r="X951" s="443" t="s">
        <v>231</v>
      </c>
      <c r="Y951" s="436" t="s">
        <v>194</v>
      </c>
      <c r="Z951" s="436">
        <v>92</v>
      </c>
      <c r="AA951" s="436">
        <v>92.2</v>
      </c>
      <c r="AB951" s="436">
        <v>91.7</v>
      </c>
      <c r="AC951" s="436">
        <v>91</v>
      </c>
      <c r="AD951" s="436">
        <v>84</v>
      </c>
      <c r="AE951" s="436">
        <v>89</v>
      </c>
      <c r="AF951" s="436">
        <v>90</v>
      </c>
      <c r="AG951" s="436">
        <v>45</v>
      </c>
      <c r="AH951" s="436">
        <v>72</v>
      </c>
      <c r="AI951" s="436">
        <v>112.5</v>
      </c>
      <c r="AJ951" s="436">
        <v>67.5</v>
      </c>
      <c r="AK951" s="436">
        <v>160</v>
      </c>
      <c r="AL951" s="436">
        <v>250</v>
      </c>
      <c r="AM951" s="436">
        <v>150</v>
      </c>
      <c r="AN951" s="432">
        <v>16</v>
      </c>
      <c r="AO951" s="432">
        <v>30</v>
      </c>
      <c r="AP951" s="446">
        <v>591</v>
      </c>
      <c r="AQ951" s="447">
        <v>18.5</v>
      </c>
      <c r="AR951" s="446">
        <v>32.058199155572829</v>
      </c>
      <c r="AS951" s="449">
        <v>8.3041999999999998</v>
      </c>
      <c r="AT951" s="432" t="s">
        <v>299</v>
      </c>
      <c r="AU951" s="432" t="s">
        <v>197</v>
      </c>
      <c r="AV951" s="450">
        <v>77</v>
      </c>
      <c r="AW951" s="450">
        <v>87</v>
      </c>
      <c r="AX951" s="450">
        <v>43</v>
      </c>
      <c r="AY951" s="450">
        <v>56</v>
      </c>
      <c r="AZ951" s="450">
        <v>68</v>
      </c>
      <c r="BA951" s="450">
        <v>68</v>
      </c>
      <c r="BB951" s="450">
        <v>70</v>
      </c>
      <c r="BC951" s="450">
        <v>74</v>
      </c>
      <c r="BD951" s="450">
        <v>54</v>
      </c>
      <c r="BE951" s="450" t="s">
        <v>239</v>
      </c>
      <c r="BF951" s="450" t="s">
        <v>239</v>
      </c>
      <c r="BG951" s="450" t="s">
        <v>239</v>
      </c>
      <c r="BH951" s="450" t="s">
        <v>239</v>
      </c>
      <c r="BI951" s="446" t="s">
        <v>198</v>
      </c>
      <c r="BJ951" s="446" t="s">
        <v>199</v>
      </c>
      <c r="BK951" s="452" t="s">
        <v>200</v>
      </c>
      <c r="BL951" s="459">
        <v>1.1499999999999999</v>
      </c>
      <c r="BM951" s="455">
        <v>40</v>
      </c>
      <c r="BN951" s="454" t="s">
        <v>911</v>
      </c>
      <c r="BO951" s="455" t="s">
        <v>912</v>
      </c>
      <c r="BP951" s="454" t="s">
        <v>195</v>
      </c>
      <c r="BQ951" s="454" t="s">
        <v>195</v>
      </c>
      <c r="BS951" s="432"/>
      <c r="BT951" s="485">
        <v>156.22105260000001</v>
      </c>
    </row>
    <row r="952" spans="1:72" ht="13.5" customHeight="1" outlineLevel="1">
      <c r="A952" s="54" t="s">
        <v>1725</v>
      </c>
      <c r="B952" s="432" t="s">
        <v>1699</v>
      </c>
      <c r="C952" s="432">
        <v>25</v>
      </c>
      <c r="D952" s="432">
        <v>4</v>
      </c>
      <c r="E952" s="432" t="s">
        <v>1722</v>
      </c>
      <c r="F952" s="433">
        <v>1775</v>
      </c>
      <c r="G952" s="456">
        <v>1579.75</v>
      </c>
      <c r="H952" s="434">
        <v>834.25</v>
      </c>
      <c r="I952" s="435">
        <v>22</v>
      </c>
      <c r="J952" s="436">
        <v>11</v>
      </c>
      <c r="K952" s="437">
        <v>8.8000000000000007</v>
      </c>
      <c r="L952" s="438">
        <v>35.302457734392753</v>
      </c>
      <c r="M952" s="439">
        <v>17.651228867196377</v>
      </c>
      <c r="N952" s="478">
        <v>14.120983093757102</v>
      </c>
      <c r="O952" s="438">
        <v>46.746416024554449</v>
      </c>
      <c r="P952" s="439">
        <v>23.373208012277225</v>
      </c>
      <c r="Q952" s="437">
        <v>18.69856640982178</v>
      </c>
      <c r="R952" s="442">
        <v>60</v>
      </c>
      <c r="S952" s="443">
        <v>30</v>
      </c>
      <c r="T952" s="437">
        <v>24</v>
      </c>
      <c r="U952" s="444">
        <v>366</v>
      </c>
      <c r="V952" s="432">
        <v>183</v>
      </c>
      <c r="W952" s="445">
        <v>146.4</v>
      </c>
      <c r="X952" s="443" t="s">
        <v>231</v>
      </c>
      <c r="Y952" s="436" t="s">
        <v>194</v>
      </c>
      <c r="Z952" s="436">
        <v>93.5</v>
      </c>
      <c r="AA952" s="436">
        <v>94</v>
      </c>
      <c r="AB952" s="436">
        <v>93.6</v>
      </c>
      <c r="AC952" s="436">
        <v>93</v>
      </c>
      <c r="AD952" s="436">
        <v>71</v>
      </c>
      <c r="AE952" s="436">
        <v>80</v>
      </c>
      <c r="AF952" s="436">
        <v>84</v>
      </c>
      <c r="AG952" s="436">
        <v>74</v>
      </c>
      <c r="AH952" s="436">
        <v>133</v>
      </c>
      <c r="AI952" s="436">
        <v>185</v>
      </c>
      <c r="AJ952" s="436">
        <v>124.32</v>
      </c>
      <c r="AK952" s="436">
        <v>180</v>
      </c>
      <c r="AL952" s="436">
        <v>250</v>
      </c>
      <c r="AM952" s="436">
        <v>168</v>
      </c>
      <c r="AN952" s="432">
        <v>24</v>
      </c>
      <c r="AO952" s="432">
        <v>44</v>
      </c>
      <c r="AP952" s="446">
        <v>640</v>
      </c>
      <c r="AQ952" s="447">
        <v>22.5</v>
      </c>
      <c r="AR952" s="446">
        <v>125.82962266657582</v>
      </c>
      <c r="AS952" s="449">
        <v>13.7066</v>
      </c>
      <c r="AT952" s="432" t="s">
        <v>299</v>
      </c>
      <c r="AU952" s="432" t="s">
        <v>197</v>
      </c>
      <c r="AV952" s="450">
        <v>77</v>
      </c>
      <c r="AW952" s="450">
        <v>87</v>
      </c>
      <c r="AX952" s="450">
        <v>43</v>
      </c>
      <c r="AY952" s="450">
        <v>56</v>
      </c>
      <c r="AZ952" s="450">
        <v>68</v>
      </c>
      <c r="BA952" s="450">
        <v>68</v>
      </c>
      <c r="BB952" s="450">
        <v>70</v>
      </c>
      <c r="BC952" s="450">
        <v>74</v>
      </c>
      <c r="BD952" s="450">
        <v>54</v>
      </c>
      <c r="BE952" s="450" t="s">
        <v>239</v>
      </c>
      <c r="BF952" s="450" t="s">
        <v>239</v>
      </c>
      <c r="BG952" s="450" t="s">
        <v>239</v>
      </c>
      <c r="BH952" s="450" t="s">
        <v>239</v>
      </c>
      <c r="BI952" s="446" t="s">
        <v>198</v>
      </c>
      <c r="BJ952" s="446" t="s">
        <v>199</v>
      </c>
      <c r="BK952" s="452" t="s">
        <v>200</v>
      </c>
      <c r="BL952" s="459">
        <v>1.1499999999999999</v>
      </c>
      <c r="BM952" s="455">
        <v>40</v>
      </c>
      <c r="BN952" s="454" t="s">
        <v>911</v>
      </c>
      <c r="BO952" s="455" t="s">
        <v>912</v>
      </c>
      <c r="BP952" s="454" t="s">
        <v>195</v>
      </c>
      <c r="BQ952" s="454" t="s">
        <v>195</v>
      </c>
      <c r="BS952" s="432"/>
      <c r="BT952" s="485">
        <v>171.57684209999999</v>
      </c>
    </row>
    <row r="953" spans="1:72" ht="13.5" customHeight="1" outlineLevel="1">
      <c r="A953" s="54" t="s">
        <v>1726</v>
      </c>
      <c r="B953" s="432" t="s">
        <v>1699</v>
      </c>
      <c r="C953" s="432">
        <v>30</v>
      </c>
      <c r="D953" s="432">
        <v>4</v>
      </c>
      <c r="E953" s="432" t="s">
        <v>1724</v>
      </c>
      <c r="F953" s="433">
        <v>1775</v>
      </c>
      <c r="G953" s="456">
        <v>1579.75</v>
      </c>
      <c r="H953" s="434">
        <v>834.25</v>
      </c>
      <c r="I953" s="435">
        <v>24</v>
      </c>
      <c r="J953" s="436">
        <v>12</v>
      </c>
      <c r="K953" s="437">
        <v>9.6000000000000014</v>
      </c>
      <c r="L953" s="438">
        <v>41.026804791416041</v>
      </c>
      <c r="M953" s="439">
        <v>20.51340239570802</v>
      </c>
      <c r="N953" s="478">
        <v>16.410721916566416</v>
      </c>
      <c r="O953" s="438">
        <v>54.669352557681158</v>
      </c>
      <c r="P953" s="439">
        <v>27.334676278840579</v>
      </c>
      <c r="Q953" s="437">
        <v>21.867741023072465</v>
      </c>
      <c r="R953" s="442">
        <v>70</v>
      </c>
      <c r="S953" s="443">
        <v>35</v>
      </c>
      <c r="T953" s="437">
        <v>28</v>
      </c>
      <c r="U953" s="444">
        <v>436</v>
      </c>
      <c r="V953" s="432">
        <v>218</v>
      </c>
      <c r="W953" s="445">
        <v>174.4</v>
      </c>
      <c r="X953" s="443" t="s">
        <v>231</v>
      </c>
      <c r="Y953" s="436" t="s">
        <v>194</v>
      </c>
      <c r="Z953" s="436">
        <v>93.9</v>
      </c>
      <c r="AA953" s="436">
        <v>94.1</v>
      </c>
      <c r="AB953" s="436">
        <v>93.6</v>
      </c>
      <c r="AC953" s="436">
        <v>93</v>
      </c>
      <c r="AD953" s="436">
        <v>73</v>
      </c>
      <c r="AE953" s="436">
        <v>82</v>
      </c>
      <c r="AF953" s="436">
        <v>85</v>
      </c>
      <c r="AG953" s="436">
        <v>89</v>
      </c>
      <c r="AH953" s="436">
        <v>160</v>
      </c>
      <c r="AI953" s="436">
        <v>223</v>
      </c>
      <c r="AJ953" s="436">
        <v>149.51999999999998</v>
      </c>
      <c r="AK953" s="436">
        <v>180</v>
      </c>
      <c r="AL953" s="436">
        <v>250</v>
      </c>
      <c r="AM953" s="436">
        <v>168</v>
      </c>
      <c r="AN953" s="432">
        <v>24</v>
      </c>
      <c r="AO953" s="432">
        <v>44</v>
      </c>
      <c r="AP953" s="446">
        <v>649</v>
      </c>
      <c r="AQ953" s="447">
        <v>23.3</v>
      </c>
      <c r="AR953" s="446">
        <v>149.24299844006603</v>
      </c>
      <c r="AS953" s="449">
        <v>14.5136</v>
      </c>
      <c r="AT953" s="432" t="s">
        <v>299</v>
      </c>
      <c r="AU953" s="432" t="s">
        <v>197</v>
      </c>
      <c r="AV953" s="450">
        <v>77</v>
      </c>
      <c r="AW953" s="450">
        <v>87</v>
      </c>
      <c r="AX953" s="450">
        <v>43</v>
      </c>
      <c r="AY953" s="450">
        <v>56</v>
      </c>
      <c r="AZ953" s="450">
        <v>68</v>
      </c>
      <c r="BA953" s="450">
        <v>68</v>
      </c>
      <c r="BB953" s="450">
        <v>70</v>
      </c>
      <c r="BC953" s="450">
        <v>74</v>
      </c>
      <c r="BD953" s="450">
        <v>54</v>
      </c>
      <c r="BE953" s="450" t="s">
        <v>239</v>
      </c>
      <c r="BF953" s="450" t="s">
        <v>239</v>
      </c>
      <c r="BG953" s="450" t="s">
        <v>239</v>
      </c>
      <c r="BH953" s="450" t="s">
        <v>239</v>
      </c>
      <c r="BI953" s="446" t="s">
        <v>198</v>
      </c>
      <c r="BJ953" s="446" t="s">
        <v>199</v>
      </c>
      <c r="BK953" s="452" t="s">
        <v>200</v>
      </c>
      <c r="BL953" s="459">
        <v>1.1499999999999999</v>
      </c>
      <c r="BM953" s="455">
        <v>40</v>
      </c>
      <c r="BN953" s="454" t="s">
        <v>911</v>
      </c>
      <c r="BO953" s="455" t="s">
        <v>912</v>
      </c>
      <c r="BP953" s="454" t="s">
        <v>195</v>
      </c>
      <c r="BQ953" s="454" t="s">
        <v>195</v>
      </c>
      <c r="BS953" s="432"/>
      <c r="BT953" s="485">
        <v>166.53449470000001</v>
      </c>
    </row>
    <row r="954" spans="1:72" ht="13.5" customHeight="1" outlineLevel="1">
      <c r="A954" s="54" t="s">
        <v>1727</v>
      </c>
      <c r="B954" s="432" t="s">
        <v>1699</v>
      </c>
      <c r="C954" s="432">
        <v>15</v>
      </c>
      <c r="D954" s="432">
        <v>6</v>
      </c>
      <c r="E954" s="432" t="s">
        <v>1722</v>
      </c>
      <c r="F954" s="433">
        <v>1180</v>
      </c>
      <c r="G954" s="456">
        <v>1062</v>
      </c>
      <c r="H954" s="434">
        <v>472</v>
      </c>
      <c r="I954" s="435">
        <v>22</v>
      </c>
      <c r="J954" s="436">
        <v>11</v>
      </c>
      <c r="K954" s="437">
        <v>8.8000000000000007</v>
      </c>
      <c r="L954" s="438">
        <v>29.186794404354728</v>
      </c>
      <c r="M954" s="439">
        <v>14.593397202177364</v>
      </c>
      <c r="N954" s="478">
        <v>11.674717761741892</v>
      </c>
      <c r="O954" s="438">
        <v>34.812145821415079</v>
      </c>
      <c r="P954" s="439">
        <v>17.40607291070754</v>
      </c>
      <c r="Q954" s="437">
        <v>13.924858328566032</v>
      </c>
      <c r="R954" s="442">
        <v>42</v>
      </c>
      <c r="S954" s="443">
        <v>21</v>
      </c>
      <c r="T954" s="437">
        <v>16.8</v>
      </c>
      <c r="U954" s="444">
        <v>232</v>
      </c>
      <c r="V954" s="432">
        <v>116</v>
      </c>
      <c r="W954" s="445">
        <v>92.800000000000011</v>
      </c>
      <c r="X954" s="443" t="s">
        <v>231</v>
      </c>
      <c r="Y954" s="436" t="s">
        <v>194</v>
      </c>
      <c r="Z954" s="436">
        <v>90.9</v>
      </c>
      <c r="AA954" s="436">
        <v>91.8</v>
      </c>
      <c r="AB954" s="436">
        <v>91.7</v>
      </c>
      <c r="AC954" s="436">
        <v>91</v>
      </c>
      <c r="AD954" s="436">
        <v>53</v>
      </c>
      <c r="AE954" s="436">
        <v>66</v>
      </c>
      <c r="AF954" s="436">
        <v>73</v>
      </c>
      <c r="AG954" s="436">
        <v>67</v>
      </c>
      <c r="AH954" s="436">
        <v>100</v>
      </c>
      <c r="AI954" s="436">
        <v>161</v>
      </c>
      <c r="AJ954" s="436">
        <v>93.8</v>
      </c>
      <c r="AK954" s="436">
        <v>150</v>
      </c>
      <c r="AL954" s="436">
        <v>240</v>
      </c>
      <c r="AM954" s="436">
        <v>140</v>
      </c>
      <c r="AN954" s="432">
        <v>22</v>
      </c>
      <c r="AO954" s="432">
        <v>48</v>
      </c>
      <c r="AP954" s="446">
        <v>601</v>
      </c>
      <c r="AQ954" s="447">
        <v>21</v>
      </c>
      <c r="AR954" s="446">
        <v>208.38551670840525</v>
      </c>
      <c r="AS954" s="449">
        <v>12.1839</v>
      </c>
      <c r="AT954" s="432" t="s">
        <v>299</v>
      </c>
      <c r="AU954" s="432" t="s">
        <v>197</v>
      </c>
      <c r="AV954" s="450">
        <v>77</v>
      </c>
      <c r="AW954" s="450">
        <v>87</v>
      </c>
      <c r="AX954" s="450">
        <v>43</v>
      </c>
      <c r="AY954" s="450">
        <v>56</v>
      </c>
      <c r="AZ954" s="450">
        <v>68</v>
      </c>
      <c r="BA954" s="450">
        <v>68</v>
      </c>
      <c r="BB954" s="450">
        <v>70</v>
      </c>
      <c r="BC954" s="450">
        <v>74</v>
      </c>
      <c r="BD954" s="450">
        <v>54</v>
      </c>
      <c r="BE954" s="450" t="s">
        <v>239</v>
      </c>
      <c r="BF954" s="450" t="s">
        <v>239</v>
      </c>
      <c r="BG954" s="450" t="s">
        <v>239</v>
      </c>
      <c r="BH954" s="450" t="s">
        <v>239</v>
      </c>
      <c r="BI954" s="446" t="s">
        <v>198</v>
      </c>
      <c r="BJ954" s="446" t="s">
        <v>199</v>
      </c>
      <c r="BK954" s="452" t="s">
        <v>200</v>
      </c>
      <c r="BL954" s="459">
        <v>1.1499999999999999</v>
      </c>
      <c r="BM954" s="455">
        <v>40</v>
      </c>
      <c r="BN954" s="454" t="s">
        <v>911</v>
      </c>
      <c r="BO954" s="455" t="s">
        <v>912</v>
      </c>
      <c r="BP954" s="454" t="s">
        <v>195</v>
      </c>
      <c r="BQ954" s="454" t="s">
        <v>195</v>
      </c>
      <c r="BS954" s="432"/>
      <c r="BT954" s="485">
        <v>165.2105263</v>
      </c>
    </row>
    <row r="955" spans="1:72" ht="13.5" customHeight="1" outlineLevel="1">
      <c r="A955" s="54" t="s">
        <v>1728</v>
      </c>
      <c r="B955" s="432" t="s">
        <v>1699</v>
      </c>
      <c r="C955" s="432">
        <v>20</v>
      </c>
      <c r="D955" s="432">
        <v>6</v>
      </c>
      <c r="E955" s="432" t="s">
        <v>1724</v>
      </c>
      <c r="F955" s="433">
        <v>1180</v>
      </c>
      <c r="G955" s="456">
        <v>1062</v>
      </c>
      <c r="H955" s="434">
        <v>472</v>
      </c>
      <c r="I955" s="435">
        <v>26</v>
      </c>
      <c r="J955" s="436">
        <v>13</v>
      </c>
      <c r="K955" s="437">
        <v>10.4</v>
      </c>
      <c r="L955" s="438">
        <v>36.065768801133622</v>
      </c>
      <c r="M955" s="439">
        <v>18.032884400566811</v>
      </c>
      <c r="N955" s="478">
        <v>14.426307520453449</v>
      </c>
      <c r="O955" s="438">
        <v>44.301581412054119</v>
      </c>
      <c r="P955" s="439">
        <v>22.15079070602706</v>
      </c>
      <c r="Q955" s="437">
        <v>17.720632564821649</v>
      </c>
      <c r="R955" s="442">
        <v>54</v>
      </c>
      <c r="S955" s="443">
        <v>27</v>
      </c>
      <c r="T955" s="437">
        <v>21.6</v>
      </c>
      <c r="U955" s="444">
        <v>290</v>
      </c>
      <c r="V955" s="432">
        <v>145</v>
      </c>
      <c r="W955" s="445">
        <v>116</v>
      </c>
      <c r="X955" s="443" t="s">
        <v>231</v>
      </c>
      <c r="Y955" s="436" t="s">
        <v>194</v>
      </c>
      <c r="Z955" s="436">
        <v>91.2</v>
      </c>
      <c r="AA955" s="436">
        <v>92</v>
      </c>
      <c r="AB955" s="436">
        <v>91.7</v>
      </c>
      <c r="AC955" s="436">
        <v>91</v>
      </c>
      <c r="AD955" s="436">
        <v>57</v>
      </c>
      <c r="AE955" s="436">
        <v>69</v>
      </c>
      <c r="AF955" s="436">
        <v>76</v>
      </c>
      <c r="AG955" s="436">
        <v>89</v>
      </c>
      <c r="AH955" s="436">
        <v>133</v>
      </c>
      <c r="AI955" s="436">
        <v>214</v>
      </c>
      <c r="AJ955" s="436">
        <v>124.6</v>
      </c>
      <c r="AK955" s="436">
        <v>150</v>
      </c>
      <c r="AL955" s="436">
        <v>240</v>
      </c>
      <c r="AM955" s="436">
        <v>140</v>
      </c>
      <c r="AN955" s="432">
        <v>20</v>
      </c>
      <c r="AO955" s="432">
        <v>45</v>
      </c>
      <c r="AP955" s="446">
        <v>656</v>
      </c>
      <c r="AQ955" s="447">
        <v>23.8</v>
      </c>
      <c r="AR955" s="446">
        <v>273.21376926129312</v>
      </c>
      <c r="AS955" s="449">
        <v>15.055199999999999</v>
      </c>
      <c r="AT955" s="432" t="s">
        <v>299</v>
      </c>
      <c r="AU955" s="432" t="s">
        <v>197</v>
      </c>
      <c r="AV955" s="450">
        <v>77</v>
      </c>
      <c r="AW955" s="450">
        <v>87</v>
      </c>
      <c r="AX955" s="450">
        <v>43</v>
      </c>
      <c r="AY955" s="450">
        <v>56</v>
      </c>
      <c r="AZ955" s="450">
        <v>68</v>
      </c>
      <c r="BA955" s="450">
        <v>68</v>
      </c>
      <c r="BB955" s="450">
        <v>70</v>
      </c>
      <c r="BC955" s="450">
        <v>74</v>
      </c>
      <c r="BD955" s="450">
        <v>54</v>
      </c>
      <c r="BE955" s="450" t="s">
        <v>239</v>
      </c>
      <c r="BF955" s="450" t="s">
        <v>239</v>
      </c>
      <c r="BG955" s="450" t="s">
        <v>239</v>
      </c>
      <c r="BH955" s="450" t="s">
        <v>239</v>
      </c>
      <c r="BI955" s="446" t="s">
        <v>198</v>
      </c>
      <c r="BJ955" s="446" t="s">
        <v>199</v>
      </c>
      <c r="BK955" s="452" t="s">
        <v>200</v>
      </c>
      <c r="BL955" s="459">
        <v>1.1499999999999999</v>
      </c>
      <c r="BM955" s="455">
        <v>40</v>
      </c>
      <c r="BN955" s="454" t="s">
        <v>911</v>
      </c>
      <c r="BO955" s="455" t="s">
        <v>912</v>
      </c>
      <c r="BP955" s="454" t="s">
        <v>195</v>
      </c>
      <c r="BQ955" s="454" t="s">
        <v>195</v>
      </c>
      <c r="BS955" s="432"/>
      <c r="BT955" s="485">
        <v>163.3578947</v>
      </c>
    </row>
    <row r="956" spans="1:72" ht="13.5" customHeight="1" outlineLevel="1">
      <c r="A956" s="54" t="s">
        <v>1729</v>
      </c>
      <c r="B956" s="432" t="s">
        <v>1699</v>
      </c>
      <c r="C956" s="432">
        <v>25</v>
      </c>
      <c r="D956" s="432">
        <v>2</v>
      </c>
      <c r="E956" s="432" t="s">
        <v>1730</v>
      </c>
      <c r="F956" s="433">
        <v>3525</v>
      </c>
      <c r="G956" s="456">
        <v>3137.25</v>
      </c>
      <c r="H956" s="434">
        <v>1304.25</v>
      </c>
      <c r="I956" s="435">
        <v>16</v>
      </c>
      <c r="J956" s="436">
        <v>8</v>
      </c>
      <c r="K956" s="437">
        <v>6.4</v>
      </c>
      <c r="L956" s="438">
        <v>31.841761639913894</v>
      </c>
      <c r="M956" s="439">
        <v>15.920880819956947</v>
      </c>
      <c r="N956" s="478">
        <v>12.736704655965559</v>
      </c>
      <c r="O956" s="438">
        <v>44.85556316251747</v>
      </c>
      <c r="P956" s="439">
        <v>22.427781581258735</v>
      </c>
      <c r="Q956" s="437">
        <v>17.942225265006989</v>
      </c>
      <c r="R956" s="442">
        <v>58</v>
      </c>
      <c r="S956" s="443">
        <v>29</v>
      </c>
      <c r="T956" s="437">
        <v>23.200000000000003</v>
      </c>
      <c r="U956" s="444">
        <v>366</v>
      </c>
      <c r="V956" s="432">
        <v>183</v>
      </c>
      <c r="W956" s="445">
        <v>146.4</v>
      </c>
      <c r="X956" s="443" t="s">
        <v>231</v>
      </c>
      <c r="Y956" s="436" t="s">
        <v>194</v>
      </c>
      <c r="Z956" s="436">
        <v>92</v>
      </c>
      <c r="AA956" s="436">
        <v>92.2</v>
      </c>
      <c r="AB956" s="436">
        <v>91.7</v>
      </c>
      <c r="AC956" s="436">
        <v>91</v>
      </c>
      <c r="AD956" s="436">
        <v>80</v>
      </c>
      <c r="AE956" s="436">
        <v>85</v>
      </c>
      <c r="AF956" s="436">
        <v>88</v>
      </c>
      <c r="AG956" s="436">
        <v>37</v>
      </c>
      <c r="AH956" s="436">
        <v>59</v>
      </c>
      <c r="AI956" s="436">
        <v>93</v>
      </c>
      <c r="AJ956" s="436">
        <v>55.5</v>
      </c>
      <c r="AK956" s="436">
        <v>160</v>
      </c>
      <c r="AL956" s="436">
        <v>250</v>
      </c>
      <c r="AM956" s="436">
        <v>150</v>
      </c>
      <c r="AN956" s="432">
        <v>16</v>
      </c>
      <c r="AO956" s="432">
        <v>30</v>
      </c>
      <c r="AP956" s="446">
        <v>559</v>
      </c>
      <c r="AQ956" s="447">
        <v>17.100000000000001</v>
      </c>
      <c r="AR956" s="446">
        <v>27.053329859364464</v>
      </c>
      <c r="AS956" s="449">
        <v>7.1448999999999998</v>
      </c>
      <c r="AT956" s="432" t="s">
        <v>299</v>
      </c>
      <c r="AU956" s="432" t="s">
        <v>197</v>
      </c>
      <c r="AV956" s="450">
        <v>77</v>
      </c>
      <c r="AW956" s="450">
        <v>87</v>
      </c>
      <c r="AX956" s="450">
        <v>43</v>
      </c>
      <c r="AY956" s="450">
        <v>56</v>
      </c>
      <c r="AZ956" s="450">
        <v>68</v>
      </c>
      <c r="BA956" s="450">
        <v>68</v>
      </c>
      <c r="BB956" s="450">
        <v>70</v>
      </c>
      <c r="BC956" s="450">
        <v>74</v>
      </c>
      <c r="BD956" s="450">
        <v>54</v>
      </c>
      <c r="BE956" s="450" t="s">
        <v>239</v>
      </c>
      <c r="BF956" s="450" t="s">
        <v>239</v>
      </c>
      <c r="BG956" s="450" t="s">
        <v>239</v>
      </c>
      <c r="BH956" s="450" t="s">
        <v>239</v>
      </c>
      <c r="BI956" s="446" t="s">
        <v>198</v>
      </c>
      <c r="BJ956" s="446" t="s">
        <v>199</v>
      </c>
      <c r="BK956" s="452" t="s">
        <v>200</v>
      </c>
      <c r="BL956" s="459">
        <v>1.1499999999999999</v>
      </c>
      <c r="BM956" s="455">
        <v>40</v>
      </c>
      <c r="BN956" s="454" t="s">
        <v>911</v>
      </c>
      <c r="BO956" s="455" t="s">
        <v>912</v>
      </c>
      <c r="BP956" s="454" t="s">
        <v>195</v>
      </c>
      <c r="BQ956" s="454" t="s">
        <v>195</v>
      </c>
      <c r="BS956" s="432"/>
      <c r="BT956" s="485">
        <v>165.8894737</v>
      </c>
    </row>
    <row r="957" spans="1:72" ht="13.5" customHeight="1" outlineLevel="1">
      <c r="A957" s="54" t="s">
        <v>1731</v>
      </c>
      <c r="B957" s="432" t="s">
        <v>1699</v>
      </c>
      <c r="C957" s="432">
        <v>30</v>
      </c>
      <c r="D957" s="432">
        <v>2</v>
      </c>
      <c r="E957" s="432" t="s">
        <v>1732</v>
      </c>
      <c r="F957" s="433">
        <v>3525</v>
      </c>
      <c r="G957" s="456">
        <v>3137.25</v>
      </c>
      <c r="H957" s="434">
        <v>1304.25</v>
      </c>
      <c r="I957" s="435">
        <v>19</v>
      </c>
      <c r="J957" s="436">
        <v>9.5</v>
      </c>
      <c r="K957" s="437">
        <v>7.6000000000000005</v>
      </c>
      <c r="L957" s="438">
        <v>36.390584731330165</v>
      </c>
      <c r="M957" s="439">
        <v>18.195292365665082</v>
      </c>
      <c r="N957" s="478">
        <v>14.556233892532067</v>
      </c>
      <c r="O957" s="438">
        <v>51.407499354795291</v>
      </c>
      <c r="P957" s="439">
        <v>25.703749677397646</v>
      </c>
      <c r="Q957" s="437">
        <v>20.562999741918119</v>
      </c>
      <c r="R957" s="442">
        <v>68</v>
      </c>
      <c r="S957" s="443">
        <v>34</v>
      </c>
      <c r="T957" s="437">
        <v>27.200000000000003</v>
      </c>
      <c r="U957" s="444">
        <v>436</v>
      </c>
      <c r="V957" s="432">
        <v>218</v>
      </c>
      <c r="W957" s="445">
        <v>174.4</v>
      </c>
      <c r="X957" s="443" t="s">
        <v>231</v>
      </c>
      <c r="Y957" s="436" t="s">
        <v>194</v>
      </c>
      <c r="Z957" s="436">
        <v>92</v>
      </c>
      <c r="AA957" s="436">
        <v>92.2</v>
      </c>
      <c r="AB957" s="436">
        <v>91.7</v>
      </c>
      <c r="AC957" s="436">
        <v>91</v>
      </c>
      <c r="AD957" s="436">
        <v>84</v>
      </c>
      <c r="AE957" s="436">
        <v>89</v>
      </c>
      <c r="AF957" s="436">
        <v>90</v>
      </c>
      <c r="AG957" s="436">
        <v>45</v>
      </c>
      <c r="AH957" s="436">
        <v>72</v>
      </c>
      <c r="AI957" s="436">
        <v>112.5</v>
      </c>
      <c r="AJ957" s="436">
        <v>67.5</v>
      </c>
      <c r="AK957" s="436">
        <v>160</v>
      </c>
      <c r="AL957" s="436">
        <v>250</v>
      </c>
      <c r="AM957" s="436">
        <v>150</v>
      </c>
      <c r="AN957" s="432">
        <v>16</v>
      </c>
      <c r="AO957" s="432">
        <v>30</v>
      </c>
      <c r="AP957" s="446">
        <v>591</v>
      </c>
      <c r="AQ957" s="447">
        <v>18.5</v>
      </c>
      <c r="AR957" s="446">
        <v>32.058199155572829</v>
      </c>
      <c r="AS957" s="449">
        <v>8.3041999999999998</v>
      </c>
      <c r="AT957" s="432" t="s">
        <v>299</v>
      </c>
      <c r="AU957" s="432" t="s">
        <v>197</v>
      </c>
      <c r="AV957" s="450">
        <v>77</v>
      </c>
      <c r="AW957" s="450">
        <v>87</v>
      </c>
      <c r="AX957" s="450">
        <v>43</v>
      </c>
      <c r="AY957" s="450">
        <v>56</v>
      </c>
      <c r="AZ957" s="450">
        <v>68</v>
      </c>
      <c r="BA957" s="450">
        <v>68</v>
      </c>
      <c r="BB957" s="450">
        <v>70</v>
      </c>
      <c r="BC957" s="450">
        <v>74</v>
      </c>
      <c r="BD957" s="450">
        <v>54</v>
      </c>
      <c r="BE957" s="450" t="s">
        <v>239</v>
      </c>
      <c r="BF957" s="450" t="s">
        <v>239</v>
      </c>
      <c r="BG957" s="450" t="s">
        <v>239</v>
      </c>
      <c r="BH957" s="450" t="s">
        <v>239</v>
      </c>
      <c r="BI957" s="446" t="s">
        <v>198</v>
      </c>
      <c r="BJ957" s="446" t="s">
        <v>199</v>
      </c>
      <c r="BK957" s="452" t="s">
        <v>200</v>
      </c>
      <c r="BL957" s="459">
        <v>1.1499999999999999</v>
      </c>
      <c r="BM957" s="455">
        <v>40</v>
      </c>
      <c r="BN957" s="454" t="s">
        <v>911</v>
      </c>
      <c r="BO957" s="455" t="s">
        <v>912</v>
      </c>
      <c r="BP957" s="454" t="s">
        <v>195</v>
      </c>
      <c r="BQ957" s="454" t="s">
        <v>195</v>
      </c>
      <c r="BS957" s="432"/>
      <c r="BT957" s="485">
        <v>156.22105260000001</v>
      </c>
    </row>
    <row r="958" spans="1:72" ht="13.5" customHeight="1" outlineLevel="1">
      <c r="A958" s="54" t="s">
        <v>1733</v>
      </c>
      <c r="B958" s="432" t="s">
        <v>1699</v>
      </c>
      <c r="C958" s="432">
        <v>25</v>
      </c>
      <c r="D958" s="432">
        <v>4</v>
      </c>
      <c r="E958" s="432" t="s">
        <v>1730</v>
      </c>
      <c r="F958" s="433">
        <v>1775</v>
      </c>
      <c r="G958" s="456">
        <v>1579.75</v>
      </c>
      <c r="H958" s="434">
        <v>834.25</v>
      </c>
      <c r="I958" s="435">
        <v>22</v>
      </c>
      <c r="J958" s="436">
        <v>11</v>
      </c>
      <c r="K958" s="437">
        <v>8.8000000000000007</v>
      </c>
      <c r="L958" s="438">
        <v>35.302457734392753</v>
      </c>
      <c r="M958" s="439">
        <v>17.651228867196377</v>
      </c>
      <c r="N958" s="478">
        <v>14.120983093757102</v>
      </c>
      <c r="O958" s="438">
        <v>46.746416024554449</v>
      </c>
      <c r="P958" s="439">
        <v>23.373208012277225</v>
      </c>
      <c r="Q958" s="437">
        <v>18.69856640982178</v>
      </c>
      <c r="R958" s="442">
        <v>60</v>
      </c>
      <c r="S958" s="443">
        <v>30</v>
      </c>
      <c r="T958" s="437">
        <v>24</v>
      </c>
      <c r="U958" s="444">
        <v>366</v>
      </c>
      <c r="V958" s="432">
        <v>183</v>
      </c>
      <c r="W958" s="445">
        <v>146.4</v>
      </c>
      <c r="X958" s="443" t="s">
        <v>231</v>
      </c>
      <c r="Y958" s="436" t="s">
        <v>194</v>
      </c>
      <c r="Z958" s="436">
        <v>93.5</v>
      </c>
      <c r="AA958" s="436">
        <v>94</v>
      </c>
      <c r="AB958" s="436">
        <v>93.6</v>
      </c>
      <c r="AC958" s="436">
        <v>93</v>
      </c>
      <c r="AD958" s="436">
        <v>71</v>
      </c>
      <c r="AE958" s="436">
        <v>80</v>
      </c>
      <c r="AF958" s="436">
        <v>84</v>
      </c>
      <c r="AG958" s="436">
        <v>74</v>
      </c>
      <c r="AH958" s="436">
        <v>133</v>
      </c>
      <c r="AI958" s="436">
        <v>185</v>
      </c>
      <c r="AJ958" s="436">
        <v>124.32</v>
      </c>
      <c r="AK958" s="436">
        <v>180</v>
      </c>
      <c r="AL958" s="436">
        <v>250</v>
      </c>
      <c r="AM958" s="436">
        <v>168</v>
      </c>
      <c r="AN958" s="432">
        <v>24</v>
      </c>
      <c r="AO958" s="432">
        <v>44</v>
      </c>
      <c r="AP958" s="446">
        <v>640</v>
      </c>
      <c r="AQ958" s="447">
        <v>22.5</v>
      </c>
      <c r="AR958" s="446">
        <v>125.82962266657582</v>
      </c>
      <c r="AS958" s="449">
        <v>13.7066</v>
      </c>
      <c r="AT958" s="432" t="s">
        <v>299</v>
      </c>
      <c r="AU958" s="432" t="s">
        <v>197</v>
      </c>
      <c r="AV958" s="450">
        <v>77</v>
      </c>
      <c r="AW958" s="450">
        <v>87</v>
      </c>
      <c r="AX958" s="450">
        <v>43</v>
      </c>
      <c r="AY958" s="450">
        <v>56</v>
      </c>
      <c r="AZ958" s="450">
        <v>68</v>
      </c>
      <c r="BA958" s="450">
        <v>68</v>
      </c>
      <c r="BB958" s="450">
        <v>70</v>
      </c>
      <c r="BC958" s="450">
        <v>74</v>
      </c>
      <c r="BD958" s="450">
        <v>54</v>
      </c>
      <c r="BE958" s="450" t="s">
        <v>239</v>
      </c>
      <c r="BF958" s="450" t="s">
        <v>239</v>
      </c>
      <c r="BG958" s="450" t="s">
        <v>239</v>
      </c>
      <c r="BH958" s="450" t="s">
        <v>239</v>
      </c>
      <c r="BI958" s="446" t="s">
        <v>198</v>
      </c>
      <c r="BJ958" s="446" t="s">
        <v>199</v>
      </c>
      <c r="BK958" s="452" t="s">
        <v>200</v>
      </c>
      <c r="BL958" s="459">
        <v>1.1499999999999999</v>
      </c>
      <c r="BM958" s="455">
        <v>40</v>
      </c>
      <c r="BN958" s="454" t="s">
        <v>911</v>
      </c>
      <c r="BO958" s="455" t="s">
        <v>912</v>
      </c>
      <c r="BP958" s="454" t="s">
        <v>195</v>
      </c>
      <c r="BQ958" s="454" t="s">
        <v>195</v>
      </c>
      <c r="BS958" s="432"/>
      <c r="BT958" s="485">
        <v>171.57684209999999</v>
      </c>
    </row>
    <row r="959" spans="1:72" ht="13.5" customHeight="1" outlineLevel="1">
      <c r="A959" s="54" t="s">
        <v>1734</v>
      </c>
      <c r="B959" s="432" t="s">
        <v>1699</v>
      </c>
      <c r="C959" s="432">
        <v>30</v>
      </c>
      <c r="D959" s="432">
        <v>4</v>
      </c>
      <c r="E959" s="432" t="s">
        <v>1732</v>
      </c>
      <c r="F959" s="433">
        <v>1775</v>
      </c>
      <c r="G959" s="456">
        <v>1579.75</v>
      </c>
      <c r="H959" s="434">
        <v>834.25</v>
      </c>
      <c r="I959" s="435">
        <v>24</v>
      </c>
      <c r="J959" s="436">
        <v>12</v>
      </c>
      <c r="K959" s="437">
        <v>9.6000000000000014</v>
      </c>
      <c r="L959" s="438">
        <v>41.026804791416041</v>
      </c>
      <c r="M959" s="439">
        <v>20.51340239570802</v>
      </c>
      <c r="N959" s="478">
        <v>16.410721916566416</v>
      </c>
      <c r="O959" s="438">
        <v>54.669352557681158</v>
      </c>
      <c r="P959" s="439">
        <v>27.334676278840579</v>
      </c>
      <c r="Q959" s="437">
        <v>21.867741023072465</v>
      </c>
      <c r="R959" s="442">
        <v>70</v>
      </c>
      <c r="S959" s="443">
        <v>35</v>
      </c>
      <c r="T959" s="437">
        <v>28</v>
      </c>
      <c r="U959" s="444">
        <v>436</v>
      </c>
      <c r="V959" s="432">
        <v>218</v>
      </c>
      <c r="W959" s="445">
        <v>174.4</v>
      </c>
      <c r="X959" s="443" t="s">
        <v>231</v>
      </c>
      <c r="Y959" s="436" t="s">
        <v>194</v>
      </c>
      <c r="Z959" s="436">
        <v>93.9</v>
      </c>
      <c r="AA959" s="436">
        <v>94.1</v>
      </c>
      <c r="AB959" s="436">
        <v>93.6</v>
      </c>
      <c r="AC959" s="436">
        <v>93</v>
      </c>
      <c r="AD959" s="436">
        <v>73</v>
      </c>
      <c r="AE959" s="436">
        <v>82</v>
      </c>
      <c r="AF959" s="436">
        <v>85</v>
      </c>
      <c r="AG959" s="436">
        <v>89</v>
      </c>
      <c r="AH959" s="436">
        <v>160</v>
      </c>
      <c r="AI959" s="436">
        <v>223</v>
      </c>
      <c r="AJ959" s="436">
        <v>149.51999999999998</v>
      </c>
      <c r="AK959" s="436">
        <v>180</v>
      </c>
      <c r="AL959" s="436">
        <v>250</v>
      </c>
      <c r="AM959" s="436">
        <v>168</v>
      </c>
      <c r="AN959" s="432">
        <v>24</v>
      </c>
      <c r="AO959" s="432">
        <v>44</v>
      </c>
      <c r="AP959" s="446">
        <v>649</v>
      </c>
      <c r="AQ959" s="447">
        <v>23.3</v>
      </c>
      <c r="AR959" s="446">
        <v>149.24299844006603</v>
      </c>
      <c r="AS959" s="449">
        <v>14.5136</v>
      </c>
      <c r="AT959" s="432" t="s">
        <v>299</v>
      </c>
      <c r="AU959" s="432" t="s">
        <v>197</v>
      </c>
      <c r="AV959" s="450">
        <v>77</v>
      </c>
      <c r="AW959" s="450">
        <v>87</v>
      </c>
      <c r="AX959" s="450">
        <v>43</v>
      </c>
      <c r="AY959" s="450">
        <v>56</v>
      </c>
      <c r="AZ959" s="450">
        <v>68</v>
      </c>
      <c r="BA959" s="450">
        <v>68</v>
      </c>
      <c r="BB959" s="450">
        <v>70</v>
      </c>
      <c r="BC959" s="450">
        <v>74</v>
      </c>
      <c r="BD959" s="450">
        <v>54</v>
      </c>
      <c r="BE959" s="450" t="s">
        <v>239</v>
      </c>
      <c r="BF959" s="450" t="s">
        <v>239</v>
      </c>
      <c r="BG959" s="450" t="s">
        <v>239</v>
      </c>
      <c r="BH959" s="450" t="s">
        <v>239</v>
      </c>
      <c r="BI959" s="446" t="s">
        <v>198</v>
      </c>
      <c r="BJ959" s="446" t="s">
        <v>199</v>
      </c>
      <c r="BK959" s="452" t="s">
        <v>200</v>
      </c>
      <c r="BL959" s="459">
        <v>1.1499999999999999</v>
      </c>
      <c r="BM959" s="455">
        <v>40</v>
      </c>
      <c r="BN959" s="454" t="s">
        <v>911</v>
      </c>
      <c r="BO959" s="455" t="s">
        <v>912</v>
      </c>
      <c r="BP959" s="454" t="s">
        <v>195</v>
      </c>
      <c r="BQ959" s="454" t="s">
        <v>195</v>
      </c>
      <c r="BS959" s="432"/>
      <c r="BT959" s="485">
        <v>166.53449470000001</v>
      </c>
    </row>
    <row r="960" spans="1:72" ht="13.5" customHeight="1" outlineLevel="1">
      <c r="A960" s="54" t="s">
        <v>1735</v>
      </c>
      <c r="B960" s="432" t="s">
        <v>1699</v>
      </c>
      <c r="C960" s="432">
        <v>15</v>
      </c>
      <c r="D960" s="432">
        <v>6</v>
      </c>
      <c r="E960" s="432" t="s">
        <v>1730</v>
      </c>
      <c r="F960" s="433">
        <v>1180</v>
      </c>
      <c r="G960" s="456">
        <v>1062</v>
      </c>
      <c r="H960" s="434">
        <v>472</v>
      </c>
      <c r="I960" s="435">
        <v>22</v>
      </c>
      <c r="J960" s="436">
        <v>11</v>
      </c>
      <c r="K960" s="437">
        <v>8.8000000000000007</v>
      </c>
      <c r="L960" s="438">
        <v>29.186794404354728</v>
      </c>
      <c r="M960" s="439">
        <v>14.593397202177364</v>
      </c>
      <c r="N960" s="478">
        <v>11.674717761741892</v>
      </c>
      <c r="O960" s="438">
        <v>34.812145821415079</v>
      </c>
      <c r="P960" s="439">
        <v>17.40607291070754</v>
      </c>
      <c r="Q960" s="437">
        <v>13.924858328566032</v>
      </c>
      <c r="R960" s="442">
        <v>42</v>
      </c>
      <c r="S960" s="443">
        <v>21</v>
      </c>
      <c r="T960" s="437">
        <v>16.8</v>
      </c>
      <c r="U960" s="444">
        <v>232</v>
      </c>
      <c r="V960" s="432">
        <v>116</v>
      </c>
      <c r="W960" s="445">
        <v>92.800000000000011</v>
      </c>
      <c r="X960" s="443" t="s">
        <v>231</v>
      </c>
      <c r="Y960" s="436" t="s">
        <v>194</v>
      </c>
      <c r="Z960" s="436">
        <v>90.9</v>
      </c>
      <c r="AA960" s="436">
        <v>91.8</v>
      </c>
      <c r="AB960" s="436">
        <v>91.7</v>
      </c>
      <c r="AC960" s="436">
        <v>91</v>
      </c>
      <c r="AD960" s="436">
        <v>53</v>
      </c>
      <c r="AE960" s="436">
        <v>66</v>
      </c>
      <c r="AF960" s="436">
        <v>73</v>
      </c>
      <c r="AG960" s="436">
        <v>67</v>
      </c>
      <c r="AH960" s="436">
        <v>100</v>
      </c>
      <c r="AI960" s="436">
        <v>161</v>
      </c>
      <c r="AJ960" s="436">
        <v>93.8</v>
      </c>
      <c r="AK960" s="436">
        <v>150</v>
      </c>
      <c r="AL960" s="436">
        <v>240</v>
      </c>
      <c r="AM960" s="436">
        <v>140</v>
      </c>
      <c r="AN960" s="432">
        <v>22</v>
      </c>
      <c r="AO960" s="432">
        <v>48</v>
      </c>
      <c r="AP960" s="446">
        <v>601</v>
      </c>
      <c r="AQ960" s="447">
        <v>21</v>
      </c>
      <c r="AR960" s="446">
        <v>208.38551670840525</v>
      </c>
      <c r="AS960" s="449">
        <v>12.1839</v>
      </c>
      <c r="AT960" s="432" t="s">
        <v>299</v>
      </c>
      <c r="AU960" s="432" t="s">
        <v>197</v>
      </c>
      <c r="AV960" s="450">
        <v>77</v>
      </c>
      <c r="AW960" s="450">
        <v>87</v>
      </c>
      <c r="AX960" s="450">
        <v>43</v>
      </c>
      <c r="AY960" s="450">
        <v>56</v>
      </c>
      <c r="AZ960" s="450">
        <v>68</v>
      </c>
      <c r="BA960" s="450">
        <v>68</v>
      </c>
      <c r="BB960" s="450">
        <v>70</v>
      </c>
      <c r="BC960" s="450">
        <v>74</v>
      </c>
      <c r="BD960" s="450">
        <v>54</v>
      </c>
      <c r="BE960" s="450" t="s">
        <v>239</v>
      </c>
      <c r="BF960" s="450" t="s">
        <v>239</v>
      </c>
      <c r="BG960" s="450" t="s">
        <v>239</v>
      </c>
      <c r="BH960" s="450" t="s">
        <v>239</v>
      </c>
      <c r="BI960" s="446" t="s">
        <v>198</v>
      </c>
      <c r="BJ960" s="446" t="s">
        <v>199</v>
      </c>
      <c r="BK960" s="452" t="s">
        <v>200</v>
      </c>
      <c r="BL960" s="459">
        <v>1.1499999999999999</v>
      </c>
      <c r="BM960" s="455">
        <v>40</v>
      </c>
      <c r="BN960" s="454" t="s">
        <v>911</v>
      </c>
      <c r="BO960" s="455" t="s">
        <v>912</v>
      </c>
      <c r="BP960" s="454" t="s">
        <v>195</v>
      </c>
      <c r="BQ960" s="454" t="s">
        <v>195</v>
      </c>
      <c r="BS960" s="432"/>
      <c r="BT960" s="485">
        <v>165.2105263</v>
      </c>
    </row>
    <row r="961" spans="1:72" ht="13.5" customHeight="1" outlineLevel="1">
      <c r="A961" s="54" t="s">
        <v>1736</v>
      </c>
      <c r="B961" s="432" t="s">
        <v>1699</v>
      </c>
      <c r="C961" s="432">
        <v>20</v>
      </c>
      <c r="D961" s="432">
        <v>6</v>
      </c>
      <c r="E961" s="432" t="s">
        <v>1732</v>
      </c>
      <c r="F961" s="433">
        <v>1180</v>
      </c>
      <c r="G961" s="456">
        <v>1062</v>
      </c>
      <c r="H961" s="434">
        <v>472</v>
      </c>
      <c r="I961" s="435">
        <v>26</v>
      </c>
      <c r="J961" s="436">
        <v>13</v>
      </c>
      <c r="K961" s="437">
        <v>10.4</v>
      </c>
      <c r="L961" s="438">
        <v>36.065768801133622</v>
      </c>
      <c r="M961" s="439">
        <v>18.032884400566811</v>
      </c>
      <c r="N961" s="478">
        <v>14.426307520453449</v>
      </c>
      <c r="O961" s="438">
        <v>44.301581412054119</v>
      </c>
      <c r="P961" s="439">
        <v>22.15079070602706</v>
      </c>
      <c r="Q961" s="437">
        <v>17.720632564821649</v>
      </c>
      <c r="R961" s="442">
        <v>54</v>
      </c>
      <c r="S961" s="443">
        <v>27</v>
      </c>
      <c r="T961" s="437">
        <v>21.6</v>
      </c>
      <c r="U961" s="444">
        <v>290</v>
      </c>
      <c r="V961" s="432">
        <v>145</v>
      </c>
      <c r="W961" s="445">
        <v>116</v>
      </c>
      <c r="X961" s="443" t="s">
        <v>231</v>
      </c>
      <c r="Y961" s="436" t="s">
        <v>194</v>
      </c>
      <c r="Z961" s="436">
        <v>91.2</v>
      </c>
      <c r="AA961" s="436">
        <v>92</v>
      </c>
      <c r="AB961" s="436">
        <v>91.7</v>
      </c>
      <c r="AC961" s="436">
        <v>91</v>
      </c>
      <c r="AD961" s="436">
        <v>57</v>
      </c>
      <c r="AE961" s="436">
        <v>69</v>
      </c>
      <c r="AF961" s="436">
        <v>76</v>
      </c>
      <c r="AG961" s="436">
        <v>89</v>
      </c>
      <c r="AH961" s="436">
        <v>133</v>
      </c>
      <c r="AI961" s="436">
        <v>214</v>
      </c>
      <c r="AJ961" s="436">
        <v>124.6</v>
      </c>
      <c r="AK961" s="436">
        <v>150</v>
      </c>
      <c r="AL961" s="436">
        <v>240</v>
      </c>
      <c r="AM961" s="436">
        <v>140</v>
      </c>
      <c r="AN961" s="432">
        <v>20</v>
      </c>
      <c r="AO961" s="432">
        <v>45</v>
      </c>
      <c r="AP961" s="446">
        <v>656</v>
      </c>
      <c r="AQ961" s="447">
        <v>23.8</v>
      </c>
      <c r="AR961" s="446">
        <v>273.21376926129312</v>
      </c>
      <c r="AS961" s="449">
        <v>15.055199999999999</v>
      </c>
      <c r="AT961" s="432" t="s">
        <v>299</v>
      </c>
      <c r="AU961" s="432" t="s">
        <v>197</v>
      </c>
      <c r="AV961" s="450">
        <v>77</v>
      </c>
      <c r="AW961" s="450">
        <v>87</v>
      </c>
      <c r="AX961" s="450">
        <v>43</v>
      </c>
      <c r="AY961" s="450">
        <v>56</v>
      </c>
      <c r="AZ961" s="450">
        <v>68</v>
      </c>
      <c r="BA961" s="450">
        <v>68</v>
      </c>
      <c r="BB961" s="450">
        <v>70</v>
      </c>
      <c r="BC961" s="450">
        <v>74</v>
      </c>
      <c r="BD961" s="450">
        <v>54</v>
      </c>
      <c r="BE961" s="450" t="s">
        <v>239</v>
      </c>
      <c r="BF961" s="450" t="s">
        <v>239</v>
      </c>
      <c r="BG961" s="450" t="s">
        <v>239</v>
      </c>
      <c r="BH961" s="450" t="s">
        <v>239</v>
      </c>
      <c r="BI961" s="446" t="s">
        <v>198</v>
      </c>
      <c r="BJ961" s="446" t="s">
        <v>199</v>
      </c>
      <c r="BK961" s="452" t="s">
        <v>200</v>
      </c>
      <c r="BL961" s="459">
        <v>1.1499999999999999</v>
      </c>
      <c r="BM961" s="455">
        <v>40</v>
      </c>
      <c r="BN961" s="454" t="s">
        <v>911</v>
      </c>
      <c r="BO961" s="455" t="s">
        <v>912</v>
      </c>
      <c r="BP961" s="454" t="s">
        <v>195</v>
      </c>
      <c r="BQ961" s="454" t="s">
        <v>195</v>
      </c>
      <c r="BS961" s="432"/>
      <c r="BT961" s="485">
        <v>163.3578947</v>
      </c>
    </row>
    <row r="962" spans="1:72" ht="13.5" customHeight="1" outlineLevel="1">
      <c r="A962" s="54" t="s">
        <v>1737</v>
      </c>
      <c r="B962" s="432" t="s">
        <v>1699</v>
      </c>
      <c r="C962" s="432">
        <v>40</v>
      </c>
      <c r="D962" s="432">
        <v>2</v>
      </c>
      <c r="E962" s="432" t="s">
        <v>1738</v>
      </c>
      <c r="F962" s="433">
        <v>3535</v>
      </c>
      <c r="G962" s="456">
        <v>3146</v>
      </c>
      <c r="H962" s="434">
        <v>1414</v>
      </c>
      <c r="I962" s="435">
        <v>24</v>
      </c>
      <c r="J962" s="436">
        <v>12</v>
      </c>
      <c r="K962" s="437">
        <v>9.6000000000000014</v>
      </c>
      <c r="L962" s="438">
        <v>49.86284375952475</v>
      </c>
      <c r="M962" s="439">
        <v>24.931421879762375</v>
      </c>
      <c r="N962" s="478">
        <v>19.945137503809903</v>
      </c>
      <c r="O962" s="438">
        <v>68.703247658695091</v>
      </c>
      <c r="P962" s="439">
        <v>34.351623829347545</v>
      </c>
      <c r="Q962" s="437">
        <v>27.481299063478037</v>
      </c>
      <c r="R962" s="442">
        <v>90</v>
      </c>
      <c r="S962" s="443">
        <v>45</v>
      </c>
      <c r="T962" s="437">
        <v>36</v>
      </c>
      <c r="U962" s="444">
        <v>580</v>
      </c>
      <c r="V962" s="432">
        <v>290</v>
      </c>
      <c r="W962" s="445">
        <v>232</v>
      </c>
      <c r="X962" s="443" t="s">
        <v>231</v>
      </c>
      <c r="Y962" s="436" t="s">
        <v>194</v>
      </c>
      <c r="Z962" s="436">
        <v>94</v>
      </c>
      <c r="AA962" s="436">
        <v>94.1</v>
      </c>
      <c r="AB962" s="436">
        <v>93.6</v>
      </c>
      <c r="AC962" s="436">
        <v>93</v>
      </c>
      <c r="AD962" s="436">
        <v>80</v>
      </c>
      <c r="AE962" s="436">
        <v>87</v>
      </c>
      <c r="AF962" s="436">
        <v>89</v>
      </c>
      <c r="AG962" s="436">
        <v>60</v>
      </c>
      <c r="AH962" s="436">
        <v>90</v>
      </c>
      <c r="AI962" s="436">
        <v>150</v>
      </c>
      <c r="AJ962" s="436">
        <v>83.399999999999991</v>
      </c>
      <c r="AK962" s="436">
        <v>150</v>
      </c>
      <c r="AL962" s="436">
        <v>250</v>
      </c>
      <c r="AM962" s="436">
        <v>139</v>
      </c>
      <c r="AN962" s="432">
        <v>22</v>
      </c>
      <c r="AO962" s="432">
        <v>45</v>
      </c>
      <c r="AP962" s="446">
        <v>784</v>
      </c>
      <c r="AQ962" s="447">
        <v>23.4</v>
      </c>
      <c r="AR962" s="446">
        <v>41.584503367265256</v>
      </c>
      <c r="AS962" s="449">
        <v>12.862399999999999</v>
      </c>
      <c r="AT962" s="432" t="s">
        <v>299</v>
      </c>
      <c r="AU962" s="432" t="s">
        <v>197</v>
      </c>
      <c r="AV962" s="450">
        <v>77</v>
      </c>
      <c r="AW962" s="450">
        <v>87</v>
      </c>
      <c r="AX962" s="450">
        <v>43</v>
      </c>
      <c r="AY962" s="450">
        <v>56</v>
      </c>
      <c r="AZ962" s="450">
        <v>68</v>
      </c>
      <c r="BA962" s="450">
        <v>68</v>
      </c>
      <c r="BB962" s="450">
        <v>70</v>
      </c>
      <c r="BC962" s="450">
        <v>74</v>
      </c>
      <c r="BD962" s="450">
        <v>54</v>
      </c>
      <c r="BE962" s="450" t="s">
        <v>239</v>
      </c>
      <c r="BF962" s="450" t="s">
        <v>239</v>
      </c>
      <c r="BG962" s="450" t="s">
        <v>239</v>
      </c>
      <c r="BH962" s="450" t="s">
        <v>239</v>
      </c>
      <c r="BI962" s="446" t="s">
        <v>198</v>
      </c>
      <c r="BJ962" s="446" t="s">
        <v>199</v>
      </c>
      <c r="BK962" s="452" t="s">
        <v>200</v>
      </c>
      <c r="BL962" s="459">
        <v>1.1499999999999999</v>
      </c>
      <c r="BM962" s="455">
        <v>40</v>
      </c>
      <c r="BN962" s="454" t="s">
        <v>911</v>
      </c>
      <c r="BO962" s="455" t="s">
        <v>912</v>
      </c>
      <c r="BP962" s="454" t="s">
        <v>195</v>
      </c>
      <c r="BQ962" s="454" t="s">
        <v>195</v>
      </c>
      <c r="BS962" s="432"/>
      <c r="BT962" s="485">
        <v>151.12105260000001</v>
      </c>
    </row>
    <row r="963" spans="1:72" ht="13.5" customHeight="1" outlineLevel="1">
      <c r="A963" s="54" t="s">
        <v>1739</v>
      </c>
      <c r="B963" s="432" t="s">
        <v>1699</v>
      </c>
      <c r="C963" s="432">
        <v>50</v>
      </c>
      <c r="D963" s="432">
        <v>2</v>
      </c>
      <c r="E963" s="432" t="s">
        <v>1740</v>
      </c>
      <c r="F963" s="433">
        <v>3535</v>
      </c>
      <c r="G963" s="456">
        <v>3146</v>
      </c>
      <c r="H963" s="434">
        <v>1414</v>
      </c>
      <c r="I963" s="435">
        <v>30</v>
      </c>
      <c r="J963" s="436">
        <v>15</v>
      </c>
      <c r="K963" s="437">
        <v>12</v>
      </c>
      <c r="L963" s="438">
        <v>60.938001370265305</v>
      </c>
      <c r="M963" s="439">
        <v>30.469000685132652</v>
      </c>
      <c r="N963" s="478">
        <v>24.375200548106122</v>
      </c>
      <c r="O963" s="438">
        <v>83.94919306610214</v>
      </c>
      <c r="P963" s="439">
        <v>41.97459653305107</v>
      </c>
      <c r="Q963" s="437">
        <v>33.579677226440857</v>
      </c>
      <c r="R963" s="442">
        <v>110</v>
      </c>
      <c r="S963" s="443">
        <v>55</v>
      </c>
      <c r="T963" s="437">
        <v>44</v>
      </c>
      <c r="U963" s="444">
        <v>726</v>
      </c>
      <c r="V963" s="432">
        <v>363</v>
      </c>
      <c r="W963" s="445">
        <v>290.40000000000003</v>
      </c>
      <c r="X963" s="443" t="s">
        <v>231</v>
      </c>
      <c r="Y963" s="436" t="s">
        <v>194</v>
      </c>
      <c r="Z963" s="436">
        <v>93.8</v>
      </c>
      <c r="AA963" s="436">
        <v>94.1</v>
      </c>
      <c r="AB963" s="436">
        <v>93.6</v>
      </c>
      <c r="AC963" s="436">
        <v>93</v>
      </c>
      <c r="AD963" s="436">
        <v>82</v>
      </c>
      <c r="AE963" s="436">
        <v>89</v>
      </c>
      <c r="AF963" s="436">
        <v>91</v>
      </c>
      <c r="AG963" s="436">
        <v>74</v>
      </c>
      <c r="AH963" s="436">
        <v>111</v>
      </c>
      <c r="AI963" s="436">
        <v>185</v>
      </c>
      <c r="AJ963" s="436">
        <v>102.86</v>
      </c>
      <c r="AK963" s="436">
        <v>150</v>
      </c>
      <c r="AL963" s="436">
        <v>250</v>
      </c>
      <c r="AM963" s="436">
        <v>139</v>
      </c>
      <c r="AN963" s="432">
        <v>18</v>
      </c>
      <c r="AO963" s="432">
        <v>37</v>
      </c>
      <c r="AP963" s="446">
        <v>799</v>
      </c>
      <c r="AQ963" s="447">
        <v>24.1</v>
      </c>
      <c r="AR963" s="446">
        <v>51.115748556138705</v>
      </c>
      <c r="AS963" s="449">
        <v>13.6389</v>
      </c>
      <c r="AT963" s="432" t="s">
        <v>299</v>
      </c>
      <c r="AU963" s="432" t="s">
        <v>197</v>
      </c>
      <c r="AV963" s="450">
        <v>77</v>
      </c>
      <c r="AW963" s="450">
        <v>87</v>
      </c>
      <c r="AX963" s="450">
        <v>43</v>
      </c>
      <c r="AY963" s="450">
        <v>56</v>
      </c>
      <c r="AZ963" s="450">
        <v>68</v>
      </c>
      <c r="BA963" s="450">
        <v>68</v>
      </c>
      <c r="BB963" s="450">
        <v>70</v>
      </c>
      <c r="BC963" s="450">
        <v>74</v>
      </c>
      <c r="BD963" s="450">
        <v>54</v>
      </c>
      <c r="BE963" s="450" t="s">
        <v>239</v>
      </c>
      <c r="BF963" s="450" t="s">
        <v>239</v>
      </c>
      <c r="BG963" s="450" t="s">
        <v>239</v>
      </c>
      <c r="BH963" s="450" t="s">
        <v>239</v>
      </c>
      <c r="BI963" s="446" t="s">
        <v>198</v>
      </c>
      <c r="BJ963" s="446" t="s">
        <v>199</v>
      </c>
      <c r="BK963" s="452" t="s">
        <v>200</v>
      </c>
      <c r="BL963" s="459">
        <v>1.1499999999999999</v>
      </c>
      <c r="BM963" s="455">
        <v>40</v>
      </c>
      <c r="BN963" s="454" t="s">
        <v>911</v>
      </c>
      <c r="BO963" s="455" t="s">
        <v>912</v>
      </c>
      <c r="BP963" s="454" t="s">
        <v>195</v>
      </c>
      <c r="BQ963" s="454" t="s">
        <v>195</v>
      </c>
      <c r="BS963" s="432"/>
      <c r="BT963" s="485">
        <v>151.0505263</v>
      </c>
    </row>
    <row r="964" spans="1:72" ht="13.5" customHeight="1" outlineLevel="1">
      <c r="A964" s="54" t="s">
        <v>1741</v>
      </c>
      <c r="B964" s="432" t="s">
        <v>1699</v>
      </c>
      <c r="C964" s="432">
        <v>40</v>
      </c>
      <c r="D964" s="432">
        <v>4</v>
      </c>
      <c r="E964" s="432" t="s">
        <v>1738</v>
      </c>
      <c r="F964" s="433">
        <v>1780</v>
      </c>
      <c r="G964" s="456">
        <v>1584</v>
      </c>
      <c r="H964" s="434">
        <v>872</v>
      </c>
      <c r="I964" s="435">
        <v>30</v>
      </c>
      <c r="J964" s="436">
        <v>15</v>
      </c>
      <c r="K964" s="437">
        <v>12</v>
      </c>
      <c r="L964" s="438">
        <v>53.017827511011113</v>
      </c>
      <c r="M964" s="439">
        <v>26.508913755505557</v>
      </c>
      <c r="N964" s="478">
        <v>21.207131004404445</v>
      </c>
      <c r="O964" s="438">
        <v>72.014247545861124</v>
      </c>
      <c r="P964" s="439">
        <v>36.007123772930562</v>
      </c>
      <c r="Q964" s="437">
        <v>28.805699018344452</v>
      </c>
      <c r="R964" s="442">
        <v>92</v>
      </c>
      <c r="S964" s="443">
        <v>46</v>
      </c>
      <c r="T964" s="437">
        <v>36.800000000000004</v>
      </c>
      <c r="U964" s="444">
        <v>580</v>
      </c>
      <c r="V964" s="432">
        <v>290</v>
      </c>
      <c r="W964" s="445">
        <v>232</v>
      </c>
      <c r="X964" s="443" t="s">
        <v>231</v>
      </c>
      <c r="Y964" s="436" t="s">
        <v>194</v>
      </c>
      <c r="Z964" s="436">
        <v>94.3</v>
      </c>
      <c r="AA964" s="436">
        <v>94.1</v>
      </c>
      <c r="AB964" s="436">
        <v>94.1</v>
      </c>
      <c r="AC964" s="436">
        <v>93.6</v>
      </c>
      <c r="AD964" s="436">
        <v>75</v>
      </c>
      <c r="AE964" s="436">
        <v>83</v>
      </c>
      <c r="AF964" s="436">
        <v>86</v>
      </c>
      <c r="AG964" s="436">
        <v>118</v>
      </c>
      <c r="AH964" s="436">
        <v>212</v>
      </c>
      <c r="AI964" s="436">
        <v>272</v>
      </c>
      <c r="AJ964" s="436">
        <v>198.23999999999998</v>
      </c>
      <c r="AK964" s="436">
        <v>180</v>
      </c>
      <c r="AL964" s="436">
        <v>230</v>
      </c>
      <c r="AM964" s="436">
        <v>168</v>
      </c>
      <c r="AN964" s="432">
        <v>22</v>
      </c>
      <c r="AO964" s="432">
        <v>45</v>
      </c>
      <c r="AP964" s="446">
        <v>848</v>
      </c>
      <c r="AQ964" s="447">
        <v>31.3</v>
      </c>
      <c r="AR964" s="446">
        <v>193.92201609600369</v>
      </c>
      <c r="AS964" s="449">
        <v>27.121600000000001</v>
      </c>
      <c r="AT964" s="432" t="s">
        <v>299</v>
      </c>
      <c r="AU964" s="432" t="s">
        <v>197</v>
      </c>
      <c r="AV964" s="450">
        <v>64</v>
      </c>
      <c r="AW964" s="450">
        <v>75</v>
      </c>
      <c r="AX964" s="450">
        <v>45</v>
      </c>
      <c r="AY964" s="450">
        <v>52</v>
      </c>
      <c r="AZ964" s="450">
        <v>59</v>
      </c>
      <c r="BA964" s="450">
        <v>59</v>
      </c>
      <c r="BB964" s="450">
        <v>57</v>
      </c>
      <c r="BC964" s="450">
        <v>53</v>
      </c>
      <c r="BD964" s="450">
        <v>50</v>
      </c>
      <c r="BE964" s="450" t="s">
        <v>239</v>
      </c>
      <c r="BF964" s="450" t="s">
        <v>239</v>
      </c>
      <c r="BG964" s="450" t="s">
        <v>239</v>
      </c>
      <c r="BH964" s="450" t="s">
        <v>239</v>
      </c>
      <c r="BI964" s="446" t="s">
        <v>198</v>
      </c>
      <c r="BJ964" s="446" t="s">
        <v>199</v>
      </c>
      <c r="BK964" s="452" t="s">
        <v>200</v>
      </c>
      <c r="BL964" s="459">
        <v>1.1499999999999999</v>
      </c>
      <c r="BM964" s="455">
        <v>40</v>
      </c>
      <c r="BN964" s="454" t="s">
        <v>911</v>
      </c>
      <c r="BO964" s="455" t="s">
        <v>912</v>
      </c>
      <c r="BP964" s="454" t="s">
        <v>195</v>
      </c>
      <c r="BQ964" s="454" t="s">
        <v>195</v>
      </c>
      <c r="BS964" s="432"/>
      <c r="BT964" s="485">
        <v>155.26842110000001</v>
      </c>
    </row>
    <row r="965" spans="1:72" ht="13.5" customHeight="1" outlineLevel="1">
      <c r="A965" s="54" t="s">
        <v>1742</v>
      </c>
      <c r="B965" s="432" t="s">
        <v>1699</v>
      </c>
      <c r="C965" s="432">
        <v>50</v>
      </c>
      <c r="D965" s="432">
        <v>4</v>
      </c>
      <c r="E965" s="432" t="s">
        <v>1740</v>
      </c>
      <c r="F965" s="433">
        <v>1780</v>
      </c>
      <c r="G965" s="456">
        <v>1584</v>
      </c>
      <c r="H965" s="434">
        <v>872</v>
      </c>
      <c r="I965" s="435">
        <v>38</v>
      </c>
      <c r="J965" s="436">
        <v>19</v>
      </c>
      <c r="K965" s="437">
        <v>15.200000000000001</v>
      </c>
      <c r="L965" s="438">
        <v>66.813594956598905</v>
      </c>
      <c r="M965" s="439">
        <v>33.406797478299453</v>
      </c>
      <c r="N965" s="478">
        <v>26.725437982639562</v>
      </c>
      <c r="O965" s="438">
        <v>90.252387292592928</v>
      </c>
      <c r="P965" s="439">
        <v>45.126193646296464</v>
      </c>
      <c r="Q965" s="437">
        <v>36.100954917037171</v>
      </c>
      <c r="R965" s="442">
        <v>116</v>
      </c>
      <c r="S965" s="443">
        <v>58</v>
      </c>
      <c r="T965" s="437">
        <v>46.400000000000006</v>
      </c>
      <c r="U965" s="444">
        <v>726</v>
      </c>
      <c r="V965" s="432">
        <v>363</v>
      </c>
      <c r="W965" s="445">
        <v>290.40000000000003</v>
      </c>
      <c r="X965" s="443" t="s">
        <v>231</v>
      </c>
      <c r="Y965" s="436" t="s">
        <v>194</v>
      </c>
      <c r="Z965" s="436">
        <v>94.8</v>
      </c>
      <c r="AA965" s="436">
        <v>95</v>
      </c>
      <c r="AB965" s="436">
        <v>94.5</v>
      </c>
      <c r="AC965" s="436">
        <v>94.1</v>
      </c>
      <c r="AD965" s="436">
        <v>74</v>
      </c>
      <c r="AE965" s="436">
        <v>82</v>
      </c>
      <c r="AF965" s="436">
        <v>85</v>
      </c>
      <c r="AG965" s="436">
        <v>148</v>
      </c>
      <c r="AH965" s="436">
        <v>252</v>
      </c>
      <c r="AI965" s="436">
        <v>340</v>
      </c>
      <c r="AJ965" s="436">
        <v>248.64</v>
      </c>
      <c r="AK965" s="436">
        <v>170</v>
      </c>
      <c r="AL965" s="436">
        <v>230</v>
      </c>
      <c r="AM965" s="436">
        <v>168</v>
      </c>
      <c r="AN965" s="432">
        <v>22</v>
      </c>
      <c r="AO965" s="432">
        <v>45</v>
      </c>
      <c r="AP965" s="446">
        <v>957</v>
      </c>
      <c r="AQ965" s="447">
        <v>36.5</v>
      </c>
      <c r="AR965" s="446">
        <v>238.72228552162872</v>
      </c>
      <c r="AS965" s="449">
        <v>34.394799999999996</v>
      </c>
      <c r="AT965" s="432" t="s">
        <v>299</v>
      </c>
      <c r="AU965" s="432" t="s">
        <v>197</v>
      </c>
      <c r="AV965" s="450">
        <v>64</v>
      </c>
      <c r="AW965" s="450">
        <v>75</v>
      </c>
      <c r="AX965" s="450">
        <v>45</v>
      </c>
      <c r="AY965" s="450">
        <v>52</v>
      </c>
      <c r="AZ965" s="450">
        <v>59</v>
      </c>
      <c r="BA965" s="450">
        <v>59</v>
      </c>
      <c r="BB965" s="450">
        <v>57</v>
      </c>
      <c r="BC965" s="450">
        <v>53</v>
      </c>
      <c r="BD965" s="450">
        <v>50</v>
      </c>
      <c r="BE965" s="450" t="s">
        <v>239</v>
      </c>
      <c r="BF965" s="450" t="s">
        <v>239</v>
      </c>
      <c r="BG965" s="450" t="s">
        <v>239</v>
      </c>
      <c r="BH965" s="450" t="s">
        <v>239</v>
      </c>
      <c r="BI965" s="446" t="s">
        <v>198</v>
      </c>
      <c r="BJ965" s="446" t="s">
        <v>199</v>
      </c>
      <c r="BK965" s="452" t="s">
        <v>200</v>
      </c>
      <c r="BL965" s="459">
        <v>1.1499999999999999</v>
      </c>
      <c r="BM965" s="455">
        <v>40</v>
      </c>
      <c r="BN965" s="454" t="s">
        <v>911</v>
      </c>
      <c r="BO965" s="455" t="s">
        <v>912</v>
      </c>
      <c r="BP965" s="454" t="s">
        <v>195</v>
      </c>
      <c r="BQ965" s="454" t="s">
        <v>195</v>
      </c>
      <c r="BS965" s="432"/>
      <c r="BT965" s="485">
        <v>165.65789470000001</v>
      </c>
    </row>
    <row r="966" spans="1:72" ht="13.5" customHeight="1" outlineLevel="1">
      <c r="A966" s="54" t="s">
        <v>1743</v>
      </c>
      <c r="B966" s="432" t="s">
        <v>1699</v>
      </c>
      <c r="C966" s="432">
        <v>25</v>
      </c>
      <c r="D966" s="432">
        <v>6</v>
      </c>
      <c r="E966" s="432" t="s">
        <v>1738</v>
      </c>
      <c r="F966" s="433">
        <v>1185</v>
      </c>
      <c r="G966" s="456">
        <v>1054</v>
      </c>
      <c r="H966" s="434">
        <v>545</v>
      </c>
      <c r="I966" s="435">
        <v>28</v>
      </c>
      <c r="J966" s="436">
        <v>14</v>
      </c>
      <c r="K966" s="437">
        <v>11.200000000000001</v>
      </c>
      <c r="L966" s="438">
        <v>40.775892694047094</v>
      </c>
      <c r="M966" s="439">
        <v>20.387946347023547</v>
      </c>
      <c r="N966" s="478">
        <v>16.310357077618839</v>
      </c>
      <c r="O966" s="438">
        <v>52.386303127183091</v>
      </c>
      <c r="P966" s="439">
        <v>26.193151563591545</v>
      </c>
      <c r="Q966" s="437">
        <v>20.954521250873238</v>
      </c>
      <c r="R966" s="442">
        <v>66</v>
      </c>
      <c r="S966" s="443">
        <v>33</v>
      </c>
      <c r="T966" s="437">
        <v>26.400000000000002</v>
      </c>
      <c r="U966" s="444">
        <v>366</v>
      </c>
      <c r="V966" s="432">
        <v>183</v>
      </c>
      <c r="W966" s="445">
        <v>146.4</v>
      </c>
      <c r="X966" s="443" t="s">
        <v>231</v>
      </c>
      <c r="Y966" s="436" t="s">
        <v>194</v>
      </c>
      <c r="Z966" s="436">
        <v>92.7</v>
      </c>
      <c r="AA966" s="436">
        <v>93.2</v>
      </c>
      <c r="AB966" s="436">
        <v>93</v>
      </c>
      <c r="AC966" s="436">
        <v>92.4</v>
      </c>
      <c r="AD966" s="436">
        <v>62</v>
      </c>
      <c r="AE966" s="436">
        <v>72</v>
      </c>
      <c r="AF966" s="436">
        <v>76</v>
      </c>
      <c r="AG966" s="436">
        <v>111</v>
      </c>
      <c r="AH966" s="436">
        <v>189</v>
      </c>
      <c r="AI966" s="436">
        <v>267</v>
      </c>
      <c r="AJ966" s="436">
        <v>175.38</v>
      </c>
      <c r="AK966" s="436">
        <v>170</v>
      </c>
      <c r="AL966" s="436">
        <v>240</v>
      </c>
      <c r="AM966" s="436">
        <v>158</v>
      </c>
      <c r="AN966" s="432">
        <v>28</v>
      </c>
      <c r="AO966" s="432">
        <v>54</v>
      </c>
      <c r="AP966" s="446">
        <v>884</v>
      </c>
      <c r="AQ966" s="447">
        <v>33</v>
      </c>
      <c r="AR966" s="446">
        <v>333.5753691298205</v>
      </c>
      <c r="AS966" s="449">
        <v>28.8719</v>
      </c>
      <c r="AT966" s="432" t="s">
        <v>299</v>
      </c>
      <c r="AU966" s="432" t="s">
        <v>197</v>
      </c>
      <c r="AV966" s="450">
        <v>63</v>
      </c>
      <c r="AW966" s="450">
        <v>73</v>
      </c>
      <c r="AX966" s="450">
        <v>43</v>
      </c>
      <c r="AY966" s="450">
        <v>51</v>
      </c>
      <c r="AZ966" s="450">
        <v>57</v>
      </c>
      <c r="BA966" s="450">
        <v>58</v>
      </c>
      <c r="BB966" s="450">
        <v>56</v>
      </c>
      <c r="BC966" s="450">
        <v>51</v>
      </c>
      <c r="BD966" s="450">
        <v>50</v>
      </c>
      <c r="BE966" s="450" t="s">
        <v>239</v>
      </c>
      <c r="BF966" s="450" t="s">
        <v>239</v>
      </c>
      <c r="BG966" s="450" t="s">
        <v>239</v>
      </c>
      <c r="BH966" s="450" t="s">
        <v>239</v>
      </c>
      <c r="BI966" s="446" t="s">
        <v>198</v>
      </c>
      <c r="BJ966" s="446" t="s">
        <v>199</v>
      </c>
      <c r="BK966" s="452" t="s">
        <v>200</v>
      </c>
      <c r="BL966" s="459">
        <v>1.1499999999999999</v>
      </c>
      <c r="BM966" s="455">
        <v>40</v>
      </c>
      <c r="BN966" s="454" t="s">
        <v>911</v>
      </c>
      <c r="BO966" s="455" t="s">
        <v>912</v>
      </c>
      <c r="BP966" s="454" t="s">
        <v>195</v>
      </c>
      <c r="BQ966" s="454" t="s">
        <v>195</v>
      </c>
      <c r="BS966" s="432"/>
      <c r="BT966" s="485">
        <v>174.26315790000001</v>
      </c>
    </row>
    <row r="967" spans="1:72" ht="13.5" customHeight="1" outlineLevel="1">
      <c r="A967" s="54" t="s">
        <v>1744</v>
      </c>
      <c r="B967" s="432" t="s">
        <v>1699</v>
      </c>
      <c r="C967" s="432">
        <v>30</v>
      </c>
      <c r="D967" s="432">
        <v>6</v>
      </c>
      <c r="E967" s="432" t="s">
        <v>1740</v>
      </c>
      <c r="F967" s="433">
        <v>1185</v>
      </c>
      <c r="G967" s="456">
        <v>1054</v>
      </c>
      <c r="H967" s="434">
        <v>545</v>
      </c>
      <c r="I967" s="435">
        <v>30</v>
      </c>
      <c r="J967" s="436">
        <v>15</v>
      </c>
      <c r="K967" s="437">
        <v>12</v>
      </c>
      <c r="L967" s="438">
        <v>47.198314783116189</v>
      </c>
      <c r="M967" s="439">
        <v>23.599157391558094</v>
      </c>
      <c r="N967" s="478">
        <v>18.879325913246475</v>
      </c>
      <c r="O967" s="438">
        <v>61.803480800758805</v>
      </c>
      <c r="P967" s="439">
        <v>30.901740400379403</v>
      </c>
      <c r="Q967" s="437">
        <v>24.721392320303522</v>
      </c>
      <c r="R967" s="442">
        <v>78</v>
      </c>
      <c r="S967" s="443">
        <v>39</v>
      </c>
      <c r="T967" s="437">
        <v>31.200000000000003</v>
      </c>
      <c r="U967" s="444">
        <v>436</v>
      </c>
      <c r="V967" s="432">
        <v>218</v>
      </c>
      <c r="W967" s="445">
        <v>174.4</v>
      </c>
      <c r="X967" s="443" t="s">
        <v>231</v>
      </c>
      <c r="Y967" s="436" t="s">
        <v>194</v>
      </c>
      <c r="Z967" s="436">
        <v>93.1</v>
      </c>
      <c r="AA967" s="436">
        <v>93.5</v>
      </c>
      <c r="AB967" s="436">
        <v>93</v>
      </c>
      <c r="AC967" s="436">
        <v>92.4</v>
      </c>
      <c r="AD967" s="436">
        <v>64</v>
      </c>
      <c r="AE967" s="436">
        <v>73</v>
      </c>
      <c r="AF967" s="436">
        <v>77</v>
      </c>
      <c r="AG967" s="436">
        <v>133</v>
      </c>
      <c r="AH967" s="436">
        <v>226</v>
      </c>
      <c r="AI967" s="436">
        <v>293</v>
      </c>
      <c r="AJ967" s="436">
        <v>212.8</v>
      </c>
      <c r="AK967" s="436">
        <v>170</v>
      </c>
      <c r="AL967" s="436">
        <v>220</v>
      </c>
      <c r="AM967" s="436">
        <v>160</v>
      </c>
      <c r="AN967" s="432">
        <v>26</v>
      </c>
      <c r="AO967" s="432">
        <v>52</v>
      </c>
      <c r="AP967" s="446">
        <v>920</v>
      </c>
      <c r="AQ967" s="447">
        <v>35.1</v>
      </c>
      <c r="AR967" s="446">
        <v>395.86674459477501</v>
      </c>
      <c r="AS967" s="449">
        <v>31.659099999999999</v>
      </c>
      <c r="AT967" s="432" t="s">
        <v>299</v>
      </c>
      <c r="AU967" s="432" t="s">
        <v>197</v>
      </c>
      <c r="AV967" s="450">
        <v>63</v>
      </c>
      <c r="AW967" s="450">
        <v>73</v>
      </c>
      <c r="AX967" s="450">
        <v>43</v>
      </c>
      <c r="AY967" s="450">
        <v>51</v>
      </c>
      <c r="AZ967" s="450">
        <v>57</v>
      </c>
      <c r="BA967" s="450">
        <v>58</v>
      </c>
      <c r="BB967" s="450">
        <v>56</v>
      </c>
      <c r="BC967" s="450">
        <v>51</v>
      </c>
      <c r="BD967" s="450">
        <v>50</v>
      </c>
      <c r="BE967" s="450" t="s">
        <v>239</v>
      </c>
      <c r="BF967" s="450" t="s">
        <v>239</v>
      </c>
      <c r="BG967" s="450" t="s">
        <v>239</v>
      </c>
      <c r="BH967" s="450" t="s">
        <v>239</v>
      </c>
      <c r="BI967" s="446" t="s">
        <v>198</v>
      </c>
      <c r="BJ967" s="446" t="s">
        <v>199</v>
      </c>
      <c r="BK967" s="452" t="s">
        <v>200</v>
      </c>
      <c r="BL967" s="459">
        <v>1.1499999999999999</v>
      </c>
      <c r="BM967" s="455">
        <v>40</v>
      </c>
      <c r="BN967" s="454" t="s">
        <v>911</v>
      </c>
      <c r="BO967" s="455" t="s">
        <v>912</v>
      </c>
      <c r="BP967" s="454" t="s">
        <v>195</v>
      </c>
      <c r="BQ967" s="454" t="s">
        <v>195</v>
      </c>
      <c r="BS967" s="432"/>
      <c r="BT967" s="485">
        <v>161.7105263</v>
      </c>
    </row>
    <row r="968" spans="1:72" ht="13.5" customHeight="1" outlineLevel="1">
      <c r="A968" s="54" t="s">
        <v>1745</v>
      </c>
      <c r="B968" s="432" t="s">
        <v>1699</v>
      </c>
      <c r="C968" s="432">
        <v>60</v>
      </c>
      <c r="D968" s="432">
        <v>2</v>
      </c>
      <c r="E968" s="432" t="s">
        <v>1746</v>
      </c>
      <c r="F968" s="433">
        <v>3565</v>
      </c>
      <c r="G968" s="456">
        <v>3172</v>
      </c>
      <c r="H968" s="434">
        <v>1069</v>
      </c>
      <c r="I968" s="435">
        <v>38</v>
      </c>
      <c r="J968" s="436">
        <v>19</v>
      </c>
      <c r="K968" s="437">
        <v>15.200000000000001</v>
      </c>
      <c r="L968" s="438">
        <v>74.953741685426309</v>
      </c>
      <c r="M968" s="439">
        <v>37.476870842713154</v>
      </c>
      <c r="N968" s="478">
        <v>29.981496674170526</v>
      </c>
      <c r="O968" s="438">
        <v>104.25318394720594</v>
      </c>
      <c r="P968" s="439">
        <v>52.12659197360297</v>
      </c>
      <c r="Q968" s="437">
        <v>41.701273578882379</v>
      </c>
      <c r="R968" s="442">
        <v>136</v>
      </c>
      <c r="S968" s="443">
        <v>68</v>
      </c>
      <c r="T968" s="437">
        <v>54.400000000000006</v>
      </c>
      <c r="U968" s="444">
        <v>870</v>
      </c>
      <c r="V968" s="432">
        <v>435</v>
      </c>
      <c r="W968" s="445">
        <v>348</v>
      </c>
      <c r="X968" s="443" t="s">
        <v>231</v>
      </c>
      <c r="Y968" s="436" t="s">
        <v>194</v>
      </c>
      <c r="Z968" s="436">
        <v>93.8</v>
      </c>
      <c r="AA968" s="436">
        <v>94.1</v>
      </c>
      <c r="AB968" s="436">
        <v>93.6</v>
      </c>
      <c r="AC968" s="436">
        <v>93</v>
      </c>
      <c r="AD968" s="436">
        <v>80</v>
      </c>
      <c r="AE968" s="436">
        <v>86</v>
      </c>
      <c r="AF968" s="436">
        <v>88</v>
      </c>
      <c r="AG968" s="436">
        <v>89</v>
      </c>
      <c r="AH968" s="436">
        <v>142.4</v>
      </c>
      <c r="AI968" s="436">
        <v>222</v>
      </c>
      <c r="AJ968" s="436">
        <v>133.5</v>
      </c>
      <c r="AK968" s="436">
        <v>160</v>
      </c>
      <c r="AL968" s="436">
        <v>250</v>
      </c>
      <c r="AM968" s="436">
        <v>150</v>
      </c>
      <c r="AN968" s="432">
        <v>16</v>
      </c>
      <c r="AO968" s="432">
        <v>28</v>
      </c>
      <c r="AP968" s="446">
        <v>836</v>
      </c>
      <c r="AQ968" s="447">
        <v>33.799999999999997</v>
      </c>
      <c r="AR968" s="446">
        <v>59.238944582123423</v>
      </c>
      <c r="AS968" s="449">
        <v>28.4741</v>
      </c>
      <c r="AT968" s="432" t="s">
        <v>299</v>
      </c>
      <c r="AU968" s="432" t="s">
        <v>197</v>
      </c>
      <c r="AV968" s="450">
        <v>87</v>
      </c>
      <c r="AW968" s="450">
        <v>98</v>
      </c>
      <c r="AX968" s="450">
        <v>59</v>
      </c>
      <c r="AY968" s="450">
        <v>74</v>
      </c>
      <c r="AZ968" s="450">
        <v>77</v>
      </c>
      <c r="BA968" s="450">
        <v>82</v>
      </c>
      <c r="BB968" s="450">
        <v>83</v>
      </c>
      <c r="BC968" s="450">
        <v>77</v>
      </c>
      <c r="BD968" s="450">
        <v>67</v>
      </c>
      <c r="BE968" s="450" t="s">
        <v>239</v>
      </c>
      <c r="BF968" s="450" t="s">
        <v>239</v>
      </c>
      <c r="BG968" s="450" t="s">
        <v>239</v>
      </c>
      <c r="BH968" s="450" t="s">
        <v>239</v>
      </c>
      <c r="BI968" s="446" t="s">
        <v>198</v>
      </c>
      <c r="BJ968" s="446" t="s">
        <v>199</v>
      </c>
      <c r="BK968" s="452" t="s">
        <v>200</v>
      </c>
      <c r="BL968" s="459">
        <v>1.1499999999999999</v>
      </c>
      <c r="BM968" s="455">
        <v>40</v>
      </c>
      <c r="BN968" s="454" t="s">
        <v>911</v>
      </c>
      <c r="BO968" s="455" t="s">
        <v>912</v>
      </c>
      <c r="BP968" s="454" t="s">
        <v>195</v>
      </c>
      <c r="BQ968" s="454" t="s">
        <v>195</v>
      </c>
      <c r="BS968" s="432"/>
      <c r="BT968" s="485">
        <v>162.30000000000001</v>
      </c>
    </row>
    <row r="969" spans="1:72" ht="13.5" customHeight="1" outlineLevel="1">
      <c r="A969" s="54" t="s">
        <v>1747</v>
      </c>
      <c r="B969" s="432" t="s">
        <v>1699</v>
      </c>
      <c r="C969" s="432">
        <v>75</v>
      </c>
      <c r="D969" s="432">
        <v>2</v>
      </c>
      <c r="E969" s="432" t="s">
        <v>1748</v>
      </c>
      <c r="F969" s="433">
        <v>3565</v>
      </c>
      <c r="G969" s="456">
        <v>3172</v>
      </c>
      <c r="H969" s="434">
        <v>0.36</v>
      </c>
      <c r="I969" s="435">
        <v>44</v>
      </c>
      <c r="J969" s="436">
        <v>22</v>
      </c>
      <c r="K969" s="437">
        <v>17.600000000000001</v>
      </c>
      <c r="L969" s="438">
        <v>92.634240748553808</v>
      </c>
      <c r="M969" s="439">
        <v>46.317120374276904</v>
      </c>
      <c r="N969" s="478">
        <v>37.053696299421524</v>
      </c>
      <c r="O969" s="438">
        <v>130.0400929139989</v>
      </c>
      <c r="P969" s="439">
        <v>65.020046456999452</v>
      </c>
      <c r="Q969" s="437">
        <v>52.016037165599563</v>
      </c>
      <c r="R969" s="442">
        <v>172</v>
      </c>
      <c r="S969" s="443">
        <v>86</v>
      </c>
      <c r="T969" s="437">
        <v>68.8</v>
      </c>
      <c r="U969" s="444">
        <v>1086</v>
      </c>
      <c r="V969" s="432">
        <v>543</v>
      </c>
      <c r="W969" s="445">
        <v>434.40000000000003</v>
      </c>
      <c r="X969" s="443" t="s">
        <v>231</v>
      </c>
      <c r="Y969" s="436" t="s">
        <v>194</v>
      </c>
      <c r="Z969" s="436">
        <v>93.7</v>
      </c>
      <c r="AA969" s="436">
        <v>94.3</v>
      </c>
      <c r="AB969" s="436">
        <v>94.1</v>
      </c>
      <c r="AC969" s="436">
        <v>93.6</v>
      </c>
      <c r="AD969" s="436">
        <v>81</v>
      </c>
      <c r="AE969" s="436">
        <v>86</v>
      </c>
      <c r="AF969" s="436">
        <v>88</v>
      </c>
      <c r="AG969" s="436">
        <v>111</v>
      </c>
      <c r="AH969" s="436">
        <v>178</v>
      </c>
      <c r="AI969" s="436">
        <v>289</v>
      </c>
      <c r="AJ969" s="436">
        <v>165.39</v>
      </c>
      <c r="AK969" s="436">
        <v>160</v>
      </c>
      <c r="AL969" s="436">
        <v>260</v>
      </c>
      <c r="AM969" s="436">
        <v>149</v>
      </c>
      <c r="AN969" s="432">
        <v>16</v>
      </c>
      <c r="AO969" s="432">
        <v>27</v>
      </c>
      <c r="AP969" s="446">
        <v>877</v>
      </c>
      <c r="AQ969" s="447">
        <v>36.299999999999997</v>
      </c>
      <c r="AR969" s="446">
        <v>72.705729955498725</v>
      </c>
      <c r="AS969" s="449">
        <v>32.154400000000003</v>
      </c>
      <c r="AT969" s="432" t="s">
        <v>299</v>
      </c>
      <c r="AU969" s="432" t="s">
        <v>197</v>
      </c>
      <c r="AV969" s="450">
        <v>87</v>
      </c>
      <c r="AW969" s="450">
        <v>98</v>
      </c>
      <c r="AX969" s="450">
        <v>59</v>
      </c>
      <c r="AY969" s="450">
        <v>74</v>
      </c>
      <c r="AZ969" s="450">
        <v>77</v>
      </c>
      <c r="BA969" s="450">
        <v>82</v>
      </c>
      <c r="BB969" s="450">
        <v>83</v>
      </c>
      <c r="BC969" s="450">
        <v>77</v>
      </c>
      <c r="BD969" s="450">
        <v>67</v>
      </c>
      <c r="BE969" s="450" t="s">
        <v>239</v>
      </c>
      <c r="BF969" s="450" t="s">
        <v>239</v>
      </c>
      <c r="BG969" s="450" t="s">
        <v>239</v>
      </c>
      <c r="BH969" s="450" t="s">
        <v>239</v>
      </c>
      <c r="BI969" s="446" t="s">
        <v>198</v>
      </c>
      <c r="BJ969" s="446" t="s">
        <v>199</v>
      </c>
      <c r="BK969" s="452" t="s">
        <v>200</v>
      </c>
      <c r="BL969" s="459">
        <v>1.1499999999999999</v>
      </c>
      <c r="BM969" s="455">
        <v>40</v>
      </c>
      <c r="BN969" s="454" t="s">
        <v>911</v>
      </c>
      <c r="BO969" s="455" t="s">
        <v>912</v>
      </c>
      <c r="BP969" s="454" t="s">
        <v>195</v>
      </c>
      <c r="BQ969" s="454" t="s">
        <v>195</v>
      </c>
      <c r="BS969" s="432"/>
      <c r="BT969" s="485">
        <v>152.96947370000001</v>
      </c>
    </row>
    <row r="970" spans="1:72" ht="13.5" customHeight="1" outlineLevel="1">
      <c r="A970" s="54" t="s">
        <v>1749</v>
      </c>
      <c r="B970" s="432" t="s">
        <v>1699</v>
      </c>
      <c r="C970" s="432">
        <v>60</v>
      </c>
      <c r="D970" s="432">
        <v>4</v>
      </c>
      <c r="E970" s="432" t="s">
        <v>1746</v>
      </c>
      <c r="F970" s="433">
        <v>1780</v>
      </c>
      <c r="G970" s="456">
        <v>1582</v>
      </c>
      <c r="H970" s="434">
        <v>765</v>
      </c>
      <c r="I970" s="435">
        <v>38</v>
      </c>
      <c r="J970" s="436">
        <v>19</v>
      </c>
      <c r="K970" s="437">
        <v>15.200000000000001</v>
      </c>
      <c r="L970" s="438">
        <v>76.728811198220981</v>
      </c>
      <c r="M970" s="439">
        <v>38.364405599110491</v>
      </c>
      <c r="N970" s="478">
        <v>30.691524479288393</v>
      </c>
      <c r="O970" s="438">
        <v>104.0423377002292</v>
      </c>
      <c r="P970" s="439">
        <v>52.021168850114599</v>
      </c>
      <c r="Q970" s="437">
        <v>41.616935080091679</v>
      </c>
      <c r="R970" s="442">
        <v>136</v>
      </c>
      <c r="S970" s="443">
        <v>68</v>
      </c>
      <c r="T970" s="437">
        <v>54.400000000000006</v>
      </c>
      <c r="U970" s="444">
        <v>870</v>
      </c>
      <c r="V970" s="432">
        <v>435</v>
      </c>
      <c r="W970" s="445">
        <v>348</v>
      </c>
      <c r="X970" s="443" t="s">
        <v>231</v>
      </c>
      <c r="Y970" s="436" t="s">
        <v>194</v>
      </c>
      <c r="Z970" s="436">
        <v>95.2</v>
      </c>
      <c r="AA970" s="436">
        <v>95.4</v>
      </c>
      <c r="AB970" s="436">
        <v>95</v>
      </c>
      <c r="AC970" s="436">
        <v>94.5</v>
      </c>
      <c r="AD970" s="436">
        <v>77</v>
      </c>
      <c r="AE970" s="436">
        <v>85</v>
      </c>
      <c r="AF970" s="436">
        <v>87</v>
      </c>
      <c r="AG970" s="436">
        <v>177</v>
      </c>
      <c r="AH970" s="436">
        <v>319</v>
      </c>
      <c r="AI970" s="436">
        <v>425</v>
      </c>
      <c r="AJ970" s="436">
        <v>297.36</v>
      </c>
      <c r="AK970" s="436">
        <v>180</v>
      </c>
      <c r="AL970" s="436">
        <v>240</v>
      </c>
      <c r="AM970" s="436">
        <v>168</v>
      </c>
      <c r="AN970" s="432">
        <v>26</v>
      </c>
      <c r="AO970" s="432">
        <v>38</v>
      </c>
      <c r="AP970" s="446">
        <v>885</v>
      </c>
      <c r="AQ970" s="447">
        <v>44.9</v>
      </c>
      <c r="AR970" s="446">
        <v>282.79126309173591</v>
      </c>
      <c r="AS970" s="449">
        <v>56.014699999999998</v>
      </c>
      <c r="AT970" s="432" t="s">
        <v>299</v>
      </c>
      <c r="AU970" s="432" t="s">
        <v>197</v>
      </c>
      <c r="AV970" s="450">
        <v>64</v>
      </c>
      <c r="AW970" s="450">
        <v>75</v>
      </c>
      <c r="AX970" s="450">
        <v>42</v>
      </c>
      <c r="AY970" s="450">
        <v>52</v>
      </c>
      <c r="AZ970" s="450">
        <v>56</v>
      </c>
      <c r="BA970" s="450">
        <v>58</v>
      </c>
      <c r="BB970" s="450">
        <v>58</v>
      </c>
      <c r="BC970" s="450">
        <v>57</v>
      </c>
      <c r="BD970" s="450">
        <v>52</v>
      </c>
      <c r="BE970" s="450" t="s">
        <v>239</v>
      </c>
      <c r="BF970" s="450" t="s">
        <v>239</v>
      </c>
      <c r="BG970" s="450" t="s">
        <v>239</v>
      </c>
      <c r="BH970" s="450" t="s">
        <v>239</v>
      </c>
      <c r="BI970" s="446" t="s">
        <v>198</v>
      </c>
      <c r="BJ970" s="446" t="s">
        <v>199</v>
      </c>
      <c r="BK970" s="452" t="s">
        <v>200</v>
      </c>
      <c r="BL970" s="459">
        <v>1.1499999999999999</v>
      </c>
      <c r="BM970" s="455">
        <v>40</v>
      </c>
      <c r="BN970" s="454" t="s">
        <v>911</v>
      </c>
      <c r="BO970" s="455" t="s">
        <v>912</v>
      </c>
      <c r="BP970" s="454" t="s">
        <v>195</v>
      </c>
      <c r="BQ970" s="454" t="s">
        <v>195</v>
      </c>
      <c r="BS970" s="432"/>
      <c r="BT970" s="485">
        <v>163.93157890000001</v>
      </c>
    </row>
    <row r="971" spans="1:72" ht="13.5" customHeight="1" outlineLevel="1">
      <c r="A971" s="54" t="s">
        <v>1750</v>
      </c>
      <c r="B971" s="432" t="s">
        <v>1699</v>
      </c>
      <c r="C971" s="432">
        <v>75</v>
      </c>
      <c r="D971" s="432">
        <v>4</v>
      </c>
      <c r="E971" s="432" t="s">
        <v>1748</v>
      </c>
      <c r="F971" s="433">
        <v>1780</v>
      </c>
      <c r="G971" s="456">
        <v>1582</v>
      </c>
      <c r="H971" s="434">
        <v>765</v>
      </c>
      <c r="I971" s="435">
        <v>50</v>
      </c>
      <c r="J971" s="436">
        <v>25</v>
      </c>
      <c r="K971" s="437">
        <v>20</v>
      </c>
      <c r="L971" s="438">
        <v>94.285229188029575</v>
      </c>
      <c r="M971" s="439">
        <v>47.142614594014788</v>
      </c>
      <c r="N971" s="478">
        <v>37.714091675211833</v>
      </c>
      <c r="O971" s="438">
        <v>129.50990366129784</v>
      </c>
      <c r="P971" s="439">
        <v>64.75495183064892</v>
      </c>
      <c r="Q971" s="437">
        <v>51.803961464519141</v>
      </c>
      <c r="R971" s="442">
        <v>170</v>
      </c>
      <c r="S971" s="443">
        <v>85</v>
      </c>
      <c r="T971" s="437">
        <v>68</v>
      </c>
      <c r="U971" s="444">
        <v>1086</v>
      </c>
      <c r="V971" s="432">
        <v>543</v>
      </c>
      <c r="W971" s="445">
        <v>434.40000000000003</v>
      </c>
      <c r="X971" s="443" t="s">
        <v>231</v>
      </c>
      <c r="Y971" s="436" t="s">
        <v>194</v>
      </c>
      <c r="Z971" s="436">
        <v>95.6</v>
      </c>
      <c r="AA971" s="436">
        <v>95.8</v>
      </c>
      <c r="AB971" s="436">
        <v>95.4</v>
      </c>
      <c r="AC971" s="436">
        <v>95</v>
      </c>
      <c r="AD971" s="436">
        <v>78</v>
      </c>
      <c r="AE971" s="436">
        <v>85</v>
      </c>
      <c r="AF971" s="436">
        <v>87</v>
      </c>
      <c r="AG971" s="436">
        <v>221</v>
      </c>
      <c r="AH971" s="436">
        <v>398</v>
      </c>
      <c r="AI971" s="436">
        <v>530</v>
      </c>
      <c r="AJ971" s="436">
        <v>371.28</v>
      </c>
      <c r="AK971" s="436">
        <v>180</v>
      </c>
      <c r="AL971" s="436">
        <v>240</v>
      </c>
      <c r="AM971" s="436">
        <v>168</v>
      </c>
      <c r="AN971" s="432">
        <v>25</v>
      </c>
      <c r="AO971" s="432">
        <v>35</v>
      </c>
      <c r="AP971" s="446">
        <v>948</v>
      </c>
      <c r="AQ971" s="447">
        <v>50.5</v>
      </c>
      <c r="AR971" s="446">
        <v>347.74695629675392</v>
      </c>
      <c r="AS971" s="449">
        <v>66.010800000000003</v>
      </c>
      <c r="AT971" s="432" t="s">
        <v>299</v>
      </c>
      <c r="AU971" s="432" t="s">
        <v>197</v>
      </c>
      <c r="AV971" s="450">
        <v>64</v>
      </c>
      <c r="AW971" s="450">
        <v>75</v>
      </c>
      <c r="AX971" s="450">
        <v>42</v>
      </c>
      <c r="AY971" s="450">
        <v>52</v>
      </c>
      <c r="AZ971" s="450">
        <v>56</v>
      </c>
      <c r="BA971" s="450">
        <v>58</v>
      </c>
      <c r="BB971" s="450">
        <v>58</v>
      </c>
      <c r="BC971" s="450">
        <v>57</v>
      </c>
      <c r="BD971" s="450">
        <v>52</v>
      </c>
      <c r="BE971" s="450" t="s">
        <v>239</v>
      </c>
      <c r="BF971" s="450" t="s">
        <v>239</v>
      </c>
      <c r="BG971" s="450" t="s">
        <v>239</v>
      </c>
      <c r="BH971" s="450" t="s">
        <v>239</v>
      </c>
      <c r="BI971" s="446" t="s">
        <v>198</v>
      </c>
      <c r="BJ971" s="446" t="s">
        <v>199</v>
      </c>
      <c r="BK971" s="452" t="s">
        <v>200</v>
      </c>
      <c r="BL971" s="459">
        <v>1.1499999999999999</v>
      </c>
      <c r="BM971" s="455">
        <v>40</v>
      </c>
      <c r="BN971" s="454" t="s">
        <v>911</v>
      </c>
      <c r="BO971" s="455" t="s">
        <v>912</v>
      </c>
      <c r="BP971" s="454" t="s">
        <v>195</v>
      </c>
      <c r="BQ971" s="454" t="s">
        <v>195</v>
      </c>
      <c r="BS971" s="432"/>
      <c r="BT971" s="485">
        <v>163.4</v>
      </c>
    </row>
    <row r="972" spans="1:72" ht="13.5" customHeight="1" outlineLevel="1">
      <c r="A972" s="54" t="s">
        <v>1751</v>
      </c>
      <c r="B972" s="432" t="s">
        <v>1699</v>
      </c>
      <c r="C972" s="432">
        <v>40</v>
      </c>
      <c r="D972" s="432">
        <v>6</v>
      </c>
      <c r="E972" s="432" t="s">
        <v>1746</v>
      </c>
      <c r="F972" s="433">
        <v>1185</v>
      </c>
      <c r="G972" s="456">
        <v>1054</v>
      </c>
      <c r="H972" s="434">
        <v>533</v>
      </c>
      <c r="I972" s="435">
        <v>36</v>
      </c>
      <c r="J972" s="436">
        <v>18</v>
      </c>
      <c r="K972" s="437">
        <v>14.4</v>
      </c>
      <c r="L972" s="438">
        <v>56.744640598006363</v>
      </c>
      <c r="M972" s="439">
        <v>28.372320299003182</v>
      </c>
      <c r="N972" s="478">
        <v>22.697856239202547</v>
      </c>
      <c r="O972" s="438">
        <v>75.660538560841417</v>
      </c>
      <c r="P972" s="439">
        <v>37.830269280420708</v>
      </c>
      <c r="Q972" s="437">
        <v>30.26421542433657</v>
      </c>
      <c r="R972" s="442">
        <v>98</v>
      </c>
      <c r="S972" s="443">
        <v>49</v>
      </c>
      <c r="T972" s="437">
        <v>39.200000000000003</v>
      </c>
      <c r="U972" s="444">
        <v>580</v>
      </c>
      <c r="V972" s="432">
        <v>290</v>
      </c>
      <c r="W972" s="445">
        <v>232</v>
      </c>
      <c r="X972" s="443" t="s">
        <v>231</v>
      </c>
      <c r="Y972" s="436" t="s">
        <v>194</v>
      </c>
      <c r="Z972" s="436">
        <v>94.4</v>
      </c>
      <c r="AA972" s="436">
        <v>94.1</v>
      </c>
      <c r="AB972" s="436">
        <v>94.1</v>
      </c>
      <c r="AC972" s="436">
        <v>93.6</v>
      </c>
      <c r="AD972" s="436">
        <v>70</v>
      </c>
      <c r="AE972" s="436">
        <v>79</v>
      </c>
      <c r="AF972" s="436">
        <v>81</v>
      </c>
      <c r="AG972" s="436">
        <v>177</v>
      </c>
      <c r="AH972" s="436">
        <v>336</v>
      </c>
      <c r="AI972" s="436">
        <v>389</v>
      </c>
      <c r="AJ972" s="436">
        <v>315.06</v>
      </c>
      <c r="AK972" s="436">
        <v>190</v>
      </c>
      <c r="AL972" s="436">
        <v>220</v>
      </c>
      <c r="AM972" s="436">
        <v>178</v>
      </c>
      <c r="AN972" s="432">
        <v>29</v>
      </c>
      <c r="AO972" s="432">
        <v>55</v>
      </c>
      <c r="AP972" s="446">
        <v>822</v>
      </c>
      <c r="AQ972" s="447">
        <v>40.700000000000003</v>
      </c>
      <c r="AR972" s="446">
        <v>518.41606997996837</v>
      </c>
      <c r="AS972" s="449">
        <v>48.4497</v>
      </c>
      <c r="AT972" s="432" t="s">
        <v>299</v>
      </c>
      <c r="AU972" s="432" t="s">
        <v>197</v>
      </c>
      <c r="AV972" s="450">
        <v>60</v>
      </c>
      <c r="AW972" s="450">
        <v>71</v>
      </c>
      <c r="AX972" s="450">
        <v>40</v>
      </c>
      <c r="AY972" s="450">
        <v>48</v>
      </c>
      <c r="AZ972" s="450">
        <v>53</v>
      </c>
      <c r="BA972" s="450">
        <v>54</v>
      </c>
      <c r="BB972" s="450">
        <v>53</v>
      </c>
      <c r="BC972" s="450">
        <v>52</v>
      </c>
      <c r="BD972" s="450">
        <v>50</v>
      </c>
      <c r="BE972" s="450" t="s">
        <v>239</v>
      </c>
      <c r="BF972" s="450" t="s">
        <v>239</v>
      </c>
      <c r="BG972" s="450" t="s">
        <v>239</v>
      </c>
      <c r="BH972" s="450" t="s">
        <v>239</v>
      </c>
      <c r="BI972" s="446" t="s">
        <v>198</v>
      </c>
      <c r="BJ972" s="446" t="s">
        <v>199</v>
      </c>
      <c r="BK972" s="452" t="s">
        <v>200</v>
      </c>
      <c r="BL972" s="459">
        <v>1.1499999999999999</v>
      </c>
      <c r="BM972" s="455">
        <v>40</v>
      </c>
      <c r="BN972" s="454" t="s">
        <v>911</v>
      </c>
      <c r="BO972" s="455" t="s">
        <v>912</v>
      </c>
      <c r="BP972" s="454" t="s">
        <v>195</v>
      </c>
      <c r="BQ972" s="454" t="s">
        <v>195</v>
      </c>
      <c r="BS972" s="432"/>
      <c r="BT972" s="485">
        <v>165.43157890000001</v>
      </c>
    </row>
    <row r="973" spans="1:72" ht="13.5" customHeight="1" outlineLevel="1">
      <c r="A973" s="54" t="s">
        <v>1752</v>
      </c>
      <c r="B973" s="432" t="s">
        <v>1699</v>
      </c>
      <c r="C973" s="432">
        <v>50</v>
      </c>
      <c r="D973" s="432">
        <v>6</v>
      </c>
      <c r="E973" s="432" t="s">
        <v>1748</v>
      </c>
      <c r="F973" s="433">
        <v>1185</v>
      </c>
      <c r="G973" s="456">
        <v>1054</v>
      </c>
      <c r="H973" s="434">
        <v>533</v>
      </c>
      <c r="I973" s="435">
        <v>48</v>
      </c>
      <c r="J973" s="436">
        <v>24</v>
      </c>
      <c r="K973" s="437">
        <v>19.200000000000003</v>
      </c>
      <c r="L973" s="438">
        <v>74.422154864962295</v>
      </c>
      <c r="M973" s="439">
        <v>37.211077432481147</v>
      </c>
      <c r="N973" s="478">
        <v>29.76886194598492</v>
      </c>
      <c r="O973" s="438">
        <v>98.100420970209697</v>
      </c>
      <c r="P973" s="439">
        <v>49.050210485104849</v>
      </c>
      <c r="Q973" s="437">
        <v>39.24016838808388</v>
      </c>
      <c r="R973" s="442">
        <v>124</v>
      </c>
      <c r="S973" s="443">
        <v>62</v>
      </c>
      <c r="T973" s="437">
        <v>49.6</v>
      </c>
      <c r="U973" s="444">
        <v>726</v>
      </c>
      <c r="V973" s="432">
        <v>363</v>
      </c>
      <c r="W973" s="445">
        <v>290.40000000000003</v>
      </c>
      <c r="X973" s="443" t="s">
        <v>231</v>
      </c>
      <c r="Y973" s="436" t="s">
        <v>194</v>
      </c>
      <c r="Z973" s="436">
        <v>94</v>
      </c>
      <c r="AA973" s="436">
        <v>94.3</v>
      </c>
      <c r="AB973" s="436">
        <v>94.1</v>
      </c>
      <c r="AC973" s="436">
        <v>93.6</v>
      </c>
      <c r="AD973" s="436">
        <v>67</v>
      </c>
      <c r="AE973" s="436">
        <v>76</v>
      </c>
      <c r="AF973" s="436">
        <v>80</v>
      </c>
      <c r="AG973" s="436">
        <v>222</v>
      </c>
      <c r="AH973" s="436">
        <v>422</v>
      </c>
      <c r="AI973" s="436">
        <v>488</v>
      </c>
      <c r="AJ973" s="436">
        <v>395.16</v>
      </c>
      <c r="AK973" s="436">
        <v>190</v>
      </c>
      <c r="AL973" s="436">
        <v>220</v>
      </c>
      <c r="AM973" s="436">
        <v>178</v>
      </c>
      <c r="AN973" s="432">
        <v>29</v>
      </c>
      <c r="AO973" s="432">
        <v>55</v>
      </c>
      <c r="AP973" s="446">
        <v>855</v>
      </c>
      <c r="AQ973" s="447">
        <v>43.5</v>
      </c>
      <c r="AR973" s="446">
        <v>638.76946272104169</v>
      </c>
      <c r="AS973" s="449">
        <v>53.439799999999998</v>
      </c>
      <c r="AT973" s="432" t="s">
        <v>299</v>
      </c>
      <c r="AU973" s="432" t="s">
        <v>197</v>
      </c>
      <c r="AV973" s="450">
        <v>60</v>
      </c>
      <c r="AW973" s="450">
        <v>71</v>
      </c>
      <c r="AX973" s="450">
        <v>40</v>
      </c>
      <c r="AY973" s="450">
        <v>48</v>
      </c>
      <c r="AZ973" s="450">
        <v>53</v>
      </c>
      <c r="BA973" s="450">
        <v>54</v>
      </c>
      <c r="BB973" s="450">
        <v>53</v>
      </c>
      <c r="BC973" s="450">
        <v>52</v>
      </c>
      <c r="BD973" s="450">
        <v>50</v>
      </c>
      <c r="BE973" s="450" t="s">
        <v>239</v>
      </c>
      <c r="BF973" s="450" t="s">
        <v>239</v>
      </c>
      <c r="BG973" s="450" t="s">
        <v>239</v>
      </c>
      <c r="BH973" s="450" t="s">
        <v>239</v>
      </c>
      <c r="BI973" s="446" t="s">
        <v>198</v>
      </c>
      <c r="BJ973" s="446" t="s">
        <v>199</v>
      </c>
      <c r="BK973" s="452" t="s">
        <v>200</v>
      </c>
      <c r="BL973" s="459">
        <v>1.1499999999999999</v>
      </c>
      <c r="BM973" s="455">
        <v>40</v>
      </c>
      <c r="BN973" s="454" t="s">
        <v>911</v>
      </c>
      <c r="BO973" s="455" t="s">
        <v>912</v>
      </c>
      <c r="BP973" s="454" t="s">
        <v>195</v>
      </c>
      <c r="BQ973" s="454" t="s">
        <v>195</v>
      </c>
      <c r="BS973" s="432"/>
      <c r="BT973" s="485">
        <v>164.76315790000001</v>
      </c>
    </row>
    <row r="974" spans="1:72" ht="13.5" customHeight="1" outlineLevel="1">
      <c r="A974" s="54" t="s">
        <v>1753</v>
      </c>
      <c r="B974" s="432" t="s">
        <v>1699</v>
      </c>
      <c r="C974" s="432">
        <v>100</v>
      </c>
      <c r="D974" s="432">
        <v>2</v>
      </c>
      <c r="E974" s="432" t="s">
        <v>1754</v>
      </c>
      <c r="F974" s="433">
        <v>3570</v>
      </c>
      <c r="G974" s="456">
        <v>3570</v>
      </c>
      <c r="H974" s="434">
        <v>1142</v>
      </c>
      <c r="I974" s="435">
        <v>38</v>
      </c>
      <c r="J974" s="436">
        <v>19</v>
      </c>
      <c r="K974" s="437">
        <v>15.200000000000001</v>
      </c>
      <c r="L974" s="438">
        <v>110.10353097005697</v>
      </c>
      <c r="M974" s="439">
        <v>55.051765485028483</v>
      </c>
      <c r="N974" s="478">
        <v>44.041412388022792</v>
      </c>
      <c r="O974" s="438">
        <v>161.39435678097854</v>
      </c>
      <c r="P974" s="439">
        <v>80.69717839048927</v>
      </c>
      <c r="Q974" s="437">
        <v>64.557742712391416</v>
      </c>
      <c r="R974" s="442">
        <v>216</v>
      </c>
      <c r="S974" s="443">
        <v>108</v>
      </c>
      <c r="T974" s="437">
        <v>86.4</v>
      </c>
      <c r="U974" s="444">
        <v>1450</v>
      </c>
      <c r="V974" s="432">
        <v>725</v>
      </c>
      <c r="W974" s="445">
        <v>580</v>
      </c>
      <c r="X974" s="443" t="s">
        <v>231</v>
      </c>
      <c r="Y974" s="436" t="s">
        <v>194</v>
      </c>
      <c r="Z974" s="436">
        <v>94.6</v>
      </c>
      <c r="AA974" s="436">
        <v>94.7</v>
      </c>
      <c r="AB974" s="436">
        <v>94.1</v>
      </c>
      <c r="AC974" s="436">
        <v>93.6</v>
      </c>
      <c r="AD974" s="436">
        <v>90</v>
      </c>
      <c r="AE974" s="436">
        <v>92</v>
      </c>
      <c r="AF974" s="436">
        <v>92</v>
      </c>
      <c r="AG974" s="436">
        <v>147</v>
      </c>
      <c r="AH974" s="436">
        <v>323</v>
      </c>
      <c r="AI974" s="436">
        <v>294</v>
      </c>
      <c r="AJ974" s="436">
        <v>164.64000000000001</v>
      </c>
      <c r="AK974" s="436">
        <v>120</v>
      </c>
      <c r="AL974" s="436">
        <v>200</v>
      </c>
      <c r="AM974" s="436">
        <v>112</v>
      </c>
      <c r="AN974" s="432">
        <v>25</v>
      </c>
      <c r="AO974" s="432">
        <v>45</v>
      </c>
      <c r="AP974" s="446">
        <v>1057</v>
      </c>
      <c r="AQ974" s="447">
        <v>44.1</v>
      </c>
      <c r="AR974" s="446">
        <v>94.216172912499232</v>
      </c>
      <c r="AS974" s="449">
        <v>41.617100000000001</v>
      </c>
      <c r="AT974" s="432" t="s">
        <v>299</v>
      </c>
      <c r="AU974" s="432" t="s">
        <v>197</v>
      </c>
      <c r="AV974" s="450">
        <v>80</v>
      </c>
      <c r="AW974" s="450">
        <v>91</v>
      </c>
      <c r="AX974" s="450">
        <v>51</v>
      </c>
      <c r="AY974" s="450">
        <v>67</v>
      </c>
      <c r="AZ974" s="450">
        <v>72</v>
      </c>
      <c r="BA974" s="450">
        <v>74</v>
      </c>
      <c r="BB974" s="450">
        <v>74</v>
      </c>
      <c r="BC974" s="450">
        <v>72</v>
      </c>
      <c r="BD974" s="450">
        <v>61</v>
      </c>
      <c r="BE974" s="450" t="s">
        <v>239</v>
      </c>
      <c r="BF974" s="450" t="s">
        <v>239</v>
      </c>
      <c r="BG974" s="450" t="s">
        <v>239</v>
      </c>
      <c r="BH974" s="450" t="s">
        <v>239</v>
      </c>
      <c r="BI974" s="446" t="s">
        <v>198</v>
      </c>
      <c r="BJ974" s="446" t="s">
        <v>199</v>
      </c>
      <c r="BK974" s="452" t="s">
        <v>200</v>
      </c>
      <c r="BL974" s="459">
        <v>1.1499999999999999</v>
      </c>
      <c r="BM974" s="455">
        <v>40</v>
      </c>
      <c r="BN974" s="454" t="s">
        <v>911</v>
      </c>
      <c r="BO974" s="455" t="s">
        <v>912</v>
      </c>
      <c r="BP974" s="454" t="s">
        <v>195</v>
      </c>
      <c r="BQ974" s="454" t="s">
        <v>195</v>
      </c>
      <c r="BS974" s="432"/>
      <c r="BT974" s="485">
        <v>117.6473684</v>
      </c>
    </row>
    <row r="975" spans="1:72" ht="13.5" customHeight="1" outlineLevel="1">
      <c r="A975" s="54" t="s">
        <v>1755</v>
      </c>
      <c r="B975" s="432" t="s">
        <v>1699</v>
      </c>
      <c r="C975" s="432">
        <v>100</v>
      </c>
      <c r="D975" s="432">
        <v>4</v>
      </c>
      <c r="E975" s="432" t="s">
        <v>1754</v>
      </c>
      <c r="F975" s="433">
        <v>1780</v>
      </c>
      <c r="G975" s="456">
        <v>1584</v>
      </c>
      <c r="H975" s="434">
        <v>1174</v>
      </c>
      <c r="I975" s="435">
        <v>60</v>
      </c>
      <c r="J975" s="436">
        <v>30</v>
      </c>
      <c r="K975" s="437">
        <v>24</v>
      </c>
      <c r="L975" s="438">
        <v>122.31490901344795</v>
      </c>
      <c r="M975" s="439">
        <v>61.157454506723973</v>
      </c>
      <c r="N975" s="478">
        <v>48.925963605379181</v>
      </c>
      <c r="O975" s="438">
        <v>170.31639946930693</v>
      </c>
      <c r="P975" s="439">
        <v>85.158199734653465</v>
      </c>
      <c r="Q975" s="437">
        <v>68.126559787722769</v>
      </c>
      <c r="R975" s="442">
        <v>226</v>
      </c>
      <c r="S975" s="443">
        <v>113</v>
      </c>
      <c r="T975" s="437">
        <v>90.4</v>
      </c>
      <c r="U975" s="444">
        <v>1450</v>
      </c>
      <c r="V975" s="432">
        <v>725</v>
      </c>
      <c r="W975" s="445">
        <v>580</v>
      </c>
      <c r="X975" s="443" t="s">
        <v>231</v>
      </c>
      <c r="Y975" s="436" t="s">
        <v>194</v>
      </c>
      <c r="Z975" s="436">
        <v>95.8</v>
      </c>
      <c r="AA975" s="436">
        <v>96</v>
      </c>
      <c r="AB975" s="436">
        <v>95.4</v>
      </c>
      <c r="AC975" s="436">
        <v>95</v>
      </c>
      <c r="AD975" s="436">
        <v>80</v>
      </c>
      <c r="AE975" s="436">
        <v>86</v>
      </c>
      <c r="AF975" s="436">
        <v>87</v>
      </c>
      <c r="AG975" s="436">
        <v>295</v>
      </c>
      <c r="AH975" s="436">
        <v>531</v>
      </c>
      <c r="AI975" s="436">
        <v>590</v>
      </c>
      <c r="AJ975" s="436">
        <v>457.25</v>
      </c>
      <c r="AK975" s="436">
        <v>180</v>
      </c>
      <c r="AL975" s="436">
        <v>200</v>
      </c>
      <c r="AM975" s="436">
        <v>155</v>
      </c>
      <c r="AN975" s="432">
        <v>25</v>
      </c>
      <c r="AO975" s="432">
        <v>35</v>
      </c>
      <c r="AP975" s="446">
        <v>1059</v>
      </c>
      <c r="AQ975" s="447">
        <v>58.3</v>
      </c>
      <c r="AR975" s="446">
        <v>453.49034945650129</v>
      </c>
      <c r="AS975" s="449">
        <v>78.4405</v>
      </c>
      <c r="AT975" s="432" t="s">
        <v>299</v>
      </c>
      <c r="AU975" s="432" t="s">
        <v>197</v>
      </c>
      <c r="AV975" s="450">
        <v>67</v>
      </c>
      <c r="AW975" s="450">
        <v>77</v>
      </c>
      <c r="AX975" s="450">
        <v>44</v>
      </c>
      <c r="AY975" s="450">
        <v>57</v>
      </c>
      <c r="AZ975" s="450">
        <v>61</v>
      </c>
      <c r="BA975" s="450">
        <v>62</v>
      </c>
      <c r="BB975" s="450">
        <v>60</v>
      </c>
      <c r="BC975" s="450">
        <v>59</v>
      </c>
      <c r="BD975" s="450">
        <v>48</v>
      </c>
      <c r="BE975" s="450" t="s">
        <v>239</v>
      </c>
      <c r="BF975" s="450" t="s">
        <v>239</v>
      </c>
      <c r="BG975" s="450" t="s">
        <v>239</v>
      </c>
      <c r="BH975" s="450" t="s">
        <v>239</v>
      </c>
      <c r="BI975" s="446" t="s">
        <v>198</v>
      </c>
      <c r="BJ975" s="446" t="s">
        <v>199</v>
      </c>
      <c r="BK975" s="452" t="s">
        <v>200</v>
      </c>
      <c r="BL975" s="459">
        <v>1.1499999999999999</v>
      </c>
      <c r="BM975" s="455">
        <v>40</v>
      </c>
      <c r="BN975" s="454" t="s">
        <v>911</v>
      </c>
      <c r="BO975" s="455" t="s">
        <v>912</v>
      </c>
      <c r="BP975" s="454" t="s">
        <v>195</v>
      </c>
      <c r="BQ975" s="454" t="s">
        <v>195</v>
      </c>
      <c r="BS975" s="432"/>
      <c r="BT975" s="485">
        <v>150.26315790000001</v>
      </c>
    </row>
    <row r="976" spans="1:72" ht="13.5" customHeight="1" outlineLevel="1">
      <c r="A976" s="54" t="s">
        <v>1756</v>
      </c>
      <c r="B976" s="432" t="s">
        <v>1699</v>
      </c>
      <c r="C976" s="432">
        <v>60</v>
      </c>
      <c r="D976" s="432">
        <v>6</v>
      </c>
      <c r="E976" s="432" t="s">
        <v>1757</v>
      </c>
      <c r="F976" s="433">
        <v>1185</v>
      </c>
      <c r="G976" s="456">
        <v>1054</v>
      </c>
      <c r="H976" s="434">
        <v>580</v>
      </c>
      <c r="I976" s="435">
        <v>56</v>
      </c>
      <c r="J976" s="436">
        <v>28</v>
      </c>
      <c r="K976" s="437">
        <v>22.400000000000002</v>
      </c>
      <c r="L976" s="438">
        <v>91.859036029305742</v>
      </c>
      <c r="M976" s="439">
        <v>45.929518014652871</v>
      </c>
      <c r="N976" s="478">
        <v>36.743614411722298</v>
      </c>
      <c r="O976" s="438">
        <v>117.22326966197389</v>
      </c>
      <c r="P976" s="439">
        <v>58.611634830986944</v>
      </c>
      <c r="Q976" s="437">
        <v>46.889307864789558</v>
      </c>
      <c r="R976" s="442">
        <v>148</v>
      </c>
      <c r="S976" s="443">
        <v>74</v>
      </c>
      <c r="T976" s="437">
        <v>59.2</v>
      </c>
      <c r="U976" s="444">
        <v>870</v>
      </c>
      <c r="V976" s="432">
        <v>435</v>
      </c>
      <c r="W976" s="445">
        <v>348</v>
      </c>
      <c r="X976" s="443" t="s">
        <v>231</v>
      </c>
      <c r="Y976" s="436" t="s">
        <v>194</v>
      </c>
      <c r="Z976" s="436">
        <v>94.2</v>
      </c>
      <c r="AA976" s="436">
        <v>94.7</v>
      </c>
      <c r="AB976" s="436">
        <v>94.5</v>
      </c>
      <c r="AC976" s="436">
        <v>94.1</v>
      </c>
      <c r="AD976" s="436">
        <v>65</v>
      </c>
      <c r="AE976" s="436">
        <v>76</v>
      </c>
      <c r="AF976" s="436">
        <v>80</v>
      </c>
      <c r="AG976" s="436">
        <v>266</v>
      </c>
      <c r="AH976" s="436">
        <v>479</v>
      </c>
      <c r="AI976" s="436">
        <v>585</v>
      </c>
      <c r="AJ976" s="436">
        <v>446.88</v>
      </c>
      <c r="AK976" s="436">
        <v>180</v>
      </c>
      <c r="AL976" s="436">
        <v>220</v>
      </c>
      <c r="AM976" s="436">
        <v>168</v>
      </c>
      <c r="AN976" s="432">
        <v>25</v>
      </c>
      <c r="AO976" s="432">
        <v>50</v>
      </c>
      <c r="AP976" s="446">
        <v>1021</v>
      </c>
      <c r="AQ976" s="447">
        <v>54.2</v>
      </c>
      <c r="AR976" s="446">
        <v>757.32956581095675</v>
      </c>
      <c r="AS976" s="449">
        <v>70.559700000000007</v>
      </c>
      <c r="AT976" s="432" t="s">
        <v>299</v>
      </c>
      <c r="AU976" s="432" t="s">
        <v>197</v>
      </c>
      <c r="AV976" s="450">
        <v>66</v>
      </c>
      <c r="AW976" s="450">
        <v>77</v>
      </c>
      <c r="AX976" s="450">
        <v>48</v>
      </c>
      <c r="AY976" s="450">
        <v>58</v>
      </c>
      <c r="AZ976" s="450">
        <v>61</v>
      </c>
      <c r="BA976" s="450">
        <v>62</v>
      </c>
      <c r="BB976" s="450">
        <v>57</v>
      </c>
      <c r="BC976" s="450">
        <v>48</v>
      </c>
      <c r="BD976" s="450">
        <v>39</v>
      </c>
      <c r="BE976" s="450" t="s">
        <v>239</v>
      </c>
      <c r="BF976" s="450" t="s">
        <v>239</v>
      </c>
      <c r="BG976" s="450" t="s">
        <v>239</v>
      </c>
      <c r="BH976" s="450" t="s">
        <v>239</v>
      </c>
      <c r="BI976" s="446" t="s">
        <v>198</v>
      </c>
      <c r="BJ976" s="446" t="s">
        <v>199</v>
      </c>
      <c r="BK976" s="452" t="s">
        <v>200</v>
      </c>
      <c r="BL976" s="459">
        <v>1.1499999999999999</v>
      </c>
      <c r="BM976" s="455">
        <v>40</v>
      </c>
      <c r="BN976" s="454" t="s">
        <v>911</v>
      </c>
      <c r="BO976" s="455" t="s">
        <v>912</v>
      </c>
      <c r="BP976" s="454" t="s">
        <v>195</v>
      </c>
      <c r="BQ976" s="454" t="s">
        <v>195</v>
      </c>
      <c r="BS976" s="432"/>
      <c r="BT976" s="485">
        <v>154.27894739999999</v>
      </c>
    </row>
    <row r="977" spans="1:72" ht="13.5" customHeight="1" outlineLevel="1">
      <c r="A977" s="54" t="s">
        <v>1758</v>
      </c>
      <c r="B977" s="432" t="s">
        <v>1699</v>
      </c>
      <c r="C977" s="432">
        <v>75</v>
      </c>
      <c r="D977" s="432">
        <v>6</v>
      </c>
      <c r="E977" s="432" t="s">
        <v>1754</v>
      </c>
      <c r="F977" s="433">
        <v>1185</v>
      </c>
      <c r="G977" s="456">
        <v>1054</v>
      </c>
      <c r="H977" s="434">
        <v>580</v>
      </c>
      <c r="I977" s="435">
        <v>68</v>
      </c>
      <c r="J977" s="436">
        <v>34</v>
      </c>
      <c r="K977" s="437">
        <v>27.200000000000003</v>
      </c>
      <c r="L977" s="438">
        <v>109.17853546948548</v>
      </c>
      <c r="M977" s="439">
        <v>54.589267734742741</v>
      </c>
      <c r="N977" s="478">
        <v>43.671414187794198</v>
      </c>
      <c r="O977" s="438">
        <v>144.321315056717</v>
      </c>
      <c r="P977" s="439">
        <v>72.160657528358499</v>
      </c>
      <c r="Q977" s="437">
        <v>57.7285260226868</v>
      </c>
      <c r="R977" s="442">
        <v>186</v>
      </c>
      <c r="S977" s="443">
        <v>93</v>
      </c>
      <c r="T977" s="437">
        <v>74.400000000000006</v>
      </c>
      <c r="U977" s="444">
        <v>1086</v>
      </c>
      <c r="V977" s="432">
        <v>543</v>
      </c>
      <c r="W977" s="445">
        <v>434.40000000000003</v>
      </c>
      <c r="X977" s="443" t="s">
        <v>231</v>
      </c>
      <c r="Y977" s="436" t="s">
        <v>194</v>
      </c>
      <c r="Z977" s="436">
        <v>94.7</v>
      </c>
      <c r="AA977" s="436">
        <v>94.9</v>
      </c>
      <c r="AB977" s="436">
        <v>94.5</v>
      </c>
      <c r="AC977" s="436">
        <v>94.1</v>
      </c>
      <c r="AD977" s="436">
        <v>68</v>
      </c>
      <c r="AE977" s="436">
        <v>77</v>
      </c>
      <c r="AF977" s="436">
        <v>80</v>
      </c>
      <c r="AG977" s="436">
        <v>332</v>
      </c>
      <c r="AH977" s="436">
        <v>598</v>
      </c>
      <c r="AI977" s="436">
        <v>730</v>
      </c>
      <c r="AJ977" s="436">
        <v>557.76</v>
      </c>
      <c r="AK977" s="436">
        <v>180</v>
      </c>
      <c r="AL977" s="436">
        <v>220</v>
      </c>
      <c r="AM977" s="436">
        <v>168</v>
      </c>
      <c r="AN977" s="432">
        <v>33</v>
      </c>
      <c r="AO977" s="432">
        <v>45</v>
      </c>
      <c r="AP977" s="446">
        <v>1088</v>
      </c>
      <c r="AQ977" s="447">
        <v>58.8</v>
      </c>
      <c r="AR977" s="446">
        <v>932.37277529897824</v>
      </c>
      <c r="AS977" s="449">
        <v>79.136799999999994</v>
      </c>
      <c r="AT977" s="432" t="s">
        <v>299</v>
      </c>
      <c r="AU977" s="432" t="s">
        <v>197</v>
      </c>
      <c r="AV977" s="450">
        <v>66</v>
      </c>
      <c r="AW977" s="450">
        <v>77</v>
      </c>
      <c r="AX977" s="450">
        <v>48</v>
      </c>
      <c r="AY977" s="450">
        <v>58</v>
      </c>
      <c r="AZ977" s="450">
        <v>61</v>
      </c>
      <c r="BA977" s="450">
        <v>62</v>
      </c>
      <c r="BB977" s="450">
        <v>57</v>
      </c>
      <c r="BC977" s="450">
        <v>48</v>
      </c>
      <c r="BD977" s="450">
        <v>39</v>
      </c>
      <c r="BE977" s="450" t="s">
        <v>239</v>
      </c>
      <c r="BF977" s="450" t="s">
        <v>239</v>
      </c>
      <c r="BG977" s="450" t="s">
        <v>239</v>
      </c>
      <c r="BH977" s="450" t="s">
        <v>239</v>
      </c>
      <c r="BI977" s="446" t="s">
        <v>198</v>
      </c>
      <c r="BJ977" s="446" t="s">
        <v>199</v>
      </c>
      <c r="BK977" s="452" t="s">
        <v>200</v>
      </c>
      <c r="BL977" s="459">
        <v>1.1499999999999999</v>
      </c>
      <c r="BM977" s="455">
        <v>40</v>
      </c>
      <c r="BN977" s="454" t="s">
        <v>911</v>
      </c>
      <c r="BO977" s="455" t="s">
        <v>912</v>
      </c>
      <c r="BP977" s="454" t="s">
        <v>195</v>
      </c>
      <c r="BQ977" s="454" t="s">
        <v>195</v>
      </c>
      <c r="BS977" s="432"/>
      <c r="BT977" s="485">
        <v>153.3947368</v>
      </c>
    </row>
    <row r="978" spans="1:72" ht="13.5" customHeight="1" outlineLevel="1">
      <c r="A978" s="54" t="s">
        <v>1759</v>
      </c>
      <c r="B978" s="432" t="s">
        <v>1699</v>
      </c>
      <c r="C978" s="432">
        <v>125</v>
      </c>
      <c r="D978" s="432">
        <v>4</v>
      </c>
      <c r="E978" s="432" t="s">
        <v>1760</v>
      </c>
      <c r="F978" s="433">
        <v>1785</v>
      </c>
      <c r="G978" s="456">
        <v>1588</v>
      </c>
      <c r="H978" s="434">
        <v>785</v>
      </c>
      <c r="I978" s="435">
        <v>90</v>
      </c>
      <c r="J978" s="436">
        <v>45</v>
      </c>
      <c r="K978" s="437">
        <v>36</v>
      </c>
      <c r="L978" s="438">
        <v>157.47148690383693</v>
      </c>
      <c r="M978" s="439">
        <v>78.735743451918466</v>
      </c>
      <c r="N978" s="478">
        <v>62.988594761534777</v>
      </c>
      <c r="O978" s="438">
        <v>218.87642490078292</v>
      </c>
      <c r="P978" s="439">
        <v>109.43821245039146</v>
      </c>
      <c r="Q978" s="437">
        <v>87.550569960313169</v>
      </c>
      <c r="R978" s="442">
        <v>286</v>
      </c>
      <c r="S978" s="443">
        <v>143</v>
      </c>
      <c r="T978" s="437">
        <v>114.4</v>
      </c>
      <c r="U978" s="444">
        <v>1816</v>
      </c>
      <c r="V978" s="432">
        <v>908</v>
      </c>
      <c r="W978" s="445">
        <v>726.40000000000009</v>
      </c>
      <c r="X978" s="443" t="s">
        <v>231</v>
      </c>
      <c r="Y978" s="436" t="s">
        <v>194</v>
      </c>
      <c r="Z978" s="436">
        <v>95.4</v>
      </c>
      <c r="AA978" s="436">
        <v>95.6</v>
      </c>
      <c r="AB978" s="436">
        <v>95.4</v>
      </c>
      <c r="AC978" s="436">
        <v>95</v>
      </c>
      <c r="AD978" s="436">
        <v>78</v>
      </c>
      <c r="AE978" s="436">
        <v>84</v>
      </c>
      <c r="AF978" s="436">
        <v>86</v>
      </c>
      <c r="AG978" s="436">
        <v>368</v>
      </c>
      <c r="AH978" s="436">
        <v>589</v>
      </c>
      <c r="AI978" s="436">
        <v>736</v>
      </c>
      <c r="AJ978" s="436">
        <v>552</v>
      </c>
      <c r="AK978" s="436">
        <v>160</v>
      </c>
      <c r="AL978" s="436">
        <v>200</v>
      </c>
      <c r="AM978" s="436">
        <v>150</v>
      </c>
      <c r="AN978" s="432">
        <v>20</v>
      </c>
      <c r="AO978" s="432">
        <v>25</v>
      </c>
      <c r="AP978" s="446">
        <v>1429</v>
      </c>
      <c r="AQ978" s="447">
        <v>78.8</v>
      </c>
      <c r="AR978" s="446">
        <v>552.86563007393306</v>
      </c>
      <c r="AS978" s="449">
        <v>130.70840000000001</v>
      </c>
      <c r="AT978" s="432" t="s">
        <v>299</v>
      </c>
      <c r="AU978" s="432" t="s">
        <v>197</v>
      </c>
      <c r="AV978" s="450">
        <v>75</v>
      </c>
      <c r="AW978" s="450">
        <v>86</v>
      </c>
      <c r="AX978" s="450">
        <v>53</v>
      </c>
      <c r="AY978" s="450">
        <v>64</v>
      </c>
      <c r="AZ978" s="450">
        <v>73</v>
      </c>
      <c r="BA978" s="450">
        <v>68</v>
      </c>
      <c r="BB978" s="450">
        <v>66</v>
      </c>
      <c r="BC978" s="450">
        <v>61</v>
      </c>
      <c r="BD978" s="450">
        <v>51</v>
      </c>
      <c r="BE978" s="450" t="s">
        <v>239</v>
      </c>
      <c r="BF978" s="450" t="s">
        <v>239</v>
      </c>
      <c r="BG978" s="450" t="s">
        <v>239</v>
      </c>
      <c r="BH978" s="450" t="s">
        <v>239</v>
      </c>
      <c r="BI978" s="446" t="s">
        <v>198</v>
      </c>
      <c r="BJ978" s="446" t="s">
        <v>199</v>
      </c>
      <c r="BK978" s="452" t="s">
        <v>200</v>
      </c>
      <c r="BL978" s="459">
        <v>1.1499999999999999</v>
      </c>
      <c r="BM978" s="455">
        <v>40</v>
      </c>
      <c r="BN978" s="454" t="s">
        <v>911</v>
      </c>
      <c r="BO978" s="455" t="s">
        <v>912</v>
      </c>
      <c r="BP978" s="454" t="s">
        <v>195</v>
      </c>
      <c r="BQ978" s="454" t="s">
        <v>195</v>
      </c>
      <c r="BS978" s="432"/>
      <c r="BT978" s="485">
        <v>135.5736842</v>
      </c>
    </row>
    <row r="979" spans="1:72" ht="13.5" customHeight="1" outlineLevel="1">
      <c r="A979" s="54" t="s">
        <v>1761</v>
      </c>
      <c r="B979" s="432" t="s">
        <v>1699</v>
      </c>
      <c r="C979" s="432">
        <v>150</v>
      </c>
      <c r="D979" s="432">
        <v>4</v>
      </c>
      <c r="E979" s="432" t="s">
        <v>1762</v>
      </c>
      <c r="F979" s="433">
        <v>1785</v>
      </c>
      <c r="G979" s="456">
        <v>1588</v>
      </c>
      <c r="H979" s="434">
        <v>785</v>
      </c>
      <c r="I979" s="435">
        <v>104</v>
      </c>
      <c r="J979" s="436">
        <v>52</v>
      </c>
      <c r="K979" s="437">
        <v>41.6</v>
      </c>
      <c r="L979" s="438">
        <v>188.37341505487197</v>
      </c>
      <c r="M979" s="439">
        <v>94.186707527435985</v>
      </c>
      <c r="N979" s="478">
        <v>75.349366021948796</v>
      </c>
      <c r="O979" s="438">
        <v>261.5573277564356</v>
      </c>
      <c r="P979" s="439">
        <v>130.7786638782178</v>
      </c>
      <c r="Q979" s="437">
        <v>104.62293110257424</v>
      </c>
      <c r="R979" s="442">
        <v>340</v>
      </c>
      <c r="S979" s="443">
        <v>170</v>
      </c>
      <c r="T979" s="437">
        <v>136</v>
      </c>
      <c r="U979" s="444">
        <v>2170</v>
      </c>
      <c r="V979" s="432">
        <v>1085</v>
      </c>
      <c r="W979" s="445">
        <v>868</v>
      </c>
      <c r="X979" s="443" t="s">
        <v>231</v>
      </c>
      <c r="Y979" s="436" t="s">
        <v>194</v>
      </c>
      <c r="Z979" s="436">
        <v>95.7</v>
      </c>
      <c r="AA979" s="436">
        <v>96</v>
      </c>
      <c r="AB979" s="436">
        <v>95.8</v>
      </c>
      <c r="AC979" s="436">
        <v>95.4</v>
      </c>
      <c r="AD979" s="436">
        <v>78</v>
      </c>
      <c r="AE979" s="436">
        <v>84</v>
      </c>
      <c r="AF979" s="436">
        <v>86</v>
      </c>
      <c r="AG979" s="436">
        <v>441</v>
      </c>
      <c r="AH979" s="436">
        <v>662</v>
      </c>
      <c r="AI979" s="436">
        <v>882</v>
      </c>
      <c r="AJ979" s="436">
        <v>661.5</v>
      </c>
      <c r="AK979" s="436">
        <v>150</v>
      </c>
      <c r="AL979" s="436">
        <v>200</v>
      </c>
      <c r="AM979" s="436">
        <v>150</v>
      </c>
      <c r="AN979" s="432">
        <v>20</v>
      </c>
      <c r="AO979" s="432">
        <v>30</v>
      </c>
      <c r="AP979" s="446">
        <v>1565</v>
      </c>
      <c r="AQ979" s="447">
        <v>89.7</v>
      </c>
      <c r="AR979" s="446">
        <v>653.18685668797821</v>
      </c>
      <c r="AS979" s="449">
        <v>156.00749999999999</v>
      </c>
      <c r="AT979" s="432" t="s">
        <v>299</v>
      </c>
      <c r="AU979" s="432" t="s">
        <v>197</v>
      </c>
      <c r="AV979" s="450">
        <v>73</v>
      </c>
      <c r="AW979" s="450">
        <v>84</v>
      </c>
      <c r="AX979" s="450">
        <v>54</v>
      </c>
      <c r="AY979" s="450">
        <v>64</v>
      </c>
      <c r="AZ979" s="450">
        <v>70</v>
      </c>
      <c r="BA979" s="450">
        <v>67</v>
      </c>
      <c r="BB979" s="450">
        <v>66</v>
      </c>
      <c r="BC979" s="450">
        <v>59</v>
      </c>
      <c r="BD979" s="450">
        <v>49</v>
      </c>
      <c r="BE979" s="450" t="s">
        <v>239</v>
      </c>
      <c r="BF979" s="450" t="s">
        <v>239</v>
      </c>
      <c r="BG979" s="450" t="s">
        <v>239</v>
      </c>
      <c r="BH979" s="450" t="s">
        <v>239</v>
      </c>
      <c r="BI979" s="446" t="s">
        <v>198</v>
      </c>
      <c r="BJ979" s="446" t="s">
        <v>199</v>
      </c>
      <c r="BK979" s="452" t="s">
        <v>200</v>
      </c>
      <c r="BL979" s="459">
        <v>1.1499999999999999</v>
      </c>
      <c r="BM979" s="455">
        <v>40</v>
      </c>
      <c r="BN979" s="454" t="s">
        <v>911</v>
      </c>
      <c r="BO979" s="455" t="s">
        <v>912</v>
      </c>
      <c r="BP979" s="454" t="s">
        <v>195</v>
      </c>
      <c r="BQ979" s="454" t="s">
        <v>195</v>
      </c>
      <c r="BS979" s="432"/>
      <c r="BT979" s="485">
        <v>132.04736840000001</v>
      </c>
    </row>
    <row r="980" spans="1:72" ht="13.5" customHeight="1" outlineLevel="1">
      <c r="A980" s="54" t="s">
        <v>1763</v>
      </c>
      <c r="B980" s="432" t="s">
        <v>1699</v>
      </c>
      <c r="C980" s="432">
        <v>200</v>
      </c>
      <c r="D980" s="432">
        <v>4</v>
      </c>
      <c r="E980" s="432" t="s">
        <v>1764</v>
      </c>
      <c r="F980" s="433">
        <v>1785</v>
      </c>
      <c r="G980" s="456">
        <v>1588</v>
      </c>
      <c r="H980" s="434">
        <v>785</v>
      </c>
      <c r="I980" s="435">
        <v>140</v>
      </c>
      <c r="J980" s="436">
        <v>70</v>
      </c>
      <c r="K980" s="437">
        <v>56</v>
      </c>
      <c r="L980" s="438">
        <v>256.43436444880865</v>
      </c>
      <c r="M980" s="439">
        <v>128.21718222440433</v>
      </c>
      <c r="N980" s="478">
        <v>102.57374577952346</v>
      </c>
      <c r="O980" s="438">
        <v>346.93614458884718</v>
      </c>
      <c r="P980" s="439">
        <v>173.46807229442359</v>
      </c>
      <c r="Q980" s="437">
        <v>138.77445783553887</v>
      </c>
      <c r="R980" s="442">
        <v>452</v>
      </c>
      <c r="S980" s="443">
        <v>226</v>
      </c>
      <c r="T980" s="437">
        <v>180.8</v>
      </c>
      <c r="U980" s="444">
        <v>2900</v>
      </c>
      <c r="V980" s="432">
        <v>1450</v>
      </c>
      <c r="W980" s="445">
        <v>1160</v>
      </c>
      <c r="X980" s="443" t="s">
        <v>231</v>
      </c>
      <c r="Y980" s="436" t="s">
        <v>194</v>
      </c>
      <c r="Z980" s="436">
        <v>96.2</v>
      </c>
      <c r="AA980" s="436">
        <v>96.5</v>
      </c>
      <c r="AB980" s="436">
        <v>96.2</v>
      </c>
      <c r="AC980" s="436">
        <v>95.8</v>
      </c>
      <c r="AD980" s="436">
        <v>76</v>
      </c>
      <c r="AE980" s="436">
        <v>84</v>
      </c>
      <c r="AF980" s="436">
        <v>86</v>
      </c>
      <c r="AG980" s="436">
        <v>588</v>
      </c>
      <c r="AH980" s="436">
        <v>941</v>
      </c>
      <c r="AI980" s="436">
        <v>1176</v>
      </c>
      <c r="AJ980" s="436">
        <v>882</v>
      </c>
      <c r="AK980" s="436">
        <v>160</v>
      </c>
      <c r="AL980" s="436">
        <v>200</v>
      </c>
      <c r="AM980" s="436">
        <v>150</v>
      </c>
      <c r="AN980" s="432">
        <v>18</v>
      </c>
      <c r="AO980" s="432">
        <v>25</v>
      </c>
      <c r="AP980" s="446">
        <v>1843</v>
      </c>
      <c r="AQ980" s="447">
        <v>110.2</v>
      </c>
      <c r="AR980" s="446">
        <v>848.48602645004155</v>
      </c>
      <c r="AS980" s="449">
        <v>197.67349999999999</v>
      </c>
      <c r="AT980" s="432" t="s">
        <v>299</v>
      </c>
      <c r="AU980" s="432" t="s">
        <v>197</v>
      </c>
      <c r="AV980" s="450">
        <v>74</v>
      </c>
      <c r="AW980" s="450">
        <v>85</v>
      </c>
      <c r="AX980" s="450">
        <v>51</v>
      </c>
      <c r="AY980" s="450">
        <v>63</v>
      </c>
      <c r="AZ980" s="450">
        <v>70</v>
      </c>
      <c r="BA980" s="450">
        <v>67</v>
      </c>
      <c r="BB980" s="450">
        <v>68</v>
      </c>
      <c r="BC980" s="450">
        <v>60</v>
      </c>
      <c r="BD980" s="450">
        <v>50</v>
      </c>
      <c r="BE980" s="450" t="s">
        <v>239</v>
      </c>
      <c r="BF980" s="450" t="s">
        <v>239</v>
      </c>
      <c r="BG980" s="450" t="s">
        <v>239</v>
      </c>
      <c r="BH980" s="450" t="s">
        <v>239</v>
      </c>
      <c r="BI980" s="446" t="s">
        <v>198</v>
      </c>
      <c r="BJ980" s="446" t="s">
        <v>199</v>
      </c>
      <c r="BK980" s="452" t="s">
        <v>200</v>
      </c>
      <c r="BL980" s="459">
        <v>1.1499999999999999</v>
      </c>
      <c r="BM980" s="455">
        <v>40</v>
      </c>
      <c r="BN980" s="454" t="s">
        <v>911</v>
      </c>
      <c r="BO980" s="455" t="s">
        <v>912</v>
      </c>
      <c r="BP980" s="454" t="s">
        <v>195</v>
      </c>
      <c r="BQ980" s="454" t="s">
        <v>195</v>
      </c>
      <c r="BS980" s="432"/>
      <c r="BT980" s="485">
        <v>139.24</v>
      </c>
    </row>
    <row r="981" spans="1:72" ht="13.5" customHeight="1" outlineLevel="1">
      <c r="A981" s="54" t="s">
        <v>1765</v>
      </c>
      <c r="B981" s="432" t="s">
        <v>1699</v>
      </c>
      <c r="C981" s="432">
        <v>250</v>
      </c>
      <c r="D981" s="432">
        <v>4</v>
      </c>
      <c r="E981" s="432" t="s">
        <v>1766</v>
      </c>
      <c r="F981" s="433">
        <v>1785</v>
      </c>
      <c r="G981" s="456">
        <v>1588</v>
      </c>
      <c r="H981" s="434">
        <v>785</v>
      </c>
      <c r="I981" s="435">
        <v>180</v>
      </c>
      <c r="J981" s="436">
        <v>90</v>
      </c>
      <c r="K981" s="437">
        <v>72</v>
      </c>
      <c r="L981" s="438">
        <v>312.64890427941816</v>
      </c>
      <c r="M981" s="439">
        <v>156.32445213970908</v>
      </c>
      <c r="N981" s="478">
        <v>125.05956171176727</v>
      </c>
      <c r="O981" s="438">
        <v>429.45824751652236</v>
      </c>
      <c r="P981" s="439">
        <v>214.72912375826118</v>
      </c>
      <c r="Q981" s="437">
        <v>171.78329900660896</v>
      </c>
      <c r="R981" s="442">
        <v>556</v>
      </c>
      <c r="S981" s="443">
        <v>278</v>
      </c>
      <c r="T981" s="437">
        <v>222.4</v>
      </c>
      <c r="U981" s="444">
        <v>4200</v>
      </c>
      <c r="V981" s="432">
        <v>2100</v>
      </c>
      <c r="W981" s="445">
        <v>1680</v>
      </c>
      <c r="X981" s="443" t="s">
        <v>222</v>
      </c>
      <c r="Y981" s="436" t="s">
        <v>989</v>
      </c>
      <c r="Z981" s="436">
        <v>96.1</v>
      </c>
      <c r="AA981" s="436">
        <v>96.3</v>
      </c>
      <c r="AB981" s="436">
        <v>96.2</v>
      </c>
      <c r="AC981" s="436">
        <v>95.8</v>
      </c>
      <c r="AD981" s="436">
        <v>78</v>
      </c>
      <c r="AE981" s="436">
        <v>85</v>
      </c>
      <c r="AF981" s="436">
        <v>87</v>
      </c>
      <c r="AG981" s="436">
        <v>735</v>
      </c>
      <c r="AH981" s="436">
        <v>1029</v>
      </c>
      <c r="AI981" s="436">
        <v>1470</v>
      </c>
      <c r="AJ981" s="436">
        <v>1102.5</v>
      </c>
      <c r="AK981" s="436">
        <v>140</v>
      </c>
      <c r="AL981" s="436">
        <v>200</v>
      </c>
      <c r="AM981" s="436">
        <v>150</v>
      </c>
      <c r="AN981" s="432">
        <v>18</v>
      </c>
      <c r="AO981" s="432">
        <v>25</v>
      </c>
      <c r="AP981" s="446">
        <v>2203</v>
      </c>
      <c r="AQ981" s="447">
        <v>132.9</v>
      </c>
      <c r="AR981" s="446">
        <v>1037.8189129587454</v>
      </c>
      <c r="AS981" s="449">
        <v>241.22659999999999</v>
      </c>
      <c r="AT981" s="432" t="s">
        <v>299</v>
      </c>
      <c r="AU981" s="432" t="s">
        <v>197</v>
      </c>
      <c r="AV981" s="450">
        <v>75</v>
      </c>
      <c r="AW981" s="450">
        <v>86</v>
      </c>
      <c r="AX981" s="450">
        <v>57</v>
      </c>
      <c r="AY981" s="450">
        <v>61</v>
      </c>
      <c r="AZ981" s="450">
        <v>71</v>
      </c>
      <c r="BA981" s="450">
        <v>69</v>
      </c>
      <c r="BB981" s="450">
        <v>67</v>
      </c>
      <c r="BC981" s="450">
        <v>59</v>
      </c>
      <c r="BD981" s="450">
        <v>50</v>
      </c>
      <c r="BE981" s="450" t="s">
        <v>239</v>
      </c>
      <c r="BF981" s="450" t="s">
        <v>239</v>
      </c>
      <c r="BG981" s="450" t="s">
        <v>239</v>
      </c>
      <c r="BH981" s="450" t="s">
        <v>239</v>
      </c>
      <c r="BI981" s="446" t="s">
        <v>198</v>
      </c>
      <c r="BJ981" s="446" t="s">
        <v>199</v>
      </c>
      <c r="BK981" s="452" t="s">
        <v>200</v>
      </c>
      <c r="BL981" s="459">
        <v>1.1499999999999999</v>
      </c>
      <c r="BM981" s="455">
        <v>40</v>
      </c>
      <c r="BN981" s="454" t="s">
        <v>911</v>
      </c>
      <c r="BO981" s="455" t="s">
        <v>912</v>
      </c>
      <c r="BP981" s="454" t="s">
        <v>195</v>
      </c>
      <c r="BQ981" s="454" t="s">
        <v>195</v>
      </c>
      <c r="BS981" s="432"/>
      <c r="BT981" s="485">
        <v>129.29578950000001</v>
      </c>
    </row>
    <row r="982" spans="1:72" ht="13.5" customHeight="1" outlineLevel="1">
      <c r="A982" s="54" t="s">
        <v>1767</v>
      </c>
      <c r="B982" s="432" t="s">
        <v>1699</v>
      </c>
      <c r="C982" s="432">
        <v>100</v>
      </c>
      <c r="D982" s="432">
        <v>6</v>
      </c>
      <c r="E982" s="432" t="s">
        <v>1760</v>
      </c>
      <c r="F982" s="433">
        <v>1185</v>
      </c>
      <c r="G982" s="456">
        <v>1054</v>
      </c>
      <c r="H982" s="434">
        <v>521</v>
      </c>
      <c r="I982" s="435">
        <v>78</v>
      </c>
      <c r="J982" s="436">
        <v>39</v>
      </c>
      <c r="K982" s="437">
        <v>31.200000000000003</v>
      </c>
      <c r="L982" s="438">
        <v>135.03038800960275</v>
      </c>
      <c r="M982" s="439">
        <v>67.515194004801373</v>
      </c>
      <c r="N982" s="478">
        <v>54.012155203841104</v>
      </c>
      <c r="O982" s="438">
        <v>182.15799282559266</v>
      </c>
      <c r="P982" s="439">
        <v>91.078996412796329</v>
      </c>
      <c r="Q982" s="437">
        <v>72.863197130237069</v>
      </c>
      <c r="R982" s="442">
        <v>234</v>
      </c>
      <c r="S982" s="443">
        <v>117</v>
      </c>
      <c r="T982" s="437">
        <v>93.600000000000009</v>
      </c>
      <c r="U982" s="444">
        <v>1450</v>
      </c>
      <c r="V982" s="432">
        <v>725</v>
      </c>
      <c r="W982" s="445">
        <v>580</v>
      </c>
      <c r="X982" s="443" t="s">
        <v>231</v>
      </c>
      <c r="Y982" s="436" t="s">
        <v>194</v>
      </c>
      <c r="Z982" s="436">
        <v>95.1</v>
      </c>
      <c r="AA982" s="436">
        <v>95.3</v>
      </c>
      <c r="AB982" s="436">
        <v>95</v>
      </c>
      <c r="AC982" s="436">
        <v>94.5</v>
      </c>
      <c r="AD982" s="436">
        <v>73</v>
      </c>
      <c r="AE982" s="436">
        <v>81</v>
      </c>
      <c r="AF982" s="436">
        <v>84</v>
      </c>
      <c r="AG982" s="436">
        <v>443</v>
      </c>
      <c r="AH982" s="436">
        <v>709</v>
      </c>
      <c r="AI982" s="436">
        <v>886</v>
      </c>
      <c r="AJ982" s="436">
        <v>664.5</v>
      </c>
      <c r="AK982" s="436">
        <v>160</v>
      </c>
      <c r="AL982" s="436">
        <v>200</v>
      </c>
      <c r="AM982" s="436">
        <v>150</v>
      </c>
      <c r="AN982" s="432">
        <v>30</v>
      </c>
      <c r="AO982" s="432">
        <v>35</v>
      </c>
      <c r="AP982" s="446">
        <v>1385</v>
      </c>
      <c r="AQ982" s="447">
        <v>83.9</v>
      </c>
      <c r="AR982" s="446">
        <v>1218.0246029476957</v>
      </c>
      <c r="AS982" s="449">
        <v>158.29730000000001</v>
      </c>
      <c r="AT982" s="432" t="s">
        <v>299</v>
      </c>
      <c r="AU982" s="432" t="s">
        <v>197</v>
      </c>
      <c r="AV982" s="450">
        <v>65</v>
      </c>
      <c r="AW982" s="450">
        <v>76</v>
      </c>
      <c r="AX982" s="450">
        <v>48</v>
      </c>
      <c r="AY982" s="450">
        <v>58</v>
      </c>
      <c r="AZ982" s="450">
        <v>59</v>
      </c>
      <c r="BA982" s="450">
        <v>60</v>
      </c>
      <c r="BB982" s="450">
        <v>58</v>
      </c>
      <c r="BC982" s="450">
        <v>55</v>
      </c>
      <c r="BD982" s="450">
        <v>42</v>
      </c>
      <c r="BE982" s="450" t="s">
        <v>239</v>
      </c>
      <c r="BF982" s="450" t="s">
        <v>239</v>
      </c>
      <c r="BG982" s="450" t="s">
        <v>239</v>
      </c>
      <c r="BH982" s="450" t="s">
        <v>239</v>
      </c>
      <c r="BI982" s="446" t="s">
        <v>198</v>
      </c>
      <c r="BJ982" s="446" t="s">
        <v>199</v>
      </c>
      <c r="BK982" s="452" t="s">
        <v>200</v>
      </c>
      <c r="BL982" s="459">
        <v>1.1499999999999999</v>
      </c>
      <c r="BM982" s="455">
        <v>40</v>
      </c>
      <c r="BN982" s="454" t="s">
        <v>911</v>
      </c>
      <c r="BO982" s="455" t="s">
        <v>912</v>
      </c>
      <c r="BP982" s="454" t="s">
        <v>195</v>
      </c>
      <c r="BQ982" s="454" t="s">
        <v>195</v>
      </c>
      <c r="BS982" s="432"/>
      <c r="BT982" s="485">
        <v>137.2894737</v>
      </c>
    </row>
    <row r="983" spans="1:72" ht="13.5" customHeight="1" outlineLevel="1">
      <c r="A983" s="54" t="s">
        <v>1768</v>
      </c>
      <c r="B983" s="432" t="s">
        <v>1699</v>
      </c>
      <c r="C983" s="432">
        <v>125</v>
      </c>
      <c r="D983" s="432">
        <v>6</v>
      </c>
      <c r="E983" s="432" t="s">
        <v>1762</v>
      </c>
      <c r="F983" s="433">
        <v>1185</v>
      </c>
      <c r="G983" s="456">
        <v>1054</v>
      </c>
      <c r="H983" s="434">
        <v>521</v>
      </c>
      <c r="I983" s="435">
        <v>96</v>
      </c>
      <c r="J983" s="436">
        <v>48</v>
      </c>
      <c r="K983" s="437">
        <v>38.400000000000006</v>
      </c>
      <c r="L983" s="438">
        <v>166.50706629562501</v>
      </c>
      <c r="M983" s="439">
        <v>83.253533147812504</v>
      </c>
      <c r="N983" s="478">
        <v>66.602826518250012</v>
      </c>
      <c r="O983" s="438">
        <v>224.68492643596241</v>
      </c>
      <c r="P983" s="439">
        <v>112.34246321798121</v>
      </c>
      <c r="Q983" s="437">
        <v>89.87397057438497</v>
      </c>
      <c r="R983" s="442">
        <v>288</v>
      </c>
      <c r="S983" s="443">
        <v>144</v>
      </c>
      <c r="T983" s="437">
        <v>115.2</v>
      </c>
      <c r="U983" s="444">
        <v>1816</v>
      </c>
      <c r="V983" s="432">
        <v>908</v>
      </c>
      <c r="W983" s="445">
        <v>726.40000000000009</v>
      </c>
      <c r="X983" s="443" t="s">
        <v>231</v>
      </c>
      <c r="Y983" s="436" t="s">
        <v>194</v>
      </c>
      <c r="Z983" s="436">
        <v>95.1</v>
      </c>
      <c r="AA983" s="436">
        <v>95.4</v>
      </c>
      <c r="AB983" s="436">
        <v>95</v>
      </c>
      <c r="AC983" s="436">
        <v>94.5</v>
      </c>
      <c r="AD983" s="436">
        <v>74</v>
      </c>
      <c r="AE983" s="436">
        <v>82</v>
      </c>
      <c r="AF983" s="436">
        <v>85</v>
      </c>
      <c r="AG983" s="436">
        <v>554</v>
      </c>
      <c r="AH983" s="436">
        <v>886</v>
      </c>
      <c r="AI983" s="436">
        <v>1108</v>
      </c>
      <c r="AJ983" s="436">
        <v>831</v>
      </c>
      <c r="AK983" s="436">
        <v>160</v>
      </c>
      <c r="AL983" s="436">
        <v>200</v>
      </c>
      <c r="AM983" s="436">
        <v>150</v>
      </c>
      <c r="AN983" s="432">
        <v>25</v>
      </c>
      <c r="AO983" s="432">
        <v>35</v>
      </c>
      <c r="AP983" s="446">
        <v>1565</v>
      </c>
      <c r="AQ983" s="447">
        <v>101.4</v>
      </c>
      <c r="AR983" s="446">
        <v>1497.4922557718794</v>
      </c>
      <c r="AS983" s="449">
        <v>203.4699</v>
      </c>
      <c r="AT983" s="432" t="s">
        <v>299</v>
      </c>
      <c r="AU983" s="432" t="s">
        <v>197</v>
      </c>
      <c r="AV983" s="450">
        <v>66</v>
      </c>
      <c r="AW983" s="450">
        <v>77</v>
      </c>
      <c r="AX983" s="450">
        <v>46</v>
      </c>
      <c r="AY983" s="450">
        <v>58</v>
      </c>
      <c r="AZ983" s="450">
        <v>61</v>
      </c>
      <c r="BA983" s="450">
        <v>61</v>
      </c>
      <c r="BB983" s="450">
        <v>59</v>
      </c>
      <c r="BC983" s="450">
        <v>56</v>
      </c>
      <c r="BD983" s="450">
        <v>41</v>
      </c>
      <c r="BE983" s="450" t="s">
        <v>239</v>
      </c>
      <c r="BF983" s="450" t="s">
        <v>239</v>
      </c>
      <c r="BG983" s="450" t="s">
        <v>239</v>
      </c>
      <c r="BH983" s="450" t="s">
        <v>239</v>
      </c>
      <c r="BI983" s="446" t="s">
        <v>198</v>
      </c>
      <c r="BJ983" s="446" t="s">
        <v>199</v>
      </c>
      <c r="BK983" s="452" t="s">
        <v>200</v>
      </c>
      <c r="BL983" s="459">
        <v>1.1499999999999999</v>
      </c>
      <c r="BM983" s="455">
        <v>40</v>
      </c>
      <c r="BN983" s="454" t="s">
        <v>911</v>
      </c>
      <c r="BO983" s="455" t="s">
        <v>912</v>
      </c>
      <c r="BP983" s="454" t="s">
        <v>195</v>
      </c>
      <c r="BQ983" s="454" t="s">
        <v>195</v>
      </c>
      <c r="BS983" s="432"/>
      <c r="BT983" s="485">
        <v>138.09473679999999</v>
      </c>
    </row>
    <row r="984" spans="1:72" ht="13.5" customHeight="1" outlineLevel="1">
      <c r="A984" s="54" t="s">
        <v>1769</v>
      </c>
      <c r="B984" s="432" t="s">
        <v>1699</v>
      </c>
      <c r="C984" s="432">
        <v>150</v>
      </c>
      <c r="D984" s="432">
        <v>6</v>
      </c>
      <c r="E984" s="432" t="s">
        <v>1764</v>
      </c>
      <c r="F984" s="433">
        <v>1190</v>
      </c>
      <c r="G984" s="456">
        <v>1059</v>
      </c>
      <c r="H984" s="434">
        <v>464</v>
      </c>
      <c r="I984" s="435">
        <v>118</v>
      </c>
      <c r="J984" s="436">
        <v>59</v>
      </c>
      <c r="K984" s="437">
        <v>47.2</v>
      </c>
      <c r="L984" s="438">
        <v>201.48624319633717</v>
      </c>
      <c r="M984" s="439">
        <v>100.74312159816859</v>
      </c>
      <c r="N984" s="478">
        <v>80.594497278534874</v>
      </c>
      <c r="O984" s="438">
        <v>267.93677477488524</v>
      </c>
      <c r="P984" s="439">
        <v>133.96838738744262</v>
      </c>
      <c r="Q984" s="437">
        <v>107.1747099099541</v>
      </c>
      <c r="R984" s="442">
        <v>344</v>
      </c>
      <c r="S984" s="443">
        <v>172</v>
      </c>
      <c r="T984" s="437">
        <v>137.6</v>
      </c>
      <c r="U984" s="444">
        <v>2170</v>
      </c>
      <c r="V984" s="432">
        <v>1085</v>
      </c>
      <c r="W984" s="445">
        <v>868</v>
      </c>
      <c r="X984" s="443" t="s">
        <v>231</v>
      </c>
      <c r="Y984" s="436" t="s">
        <v>194</v>
      </c>
      <c r="Z984" s="436">
        <v>95.6</v>
      </c>
      <c r="AA984" s="436">
        <v>96</v>
      </c>
      <c r="AB984" s="436">
        <v>95.8</v>
      </c>
      <c r="AC984" s="436">
        <v>95.4</v>
      </c>
      <c r="AD984" s="436">
        <v>73</v>
      </c>
      <c r="AE984" s="436">
        <v>82</v>
      </c>
      <c r="AF984" s="436">
        <v>85</v>
      </c>
      <c r="AG984" s="436">
        <v>662</v>
      </c>
      <c r="AH984" s="436">
        <v>926</v>
      </c>
      <c r="AI984" s="436">
        <v>1324</v>
      </c>
      <c r="AJ984" s="436">
        <v>867.22</v>
      </c>
      <c r="AK984" s="436">
        <v>140</v>
      </c>
      <c r="AL984" s="436">
        <v>200</v>
      </c>
      <c r="AM984" s="436">
        <v>131</v>
      </c>
      <c r="AN984" s="432">
        <v>28</v>
      </c>
      <c r="AO984" s="432">
        <v>43</v>
      </c>
      <c r="AP984" s="446">
        <v>1778</v>
      </c>
      <c r="AQ984" s="447">
        <v>118.1</v>
      </c>
      <c r="AR984" s="446">
        <v>1753.7908290828784</v>
      </c>
      <c r="AS984" s="449">
        <v>239.5017</v>
      </c>
      <c r="AT984" s="432" t="s">
        <v>299</v>
      </c>
      <c r="AU984" s="432" t="s">
        <v>197</v>
      </c>
      <c r="AV984" s="450">
        <v>64</v>
      </c>
      <c r="AW984" s="450">
        <v>75</v>
      </c>
      <c r="AX984" s="450">
        <v>45</v>
      </c>
      <c r="AY984" s="450">
        <v>55</v>
      </c>
      <c r="AZ984" s="450">
        <v>59</v>
      </c>
      <c r="BA984" s="450">
        <v>60</v>
      </c>
      <c r="BB984" s="450">
        <v>57</v>
      </c>
      <c r="BC984" s="450">
        <v>50</v>
      </c>
      <c r="BD984" s="450">
        <v>42</v>
      </c>
      <c r="BE984" s="450" t="s">
        <v>239</v>
      </c>
      <c r="BF984" s="450" t="s">
        <v>239</v>
      </c>
      <c r="BG984" s="450" t="s">
        <v>239</v>
      </c>
      <c r="BH984" s="450" t="s">
        <v>239</v>
      </c>
      <c r="BI984" s="446" t="s">
        <v>198</v>
      </c>
      <c r="BJ984" s="446" t="s">
        <v>199</v>
      </c>
      <c r="BK984" s="452" t="s">
        <v>200</v>
      </c>
      <c r="BL984" s="459">
        <v>1.1499999999999999</v>
      </c>
      <c r="BM984" s="455">
        <v>40</v>
      </c>
      <c r="BN984" s="454" t="s">
        <v>911</v>
      </c>
      <c r="BO984" s="455" t="s">
        <v>912</v>
      </c>
      <c r="BP984" s="454" t="s">
        <v>195</v>
      </c>
      <c r="BQ984" s="454" t="s">
        <v>195</v>
      </c>
      <c r="BS984" s="432"/>
      <c r="BT984" s="485">
        <v>126.7368421</v>
      </c>
    </row>
    <row r="985" spans="1:72" ht="13.5" customHeight="1" outlineLevel="1">
      <c r="A985" s="54" t="s">
        <v>1770</v>
      </c>
      <c r="B985" s="432" t="s">
        <v>1699</v>
      </c>
      <c r="C985" s="432">
        <v>200</v>
      </c>
      <c r="D985" s="432">
        <v>6</v>
      </c>
      <c r="E985" s="432" t="s">
        <v>1766</v>
      </c>
      <c r="F985" s="433">
        <v>1190</v>
      </c>
      <c r="G985" s="456">
        <v>1059</v>
      </c>
      <c r="H985" s="434">
        <v>464</v>
      </c>
      <c r="I985" s="435">
        <v>146</v>
      </c>
      <c r="J985" s="436">
        <v>73</v>
      </c>
      <c r="K985" s="437">
        <v>58.400000000000006</v>
      </c>
      <c r="L985" s="438">
        <v>261.48436894813534</v>
      </c>
      <c r="M985" s="439">
        <v>130.74218447406767</v>
      </c>
      <c r="N985" s="478">
        <v>104.59374757925414</v>
      </c>
      <c r="O985" s="438">
        <v>352.21105478511078</v>
      </c>
      <c r="P985" s="439">
        <v>176.10552739255539</v>
      </c>
      <c r="Q985" s="437">
        <v>140.88442191404431</v>
      </c>
      <c r="R985" s="442">
        <v>454</v>
      </c>
      <c r="S985" s="443">
        <v>227</v>
      </c>
      <c r="T985" s="437">
        <v>181.60000000000002</v>
      </c>
      <c r="U985" s="444">
        <v>2900</v>
      </c>
      <c r="V985" s="432">
        <v>1450</v>
      </c>
      <c r="W985" s="445">
        <v>1160</v>
      </c>
      <c r="X985" s="443" t="s">
        <v>231</v>
      </c>
      <c r="Y985" s="436" t="s">
        <v>194</v>
      </c>
      <c r="Z985" s="436">
        <v>95.6</v>
      </c>
      <c r="AA985" s="436">
        <v>96.2</v>
      </c>
      <c r="AB985" s="436">
        <v>95.8</v>
      </c>
      <c r="AC985" s="436">
        <v>95.4</v>
      </c>
      <c r="AD985" s="436">
        <v>75</v>
      </c>
      <c r="AE985" s="436">
        <v>83</v>
      </c>
      <c r="AF985" s="436">
        <v>86</v>
      </c>
      <c r="AG985" s="436">
        <v>883</v>
      </c>
      <c r="AH985" s="436">
        <v>1103</v>
      </c>
      <c r="AI985" s="436">
        <v>1776</v>
      </c>
      <c r="AJ985" s="436">
        <v>1156.73</v>
      </c>
      <c r="AK985" s="436">
        <v>125</v>
      </c>
      <c r="AL985" s="436">
        <v>200</v>
      </c>
      <c r="AM985" s="436">
        <v>131</v>
      </c>
      <c r="AN985" s="432">
        <v>25</v>
      </c>
      <c r="AO985" s="432">
        <v>32</v>
      </c>
      <c r="AP985" s="446">
        <v>2204</v>
      </c>
      <c r="AQ985" s="447">
        <v>148.80000000000001</v>
      </c>
      <c r="AR985" s="446">
        <v>2284.2618632607546</v>
      </c>
      <c r="AS985" s="449">
        <v>309.26580000000001</v>
      </c>
      <c r="AT985" s="432" t="s">
        <v>299</v>
      </c>
      <c r="AU985" s="432" t="s">
        <v>197</v>
      </c>
      <c r="AV985" s="450">
        <v>74</v>
      </c>
      <c r="AW985" s="450">
        <v>86</v>
      </c>
      <c r="AX985" s="450">
        <v>57</v>
      </c>
      <c r="AY985" s="450">
        <v>65</v>
      </c>
      <c r="AZ985" s="450">
        <v>69</v>
      </c>
      <c r="BA985" s="450">
        <v>70</v>
      </c>
      <c r="BB985" s="450">
        <v>65</v>
      </c>
      <c r="BC985" s="450">
        <v>61</v>
      </c>
      <c r="BD985" s="450">
        <v>52</v>
      </c>
      <c r="BE985" s="450" t="s">
        <v>239</v>
      </c>
      <c r="BF985" s="450" t="s">
        <v>239</v>
      </c>
      <c r="BG985" s="450" t="s">
        <v>239</v>
      </c>
      <c r="BH985" s="450" t="s">
        <v>239</v>
      </c>
      <c r="BI985" s="446" t="s">
        <v>198</v>
      </c>
      <c r="BJ985" s="446" t="s">
        <v>199</v>
      </c>
      <c r="BK985" s="452" t="s">
        <v>200</v>
      </c>
      <c r="BL985" s="459">
        <v>1.1499999999999999</v>
      </c>
      <c r="BM985" s="455">
        <v>40</v>
      </c>
      <c r="BN985" s="454" t="s">
        <v>911</v>
      </c>
      <c r="BO985" s="455" t="s">
        <v>912</v>
      </c>
      <c r="BP985" s="454" t="s">
        <v>195</v>
      </c>
      <c r="BQ985" s="454" t="s">
        <v>195</v>
      </c>
      <c r="BS985" s="432"/>
      <c r="BT985" s="485">
        <v>117.3894737</v>
      </c>
    </row>
    <row r="986" spans="1:72" ht="13.5" customHeight="1" outlineLevel="1">
      <c r="A986" s="54" t="s">
        <v>1771</v>
      </c>
      <c r="B986" s="432" t="s">
        <v>1699</v>
      </c>
      <c r="C986" s="432">
        <v>250</v>
      </c>
      <c r="D986" s="432">
        <v>6</v>
      </c>
      <c r="E986" s="432" t="s">
        <v>1766</v>
      </c>
      <c r="F986" s="433">
        <v>1190</v>
      </c>
      <c r="G986" s="456">
        <v>1059</v>
      </c>
      <c r="H986" s="434">
        <v>464</v>
      </c>
      <c r="I986" s="435">
        <v>172</v>
      </c>
      <c r="J986" s="436">
        <v>86</v>
      </c>
      <c r="K986" s="437">
        <v>68.8</v>
      </c>
      <c r="L986" s="438">
        <v>302.32770317448592</v>
      </c>
      <c r="M986" s="439">
        <v>151.16385158724296</v>
      </c>
      <c r="N986" s="478">
        <v>120.93108126979438</v>
      </c>
      <c r="O986" s="438">
        <v>425.79099867326727</v>
      </c>
      <c r="P986" s="439">
        <v>212.89549933663363</v>
      </c>
      <c r="Q986" s="437">
        <v>170.31639946930693</v>
      </c>
      <c r="R986" s="442">
        <v>562</v>
      </c>
      <c r="S986" s="443">
        <v>281</v>
      </c>
      <c r="T986" s="437">
        <v>224.8</v>
      </c>
      <c r="U986" s="444">
        <v>4100</v>
      </c>
      <c r="V986" s="432">
        <v>2050</v>
      </c>
      <c r="W986" s="445">
        <v>1640</v>
      </c>
      <c r="X986" s="443" t="s">
        <v>222</v>
      </c>
      <c r="Y986" s="436" t="s">
        <v>989</v>
      </c>
      <c r="Z986" s="436">
        <v>95.7</v>
      </c>
      <c r="AA986" s="436">
        <v>96</v>
      </c>
      <c r="AB986" s="436">
        <v>95.8</v>
      </c>
      <c r="AC986" s="436">
        <v>95.4</v>
      </c>
      <c r="AD986" s="436">
        <v>81</v>
      </c>
      <c r="AE986" s="436">
        <v>86</v>
      </c>
      <c r="AF986" s="436">
        <v>87</v>
      </c>
      <c r="AG986" s="436">
        <v>1104</v>
      </c>
      <c r="AH986" s="436">
        <v>1325</v>
      </c>
      <c r="AI986" s="436">
        <v>2648</v>
      </c>
      <c r="AJ986" s="436">
        <v>1446.24</v>
      </c>
      <c r="AK986" s="436">
        <v>120</v>
      </c>
      <c r="AL986" s="436">
        <v>200</v>
      </c>
      <c r="AM986" s="436">
        <v>131</v>
      </c>
      <c r="AN986" s="432">
        <v>20</v>
      </c>
      <c r="AO986" s="432">
        <v>25</v>
      </c>
      <c r="AP986" s="446">
        <v>2191</v>
      </c>
      <c r="AQ986" s="447">
        <v>145.9</v>
      </c>
      <c r="AR986" s="446">
        <v>2800.7812500643554</v>
      </c>
      <c r="AS986" s="449">
        <v>298.79539999999997</v>
      </c>
      <c r="AT986" s="432" t="s">
        <v>299</v>
      </c>
      <c r="AU986" s="432" t="s">
        <v>197</v>
      </c>
      <c r="AV986" s="450">
        <v>74</v>
      </c>
      <c r="AW986" s="450">
        <v>86</v>
      </c>
      <c r="AX986" s="450">
        <v>57</v>
      </c>
      <c r="AY986" s="450">
        <v>65</v>
      </c>
      <c r="AZ986" s="450">
        <v>69</v>
      </c>
      <c r="BA986" s="450">
        <v>70</v>
      </c>
      <c r="BB986" s="450">
        <v>65</v>
      </c>
      <c r="BC986" s="450">
        <v>61</v>
      </c>
      <c r="BD986" s="450">
        <v>52</v>
      </c>
      <c r="BE986" s="450" t="s">
        <v>239</v>
      </c>
      <c r="BF986" s="450" t="s">
        <v>239</v>
      </c>
      <c r="BG986" s="450" t="s">
        <v>239</v>
      </c>
      <c r="BH986" s="450" t="s">
        <v>239</v>
      </c>
      <c r="BI986" s="446" t="s">
        <v>198</v>
      </c>
      <c r="BJ986" s="446" t="s">
        <v>199</v>
      </c>
      <c r="BK986" s="452" t="s">
        <v>200</v>
      </c>
      <c r="BL986" s="459">
        <v>1.1499999999999999</v>
      </c>
      <c r="BM986" s="455">
        <v>40</v>
      </c>
      <c r="BN986" s="454" t="s">
        <v>911</v>
      </c>
      <c r="BO986" s="455" t="s">
        <v>912</v>
      </c>
      <c r="BP986" s="454" t="s">
        <v>195</v>
      </c>
      <c r="BQ986" s="454" t="s">
        <v>195</v>
      </c>
      <c r="BS986" s="432"/>
      <c r="BT986" s="485">
        <v>135.51052630000001</v>
      </c>
    </row>
    <row r="987" spans="1:72" ht="13.5" customHeight="1" outlineLevel="1">
      <c r="A987" s="54" t="s">
        <v>1772</v>
      </c>
      <c r="B987" s="432" t="s">
        <v>1773</v>
      </c>
      <c r="C987" s="432">
        <v>1.5</v>
      </c>
      <c r="D987" s="432">
        <v>2</v>
      </c>
      <c r="E987" s="432" t="s">
        <v>192</v>
      </c>
      <c r="F987" s="433">
        <v>3485</v>
      </c>
      <c r="G987" s="456">
        <v>3136.5</v>
      </c>
      <c r="H987" s="434">
        <v>1463.7</v>
      </c>
      <c r="I987" s="435">
        <v>1.8</v>
      </c>
      <c r="J987" s="436">
        <v>0.9</v>
      </c>
      <c r="K987" s="437">
        <v>0.72000000000000008</v>
      </c>
      <c r="L987" s="438">
        <v>2.6126573653262684</v>
      </c>
      <c r="M987" s="439">
        <v>1.3063286826631342</v>
      </c>
      <c r="N987" s="478">
        <v>1.0450629461305074</v>
      </c>
      <c r="O987" s="438">
        <v>3.2559405542264535</v>
      </c>
      <c r="P987" s="439">
        <v>1.6279702771132267</v>
      </c>
      <c r="Q987" s="437">
        <v>1.3023762216905814</v>
      </c>
      <c r="R987" s="442">
        <v>4</v>
      </c>
      <c r="S987" s="443">
        <v>2</v>
      </c>
      <c r="T987" s="437">
        <v>1.6</v>
      </c>
      <c r="U987" s="444">
        <v>32</v>
      </c>
      <c r="V987" s="432">
        <v>16</v>
      </c>
      <c r="W987" s="445">
        <v>12.8</v>
      </c>
      <c r="X987" s="443" t="s">
        <v>210</v>
      </c>
      <c r="Y987" s="436" t="s">
        <v>194</v>
      </c>
      <c r="Z987" s="436">
        <v>78</v>
      </c>
      <c r="AA987" s="436">
        <v>82</v>
      </c>
      <c r="AB987" s="436">
        <v>82.5</v>
      </c>
      <c r="AC987" s="436">
        <v>81.5</v>
      </c>
      <c r="AD987" s="436">
        <v>69</v>
      </c>
      <c r="AE987" s="436">
        <v>79</v>
      </c>
      <c r="AF987" s="436">
        <v>85</v>
      </c>
      <c r="AG987" s="436">
        <v>2.2999999999999998</v>
      </c>
      <c r="AH987" s="436">
        <v>6.21</v>
      </c>
      <c r="AI987" s="436">
        <v>7.3599999999999994</v>
      </c>
      <c r="AJ987" s="436">
        <v>5.7729999999999988</v>
      </c>
      <c r="AK987" s="436">
        <v>270</v>
      </c>
      <c r="AL987" s="436">
        <v>320</v>
      </c>
      <c r="AM987" s="436">
        <v>251</v>
      </c>
      <c r="AN987" s="432">
        <v>0</v>
      </c>
      <c r="AO987" s="432">
        <v>0</v>
      </c>
      <c r="AP987" s="446">
        <v>5225</v>
      </c>
      <c r="AQ987" s="447">
        <v>0</v>
      </c>
      <c r="AR987" s="446">
        <v>0</v>
      </c>
      <c r="AS987" s="449">
        <v>0.11</v>
      </c>
      <c r="AT987" s="432" t="s">
        <v>299</v>
      </c>
      <c r="AU987" s="432" t="s">
        <v>197</v>
      </c>
      <c r="AV987" s="450">
        <v>64</v>
      </c>
      <c r="AW987" s="450">
        <v>76</v>
      </c>
      <c r="AX987" s="450">
        <v>31</v>
      </c>
      <c r="AY987" s="450">
        <v>44</v>
      </c>
      <c r="AZ987" s="450">
        <v>52</v>
      </c>
      <c r="BA987" s="450">
        <v>62</v>
      </c>
      <c r="BB987" s="450">
        <v>59</v>
      </c>
      <c r="BC987" s="450">
        <v>54</v>
      </c>
      <c r="BD987" s="450">
        <v>46</v>
      </c>
      <c r="BE987" s="450" t="s">
        <v>195</v>
      </c>
      <c r="BF987" s="450" t="s">
        <v>239</v>
      </c>
      <c r="BG987" s="450" t="s">
        <v>195</v>
      </c>
      <c r="BH987" s="450" t="s">
        <v>195</v>
      </c>
      <c r="BI987" s="446" t="s">
        <v>198</v>
      </c>
      <c r="BJ987" s="446" t="s">
        <v>1774</v>
      </c>
      <c r="BK987" s="452" t="s">
        <v>1775</v>
      </c>
      <c r="BL987" s="459">
        <v>1</v>
      </c>
      <c r="BM987" s="455">
        <v>40</v>
      </c>
      <c r="BN987" s="454" t="s">
        <v>195</v>
      </c>
      <c r="BO987" s="455" t="s">
        <v>195</v>
      </c>
      <c r="BP987" s="454" t="s">
        <v>195</v>
      </c>
      <c r="BQ987" s="454" t="s">
        <v>195</v>
      </c>
      <c r="BS987" s="432"/>
      <c r="BT987"/>
    </row>
    <row r="988" spans="1:72" ht="13.5" customHeight="1" outlineLevel="1">
      <c r="A988" s="54" t="s">
        <v>1776</v>
      </c>
      <c r="B988" s="432" t="s">
        <v>1773</v>
      </c>
      <c r="C988" s="432">
        <v>2</v>
      </c>
      <c r="D988" s="432">
        <v>2</v>
      </c>
      <c r="E988" s="432" t="s">
        <v>204</v>
      </c>
      <c r="F988" s="433">
        <v>3495</v>
      </c>
      <c r="G988" s="456">
        <v>3145.5</v>
      </c>
      <c r="H988" s="434">
        <v>1467.8999999999999</v>
      </c>
      <c r="I988" s="435">
        <v>2.2000000000000002</v>
      </c>
      <c r="J988" s="436">
        <v>1.1000000000000001</v>
      </c>
      <c r="K988" s="437">
        <v>0.88000000000000012</v>
      </c>
      <c r="L988" s="438">
        <v>3.214365431717952</v>
      </c>
      <c r="M988" s="439">
        <v>1.607182715858976</v>
      </c>
      <c r="N988" s="478">
        <v>1.2857461726871808</v>
      </c>
      <c r="O988" s="438">
        <v>4.0724403209528433</v>
      </c>
      <c r="P988" s="439">
        <v>2.0362201604764216</v>
      </c>
      <c r="Q988" s="437">
        <v>1.6289761283811375</v>
      </c>
      <c r="R988" s="442">
        <v>5</v>
      </c>
      <c r="S988" s="443">
        <v>2.5</v>
      </c>
      <c r="T988" s="437">
        <v>2</v>
      </c>
      <c r="U988" s="444">
        <v>44</v>
      </c>
      <c r="V988" s="432">
        <v>22</v>
      </c>
      <c r="W988" s="445">
        <v>17.600000000000001</v>
      </c>
      <c r="X988" s="443" t="s">
        <v>210</v>
      </c>
      <c r="Y988" s="436" t="s">
        <v>194</v>
      </c>
      <c r="Z988" s="436">
        <v>79.900000000000006</v>
      </c>
      <c r="AA988" s="436">
        <v>83.2</v>
      </c>
      <c r="AB988" s="436">
        <v>84</v>
      </c>
      <c r="AC988" s="436">
        <v>82.5</v>
      </c>
      <c r="AD988" s="436">
        <v>73</v>
      </c>
      <c r="AE988" s="436">
        <v>83</v>
      </c>
      <c r="AF988" s="436">
        <v>89</v>
      </c>
      <c r="AG988" s="436">
        <v>3</v>
      </c>
      <c r="AH988" s="436">
        <v>8.1000000000000014</v>
      </c>
      <c r="AI988" s="436">
        <v>9.6000000000000014</v>
      </c>
      <c r="AJ988" s="436">
        <v>6.99</v>
      </c>
      <c r="AK988" s="436">
        <v>270</v>
      </c>
      <c r="AL988" s="436">
        <v>320</v>
      </c>
      <c r="AM988" s="436">
        <v>233</v>
      </c>
      <c r="AN988" s="432">
        <v>0</v>
      </c>
      <c r="AO988" s="432">
        <v>0</v>
      </c>
      <c r="AP988" s="446">
        <v>5240</v>
      </c>
      <c r="AQ988" s="447">
        <v>0</v>
      </c>
      <c r="AR988" s="446">
        <v>0</v>
      </c>
      <c r="AS988" s="449">
        <v>0.15</v>
      </c>
      <c r="AT988" s="432" t="s">
        <v>299</v>
      </c>
      <c r="AU988" s="432" t="s">
        <v>197</v>
      </c>
      <c r="AV988" s="450">
        <v>64</v>
      </c>
      <c r="AW988" s="450">
        <v>76</v>
      </c>
      <c r="AX988" s="450">
        <v>31</v>
      </c>
      <c r="AY988" s="450">
        <v>44</v>
      </c>
      <c r="AZ988" s="450">
        <v>52</v>
      </c>
      <c r="BA988" s="450">
        <v>62</v>
      </c>
      <c r="BB988" s="450">
        <v>59</v>
      </c>
      <c r="BC988" s="450">
        <v>54</v>
      </c>
      <c r="BD988" s="450">
        <v>46</v>
      </c>
      <c r="BE988" s="450" t="s">
        <v>195</v>
      </c>
      <c r="BF988" s="450" t="s">
        <v>239</v>
      </c>
      <c r="BG988" s="450" t="s">
        <v>195</v>
      </c>
      <c r="BH988" s="450" t="s">
        <v>195</v>
      </c>
      <c r="BI988" s="446" t="s">
        <v>198</v>
      </c>
      <c r="BJ988" s="446" t="s">
        <v>1774</v>
      </c>
      <c r="BK988" s="452" t="s">
        <v>1775</v>
      </c>
      <c r="BL988" s="459">
        <v>1</v>
      </c>
      <c r="BM988" s="455">
        <v>40</v>
      </c>
      <c r="BN988" s="454" t="s">
        <v>195</v>
      </c>
      <c r="BO988" s="455" t="s">
        <v>195</v>
      </c>
      <c r="BP988" s="454" t="s">
        <v>195</v>
      </c>
      <c r="BQ988" s="454" t="s">
        <v>195</v>
      </c>
      <c r="BS988" s="432"/>
      <c r="BT988"/>
    </row>
    <row r="989" spans="1:72" ht="13.5" customHeight="1" outlineLevel="1">
      <c r="A989" s="54" t="s">
        <v>1777</v>
      </c>
      <c r="B989" s="432" t="s">
        <v>1773</v>
      </c>
      <c r="C989" s="432">
        <v>1</v>
      </c>
      <c r="D989" s="432">
        <v>4</v>
      </c>
      <c r="E989" s="432" t="s">
        <v>192</v>
      </c>
      <c r="F989" s="433">
        <v>1745</v>
      </c>
      <c r="G989" s="456">
        <v>1570.5</v>
      </c>
      <c r="H989" s="434">
        <v>732.9</v>
      </c>
      <c r="I989" s="435">
        <v>2.2000000000000002</v>
      </c>
      <c r="J989" s="436">
        <v>1.1000000000000001</v>
      </c>
      <c r="K989" s="437">
        <v>0.88000000000000012</v>
      </c>
      <c r="L989" s="438">
        <v>2.2906398755719506</v>
      </c>
      <c r="M989" s="439">
        <v>1.1453199377859753</v>
      </c>
      <c r="N989" s="478">
        <v>0.91625595022878026</v>
      </c>
      <c r="O989" s="438">
        <v>2.6045272912843549</v>
      </c>
      <c r="P989" s="439">
        <v>1.3022636456421774</v>
      </c>
      <c r="Q989" s="437">
        <v>1.0418109165137419</v>
      </c>
      <c r="R989" s="442">
        <v>3</v>
      </c>
      <c r="S989" s="443">
        <v>1.5</v>
      </c>
      <c r="T989" s="437">
        <v>1.2000000000000002</v>
      </c>
      <c r="U989" s="444">
        <v>22</v>
      </c>
      <c r="V989" s="432">
        <v>11</v>
      </c>
      <c r="W989" s="445">
        <v>8.8000000000000007</v>
      </c>
      <c r="X989" s="443" t="s">
        <v>210</v>
      </c>
      <c r="Y989" s="436" t="s">
        <v>194</v>
      </c>
      <c r="Z989" s="436">
        <v>78.7</v>
      </c>
      <c r="AA989" s="436">
        <v>81.8</v>
      </c>
      <c r="AB989" s="436">
        <v>82.5</v>
      </c>
      <c r="AC989" s="436">
        <v>81.5</v>
      </c>
      <c r="AD989" s="436">
        <v>52</v>
      </c>
      <c r="AE989" s="436">
        <v>66</v>
      </c>
      <c r="AF989" s="436">
        <v>76</v>
      </c>
      <c r="AG989" s="436">
        <v>3</v>
      </c>
      <c r="AH989" s="436">
        <v>8.6999999999999993</v>
      </c>
      <c r="AI989" s="436">
        <v>9.6000000000000014</v>
      </c>
      <c r="AJ989" s="436">
        <v>8.1000000000000014</v>
      </c>
      <c r="AK989" s="436">
        <v>290</v>
      </c>
      <c r="AL989" s="436">
        <v>320</v>
      </c>
      <c r="AM989" s="436">
        <v>270</v>
      </c>
      <c r="AN989" s="432">
        <v>0</v>
      </c>
      <c r="AO989" s="432">
        <v>0</v>
      </c>
      <c r="AP989" s="446">
        <v>3490</v>
      </c>
      <c r="AQ989" s="447">
        <v>0</v>
      </c>
      <c r="AR989" s="446">
        <v>0</v>
      </c>
      <c r="AS989" s="449">
        <v>7.0000000000000007E-2</v>
      </c>
      <c r="AT989" s="432" t="s">
        <v>299</v>
      </c>
      <c r="AU989" s="432" t="s">
        <v>197</v>
      </c>
      <c r="AV989" s="450">
        <v>50</v>
      </c>
      <c r="AW989" s="450">
        <v>62</v>
      </c>
      <c r="AX989" s="450" t="s">
        <v>206</v>
      </c>
      <c r="AY989" s="450">
        <v>37</v>
      </c>
      <c r="AZ989" s="450">
        <v>40</v>
      </c>
      <c r="BA989" s="450">
        <v>49</v>
      </c>
      <c r="BB989" s="450">
        <v>45</v>
      </c>
      <c r="BC989" s="450">
        <v>37</v>
      </c>
      <c r="BD989" s="450">
        <v>31</v>
      </c>
      <c r="BE989" s="450" t="s">
        <v>195</v>
      </c>
      <c r="BF989" s="450" t="s">
        <v>239</v>
      </c>
      <c r="BG989" s="450" t="s">
        <v>195</v>
      </c>
      <c r="BH989" s="450" t="s">
        <v>195</v>
      </c>
      <c r="BI989" s="446" t="s">
        <v>198</v>
      </c>
      <c r="BJ989" s="446" t="s">
        <v>1774</v>
      </c>
      <c r="BK989" s="452" t="s">
        <v>1775</v>
      </c>
      <c r="BL989" s="459">
        <v>1</v>
      </c>
      <c r="BM989" s="455">
        <v>40</v>
      </c>
      <c r="BN989" s="454" t="s">
        <v>195</v>
      </c>
      <c r="BO989" s="455" t="s">
        <v>195</v>
      </c>
      <c r="BP989" s="454" t="s">
        <v>195</v>
      </c>
      <c r="BQ989" s="454" t="s">
        <v>195</v>
      </c>
      <c r="BS989" s="432"/>
      <c r="BT989"/>
    </row>
    <row r="990" spans="1:72" ht="13.5" customHeight="1" outlineLevel="1">
      <c r="A990" s="54" t="s">
        <v>1778</v>
      </c>
      <c r="B990" s="432" t="s">
        <v>1773</v>
      </c>
      <c r="C990" s="432">
        <v>1.5</v>
      </c>
      <c r="D990" s="432">
        <v>4</v>
      </c>
      <c r="E990" s="432" t="s">
        <v>204</v>
      </c>
      <c r="F990" s="433">
        <v>1740</v>
      </c>
      <c r="G990" s="456">
        <v>1548.6000000000001</v>
      </c>
      <c r="H990" s="434">
        <v>904.80000000000007</v>
      </c>
      <c r="I990" s="435">
        <v>2.8</v>
      </c>
      <c r="J990" s="436">
        <v>1.4</v>
      </c>
      <c r="K990" s="437">
        <v>1.1199999999999999</v>
      </c>
      <c r="L990" s="438">
        <v>3.2267019918734166</v>
      </c>
      <c r="M990" s="439">
        <v>1.6133509959367083</v>
      </c>
      <c r="N990" s="478">
        <v>1.2906807967493668</v>
      </c>
      <c r="O990" s="438">
        <v>3.7701283242968922</v>
      </c>
      <c r="P990" s="439">
        <v>1.8850641621484461</v>
      </c>
      <c r="Q990" s="437">
        <v>1.508051329718757</v>
      </c>
      <c r="R990" s="442">
        <v>4.4000000000000004</v>
      </c>
      <c r="S990" s="443">
        <v>2.2000000000000002</v>
      </c>
      <c r="T990" s="437">
        <v>1.7600000000000002</v>
      </c>
      <c r="U990" s="444">
        <v>34</v>
      </c>
      <c r="V990" s="432">
        <v>17</v>
      </c>
      <c r="W990" s="445">
        <v>13.600000000000001</v>
      </c>
      <c r="X990" s="443" t="s">
        <v>193</v>
      </c>
      <c r="Y990" s="436" t="s">
        <v>194</v>
      </c>
      <c r="Z990" s="436">
        <v>80.7</v>
      </c>
      <c r="AA990" s="436">
        <v>83.5</v>
      </c>
      <c r="AB990" s="436">
        <v>84</v>
      </c>
      <c r="AC990" s="436">
        <v>82.5</v>
      </c>
      <c r="AD990" s="436">
        <v>54</v>
      </c>
      <c r="AE990" s="436">
        <v>67</v>
      </c>
      <c r="AF990" s="436">
        <v>76</v>
      </c>
      <c r="AG990" s="436">
        <v>4.5</v>
      </c>
      <c r="AH990" s="436">
        <v>13.049999999999999</v>
      </c>
      <c r="AI990" s="436">
        <v>14.4</v>
      </c>
      <c r="AJ990" s="436">
        <v>13.904999999999999</v>
      </c>
      <c r="AK990" s="436">
        <v>290</v>
      </c>
      <c r="AL990" s="436">
        <v>320</v>
      </c>
      <c r="AM990" s="436">
        <v>309</v>
      </c>
      <c r="AN990" s="432">
        <v>0</v>
      </c>
      <c r="AO990" s="432">
        <v>0</v>
      </c>
      <c r="AP990" s="446">
        <v>3480</v>
      </c>
      <c r="AQ990" s="447">
        <v>0</v>
      </c>
      <c r="AR990" s="446">
        <v>0</v>
      </c>
      <c r="AS990" s="449">
        <v>0.1</v>
      </c>
      <c r="AT990" s="432" t="s">
        <v>299</v>
      </c>
      <c r="AU990" s="432" t="s">
        <v>197</v>
      </c>
      <c r="AV990" s="450">
        <v>50</v>
      </c>
      <c r="AW990" s="450">
        <v>62</v>
      </c>
      <c r="AX990" s="450" t="s">
        <v>206</v>
      </c>
      <c r="AY990" s="450">
        <v>37</v>
      </c>
      <c r="AZ990" s="450">
        <v>40</v>
      </c>
      <c r="BA990" s="450">
        <v>49</v>
      </c>
      <c r="BB990" s="450">
        <v>45</v>
      </c>
      <c r="BC990" s="450">
        <v>37</v>
      </c>
      <c r="BD990" s="450">
        <v>31</v>
      </c>
      <c r="BE990" s="450" t="s">
        <v>195</v>
      </c>
      <c r="BF990" s="450" t="s">
        <v>239</v>
      </c>
      <c r="BG990" s="450" t="s">
        <v>195</v>
      </c>
      <c r="BH990" s="450" t="s">
        <v>195</v>
      </c>
      <c r="BI990" s="446" t="s">
        <v>198</v>
      </c>
      <c r="BJ990" s="446" t="s">
        <v>1774</v>
      </c>
      <c r="BK990" s="452" t="s">
        <v>1775</v>
      </c>
      <c r="BL990" s="459">
        <v>1</v>
      </c>
      <c r="BM990" s="455">
        <v>40</v>
      </c>
      <c r="BN990" s="454" t="s">
        <v>195</v>
      </c>
      <c r="BO990" s="455" t="s">
        <v>195</v>
      </c>
      <c r="BP990" s="454" t="s">
        <v>195</v>
      </c>
      <c r="BQ990" s="454" t="s">
        <v>195</v>
      </c>
      <c r="BS990" s="432"/>
      <c r="BT990"/>
    </row>
    <row r="991" spans="1:72" ht="13.5" customHeight="1" outlineLevel="1">
      <c r="A991" s="54" t="s">
        <v>1779</v>
      </c>
      <c r="B991" s="432" t="s">
        <v>1773</v>
      </c>
      <c r="C991" s="432">
        <v>2</v>
      </c>
      <c r="D991" s="432">
        <v>4</v>
      </c>
      <c r="E991" s="432" t="s">
        <v>204</v>
      </c>
      <c r="F991" s="433">
        <v>1735</v>
      </c>
      <c r="G991" s="456">
        <v>1544.15</v>
      </c>
      <c r="H991" s="434">
        <v>902.2</v>
      </c>
      <c r="I991" s="435">
        <v>3.8</v>
      </c>
      <c r="J991" s="436">
        <v>1.9</v>
      </c>
      <c r="K991" s="437">
        <v>1.52</v>
      </c>
      <c r="L991" s="438">
        <v>4.4677412195170385</v>
      </c>
      <c r="M991" s="439">
        <v>2.2338706097585193</v>
      </c>
      <c r="N991" s="478">
        <v>1.7870964878068154</v>
      </c>
      <c r="O991" s="438">
        <v>5.0208248018945847</v>
      </c>
      <c r="P991" s="439">
        <v>2.5104124009472923</v>
      </c>
      <c r="Q991" s="437">
        <v>2.0083299207578338</v>
      </c>
      <c r="R991" s="442">
        <v>5.8</v>
      </c>
      <c r="S991" s="443">
        <v>2.9</v>
      </c>
      <c r="T991" s="437">
        <v>2.3199999999999998</v>
      </c>
      <c r="U991" s="444">
        <v>42</v>
      </c>
      <c r="V991" s="432">
        <v>21</v>
      </c>
      <c r="W991" s="445">
        <v>16.8</v>
      </c>
      <c r="X991" s="443" t="s">
        <v>210</v>
      </c>
      <c r="Y991" s="436" t="s">
        <v>194</v>
      </c>
      <c r="Z991" s="436">
        <v>80.7</v>
      </c>
      <c r="AA991" s="436">
        <v>83.6</v>
      </c>
      <c r="AB991" s="436">
        <v>84</v>
      </c>
      <c r="AC991" s="436">
        <v>82.5</v>
      </c>
      <c r="AD991" s="436">
        <v>52</v>
      </c>
      <c r="AE991" s="436">
        <v>67</v>
      </c>
      <c r="AF991" s="436">
        <v>77</v>
      </c>
      <c r="AG991" s="436">
        <v>6.1</v>
      </c>
      <c r="AH991" s="436">
        <v>17.689999999999998</v>
      </c>
      <c r="AI991" s="436">
        <v>18.91</v>
      </c>
      <c r="AJ991" s="436">
        <v>17.995000000000001</v>
      </c>
      <c r="AK991" s="436">
        <v>290</v>
      </c>
      <c r="AL991" s="436">
        <v>310</v>
      </c>
      <c r="AM991" s="436">
        <v>295</v>
      </c>
      <c r="AN991" s="432">
        <v>0</v>
      </c>
      <c r="AO991" s="432">
        <v>0</v>
      </c>
      <c r="AP991" s="446">
        <v>3470</v>
      </c>
      <c r="AQ991" s="447">
        <v>0</v>
      </c>
      <c r="AR991" s="446">
        <v>0</v>
      </c>
      <c r="AS991" s="449">
        <v>0.13</v>
      </c>
      <c r="AT991" s="432" t="s">
        <v>299</v>
      </c>
      <c r="AU991" s="432" t="s">
        <v>197</v>
      </c>
      <c r="AV991" s="450">
        <v>50</v>
      </c>
      <c r="AW991" s="450">
        <v>62</v>
      </c>
      <c r="AX991" s="450" t="s">
        <v>206</v>
      </c>
      <c r="AY991" s="450">
        <v>37</v>
      </c>
      <c r="AZ991" s="450">
        <v>40</v>
      </c>
      <c r="BA991" s="450">
        <v>49</v>
      </c>
      <c r="BB991" s="450">
        <v>45</v>
      </c>
      <c r="BC991" s="450">
        <v>37</v>
      </c>
      <c r="BD991" s="450">
        <v>31</v>
      </c>
      <c r="BE991" s="450" t="s">
        <v>195</v>
      </c>
      <c r="BF991" s="450" t="s">
        <v>239</v>
      </c>
      <c r="BG991" s="450" t="s">
        <v>195</v>
      </c>
      <c r="BH991" s="450" t="s">
        <v>195</v>
      </c>
      <c r="BI991" s="446" t="s">
        <v>198</v>
      </c>
      <c r="BJ991" s="446" t="s">
        <v>1774</v>
      </c>
      <c r="BK991" s="452" t="s">
        <v>1775</v>
      </c>
      <c r="BL991" s="459">
        <v>1</v>
      </c>
      <c r="BM991" s="455">
        <v>40</v>
      </c>
      <c r="BN991" s="454" t="s">
        <v>195</v>
      </c>
      <c r="BO991" s="455" t="s">
        <v>195</v>
      </c>
      <c r="BP991" s="454" t="s">
        <v>195</v>
      </c>
      <c r="BQ991" s="454" t="s">
        <v>195</v>
      </c>
      <c r="BS991" s="432"/>
      <c r="BT991"/>
    </row>
    <row r="992" spans="1:72" ht="13.5" customHeight="1" outlineLevel="1">
      <c r="A992" s="54" t="s">
        <v>1780</v>
      </c>
      <c r="B992" s="432" t="s">
        <v>1773</v>
      </c>
      <c r="C992" s="432">
        <v>1</v>
      </c>
      <c r="D992" s="432">
        <v>6</v>
      </c>
      <c r="E992" s="432" t="s">
        <v>204</v>
      </c>
      <c r="F992" s="433">
        <v>1140</v>
      </c>
      <c r="G992" s="456">
        <v>1014.6</v>
      </c>
      <c r="H992" s="434">
        <v>535.79999999999995</v>
      </c>
      <c r="I992" s="435">
        <v>2.6</v>
      </c>
      <c r="J992" s="436">
        <v>1.3</v>
      </c>
      <c r="K992" s="437">
        <v>1.04</v>
      </c>
      <c r="L992" s="438">
        <v>2.9214081983266804</v>
      </c>
      <c r="M992" s="439">
        <v>1.4607040991633402</v>
      </c>
      <c r="N992" s="478">
        <v>1.1685632793306722</v>
      </c>
      <c r="O992" s="438">
        <v>3.1864852112459157</v>
      </c>
      <c r="P992" s="439">
        <v>1.5932426056229578</v>
      </c>
      <c r="Q992" s="437">
        <v>1.2745940844983663</v>
      </c>
      <c r="R992" s="442">
        <v>3.6</v>
      </c>
      <c r="S992" s="443">
        <v>1.8</v>
      </c>
      <c r="T992" s="437">
        <v>1.4400000000000002</v>
      </c>
      <c r="U992" s="444">
        <v>18</v>
      </c>
      <c r="V992" s="432">
        <v>9</v>
      </c>
      <c r="W992" s="445">
        <v>7.2</v>
      </c>
      <c r="X992" s="443" t="s">
        <v>213</v>
      </c>
      <c r="Y992" s="436" t="s">
        <v>194</v>
      </c>
      <c r="Z992" s="436">
        <v>76.400000000000006</v>
      </c>
      <c r="AA992" s="436">
        <v>78.8</v>
      </c>
      <c r="AB992" s="436">
        <v>80</v>
      </c>
      <c r="AC992" s="436">
        <v>78.5</v>
      </c>
      <c r="AD992" s="436">
        <v>42</v>
      </c>
      <c r="AE992" s="436">
        <v>56</v>
      </c>
      <c r="AF992" s="436">
        <v>65</v>
      </c>
      <c r="AG992" s="436">
        <v>4.5999999999999996</v>
      </c>
      <c r="AH992" s="436">
        <v>10.6</v>
      </c>
      <c r="AI992" s="436">
        <v>13.339999999999998</v>
      </c>
      <c r="AJ992" s="436">
        <v>11.223999999999998</v>
      </c>
      <c r="AK992" s="436">
        <v>230</v>
      </c>
      <c r="AL992" s="436">
        <v>290</v>
      </c>
      <c r="AM992" s="436">
        <v>244</v>
      </c>
      <c r="AN992" s="432">
        <v>0</v>
      </c>
      <c r="AO992" s="432">
        <v>0</v>
      </c>
      <c r="AP992" s="446">
        <v>2280</v>
      </c>
      <c r="AQ992" s="447">
        <v>0</v>
      </c>
      <c r="AR992" s="446">
        <v>0</v>
      </c>
      <c r="AS992" s="449">
        <v>0.05</v>
      </c>
      <c r="AT992" s="432" t="s">
        <v>299</v>
      </c>
      <c r="AU992" s="432" t="s">
        <v>197</v>
      </c>
      <c r="AV992" s="450">
        <v>0</v>
      </c>
      <c r="AW992" s="450">
        <v>0</v>
      </c>
      <c r="AX992" s="450">
        <v>0</v>
      </c>
      <c r="AY992" s="450">
        <v>0</v>
      </c>
      <c r="AZ992" s="450">
        <v>0</v>
      </c>
      <c r="BA992" s="450">
        <v>0</v>
      </c>
      <c r="BB992" s="450">
        <v>0</v>
      </c>
      <c r="BC992" s="450">
        <v>0</v>
      </c>
      <c r="BD992" s="450">
        <v>0</v>
      </c>
      <c r="BE992" s="450" t="s">
        <v>195</v>
      </c>
      <c r="BF992" s="450" t="s">
        <v>239</v>
      </c>
      <c r="BG992" s="450" t="s">
        <v>195</v>
      </c>
      <c r="BH992" s="450" t="s">
        <v>195</v>
      </c>
      <c r="BI992" s="446" t="s">
        <v>198</v>
      </c>
      <c r="BJ992" s="446" t="s">
        <v>1774</v>
      </c>
      <c r="BK992" s="452" t="s">
        <v>1775</v>
      </c>
      <c r="BL992" s="459">
        <v>1</v>
      </c>
      <c r="BM992" s="455">
        <v>40</v>
      </c>
      <c r="BN992" s="454" t="s">
        <v>195</v>
      </c>
      <c r="BO992" s="455" t="s">
        <v>195</v>
      </c>
      <c r="BP992" s="454" t="s">
        <v>195</v>
      </c>
      <c r="BQ992" s="454" t="s">
        <v>195</v>
      </c>
      <c r="BS992" s="432"/>
      <c r="BT992"/>
    </row>
    <row r="993" spans="1:71" customFormat="1" ht="13.5" customHeight="1" outlineLevel="1">
      <c r="A993" s="54" t="s">
        <v>1781</v>
      </c>
      <c r="B993" s="432" t="s">
        <v>1773</v>
      </c>
      <c r="C993" s="432">
        <v>3</v>
      </c>
      <c r="D993" s="432">
        <v>2</v>
      </c>
      <c r="E993" s="432" t="s">
        <v>212</v>
      </c>
      <c r="F993" s="433">
        <v>3510</v>
      </c>
      <c r="G993" s="456">
        <v>3159</v>
      </c>
      <c r="H993" s="434">
        <v>1439.1</v>
      </c>
      <c r="I993" s="435">
        <v>3.4</v>
      </c>
      <c r="J993" s="436">
        <v>1.7</v>
      </c>
      <c r="K993" s="437">
        <v>1.36</v>
      </c>
      <c r="L993" s="438">
        <v>4.4745654543153464</v>
      </c>
      <c r="M993" s="439">
        <v>2.2372827271576732</v>
      </c>
      <c r="N993" s="478">
        <v>1.7898261817261387</v>
      </c>
      <c r="O993" s="438">
        <v>5.8258708734612101</v>
      </c>
      <c r="P993" s="439">
        <v>2.9129354367306051</v>
      </c>
      <c r="Q993" s="437">
        <v>2.3303483493844843</v>
      </c>
      <c r="R993" s="442">
        <v>7.2</v>
      </c>
      <c r="S993" s="443">
        <v>3.6</v>
      </c>
      <c r="T993" s="437">
        <v>2.8800000000000003</v>
      </c>
      <c r="U993" s="444">
        <v>64</v>
      </c>
      <c r="V993" s="432">
        <v>32</v>
      </c>
      <c r="W993" s="445">
        <v>25.6</v>
      </c>
      <c r="X993" s="443" t="s">
        <v>210</v>
      </c>
      <c r="Y993" s="436" t="s">
        <v>194</v>
      </c>
      <c r="Z993" s="436">
        <v>83.8</v>
      </c>
      <c r="AA993" s="436">
        <v>86.2</v>
      </c>
      <c r="AB993" s="436">
        <v>86.5</v>
      </c>
      <c r="AC993" s="436">
        <v>85.5</v>
      </c>
      <c r="AD993" s="436">
        <v>75</v>
      </c>
      <c r="AE993" s="436">
        <v>84</v>
      </c>
      <c r="AF993" s="436">
        <v>90</v>
      </c>
      <c r="AG993" s="436">
        <v>4.5</v>
      </c>
      <c r="AH993" s="436">
        <v>10.35</v>
      </c>
      <c r="AI993" s="436">
        <v>14.4</v>
      </c>
      <c r="AJ993" s="436">
        <v>9.18</v>
      </c>
      <c r="AK993" s="436">
        <v>230</v>
      </c>
      <c r="AL993" s="436">
        <v>320</v>
      </c>
      <c r="AM993" s="436">
        <v>204</v>
      </c>
      <c r="AN993" s="432">
        <v>0</v>
      </c>
      <c r="AO993" s="432">
        <v>0</v>
      </c>
      <c r="AP993" s="446">
        <v>5265</v>
      </c>
      <c r="AQ993" s="447">
        <v>0</v>
      </c>
      <c r="AR993" s="446">
        <v>0</v>
      </c>
      <c r="AS993" s="449">
        <v>0.23</v>
      </c>
      <c r="AT993" s="432" t="s">
        <v>299</v>
      </c>
      <c r="AU993" s="432" t="s">
        <v>197</v>
      </c>
      <c r="AV993" s="450">
        <v>69</v>
      </c>
      <c r="AW993" s="450">
        <v>81</v>
      </c>
      <c r="AX993" s="450">
        <v>36</v>
      </c>
      <c r="AY993" s="450">
        <v>49</v>
      </c>
      <c r="AZ993" s="450">
        <v>61</v>
      </c>
      <c r="BA993" s="450">
        <v>66</v>
      </c>
      <c r="BB993" s="450">
        <v>64</v>
      </c>
      <c r="BC993" s="450">
        <v>60</v>
      </c>
      <c r="BD993" s="450">
        <v>50</v>
      </c>
      <c r="BE993" s="450" t="s">
        <v>195</v>
      </c>
      <c r="BF993" s="450" t="s">
        <v>239</v>
      </c>
      <c r="BG993" s="450" t="s">
        <v>195</v>
      </c>
      <c r="BH993" s="450" t="s">
        <v>195</v>
      </c>
      <c r="BI993" s="446" t="s">
        <v>198</v>
      </c>
      <c r="BJ993" s="446" t="s">
        <v>1774</v>
      </c>
      <c r="BK993" s="452" t="s">
        <v>1775</v>
      </c>
      <c r="BL993" s="459">
        <v>1</v>
      </c>
      <c r="BM993" s="455">
        <v>40</v>
      </c>
      <c r="BN993" s="454" t="s">
        <v>195</v>
      </c>
      <c r="BO993" s="455" t="s">
        <v>195</v>
      </c>
      <c r="BP993" s="454" t="s">
        <v>195</v>
      </c>
      <c r="BQ993" s="454" t="s">
        <v>195</v>
      </c>
      <c r="BS993" s="432"/>
    </row>
    <row r="994" spans="1:71" customFormat="1" ht="13.5" customHeight="1" outlineLevel="1">
      <c r="A994" s="54" t="s">
        <v>1782</v>
      </c>
      <c r="B994" s="432" t="s">
        <v>1773</v>
      </c>
      <c r="C994" s="432">
        <v>5</v>
      </c>
      <c r="D994" s="432">
        <v>2</v>
      </c>
      <c r="E994" s="432" t="s">
        <v>215</v>
      </c>
      <c r="F994" s="433">
        <v>3490</v>
      </c>
      <c r="G994" s="456">
        <v>3106.1</v>
      </c>
      <c r="H994" s="434">
        <v>1361.1000000000001</v>
      </c>
      <c r="I994" s="435">
        <v>3.6</v>
      </c>
      <c r="J994" s="436">
        <v>1.8</v>
      </c>
      <c r="K994" s="437">
        <v>1.4400000000000002</v>
      </c>
      <c r="L994" s="438">
        <v>6.6080745994576713</v>
      </c>
      <c r="M994" s="439">
        <v>3.3040372997288356</v>
      </c>
      <c r="N994" s="478">
        <v>2.6432298397830687</v>
      </c>
      <c r="O994" s="438">
        <v>8.997288231799784</v>
      </c>
      <c r="P994" s="439">
        <v>4.498644115899892</v>
      </c>
      <c r="Q994" s="437">
        <v>3.5989152927199139</v>
      </c>
      <c r="R994" s="442">
        <v>11.6</v>
      </c>
      <c r="S994" s="443">
        <v>5.8</v>
      </c>
      <c r="T994" s="437">
        <v>4.6399999999999997</v>
      </c>
      <c r="U994" s="444">
        <v>92</v>
      </c>
      <c r="V994" s="432">
        <v>46</v>
      </c>
      <c r="W994" s="445">
        <v>36.800000000000004</v>
      </c>
      <c r="X994" s="443" t="s">
        <v>213</v>
      </c>
      <c r="Y994" s="436" t="s">
        <v>194</v>
      </c>
      <c r="Z994" s="436">
        <v>86.5</v>
      </c>
      <c r="AA994" s="436">
        <v>87.8</v>
      </c>
      <c r="AB994" s="436">
        <v>87.5</v>
      </c>
      <c r="AC994" s="436">
        <v>86.5</v>
      </c>
      <c r="AD994" s="436">
        <v>82</v>
      </c>
      <c r="AE994" s="436">
        <v>89</v>
      </c>
      <c r="AF994" s="436">
        <v>92</v>
      </c>
      <c r="AG994" s="436">
        <v>7.5</v>
      </c>
      <c r="AH994" s="436">
        <v>19.5</v>
      </c>
      <c r="AI994" s="436">
        <v>24</v>
      </c>
      <c r="AJ994" s="436">
        <v>13.950000000000001</v>
      </c>
      <c r="AK994" s="436">
        <v>260</v>
      </c>
      <c r="AL994" s="436">
        <v>320</v>
      </c>
      <c r="AM994" s="436">
        <v>186</v>
      </c>
      <c r="AN994" s="432">
        <v>0</v>
      </c>
      <c r="AO994" s="432">
        <v>0</v>
      </c>
      <c r="AP994" s="446">
        <v>5235</v>
      </c>
      <c r="AQ994" s="447">
        <v>0</v>
      </c>
      <c r="AR994" s="446">
        <v>0</v>
      </c>
      <c r="AS994" s="449">
        <v>0.36</v>
      </c>
      <c r="AT994" s="432" t="s">
        <v>299</v>
      </c>
      <c r="AU994" s="432" t="s">
        <v>197</v>
      </c>
      <c r="AV994" s="450">
        <v>69</v>
      </c>
      <c r="AW994" s="450">
        <v>81</v>
      </c>
      <c r="AX994" s="450">
        <v>36</v>
      </c>
      <c r="AY994" s="450">
        <v>49</v>
      </c>
      <c r="AZ994" s="450">
        <v>61</v>
      </c>
      <c r="BA994" s="450">
        <v>66</v>
      </c>
      <c r="BB994" s="450">
        <v>64</v>
      </c>
      <c r="BC994" s="450">
        <v>60</v>
      </c>
      <c r="BD994" s="450">
        <v>50</v>
      </c>
      <c r="BE994" s="450" t="s">
        <v>195</v>
      </c>
      <c r="BF994" s="450" t="s">
        <v>239</v>
      </c>
      <c r="BG994" s="450" t="s">
        <v>195</v>
      </c>
      <c r="BH994" s="450" t="s">
        <v>195</v>
      </c>
      <c r="BI994" s="446" t="s">
        <v>198</v>
      </c>
      <c r="BJ994" s="446" t="s">
        <v>1774</v>
      </c>
      <c r="BK994" s="452" t="s">
        <v>1775</v>
      </c>
      <c r="BL994" s="459">
        <v>1</v>
      </c>
      <c r="BM994" s="455">
        <v>40</v>
      </c>
      <c r="BN994" s="454" t="s">
        <v>195</v>
      </c>
      <c r="BO994" s="455" t="s">
        <v>195</v>
      </c>
      <c r="BP994" s="454" t="s">
        <v>195</v>
      </c>
      <c r="BQ994" s="454" t="s">
        <v>195</v>
      </c>
      <c r="BS994" s="432"/>
    </row>
    <row r="995" spans="1:71" customFormat="1" ht="13.5" customHeight="1" outlineLevel="1">
      <c r="A995" s="54" t="s">
        <v>1783</v>
      </c>
      <c r="B995" s="432" t="s">
        <v>1773</v>
      </c>
      <c r="C995" s="432">
        <v>3</v>
      </c>
      <c r="D995" s="432">
        <v>4</v>
      </c>
      <c r="E995" s="432" t="s">
        <v>212</v>
      </c>
      <c r="F995" s="433">
        <v>1740</v>
      </c>
      <c r="G995" s="456">
        <v>1566</v>
      </c>
      <c r="H995" s="434">
        <v>643.79999999999995</v>
      </c>
      <c r="I995" s="435">
        <v>3.6</v>
      </c>
      <c r="J995" s="436">
        <v>1.8</v>
      </c>
      <c r="K995" s="437">
        <v>1.4400000000000002</v>
      </c>
      <c r="L995" s="438">
        <v>4.9446406822632003</v>
      </c>
      <c r="M995" s="439">
        <v>2.4723203411316002</v>
      </c>
      <c r="N995" s="478">
        <v>1.9778562729052802</v>
      </c>
      <c r="O995" s="438">
        <v>6.3074111573800726</v>
      </c>
      <c r="P995" s="439">
        <v>3.1537055786900363</v>
      </c>
      <c r="Q995" s="437">
        <v>2.5229644629520291</v>
      </c>
      <c r="R995" s="442">
        <v>7.8</v>
      </c>
      <c r="S995" s="443">
        <v>3.9</v>
      </c>
      <c r="T995" s="437">
        <v>3.12</v>
      </c>
      <c r="U995" s="444">
        <v>60</v>
      </c>
      <c r="V995" s="432">
        <v>30</v>
      </c>
      <c r="W995" s="445">
        <v>24</v>
      </c>
      <c r="X995" s="443" t="s">
        <v>213</v>
      </c>
      <c r="Y995" s="436" t="s">
        <v>194</v>
      </c>
      <c r="Z995" s="436">
        <v>87.5</v>
      </c>
      <c r="AA995" s="436">
        <v>88</v>
      </c>
      <c r="AB995" s="436">
        <v>87.5</v>
      </c>
      <c r="AC995" s="436">
        <v>86.5</v>
      </c>
      <c r="AD995" s="436">
        <v>65</v>
      </c>
      <c r="AE995" s="436">
        <v>76</v>
      </c>
      <c r="AF995" s="436">
        <v>82</v>
      </c>
      <c r="AG995" s="436">
        <v>9.1</v>
      </c>
      <c r="AH995" s="436">
        <v>23.66</v>
      </c>
      <c r="AI995" s="436">
        <v>27.299999999999997</v>
      </c>
      <c r="AJ995" s="436">
        <v>20.111000000000001</v>
      </c>
      <c r="AK995" s="436">
        <v>260</v>
      </c>
      <c r="AL995" s="436">
        <v>300</v>
      </c>
      <c r="AM995" s="436">
        <v>221</v>
      </c>
      <c r="AN995" s="432">
        <v>0</v>
      </c>
      <c r="AO995" s="432">
        <v>0</v>
      </c>
      <c r="AP995" s="446">
        <v>3480</v>
      </c>
      <c r="AQ995" s="447">
        <v>0</v>
      </c>
      <c r="AR995" s="446">
        <v>0</v>
      </c>
      <c r="AS995" s="449">
        <v>0.21</v>
      </c>
      <c r="AT995" s="432" t="s">
        <v>299</v>
      </c>
      <c r="AU995" s="432" t="s">
        <v>197</v>
      </c>
      <c r="AV995" s="450">
        <v>57</v>
      </c>
      <c r="AW995" s="450">
        <v>67</v>
      </c>
      <c r="AX995" s="450" t="s">
        <v>206</v>
      </c>
      <c r="AY995" s="450">
        <v>42</v>
      </c>
      <c r="AZ995" s="450">
        <v>46</v>
      </c>
      <c r="BA995" s="450">
        <v>54</v>
      </c>
      <c r="BB995" s="450">
        <v>49</v>
      </c>
      <c r="BC995" s="450">
        <v>43</v>
      </c>
      <c r="BD995" s="450">
        <v>32</v>
      </c>
      <c r="BE995" s="450" t="s">
        <v>195</v>
      </c>
      <c r="BF995" s="450" t="s">
        <v>239</v>
      </c>
      <c r="BG995" s="450" t="s">
        <v>195</v>
      </c>
      <c r="BH995" s="450" t="s">
        <v>195</v>
      </c>
      <c r="BI995" s="446" t="s">
        <v>198</v>
      </c>
      <c r="BJ995" s="446" t="s">
        <v>1774</v>
      </c>
      <c r="BK995" s="452" t="s">
        <v>1775</v>
      </c>
      <c r="BL995" s="459">
        <v>1</v>
      </c>
      <c r="BM995" s="455">
        <v>40</v>
      </c>
      <c r="BN995" s="454" t="s">
        <v>195</v>
      </c>
      <c r="BO995" s="455" t="s">
        <v>195</v>
      </c>
      <c r="BP995" s="454" t="s">
        <v>195</v>
      </c>
      <c r="BQ995" s="454" t="s">
        <v>195</v>
      </c>
      <c r="BS995" s="432"/>
    </row>
    <row r="996" spans="1:71" customFormat="1" ht="13.5" customHeight="1" outlineLevel="1">
      <c r="A996" s="54" t="s">
        <v>1784</v>
      </c>
      <c r="B996" s="432" t="s">
        <v>1773</v>
      </c>
      <c r="C996" s="432">
        <v>5</v>
      </c>
      <c r="D996" s="432">
        <v>4</v>
      </c>
      <c r="E996" s="432" t="s">
        <v>215</v>
      </c>
      <c r="F996" s="433">
        <v>1730</v>
      </c>
      <c r="G996" s="456">
        <v>1557</v>
      </c>
      <c r="H996" s="434">
        <v>709.3</v>
      </c>
      <c r="I996" s="435">
        <v>6.4</v>
      </c>
      <c r="J996" s="436">
        <v>3.2</v>
      </c>
      <c r="K996" s="437">
        <v>2.5600000000000005</v>
      </c>
      <c r="L996" s="438">
        <v>8.5026890038917475</v>
      </c>
      <c r="M996" s="439">
        <v>4.2513445019458738</v>
      </c>
      <c r="N996" s="478">
        <v>3.4010756015566992</v>
      </c>
      <c r="O996" s="438">
        <v>10.628361254864684</v>
      </c>
      <c r="P996" s="439">
        <v>5.314180627432342</v>
      </c>
      <c r="Q996" s="437">
        <v>4.2513445019458738</v>
      </c>
      <c r="R996" s="442">
        <v>13</v>
      </c>
      <c r="S996" s="443">
        <v>6.5</v>
      </c>
      <c r="T996" s="437">
        <v>5.2</v>
      </c>
      <c r="U996" s="444">
        <v>92</v>
      </c>
      <c r="V996" s="432">
        <v>46</v>
      </c>
      <c r="W996" s="445">
        <v>36.800000000000004</v>
      </c>
      <c r="X996" s="443" t="s">
        <v>213</v>
      </c>
      <c r="Y996" s="436" t="s">
        <v>194</v>
      </c>
      <c r="Z996" s="436">
        <v>87.5</v>
      </c>
      <c r="AA996" s="436">
        <v>88.2</v>
      </c>
      <c r="AB996" s="436">
        <v>87.5</v>
      </c>
      <c r="AC996" s="436">
        <v>86.5</v>
      </c>
      <c r="AD996" s="436">
        <v>63</v>
      </c>
      <c r="AE996" s="436">
        <v>75</v>
      </c>
      <c r="AF996" s="436">
        <v>82</v>
      </c>
      <c r="AG996" s="436">
        <v>15</v>
      </c>
      <c r="AH996" s="436">
        <v>39</v>
      </c>
      <c r="AI996" s="436">
        <v>45</v>
      </c>
      <c r="AJ996" s="436">
        <v>30.749999999999996</v>
      </c>
      <c r="AK996" s="436">
        <v>260</v>
      </c>
      <c r="AL996" s="436">
        <v>300</v>
      </c>
      <c r="AM996" s="436">
        <v>205</v>
      </c>
      <c r="AN996" s="432">
        <v>0</v>
      </c>
      <c r="AO996" s="432">
        <v>0</v>
      </c>
      <c r="AP996" s="446">
        <v>3460</v>
      </c>
      <c r="AQ996" s="447">
        <v>0</v>
      </c>
      <c r="AR996" s="446">
        <v>0</v>
      </c>
      <c r="AS996" s="449">
        <v>0.31</v>
      </c>
      <c r="AT996" s="432" t="s">
        <v>299</v>
      </c>
      <c r="AU996" s="432" t="s">
        <v>197</v>
      </c>
      <c r="AV996" s="450">
        <v>57</v>
      </c>
      <c r="AW996" s="450">
        <v>67</v>
      </c>
      <c r="AX996" s="450" t="s">
        <v>206</v>
      </c>
      <c r="AY996" s="450">
        <v>42</v>
      </c>
      <c r="AZ996" s="450">
        <v>46</v>
      </c>
      <c r="BA996" s="450">
        <v>54</v>
      </c>
      <c r="BB996" s="450">
        <v>49</v>
      </c>
      <c r="BC996" s="450">
        <v>43</v>
      </c>
      <c r="BD996" s="450">
        <v>32</v>
      </c>
      <c r="BE996" s="450" t="s">
        <v>195</v>
      </c>
      <c r="BF996" s="450" t="s">
        <v>239</v>
      </c>
      <c r="BG996" s="450" t="s">
        <v>195</v>
      </c>
      <c r="BH996" s="450" t="s">
        <v>195</v>
      </c>
      <c r="BI996" s="446" t="s">
        <v>198</v>
      </c>
      <c r="BJ996" s="446" t="s">
        <v>1774</v>
      </c>
      <c r="BK996" s="452" t="s">
        <v>1775</v>
      </c>
      <c r="BL996" s="459">
        <v>1</v>
      </c>
      <c r="BM996" s="455">
        <v>40</v>
      </c>
      <c r="BN996" s="454" t="s">
        <v>195</v>
      </c>
      <c r="BO996" s="455" t="s">
        <v>195</v>
      </c>
      <c r="BP996" s="454" t="s">
        <v>195</v>
      </c>
      <c r="BQ996" s="454" t="s">
        <v>195</v>
      </c>
      <c r="BS996" s="432"/>
    </row>
    <row r="997" spans="1:71" customFormat="1" ht="13.5" customHeight="1" outlineLevel="1">
      <c r="A997" s="54" t="s">
        <v>1785</v>
      </c>
      <c r="B997" s="432" t="s">
        <v>1773</v>
      </c>
      <c r="C997" s="432">
        <v>1.5</v>
      </c>
      <c r="D997" s="432">
        <v>6</v>
      </c>
      <c r="E997" s="432" t="s">
        <v>212</v>
      </c>
      <c r="F997" s="433">
        <v>1160</v>
      </c>
      <c r="G997" s="456">
        <v>1044</v>
      </c>
      <c r="H997" s="434">
        <v>464</v>
      </c>
      <c r="I997" s="435">
        <v>3</v>
      </c>
      <c r="J997" s="436">
        <v>1.5</v>
      </c>
      <c r="K997" s="437">
        <v>1.2000000000000002</v>
      </c>
      <c r="L997" s="438">
        <v>3.4464024363200929</v>
      </c>
      <c r="M997" s="439">
        <v>1.7232012181600465</v>
      </c>
      <c r="N997" s="478">
        <v>1.3785609745280372</v>
      </c>
      <c r="O997" s="438">
        <v>3.9761684029481881</v>
      </c>
      <c r="P997" s="439">
        <v>1.988084201474094</v>
      </c>
      <c r="Q997" s="437">
        <v>1.5904673611792752</v>
      </c>
      <c r="R997" s="442">
        <v>4.5999999999999996</v>
      </c>
      <c r="S997" s="443">
        <v>2.2999999999999998</v>
      </c>
      <c r="T997" s="437">
        <v>1.8399999999999999</v>
      </c>
      <c r="U997" s="444">
        <v>32</v>
      </c>
      <c r="V997" s="432">
        <v>16</v>
      </c>
      <c r="W997" s="445">
        <v>12.8</v>
      </c>
      <c r="X997" s="443" t="s">
        <v>210</v>
      </c>
      <c r="Y997" s="436" t="s">
        <v>194</v>
      </c>
      <c r="Z997" s="436">
        <v>81.599999999999994</v>
      </c>
      <c r="AA997" s="436">
        <v>84.2</v>
      </c>
      <c r="AB997" s="436">
        <v>85.5</v>
      </c>
      <c r="AC997" s="436">
        <v>84</v>
      </c>
      <c r="AD997" s="436">
        <v>50</v>
      </c>
      <c r="AE997" s="436">
        <v>63</v>
      </c>
      <c r="AF997" s="436">
        <v>71</v>
      </c>
      <c r="AG997" s="436">
        <v>6.8</v>
      </c>
      <c r="AH997" s="436">
        <v>19.04</v>
      </c>
      <c r="AI997" s="436">
        <v>21.76</v>
      </c>
      <c r="AJ997" s="436">
        <v>13.055999999999999</v>
      </c>
      <c r="AK997" s="436">
        <v>280</v>
      </c>
      <c r="AL997" s="436">
        <v>320</v>
      </c>
      <c r="AM997" s="436">
        <v>192</v>
      </c>
      <c r="AN997" s="432">
        <v>0</v>
      </c>
      <c r="AO997" s="432">
        <v>0</v>
      </c>
      <c r="AP997" s="446">
        <v>2320</v>
      </c>
      <c r="AQ997" s="447">
        <v>0</v>
      </c>
      <c r="AR997" s="446">
        <v>0</v>
      </c>
      <c r="AS997" s="449">
        <v>0.1</v>
      </c>
      <c r="AT997" s="432" t="s">
        <v>299</v>
      </c>
      <c r="AU997" s="432" t="s">
        <v>197</v>
      </c>
      <c r="AV997" s="450">
        <v>0</v>
      </c>
      <c r="AW997" s="450">
        <v>0</v>
      </c>
      <c r="AX997" s="450">
        <v>0</v>
      </c>
      <c r="AY997" s="450">
        <v>0</v>
      </c>
      <c r="AZ997" s="450">
        <v>0</v>
      </c>
      <c r="BA997" s="450">
        <v>0</v>
      </c>
      <c r="BB997" s="450">
        <v>0</v>
      </c>
      <c r="BC997" s="450">
        <v>0</v>
      </c>
      <c r="BD997" s="450">
        <v>0</v>
      </c>
      <c r="BE997" s="450" t="s">
        <v>195</v>
      </c>
      <c r="BF997" s="450" t="s">
        <v>239</v>
      </c>
      <c r="BG997" s="450" t="s">
        <v>195</v>
      </c>
      <c r="BH997" s="450" t="s">
        <v>195</v>
      </c>
      <c r="BI997" s="446" t="s">
        <v>198</v>
      </c>
      <c r="BJ997" s="446" t="s">
        <v>1774</v>
      </c>
      <c r="BK997" s="452" t="s">
        <v>1775</v>
      </c>
      <c r="BL997" s="459">
        <v>1</v>
      </c>
      <c r="BM997" s="455">
        <v>40</v>
      </c>
      <c r="BN997" s="454" t="s">
        <v>195</v>
      </c>
      <c r="BO997" s="455" t="s">
        <v>195</v>
      </c>
      <c r="BP997" s="454" t="s">
        <v>195</v>
      </c>
      <c r="BQ997" s="454" t="s">
        <v>195</v>
      </c>
      <c r="BS997" s="432"/>
    </row>
    <row r="998" spans="1:71" customFormat="1" ht="13.5" customHeight="1" outlineLevel="1">
      <c r="A998" s="54" t="s">
        <v>1786</v>
      </c>
      <c r="B998" s="432" t="s">
        <v>1773</v>
      </c>
      <c r="C998" s="432">
        <v>2</v>
      </c>
      <c r="D998" s="432">
        <v>6</v>
      </c>
      <c r="E998" s="432" t="s">
        <v>215</v>
      </c>
      <c r="F998" s="433">
        <v>1160</v>
      </c>
      <c r="G998" s="456">
        <v>1032.4000000000001</v>
      </c>
      <c r="H998" s="434">
        <v>603.20000000000005</v>
      </c>
      <c r="I998" s="435">
        <v>3.8</v>
      </c>
      <c r="J998" s="436">
        <v>1.9</v>
      </c>
      <c r="K998" s="437">
        <v>1.52</v>
      </c>
      <c r="L998" s="438">
        <v>4.4374980481849233</v>
      </c>
      <c r="M998" s="439">
        <v>2.2187490240924617</v>
      </c>
      <c r="N998" s="478">
        <v>1.7749992192739694</v>
      </c>
      <c r="O998" s="438">
        <v>5.1905950314455431</v>
      </c>
      <c r="P998" s="439">
        <v>2.5952975157227716</v>
      </c>
      <c r="Q998" s="437">
        <v>2.0762380125782172</v>
      </c>
      <c r="R998" s="442">
        <v>6</v>
      </c>
      <c r="S998" s="443">
        <v>3</v>
      </c>
      <c r="T998" s="437">
        <v>2.4000000000000004</v>
      </c>
      <c r="U998" s="444">
        <v>44</v>
      </c>
      <c r="V998" s="432">
        <v>22</v>
      </c>
      <c r="W998" s="445">
        <v>17.600000000000001</v>
      </c>
      <c r="X998" s="443" t="s">
        <v>210</v>
      </c>
      <c r="Y998" s="436" t="s">
        <v>194</v>
      </c>
      <c r="Z998" s="436">
        <v>84.5</v>
      </c>
      <c r="AA998" s="436">
        <v>86</v>
      </c>
      <c r="AB998" s="436">
        <v>86.5</v>
      </c>
      <c r="AC998" s="436">
        <v>85.5</v>
      </c>
      <c r="AD998" s="436">
        <v>50</v>
      </c>
      <c r="AE998" s="436">
        <v>63</v>
      </c>
      <c r="AF998" s="436">
        <v>72</v>
      </c>
      <c r="AG998" s="436">
        <v>9.1</v>
      </c>
      <c r="AH998" s="436">
        <v>20.02</v>
      </c>
      <c r="AI998" s="436">
        <v>27.299999999999997</v>
      </c>
      <c r="AJ998" s="436">
        <v>20.384</v>
      </c>
      <c r="AK998" s="436">
        <v>220</v>
      </c>
      <c r="AL998" s="436">
        <v>300</v>
      </c>
      <c r="AM998" s="436">
        <v>224</v>
      </c>
      <c r="AN998" s="432">
        <v>0</v>
      </c>
      <c r="AO998" s="432">
        <v>0</v>
      </c>
      <c r="AP998" s="446">
        <v>2320</v>
      </c>
      <c r="AQ998" s="447">
        <v>0</v>
      </c>
      <c r="AR998" s="446">
        <v>0</v>
      </c>
      <c r="AS998" s="449">
        <v>0.14000000000000001</v>
      </c>
      <c r="AT998" s="432" t="s">
        <v>299</v>
      </c>
      <c r="AU998" s="432" t="s">
        <v>197</v>
      </c>
      <c r="AV998" s="450">
        <v>0</v>
      </c>
      <c r="AW998" s="450">
        <v>0</v>
      </c>
      <c r="AX998" s="450">
        <v>0</v>
      </c>
      <c r="AY998" s="450">
        <v>0</v>
      </c>
      <c r="AZ998" s="450">
        <v>0</v>
      </c>
      <c r="BA998" s="450">
        <v>0</v>
      </c>
      <c r="BB998" s="450">
        <v>0</v>
      </c>
      <c r="BC998" s="450">
        <v>0</v>
      </c>
      <c r="BD998" s="450">
        <v>0</v>
      </c>
      <c r="BE998" s="450" t="s">
        <v>195</v>
      </c>
      <c r="BF998" s="450" t="s">
        <v>239</v>
      </c>
      <c r="BG998" s="450" t="s">
        <v>195</v>
      </c>
      <c r="BH998" s="450" t="s">
        <v>195</v>
      </c>
      <c r="BI998" s="446" t="s">
        <v>198</v>
      </c>
      <c r="BJ998" s="446" t="s">
        <v>1774</v>
      </c>
      <c r="BK998" s="452" t="s">
        <v>1775</v>
      </c>
      <c r="BL998" s="459">
        <v>1</v>
      </c>
      <c r="BM998" s="455">
        <v>40</v>
      </c>
      <c r="BN998" s="454" t="s">
        <v>195</v>
      </c>
      <c r="BO998" s="455" t="s">
        <v>195</v>
      </c>
      <c r="BP998" s="454" t="s">
        <v>195</v>
      </c>
      <c r="BQ998" s="454" t="s">
        <v>195</v>
      </c>
      <c r="BS998" s="432"/>
    </row>
    <row r="999" spans="1:71" customFormat="1" ht="13.5" customHeight="1" outlineLevel="1">
      <c r="A999" s="54" t="s">
        <v>1787</v>
      </c>
      <c r="B999" s="432" t="s">
        <v>1773</v>
      </c>
      <c r="C999" s="432">
        <v>1</v>
      </c>
      <c r="D999" s="432">
        <v>8</v>
      </c>
      <c r="E999" s="432" t="s">
        <v>212</v>
      </c>
      <c r="F999" s="433">
        <v>890</v>
      </c>
      <c r="G999" s="456">
        <v>801</v>
      </c>
      <c r="H999" s="434">
        <v>356</v>
      </c>
      <c r="I999" s="435">
        <v>2.4</v>
      </c>
      <c r="J999" s="436">
        <v>1.2</v>
      </c>
      <c r="K999" s="437">
        <v>0.96</v>
      </c>
      <c r="L999" s="438">
        <v>2.9137805006809194</v>
      </c>
      <c r="M999" s="439">
        <v>1.4568902503404597</v>
      </c>
      <c r="N999" s="478">
        <v>1.1655122002723679</v>
      </c>
      <c r="O999" s="438">
        <v>3.3003149650720496</v>
      </c>
      <c r="P999" s="439">
        <v>1.6501574825360248</v>
      </c>
      <c r="Q999" s="437">
        <v>1.3201259860288199</v>
      </c>
      <c r="R999" s="442">
        <v>3.8</v>
      </c>
      <c r="S999" s="443">
        <v>1.9</v>
      </c>
      <c r="T999" s="437">
        <v>1.52</v>
      </c>
      <c r="U999" s="444">
        <v>16</v>
      </c>
      <c r="V999" s="432">
        <v>8</v>
      </c>
      <c r="W999" s="445">
        <v>6.4</v>
      </c>
      <c r="X999" s="443" t="s">
        <v>222</v>
      </c>
      <c r="Y999" s="436" t="s">
        <v>194</v>
      </c>
      <c r="Z999" s="436">
        <v>76.599999999999994</v>
      </c>
      <c r="AA999" s="436">
        <v>78.900000000000006</v>
      </c>
      <c r="AB999" s="436">
        <v>78.5</v>
      </c>
      <c r="AC999" s="436">
        <v>77</v>
      </c>
      <c r="AD999" s="436">
        <v>42</v>
      </c>
      <c r="AE999" s="436">
        <v>54</v>
      </c>
      <c r="AF999" s="436">
        <v>63</v>
      </c>
      <c r="AG999" s="436">
        <v>6.1</v>
      </c>
      <c r="AH999" s="436">
        <v>13.42</v>
      </c>
      <c r="AI999" s="436">
        <v>15.86</v>
      </c>
      <c r="AJ999" s="436">
        <v>9.0889999999999986</v>
      </c>
      <c r="AK999" s="436">
        <v>220</v>
      </c>
      <c r="AL999" s="436">
        <v>260</v>
      </c>
      <c r="AM999" s="436">
        <v>149</v>
      </c>
      <c r="AN999" s="432">
        <v>0</v>
      </c>
      <c r="AO999" s="432">
        <v>0</v>
      </c>
      <c r="AP999" s="446">
        <v>1760</v>
      </c>
      <c r="AQ999" s="447">
        <v>0</v>
      </c>
      <c r="AR999" s="446">
        <v>0</v>
      </c>
      <c r="AS999" s="449">
        <v>0.09</v>
      </c>
      <c r="AT999" s="432" t="s">
        <v>299</v>
      </c>
      <c r="AU999" s="432" t="s">
        <v>197</v>
      </c>
      <c r="AV999" s="450">
        <v>0</v>
      </c>
      <c r="AW999" s="450">
        <v>0</v>
      </c>
      <c r="AX999" s="450">
        <v>0</v>
      </c>
      <c r="AY999" s="450">
        <v>0</v>
      </c>
      <c r="AZ999" s="450">
        <v>0</v>
      </c>
      <c r="BA999" s="450">
        <v>0</v>
      </c>
      <c r="BB999" s="450">
        <v>0</v>
      </c>
      <c r="BC999" s="450">
        <v>0</v>
      </c>
      <c r="BD999" s="450">
        <v>0</v>
      </c>
      <c r="BE999" s="450" t="s">
        <v>195</v>
      </c>
      <c r="BF999" s="450" t="s">
        <v>239</v>
      </c>
      <c r="BG999" s="450" t="s">
        <v>195</v>
      </c>
      <c r="BH999" s="450" t="s">
        <v>195</v>
      </c>
      <c r="BI999" s="446" t="s">
        <v>198</v>
      </c>
      <c r="BJ999" s="446" t="s">
        <v>1774</v>
      </c>
      <c r="BK999" s="452" t="s">
        <v>1775</v>
      </c>
      <c r="BL999" s="459" t="s">
        <v>195</v>
      </c>
      <c r="BM999" s="455" t="s">
        <v>195</v>
      </c>
      <c r="BN999" s="454" t="s">
        <v>195</v>
      </c>
      <c r="BO999" s="455" t="s">
        <v>195</v>
      </c>
      <c r="BP999" s="454" t="s">
        <v>195</v>
      </c>
      <c r="BQ999" s="454" t="s">
        <v>195</v>
      </c>
      <c r="BS999" s="432"/>
    </row>
    <row r="1000" spans="1:71" customFormat="1" ht="13.5" customHeight="1" outlineLevel="1">
      <c r="A1000" s="54" t="s">
        <v>1788</v>
      </c>
      <c r="B1000" s="432" t="s">
        <v>1773</v>
      </c>
      <c r="C1000" s="432">
        <v>1.5</v>
      </c>
      <c r="D1000" s="432">
        <v>8</v>
      </c>
      <c r="E1000" s="432" t="s">
        <v>215</v>
      </c>
      <c r="F1000" s="433">
        <v>860</v>
      </c>
      <c r="G1000" s="456">
        <v>774</v>
      </c>
      <c r="H1000" s="434">
        <v>344</v>
      </c>
      <c r="I1000" s="435">
        <v>3.6</v>
      </c>
      <c r="J1000" s="436">
        <v>1.8</v>
      </c>
      <c r="K1000" s="437">
        <v>1.4400000000000002</v>
      </c>
      <c r="L1000" s="438">
        <v>4.0060746268336116</v>
      </c>
      <c r="M1000" s="439">
        <v>2.0030373134168058</v>
      </c>
      <c r="N1000" s="478">
        <v>1.6024298507334447</v>
      </c>
      <c r="O1000" s="438">
        <v>4.5230706189481404</v>
      </c>
      <c r="P1000" s="439">
        <v>2.2615353094740702</v>
      </c>
      <c r="Q1000" s="437">
        <v>1.8092282475792563</v>
      </c>
      <c r="R1000" s="442">
        <v>5.2</v>
      </c>
      <c r="S1000" s="443">
        <v>2.6</v>
      </c>
      <c r="T1000" s="437">
        <v>2.08</v>
      </c>
      <c r="U1000" s="444">
        <v>26</v>
      </c>
      <c r="V1000" s="432">
        <v>13</v>
      </c>
      <c r="W1000" s="445">
        <v>10.4</v>
      </c>
      <c r="X1000" s="443" t="s">
        <v>222</v>
      </c>
      <c r="Y1000" s="436" t="s">
        <v>194</v>
      </c>
      <c r="Z1000" s="436">
        <v>78</v>
      </c>
      <c r="AA1000" s="436">
        <v>80.400000000000006</v>
      </c>
      <c r="AB1000" s="436">
        <v>80</v>
      </c>
      <c r="AC1000" s="436">
        <v>78.5</v>
      </c>
      <c r="AD1000" s="436">
        <v>45</v>
      </c>
      <c r="AE1000" s="436">
        <v>58</v>
      </c>
      <c r="AF1000" s="436">
        <v>68</v>
      </c>
      <c r="AG1000" s="436">
        <v>9.1999999999999993</v>
      </c>
      <c r="AH1000" s="436">
        <v>20.239999999999998</v>
      </c>
      <c r="AI1000" s="436">
        <v>24.84</v>
      </c>
      <c r="AJ1000" s="436">
        <v>13.707999999999998</v>
      </c>
      <c r="AK1000" s="436">
        <v>220</v>
      </c>
      <c r="AL1000" s="436">
        <v>270</v>
      </c>
      <c r="AM1000" s="436">
        <v>149</v>
      </c>
      <c r="AN1000" s="432">
        <v>0</v>
      </c>
      <c r="AO1000" s="432">
        <v>0</v>
      </c>
      <c r="AP1000" s="446">
        <v>1760</v>
      </c>
      <c r="AQ1000" s="447">
        <v>0</v>
      </c>
      <c r="AR1000" s="446">
        <v>0</v>
      </c>
      <c r="AS1000" s="449">
        <v>0.09</v>
      </c>
      <c r="AT1000" s="432" t="s">
        <v>299</v>
      </c>
      <c r="AU1000" s="432" t="s">
        <v>197</v>
      </c>
      <c r="AV1000" s="450">
        <v>0</v>
      </c>
      <c r="AW1000" s="450">
        <v>0</v>
      </c>
      <c r="AX1000" s="450">
        <v>0</v>
      </c>
      <c r="AY1000" s="450">
        <v>0</v>
      </c>
      <c r="AZ1000" s="450">
        <v>0</v>
      </c>
      <c r="BA1000" s="450">
        <v>0</v>
      </c>
      <c r="BB1000" s="450">
        <v>0</v>
      </c>
      <c r="BC1000" s="450">
        <v>0</v>
      </c>
      <c r="BD1000" s="450">
        <v>0</v>
      </c>
      <c r="BE1000" s="450" t="s">
        <v>195</v>
      </c>
      <c r="BF1000" s="450" t="s">
        <v>239</v>
      </c>
      <c r="BG1000" s="450" t="s">
        <v>195</v>
      </c>
      <c r="BH1000" s="450" t="s">
        <v>195</v>
      </c>
      <c r="BI1000" s="446" t="s">
        <v>198</v>
      </c>
      <c r="BJ1000" s="446" t="s">
        <v>1774</v>
      </c>
      <c r="BK1000" s="452" t="s">
        <v>1775</v>
      </c>
      <c r="BL1000" s="459" t="s">
        <v>195</v>
      </c>
      <c r="BM1000" s="455" t="s">
        <v>195</v>
      </c>
      <c r="BN1000" s="454" t="s">
        <v>195</v>
      </c>
      <c r="BO1000" s="455" t="s">
        <v>195</v>
      </c>
      <c r="BP1000" s="454" t="s">
        <v>195</v>
      </c>
      <c r="BQ1000" s="454" t="s">
        <v>195</v>
      </c>
      <c r="BS1000" s="432"/>
    </row>
    <row r="1001" spans="1:71" customFormat="1" ht="13.5" customHeight="1" outlineLevel="1">
      <c r="A1001" s="54" t="s">
        <v>1789</v>
      </c>
      <c r="B1001" s="432" t="s">
        <v>1773</v>
      </c>
      <c r="C1001" s="432">
        <v>7.5</v>
      </c>
      <c r="D1001" s="432">
        <v>2</v>
      </c>
      <c r="E1001" s="432" t="s">
        <v>221</v>
      </c>
      <c r="F1001" s="433">
        <v>3515</v>
      </c>
      <c r="G1001" s="456">
        <v>3163.5</v>
      </c>
      <c r="H1001" s="434">
        <v>1124.8</v>
      </c>
      <c r="I1001" s="435">
        <v>6.8</v>
      </c>
      <c r="J1001" s="436">
        <v>3.4</v>
      </c>
      <c r="K1001" s="437">
        <v>2.72</v>
      </c>
      <c r="L1001" s="438">
        <v>10.495090267342871</v>
      </c>
      <c r="M1001" s="439">
        <v>5.2475451336714354</v>
      </c>
      <c r="N1001" s="478">
        <v>4.1980361069371481</v>
      </c>
      <c r="O1001" s="438">
        <v>13.934978138397836</v>
      </c>
      <c r="P1001" s="439">
        <v>6.9674890691989182</v>
      </c>
      <c r="Q1001" s="437">
        <v>5.5739912553591351</v>
      </c>
      <c r="R1001" s="442">
        <v>17.600000000000001</v>
      </c>
      <c r="S1001" s="443">
        <v>8.8000000000000007</v>
      </c>
      <c r="T1001" s="437">
        <v>7.0400000000000009</v>
      </c>
      <c r="U1001" s="444">
        <v>128</v>
      </c>
      <c r="V1001" s="432">
        <v>64</v>
      </c>
      <c r="W1001" s="445">
        <v>51.2</v>
      </c>
      <c r="X1001" s="443" t="s">
        <v>222</v>
      </c>
      <c r="Y1001" s="436" t="s">
        <v>194</v>
      </c>
      <c r="Z1001" s="436">
        <v>87</v>
      </c>
      <c r="AA1001" s="436">
        <v>88</v>
      </c>
      <c r="AB1001" s="436">
        <v>88.5</v>
      </c>
      <c r="AC1001" s="436">
        <v>87.5</v>
      </c>
      <c r="AD1001" s="436">
        <v>77</v>
      </c>
      <c r="AE1001" s="436">
        <v>86</v>
      </c>
      <c r="AF1001" s="436">
        <v>90</v>
      </c>
      <c r="AG1001" s="436">
        <v>11</v>
      </c>
      <c r="AH1001" s="436">
        <v>20.9</v>
      </c>
      <c r="AI1001" s="436">
        <v>30.799999999999997</v>
      </c>
      <c r="AJ1001" s="436">
        <v>19.03</v>
      </c>
      <c r="AK1001" s="436">
        <v>190</v>
      </c>
      <c r="AL1001" s="436">
        <v>280</v>
      </c>
      <c r="AM1001" s="436">
        <v>173</v>
      </c>
      <c r="AN1001" s="432">
        <v>0</v>
      </c>
      <c r="AO1001" s="432">
        <v>0</v>
      </c>
      <c r="AP1001" s="446">
        <v>5270</v>
      </c>
      <c r="AQ1001" s="447">
        <v>0</v>
      </c>
      <c r="AR1001" s="446">
        <v>0</v>
      </c>
      <c r="AS1001" s="449">
        <v>0.57999999999999996</v>
      </c>
      <c r="AT1001" s="432" t="s">
        <v>299</v>
      </c>
      <c r="AU1001" s="432" t="s">
        <v>197</v>
      </c>
      <c r="AV1001" s="450">
        <v>66</v>
      </c>
      <c r="AW1001" s="450">
        <v>78</v>
      </c>
      <c r="AX1001" s="450">
        <v>36</v>
      </c>
      <c r="AY1001" s="450">
        <v>53</v>
      </c>
      <c r="AZ1001" s="450">
        <v>55</v>
      </c>
      <c r="BA1001" s="450">
        <v>63</v>
      </c>
      <c r="BB1001" s="450">
        <v>62</v>
      </c>
      <c r="BC1001" s="450">
        <v>58</v>
      </c>
      <c r="BD1001" s="450">
        <v>47</v>
      </c>
      <c r="BE1001" s="450" t="s">
        <v>195</v>
      </c>
      <c r="BF1001" s="450" t="s">
        <v>239</v>
      </c>
      <c r="BG1001" s="450" t="s">
        <v>195</v>
      </c>
      <c r="BH1001" s="450" t="s">
        <v>195</v>
      </c>
      <c r="BI1001" s="446" t="s">
        <v>198</v>
      </c>
      <c r="BJ1001" s="446" t="s">
        <v>1774</v>
      </c>
      <c r="BK1001" s="452" t="s">
        <v>1775</v>
      </c>
      <c r="BL1001" s="459">
        <v>1</v>
      </c>
      <c r="BM1001" s="455">
        <v>40</v>
      </c>
      <c r="BN1001" s="454" t="s">
        <v>195</v>
      </c>
      <c r="BO1001" s="455" t="s">
        <v>195</v>
      </c>
      <c r="BP1001" s="454" t="s">
        <v>195</v>
      </c>
      <c r="BQ1001" s="454" t="s">
        <v>195</v>
      </c>
      <c r="BS1001" s="432"/>
    </row>
    <row r="1002" spans="1:71" customFormat="1" ht="13.5" customHeight="1" outlineLevel="1">
      <c r="A1002" s="54" t="s">
        <v>1790</v>
      </c>
      <c r="B1002" s="432" t="s">
        <v>1773</v>
      </c>
      <c r="C1002" s="432">
        <v>10</v>
      </c>
      <c r="D1002" s="432">
        <v>2</v>
      </c>
      <c r="E1002" s="432" t="s">
        <v>224</v>
      </c>
      <c r="F1002" s="433">
        <v>3505</v>
      </c>
      <c r="G1002" s="456">
        <v>3119.4500000000003</v>
      </c>
      <c r="H1002" s="434">
        <v>1366.95</v>
      </c>
      <c r="I1002" s="435">
        <v>8</v>
      </c>
      <c r="J1002" s="436">
        <v>4</v>
      </c>
      <c r="K1002" s="437">
        <v>3.2</v>
      </c>
      <c r="L1002" s="438">
        <v>13.166031779200353</v>
      </c>
      <c r="M1002" s="439">
        <v>6.5830158896001763</v>
      </c>
      <c r="N1002" s="478">
        <v>5.2664127116801414</v>
      </c>
      <c r="O1002" s="438">
        <v>17.593806386459267</v>
      </c>
      <c r="P1002" s="439">
        <v>8.7969031932296335</v>
      </c>
      <c r="Q1002" s="437">
        <v>7.037522554583707</v>
      </c>
      <c r="R1002" s="442">
        <v>24</v>
      </c>
      <c r="S1002" s="443">
        <v>12</v>
      </c>
      <c r="T1002" s="437">
        <v>9.6000000000000014</v>
      </c>
      <c r="U1002" s="444">
        <v>162</v>
      </c>
      <c r="V1002" s="432">
        <v>81</v>
      </c>
      <c r="W1002" s="445">
        <v>64.8</v>
      </c>
      <c r="X1002" s="443" t="s">
        <v>222</v>
      </c>
      <c r="Y1002" s="436" t="s">
        <v>194</v>
      </c>
      <c r="Z1002" s="436">
        <v>89</v>
      </c>
      <c r="AA1002" s="436">
        <v>89.8</v>
      </c>
      <c r="AB1002" s="436">
        <v>89.5</v>
      </c>
      <c r="AC1002" s="436">
        <v>88.5</v>
      </c>
      <c r="AD1002" s="436">
        <v>80</v>
      </c>
      <c r="AE1002" s="436">
        <v>89</v>
      </c>
      <c r="AF1002" s="436">
        <v>87</v>
      </c>
      <c r="AG1002" s="436">
        <v>15</v>
      </c>
      <c r="AH1002" s="436">
        <v>28.5</v>
      </c>
      <c r="AI1002" s="436">
        <v>39</v>
      </c>
      <c r="AJ1002" s="436">
        <v>24.9</v>
      </c>
      <c r="AK1002" s="436">
        <v>190</v>
      </c>
      <c r="AL1002" s="436">
        <v>260</v>
      </c>
      <c r="AM1002" s="436">
        <v>166</v>
      </c>
      <c r="AN1002" s="432">
        <v>0</v>
      </c>
      <c r="AO1002" s="432">
        <v>0</v>
      </c>
      <c r="AP1002" s="446">
        <v>5255</v>
      </c>
      <c r="AQ1002" s="447">
        <v>0</v>
      </c>
      <c r="AR1002" s="446">
        <v>0</v>
      </c>
      <c r="AS1002" s="449">
        <v>0.76</v>
      </c>
      <c r="AT1002" s="432" t="s">
        <v>299</v>
      </c>
      <c r="AU1002" s="432" t="s">
        <v>197</v>
      </c>
      <c r="AV1002" s="450">
        <v>66</v>
      </c>
      <c r="AW1002" s="450">
        <v>78</v>
      </c>
      <c r="AX1002" s="450">
        <v>36</v>
      </c>
      <c r="AY1002" s="450">
        <v>53</v>
      </c>
      <c r="AZ1002" s="450">
        <v>55</v>
      </c>
      <c r="BA1002" s="450">
        <v>63</v>
      </c>
      <c r="BB1002" s="450">
        <v>62</v>
      </c>
      <c r="BC1002" s="450">
        <v>58</v>
      </c>
      <c r="BD1002" s="450">
        <v>47</v>
      </c>
      <c r="BE1002" s="450" t="s">
        <v>195</v>
      </c>
      <c r="BF1002" s="450" t="s">
        <v>239</v>
      </c>
      <c r="BG1002" s="450" t="s">
        <v>195</v>
      </c>
      <c r="BH1002" s="450" t="s">
        <v>195</v>
      </c>
      <c r="BI1002" s="446" t="s">
        <v>198</v>
      </c>
      <c r="BJ1002" s="446" t="s">
        <v>1774</v>
      </c>
      <c r="BK1002" s="452" t="s">
        <v>1775</v>
      </c>
      <c r="BL1002" s="459">
        <v>1</v>
      </c>
      <c r="BM1002" s="455">
        <v>40</v>
      </c>
      <c r="BN1002" s="454" t="s">
        <v>195</v>
      </c>
      <c r="BO1002" s="455" t="s">
        <v>195</v>
      </c>
      <c r="BP1002" s="454" t="s">
        <v>195</v>
      </c>
      <c r="BQ1002" s="454" t="s">
        <v>195</v>
      </c>
      <c r="BS1002" s="432"/>
    </row>
    <row r="1003" spans="1:71" customFormat="1" ht="13.5" customHeight="1" outlineLevel="1">
      <c r="A1003" s="54" t="s">
        <v>1791</v>
      </c>
      <c r="B1003" s="432" t="s">
        <v>1773</v>
      </c>
      <c r="C1003" s="432">
        <v>7.5</v>
      </c>
      <c r="D1003" s="432">
        <v>4</v>
      </c>
      <c r="E1003" s="432" t="s">
        <v>221</v>
      </c>
      <c r="F1003" s="433">
        <v>1750</v>
      </c>
      <c r="G1003" s="456">
        <v>1557.5</v>
      </c>
      <c r="H1003" s="434">
        <v>735</v>
      </c>
      <c r="I1003" s="435">
        <v>8.4</v>
      </c>
      <c r="J1003" s="436">
        <v>4.2</v>
      </c>
      <c r="K1003" s="437">
        <v>3.3600000000000003</v>
      </c>
      <c r="L1003" s="438">
        <v>11.969119799273047</v>
      </c>
      <c r="M1003" s="439">
        <v>5.9845598996365235</v>
      </c>
      <c r="N1003" s="478">
        <v>4.7876479197092188</v>
      </c>
      <c r="O1003" s="438">
        <v>15.217880887647162</v>
      </c>
      <c r="P1003" s="439">
        <v>7.608940443823581</v>
      </c>
      <c r="Q1003" s="437">
        <v>6.0871523550588655</v>
      </c>
      <c r="R1003" s="442">
        <v>19</v>
      </c>
      <c r="S1003" s="443">
        <v>9.5</v>
      </c>
      <c r="T1003" s="437">
        <v>7.6000000000000005</v>
      </c>
      <c r="U1003" s="444">
        <v>128</v>
      </c>
      <c r="V1003" s="432">
        <v>64</v>
      </c>
      <c r="W1003" s="445">
        <v>51.2</v>
      </c>
      <c r="X1003" s="443" t="s">
        <v>222</v>
      </c>
      <c r="Y1003" s="436" t="s">
        <v>194</v>
      </c>
      <c r="Z1003" s="436">
        <v>89</v>
      </c>
      <c r="AA1003" s="436">
        <v>90</v>
      </c>
      <c r="AB1003" s="436">
        <v>89.5</v>
      </c>
      <c r="AC1003" s="436">
        <v>88.5</v>
      </c>
      <c r="AD1003" s="436">
        <v>66</v>
      </c>
      <c r="AE1003" s="436">
        <v>77</v>
      </c>
      <c r="AF1003" s="436">
        <v>83</v>
      </c>
      <c r="AG1003" s="436">
        <v>23</v>
      </c>
      <c r="AH1003" s="436">
        <v>48.300000000000004</v>
      </c>
      <c r="AI1003" s="436">
        <v>62.1</v>
      </c>
      <c r="AJ1003" s="436">
        <v>57.73</v>
      </c>
      <c r="AK1003" s="436">
        <v>210</v>
      </c>
      <c r="AL1003" s="436">
        <v>270</v>
      </c>
      <c r="AM1003" s="436">
        <v>251</v>
      </c>
      <c r="AN1003" s="432">
        <v>0</v>
      </c>
      <c r="AO1003" s="432">
        <v>0</v>
      </c>
      <c r="AP1003" s="446">
        <v>3500</v>
      </c>
      <c r="AQ1003" s="447">
        <v>0</v>
      </c>
      <c r="AR1003" s="446">
        <v>0</v>
      </c>
      <c r="AS1003" s="449">
        <v>0.56999999999999995</v>
      </c>
      <c r="AT1003" s="432" t="s">
        <v>299</v>
      </c>
      <c r="AU1003" s="432" t="s">
        <v>197</v>
      </c>
      <c r="AV1003" s="450">
        <v>57</v>
      </c>
      <c r="AW1003" s="450">
        <v>69</v>
      </c>
      <c r="AX1003" s="450" t="s">
        <v>206</v>
      </c>
      <c r="AY1003" s="450">
        <v>37</v>
      </c>
      <c r="AZ1003" s="450">
        <v>44</v>
      </c>
      <c r="BA1003" s="450">
        <v>54</v>
      </c>
      <c r="BB1003" s="450">
        <v>53</v>
      </c>
      <c r="BC1003" s="450">
        <v>44</v>
      </c>
      <c r="BD1003" s="450">
        <v>35</v>
      </c>
      <c r="BE1003" s="450" t="s">
        <v>195</v>
      </c>
      <c r="BF1003" s="450" t="s">
        <v>239</v>
      </c>
      <c r="BG1003" s="450" t="s">
        <v>195</v>
      </c>
      <c r="BH1003" s="450" t="s">
        <v>195</v>
      </c>
      <c r="BI1003" s="446" t="s">
        <v>198</v>
      </c>
      <c r="BJ1003" s="446" t="s">
        <v>1774</v>
      </c>
      <c r="BK1003" s="452" t="s">
        <v>1775</v>
      </c>
      <c r="BL1003" s="459">
        <v>1</v>
      </c>
      <c r="BM1003" s="455">
        <v>40</v>
      </c>
      <c r="BN1003" s="454" t="s">
        <v>195</v>
      </c>
      <c r="BO1003" s="455" t="s">
        <v>195</v>
      </c>
      <c r="BP1003" s="454" t="s">
        <v>195</v>
      </c>
      <c r="BQ1003" s="454" t="s">
        <v>195</v>
      </c>
      <c r="BS1003" s="432"/>
    </row>
    <row r="1004" spans="1:71" customFormat="1" ht="13.5" customHeight="1" outlineLevel="1">
      <c r="A1004" s="54" t="s">
        <v>1792</v>
      </c>
      <c r="B1004" s="432" t="s">
        <v>1773</v>
      </c>
      <c r="C1004" s="432">
        <v>10</v>
      </c>
      <c r="D1004" s="432">
        <v>4</v>
      </c>
      <c r="E1004" s="432" t="s">
        <v>224</v>
      </c>
      <c r="F1004" s="433">
        <v>1750</v>
      </c>
      <c r="G1004" s="456">
        <v>1557.5</v>
      </c>
      <c r="H1004" s="434">
        <v>682.5</v>
      </c>
      <c r="I1004" s="435">
        <v>10.8</v>
      </c>
      <c r="J1004" s="436">
        <v>5.4</v>
      </c>
      <c r="K1004" s="437">
        <v>4.32</v>
      </c>
      <c r="L1004" s="438">
        <v>15.402915916514377</v>
      </c>
      <c r="M1004" s="439">
        <v>7.7014579582571887</v>
      </c>
      <c r="N1004" s="478">
        <v>6.1611663666057517</v>
      </c>
      <c r="O1004" s="438">
        <v>19.776824107153267</v>
      </c>
      <c r="P1004" s="439">
        <v>9.8884120535766336</v>
      </c>
      <c r="Q1004" s="437">
        <v>7.9107296428613072</v>
      </c>
      <c r="R1004" s="442">
        <v>26</v>
      </c>
      <c r="S1004" s="443">
        <v>13</v>
      </c>
      <c r="T1004" s="437">
        <v>10.4</v>
      </c>
      <c r="U1004" s="444">
        <v>162</v>
      </c>
      <c r="V1004" s="432">
        <v>81</v>
      </c>
      <c r="W1004" s="445">
        <v>64.8</v>
      </c>
      <c r="X1004" s="443" t="s">
        <v>222</v>
      </c>
      <c r="Y1004" s="436" t="s">
        <v>194</v>
      </c>
      <c r="Z1004" s="436">
        <v>89.5</v>
      </c>
      <c r="AA1004" s="436">
        <v>90</v>
      </c>
      <c r="AB1004" s="436">
        <v>89.5</v>
      </c>
      <c r="AC1004" s="436">
        <v>88.5</v>
      </c>
      <c r="AD1004" s="436">
        <v>68</v>
      </c>
      <c r="AE1004" s="436">
        <v>79</v>
      </c>
      <c r="AF1004" s="436">
        <v>84</v>
      </c>
      <c r="AG1004" s="436">
        <v>30</v>
      </c>
      <c r="AH1004" s="436">
        <v>63</v>
      </c>
      <c r="AI1004" s="436">
        <v>81</v>
      </c>
      <c r="AJ1004" s="436">
        <v>75.899999999999991</v>
      </c>
      <c r="AK1004" s="436">
        <v>210</v>
      </c>
      <c r="AL1004" s="436">
        <v>270</v>
      </c>
      <c r="AM1004" s="436">
        <v>253</v>
      </c>
      <c r="AN1004" s="432">
        <v>0</v>
      </c>
      <c r="AO1004" s="432">
        <v>0</v>
      </c>
      <c r="AP1004" s="446">
        <v>3500</v>
      </c>
      <c r="AQ1004" s="447">
        <v>0</v>
      </c>
      <c r="AR1004" s="446">
        <v>0</v>
      </c>
      <c r="AS1004" s="449">
        <v>0.74</v>
      </c>
      <c r="AT1004" s="432" t="s">
        <v>299</v>
      </c>
      <c r="AU1004" s="432" t="s">
        <v>197</v>
      </c>
      <c r="AV1004" s="450">
        <v>57</v>
      </c>
      <c r="AW1004" s="450">
        <v>69</v>
      </c>
      <c r="AX1004" s="450" t="s">
        <v>206</v>
      </c>
      <c r="AY1004" s="450">
        <v>37</v>
      </c>
      <c r="AZ1004" s="450">
        <v>44</v>
      </c>
      <c r="BA1004" s="450">
        <v>54</v>
      </c>
      <c r="BB1004" s="450">
        <v>53</v>
      </c>
      <c r="BC1004" s="450">
        <v>44</v>
      </c>
      <c r="BD1004" s="450">
        <v>35</v>
      </c>
      <c r="BE1004" s="450" t="s">
        <v>195</v>
      </c>
      <c r="BF1004" s="450" t="s">
        <v>239</v>
      </c>
      <c r="BG1004" s="450" t="s">
        <v>195</v>
      </c>
      <c r="BH1004" s="450" t="s">
        <v>195</v>
      </c>
      <c r="BI1004" s="446" t="s">
        <v>198</v>
      </c>
      <c r="BJ1004" s="446" t="s">
        <v>1774</v>
      </c>
      <c r="BK1004" s="452" t="s">
        <v>1775</v>
      </c>
      <c r="BL1004" s="459">
        <v>1</v>
      </c>
      <c r="BM1004" s="455">
        <v>40</v>
      </c>
      <c r="BN1004" s="454" t="s">
        <v>195</v>
      </c>
      <c r="BO1004" s="455" t="s">
        <v>195</v>
      </c>
      <c r="BP1004" s="454" t="s">
        <v>195</v>
      </c>
      <c r="BQ1004" s="454" t="s">
        <v>195</v>
      </c>
      <c r="BS1004" s="432"/>
    </row>
    <row r="1005" spans="1:71" customFormat="1" ht="13.5" customHeight="1" outlineLevel="1">
      <c r="A1005" s="54" t="s">
        <v>1793</v>
      </c>
      <c r="B1005" s="432" t="s">
        <v>1773</v>
      </c>
      <c r="C1005" s="432">
        <v>3</v>
      </c>
      <c r="D1005" s="432">
        <v>6</v>
      </c>
      <c r="E1005" s="432" t="s">
        <v>221</v>
      </c>
      <c r="F1005" s="433">
        <v>1165</v>
      </c>
      <c r="G1005" s="456">
        <v>1036.8499999999999</v>
      </c>
      <c r="H1005" s="434">
        <v>477.65</v>
      </c>
      <c r="I1005" s="435">
        <v>4.5999999999999996</v>
      </c>
      <c r="J1005" s="436">
        <v>2.2999999999999998</v>
      </c>
      <c r="K1005" s="437">
        <v>1.8399999999999999</v>
      </c>
      <c r="L1005" s="438">
        <v>5.6512024516461619</v>
      </c>
      <c r="M1005" s="439">
        <v>2.8256012258230809</v>
      </c>
      <c r="N1005" s="478">
        <v>2.2604809806584649</v>
      </c>
      <c r="O1005" s="438">
        <v>6.5966044005376139</v>
      </c>
      <c r="P1005" s="439">
        <v>3.2983022002688069</v>
      </c>
      <c r="Q1005" s="437">
        <v>2.6386417602150458</v>
      </c>
      <c r="R1005" s="442">
        <v>8</v>
      </c>
      <c r="S1005" s="443">
        <v>4</v>
      </c>
      <c r="T1005" s="437">
        <v>3.2</v>
      </c>
      <c r="U1005" s="444">
        <v>64</v>
      </c>
      <c r="V1005" s="432">
        <v>32</v>
      </c>
      <c r="W1005" s="445">
        <v>25.6</v>
      </c>
      <c r="X1005" s="443" t="s">
        <v>210</v>
      </c>
      <c r="Y1005" s="436" t="s">
        <v>194</v>
      </c>
      <c r="Z1005" s="436">
        <v>85.8</v>
      </c>
      <c r="AA1005" s="436">
        <v>87.6</v>
      </c>
      <c r="AB1005" s="436">
        <v>87.5</v>
      </c>
      <c r="AC1005" s="436">
        <v>86.5</v>
      </c>
      <c r="AD1005" s="436">
        <v>58</v>
      </c>
      <c r="AE1005" s="436">
        <v>73</v>
      </c>
      <c r="AF1005" s="436">
        <v>80</v>
      </c>
      <c r="AG1005" s="436">
        <v>14</v>
      </c>
      <c r="AH1005" s="436">
        <v>29.400000000000002</v>
      </c>
      <c r="AI1005" s="436">
        <v>42</v>
      </c>
      <c r="AJ1005" s="436">
        <v>34.580000000000005</v>
      </c>
      <c r="AK1005" s="436">
        <v>210</v>
      </c>
      <c r="AL1005" s="436">
        <v>300</v>
      </c>
      <c r="AM1005" s="436">
        <v>247</v>
      </c>
      <c r="AN1005" s="432">
        <v>0</v>
      </c>
      <c r="AO1005" s="432">
        <v>0</v>
      </c>
      <c r="AP1005" s="446">
        <v>2330</v>
      </c>
      <c r="AQ1005" s="447">
        <v>0</v>
      </c>
      <c r="AR1005" s="446">
        <v>0</v>
      </c>
      <c r="AS1005" s="449">
        <v>0.23</v>
      </c>
      <c r="AT1005" s="432" t="s">
        <v>299</v>
      </c>
      <c r="AU1005" s="432" t="s">
        <v>197</v>
      </c>
      <c r="AV1005" s="450">
        <v>0</v>
      </c>
      <c r="AW1005" s="450">
        <v>0</v>
      </c>
      <c r="AX1005" s="450">
        <v>0</v>
      </c>
      <c r="AY1005" s="450">
        <v>0</v>
      </c>
      <c r="AZ1005" s="450">
        <v>0</v>
      </c>
      <c r="BA1005" s="450">
        <v>0</v>
      </c>
      <c r="BB1005" s="450">
        <v>0</v>
      </c>
      <c r="BC1005" s="450">
        <v>0</v>
      </c>
      <c r="BD1005" s="450">
        <v>0</v>
      </c>
      <c r="BE1005" s="450" t="s">
        <v>195</v>
      </c>
      <c r="BF1005" s="450" t="s">
        <v>239</v>
      </c>
      <c r="BG1005" s="450" t="s">
        <v>195</v>
      </c>
      <c r="BH1005" s="450" t="s">
        <v>195</v>
      </c>
      <c r="BI1005" s="446" t="s">
        <v>198</v>
      </c>
      <c r="BJ1005" s="446" t="s">
        <v>1774</v>
      </c>
      <c r="BK1005" s="452" t="s">
        <v>1775</v>
      </c>
      <c r="BL1005" s="459">
        <v>1</v>
      </c>
      <c r="BM1005" s="455">
        <v>40</v>
      </c>
      <c r="BN1005" s="454" t="s">
        <v>195</v>
      </c>
      <c r="BO1005" s="455" t="s">
        <v>195</v>
      </c>
      <c r="BP1005" s="454" t="s">
        <v>195</v>
      </c>
      <c r="BQ1005" s="454" t="s">
        <v>195</v>
      </c>
      <c r="BS1005" s="432"/>
    </row>
    <row r="1006" spans="1:71" customFormat="1" ht="13.5" customHeight="1" outlineLevel="1">
      <c r="A1006" s="54" t="s">
        <v>1794</v>
      </c>
      <c r="B1006" s="432" t="s">
        <v>1773</v>
      </c>
      <c r="C1006" s="432">
        <v>5</v>
      </c>
      <c r="D1006" s="432">
        <v>6</v>
      </c>
      <c r="E1006" s="432" t="s">
        <v>224</v>
      </c>
      <c r="F1006" s="433">
        <v>1160</v>
      </c>
      <c r="G1006" s="456">
        <v>1032.4000000000001</v>
      </c>
      <c r="H1006" s="434">
        <v>464</v>
      </c>
      <c r="I1006" s="435">
        <v>6.6</v>
      </c>
      <c r="J1006" s="436">
        <v>3.3</v>
      </c>
      <c r="K1006" s="437">
        <v>2.64</v>
      </c>
      <c r="L1006" s="438">
        <v>8.9261232401358317</v>
      </c>
      <c r="M1006" s="439">
        <v>4.4630616200679158</v>
      </c>
      <c r="N1006" s="478">
        <v>3.570449296054333</v>
      </c>
      <c r="O1006" s="438">
        <v>11.039397318280008</v>
      </c>
      <c r="P1006" s="439">
        <v>5.5196986591400039</v>
      </c>
      <c r="Q1006" s="437">
        <v>4.4157589273120035</v>
      </c>
      <c r="R1006" s="442">
        <v>13.6</v>
      </c>
      <c r="S1006" s="443">
        <v>6.8</v>
      </c>
      <c r="T1006" s="437">
        <v>5.44</v>
      </c>
      <c r="U1006" s="444">
        <v>92</v>
      </c>
      <c r="V1006" s="432">
        <v>46</v>
      </c>
      <c r="W1006" s="445">
        <v>36.800000000000004</v>
      </c>
      <c r="X1006" s="443" t="s">
        <v>213</v>
      </c>
      <c r="Y1006" s="436" t="s">
        <v>194</v>
      </c>
      <c r="Z1006" s="436">
        <v>89</v>
      </c>
      <c r="AA1006" s="436">
        <v>89.7</v>
      </c>
      <c r="AB1006" s="436">
        <v>88.5</v>
      </c>
      <c r="AC1006" s="436">
        <v>87.5</v>
      </c>
      <c r="AD1006" s="436">
        <v>59</v>
      </c>
      <c r="AE1006" s="436">
        <v>71</v>
      </c>
      <c r="AF1006" s="436">
        <v>78</v>
      </c>
      <c r="AG1006" s="436">
        <v>23</v>
      </c>
      <c r="AH1006" s="436">
        <v>48.300000000000004</v>
      </c>
      <c r="AI1006" s="436">
        <v>69</v>
      </c>
      <c r="AJ1006" s="436">
        <v>47.15</v>
      </c>
      <c r="AK1006" s="436">
        <v>210</v>
      </c>
      <c r="AL1006" s="436">
        <v>300</v>
      </c>
      <c r="AM1006" s="436">
        <v>205</v>
      </c>
      <c r="AN1006" s="432">
        <v>0</v>
      </c>
      <c r="AO1006" s="432">
        <v>0</v>
      </c>
      <c r="AP1006" s="446">
        <v>2320</v>
      </c>
      <c r="AQ1006" s="447">
        <v>0</v>
      </c>
      <c r="AR1006" s="446">
        <v>0</v>
      </c>
      <c r="AS1006" s="449">
        <v>0.35</v>
      </c>
      <c r="AT1006" s="432" t="s">
        <v>299</v>
      </c>
      <c r="AU1006" s="432" t="s">
        <v>197</v>
      </c>
      <c r="AV1006" s="450">
        <v>0</v>
      </c>
      <c r="AW1006" s="450">
        <v>0</v>
      </c>
      <c r="AX1006" s="450">
        <v>0</v>
      </c>
      <c r="AY1006" s="450">
        <v>0</v>
      </c>
      <c r="AZ1006" s="450">
        <v>0</v>
      </c>
      <c r="BA1006" s="450">
        <v>0</v>
      </c>
      <c r="BB1006" s="450">
        <v>0</v>
      </c>
      <c r="BC1006" s="450">
        <v>0</v>
      </c>
      <c r="BD1006" s="450">
        <v>0</v>
      </c>
      <c r="BE1006" s="450" t="s">
        <v>195</v>
      </c>
      <c r="BF1006" s="450" t="s">
        <v>239</v>
      </c>
      <c r="BG1006" s="450" t="s">
        <v>195</v>
      </c>
      <c r="BH1006" s="450" t="s">
        <v>195</v>
      </c>
      <c r="BI1006" s="446" t="s">
        <v>198</v>
      </c>
      <c r="BJ1006" s="446" t="s">
        <v>1774</v>
      </c>
      <c r="BK1006" s="452" t="s">
        <v>1775</v>
      </c>
      <c r="BL1006" s="459">
        <v>1</v>
      </c>
      <c r="BM1006" s="455">
        <v>40</v>
      </c>
      <c r="BN1006" s="454" t="s">
        <v>195</v>
      </c>
      <c r="BO1006" s="455" t="s">
        <v>195</v>
      </c>
      <c r="BP1006" s="454" t="s">
        <v>195</v>
      </c>
      <c r="BQ1006" s="454" t="s">
        <v>195</v>
      </c>
      <c r="BS1006" s="432"/>
    </row>
    <row r="1007" spans="1:71" customFormat="1" ht="13.5" customHeight="1" outlineLevel="1">
      <c r="A1007" s="54" t="s">
        <v>1795</v>
      </c>
      <c r="B1007" s="432" t="s">
        <v>1773</v>
      </c>
      <c r="C1007" s="432">
        <v>2</v>
      </c>
      <c r="D1007" s="432">
        <v>8</v>
      </c>
      <c r="E1007" s="432" t="s">
        <v>221</v>
      </c>
      <c r="F1007" s="433">
        <v>865</v>
      </c>
      <c r="G1007" s="456">
        <v>769.85</v>
      </c>
      <c r="H1007" s="434">
        <v>346</v>
      </c>
      <c r="I1007" s="435">
        <v>4.4000000000000004</v>
      </c>
      <c r="J1007" s="436">
        <v>2.2000000000000002</v>
      </c>
      <c r="K1007" s="437">
        <v>1.7600000000000002</v>
      </c>
      <c r="L1007" s="438">
        <v>5.0946818623862224</v>
      </c>
      <c r="M1007" s="439">
        <v>2.5473409311931112</v>
      </c>
      <c r="N1007" s="478">
        <v>2.0378727449544889</v>
      </c>
      <c r="O1007" s="438">
        <v>5.7159845285308855</v>
      </c>
      <c r="P1007" s="439">
        <v>2.8579922642654427</v>
      </c>
      <c r="Q1007" s="437">
        <v>2.2863938114123541</v>
      </c>
      <c r="R1007" s="442">
        <v>6.6</v>
      </c>
      <c r="S1007" s="443">
        <v>3.3</v>
      </c>
      <c r="T1007" s="437">
        <v>2.64</v>
      </c>
      <c r="U1007" s="444">
        <v>34</v>
      </c>
      <c r="V1007" s="432">
        <v>17</v>
      </c>
      <c r="W1007" s="445">
        <v>13.600000000000001</v>
      </c>
      <c r="X1007" s="443" t="s">
        <v>222</v>
      </c>
      <c r="Y1007" s="436" t="s">
        <v>194</v>
      </c>
      <c r="Z1007" s="436">
        <v>80</v>
      </c>
      <c r="AA1007" s="436">
        <v>82</v>
      </c>
      <c r="AB1007" s="436">
        <v>82.5</v>
      </c>
      <c r="AC1007" s="436">
        <v>81.5</v>
      </c>
      <c r="AD1007" s="436">
        <v>46</v>
      </c>
      <c r="AE1007" s="436">
        <v>60</v>
      </c>
      <c r="AF1007" s="436">
        <v>69</v>
      </c>
      <c r="AG1007" s="436">
        <v>12</v>
      </c>
      <c r="AH1007" s="436">
        <v>24</v>
      </c>
      <c r="AI1007" s="436">
        <v>34.799999999999997</v>
      </c>
      <c r="AJ1007" s="436">
        <v>18.96</v>
      </c>
      <c r="AK1007" s="436">
        <v>200</v>
      </c>
      <c r="AL1007" s="436">
        <v>290</v>
      </c>
      <c r="AM1007" s="436">
        <v>158</v>
      </c>
      <c r="AN1007" s="432">
        <v>0</v>
      </c>
      <c r="AO1007" s="432">
        <v>0</v>
      </c>
      <c r="AP1007" s="446">
        <v>1765</v>
      </c>
      <c r="AQ1007" s="447">
        <v>0</v>
      </c>
      <c r="AR1007" s="446">
        <v>0</v>
      </c>
      <c r="AS1007" s="449">
        <v>0.13</v>
      </c>
      <c r="AT1007" s="432" t="s">
        <v>299</v>
      </c>
      <c r="AU1007" s="432" t="s">
        <v>197</v>
      </c>
      <c r="AV1007" s="450">
        <v>0</v>
      </c>
      <c r="AW1007" s="450">
        <v>0</v>
      </c>
      <c r="AX1007" s="450">
        <v>0</v>
      </c>
      <c r="AY1007" s="450">
        <v>0</v>
      </c>
      <c r="AZ1007" s="450">
        <v>0</v>
      </c>
      <c r="BA1007" s="450">
        <v>0</v>
      </c>
      <c r="BB1007" s="450">
        <v>0</v>
      </c>
      <c r="BC1007" s="450">
        <v>0</v>
      </c>
      <c r="BD1007" s="450">
        <v>0</v>
      </c>
      <c r="BE1007" s="450" t="s">
        <v>195</v>
      </c>
      <c r="BF1007" s="450" t="s">
        <v>239</v>
      </c>
      <c r="BG1007" s="450" t="s">
        <v>195</v>
      </c>
      <c r="BH1007" s="450" t="s">
        <v>195</v>
      </c>
      <c r="BI1007" s="446" t="s">
        <v>198</v>
      </c>
      <c r="BJ1007" s="446" t="s">
        <v>1774</v>
      </c>
      <c r="BK1007" s="452" t="s">
        <v>1775</v>
      </c>
      <c r="BL1007" s="459" t="s">
        <v>195</v>
      </c>
      <c r="BM1007" s="455" t="s">
        <v>195</v>
      </c>
      <c r="BN1007" s="454" t="s">
        <v>195</v>
      </c>
      <c r="BO1007" s="455" t="s">
        <v>195</v>
      </c>
      <c r="BP1007" s="454" t="s">
        <v>195</v>
      </c>
      <c r="BQ1007" s="454" t="s">
        <v>195</v>
      </c>
      <c r="BS1007" s="432"/>
    </row>
    <row r="1008" spans="1:71" customFormat="1" ht="13.5" customHeight="1" outlineLevel="1">
      <c r="A1008" s="54" t="s">
        <v>1796</v>
      </c>
      <c r="B1008" s="432" t="s">
        <v>1773</v>
      </c>
      <c r="C1008" s="432">
        <v>3</v>
      </c>
      <c r="D1008" s="432">
        <v>8</v>
      </c>
      <c r="E1008" s="432" t="s">
        <v>224</v>
      </c>
      <c r="F1008" s="433">
        <v>865</v>
      </c>
      <c r="G1008" s="456">
        <v>778.5</v>
      </c>
      <c r="H1008" s="434">
        <v>363.3</v>
      </c>
      <c r="I1008" s="435">
        <v>6.2</v>
      </c>
      <c r="J1008" s="436">
        <v>3.1</v>
      </c>
      <c r="K1008" s="437">
        <v>2.4800000000000004</v>
      </c>
      <c r="L1008" s="438">
        <v>7.1016777475686768</v>
      </c>
      <c r="M1008" s="439">
        <v>3.5508388737843384</v>
      </c>
      <c r="N1008" s="478">
        <v>2.8406710990274711</v>
      </c>
      <c r="O1008" s="438">
        <v>8.0806003027656743</v>
      </c>
      <c r="P1008" s="439">
        <v>4.0403001513828372</v>
      </c>
      <c r="Q1008" s="437">
        <v>3.2322401211062699</v>
      </c>
      <c r="R1008" s="442">
        <v>9.4</v>
      </c>
      <c r="S1008" s="443">
        <v>4.7</v>
      </c>
      <c r="T1008" s="437">
        <v>3.7600000000000002</v>
      </c>
      <c r="U1008" s="444">
        <v>52</v>
      </c>
      <c r="V1008" s="432">
        <v>26</v>
      </c>
      <c r="W1008" s="445">
        <v>20.8</v>
      </c>
      <c r="X1008" s="443" t="s">
        <v>222</v>
      </c>
      <c r="Y1008" s="436" t="s">
        <v>194</v>
      </c>
      <c r="Z1008" s="436">
        <v>82.5</v>
      </c>
      <c r="AA1008" s="436">
        <v>84.2</v>
      </c>
      <c r="AB1008" s="436">
        <v>84</v>
      </c>
      <c r="AC1008" s="436">
        <v>82.5</v>
      </c>
      <c r="AD1008" s="436">
        <v>48</v>
      </c>
      <c r="AE1008" s="436">
        <v>62</v>
      </c>
      <c r="AF1008" s="436">
        <v>71</v>
      </c>
      <c r="AG1008" s="436">
        <v>18</v>
      </c>
      <c r="AH1008" s="436">
        <v>34.199999999999996</v>
      </c>
      <c r="AI1008" s="436">
        <v>50.4</v>
      </c>
      <c r="AJ1008" s="436">
        <v>29.339999999999996</v>
      </c>
      <c r="AK1008" s="436">
        <v>190</v>
      </c>
      <c r="AL1008" s="436">
        <v>280</v>
      </c>
      <c r="AM1008" s="436">
        <v>163</v>
      </c>
      <c r="AN1008" s="432">
        <v>0</v>
      </c>
      <c r="AO1008" s="432">
        <v>0</v>
      </c>
      <c r="AP1008" s="446">
        <v>1765</v>
      </c>
      <c r="AQ1008" s="447">
        <v>0</v>
      </c>
      <c r="AR1008" s="446">
        <v>0</v>
      </c>
      <c r="AS1008" s="449">
        <v>0.19</v>
      </c>
      <c r="AT1008" s="432" t="s">
        <v>299</v>
      </c>
      <c r="AU1008" s="432" t="s">
        <v>197</v>
      </c>
      <c r="AV1008" s="450">
        <v>0</v>
      </c>
      <c r="AW1008" s="450">
        <v>0</v>
      </c>
      <c r="AX1008" s="450">
        <v>0</v>
      </c>
      <c r="AY1008" s="450">
        <v>0</v>
      </c>
      <c r="AZ1008" s="450">
        <v>0</v>
      </c>
      <c r="BA1008" s="450">
        <v>0</v>
      </c>
      <c r="BB1008" s="450">
        <v>0</v>
      </c>
      <c r="BC1008" s="450">
        <v>0</v>
      </c>
      <c r="BD1008" s="450">
        <v>0</v>
      </c>
      <c r="BE1008" s="450" t="s">
        <v>195</v>
      </c>
      <c r="BF1008" s="450" t="s">
        <v>239</v>
      </c>
      <c r="BG1008" s="450" t="s">
        <v>195</v>
      </c>
      <c r="BH1008" s="450" t="s">
        <v>195</v>
      </c>
      <c r="BI1008" s="446" t="s">
        <v>198</v>
      </c>
      <c r="BJ1008" s="446" t="s">
        <v>1774</v>
      </c>
      <c r="BK1008" s="452" t="s">
        <v>1775</v>
      </c>
      <c r="BL1008" s="459" t="s">
        <v>195</v>
      </c>
      <c r="BM1008" s="455" t="s">
        <v>195</v>
      </c>
      <c r="BN1008" s="454" t="s">
        <v>195</v>
      </c>
      <c r="BO1008" s="455" t="s">
        <v>195</v>
      </c>
      <c r="BP1008" s="454" t="s">
        <v>195</v>
      </c>
      <c r="BQ1008" s="454" t="s">
        <v>195</v>
      </c>
      <c r="BS1008" s="432"/>
    </row>
    <row r="1009" spans="1:72" ht="13.5" customHeight="1" outlineLevel="1">
      <c r="A1009" s="54" t="s">
        <v>1797</v>
      </c>
      <c r="B1009" s="432" t="s">
        <v>1773</v>
      </c>
      <c r="C1009" s="432">
        <v>15</v>
      </c>
      <c r="D1009" s="432">
        <v>2</v>
      </c>
      <c r="E1009" s="432" t="s">
        <v>233</v>
      </c>
      <c r="F1009" s="433">
        <v>3530</v>
      </c>
      <c r="G1009" s="456">
        <v>3141.7000000000003</v>
      </c>
      <c r="H1009" s="434">
        <v>1835.6000000000001</v>
      </c>
      <c r="I1009" s="435">
        <v>14.8</v>
      </c>
      <c r="J1009" s="436">
        <v>7.4</v>
      </c>
      <c r="K1009" s="437">
        <v>5.9200000000000008</v>
      </c>
      <c r="L1009" s="438">
        <v>19.420105985948648</v>
      </c>
      <c r="M1009" s="439">
        <v>9.7100529929743242</v>
      </c>
      <c r="N1009" s="478">
        <v>7.7680423943794601</v>
      </c>
      <c r="O1009" s="438">
        <v>27.280936066273856</v>
      </c>
      <c r="P1009" s="439">
        <v>13.640468033136928</v>
      </c>
      <c r="Q1009" s="437">
        <v>10.912374426509544</v>
      </c>
      <c r="R1009" s="442">
        <v>34</v>
      </c>
      <c r="S1009" s="443">
        <v>17</v>
      </c>
      <c r="T1009" s="437">
        <v>13.600000000000001</v>
      </c>
      <c r="U1009" s="444">
        <v>232</v>
      </c>
      <c r="V1009" s="432">
        <v>116</v>
      </c>
      <c r="W1009" s="445">
        <v>92.800000000000011</v>
      </c>
      <c r="X1009" s="443" t="s">
        <v>231</v>
      </c>
      <c r="Y1009" s="436" t="s">
        <v>194</v>
      </c>
      <c r="Z1009" s="436">
        <v>88.3</v>
      </c>
      <c r="AA1009" s="436">
        <v>89.9</v>
      </c>
      <c r="AB1009" s="436">
        <v>90.2</v>
      </c>
      <c r="AC1009" s="436">
        <v>89.5</v>
      </c>
      <c r="AD1009" s="436">
        <v>82</v>
      </c>
      <c r="AE1009" s="436">
        <v>86</v>
      </c>
      <c r="AF1009" s="436">
        <v>90</v>
      </c>
      <c r="AG1009" s="436">
        <v>22</v>
      </c>
      <c r="AH1009" s="436">
        <v>39.6</v>
      </c>
      <c r="AI1009" s="436">
        <v>57.2</v>
      </c>
      <c r="AJ1009" s="436">
        <v>43.12</v>
      </c>
      <c r="AK1009" s="436">
        <v>180</v>
      </c>
      <c r="AL1009" s="436">
        <v>260</v>
      </c>
      <c r="AM1009" s="436">
        <v>196</v>
      </c>
      <c r="AN1009" s="432">
        <v>0</v>
      </c>
      <c r="AO1009" s="432">
        <v>0</v>
      </c>
      <c r="AP1009" s="446">
        <v>5295</v>
      </c>
      <c r="AQ1009" s="447">
        <v>0</v>
      </c>
      <c r="AR1009" s="446">
        <v>0</v>
      </c>
      <c r="AS1009" s="449">
        <v>1.2</v>
      </c>
      <c r="AT1009" s="432" t="s">
        <v>299</v>
      </c>
      <c r="AU1009" s="432" t="s">
        <v>197</v>
      </c>
      <c r="AV1009" s="450">
        <v>67</v>
      </c>
      <c r="AW1009" s="450">
        <v>79</v>
      </c>
      <c r="AX1009" s="450">
        <v>40</v>
      </c>
      <c r="AY1009" s="450">
        <v>54</v>
      </c>
      <c r="AZ1009" s="450">
        <v>56</v>
      </c>
      <c r="BA1009" s="450">
        <v>63</v>
      </c>
      <c r="BB1009" s="450">
        <v>62</v>
      </c>
      <c r="BC1009" s="450">
        <v>60</v>
      </c>
      <c r="BD1009" s="450">
        <v>48</v>
      </c>
      <c r="BE1009" s="450" t="s">
        <v>195</v>
      </c>
      <c r="BF1009" s="450" t="s">
        <v>239</v>
      </c>
      <c r="BG1009" s="450" t="s">
        <v>195</v>
      </c>
      <c r="BH1009" s="450" t="s">
        <v>195</v>
      </c>
      <c r="BI1009" s="446" t="s">
        <v>198</v>
      </c>
      <c r="BJ1009" s="446" t="s">
        <v>1774</v>
      </c>
      <c r="BK1009" s="452" t="s">
        <v>1775</v>
      </c>
      <c r="BL1009" s="459">
        <v>1</v>
      </c>
      <c r="BM1009" s="455">
        <v>40</v>
      </c>
      <c r="BN1009" s="454" t="s">
        <v>195</v>
      </c>
      <c r="BO1009" s="455" t="s">
        <v>195</v>
      </c>
      <c r="BP1009" s="454" t="s">
        <v>195</v>
      </c>
      <c r="BQ1009" s="454" t="s">
        <v>195</v>
      </c>
      <c r="BS1009" s="432"/>
      <c r="BT1009">
        <v>184.96333680000001</v>
      </c>
    </row>
    <row r="1010" spans="1:72" ht="13.5" customHeight="1" outlineLevel="1">
      <c r="A1010" s="54" t="s">
        <v>1798</v>
      </c>
      <c r="B1010" s="432" t="s">
        <v>1773</v>
      </c>
      <c r="C1010" s="432">
        <v>15</v>
      </c>
      <c r="D1010" s="432">
        <v>4</v>
      </c>
      <c r="E1010" s="432" t="s">
        <v>233</v>
      </c>
      <c r="F1010" s="433">
        <v>1760</v>
      </c>
      <c r="G1010" s="456">
        <v>1566.4</v>
      </c>
      <c r="H1010" s="434">
        <v>704</v>
      </c>
      <c r="I1010" s="435">
        <v>18.2</v>
      </c>
      <c r="J1010" s="436">
        <v>9.1</v>
      </c>
      <c r="K1010" s="437">
        <v>7.28</v>
      </c>
      <c r="L1010" s="438">
        <v>22.787239600346759</v>
      </c>
      <c r="M1010" s="439">
        <v>11.393619800173379</v>
      </c>
      <c r="N1010" s="478">
        <v>9.1148958401387041</v>
      </c>
      <c r="O1010" s="438">
        <v>30.035291225619392</v>
      </c>
      <c r="P1010" s="439">
        <v>15.017645612809696</v>
      </c>
      <c r="Q1010" s="437">
        <v>12.014116490247758</v>
      </c>
      <c r="R1010" s="442">
        <v>38</v>
      </c>
      <c r="S1010" s="443">
        <v>19</v>
      </c>
      <c r="T1010" s="437">
        <v>15.200000000000001</v>
      </c>
      <c r="U1010" s="444">
        <v>232</v>
      </c>
      <c r="V1010" s="432">
        <v>116</v>
      </c>
      <c r="W1010" s="445">
        <v>92.800000000000011</v>
      </c>
      <c r="X1010" s="443" t="s">
        <v>231</v>
      </c>
      <c r="Y1010" s="436" t="s">
        <v>194</v>
      </c>
      <c r="Z1010" s="436">
        <v>92.1</v>
      </c>
      <c r="AA1010" s="436">
        <v>92.4</v>
      </c>
      <c r="AB1010" s="436">
        <v>91.7</v>
      </c>
      <c r="AC1010" s="436">
        <v>91</v>
      </c>
      <c r="AD1010" s="436">
        <v>67</v>
      </c>
      <c r="AE1010" s="436">
        <v>76</v>
      </c>
      <c r="AF1010" s="436">
        <v>80</v>
      </c>
      <c r="AG1010" s="436">
        <v>45</v>
      </c>
      <c r="AH1010" s="436">
        <v>85.5</v>
      </c>
      <c r="AI1010" s="436">
        <v>121.50000000000001</v>
      </c>
      <c r="AJ1010" s="436">
        <v>62.999999999999993</v>
      </c>
      <c r="AK1010" s="436">
        <v>190</v>
      </c>
      <c r="AL1010" s="436">
        <v>270</v>
      </c>
      <c r="AM1010" s="436">
        <v>140</v>
      </c>
      <c r="AN1010" s="432">
        <v>0</v>
      </c>
      <c r="AO1010" s="432">
        <v>0</v>
      </c>
      <c r="AP1010" s="446">
        <v>3520</v>
      </c>
      <c r="AQ1010" s="447">
        <v>0</v>
      </c>
      <c r="AR1010" s="446">
        <v>0</v>
      </c>
      <c r="AS1010" s="449">
        <v>1.2</v>
      </c>
      <c r="AT1010" s="432" t="s">
        <v>299</v>
      </c>
      <c r="AU1010" s="432" t="s">
        <v>197</v>
      </c>
      <c r="AV1010" s="450">
        <v>61</v>
      </c>
      <c r="AW1010" s="450">
        <v>73</v>
      </c>
      <c r="AX1010" s="450">
        <v>40</v>
      </c>
      <c r="AY1010" s="450">
        <v>47</v>
      </c>
      <c r="AZ1010" s="450">
        <v>53</v>
      </c>
      <c r="BA1010" s="450">
        <v>59</v>
      </c>
      <c r="BB1010" s="450">
        <v>56</v>
      </c>
      <c r="BC1010" s="450">
        <v>47</v>
      </c>
      <c r="BD1010" s="450">
        <v>38</v>
      </c>
      <c r="BE1010" s="450" t="s">
        <v>195</v>
      </c>
      <c r="BF1010" s="450" t="s">
        <v>239</v>
      </c>
      <c r="BG1010" s="450" t="s">
        <v>195</v>
      </c>
      <c r="BH1010" s="450" t="s">
        <v>195</v>
      </c>
      <c r="BI1010" s="446" t="s">
        <v>198</v>
      </c>
      <c r="BJ1010" s="446" t="s">
        <v>1774</v>
      </c>
      <c r="BK1010" s="452" t="s">
        <v>1775</v>
      </c>
      <c r="BL1010" s="459">
        <v>1</v>
      </c>
      <c r="BM1010" s="455">
        <v>40</v>
      </c>
      <c r="BN1010" s="454" t="s">
        <v>195</v>
      </c>
      <c r="BO1010" s="455" t="s">
        <v>195</v>
      </c>
      <c r="BP1010" s="454" t="s">
        <v>195</v>
      </c>
      <c r="BQ1010" s="454" t="s">
        <v>195</v>
      </c>
      <c r="BS1010" s="432"/>
      <c r="BT1010">
        <v>159.80076320000001</v>
      </c>
    </row>
    <row r="1011" spans="1:72" ht="13.5" customHeight="1" outlineLevel="1">
      <c r="A1011" s="54" t="s">
        <v>1799</v>
      </c>
      <c r="B1011" s="432" t="s">
        <v>1773</v>
      </c>
      <c r="C1011" s="432">
        <v>7.5</v>
      </c>
      <c r="D1011" s="432">
        <v>6</v>
      </c>
      <c r="E1011" s="432" t="s">
        <v>233</v>
      </c>
      <c r="F1011" s="433">
        <v>1170</v>
      </c>
      <c r="G1011" s="456">
        <v>1041.3</v>
      </c>
      <c r="H1011" s="434">
        <v>479.7</v>
      </c>
      <c r="I1011" s="435">
        <v>10</v>
      </c>
      <c r="J1011" s="436">
        <v>5</v>
      </c>
      <c r="K1011" s="437">
        <v>4</v>
      </c>
      <c r="L1011" s="438">
        <v>13.152731264438563</v>
      </c>
      <c r="M1011" s="439">
        <v>6.5763656322192814</v>
      </c>
      <c r="N1011" s="478">
        <v>5.2610925057754256</v>
      </c>
      <c r="O1011" s="438">
        <v>16.113542744070841</v>
      </c>
      <c r="P1011" s="439">
        <v>8.0567713720354206</v>
      </c>
      <c r="Q1011" s="437">
        <v>6.4454170976283365</v>
      </c>
      <c r="R1011" s="442">
        <v>19.600000000000001</v>
      </c>
      <c r="S1011" s="443">
        <v>9.8000000000000007</v>
      </c>
      <c r="T1011" s="437">
        <v>7.8400000000000007</v>
      </c>
      <c r="U1011" s="444">
        <v>120</v>
      </c>
      <c r="V1011" s="432">
        <v>60</v>
      </c>
      <c r="W1011" s="445">
        <v>48</v>
      </c>
      <c r="X1011" s="443" t="s">
        <v>222</v>
      </c>
      <c r="Y1011" s="436" t="s">
        <v>194</v>
      </c>
      <c r="Z1011" s="436">
        <v>90.6</v>
      </c>
      <c r="AA1011" s="436">
        <v>90.9</v>
      </c>
      <c r="AB1011" s="436">
        <v>90.2</v>
      </c>
      <c r="AC1011" s="436">
        <v>89.5</v>
      </c>
      <c r="AD1011" s="436">
        <v>59</v>
      </c>
      <c r="AE1011" s="436">
        <v>72</v>
      </c>
      <c r="AF1011" s="436">
        <v>78</v>
      </c>
      <c r="AG1011" s="436">
        <v>34</v>
      </c>
      <c r="AH1011" s="436">
        <v>61.2</v>
      </c>
      <c r="AI1011" s="436">
        <v>85</v>
      </c>
      <c r="AJ1011" s="436">
        <v>52.36</v>
      </c>
      <c r="AK1011" s="436">
        <v>180</v>
      </c>
      <c r="AL1011" s="436">
        <v>250</v>
      </c>
      <c r="AM1011" s="436">
        <v>154</v>
      </c>
      <c r="AN1011" s="432">
        <v>0</v>
      </c>
      <c r="AO1011" s="432">
        <v>0</v>
      </c>
      <c r="AP1011" s="446">
        <v>2340</v>
      </c>
      <c r="AQ1011" s="447">
        <v>0</v>
      </c>
      <c r="AR1011" s="446">
        <v>0</v>
      </c>
      <c r="AS1011" s="449">
        <v>0.57999999999999996</v>
      </c>
      <c r="AT1011" s="432" t="s">
        <v>299</v>
      </c>
      <c r="AU1011" s="432" t="s">
        <v>197</v>
      </c>
      <c r="AV1011" s="450">
        <v>55</v>
      </c>
      <c r="AW1011" s="450">
        <v>67</v>
      </c>
      <c r="AX1011" s="450">
        <v>21</v>
      </c>
      <c r="AY1011" s="450">
        <v>40</v>
      </c>
      <c r="AZ1011" s="450">
        <v>42</v>
      </c>
      <c r="BA1011" s="450">
        <v>51</v>
      </c>
      <c r="BB1011" s="450">
        <v>46</v>
      </c>
      <c r="BC1011" s="450">
        <v>51</v>
      </c>
      <c r="BD1011" s="450">
        <v>28</v>
      </c>
      <c r="BE1011" s="450" t="s">
        <v>195</v>
      </c>
      <c r="BF1011" s="450" t="s">
        <v>239</v>
      </c>
      <c r="BG1011" s="450" t="s">
        <v>195</v>
      </c>
      <c r="BH1011" s="450" t="s">
        <v>195</v>
      </c>
      <c r="BI1011" s="446" t="s">
        <v>198</v>
      </c>
      <c r="BJ1011" s="446" t="s">
        <v>1774</v>
      </c>
      <c r="BK1011" s="452" t="s">
        <v>1775</v>
      </c>
      <c r="BL1011" s="459">
        <v>1</v>
      </c>
      <c r="BM1011" s="455">
        <v>40</v>
      </c>
      <c r="BN1011" s="454" t="s">
        <v>195</v>
      </c>
      <c r="BO1011" s="455" t="s">
        <v>195</v>
      </c>
      <c r="BP1011" s="454" t="s">
        <v>195</v>
      </c>
      <c r="BQ1011" s="454" t="s">
        <v>195</v>
      </c>
      <c r="BS1011" s="432"/>
      <c r="BT1011"/>
    </row>
    <row r="1012" spans="1:72" ht="13.5" customHeight="1" outlineLevel="1">
      <c r="A1012" s="54" t="s">
        <v>1800</v>
      </c>
      <c r="B1012" s="432" t="s">
        <v>1773</v>
      </c>
      <c r="C1012" s="432">
        <v>5</v>
      </c>
      <c r="D1012" s="432">
        <v>8</v>
      </c>
      <c r="E1012" s="432" t="s">
        <v>233</v>
      </c>
      <c r="F1012" s="433">
        <v>880</v>
      </c>
      <c r="G1012" s="456">
        <v>783.2</v>
      </c>
      <c r="H1012" s="434">
        <v>413.59999999999997</v>
      </c>
      <c r="I1012" s="435">
        <v>8.1999999999999993</v>
      </c>
      <c r="J1012" s="436">
        <v>4.0999999999999996</v>
      </c>
      <c r="K1012" s="437">
        <v>3.28</v>
      </c>
      <c r="L1012" s="438">
        <v>10.283254307580792</v>
      </c>
      <c r="M1012" s="439">
        <v>5.1416271537903961</v>
      </c>
      <c r="N1012" s="478">
        <v>4.1133017230323174</v>
      </c>
      <c r="O1012" s="438">
        <v>12.244271978566681</v>
      </c>
      <c r="P1012" s="439">
        <v>6.1221359892833407</v>
      </c>
      <c r="Q1012" s="437">
        <v>4.8977087914266733</v>
      </c>
      <c r="R1012" s="442">
        <v>15</v>
      </c>
      <c r="S1012" s="443">
        <v>7.5</v>
      </c>
      <c r="T1012" s="437">
        <v>6</v>
      </c>
      <c r="U1012" s="444">
        <v>80</v>
      </c>
      <c r="V1012" s="432">
        <v>40</v>
      </c>
      <c r="W1012" s="445">
        <v>32</v>
      </c>
      <c r="X1012" s="443" t="s">
        <v>222</v>
      </c>
      <c r="Y1012" s="436" t="s">
        <v>194</v>
      </c>
      <c r="Z1012" s="436">
        <v>86</v>
      </c>
      <c r="AA1012" s="436">
        <v>87</v>
      </c>
      <c r="AB1012" s="436">
        <v>86.5</v>
      </c>
      <c r="AC1012" s="436">
        <v>85.5</v>
      </c>
      <c r="AD1012" s="436">
        <v>53</v>
      </c>
      <c r="AE1012" s="436">
        <v>66</v>
      </c>
      <c r="AF1012" s="436">
        <v>72</v>
      </c>
      <c r="AG1012" s="436">
        <v>30</v>
      </c>
      <c r="AH1012" s="436">
        <v>54</v>
      </c>
      <c r="AI1012" s="436">
        <v>78</v>
      </c>
      <c r="AJ1012" s="436">
        <v>43.199999999999996</v>
      </c>
      <c r="AK1012" s="436">
        <v>180</v>
      </c>
      <c r="AL1012" s="436">
        <v>260</v>
      </c>
      <c r="AM1012" s="436">
        <v>144</v>
      </c>
      <c r="AN1012" s="432">
        <v>0</v>
      </c>
      <c r="AO1012" s="432">
        <v>0</v>
      </c>
      <c r="AP1012" s="446">
        <v>1765</v>
      </c>
      <c r="AQ1012" s="447">
        <v>0</v>
      </c>
      <c r="AR1012" s="446">
        <v>0</v>
      </c>
      <c r="AS1012" s="449">
        <v>0.31</v>
      </c>
      <c r="AT1012" s="432" t="s">
        <v>299</v>
      </c>
      <c r="AU1012" s="432" t="s">
        <v>197</v>
      </c>
      <c r="AV1012" s="450">
        <v>0</v>
      </c>
      <c r="AW1012" s="450">
        <v>0</v>
      </c>
      <c r="AX1012" s="450">
        <v>0</v>
      </c>
      <c r="AY1012" s="450">
        <v>0</v>
      </c>
      <c r="AZ1012" s="450">
        <v>0</v>
      </c>
      <c r="BA1012" s="450">
        <v>0</v>
      </c>
      <c r="BB1012" s="450">
        <v>0</v>
      </c>
      <c r="BC1012" s="450">
        <v>0</v>
      </c>
      <c r="BD1012" s="450">
        <v>0</v>
      </c>
      <c r="BE1012" s="450" t="s">
        <v>195</v>
      </c>
      <c r="BF1012" s="450" t="s">
        <v>239</v>
      </c>
      <c r="BG1012" s="450" t="s">
        <v>195</v>
      </c>
      <c r="BH1012" s="450" t="s">
        <v>195</v>
      </c>
      <c r="BI1012" s="446" t="s">
        <v>198</v>
      </c>
      <c r="BJ1012" s="446" t="s">
        <v>1774</v>
      </c>
      <c r="BK1012" s="452" t="s">
        <v>1775</v>
      </c>
      <c r="BL1012" s="459" t="s">
        <v>195</v>
      </c>
      <c r="BM1012" s="455" t="s">
        <v>195</v>
      </c>
      <c r="BN1012" s="454" t="s">
        <v>195</v>
      </c>
      <c r="BO1012" s="455" t="s">
        <v>195</v>
      </c>
      <c r="BP1012" s="454" t="s">
        <v>195</v>
      </c>
      <c r="BQ1012" s="454" t="s">
        <v>195</v>
      </c>
      <c r="BS1012" s="432"/>
      <c r="BT1012"/>
    </row>
    <row r="1013" spans="1:72" ht="13.5" customHeight="1" outlineLevel="1">
      <c r="A1013" s="54" t="s">
        <v>1801</v>
      </c>
      <c r="B1013" s="432" t="s">
        <v>1773</v>
      </c>
      <c r="C1013" s="432">
        <v>20</v>
      </c>
      <c r="D1013" s="432">
        <v>4</v>
      </c>
      <c r="E1013" s="432" t="s">
        <v>298</v>
      </c>
      <c r="F1013" s="433">
        <v>1755</v>
      </c>
      <c r="G1013" s="456">
        <v>1561.95</v>
      </c>
      <c r="H1013" s="434">
        <v>824.84999999999991</v>
      </c>
      <c r="I1013" s="435">
        <v>26</v>
      </c>
      <c r="J1013" s="436">
        <v>13</v>
      </c>
      <c r="K1013" s="437">
        <v>10.4</v>
      </c>
      <c r="L1013" s="438">
        <v>27.909415942570714</v>
      </c>
      <c r="M1013" s="439">
        <v>13.954707971285357</v>
      </c>
      <c r="N1013" s="478">
        <v>11.163766377028287</v>
      </c>
      <c r="O1013" s="438">
        <v>36.640926464941572</v>
      </c>
      <c r="P1013" s="439">
        <v>18.320463232470786</v>
      </c>
      <c r="Q1013" s="437">
        <v>14.65637058597663</v>
      </c>
      <c r="R1013" s="442">
        <v>52</v>
      </c>
      <c r="S1013" s="443">
        <v>26</v>
      </c>
      <c r="T1013" s="437">
        <v>20.8</v>
      </c>
      <c r="U1013" s="444">
        <v>290</v>
      </c>
      <c r="V1013" s="432">
        <v>145</v>
      </c>
      <c r="W1013" s="445">
        <v>116</v>
      </c>
      <c r="X1013" s="443" t="s">
        <v>231</v>
      </c>
      <c r="Y1013" s="436" t="s">
        <v>194</v>
      </c>
      <c r="Z1013" s="436">
        <v>93.3</v>
      </c>
      <c r="AA1013" s="436">
        <v>93.6</v>
      </c>
      <c r="AB1013" s="436">
        <v>91.7</v>
      </c>
      <c r="AC1013" s="436">
        <v>91</v>
      </c>
      <c r="AD1013" s="436">
        <v>72</v>
      </c>
      <c r="AE1013" s="436">
        <v>82</v>
      </c>
      <c r="AF1013" s="436">
        <v>87</v>
      </c>
      <c r="AG1013" s="436">
        <v>60</v>
      </c>
      <c r="AH1013" s="436">
        <v>132</v>
      </c>
      <c r="AI1013" s="436">
        <v>168</v>
      </c>
      <c r="AJ1013" s="436">
        <v>100.8</v>
      </c>
      <c r="AK1013" s="436">
        <v>220</v>
      </c>
      <c r="AL1013" s="436">
        <v>280</v>
      </c>
      <c r="AM1013" s="436">
        <v>168</v>
      </c>
      <c r="AN1013" s="432">
        <v>0</v>
      </c>
      <c r="AO1013" s="432">
        <v>0</v>
      </c>
      <c r="AP1013" s="446">
        <v>3510</v>
      </c>
      <c r="AQ1013" s="447">
        <v>0</v>
      </c>
      <c r="AR1013" s="446">
        <v>0</v>
      </c>
      <c r="AS1013" s="449">
        <v>1.5</v>
      </c>
      <c r="AT1013" s="432" t="s">
        <v>299</v>
      </c>
      <c r="AU1013" s="432" t="s">
        <v>197</v>
      </c>
      <c r="AV1013" s="450">
        <v>0</v>
      </c>
      <c r="AW1013" s="450">
        <v>0</v>
      </c>
      <c r="AX1013" s="450">
        <v>0</v>
      </c>
      <c r="AY1013" s="450">
        <v>0</v>
      </c>
      <c r="AZ1013" s="450">
        <v>0</v>
      </c>
      <c r="BA1013" s="450">
        <v>0</v>
      </c>
      <c r="BB1013" s="450">
        <v>0</v>
      </c>
      <c r="BC1013" s="450">
        <v>0</v>
      </c>
      <c r="BD1013" s="450">
        <v>0</v>
      </c>
      <c r="BE1013" s="450" t="s">
        <v>195</v>
      </c>
      <c r="BF1013" s="450" t="s">
        <v>239</v>
      </c>
      <c r="BG1013" s="450" t="s">
        <v>195</v>
      </c>
      <c r="BH1013" s="450" t="s">
        <v>195</v>
      </c>
      <c r="BI1013" s="446" t="s">
        <v>198</v>
      </c>
      <c r="BJ1013" s="446" t="s">
        <v>1774</v>
      </c>
      <c r="BK1013" s="452" t="s">
        <v>1775</v>
      </c>
      <c r="BL1013" s="459">
        <v>1</v>
      </c>
      <c r="BM1013" s="455">
        <v>40</v>
      </c>
      <c r="BN1013" s="454" t="s">
        <v>195</v>
      </c>
      <c r="BO1013" s="455" t="s">
        <v>195</v>
      </c>
      <c r="BP1013" s="454" t="s">
        <v>195</v>
      </c>
      <c r="BQ1013" s="454" t="s">
        <v>195</v>
      </c>
      <c r="BS1013" s="432"/>
      <c r="BT1013">
        <v>163.16</v>
      </c>
    </row>
    <row r="1014" spans="1:72" ht="13.5" customHeight="1" outlineLevel="1">
      <c r="A1014" s="54" t="s">
        <v>1802</v>
      </c>
      <c r="B1014" s="432" t="s">
        <v>1773</v>
      </c>
      <c r="C1014" s="432">
        <v>25</v>
      </c>
      <c r="D1014" s="432">
        <v>4</v>
      </c>
      <c r="E1014" s="432" t="s">
        <v>302</v>
      </c>
      <c r="F1014" s="433">
        <v>1765</v>
      </c>
      <c r="G1014" s="456">
        <v>1570.8500000000001</v>
      </c>
      <c r="H1014" s="434">
        <v>829.55</v>
      </c>
      <c r="I1014" s="435">
        <v>30</v>
      </c>
      <c r="J1014" s="436">
        <v>15</v>
      </c>
      <c r="K1014" s="437">
        <v>12</v>
      </c>
      <c r="L1014" s="438">
        <v>35.416092254997018</v>
      </c>
      <c r="M1014" s="439">
        <v>17.708046127498509</v>
      </c>
      <c r="N1014" s="478">
        <v>14.166436901998807</v>
      </c>
      <c r="O1014" s="438">
        <v>45.801158081176958</v>
      </c>
      <c r="P1014" s="439">
        <v>22.900579040588479</v>
      </c>
      <c r="Q1014" s="437">
        <v>18.320463232470782</v>
      </c>
      <c r="R1014" s="442">
        <v>58</v>
      </c>
      <c r="S1014" s="443">
        <v>29</v>
      </c>
      <c r="T1014" s="437">
        <v>23.200000000000003</v>
      </c>
      <c r="U1014" s="444">
        <v>366</v>
      </c>
      <c r="V1014" s="432">
        <v>183</v>
      </c>
      <c r="W1014" s="445">
        <v>146.4</v>
      </c>
      <c r="X1014" s="443" t="s">
        <v>231</v>
      </c>
      <c r="Y1014" s="436" t="s">
        <v>194</v>
      </c>
      <c r="Z1014" s="436">
        <v>93.2</v>
      </c>
      <c r="AA1014" s="436">
        <v>93.6</v>
      </c>
      <c r="AB1014" s="436">
        <v>93</v>
      </c>
      <c r="AC1014" s="436">
        <v>92.4</v>
      </c>
      <c r="AD1014" s="436">
        <v>71</v>
      </c>
      <c r="AE1014" s="436">
        <v>82</v>
      </c>
      <c r="AF1014" s="436">
        <v>86</v>
      </c>
      <c r="AG1014" s="436">
        <v>74</v>
      </c>
      <c r="AH1014" s="436">
        <v>162.80000000000001</v>
      </c>
      <c r="AI1014" s="436">
        <v>207.2</v>
      </c>
      <c r="AJ1014" s="436">
        <v>124.32</v>
      </c>
      <c r="AK1014" s="436">
        <v>220</v>
      </c>
      <c r="AL1014" s="436">
        <v>280</v>
      </c>
      <c r="AM1014" s="436">
        <v>168</v>
      </c>
      <c r="AN1014" s="432">
        <v>0</v>
      </c>
      <c r="AO1014" s="432">
        <v>0</v>
      </c>
      <c r="AP1014" s="446">
        <v>460</v>
      </c>
      <c r="AQ1014" s="447">
        <v>0</v>
      </c>
      <c r="AR1014" s="446">
        <v>0</v>
      </c>
      <c r="AS1014" s="449">
        <v>2</v>
      </c>
      <c r="AT1014" s="432" t="s">
        <v>299</v>
      </c>
      <c r="AU1014" s="432" t="s">
        <v>197</v>
      </c>
      <c r="AV1014" s="450">
        <v>0</v>
      </c>
      <c r="AW1014" s="450">
        <v>0</v>
      </c>
      <c r="AX1014" s="450">
        <v>0</v>
      </c>
      <c r="AY1014" s="450">
        <v>0</v>
      </c>
      <c r="AZ1014" s="450">
        <v>0</v>
      </c>
      <c r="BA1014" s="450">
        <v>0</v>
      </c>
      <c r="BB1014" s="450">
        <v>0</v>
      </c>
      <c r="BC1014" s="450">
        <v>0</v>
      </c>
      <c r="BD1014" s="450">
        <v>0</v>
      </c>
      <c r="BE1014" s="450" t="s">
        <v>195</v>
      </c>
      <c r="BF1014" s="450" t="s">
        <v>239</v>
      </c>
      <c r="BG1014" s="450" t="s">
        <v>195</v>
      </c>
      <c r="BH1014" s="450" t="s">
        <v>195</v>
      </c>
      <c r="BI1014" s="446" t="s">
        <v>198</v>
      </c>
      <c r="BJ1014" s="446" t="s">
        <v>1774</v>
      </c>
      <c r="BK1014" s="452" t="s">
        <v>1775</v>
      </c>
      <c r="BL1014" s="459">
        <v>1</v>
      </c>
      <c r="BM1014" s="455">
        <v>40</v>
      </c>
      <c r="BN1014" s="454" t="s">
        <v>195</v>
      </c>
      <c r="BO1014" s="455" t="s">
        <v>195</v>
      </c>
      <c r="BP1014" s="454" t="s">
        <v>195</v>
      </c>
      <c r="BQ1014" s="454" t="s">
        <v>195</v>
      </c>
      <c r="BS1014" s="432"/>
      <c r="BT1014">
        <v>171.57684209999999</v>
      </c>
    </row>
    <row r="1015" spans="1:72" ht="13.5" customHeight="1" outlineLevel="1">
      <c r="A1015" s="54" t="s">
        <v>1803</v>
      </c>
      <c r="B1015" s="432" t="s">
        <v>1773</v>
      </c>
      <c r="C1015" s="432">
        <v>10</v>
      </c>
      <c r="D1015" s="432">
        <v>6</v>
      </c>
      <c r="E1015" s="432" t="s">
        <v>298</v>
      </c>
      <c r="F1015" s="433">
        <v>1165</v>
      </c>
      <c r="G1015" s="456">
        <v>1048.5</v>
      </c>
      <c r="H1015" s="434">
        <v>466</v>
      </c>
      <c r="I1015" s="435">
        <v>12.2</v>
      </c>
      <c r="J1015" s="436">
        <v>6.1</v>
      </c>
      <c r="K1015" s="437">
        <v>8</v>
      </c>
      <c r="L1015" s="438">
        <v>15.848207314946155</v>
      </c>
      <c r="M1015" s="439">
        <v>7.9241036574730774</v>
      </c>
      <c r="N1015" s="478">
        <v>6.3392829259784627</v>
      </c>
      <c r="O1015" s="438">
        <v>20.648049838745926</v>
      </c>
      <c r="P1015" s="439">
        <v>10.324024919372963</v>
      </c>
      <c r="Q1015" s="437">
        <v>8.2592199354983702</v>
      </c>
      <c r="R1015" s="442">
        <v>26</v>
      </c>
      <c r="S1015" s="443">
        <v>13</v>
      </c>
      <c r="T1015" s="437">
        <v>10.4</v>
      </c>
      <c r="U1015" s="444">
        <v>150</v>
      </c>
      <c r="V1015" s="432">
        <v>75</v>
      </c>
      <c r="W1015" s="445">
        <v>60</v>
      </c>
      <c r="X1015" s="443" t="s">
        <v>231</v>
      </c>
      <c r="Y1015" s="436" t="s">
        <v>194</v>
      </c>
      <c r="Z1015" s="436">
        <v>91</v>
      </c>
      <c r="AA1015" s="436">
        <v>90.8</v>
      </c>
      <c r="AB1015" s="436">
        <v>89.5</v>
      </c>
      <c r="AC1015" s="436">
        <v>88.5</v>
      </c>
      <c r="AD1015" s="436">
        <v>65</v>
      </c>
      <c r="AE1015" s="436">
        <v>75</v>
      </c>
      <c r="AF1015" s="436">
        <v>80</v>
      </c>
      <c r="AG1015" s="436">
        <v>45</v>
      </c>
      <c r="AH1015" s="436">
        <v>76.5</v>
      </c>
      <c r="AI1015" s="436">
        <v>112.5</v>
      </c>
      <c r="AJ1015" s="436">
        <v>62.999999999999993</v>
      </c>
      <c r="AK1015" s="436">
        <v>170</v>
      </c>
      <c r="AL1015" s="436">
        <v>250</v>
      </c>
      <c r="AM1015" s="436">
        <v>140</v>
      </c>
      <c r="AN1015" s="432">
        <v>0</v>
      </c>
      <c r="AO1015" s="432">
        <v>0</v>
      </c>
      <c r="AP1015" s="446">
        <v>2330</v>
      </c>
      <c r="AQ1015" s="447">
        <v>0</v>
      </c>
      <c r="AR1015" s="446">
        <v>0</v>
      </c>
      <c r="AS1015" s="449">
        <v>0.73</v>
      </c>
      <c r="AT1015" s="432" t="s">
        <v>299</v>
      </c>
      <c r="AU1015" s="432" t="s">
        <v>197</v>
      </c>
      <c r="AV1015" s="450">
        <v>0</v>
      </c>
      <c r="AW1015" s="450">
        <v>0</v>
      </c>
      <c r="AX1015" s="450">
        <v>0</v>
      </c>
      <c r="AY1015" s="450">
        <v>0</v>
      </c>
      <c r="AZ1015" s="450">
        <v>0</v>
      </c>
      <c r="BA1015" s="450">
        <v>0</v>
      </c>
      <c r="BB1015" s="450">
        <v>0</v>
      </c>
      <c r="BC1015" s="450">
        <v>0</v>
      </c>
      <c r="BD1015" s="450">
        <v>0</v>
      </c>
      <c r="BE1015" s="450" t="s">
        <v>195</v>
      </c>
      <c r="BF1015" s="450" t="s">
        <v>239</v>
      </c>
      <c r="BG1015" s="450" t="s">
        <v>195</v>
      </c>
      <c r="BH1015" s="450" t="s">
        <v>195</v>
      </c>
      <c r="BI1015" s="446" t="s">
        <v>198</v>
      </c>
      <c r="BJ1015" s="446" t="s">
        <v>1774</v>
      </c>
      <c r="BK1015" s="452" t="s">
        <v>1775</v>
      </c>
      <c r="BL1015" s="459" t="s">
        <v>195</v>
      </c>
      <c r="BM1015" s="455" t="s">
        <v>195</v>
      </c>
      <c r="BN1015" s="454" t="s">
        <v>195</v>
      </c>
      <c r="BO1015" s="455" t="s">
        <v>195</v>
      </c>
      <c r="BP1015" s="454" t="s">
        <v>195</v>
      </c>
      <c r="BQ1015" s="454" t="s">
        <v>195</v>
      </c>
      <c r="BS1015" s="432"/>
      <c r="BT1015"/>
    </row>
    <row r="1016" spans="1:72" ht="13.5" customHeight="1" outlineLevel="1">
      <c r="A1016" s="54" t="s">
        <v>1804</v>
      </c>
      <c r="B1016" s="432" t="s">
        <v>1773</v>
      </c>
      <c r="C1016" s="432">
        <v>15</v>
      </c>
      <c r="D1016" s="432">
        <v>6</v>
      </c>
      <c r="E1016" s="432" t="s">
        <v>302</v>
      </c>
      <c r="F1016" s="433">
        <v>1175</v>
      </c>
      <c r="G1016" s="456">
        <v>1057.5</v>
      </c>
      <c r="H1016" s="434">
        <v>470</v>
      </c>
      <c r="I1016" s="435">
        <v>24</v>
      </c>
      <c r="J1016" s="436">
        <v>12</v>
      </c>
      <c r="K1016" s="437">
        <v>9.6000000000000014</v>
      </c>
      <c r="L1016" s="438">
        <v>256.12608269919815</v>
      </c>
      <c r="M1016" s="439">
        <v>12.8</v>
      </c>
      <c r="N1016" s="478">
        <v>102.45043307967927</v>
      </c>
      <c r="O1016" s="438">
        <v>31.841761639913894</v>
      </c>
      <c r="P1016" s="439">
        <v>15.920880819956947</v>
      </c>
      <c r="Q1016" s="437">
        <v>12.736704655965559</v>
      </c>
      <c r="R1016" s="442">
        <v>40</v>
      </c>
      <c r="S1016" s="443">
        <v>20</v>
      </c>
      <c r="T1016" s="437">
        <v>16</v>
      </c>
      <c r="U1016" s="444">
        <v>232</v>
      </c>
      <c r="V1016" s="432">
        <v>116</v>
      </c>
      <c r="W1016" s="445">
        <v>92.800000000000011</v>
      </c>
      <c r="X1016" s="443" t="s">
        <v>231</v>
      </c>
      <c r="Y1016" s="436" t="s">
        <v>194</v>
      </c>
      <c r="Z1016" s="436">
        <v>91.5</v>
      </c>
      <c r="AA1016" s="436">
        <v>92</v>
      </c>
      <c r="AB1016" s="436">
        <v>91</v>
      </c>
      <c r="AC1016" s="436">
        <v>90.2</v>
      </c>
      <c r="AD1016" s="436">
        <v>6</v>
      </c>
      <c r="AE1016" s="436">
        <v>72</v>
      </c>
      <c r="AF1016" s="436">
        <v>78</v>
      </c>
      <c r="AG1016" s="436">
        <v>67</v>
      </c>
      <c r="AH1016" s="436">
        <v>107.2</v>
      </c>
      <c r="AI1016" s="436">
        <v>167.5</v>
      </c>
      <c r="AJ1016" s="436">
        <v>93.8</v>
      </c>
      <c r="AK1016" s="436">
        <v>160</v>
      </c>
      <c r="AL1016" s="436">
        <v>250</v>
      </c>
      <c r="AM1016" s="436">
        <v>140</v>
      </c>
      <c r="AN1016" s="432">
        <v>0</v>
      </c>
      <c r="AO1016" s="432">
        <v>0</v>
      </c>
      <c r="AP1016" s="446">
        <v>1955</v>
      </c>
      <c r="AQ1016" s="447">
        <v>0</v>
      </c>
      <c r="AR1016" s="446">
        <v>0</v>
      </c>
      <c r="AS1016" s="449">
        <v>1.2</v>
      </c>
      <c r="AT1016" s="432" t="s">
        <v>299</v>
      </c>
      <c r="AU1016" s="432" t="s">
        <v>197</v>
      </c>
      <c r="AV1016" s="450">
        <v>0</v>
      </c>
      <c r="AW1016" s="450">
        <v>0</v>
      </c>
      <c r="AX1016" s="450">
        <v>0</v>
      </c>
      <c r="AY1016" s="450">
        <v>0</v>
      </c>
      <c r="AZ1016" s="450">
        <v>0</v>
      </c>
      <c r="BA1016" s="450">
        <v>0</v>
      </c>
      <c r="BB1016" s="450">
        <v>0</v>
      </c>
      <c r="BC1016" s="450">
        <v>0</v>
      </c>
      <c r="BD1016" s="450">
        <v>0</v>
      </c>
      <c r="BE1016" s="450" t="s">
        <v>195</v>
      </c>
      <c r="BF1016" s="450" t="s">
        <v>239</v>
      </c>
      <c r="BG1016" s="450" t="s">
        <v>195</v>
      </c>
      <c r="BH1016" s="450" t="s">
        <v>195</v>
      </c>
      <c r="BI1016" s="446" t="s">
        <v>198</v>
      </c>
      <c r="BJ1016" s="446" t="s">
        <v>1774</v>
      </c>
      <c r="BK1016" s="452" t="s">
        <v>1775</v>
      </c>
      <c r="BL1016" s="459" t="s">
        <v>195</v>
      </c>
      <c r="BM1016" s="455" t="s">
        <v>195</v>
      </c>
      <c r="BN1016" s="454" t="s">
        <v>195</v>
      </c>
      <c r="BO1016" s="455" t="s">
        <v>195</v>
      </c>
      <c r="BP1016" s="454" t="s">
        <v>195</v>
      </c>
      <c r="BQ1016" s="454" t="s">
        <v>195</v>
      </c>
      <c r="BS1016" s="432"/>
      <c r="BT1016">
        <v>165.2105263</v>
      </c>
    </row>
    <row r="1017" spans="1:72" ht="13.5" customHeight="1" outlineLevel="1">
      <c r="A1017" s="54" t="s">
        <v>1805</v>
      </c>
      <c r="B1017" s="432" t="s">
        <v>1773</v>
      </c>
      <c r="C1017" s="432">
        <v>7.5</v>
      </c>
      <c r="D1017" s="432">
        <v>8</v>
      </c>
      <c r="E1017" s="432" t="s">
        <v>298</v>
      </c>
      <c r="F1017" s="433">
        <v>865</v>
      </c>
      <c r="G1017" s="456">
        <v>769.85</v>
      </c>
      <c r="H1017" s="434">
        <v>389.25</v>
      </c>
      <c r="I1017" s="435">
        <v>13.2</v>
      </c>
      <c r="J1017" s="436">
        <v>6.6</v>
      </c>
      <c r="K1017" s="437">
        <v>5.28</v>
      </c>
      <c r="L1017" s="438">
        <v>16.492284705824506</v>
      </c>
      <c r="M1017" s="439">
        <v>8.2461423529122531</v>
      </c>
      <c r="N1017" s="478">
        <v>6.5969138823298028</v>
      </c>
      <c r="O1017" s="438">
        <v>19.646034752495314</v>
      </c>
      <c r="P1017" s="439">
        <v>9.8230173762476571</v>
      </c>
      <c r="Q1017" s="437">
        <v>7.8584139009981264</v>
      </c>
      <c r="R1017" s="442">
        <v>24</v>
      </c>
      <c r="S1017" s="443">
        <v>12</v>
      </c>
      <c r="T1017" s="437">
        <v>9.6000000000000014</v>
      </c>
      <c r="U1017" s="444">
        <v>128</v>
      </c>
      <c r="V1017" s="432">
        <v>64</v>
      </c>
      <c r="W1017" s="445">
        <v>51.2</v>
      </c>
      <c r="X1017" s="443" t="s">
        <v>222</v>
      </c>
      <c r="Y1017" s="436" t="s">
        <v>194</v>
      </c>
      <c r="Z1017" s="436">
        <v>87</v>
      </c>
      <c r="AA1017" s="436">
        <v>88</v>
      </c>
      <c r="AB1017" s="436">
        <v>87.5</v>
      </c>
      <c r="AC1017" s="436">
        <v>86.5</v>
      </c>
      <c r="AD1017" s="436">
        <v>49</v>
      </c>
      <c r="AE1017" s="436">
        <v>61</v>
      </c>
      <c r="AF1017" s="436">
        <v>69</v>
      </c>
      <c r="AG1017" s="436">
        <v>46</v>
      </c>
      <c r="AH1017" s="436">
        <v>87.399999999999991</v>
      </c>
      <c r="AI1017" s="436">
        <v>119.60000000000001</v>
      </c>
      <c r="AJ1017" s="436">
        <v>64.399999999999991</v>
      </c>
      <c r="AK1017" s="436">
        <v>190</v>
      </c>
      <c r="AL1017" s="436">
        <v>260</v>
      </c>
      <c r="AM1017" s="436">
        <v>140</v>
      </c>
      <c r="AN1017" s="432">
        <v>0</v>
      </c>
      <c r="AO1017" s="432">
        <v>0</v>
      </c>
      <c r="AP1017" s="446">
        <v>1765</v>
      </c>
      <c r="AQ1017" s="447">
        <v>0</v>
      </c>
      <c r="AR1017" s="446">
        <v>0</v>
      </c>
      <c r="AS1017" s="449">
        <v>0.48</v>
      </c>
      <c r="AT1017" s="432" t="s">
        <v>299</v>
      </c>
      <c r="AU1017" s="432" t="s">
        <v>197</v>
      </c>
      <c r="AV1017" s="450">
        <v>0</v>
      </c>
      <c r="AW1017" s="450">
        <v>0</v>
      </c>
      <c r="AX1017" s="450">
        <v>0</v>
      </c>
      <c r="AY1017" s="450">
        <v>0</v>
      </c>
      <c r="AZ1017" s="450">
        <v>0</v>
      </c>
      <c r="BA1017" s="450">
        <v>0</v>
      </c>
      <c r="BB1017" s="450">
        <v>0</v>
      </c>
      <c r="BC1017" s="450">
        <v>0</v>
      </c>
      <c r="BD1017" s="450">
        <v>0</v>
      </c>
      <c r="BE1017" s="450" t="s">
        <v>195</v>
      </c>
      <c r="BF1017" s="450" t="s">
        <v>239</v>
      </c>
      <c r="BG1017" s="450" t="s">
        <v>195</v>
      </c>
      <c r="BH1017" s="450" t="s">
        <v>195</v>
      </c>
      <c r="BI1017" s="446" t="s">
        <v>198</v>
      </c>
      <c r="BJ1017" s="446" t="s">
        <v>1774</v>
      </c>
      <c r="BK1017" s="452" t="s">
        <v>1775</v>
      </c>
      <c r="BL1017" s="459" t="s">
        <v>195</v>
      </c>
      <c r="BM1017" s="455" t="s">
        <v>195</v>
      </c>
      <c r="BN1017" s="454" t="s">
        <v>195</v>
      </c>
      <c r="BO1017" s="455" t="s">
        <v>195</v>
      </c>
      <c r="BP1017" s="454" t="s">
        <v>195</v>
      </c>
      <c r="BQ1017" s="454" t="s">
        <v>195</v>
      </c>
      <c r="BS1017" s="432"/>
      <c r="BT1017"/>
    </row>
    <row r="1018" spans="1:72" ht="13.5" customHeight="1" outlineLevel="1">
      <c r="A1018" s="54" t="s">
        <v>1806</v>
      </c>
      <c r="B1018" s="432" t="s">
        <v>1773</v>
      </c>
      <c r="C1018" s="432">
        <v>10</v>
      </c>
      <c r="D1018" s="432">
        <v>8</v>
      </c>
      <c r="E1018" s="432" t="s">
        <v>302</v>
      </c>
      <c r="F1018" s="433">
        <v>875</v>
      </c>
      <c r="G1018" s="456">
        <v>778.75</v>
      </c>
      <c r="H1018" s="434">
        <v>393.75</v>
      </c>
      <c r="I1018" s="435">
        <v>18.2</v>
      </c>
      <c r="J1018" s="436">
        <v>9.1</v>
      </c>
      <c r="K1018" s="437">
        <v>7.28</v>
      </c>
      <c r="L1018" s="438">
        <v>20.971397375370582</v>
      </c>
      <c r="M1018" s="439">
        <v>10.485698687685291</v>
      </c>
      <c r="N1018" s="478">
        <v>8.3885589501482336</v>
      </c>
      <c r="O1018" s="438">
        <v>25.359018089029519</v>
      </c>
      <c r="P1018" s="439">
        <v>12.679509044514759</v>
      </c>
      <c r="Q1018" s="437">
        <v>10.143607235611809</v>
      </c>
      <c r="R1018" s="442">
        <v>30</v>
      </c>
      <c r="S1018" s="443">
        <v>15</v>
      </c>
      <c r="T1018" s="437">
        <v>12</v>
      </c>
      <c r="U1018" s="444">
        <v>162</v>
      </c>
      <c r="V1018" s="432">
        <v>81</v>
      </c>
      <c r="W1018" s="445">
        <v>64.8</v>
      </c>
      <c r="X1018" s="443" t="s">
        <v>222</v>
      </c>
      <c r="Y1018" s="436" t="s">
        <v>194</v>
      </c>
      <c r="Z1018" s="436">
        <v>89.4</v>
      </c>
      <c r="AA1018" s="436">
        <v>90.9</v>
      </c>
      <c r="AB1018" s="436">
        <v>91</v>
      </c>
      <c r="AC1018" s="436">
        <v>90.2</v>
      </c>
      <c r="AD1018" s="436">
        <v>50</v>
      </c>
      <c r="AE1018" s="436">
        <v>61</v>
      </c>
      <c r="AF1018" s="436">
        <v>69</v>
      </c>
      <c r="AG1018" s="436">
        <v>60</v>
      </c>
      <c r="AH1018" s="436">
        <v>90</v>
      </c>
      <c r="AI1018" s="436">
        <v>132</v>
      </c>
      <c r="AJ1018" s="436">
        <v>84</v>
      </c>
      <c r="AK1018" s="436">
        <v>150</v>
      </c>
      <c r="AL1018" s="436">
        <v>220</v>
      </c>
      <c r="AM1018" s="436">
        <v>140</v>
      </c>
      <c r="AN1018" s="432">
        <v>0</v>
      </c>
      <c r="AO1018" s="432">
        <v>0</v>
      </c>
      <c r="AP1018" s="446">
        <v>1475</v>
      </c>
      <c r="AQ1018" s="447">
        <v>0</v>
      </c>
      <c r="AR1018" s="446">
        <v>0</v>
      </c>
      <c r="AS1018" s="449">
        <v>0.74</v>
      </c>
      <c r="AT1018" s="432" t="s">
        <v>299</v>
      </c>
      <c r="AU1018" s="432" t="s">
        <v>197</v>
      </c>
      <c r="AV1018" s="450">
        <v>0</v>
      </c>
      <c r="AW1018" s="450">
        <v>0</v>
      </c>
      <c r="AX1018" s="450">
        <v>0</v>
      </c>
      <c r="AY1018" s="450">
        <v>0</v>
      </c>
      <c r="AZ1018" s="450">
        <v>0</v>
      </c>
      <c r="BA1018" s="450">
        <v>0</v>
      </c>
      <c r="BB1018" s="450">
        <v>0</v>
      </c>
      <c r="BC1018" s="450">
        <v>0</v>
      </c>
      <c r="BD1018" s="450">
        <v>0</v>
      </c>
      <c r="BE1018" s="450" t="s">
        <v>195</v>
      </c>
      <c r="BF1018" s="450" t="s">
        <v>239</v>
      </c>
      <c r="BG1018" s="450" t="s">
        <v>195</v>
      </c>
      <c r="BH1018" s="450" t="s">
        <v>195</v>
      </c>
      <c r="BI1018" s="446" t="s">
        <v>198</v>
      </c>
      <c r="BJ1018" s="446" t="s">
        <v>1774</v>
      </c>
      <c r="BK1018" s="452" t="s">
        <v>1775</v>
      </c>
      <c r="BL1018" s="459" t="s">
        <v>195</v>
      </c>
      <c r="BM1018" s="455" t="s">
        <v>195</v>
      </c>
      <c r="BN1018" s="454" t="s">
        <v>195</v>
      </c>
      <c r="BO1018" s="455" t="s">
        <v>195</v>
      </c>
      <c r="BP1018" s="454" t="s">
        <v>195</v>
      </c>
      <c r="BQ1018" s="454" t="s">
        <v>195</v>
      </c>
      <c r="BS1018" s="432"/>
      <c r="BT1018"/>
    </row>
    <row r="1019" spans="1:72" ht="13.5" customHeight="1" outlineLevel="1">
      <c r="A1019" s="54" t="s">
        <v>1807</v>
      </c>
      <c r="B1019" s="432" t="s">
        <v>1773</v>
      </c>
      <c r="C1019" s="432">
        <v>20</v>
      </c>
      <c r="D1019" s="432">
        <v>2</v>
      </c>
      <c r="E1019" s="432" t="s">
        <v>308</v>
      </c>
      <c r="F1019" s="433">
        <v>3525</v>
      </c>
      <c r="G1019" s="456">
        <v>3137.25</v>
      </c>
      <c r="H1019" s="434">
        <v>1304.25</v>
      </c>
      <c r="I1019" s="435">
        <v>16</v>
      </c>
      <c r="J1019" s="436">
        <v>8</v>
      </c>
      <c r="K1019" s="437">
        <v>6.4</v>
      </c>
      <c r="L1019" s="438">
        <v>25.473409311931118</v>
      </c>
      <c r="M1019" s="439">
        <v>12.736704655965559</v>
      </c>
      <c r="N1019" s="478">
        <v>10.189363724772448</v>
      </c>
      <c r="O1019" s="438">
        <v>35.884450530013979</v>
      </c>
      <c r="P1019" s="439">
        <v>17.942225265006989</v>
      </c>
      <c r="Q1019" s="437">
        <v>14.353780212005592</v>
      </c>
      <c r="R1019" s="442">
        <v>46</v>
      </c>
      <c r="S1019" s="443">
        <v>23</v>
      </c>
      <c r="T1019" s="437">
        <v>18.400000000000002</v>
      </c>
      <c r="U1019" s="444">
        <v>290</v>
      </c>
      <c r="V1019" s="432">
        <v>145</v>
      </c>
      <c r="W1019" s="445">
        <v>116</v>
      </c>
      <c r="X1019" s="443" t="s">
        <v>231</v>
      </c>
      <c r="Y1019" s="436" t="s">
        <v>194</v>
      </c>
      <c r="Z1019" s="436">
        <v>92</v>
      </c>
      <c r="AA1019" s="436">
        <v>92.2</v>
      </c>
      <c r="AB1019" s="436">
        <v>90.2</v>
      </c>
      <c r="AC1019" s="436">
        <v>89.5</v>
      </c>
      <c r="AD1019" s="436">
        <v>80</v>
      </c>
      <c r="AE1019" s="436">
        <v>85</v>
      </c>
      <c r="AF1019" s="436">
        <v>88</v>
      </c>
      <c r="AG1019" s="436">
        <v>30</v>
      </c>
      <c r="AH1019" s="436">
        <v>48</v>
      </c>
      <c r="AI1019" s="436">
        <v>75</v>
      </c>
      <c r="AJ1019" s="436">
        <v>45</v>
      </c>
      <c r="AK1019" s="436">
        <v>160</v>
      </c>
      <c r="AL1019" s="436">
        <v>250</v>
      </c>
      <c r="AM1019" s="436">
        <v>150</v>
      </c>
      <c r="AN1019" s="432">
        <v>0</v>
      </c>
      <c r="AO1019" s="432">
        <v>0</v>
      </c>
      <c r="AP1019" s="446">
        <v>5285</v>
      </c>
      <c r="AQ1019" s="447">
        <v>0</v>
      </c>
      <c r="AR1019" s="446">
        <v>0</v>
      </c>
      <c r="AS1019" s="449">
        <v>1.6</v>
      </c>
      <c r="AT1019" s="432" t="s">
        <v>299</v>
      </c>
      <c r="AU1019" s="432" t="s">
        <v>197</v>
      </c>
      <c r="AV1019" s="450">
        <v>0</v>
      </c>
      <c r="AW1019" s="450">
        <v>0</v>
      </c>
      <c r="AX1019" s="450">
        <v>0</v>
      </c>
      <c r="AY1019" s="450">
        <v>0</v>
      </c>
      <c r="AZ1019" s="450">
        <v>0</v>
      </c>
      <c r="BA1019" s="450">
        <v>0</v>
      </c>
      <c r="BB1019" s="450">
        <v>0</v>
      </c>
      <c r="BC1019" s="450">
        <v>0</v>
      </c>
      <c r="BD1019" s="450">
        <v>0</v>
      </c>
      <c r="BE1019" s="450" t="s">
        <v>195</v>
      </c>
      <c r="BF1019" s="450" t="s">
        <v>239</v>
      </c>
      <c r="BG1019" s="450" t="s">
        <v>195</v>
      </c>
      <c r="BH1019" s="450" t="s">
        <v>195</v>
      </c>
      <c r="BI1019" s="446" t="s">
        <v>198</v>
      </c>
      <c r="BJ1019" s="446" t="s">
        <v>1774</v>
      </c>
      <c r="BK1019" s="452" t="s">
        <v>1775</v>
      </c>
      <c r="BL1019" s="459" t="s">
        <v>195</v>
      </c>
      <c r="BM1019" s="455" t="s">
        <v>195</v>
      </c>
      <c r="BN1019" s="454" t="s">
        <v>195</v>
      </c>
      <c r="BO1019" s="455" t="s">
        <v>195</v>
      </c>
      <c r="BP1019" s="454" t="s">
        <v>195</v>
      </c>
      <c r="BQ1019" s="454" t="s">
        <v>195</v>
      </c>
      <c r="BS1019" s="432"/>
      <c r="BT1019">
        <v>167.48906840000001</v>
      </c>
    </row>
    <row r="1020" spans="1:72" ht="13.5" customHeight="1" outlineLevel="1">
      <c r="A1020" s="54" t="s">
        <v>1808</v>
      </c>
      <c r="B1020" s="432" t="s">
        <v>1773</v>
      </c>
      <c r="C1020" s="432">
        <v>25</v>
      </c>
      <c r="D1020" s="432">
        <v>2</v>
      </c>
      <c r="E1020" s="432" t="s">
        <v>310</v>
      </c>
      <c r="F1020" s="433">
        <v>3525</v>
      </c>
      <c r="G1020" s="456">
        <v>3137.25</v>
      </c>
      <c r="H1020" s="434">
        <v>1304.25</v>
      </c>
      <c r="I1020" s="435">
        <v>19</v>
      </c>
      <c r="J1020" s="436">
        <v>9.5</v>
      </c>
      <c r="K1020" s="437">
        <v>7.6000000000000005</v>
      </c>
      <c r="L1020" s="438">
        <v>30.325487276108472</v>
      </c>
      <c r="M1020" s="439">
        <v>15.162743638054236</v>
      </c>
      <c r="N1020" s="478">
        <v>12.130194910443389</v>
      </c>
      <c r="O1020" s="438">
        <v>42.839582795662743</v>
      </c>
      <c r="P1020" s="439">
        <v>21.419791397831371</v>
      </c>
      <c r="Q1020" s="437">
        <v>17.135833118265097</v>
      </c>
      <c r="R1020" s="442">
        <v>58</v>
      </c>
      <c r="S1020" s="443">
        <v>29</v>
      </c>
      <c r="T1020" s="437">
        <v>23.200000000000003</v>
      </c>
      <c r="U1020" s="444">
        <v>366</v>
      </c>
      <c r="V1020" s="432">
        <v>183</v>
      </c>
      <c r="W1020" s="445">
        <v>146.4</v>
      </c>
      <c r="X1020" s="443" t="s">
        <v>231</v>
      </c>
      <c r="Y1020" s="436" t="s">
        <v>194</v>
      </c>
      <c r="Z1020" s="436">
        <v>92</v>
      </c>
      <c r="AA1020" s="436">
        <v>92.2</v>
      </c>
      <c r="AB1020" s="436">
        <v>91.7</v>
      </c>
      <c r="AC1020" s="436">
        <v>91</v>
      </c>
      <c r="AD1020" s="436">
        <v>84</v>
      </c>
      <c r="AE1020" s="436">
        <v>89</v>
      </c>
      <c r="AF1020" s="436">
        <v>90</v>
      </c>
      <c r="AG1020" s="436">
        <v>37</v>
      </c>
      <c r="AH1020" s="436">
        <v>59.2</v>
      </c>
      <c r="AI1020" s="436">
        <v>92.5</v>
      </c>
      <c r="AJ1020" s="436">
        <v>55.5</v>
      </c>
      <c r="AK1020" s="436">
        <v>160</v>
      </c>
      <c r="AL1020" s="436">
        <v>250</v>
      </c>
      <c r="AM1020" s="436">
        <v>150</v>
      </c>
      <c r="AN1020" s="432">
        <v>0</v>
      </c>
      <c r="AO1020" s="432">
        <v>0</v>
      </c>
      <c r="AP1020" s="446">
        <v>4700</v>
      </c>
      <c r="AQ1020" s="447">
        <v>0</v>
      </c>
      <c r="AR1020" s="446">
        <v>0</v>
      </c>
      <c r="AS1020" s="449">
        <v>2</v>
      </c>
      <c r="AT1020" s="432" t="s">
        <v>299</v>
      </c>
      <c r="AU1020" s="432" t="s">
        <v>197</v>
      </c>
      <c r="AV1020" s="450">
        <v>0</v>
      </c>
      <c r="AW1020" s="450">
        <v>0</v>
      </c>
      <c r="AX1020" s="450">
        <v>0</v>
      </c>
      <c r="AY1020" s="450">
        <v>0</v>
      </c>
      <c r="AZ1020" s="450">
        <v>0</v>
      </c>
      <c r="BA1020" s="450">
        <v>0</v>
      </c>
      <c r="BB1020" s="450">
        <v>0</v>
      </c>
      <c r="BC1020" s="450">
        <v>0</v>
      </c>
      <c r="BD1020" s="450">
        <v>0</v>
      </c>
      <c r="BE1020" s="450" t="s">
        <v>195</v>
      </c>
      <c r="BF1020" s="450" t="s">
        <v>239</v>
      </c>
      <c r="BG1020" s="450" t="s">
        <v>195</v>
      </c>
      <c r="BH1020" s="450" t="s">
        <v>195</v>
      </c>
      <c r="BI1020" s="446" t="s">
        <v>198</v>
      </c>
      <c r="BJ1020" s="446" t="s">
        <v>1774</v>
      </c>
      <c r="BK1020" s="452" t="s">
        <v>1775</v>
      </c>
      <c r="BL1020" s="459">
        <v>1</v>
      </c>
      <c r="BM1020" s="455">
        <v>40</v>
      </c>
      <c r="BN1020" s="454" t="s">
        <v>195</v>
      </c>
      <c r="BO1020" s="455" t="s">
        <v>195</v>
      </c>
      <c r="BP1020" s="454" t="s">
        <v>195</v>
      </c>
      <c r="BQ1020" s="454" t="s">
        <v>195</v>
      </c>
      <c r="BS1020" s="432"/>
      <c r="BT1020">
        <v>165.8894737</v>
      </c>
    </row>
    <row r="1021" spans="1:72" ht="13.5" customHeight="1" outlineLevel="1">
      <c r="A1021" s="54" t="s">
        <v>1809</v>
      </c>
      <c r="B1021" s="432" t="s">
        <v>1773</v>
      </c>
      <c r="C1021" s="432">
        <v>40</v>
      </c>
      <c r="D1021" s="432">
        <v>4</v>
      </c>
      <c r="E1021" s="432" t="s">
        <v>322</v>
      </c>
      <c r="F1021" s="433">
        <v>1770</v>
      </c>
      <c r="G1021" s="456">
        <v>1584</v>
      </c>
      <c r="H1021" s="434">
        <v>872</v>
      </c>
      <c r="I1021" s="435">
        <v>36</v>
      </c>
      <c r="J1021" s="436">
        <v>18</v>
      </c>
      <c r="K1021" s="437">
        <v>14.4</v>
      </c>
      <c r="L1021" s="438">
        <v>51.750498236419674</v>
      </c>
      <c r="M1021" s="439">
        <v>25.875249118209837</v>
      </c>
      <c r="N1021" s="478">
        <v>20.70019929456787</v>
      </c>
      <c r="O1021" s="438">
        <v>68.630314274768651</v>
      </c>
      <c r="P1021" s="439">
        <v>34.315157137384325</v>
      </c>
      <c r="Q1021" s="437">
        <v>27.452125709907463</v>
      </c>
      <c r="R1021" s="442">
        <v>94</v>
      </c>
      <c r="S1021" s="443">
        <v>47</v>
      </c>
      <c r="T1021" s="437">
        <v>37.6</v>
      </c>
      <c r="U1021" s="444">
        <v>580</v>
      </c>
      <c r="V1021" s="432">
        <v>290</v>
      </c>
      <c r="W1021" s="445">
        <v>232</v>
      </c>
      <c r="X1021" s="443" t="s">
        <v>231</v>
      </c>
      <c r="Y1021" s="436" t="s">
        <v>194</v>
      </c>
      <c r="Z1021" s="436">
        <v>94.1</v>
      </c>
      <c r="AA1021" s="436">
        <v>94.2</v>
      </c>
      <c r="AB1021" s="436">
        <v>93.6</v>
      </c>
      <c r="AC1021" s="436">
        <v>93</v>
      </c>
      <c r="AD1021" s="436">
        <v>77</v>
      </c>
      <c r="AE1021" s="436">
        <v>87</v>
      </c>
      <c r="AF1021" s="436">
        <v>86</v>
      </c>
      <c r="AG1021" s="436">
        <v>119</v>
      </c>
      <c r="AH1021" s="436">
        <v>226.1</v>
      </c>
      <c r="AI1021" s="436">
        <v>285.59999999999997</v>
      </c>
      <c r="AJ1021" s="436">
        <v>199.92</v>
      </c>
      <c r="AK1021" s="436">
        <v>190</v>
      </c>
      <c r="AL1021" s="436">
        <v>240</v>
      </c>
      <c r="AM1021" s="436">
        <v>168</v>
      </c>
      <c r="AN1021" s="432">
        <v>0</v>
      </c>
      <c r="AO1021" s="432">
        <v>0</v>
      </c>
      <c r="AP1021" s="446">
        <v>2940</v>
      </c>
      <c r="AQ1021" s="447">
        <v>0</v>
      </c>
      <c r="AR1021" s="446">
        <v>0</v>
      </c>
      <c r="AS1021" s="449">
        <v>3.4</v>
      </c>
      <c r="AT1021" s="432" t="s">
        <v>299</v>
      </c>
      <c r="AU1021" s="432" t="s">
        <v>197</v>
      </c>
      <c r="AV1021" s="450">
        <v>0</v>
      </c>
      <c r="AW1021" s="450">
        <v>0</v>
      </c>
      <c r="AX1021" s="450">
        <v>0</v>
      </c>
      <c r="AY1021" s="450">
        <v>0</v>
      </c>
      <c r="AZ1021" s="450">
        <v>0</v>
      </c>
      <c r="BA1021" s="450">
        <v>0</v>
      </c>
      <c r="BB1021" s="450">
        <v>0</v>
      </c>
      <c r="BC1021" s="450">
        <v>0</v>
      </c>
      <c r="BD1021" s="450">
        <v>0</v>
      </c>
      <c r="BE1021" s="450" t="s">
        <v>195</v>
      </c>
      <c r="BF1021" s="450" t="s">
        <v>239</v>
      </c>
      <c r="BG1021" s="450" t="s">
        <v>195</v>
      </c>
      <c r="BH1021" s="450" t="s">
        <v>195</v>
      </c>
      <c r="BI1021" s="446" t="s">
        <v>198</v>
      </c>
      <c r="BJ1021" s="446" t="s">
        <v>1774</v>
      </c>
      <c r="BK1021" s="452" t="s">
        <v>1775</v>
      </c>
      <c r="BL1021" s="459">
        <v>1</v>
      </c>
      <c r="BM1021" s="455">
        <v>40</v>
      </c>
      <c r="BN1021" s="454" t="s">
        <v>195</v>
      </c>
      <c r="BO1021" s="455" t="s">
        <v>195</v>
      </c>
      <c r="BP1021" s="454" t="s">
        <v>195</v>
      </c>
      <c r="BQ1021" s="454" t="s">
        <v>195</v>
      </c>
      <c r="BS1021" s="432"/>
      <c r="BT1021">
        <v>155.26842110000001</v>
      </c>
    </row>
    <row r="1022" spans="1:72" ht="13.5" customHeight="1" outlineLevel="1">
      <c r="A1022" s="54" t="s">
        <v>1810</v>
      </c>
      <c r="B1022" s="432" t="s">
        <v>1773</v>
      </c>
      <c r="C1022" s="432">
        <v>25</v>
      </c>
      <c r="D1022" s="432">
        <v>6</v>
      </c>
      <c r="E1022" s="432" t="s">
        <v>322</v>
      </c>
      <c r="F1022" s="433">
        <v>1180</v>
      </c>
      <c r="G1022" s="456">
        <v>1054</v>
      </c>
      <c r="H1022" s="434">
        <v>545</v>
      </c>
      <c r="I1022" s="435">
        <v>38</v>
      </c>
      <c r="J1022" s="436">
        <v>19</v>
      </c>
      <c r="K1022" s="437">
        <v>15.200000000000001</v>
      </c>
      <c r="L1022" s="438">
        <v>43.635094524049734</v>
      </c>
      <c r="M1022" s="439">
        <v>21.817547262024867</v>
      </c>
      <c r="N1022" s="478">
        <v>17.454037809619894</v>
      </c>
      <c r="O1022" s="438">
        <v>54.057058050845662</v>
      </c>
      <c r="P1022" s="439">
        <v>27.028529025422831</v>
      </c>
      <c r="Q1022" s="437">
        <v>21.622823220338265</v>
      </c>
      <c r="R1022" s="442">
        <v>66</v>
      </c>
      <c r="S1022" s="443">
        <v>33</v>
      </c>
      <c r="T1022" s="437">
        <v>26.400000000000002</v>
      </c>
      <c r="U1022" s="444">
        <v>366</v>
      </c>
      <c r="V1022" s="432">
        <v>183</v>
      </c>
      <c r="W1022" s="445">
        <v>146.4</v>
      </c>
      <c r="X1022" s="443" t="s">
        <v>231</v>
      </c>
      <c r="Y1022" s="436" t="s">
        <v>194</v>
      </c>
      <c r="Z1022" s="436">
        <v>92.6</v>
      </c>
      <c r="AA1022" s="436">
        <v>92.9</v>
      </c>
      <c r="AB1022" s="436">
        <v>92.4</v>
      </c>
      <c r="AC1022" s="436">
        <v>91.7</v>
      </c>
      <c r="AD1022" s="436">
        <v>58</v>
      </c>
      <c r="AE1022" s="436">
        <v>70</v>
      </c>
      <c r="AF1022" s="436">
        <v>78</v>
      </c>
      <c r="AG1022" s="436">
        <v>111</v>
      </c>
      <c r="AH1022" s="436">
        <v>188.7</v>
      </c>
      <c r="AI1022" s="436">
        <v>266.39999999999998</v>
      </c>
      <c r="AJ1022" s="436">
        <v>175.38</v>
      </c>
      <c r="AK1022" s="436">
        <v>170</v>
      </c>
      <c r="AL1022" s="436">
        <v>240</v>
      </c>
      <c r="AM1022" s="436">
        <v>158</v>
      </c>
      <c r="AN1022" s="432">
        <v>0</v>
      </c>
      <c r="AO1022" s="432">
        <v>0</v>
      </c>
      <c r="AP1022" s="446">
        <v>1965</v>
      </c>
      <c r="AQ1022" s="447">
        <v>0</v>
      </c>
      <c r="AR1022" s="446">
        <v>0</v>
      </c>
      <c r="AS1022" s="449">
        <v>2.1</v>
      </c>
      <c r="AT1022" s="432" t="s">
        <v>299</v>
      </c>
      <c r="AU1022" s="432" t="s">
        <v>197</v>
      </c>
      <c r="AV1022" s="450">
        <v>0</v>
      </c>
      <c r="AW1022" s="450">
        <v>0</v>
      </c>
      <c r="AX1022" s="450">
        <v>0</v>
      </c>
      <c r="AY1022" s="450">
        <v>0</v>
      </c>
      <c r="AZ1022" s="450">
        <v>0</v>
      </c>
      <c r="BA1022" s="450">
        <v>0</v>
      </c>
      <c r="BB1022" s="450">
        <v>0</v>
      </c>
      <c r="BC1022" s="450">
        <v>0</v>
      </c>
      <c r="BD1022" s="450">
        <v>0</v>
      </c>
      <c r="BE1022" s="450" t="s">
        <v>195</v>
      </c>
      <c r="BF1022" s="450" t="s">
        <v>239</v>
      </c>
      <c r="BG1022" s="450" t="s">
        <v>195</v>
      </c>
      <c r="BH1022" s="450" t="s">
        <v>195</v>
      </c>
      <c r="BI1022" s="446" t="s">
        <v>198</v>
      </c>
      <c r="BJ1022" s="446" t="s">
        <v>1774</v>
      </c>
      <c r="BK1022" s="452" t="s">
        <v>1775</v>
      </c>
      <c r="BL1022" s="459" t="s">
        <v>195</v>
      </c>
      <c r="BM1022" s="455" t="s">
        <v>195</v>
      </c>
      <c r="BN1022" s="454" t="s">
        <v>195</v>
      </c>
      <c r="BO1022" s="455" t="s">
        <v>195</v>
      </c>
      <c r="BP1022" s="454" t="s">
        <v>195</v>
      </c>
      <c r="BQ1022" s="454" t="s">
        <v>195</v>
      </c>
      <c r="BS1022" s="432"/>
      <c r="BT1022">
        <v>174.26315790000001</v>
      </c>
    </row>
    <row r="1023" spans="1:72" ht="13.5" customHeight="1" outlineLevel="1">
      <c r="A1023" s="54" t="s">
        <v>1811</v>
      </c>
      <c r="B1023" s="432" t="s">
        <v>1773</v>
      </c>
      <c r="C1023" s="432">
        <v>20</v>
      </c>
      <c r="D1023" s="432">
        <v>8</v>
      </c>
      <c r="E1023" s="432" t="s">
        <v>322</v>
      </c>
      <c r="F1023" s="433">
        <v>880</v>
      </c>
      <c r="G1023" s="456">
        <v>783</v>
      </c>
      <c r="H1023" s="434">
        <v>343</v>
      </c>
      <c r="I1023" s="435">
        <v>44</v>
      </c>
      <c r="J1023" s="436">
        <v>22</v>
      </c>
      <c r="K1023" s="437">
        <v>17.600000000000001</v>
      </c>
      <c r="L1023" s="438">
        <v>42.036836891437893</v>
      </c>
      <c r="M1023" s="439">
        <v>23.02</v>
      </c>
      <c r="N1023" s="478">
        <v>16.814734756575159</v>
      </c>
      <c r="O1023" s="438">
        <v>50.942204293763169</v>
      </c>
      <c r="P1023" s="439">
        <v>25.471102146881584</v>
      </c>
      <c r="Q1023" s="437">
        <v>20.37688171750527</v>
      </c>
      <c r="R1023" s="442">
        <v>62</v>
      </c>
      <c r="S1023" s="443">
        <v>31</v>
      </c>
      <c r="T1023" s="437">
        <v>24.8</v>
      </c>
      <c r="U1023" s="444">
        <v>290</v>
      </c>
      <c r="V1023" s="432">
        <v>145</v>
      </c>
      <c r="W1023" s="445">
        <v>116</v>
      </c>
      <c r="X1023" s="443" t="s">
        <v>231</v>
      </c>
      <c r="Y1023" s="436" t="s">
        <v>194</v>
      </c>
      <c r="Z1023" s="436">
        <v>89.2</v>
      </c>
      <c r="AA1023" s="436">
        <v>90.5</v>
      </c>
      <c r="AB1023" s="436">
        <v>91</v>
      </c>
      <c r="AC1023" s="436">
        <v>90.2</v>
      </c>
      <c r="AD1023" s="436">
        <v>50</v>
      </c>
      <c r="AE1023" s="436">
        <v>61</v>
      </c>
      <c r="AF1023" s="436">
        <v>68</v>
      </c>
      <c r="AG1023" s="436">
        <v>119</v>
      </c>
      <c r="AH1023" s="436">
        <v>178.5</v>
      </c>
      <c r="AI1023" s="436">
        <v>238</v>
      </c>
      <c r="AJ1023" s="436">
        <v>155.89000000000001</v>
      </c>
      <c r="AK1023" s="436">
        <v>150</v>
      </c>
      <c r="AL1023" s="436">
        <v>200</v>
      </c>
      <c r="AM1023" s="436">
        <v>131</v>
      </c>
      <c r="AN1023" s="432">
        <v>0</v>
      </c>
      <c r="AO1023" s="432">
        <v>0</v>
      </c>
      <c r="AP1023" s="446">
        <v>1480</v>
      </c>
      <c r="AQ1023" s="447">
        <v>0</v>
      </c>
      <c r="AR1023" s="446">
        <v>0</v>
      </c>
      <c r="AS1023" s="449">
        <v>1.6</v>
      </c>
      <c r="AT1023" s="432" t="s">
        <v>299</v>
      </c>
      <c r="AU1023" s="432" t="s">
        <v>197</v>
      </c>
      <c r="AV1023" s="450">
        <v>0</v>
      </c>
      <c r="AW1023" s="450">
        <v>0</v>
      </c>
      <c r="AX1023" s="450">
        <v>0</v>
      </c>
      <c r="AY1023" s="450">
        <v>0</v>
      </c>
      <c r="AZ1023" s="450">
        <v>0</v>
      </c>
      <c r="BA1023" s="450">
        <v>0</v>
      </c>
      <c r="BB1023" s="450">
        <v>0</v>
      </c>
      <c r="BC1023" s="450">
        <v>0</v>
      </c>
      <c r="BD1023" s="450">
        <v>0</v>
      </c>
      <c r="BE1023" s="450" t="s">
        <v>195</v>
      </c>
      <c r="BF1023" s="450" t="s">
        <v>239</v>
      </c>
      <c r="BG1023" s="450" t="s">
        <v>195</v>
      </c>
      <c r="BH1023" s="450" t="s">
        <v>195</v>
      </c>
      <c r="BI1023" s="446" t="s">
        <v>198</v>
      </c>
      <c r="BJ1023" s="446" t="s">
        <v>1774</v>
      </c>
      <c r="BK1023" s="452" t="s">
        <v>1775</v>
      </c>
      <c r="BL1023" s="459">
        <v>1</v>
      </c>
      <c r="BM1023" s="455">
        <v>40</v>
      </c>
      <c r="BN1023" s="454" t="s">
        <v>195</v>
      </c>
      <c r="BO1023" s="455" t="s">
        <v>195</v>
      </c>
      <c r="BP1023" s="454" t="s">
        <v>195</v>
      </c>
      <c r="BQ1023" s="454" t="s">
        <v>195</v>
      </c>
      <c r="BS1023" s="432"/>
      <c r="BT1023">
        <v>143.08283159999999</v>
      </c>
    </row>
    <row r="1024" spans="1:72" ht="13.5" customHeight="1" outlineLevel="1">
      <c r="A1024" s="54" t="s">
        <v>1812</v>
      </c>
      <c r="B1024" s="432" t="s">
        <v>1773</v>
      </c>
      <c r="C1024" s="432">
        <v>30</v>
      </c>
      <c r="D1024" s="432">
        <v>2</v>
      </c>
      <c r="E1024" s="432" t="s">
        <v>334</v>
      </c>
      <c r="F1024" s="433">
        <v>3525</v>
      </c>
      <c r="G1024" s="456">
        <v>3146</v>
      </c>
      <c r="H1024" s="434">
        <v>1414</v>
      </c>
      <c r="I1024" s="435">
        <v>24</v>
      </c>
      <c r="J1024" s="436">
        <v>12</v>
      </c>
      <c r="K1024" s="437">
        <v>9.6000000000000014</v>
      </c>
      <c r="L1024" s="438">
        <v>36.390584731330165</v>
      </c>
      <c r="M1024" s="439">
        <v>18.195292365665082</v>
      </c>
      <c r="N1024" s="478">
        <v>14.556233892532067</v>
      </c>
      <c r="O1024" s="438">
        <v>51.407499354795291</v>
      </c>
      <c r="P1024" s="439">
        <v>25.703749677397646</v>
      </c>
      <c r="Q1024" s="437">
        <v>20.562999741918119</v>
      </c>
      <c r="R1024" s="442">
        <v>68</v>
      </c>
      <c r="S1024" s="443">
        <v>34</v>
      </c>
      <c r="T1024" s="437">
        <v>27.200000000000003</v>
      </c>
      <c r="U1024" s="444">
        <v>436</v>
      </c>
      <c r="V1024" s="432">
        <v>218</v>
      </c>
      <c r="W1024" s="445">
        <v>174.4</v>
      </c>
      <c r="X1024" s="443" t="s">
        <v>231</v>
      </c>
      <c r="Y1024" s="436" t="s">
        <v>194</v>
      </c>
      <c r="Z1024" s="436">
        <v>92</v>
      </c>
      <c r="AA1024" s="436">
        <v>92.2</v>
      </c>
      <c r="AB1024" s="436">
        <v>91.7</v>
      </c>
      <c r="AC1024" s="436">
        <v>91</v>
      </c>
      <c r="AD1024" s="436">
        <v>84</v>
      </c>
      <c r="AE1024" s="436">
        <v>89</v>
      </c>
      <c r="AF1024" s="436">
        <v>90</v>
      </c>
      <c r="AG1024" s="436">
        <v>45</v>
      </c>
      <c r="AH1024" s="436">
        <v>72</v>
      </c>
      <c r="AI1024" s="436">
        <v>112.5</v>
      </c>
      <c r="AJ1024" s="436">
        <v>62.55</v>
      </c>
      <c r="AK1024" s="436">
        <v>160</v>
      </c>
      <c r="AL1024" s="436">
        <v>250</v>
      </c>
      <c r="AM1024" s="436">
        <v>139</v>
      </c>
      <c r="AN1024" s="432">
        <v>0</v>
      </c>
      <c r="AO1024" s="432">
        <v>0</v>
      </c>
      <c r="AP1024" s="446">
        <v>4700</v>
      </c>
      <c r="AQ1024" s="447">
        <v>0</v>
      </c>
      <c r="AR1024" s="446">
        <v>0</v>
      </c>
      <c r="AS1024" s="449">
        <v>2.4</v>
      </c>
      <c r="AT1024" s="432" t="s">
        <v>299</v>
      </c>
      <c r="AU1024" s="432" t="s">
        <v>197</v>
      </c>
      <c r="AV1024" s="450">
        <v>0</v>
      </c>
      <c r="AW1024" s="450">
        <v>0</v>
      </c>
      <c r="AX1024" s="450">
        <v>0</v>
      </c>
      <c r="AY1024" s="450">
        <v>0</v>
      </c>
      <c r="AZ1024" s="450">
        <v>0</v>
      </c>
      <c r="BA1024" s="450">
        <v>0</v>
      </c>
      <c r="BB1024" s="450">
        <v>0</v>
      </c>
      <c r="BC1024" s="450">
        <v>0</v>
      </c>
      <c r="BD1024" s="450">
        <v>0</v>
      </c>
      <c r="BE1024" s="450" t="s">
        <v>195</v>
      </c>
      <c r="BF1024" s="450" t="s">
        <v>239</v>
      </c>
      <c r="BG1024" s="450" t="s">
        <v>195</v>
      </c>
      <c r="BH1024" s="450" t="s">
        <v>195</v>
      </c>
      <c r="BI1024" s="446" t="s">
        <v>198</v>
      </c>
      <c r="BJ1024" s="446" t="s">
        <v>1774</v>
      </c>
      <c r="BK1024" s="452" t="s">
        <v>1775</v>
      </c>
      <c r="BL1024" s="459" t="s">
        <v>195</v>
      </c>
      <c r="BM1024" s="455" t="s">
        <v>195</v>
      </c>
      <c r="BN1024" s="454" t="s">
        <v>195</v>
      </c>
      <c r="BO1024" s="455" t="s">
        <v>195</v>
      </c>
      <c r="BP1024" s="454" t="s">
        <v>195</v>
      </c>
      <c r="BQ1024" s="454" t="s">
        <v>195</v>
      </c>
      <c r="BS1024" s="432"/>
      <c r="BT1024" s="485">
        <v>156.22105260000001</v>
      </c>
    </row>
    <row r="1025" spans="1:72" ht="13.5" customHeight="1" outlineLevel="1">
      <c r="A1025" s="54" t="s">
        <v>1813</v>
      </c>
      <c r="B1025" s="432" t="s">
        <v>1773</v>
      </c>
      <c r="C1025" s="432">
        <v>40</v>
      </c>
      <c r="D1025" s="432">
        <v>2</v>
      </c>
      <c r="E1025" s="432" t="s">
        <v>336</v>
      </c>
      <c r="F1025" s="433">
        <v>3530</v>
      </c>
      <c r="G1025" s="456">
        <v>3146</v>
      </c>
      <c r="H1025" s="434">
        <v>1414</v>
      </c>
      <c r="I1025" s="435">
        <v>30</v>
      </c>
      <c r="J1025" s="436">
        <v>15</v>
      </c>
      <c r="K1025" s="437">
        <v>12</v>
      </c>
      <c r="L1025" s="438">
        <v>48.594980051272138</v>
      </c>
      <c r="M1025" s="439">
        <v>24.297490025636069</v>
      </c>
      <c r="N1025" s="478">
        <v>19.437992020508858</v>
      </c>
      <c r="O1025" s="438">
        <v>67.088060021403052</v>
      </c>
      <c r="P1025" s="439">
        <v>33.544030010701526</v>
      </c>
      <c r="Q1025" s="437">
        <v>26.835224008561223</v>
      </c>
      <c r="R1025" s="442">
        <v>90</v>
      </c>
      <c r="S1025" s="443">
        <v>45</v>
      </c>
      <c r="T1025" s="437">
        <v>36</v>
      </c>
      <c r="U1025" s="444">
        <v>580</v>
      </c>
      <c r="V1025" s="432">
        <v>290</v>
      </c>
      <c r="W1025" s="445">
        <v>232</v>
      </c>
      <c r="X1025" s="443" t="s">
        <v>231</v>
      </c>
      <c r="Y1025" s="436" t="s">
        <v>194</v>
      </c>
      <c r="Z1025" s="436">
        <v>94.1</v>
      </c>
      <c r="AA1025" s="436">
        <v>94.2</v>
      </c>
      <c r="AB1025" s="436">
        <v>93.6</v>
      </c>
      <c r="AC1025" s="436">
        <v>93</v>
      </c>
      <c r="AD1025" s="436">
        <v>82</v>
      </c>
      <c r="AE1025" s="436">
        <v>89</v>
      </c>
      <c r="AF1025" s="436">
        <v>91</v>
      </c>
      <c r="AG1025" s="436">
        <v>60</v>
      </c>
      <c r="AH1025" s="436">
        <v>90</v>
      </c>
      <c r="AI1025" s="436">
        <v>150</v>
      </c>
      <c r="AJ1025" s="436">
        <v>83.399999999999991</v>
      </c>
      <c r="AK1025" s="436">
        <v>150</v>
      </c>
      <c r="AL1025" s="436">
        <v>250</v>
      </c>
      <c r="AM1025" s="436">
        <v>139</v>
      </c>
      <c r="AN1025" s="432">
        <v>0</v>
      </c>
      <c r="AO1025" s="432">
        <v>0</v>
      </c>
      <c r="AP1025" s="446">
        <v>4705</v>
      </c>
      <c r="AQ1025" s="447">
        <v>0</v>
      </c>
      <c r="AR1025" s="446">
        <v>0</v>
      </c>
      <c r="AS1025" s="449">
        <v>3.3</v>
      </c>
      <c r="AT1025" s="432" t="s">
        <v>299</v>
      </c>
      <c r="AU1025" s="432" t="s">
        <v>197</v>
      </c>
      <c r="AV1025" s="450">
        <v>0</v>
      </c>
      <c r="AW1025" s="450">
        <v>0</v>
      </c>
      <c r="AX1025" s="450">
        <v>0</v>
      </c>
      <c r="AY1025" s="450">
        <v>0</v>
      </c>
      <c r="AZ1025" s="450">
        <v>0</v>
      </c>
      <c r="BA1025" s="450">
        <v>0</v>
      </c>
      <c r="BB1025" s="450">
        <v>0</v>
      </c>
      <c r="BC1025" s="450">
        <v>0</v>
      </c>
      <c r="BD1025" s="450">
        <v>0</v>
      </c>
      <c r="BE1025" s="450" t="s">
        <v>195</v>
      </c>
      <c r="BF1025" s="450" t="s">
        <v>239</v>
      </c>
      <c r="BG1025" s="450" t="s">
        <v>195</v>
      </c>
      <c r="BH1025" s="450" t="s">
        <v>195</v>
      </c>
      <c r="BI1025" s="446" t="s">
        <v>198</v>
      </c>
      <c r="BJ1025" s="446" t="s">
        <v>1774</v>
      </c>
      <c r="BK1025" s="452" t="s">
        <v>1775</v>
      </c>
      <c r="BL1025" s="459" t="s">
        <v>195</v>
      </c>
      <c r="BM1025" s="455" t="s">
        <v>195</v>
      </c>
      <c r="BN1025" s="454" t="s">
        <v>195</v>
      </c>
      <c r="BO1025" s="455" t="s">
        <v>195</v>
      </c>
      <c r="BP1025" s="454" t="s">
        <v>195</v>
      </c>
      <c r="BQ1025" s="454" t="s">
        <v>195</v>
      </c>
      <c r="BT1025">
        <v>151.12105260000001</v>
      </c>
    </row>
    <row r="1026" spans="1:72" ht="13.5" customHeight="1" outlineLevel="1">
      <c r="A1026" s="54" t="s">
        <v>1814</v>
      </c>
      <c r="B1026" s="432" t="s">
        <v>1773</v>
      </c>
      <c r="C1026" s="432">
        <v>30</v>
      </c>
      <c r="D1026" s="432">
        <v>4</v>
      </c>
      <c r="E1026" s="432" t="s">
        <v>312</v>
      </c>
      <c r="F1026" s="433">
        <v>1765</v>
      </c>
      <c r="G1026" s="456">
        <v>0</v>
      </c>
      <c r="H1026" s="434">
        <v>0</v>
      </c>
      <c r="I1026" s="435">
        <v>30</v>
      </c>
      <c r="J1026" s="436">
        <v>15</v>
      </c>
      <c r="K1026" s="437">
        <v>12</v>
      </c>
      <c r="L1026" s="438">
        <v>42.499310705996422</v>
      </c>
      <c r="M1026" s="439">
        <v>21.249655352998211</v>
      </c>
      <c r="N1026" s="478">
        <v>16.999724282398571</v>
      </c>
      <c r="O1026" s="438">
        <v>54.961389697412351</v>
      </c>
      <c r="P1026" s="439">
        <v>27.480694848706175</v>
      </c>
      <c r="Q1026" s="437">
        <v>21.98455587896494</v>
      </c>
      <c r="R1026" s="442">
        <v>70</v>
      </c>
      <c r="S1026" s="443">
        <v>35</v>
      </c>
      <c r="T1026" s="437">
        <v>28</v>
      </c>
      <c r="U1026" s="444">
        <v>436</v>
      </c>
      <c r="V1026" s="432">
        <v>218</v>
      </c>
      <c r="W1026" s="445">
        <v>174.4</v>
      </c>
      <c r="X1026" s="443" t="s">
        <v>231</v>
      </c>
      <c r="Y1026" s="436" t="s">
        <v>194</v>
      </c>
      <c r="Z1026" s="436">
        <v>93.2</v>
      </c>
      <c r="AA1026" s="436">
        <v>93.6</v>
      </c>
      <c r="AB1026" s="436">
        <v>93</v>
      </c>
      <c r="AC1026" s="436">
        <v>92.4</v>
      </c>
      <c r="AD1026" s="436">
        <v>71</v>
      </c>
      <c r="AE1026" s="436">
        <v>82</v>
      </c>
      <c r="AF1026" s="436">
        <v>86</v>
      </c>
      <c r="AG1026" s="436">
        <v>89</v>
      </c>
      <c r="AH1026" s="436">
        <v>195.8</v>
      </c>
      <c r="AI1026" s="436">
        <v>249.2</v>
      </c>
      <c r="AJ1026" s="436">
        <v>0</v>
      </c>
      <c r="AK1026" s="436">
        <v>220</v>
      </c>
      <c r="AL1026" s="436">
        <v>280</v>
      </c>
      <c r="AM1026" s="436">
        <v>0</v>
      </c>
      <c r="AN1026" s="432">
        <v>0</v>
      </c>
      <c r="AO1026" s="432">
        <v>0</v>
      </c>
      <c r="AP1026" s="446">
        <v>2940</v>
      </c>
      <c r="AQ1026" s="447">
        <v>0</v>
      </c>
      <c r="AR1026" s="446">
        <v>0</v>
      </c>
      <c r="AS1026" s="449">
        <v>2.5</v>
      </c>
      <c r="AT1026" s="432" t="s">
        <v>299</v>
      </c>
      <c r="AU1026" s="432" t="s">
        <v>197</v>
      </c>
      <c r="AV1026" s="450">
        <v>0</v>
      </c>
      <c r="AW1026" s="450">
        <v>0</v>
      </c>
      <c r="AX1026" s="450">
        <v>0</v>
      </c>
      <c r="AY1026" s="450">
        <v>0</v>
      </c>
      <c r="AZ1026" s="450">
        <v>0</v>
      </c>
      <c r="BA1026" s="450">
        <v>0</v>
      </c>
      <c r="BB1026" s="450">
        <v>0</v>
      </c>
      <c r="BC1026" s="450">
        <v>0</v>
      </c>
      <c r="BD1026" s="450">
        <v>0</v>
      </c>
      <c r="BE1026" s="450" t="s">
        <v>195</v>
      </c>
      <c r="BF1026" s="450" t="s">
        <v>239</v>
      </c>
      <c r="BG1026" s="450" t="s">
        <v>195</v>
      </c>
      <c r="BH1026" s="450" t="s">
        <v>195</v>
      </c>
      <c r="BI1026" s="446" t="s">
        <v>198</v>
      </c>
      <c r="BJ1026" s="446" t="s">
        <v>1774</v>
      </c>
      <c r="BK1026" s="452" t="s">
        <v>1775</v>
      </c>
      <c r="BL1026" s="459">
        <v>1</v>
      </c>
      <c r="BM1026" s="454">
        <v>40</v>
      </c>
      <c r="BN1026" s="454" t="s">
        <v>195</v>
      </c>
      <c r="BO1026" s="455" t="s">
        <v>195</v>
      </c>
      <c r="BP1026" s="454" t="s">
        <v>195</v>
      </c>
      <c r="BQ1026" s="454" t="s">
        <v>195</v>
      </c>
      <c r="BT1026">
        <v>166.53449470000001</v>
      </c>
    </row>
    <row r="1027" spans="1:72" ht="13.5" customHeight="1" outlineLevel="1">
      <c r="A1027" s="54" t="s">
        <v>1815</v>
      </c>
      <c r="B1027" s="432" t="s">
        <v>1773</v>
      </c>
      <c r="C1027" s="432">
        <v>20</v>
      </c>
      <c r="D1027" s="432">
        <v>6</v>
      </c>
      <c r="E1027" s="432" t="s">
        <v>312</v>
      </c>
      <c r="F1027" s="433">
        <v>1175</v>
      </c>
      <c r="G1027" s="456">
        <v>1054</v>
      </c>
      <c r="H1027" s="434">
        <v>545</v>
      </c>
      <c r="I1027" s="435">
        <v>30</v>
      </c>
      <c r="J1027" s="436">
        <v>15</v>
      </c>
      <c r="K1027" s="437">
        <v>12</v>
      </c>
      <c r="L1027" s="438">
        <v>35.327735544716987</v>
      </c>
      <c r="M1027" s="439">
        <v>17.663867772358493</v>
      </c>
      <c r="N1027" s="478">
        <v>14.131094217886796</v>
      </c>
      <c r="O1027" s="438">
        <v>43.668701677596204</v>
      </c>
      <c r="P1027" s="439">
        <v>21.834350838798102</v>
      </c>
      <c r="Q1027" s="437">
        <v>17.467480671038484</v>
      </c>
      <c r="R1027" s="442">
        <v>52</v>
      </c>
      <c r="S1027" s="443">
        <v>26</v>
      </c>
      <c r="T1027" s="437">
        <v>20.8</v>
      </c>
      <c r="U1027" s="444">
        <v>290</v>
      </c>
      <c r="V1027" s="432">
        <v>145</v>
      </c>
      <c r="W1027" s="445">
        <v>116</v>
      </c>
      <c r="X1027" s="443" t="s">
        <v>231</v>
      </c>
      <c r="Y1027" s="436" t="s">
        <v>194</v>
      </c>
      <c r="Z1027" s="436">
        <v>91.5</v>
      </c>
      <c r="AA1027" s="436">
        <v>92</v>
      </c>
      <c r="AB1027" s="436">
        <v>91.7</v>
      </c>
      <c r="AC1027" s="436">
        <v>91</v>
      </c>
      <c r="AD1027" s="436">
        <v>58</v>
      </c>
      <c r="AE1027" s="436">
        <v>70</v>
      </c>
      <c r="AF1027" s="436">
        <v>78</v>
      </c>
      <c r="AG1027" s="436">
        <v>89</v>
      </c>
      <c r="AH1027" s="436">
        <v>151.29999999999998</v>
      </c>
      <c r="AI1027" s="436">
        <v>213.6</v>
      </c>
      <c r="AJ1027" s="436">
        <v>140.62</v>
      </c>
      <c r="AK1027" s="436">
        <v>170</v>
      </c>
      <c r="AL1027" s="436">
        <v>240</v>
      </c>
      <c r="AM1027" s="436">
        <v>158</v>
      </c>
      <c r="AN1027" s="432">
        <v>0</v>
      </c>
      <c r="AO1027" s="432">
        <v>0</v>
      </c>
      <c r="AP1027" s="446">
        <v>1955</v>
      </c>
      <c r="AQ1027" s="447">
        <v>0</v>
      </c>
      <c r="AR1027" s="446">
        <v>0</v>
      </c>
      <c r="AS1027" s="449">
        <v>1.6</v>
      </c>
      <c r="AT1027" s="432" t="s">
        <v>299</v>
      </c>
      <c r="AU1027" s="432" t="s">
        <v>197</v>
      </c>
      <c r="AV1027" s="450">
        <v>0</v>
      </c>
      <c r="AW1027" s="450">
        <v>0</v>
      </c>
      <c r="AX1027" s="450">
        <v>0</v>
      </c>
      <c r="AY1027" s="450">
        <v>0</v>
      </c>
      <c r="AZ1027" s="450">
        <v>0</v>
      </c>
      <c r="BA1027" s="450">
        <v>0</v>
      </c>
      <c r="BB1027" s="450">
        <v>0</v>
      </c>
      <c r="BC1027" s="450">
        <v>0</v>
      </c>
      <c r="BD1027" s="450">
        <v>0</v>
      </c>
      <c r="BE1027" s="450" t="s">
        <v>195</v>
      </c>
      <c r="BF1027" s="450" t="s">
        <v>239</v>
      </c>
      <c r="BG1027" s="450" t="s">
        <v>195</v>
      </c>
      <c r="BH1027" s="450" t="s">
        <v>195</v>
      </c>
      <c r="BI1027" s="446" t="s">
        <v>198</v>
      </c>
      <c r="BJ1027" s="446" t="s">
        <v>1774</v>
      </c>
      <c r="BK1027" s="452" t="s">
        <v>1775</v>
      </c>
      <c r="BL1027" s="459" t="s">
        <v>195</v>
      </c>
      <c r="BM1027" s="455" t="s">
        <v>195</v>
      </c>
      <c r="BN1027" s="454" t="s">
        <v>195</v>
      </c>
      <c r="BO1027" s="455" t="s">
        <v>195</v>
      </c>
      <c r="BP1027" s="454" t="s">
        <v>195</v>
      </c>
      <c r="BQ1027" s="454" t="s">
        <v>195</v>
      </c>
      <c r="BT1027">
        <v>163.3578947</v>
      </c>
    </row>
    <row r="1028" spans="1:72" ht="13.5" customHeight="1" outlineLevel="1">
      <c r="A1028" s="54" t="s">
        <v>1816</v>
      </c>
      <c r="B1028" s="432" t="s">
        <v>1773</v>
      </c>
      <c r="C1028" s="432">
        <v>15</v>
      </c>
      <c r="D1028" s="432">
        <v>8</v>
      </c>
      <c r="E1028" s="432" t="s">
        <v>312</v>
      </c>
      <c r="F1028" s="433">
        <v>875</v>
      </c>
      <c r="G1028" s="456">
        <v>0</v>
      </c>
      <c r="H1028" s="434">
        <v>0</v>
      </c>
      <c r="I1028" s="435">
        <v>24</v>
      </c>
      <c r="J1028" s="436">
        <v>12</v>
      </c>
      <c r="K1028" s="437">
        <v>14.4</v>
      </c>
      <c r="L1028" s="438">
        <v>31.247382089302167</v>
      </c>
      <c r="M1028" s="439">
        <v>15.623691044651084</v>
      </c>
      <c r="N1028" s="478">
        <v>12.498952835720868</v>
      </c>
      <c r="O1028" s="438">
        <v>37.913400399552351</v>
      </c>
      <c r="P1028" s="439">
        <v>18.956700199776176</v>
      </c>
      <c r="Q1028" s="437">
        <v>15.165360159820942</v>
      </c>
      <c r="R1028" s="442">
        <v>46</v>
      </c>
      <c r="S1028" s="443">
        <v>23</v>
      </c>
      <c r="T1028" s="437">
        <v>18.400000000000002</v>
      </c>
      <c r="U1028" s="444">
        <v>232</v>
      </c>
      <c r="V1028" s="432">
        <v>116</v>
      </c>
      <c r="W1028" s="445">
        <v>92.800000000000011</v>
      </c>
      <c r="X1028" s="443" t="s">
        <v>231</v>
      </c>
      <c r="Y1028" s="436" t="s">
        <v>194</v>
      </c>
      <c r="Z1028" s="436">
        <v>90</v>
      </c>
      <c r="AA1028" s="436">
        <v>91.2</v>
      </c>
      <c r="AB1028" s="436">
        <v>90.2</v>
      </c>
      <c r="AC1028" s="436">
        <v>90.2</v>
      </c>
      <c r="AD1028" s="436">
        <v>50</v>
      </c>
      <c r="AE1028" s="436">
        <v>61</v>
      </c>
      <c r="AF1028" s="436">
        <v>67</v>
      </c>
      <c r="AG1028" s="436">
        <v>90</v>
      </c>
      <c r="AH1028" s="436">
        <v>125.99999999999999</v>
      </c>
      <c r="AI1028" s="436">
        <v>180</v>
      </c>
      <c r="AJ1028" s="436">
        <v>0</v>
      </c>
      <c r="AK1028" s="436">
        <v>140</v>
      </c>
      <c r="AL1028" s="436">
        <v>200</v>
      </c>
      <c r="AM1028" s="436">
        <v>0</v>
      </c>
      <c r="AN1028" s="432">
        <v>0</v>
      </c>
      <c r="AO1028" s="432">
        <v>0</v>
      </c>
      <c r="AP1028" s="446">
        <v>1475</v>
      </c>
      <c r="AQ1028" s="447">
        <v>0</v>
      </c>
      <c r="AR1028" s="446">
        <v>0</v>
      </c>
      <c r="AS1028" s="449">
        <v>1.1000000000000001</v>
      </c>
      <c r="AT1028" s="432" t="s">
        <v>299</v>
      </c>
      <c r="AU1028" s="432" t="s">
        <v>197</v>
      </c>
      <c r="AV1028" s="450">
        <v>0</v>
      </c>
      <c r="AW1028" s="450">
        <v>0</v>
      </c>
      <c r="AX1028" s="450">
        <v>0</v>
      </c>
      <c r="AY1028" s="450">
        <v>0</v>
      </c>
      <c r="AZ1028" s="450">
        <v>0</v>
      </c>
      <c r="BA1028" s="450">
        <v>0</v>
      </c>
      <c r="BB1028" s="450">
        <v>0</v>
      </c>
      <c r="BC1028" s="450">
        <v>0</v>
      </c>
      <c r="BD1028" s="450">
        <v>0</v>
      </c>
      <c r="BE1028" s="450" t="s">
        <v>195</v>
      </c>
      <c r="BF1028" s="450" t="s">
        <v>239</v>
      </c>
      <c r="BG1028" s="450" t="s">
        <v>195</v>
      </c>
      <c r="BH1028" s="450" t="s">
        <v>195</v>
      </c>
      <c r="BI1028" s="446" t="s">
        <v>198</v>
      </c>
      <c r="BJ1028" s="446" t="s">
        <v>1774</v>
      </c>
      <c r="BK1028" s="452" t="s">
        <v>1775</v>
      </c>
      <c r="BL1028" s="459" t="s">
        <v>195</v>
      </c>
      <c r="BM1028" s="455" t="s">
        <v>195</v>
      </c>
      <c r="BN1028" s="454" t="s">
        <v>195</v>
      </c>
      <c r="BO1028" s="455" t="s">
        <v>195</v>
      </c>
      <c r="BP1028" s="454" t="s">
        <v>195</v>
      </c>
      <c r="BQ1028" s="454" t="s">
        <v>195</v>
      </c>
      <c r="BT1028">
        <v>153.82422105000001</v>
      </c>
    </row>
    <row r="1029" spans="1:72" ht="13.5" customHeight="1" outlineLevel="1">
      <c r="A1029" s="54" t="s">
        <v>1817</v>
      </c>
      <c r="B1029" s="432" t="s">
        <v>1773</v>
      </c>
      <c r="C1029" s="432">
        <v>60</v>
      </c>
      <c r="D1029" s="432">
        <v>4</v>
      </c>
      <c r="E1029" s="432" t="s">
        <v>343</v>
      </c>
      <c r="F1029" s="433">
        <v>1775</v>
      </c>
      <c r="G1029" s="456">
        <v>1582</v>
      </c>
      <c r="H1029" s="434">
        <v>765</v>
      </c>
      <c r="I1029" s="435">
        <v>54</v>
      </c>
      <c r="J1029" s="436">
        <v>27</v>
      </c>
      <c r="K1029" s="437">
        <v>21.6</v>
      </c>
      <c r="L1029" s="438">
        <v>82.053609582832081</v>
      </c>
      <c r="M1029" s="439">
        <v>41.026804791416041</v>
      </c>
      <c r="N1029" s="478">
        <v>32.821443833132832</v>
      </c>
      <c r="O1029" s="438">
        <v>109.33870511536232</v>
      </c>
      <c r="P1029" s="439">
        <v>54.669352557681158</v>
      </c>
      <c r="Q1029" s="437">
        <v>43.735482046144931</v>
      </c>
      <c r="R1029" s="442">
        <v>142</v>
      </c>
      <c r="S1029" s="443">
        <v>71</v>
      </c>
      <c r="T1029" s="437">
        <v>56.800000000000004</v>
      </c>
      <c r="U1029" s="444">
        <v>870</v>
      </c>
      <c r="V1029" s="432">
        <v>435</v>
      </c>
      <c r="W1029" s="445">
        <v>348</v>
      </c>
      <c r="X1029" s="443" t="s">
        <v>231</v>
      </c>
      <c r="Y1029" s="436" t="s">
        <v>194</v>
      </c>
      <c r="Z1029" s="436">
        <v>93.9</v>
      </c>
      <c r="AA1029" s="436">
        <v>94.1</v>
      </c>
      <c r="AB1029" s="436">
        <v>93.6</v>
      </c>
      <c r="AC1029" s="436">
        <v>93</v>
      </c>
      <c r="AD1029" s="436">
        <v>73</v>
      </c>
      <c r="AE1029" s="436">
        <v>82</v>
      </c>
      <c r="AF1029" s="436">
        <v>84</v>
      </c>
      <c r="AG1029" s="436">
        <v>178</v>
      </c>
      <c r="AH1029" s="436">
        <v>275.90000000000003</v>
      </c>
      <c r="AI1029" s="436">
        <v>427.2</v>
      </c>
      <c r="AJ1029" s="436">
        <v>299.03999999999996</v>
      </c>
      <c r="AK1029" s="436">
        <v>155</v>
      </c>
      <c r="AL1029" s="436">
        <v>240</v>
      </c>
      <c r="AM1029" s="436">
        <v>168</v>
      </c>
      <c r="AN1029" s="432">
        <v>0</v>
      </c>
      <c r="AO1029" s="432">
        <v>0</v>
      </c>
      <c r="AP1029" s="446">
        <v>2660</v>
      </c>
      <c r="AQ1029" s="447">
        <v>0</v>
      </c>
      <c r="AR1029" s="446">
        <v>0</v>
      </c>
      <c r="AS1029" s="449">
        <v>5.3</v>
      </c>
      <c r="AT1029" s="432" t="s">
        <v>299</v>
      </c>
      <c r="AU1029" s="432" t="s">
        <v>197</v>
      </c>
      <c r="AV1029" s="450">
        <v>0</v>
      </c>
      <c r="AW1029" s="450">
        <v>0</v>
      </c>
      <c r="AX1029" s="450">
        <v>0</v>
      </c>
      <c r="AY1029" s="450">
        <v>0</v>
      </c>
      <c r="AZ1029" s="450">
        <v>0</v>
      </c>
      <c r="BA1029" s="450">
        <v>0</v>
      </c>
      <c r="BB1029" s="450">
        <v>0</v>
      </c>
      <c r="BC1029" s="450">
        <v>0</v>
      </c>
      <c r="BD1029" s="450">
        <v>0</v>
      </c>
      <c r="BE1029" s="450" t="s">
        <v>195</v>
      </c>
      <c r="BF1029" s="450" t="s">
        <v>239</v>
      </c>
      <c r="BG1029" s="450" t="s">
        <v>195</v>
      </c>
      <c r="BH1029" s="450" t="s">
        <v>195</v>
      </c>
      <c r="BI1029" s="446" t="s">
        <v>198</v>
      </c>
      <c r="BJ1029" s="446" t="s">
        <v>1774</v>
      </c>
      <c r="BK1029" s="452" t="s">
        <v>1775</v>
      </c>
      <c r="BL1029" s="459">
        <v>1</v>
      </c>
      <c r="BM1029" s="454">
        <v>40</v>
      </c>
      <c r="BN1029" s="454" t="s">
        <v>195</v>
      </c>
      <c r="BO1029" s="455" t="s">
        <v>195</v>
      </c>
      <c r="BP1029" s="454" t="s">
        <v>195</v>
      </c>
      <c r="BQ1029" s="454" t="s">
        <v>195</v>
      </c>
      <c r="BT1029"/>
    </row>
    <row r="1030" spans="1:72" ht="13.5" customHeight="1" outlineLevel="1">
      <c r="A1030" s="54" t="s">
        <v>1818</v>
      </c>
      <c r="B1030" s="432" t="s">
        <v>1773</v>
      </c>
      <c r="C1030" s="432">
        <v>40</v>
      </c>
      <c r="D1030" s="432">
        <v>6</v>
      </c>
      <c r="E1030" s="432" t="s">
        <v>343</v>
      </c>
      <c r="F1030" s="433">
        <v>1180</v>
      </c>
      <c r="G1030" s="456">
        <v>0</v>
      </c>
      <c r="H1030" s="434">
        <v>0</v>
      </c>
      <c r="I1030" s="435">
        <v>60</v>
      </c>
      <c r="J1030" s="436">
        <v>30</v>
      </c>
      <c r="K1030" s="437">
        <v>24</v>
      </c>
      <c r="L1030" s="438">
        <v>66.48379167936632</v>
      </c>
      <c r="M1030" s="439">
        <v>33.24189583968316</v>
      </c>
      <c r="N1030" s="478">
        <v>26.593516671746528</v>
      </c>
      <c r="O1030" s="438">
        <v>84.096300590209495</v>
      </c>
      <c r="P1030" s="439">
        <v>42.048150295104747</v>
      </c>
      <c r="Q1030" s="437">
        <v>33.638520236083799</v>
      </c>
      <c r="R1030" s="442">
        <v>104</v>
      </c>
      <c r="S1030" s="443">
        <v>52</v>
      </c>
      <c r="T1030" s="437">
        <v>41.6</v>
      </c>
      <c r="U1030" s="444">
        <v>580</v>
      </c>
      <c r="V1030" s="432">
        <v>290</v>
      </c>
      <c r="W1030" s="445">
        <v>232</v>
      </c>
      <c r="X1030" s="443" t="s">
        <v>231</v>
      </c>
      <c r="Y1030" s="436" t="s">
        <v>194</v>
      </c>
      <c r="Z1030" s="436">
        <v>94</v>
      </c>
      <c r="AA1030" s="436">
        <v>94.2</v>
      </c>
      <c r="AB1030" s="436">
        <v>93.6</v>
      </c>
      <c r="AC1030" s="436">
        <v>93</v>
      </c>
      <c r="AD1030" s="436">
        <v>60</v>
      </c>
      <c r="AE1030" s="436">
        <v>71</v>
      </c>
      <c r="AF1030" s="436">
        <v>76</v>
      </c>
      <c r="AG1030" s="436">
        <v>178</v>
      </c>
      <c r="AH1030" s="436">
        <v>302.59999999999997</v>
      </c>
      <c r="AI1030" s="436">
        <v>409.4</v>
      </c>
      <c r="AJ1030" s="436">
        <v>0</v>
      </c>
      <c r="AK1030" s="436">
        <v>170</v>
      </c>
      <c r="AL1030" s="436">
        <v>230</v>
      </c>
      <c r="AM1030" s="436">
        <v>0</v>
      </c>
      <c r="AN1030" s="432">
        <v>0</v>
      </c>
      <c r="AO1030" s="432">
        <v>0</v>
      </c>
      <c r="AP1030" s="446">
        <v>1770</v>
      </c>
      <c r="AQ1030" s="447">
        <v>0</v>
      </c>
      <c r="AR1030" s="446">
        <v>0</v>
      </c>
      <c r="AS1030" s="449">
        <v>3.4</v>
      </c>
      <c r="AT1030" s="432" t="s">
        <v>299</v>
      </c>
      <c r="AU1030" s="432" t="s">
        <v>197</v>
      </c>
      <c r="AV1030" s="450">
        <v>0</v>
      </c>
      <c r="AW1030" s="450">
        <v>0</v>
      </c>
      <c r="AX1030" s="450">
        <v>0</v>
      </c>
      <c r="AY1030" s="450">
        <v>0</v>
      </c>
      <c r="AZ1030" s="450">
        <v>0</v>
      </c>
      <c r="BA1030" s="450">
        <v>0</v>
      </c>
      <c r="BB1030" s="450">
        <v>0</v>
      </c>
      <c r="BC1030" s="450">
        <v>0</v>
      </c>
      <c r="BD1030" s="450">
        <v>0</v>
      </c>
      <c r="BE1030" s="450" t="s">
        <v>195</v>
      </c>
      <c r="BF1030" s="450" t="s">
        <v>239</v>
      </c>
      <c r="BG1030" s="450" t="s">
        <v>195</v>
      </c>
      <c r="BH1030" s="450" t="s">
        <v>195</v>
      </c>
      <c r="BI1030" s="446" t="s">
        <v>198</v>
      </c>
      <c r="BJ1030" s="446" t="s">
        <v>1774</v>
      </c>
      <c r="BK1030" s="452" t="s">
        <v>1775</v>
      </c>
      <c r="BL1030" s="459" t="s">
        <v>195</v>
      </c>
      <c r="BM1030" s="455" t="s">
        <v>195</v>
      </c>
      <c r="BN1030" s="454" t="s">
        <v>195</v>
      </c>
      <c r="BO1030" s="455" t="s">
        <v>195</v>
      </c>
      <c r="BP1030" s="454" t="s">
        <v>195</v>
      </c>
      <c r="BQ1030" s="454" t="s">
        <v>195</v>
      </c>
      <c r="BT1030">
        <v>165.43157890000001</v>
      </c>
    </row>
    <row r="1031" spans="1:72" ht="13.5" customHeight="1" outlineLevel="1">
      <c r="A1031" s="54" t="s">
        <v>1819</v>
      </c>
      <c r="B1031" s="432" t="s">
        <v>1773</v>
      </c>
      <c r="C1031" s="432">
        <v>30</v>
      </c>
      <c r="D1031" s="432">
        <v>8</v>
      </c>
      <c r="E1031" s="432" t="s">
        <v>343</v>
      </c>
      <c r="F1031" s="433">
        <v>885</v>
      </c>
      <c r="G1031" s="456">
        <v>787</v>
      </c>
      <c r="H1031" s="434">
        <v>371</v>
      </c>
      <c r="I1031" s="435">
        <v>56</v>
      </c>
      <c r="J1031" s="436">
        <v>28</v>
      </c>
      <c r="K1031" s="437">
        <v>22.400000000000002</v>
      </c>
      <c r="L1031" s="438">
        <v>62.564280045321361</v>
      </c>
      <c r="M1031" s="439">
        <v>31.282140022660681</v>
      </c>
      <c r="N1031" s="478">
        <v>25.025712018128544</v>
      </c>
      <c r="O1031" s="438">
        <v>74.522075081365813</v>
      </c>
      <c r="P1031" s="439">
        <v>37.261037540682906</v>
      </c>
      <c r="Q1031" s="437">
        <v>29.808830032546325</v>
      </c>
      <c r="R1031" s="442">
        <v>94</v>
      </c>
      <c r="S1031" s="443">
        <v>47</v>
      </c>
      <c r="T1031" s="437">
        <v>37.6</v>
      </c>
      <c r="U1031" s="444">
        <v>436</v>
      </c>
      <c r="V1031" s="432">
        <v>218</v>
      </c>
      <c r="W1031" s="445">
        <v>174.4</v>
      </c>
      <c r="X1031" s="443" t="s">
        <v>231</v>
      </c>
      <c r="Y1031" s="436" t="s">
        <v>194</v>
      </c>
      <c r="Z1031" s="436">
        <v>89.9</v>
      </c>
      <c r="AA1031" s="436">
        <v>91.3</v>
      </c>
      <c r="AB1031" s="436">
        <v>91</v>
      </c>
      <c r="AC1031" s="436">
        <v>90.2</v>
      </c>
      <c r="AD1031" s="436">
        <v>50</v>
      </c>
      <c r="AE1031" s="436">
        <v>62</v>
      </c>
      <c r="AF1031" s="436">
        <v>66</v>
      </c>
      <c r="AG1031" s="436">
        <v>178</v>
      </c>
      <c r="AH1031" s="436">
        <v>267</v>
      </c>
      <c r="AI1031" s="436">
        <v>356</v>
      </c>
      <c r="AJ1031" s="436">
        <v>249.2</v>
      </c>
      <c r="AK1031" s="436">
        <v>150</v>
      </c>
      <c r="AL1031" s="436">
        <v>200</v>
      </c>
      <c r="AM1031" s="436">
        <v>140</v>
      </c>
      <c r="AN1031" s="432">
        <v>0</v>
      </c>
      <c r="AO1031" s="432">
        <v>0</v>
      </c>
      <c r="AP1031" s="446">
        <v>1335</v>
      </c>
      <c r="AQ1031" s="447">
        <v>0</v>
      </c>
      <c r="AR1031" s="446">
        <v>0</v>
      </c>
      <c r="AS1031" s="449">
        <v>2.5</v>
      </c>
      <c r="AT1031" s="432" t="s">
        <v>299</v>
      </c>
      <c r="AU1031" s="432" t="s">
        <v>197</v>
      </c>
      <c r="AV1031" s="450">
        <v>0</v>
      </c>
      <c r="AW1031" s="450">
        <v>0</v>
      </c>
      <c r="AX1031" s="450">
        <v>0</v>
      </c>
      <c r="AY1031" s="450">
        <v>0</v>
      </c>
      <c r="AZ1031" s="450">
        <v>0</v>
      </c>
      <c r="BA1031" s="450">
        <v>0</v>
      </c>
      <c r="BB1031" s="450">
        <v>0</v>
      </c>
      <c r="BC1031" s="450">
        <v>0</v>
      </c>
      <c r="BD1031" s="450">
        <v>0</v>
      </c>
      <c r="BE1031" s="450" t="s">
        <v>195</v>
      </c>
      <c r="BF1031" s="450" t="s">
        <v>239</v>
      </c>
      <c r="BG1031" s="450" t="s">
        <v>195</v>
      </c>
      <c r="BH1031" s="450" t="s">
        <v>195</v>
      </c>
      <c r="BI1031" s="446" t="s">
        <v>198</v>
      </c>
      <c r="BJ1031" s="446" t="s">
        <v>1774</v>
      </c>
      <c r="BK1031" s="452" t="s">
        <v>1775</v>
      </c>
      <c r="BL1031" s="459" t="s">
        <v>195</v>
      </c>
      <c r="BM1031" s="455" t="s">
        <v>195</v>
      </c>
      <c r="BN1031" s="454" t="s">
        <v>195</v>
      </c>
      <c r="BO1031" s="455" t="s">
        <v>195</v>
      </c>
      <c r="BP1031" s="454" t="s">
        <v>195</v>
      </c>
      <c r="BQ1031" s="454" t="s">
        <v>195</v>
      </c>
      <c r="BT1031">
        <v>132.35078949999999</v>
      </c>
    </row>
    <row r="1032" spans="1:72" ht="13.5" customHeight="1" outlineLevel="1">
      <c r="A1032" s="54" t="s">
        <v>1820</v>
      </c>
      <c r="B1032" s="432" t="s">
        <v>1773</v>
      </c>
      <c r="C1032" s="432">
        <v>50</v>
      </c>
      <c r="D1032" s="432">
        <v>2</v>
      </c>
      <c r="E1032" s="432" t="s">
        <v>354</v>
      </c>
      <c r="F1032" s="433">
        <v>3530</v>
      </c>
      <c r="G1032" s="456">
        <v>0</v>
      </c>
      <c r="H1032" s="434">
        <v>0</v>
      </c>
      <c r="I1032" s="435">
        <v>38</v>
      </c>
      <c r="J1032" s="436">
        <v>19</v>
      </c>
      <c r="K1032" s="437">
        <v>15.200000000000001</v>
      </c>
      <c r="L1032" s="438">
        <v>62.461451404521931</v>
      </c>
      <c r="M1032" s="439">
        <v>31.230725702260965</v>
      </c>
      <c r="N1032" s="478">
        <v>24.984580561808773</v>
      </c>
      <c r="O1032" s="438">
        <v>86.877653289338284</v>
      </c>
      <c r="P1032" s="439">
        <v>43.438826644669142</v>
      </c>
      <c r="Q1032" s="437">
        <v>34.751061315735313</v>
      </c>
      <c r="R1032" s="442">
        <v>110</v>
      </c>
      <c r="S1032" s="443">
        <v>55</v>
      </c>
      <c r="T1032" s="437">
        <v>44</v>
      </c>
      <c r="U1032" s="444">
        <v>726</v>
      </c>
      <c r="V1032" s="432">
        <v>363</v>
      </c>
      <c r="W1032" s="445">
        <v>290.40000000000003</v>
      </c>
      <c r="X1032" s="443" t="s">
        <v>231</v>
      </c>
      <c r="Y1032" s="436" t="s">
        <v>194</v>
      </c>
      <c r="Z1032" s="436">
        <v>93.8</v>
      </c>
      <c r="AA1032" s="436">
        <v>94.1</v>
      </c>
      <c r="AB1032" s="436">
        <v>93.6</v>
      </c>
      <c r="AC1032" s="436">
        <v>93</v>
      </c>
      <c r="AD1032" s="436">
        <v>80</v>
      </c>
      <c r="AE1032" s="436">
        <v>86</v>
      </c>
      <c r="AF1032" s="436">
        <v>88</v>
      </c>
      <c r="AG1032" s="436">
        <v>74</v>
      </c>
      <c r="AH1032" s="436">
        <v>118.4</v>
      </c>
      <c r="AI1032" s="436">
        <v>185</v>
      </c>
      <c r="AJ1032" s="436">
        <v>0</v>
      </c>
      <c r="AK1032" s="436">
        <v>160</v>
      </c>
      <c r="AL1032" s="436">
        <v>250</v>
      </c>
      <c r="AM1032" s="436">
        <v>0</v>
      </c>
      <c r="AN1032" s="432">
        <v>0</v>
      </c>
      <c r="AO1032" s="432">
        <v>0</v>
      </c>
      <c r="AP1032" s="446">
        <v>4705</v>
      </c>
      <c r="AQ1032" s="447">
        <v>0</v>
      </c>
      <c r="AR1032" s="446">
        <v>0</v>
      </c>
      <c r="AS1032" s="449">
        <v>4.0999999999999996</v>
      </c>
      <c r="AT1032" s="432" t="s">
        <v>299</v>
      </c>
      <c r="AU1032" s="432" t="s">
        <v>197</v>
      </c>
      <c r="AV1032" s="450">
        <v>0</v>
      </c>
      <c r="AW1032" s="450">
        <v>0</v>
      </c>
      <c r="AX1032" s="450">
        <v>0</v>
      </c>
      <c r="AY1032" s="450">
        <v>0</v>
      </c>
      <c r="AZ1032" s="450">
        <v>0</v>
      </c>
      <c r="BA1032" s="450">
        <v>0</v>
      </c>
      <c r="BB1032" s="450">
        <v>0</v>
      </c>
      <c r="BC1032" s="450">
        <v>0</v>
      </c>
      <c r="BD1032" s="450">
        <v>0</v>
      </c>
      <c r="BE1032" s="450" t="s">
        <v>195</v>
      </c>
      <c r="BF1032" s="450" t="s">
        <v>239</v>
      </c>
      <c r="BG1032" s="450" t="s">
        <v>195</v>
      </c>
      <c r="BH1032" s="450" t="s">
        <v>195</v>
      </c>
      <c r="BI1032" s="446" t="s">
        <v>198</v>
      </c>
      <c r="BJ1032" s="446" t="s">
        <v>1774</v>
      </c>
      <c r="BK1032" s="452" t="s">
        <v>1775</v>
      </c>
      <c r="BL1032" s="459" t="s">
        <v>195</v>
      </c>
      <c r="BM1032" s="455" t="s">
        <v>195</v>
      </c>
      <c r="BN1032" s="454" t="s">
        <v>195</v>
      </c>
      <c r="BO1032" s="455" t="s">
        <v>195</v>
      </c>
      <c r="BP1032" s="454" t="s">
        <v>195</v>
      </c>
      <c r="BQ1032" s="454" t="s">
        <v>195</v>
      </c>
      <c r="BT1032">
        <v>151.0505263</v>
      </c>
    </row>
    <row r="1033" spans="1:72" ht="13.5" customHeight="1" outlineLevel="1">
      <c r="A1033" s="54" t="s">
        <v>1821</v>
      </c>
      <c r="B1033" s="432" t="s">
        <v>1773</v>
      </c>
      <c r="C1033" s="432">
        <v>60</v>
      </c>
      <c r="D1033" s="432">
        <v>2</v>
      </c>
      <c r="E1033" s="432" t="s">
        <v>356</v>
      </c>
      <c r="F1033" s="433">
        <v>3565</v>
      </c>
      <c r="G1033" s="456">
        <v>3172</v>
      </c>
      <c r="H1033" s="434">
        <v>0.36</v>
      </c>
      <c r="I1033" s="435">
        <v>44</v>
      </c>
      <c r="J1033" s="436">
        <v>22</v>
      </c>
      <c r="K1033" s="437">
        <v>17.600000000000001</v>
      </c>
      <c r="L1033" s="438">
        <v>69.724410870164022</v>
      </c>
      <c r="M1033" s="439">
        <v>34.862205435082011</v>
      </c>
      <c r="N1033" s="478">
        <v>27.889764348065611</v>
      </c>
      <c r="O1033" s="438">
        <v>110.80631946561051</v>
      </c>
      <c r="P1033" s="439">
        <v>55.403159732805257</v>
      </c>
      <c r="Q1033" s="437">
        <v>44.322527786244208</v>
      </c>
      <c r="R1033" s="442">
        <v>136</v>
      </c>
      <c r="S1033" s="443">
        <v>68</v>
      </c>
      <c r="T1033" s="437">
        <v>54.400000000000006</v>
      </c>
      <c r="U1033" s="444">
        <v>870</v>
      </c>
      <c r="V1033" s="432">
        <v>435</v>
      </c>
      <c r="W1033" s="445">
        <v>348</v>
      </c>
      <c r="X1033" s="443" t="s">
        <v>231</v>
      </c>
      <c r="Y1033" s="436" t="s">
        <v>194</v>
      </c>
      <c r="Z1033" s="436">
        <v>93.8</v>
      </c>
      <c r="AA1033" s="436">
        <v>94</v>
      </c>
      <c r="AB1033" s="436">
        <v>93.6</v>
      </c>
      <c r="AC1033" s="436">
        <v>93</v>
      </c>
      <c r="AD1033" s="436">
        <v>86</v>
      </c>
      <c r="AE1033" s="436">
        <v>81</v>
      </c>
      <c r="AF1033" s="436">
        <v>88</v>
      </c>
      <c r="AG1033" s="436">
        <v>89</v>
      </c>
      <c r="AH1033" s="436">
        <v>142.4</v>
      </c>
      <c r="AI1033" s="436">
        <v>231.4</v>
      </c>
      <c r="AJ1033" s="436">
        <v>132.60999999999999</v>
      </c>
      <c r="AK1033" s="436">
        <v>160</v>
      </c>
      <c r="AL1033" s="436">
        <v>260</v>
      </c>
      <c r="AM1033" s="436">
        <v>149</v>
      </c>
      <c r="AN1033" s="432">
        <v>0</v>
      </c>
      <c r="AO1033" s="432">
        <v>0</v>
      </c>
      <c r="AP1033" s="446">
        <v>4455</v>
      </c>
      <c r="AQ1033" s="447">
        <v>0</v>
      </c>
      <c r="AR1033" s="446">
        <v>0</v>
      </c>
      <c r="AS1033" s="449">
        <v>5.5</v>
      </c>
      <c r="AT1033" s="432" t="s">
        <v>299</v>
      </c>
      <c r="AU1033" s="432" t="s">
        <v>197</v>
      </c>
      <c r="AV1033" s="450">
        <v>0</v>
      </c>
      <c r="AW1033" s="450">
        <v>0</v>
      </c>
      <c r="AX1033" s="450">
        <v>0</v>
      </c>
      <c r="AY1033" s="450">
        <v>0</v>
      </c>
      <c r="AZ1033" s="450">
        <v>0</v>
      </c>
      <c r="BA1033" s="450">
        <v>0</v>
      </c>
      <c r="BB1033" s="450">
        <v>0</v>
      </c>
      <c r="BC1033" s="450">
        <v>0</v>
      </c>
      <c r="BD1033" s="450">
        <v>0</v>
      </c>
      <c r="BE1033" s="450" t="s">
        <v>195</v>
      </c>
      <c r="BF1033" s="450" t="s">
        <v>239</v>
      </c>
      <c r="BG1033" s="450" t="s">
        <v>195</v>
      </c>
      <c r="BH1033" s="450" t="s">
        <v>195</v>
      </c>
      <c r="BI1033" s="446" t="s">
        <v>198</v>
      </c>
      <c r="BJ1033" s="446" t="s">
        <v>1774</v>
      </c>
      <c r="BK1033" s="452" t="s">
        <v>1775</v>
      </c>
      <c r="BL1033" s="459" t="s">
        <v>195</v>
      </c>
      <c r="BM1033" s="455" t="s">
        <v>195</v>
      </c>
      <c r="BN1033" s="454" t="s">
        <v>195</v>
      </c>
      <c r="BO1033" s="455" t="s">
        <v>195</v>
      </c>
      <c r="BP1033" s="454" t="s">
        <v>195</v>
      </c>
      <c r="BQ1033" s="454" t="s">
        <v>195</v>
      </c>
      <c r="BT1033"/>
    </row>
    <row r="1034" spans="1:72" ht="13.5" customHeight="1" outlineLevel="1">
      <c r="A1034" s="54" t="s">
        <v>1822</v>
      </c>
      <c r="B1034" s="432" t="s">
        <v>1773</v>
      </c>
      <c r="C1034" s="432">
        <v>50</v>
      </c>
      <c r="D1034" s="432">
        <v>4</v>
      </c>
      <c r="E1034" s="432" t="s">
        <v>340</v>
      </c>
      <c r="F1034" s="433">
        <v>1770</v>
      </c>
      <c r="G1034" s="456">
        <v>1582</v>
      </c>
      <c r="H1034" s="434">
        <v>765</v>
      </c>
      <c r="I1034" s="435">
        <v>42</v>
      </c>
      <c r="J1034" s="436">
        <v>21</v>
      </c>
      <c r="K1034" s="437">
        <v>16.8</v>
      </c>
      <c r="L1034" s="438">
        <v>67.453980850751591</v>
      </c>
      <c r="M1034" s="439">
        <v>33.726990425375796</v>
      </c>
      <c r="N1034" s="478">
        <v>26.981592340300637</v>
      </c>
      <c r="O1034" s="438">
        <v>91.115587596135271</v>
      </c>
      <c r="P1034" s="439">
        <v>45.557793798067635</v>
      </c>
      <c r="Q1034" s="437">
        <v>36.446235038454112</v>
      </c>
      <c r="R1034" s="442">
        <v>116</v>
      </c>
      <c r="S1034" s="443">
        <v>58</v>
      </c>
      <c r="T1034" s="437">
        <v>46.400000000000006</v>
      </c>
      <c r="U1034" s="444">
        <v>726</v>
      </c>
      <c r="V1034" s="432">
        <v>363</v>
      </c>
      <c r="W1034" s="445">
        <v>290.40000000000003</v>
      </c>
      <c r="X1034" s="443" t="s">
        <v>231</v>
      </c>
      <c r="Y1034" s="436" t="s">
        <v>194</v>
      </c>
      <c r="Z1034" s="436">
        <v>93.9</v>
      </c>
      <c r="AA1034" s="436">
        <v>94.1</v>
      </c>
      <c r="AB1034" s="436">
        <v>93.6</v>
      </c>
      <c r="AC1034" s="436">
        <v>93</v>
      </c>
      <c r="AD1034" s="436">
        <v>74</v>
      </c>
      <c r="AE1034" s="436">
        <v>82</v>
      </c>
      <c r="AF1034" s="436">
        <v>85</v>
      </c>
      <c r="AG1034" s="436">
        <v>148</v>
      </c>
      <c r="AH1034" s="436">
        <v>236.8</v>
      </c>
      <c r="AI1034" s="436">
        <v>355.2</v>
      </c>
      <c r="AJ1034" s="436">
        <v>248.64</v>
      </c>
      <c r="AK1034" s="436">
        <v>160</v>
      </c>
      <c r="AL1034" s="436">
        <v>240</v>
      </c>
      <c r="AM1034" s="436">
        <v>168</v>
      </c>
      <c r="AN1034" s="432">
        <v>0</v>
      </c>
      <c r="AO1034" s="432">
        <v>0</v>
      </c>
      <c r="AP1034" s="446">
        <v>2950</v>
      </c>
      <c r="AQ1034" s="447">
        <v>0</v>
      </c>
      <c r="AR1034" s="446">
        <v>0</v>
      </c>
      <c r="AS1034" s="449">
        <v>4.2</v>
      </c>
      <c r="AT1034" s="432" t="s">
        <v>299</v>
      </c>
      <c r="AU1034" s="432" t="s">
        <v>197</v>
      </c>
      <c r="AV1034" s="450">
        <v>0</v>
      </c>
      <c r="AW1034" s="450">
        <v>0</v>
      </c>
      <c r="AX1034" s="450">
        <v>0</v>
      </c>
      <c r="AY1034" s="450">
        <v>0</v>
      </c>
      <c r="AZ1034" s="450">
        <v>0</v>
      </c>
      <c r="BA1034" s="450">
        <v>0</v>
      </c>
      <c r="BB1034" s="450">
        <v>0</v>
      </c>
      <c r="BC1034" s="450">
        <v>0</v>
      </c>
      <c r="BD1034" s="450">
        <v>0</v>
      </c>
      <c r="BE1034" s="450" t="s">
        <v>195</v>
      </c>
      <c r="BF1034" s="450" t="s">
        <v>239</v>
      </c>
      <c r="BG1034" s="450" t="s">
        <v>195</v>
      </c>
      <c r="BH1034" s="450" t="s">
        <v>195</v>
      </c>
      <c r="BI1034" s="446" t="s">
        <v>198</v>
      </c>
      <c r="BJ1034" s="446" t="s">
        <v>1774</v>
      </c>
      <c r="BK1034" s="452" t="s">
        <v>1775</v>
      </c>
      <c r="BL1034" s="459" t="s">
        <v>195</v>
      </c>
      <c r="BM1034" s="455" t="s">
        <v>195</v>
      </c>
      <c r="BN1034" s="454" t="s">
        <v>195</v>
      </c>
      <c r="BO1034" s="455" t="s">
        <v>195</v>
      </c>
      <c r="BP1034" s="454" t="s">
        <v>195</v>
      </c>
      <c r="BQ1034" s="454" t="s">
        <v>195</v>
      </c>
      <c r="BT1034">
        <v>165.65789470000001</v>
      </c>
    </row>
    <row r="1035" spans="1:72" ht="13.5" customHeight="1" outlineLevel="1">
      <c r="A1035" s="54" t="s">
        <v>1823</v>
      </c>
      <c r="B1035" s="432" t="s">
        <v>1773</v>
      </c>
      <c r="C1035" s="432">
        <v>30</v>
      </c>
      <c r="D1035" s="432">
        <v>6</v>
      </c>
      <c r="E1035" s="432" t="s">
        <v>340</v>
      </c>
      <c r="F1035" s="433">
        <v>1180</v>
      </c>
      <c r="G1035" s="456">
        <v>0</v>
      </c>
      <c r="H1035" s="434">
        <v>0</v>
      </c>
      <c r="I1035" s="435">
        <v>48</v>
      </c>
      <c r="J1035" s="436">
        <v>24</v>
      </c>
      <c r="K1035" s="437">
        <v>19.200000000000003</v>
      </c>
      <c r="L1035" s="438">
        <v>52.362113428859679</v>
      </c>
      <c r="M1035" s="439">
        <v>26.18105671442984</v>
      </c>
      <c r="N1035" s="478">
        <v>20.944845371543874</v>
      </c>
      <c r="O1035" s="438">
        <v>64.868469661014799</v>
      </c>
      <c r="P1035" s="439">
        <v>32.4342348305074</v>
      </c>
      <c r="Q1035" s="437">
        <v>25.947387864405922</v>
      </c>
      <c r="R1035" s="442">
        <v>78</v>
      </c>
      <c r="S1035" s="443">
        <v>39</v>
      </c>
      <c r="T1035" s="437">
        <v>31.200000000000003</v>
      </c>
      <c r="U1035" s="444">
        <v>436</v>
      </c>
      <c r="V1035" s="432">
        <v>218</v>
      </c>
      <c r="W1035" s="445">
        <v>174.4</v>
      </c>
      <c r="X1035" s="443" t="s">
        <v>231</v>
      </c>
      <c r="Y1035" s="436" t="s">
        <v>194</v>
      </c>
      <c r="Z1035" s="436">
        <v>92.6</v>
      </c>
      <c r="AA1035" s="436">
        <v>92.9</v>
      </c>
      <c r="AB1035" s="436">
        <v>92.4</v>
      </c>
      <c r="AC1035" s="436">
        <v>91.7</v>
      </c>
      <c r="AD1035" s="436">
        <v>58</v>
      </c>
      <c r="AE1035" s="436">
        <v>70</v>
      </c>
      <c r="AF1035" s="436">
        <v>78</v>
      </c>
      <c r="AG1035" s="436">
        <v>134</v>
      </c>
      <c r="AH1035" s="436">
        <v>227.79999999999998</v>
      </c>
      <c r="AI1035" s="436">
        <v>321.59999999999997</v>
      </c>
      <c r="AJ1035" s="436">
        <v>0</v>
      </c>
      <c r="AK1035" s="436">
        <v>170</v>
      </c>
      <c r="AL1035" s="436">
        <v>240</v>
      </c>
      <c r="AM1035" s="436">
        <v>0</v>
      </c>
      <c r="AN1035" s="432">
        <v>0</v>
      </c>
      <c r="AO1035" s="432">
        <v>0</v>
      </c>
      <c r="AP1035" s="446">
        <v>1965</v>
      </c>
      <c r="AQ1035" s="447">
        <v>0</v>
      </c>
      <c r="AR1035" s="446">
        <v>0</v>
      </c>
      <c r="AS1035" s="449">
        <v>2.6</v>
      </c>
      <c r="AT1035" s="432" t="s">
        <v>299</v>
      </c>
      <c r="AU1035" s="432" t="s">
        <v>197</v>
      </c>
      <c r="AV1035" s="450">
        <v>0</v>
      </c>
      <c r="AW1035" s="450">
        <v>0</v>
      </c>
      <c r="AX1035" s="450">
        <v>0</v>
      </c>
      <c r="AY1035" s="450">
        <v>0</v>
      </c>
      <c r="AZ1035" s="450">
        <v>0</v>
      </c>
      <c r="BA1035" s="450">
        <v>0</v>
      </c>
      <c r="BB1035" s="450">
        <v>0</v>
      </c>
      <c r="BC1035" s="450">
        <v>0</v>
      </c>
      <c r="BD1035" s="450">
        <v>0</v>
      </c>
      <c r="BE1035" s="450" t="s">
        <v>195</v>
      </c>
      <c r="BF1035" s="450" t="s">
        <v>239</v>
      </c>
      <c r="BG1035" s="450" t="s">
        <v>195</v>
      </c>
      <c r="BH1035" s="450" t="s">
        <v>195</v>
      </c>
      <c r="BI1035" s="446" t="s">
        <v>198</v>
      </c>
      <c r="BJ1035" s="446" t="s">
        <v>1774</v>
      </c>
      <c r="BK1035" s="452" t="s">
        <v>1775</v>
      </c>
      <c r="BL1035" s="459" t="s">
        <v>195</v>
      </c>
      <c r="BM1035" s="455" t="s">
        <v>195</v>
      </c>
      <c r="BN1035" s="454" t="s">
        <v>195</v>
      </c>
      <c r="BO1035" s="455" t="s">
        <v>195</v>
      </c>
      <c r="BP1035" s="454" t="s">
        <v>195</v>
      </c>
      <c r="BQ1035" s="454" t="s">
        <v>195</v>
      </c>
      <c r="BT1035">
        <v>161.7105263</v>
      </c>
    </row>
    <row r="1036" spans="1:72" ht="13.5" customHeight="1" outlineLevel="1">
      <c r="A1036" s="54" t="s">
        <v>1824</v>
      </c>
      <c r="B1036" s="432" t="s">
        <v>1773</v>
      </c>
      <c r="C1036" s="432">
        <v>25</v>
      </c>
      <c r="D1036" s="432">
        <v>8</v>
      </c>
      <c r="E1036" s="432" t="s">
        <v>340</v>
      </c>
      <c r="F1036" s="433">
        <v>880</v>
      </c>
      <c r="G1036" s="456">
        <v>787</v>
      </c>
      <c r="H1036" s="434">
        <v>371</v>
      </c>
      <c r="I1036" s="435">
        <v>52</v>
      </c>
      <c r="J1036" s="436">
        <v>26</v>
      </c>
      <c r="K1036" s="437">
        <v>20.8</v>
      </c>
      <c r="L1036" s="438">
        <v>52.136900037767802</v>
      </c>
      <c r="M1036" s="439">
        <v>26.068450018883901</v>
      </c>
      <c r="N1036" s="478">
        <v>20.854760015107122</v>
      </c>
      <c r="O1036" s="438">
        <v>62.101729234471513</v>
      </c>
      <c r="P1036" s="439">
        <v>31.050864617235757</v>
      </c>
      <c r="Q1036" s="437">
        <v>24.840691693788607</v>
      </c>
      <c r="R1036" s="442">
        <v>76</v>
      </c>
      <c r="S1036" s="443">
        <v>38</v>
      </c>
      <c r="T1036" s="437">
        <v>30.400000000000002</v>
      </c>
      <c r="U1036" s="444">
        <v>366</v>
      </c>
      <c r="V1036" s="432">
        <v>183</v>
      </c>
      <c r="W1036" s="445">
        <v>146.4</v>
      </c>
      <c r="X1036" s="443" t="s">
        <v>231</v>
      </c>
      <c r="Y1036" s="436" t="s">
        <v>194</v>
      </c>
      <c r="Z1036" s="436">
        <v>89.9</v>
      </c>
      <c r="AA1036" s="436">
        <v>91.3</v>
      </c>
      <c r="AB1036" s="436">
        <v>90.2</v>
      </c>
      <c r="AC1036" s="436">
        <v>89.5</v>
      </c>
      <c r="AD1036" s="436">
        <v>50</v>
      </c>
      <c r="AE1036" s="436">
        <v>62</v>
      </c>
      <c r="AF1036" s="436">
        <v>66</v>
      </c>
      <c r="AG1036" s="436">
        <v>149</v>
      </c>
      <c r="AH1036" s="436">
        <v>223.5</v>
      </c>
      <c r="AI1036" s="436">
        <v>298</v>
      </c>
      <c r="AJ1036" s="436">
        <v>208.6</v>
      </c>
      <c r="AK1036" s="436">
        <v>150</v>
      </c>
      <c r="AL1036" s="436">
        <v>200</v>
      </c>
      <c r="AM1036" s="436">
        <v>140</v>
      </c>
      <c r="AN1036" s="432">
        <v>0</v>
      </c>
      <c r="AO1036" s="432">
        <v>0</v>
      </c>
      <c r="AP1036" s="446">
        <v>1480</v>
      </c>
      <c r="AQ1036" s="447">
        <v>0</v>
      </c>
      <c r="AR1036" s="446">
        <v>0</v>
      </c>
      <c r="AS1036" s="449">
        <v>2</v>
      </c>
      <c r="AT1036" s="432" t="s">
        <v>299</v>
      </c>
      <c r="AU1036" s="432" t="s">
        <v>197</v>
      </c>
      <c r="AV1036" s="450">
        <v>0</v>
      </c>
      <c r="AW1036" s="450">
        <v>0</v>
      </c>
      <c r="AX1036" s="450">
        <v>0</v>
      </c>
      <c r="AY1036" s="450">
        <v>0</v>
      </c>
      <c r="AZ1036" s="450">
        <v>0</v>
      </c>
      <c r="BA1036" s="450">
        <v>0</v>
      </c>
      <c r="BB1036" s="450">
        <v>0</v>
      </c>
      <c r="BC1036" s="450">
        <v>0</v>
      </c>
      <c r="BD1036" s="450">
        <v>0</v>
      </c>
      <c r="BE1036" s="450" t="s">
        <v>195</v>
      </c>
      <c r="BF1036" s="450" t="s">
        <v>239</v>
      </c>
      <c r="BG1036" s="450" t="s">
        <v>195</v>
      </c>
      <c r="BH1036" s="450" t="s">
        <v>195</v>
      </c>
      <c r="BI1036" s="446" t="s">
        <v>198</v>
      </c>
      <c r="BJ1036" s="446" t="s">
        <v>1774</v>
      </c>
      <c r="BK1036" s="452" t="s">
        <v>1775</v>
      </c>
      <c r="BL1036" s="459" t="s">
        <v>195</v>
      </c>
      <c r="BM1036" s="455" t="s">
        <v>195</v>
      </c>
      <c r="BN1036" s="454" t="s">
        <v>195</v>
      </c>
      <c r="BO1036" s="455" t="s">
        <v>195</v>
      </c>
      <c r="BP1036" s="454" t="s">
        <v>195</v>
      </c>
      <c r="BQ1036" s="454" t="s">
        <v>195</v>
      </c>
      <c r="BT1036">
        <v>132.35078949999999</v>
      </c>
    </row>
    <row r="1037" spans="1:72" ht="13.5" customHeight="1" outlineLevel="1">
      <c r="A1037" s="54" t="s">
        <v>1825</v>
      </c>
      <c r="B1037" s="432" t="s">
        <v>1773</v>
      </c>
      <c r="C1037" s="432">
        <v>50</v>
      </c>
      <c r="D1037" s="432">
        <v>6</v>
      </c>
      <c r="E1037" s="432" t="s">
        <v>363</v>
      </c>
      <c r="F1037" s="433">
        <v>1180</v>
      </c>
      <c r="G1037" s="456">
        <v>0</v>
      </c>
      <c r="H1037" s="434">
        <v>0</v>
      </c>
      <c r="I1037" s="435">
        <v>52</v>
      </c>
      <c r="J1037" s="436">
        <v>26</v>
      </c>
      <c r="K1037" s="437">
        <v>20.8</v>
      </c>
      <c r="L1037" s="438">
        <v>77.039896669877152</v>
      </c>
      <c r="M1037" s="439">
        <v>38.519948334938576</v>
      </c>
      <c r="N1037" s="478">
        <v>30.815958667950863</v>
      </c>
      <c r="O1037" s="438">
        <v>102.45789813600975</v>
      </c>
      <c r="P1037" s="439">
        <v>51.228949068004873</v>
      </c>
      <c r="Q1037" s="437">
        <v>40.983159254403901</v>
      </c>
      <c r="R1037" s="442">
        <v>132</v>
      </c>
      <c r="S1037" s="443">
        <v>66</v>
      </c>
      <c r="T1037" s="437">
        <v>52.800000000000004</v>
      </c>
      <c r="U1037" s="444">
        <v>726</v>
      </c>
      <c r="V1037" s="432">
        <v>363</v>
      </c>
      <c r="W1037" s="445">
        <v>290.40000000000003</v>
      </c>
      <c r="X1037" s="443" t="s">
        <v>231</v>
      </c>
      <c r="Y1037" s="436" t="s">
        <v>194</v>
      </c>
      <c r="Z1037" s="436">
        <v>93.6</v>
      </c>
      <c r="AA1037" s="436">
        <v>94</v>
      </c>
      <c r="AB1037" s="436">
        <v>93.6</v>
      </c>
      <c r="AC1037" s="436">
        <v>93</v>
      </c>
      <c r="AD1037" s="436">
        <v>65</v>
      </c>
      <c r="AE1037" s="436">
        <v>73</v>
      </c>
      <c r="AF1037" s="436">
        <v>76</v>
      </c>
      <c r="AG1037" s="436">
        <v>223</v>
      </c>
      <c r="AH1037" s="436">
        <v>334.5</v>
      </c>
      <c r="AI1037" s="436">
        <v>446</v>
      </c>
      <c r="AJ1037" s="436">
        <v>0</v>
      </c>
      <c r="AK1037" s="436">
        <v>150</v>
      </c>
      <c r="AL1037" s="436">
        <v>200</v>
      </c>
      <c r="AM1037" s="436">
        <v>0</v>
      </c>
      <c r="AN1037" s="432">
        <v>0</v>
      </c>
      <c r="AO1037" s="432">
        <v>0</v>
      </c>
      <c r="AP1037" s="446">
        <v>1770</v>
      </c>
      <c r="AQ1037" s="447">
        <v>0</v>
      </c>
      <c r="AR1037" s="446">
        <v>0</v>
      </c>
      <c r="AS1037" s="449">
        <v>4.2</v>
      </c>
      <c r="AT1037" s="432" t="s">
        <v>299</v>
      </c>
      <c r="AU1037" s="432" t="s">
        <v>197</v>
      </c>
      <c r="AV1037" s="450">
        <v>0</v>
      </c>
      <c r="AW1037" s="450">
        <v>0</v>
      </c>
      <c r="AX1037" s="450">
        <v>0</v>
      </c>
      <c r="AY1037" s="450">
        <v>0</v>
      </c>
      <c r="AZ1037" s="450">
        <v>0</v>
      </c>
      <c r="BA1037" s="450">
        <v>0</v>
      </c>
      <c r="BB1037" s="450">
        <v>0</v>
      </c>
      <c r="BC1037" s="450">
        <v>0</v>
      </c>
      <c r="BD1037" s="450">
        <v>0</v>
      </c>
      <c r="BE1037" s="450" t="s">
        <v>195</v>
      </c>
      <c r="BF1037" s="450" t="s">
        <v>239</v>
      </c>
      <c r="BG1037" s="450" t="s">
        <v>195</v>
      </c>
      <c r="BH1037" s="450" t="s">
        <v>195</v>
      </c>
      <c r="BI1037" s="446" t="s">
        <v>198</v>
      </c>
      <c r="BJ1037" s="446" t="s">
        <v>1774</v>
      </c>
      <c r="BK1037" s="452" t="s">
        <v>1775</v>
      </c>
      <c r="BL1037" s="459">
        <v>1</v>
      </c>
      <c r="BM1037" s="454">
        <v>40</v>
      </c>
      <c r="BN1037" s="454" t="s">
        <v>195</v>
      </c>
      <c r="BO1037" s="455" t="s">
        <v>195</v>
      </c>
      <c r="BP1037" s="454" t="s">
        <v>195</v>
      </c>
      <c r="BQ1037" s="454" t="s">
        <v>195</v>
      </c>
      <c r="BT1037">
        <v>164.76315790000001</v>
      </c>
    </row>
    <row r="1038" spans="1:72" ht="13.5" customHeight="1" outlineLevel="1">
      <c r="A1038" s="54" t="s">
        <v>1826</v>
      </c>
      <c r="B1038" s="432" t="s">
        <v>1773</v>
      </c>
      <c r="C1038" s="432">
        <v>40</v>
      </c>
      <c r="D1038" s="432">
        <v>8</v>
      </c>
      <c r="E1038" s="432" t="s">
        <v>363</v>
      </c>
      <c r="F1038" s="433">
        <v>885</v>
      </c>
      <c r="G1038" s="456">
        <v>787</v>
      </c>
      <c r="H1038" s="434">
        <v>345</v>
      </c>
      <c r="I1038" s="435">
        <v>56</v>
      </c>
      <c r="J1038" s="436">
        <v>28</v>
      </c>
      <c r="K1038" s="437">
        <v>22.400000000000002</v>
      </c>
      <c r="L1038" s="438">
        <v>63.476534580110048</v>
      </c>
      <c r="M1038" s="439">
        <v>31.738267290055024</v>
      </c>
      <c r="N1038" s="478">
        <v>25.390613832044021</v>
      </c>
      <c r="O1038" s="438">
        <v>83.385648699436501</v>
      </c>
      <c r="P1038" s="439">
        <v>41.692824349718251</v>
      </c>
      <c r="Q1038" s="437">
        <v>33.354259479774605</v>
      </c>
      <c r="R1038" s="442">
        <v>126</v>
      </c>
      <c r="S1038" s="443">
        <v>63</v>
      </c>
      <c r="T1038" s="437">
        <v>50.400000000000006</v>
      </c>
      <c r="U1038" s="444">
        <v>580</v>
      </c>
      <c r="V1038" s="432">
        <v>290</v>
      </c>
      <c r="W1038" s="445">
        <v>232</v>
      </c>
      <c r="X1038" s="443" t="s">
        <v>231</v>
      </c>
      <c r="Y1038" s="436" t="s">
        <v>194</v>
      </c>
      <c r="Z1038" s="436">
        <v>92.3</v>
      </c>
      <c r="AA1038" s="436">
        <v>92.4</v>
      </c>
      <c r="AB1038" s="436">
        <v>91.7</v>
      </c>
      <c r="AC1038" s="436">
        <v>91</v>
      </c>
      <c r="AD1038" s="436">
        <v>64</v>
      </c>
      <c r="AE1038" s="436">
        <v>73</v>
      </c>
      <c r="AF1038" s="436">
        <v>76</v>
      </c>
      <c r="AG1038" s="436">
        <v>237</v>
      </c>
      <c r="AH1038" s="436">
        <v>331.79999999999995</v>
      </c>
      <c r="AI1038" s="436">
        <v>474</v>
      </c>
      <c r="AJ1038" s="436">
        <v>310.47000000000003</v>
      </c>
      <c r="AK1038" s="436">
        <v>140</v>
      </c>
      <c r="AL1038" s="436">
        <v>200</v>
      </c>
      <c r="AM1038" s="436">
        <v>131</v>
      </c>
      <c r="AN1038" s="432">
        <v>0</v>
      </c>
      <c r="AO1038" s="432">
        <v>0</v>
      </c>
      <c r="AP1038" s="446">
        <v>1335</v>
      </c>
      <c r="AQ1038" s="447">
        <v>0</v>
      </c>
      <c r="AR1038" s="446">
        <v>0</v>
      </c>
      <c r="AS1038" s="449">
        <v>3.4</v>
      </c>
      <c r="AT1038" s="432" t="s">
        <v>299</v>
      </c>
      <c r="AU1038" s="432" t="s">
        <v>197</v>
      </c>
      <c r="AV1038" s="450">
        <v>0</v>
      </c>
      <c r="AW1038" s="450">
        <v>0</v>
      </c>
      <c r="AX1038" s="450">
        <v>0</v>
      </c>
      <c r="AY1038" s="450">
        <v>0</v>
      </c>
      <c r="AZ1038" s="450">
        <v>0</v>
      </c>
      <c r="BA1038" s="450">
        <v>0</v>
      </c>
      <c r="BB1038" s="450">
        <v>0</v>
      </c>
      <c r="BC1038" s="450">
        <v>0</v>
      </c>
      <c r="BD1038" s="450">
        <v>0</v>
      </c>
      <c r="BE1038" s="450" t="s">
        <v>195</v>
      </c>
      <c r="BF1038" s="450" t="s">
        <v>239</v>
      </c>
      <c r="BG1038" s="450" t="s">
        <v>195</v>
      </c>
      <c r="BH1038" s="450" t="s">
        <v>195</v>
      </c>
      <c r="BI1038" s="446" t="s">
        <v>198</v>
      </c>
      <c r="BJ1038" s="446" t="s">
        <v>1774</v>
      </c>
      <c r="BK1038" s="452" t="s">
        <v>1775</v>
      </c>
      <c r="BL1038" s="459" t="s">
        <v>195</v>
      </c>
      <c r="BM1038" s="455" t="s">
        <v>195</v>
      </c>
      <c r="BN1038" s="454" t="s">
        <v>195</v>
      </c>
      <c r="BO1038" s="455" t="s">
        <v>195</v>
      </c>
      <c r="BP1038" s="454" t="s">
        <v>195</v>
      </c>
      <c r="BQ1038" s="454" t="s">
        <v>195</v>
      </c>
      <c r="BT1038">
        <v>132.35078949999999</v>
      </c>
    </row>
    <row r="1039" spans="1:72" ht="13.5" customHeight="1" outlineLevel="1">
      <c r="A1039" s="54" t="s">
        <v>1827</v>
      </c>
      <c r="B1039" s="432" t="s">
        <v>1773</v>
      </c>
      <c r="C1039" s="432">
        <v>75</v>
      </c>
      <c r="D1039" s="432">
        <v>2</v>
      </c>
      <c r="E1039" s="432" t="s">
        <v>375</v>
      </c>
      <c r="F1039" s="433">
        <v>3565</v>
      </c>
      <c r="G1039" s="456">
        <v>0</v>
      </c>
      <c r="H1039" s="434">
        <v>0</v>
      </c>
      <c r="I1039" s="435">
        <v>38</v>
      </c>
      <c r="J1039" s="436">
        <v>19</v>
      </c>
      <c r="K1039" s="437">
        <v>15.200000000000001</v>
      </c>
      <c r="L1039" s="438">
        <v>82.577648227542724</v>
      </c>
      <c r="M1039" s="439">
        <v>41.288824113771362</v>
      </c>
      <c r="N1039" s="478">
        <v>33.031059291017094</v>
      </c>
      <c r="O1039" s="438">
        <v>121.04576758573391</v>
      </c>
      <c r="P1039" s="439">
        <v>60.522883792866956</v>
      </c>
      <c r="Q1039" s="437">
        <v>48.418307034293569</v>
      </c>
      <c r="R1039" s="442">
        <v>170</v>
      </c>
      <c r="S1039" s="443">
        <v>85</v>
      </c>
      <c r="T1039" s="437">
        <v>68</v>
      </c>
      <c r="U1039" s="444">
        <v>1086</v>
      </c>
      <c r="V1039" s="432">
        <v>543</v>
      </c>
      <c r="W1039" s="445">
        <v>434.40000000000003</v>
      </c>
      <c r="X1039" s="443" t="s">
        <v>231</v>
      </c>
      <c r="Y1039" s="436" t="s">
        <v>194</v>
      </c>
      <c r="Z1039" s="436">
        <v>94.6</v>
      </c>
      <c r="AA1039" s="436">
        <v>94.7</v>
      </c>
      <c r="AB1039" s="436">
        <v>94.1</v>
      </c>
      <c r="AC1039" s="436">
        <v>93.6</v>
      </c>
      <c r="AD1039" s="436">
        <v>90</v>
      </c>
      <c r="AE1039" s="436">
        <v>92</v>
      </c>
      <c r="AF1039" s="436">
        <v>92</v>
      </c>
      <c r="AG1039" s="436">
        <v>111</v>
      </c>
      <c r="AH1039" s="436">
        <v>133.19999999999999</v>
      </c>
      <c r="AI1039" s="436">
        <v>222</v>
      </c>
      <c r="AJ1039" s="436">
        <v>0</v>
      </c>
      <c r="AK1039" s="436">
        <v>120</v>
      </c>
      <c r="AL1039" s="436">
        <v>200</v>
      </c>
      <c r="AM1039" s="436">
        <v>0</v>
      </c>
      <c r="AN1039" s="432">
        <v>0</v>
      </c>
      <c r="AO1039" s="432">
        <v>0</v>
      </c>
      <c r="AP1039" s="446">
        <v>4455</v>
      </c>
      <c r="AQ1039" s="447">
        <v>0</v>
      </c>
      <c r="AR1039" s="446">
        <v>0</v>
      </c>
      <c r="AS1039" s="449">
        <v>6.9</v>
      </c>
      <c r="AT1039" s="432" t="s">
        <v>299</v>
      </c>
      <c r="AU1039" s="432" t="s">
        <v>197</v>
      </c>
      <c r="AV1039" s="450">
        <v>0</v>
      </c>
      <c r="AW1039" s="450">
        <v>0</v>
      </c>
      <c r="AX1039" s="450">
        <v>0</v>
      </c>
      <c r="AY1039" s="450">
        <v>0</v>
      </c>
      <c r="AZ1039" s="450">
        <v>0</v>
      </c>
      <c r="BA1039" s="450">
        <v>0</v>
      </c>
      <c r="BB1039" s="450">
        <v>0</v>
      </c>
      <c r="BC1039" s="450">
        <v>0</v>
      </c>
      <c r="BD1039" s="450">
        <v>0</v>
      </c>
      <c r="BE1039" s="450" t="s">
        <v>195</v>
      </c>
      <c r="BF1039" s="450" t="s">
        <v>239</v>
      </c>
      <c r="BG1039" s="450" t="s">
        <v>195</v>
      </c>
      <c r="BH1039" s="450" t="s">
        <v>195</v>
      </c>
      <c r="BI1039" s="446" t="s">
        <v>198</v>
      </c>
      <c r="BJ1039" s="446" t="s">
        <v>1774</v>
      </c>
      <c r="BK1039" s="452" t="s">
        <v>1775</v>
      </c>
      <c r="BL1039" s="459" t="s">
        <v>195</v>
      </c>
      <c r="BM1039" s="455" t="s">
        <v>195</v>
      </c>
      <c r="BN1039" s="454" t="s">
        <v>195</v>
      </c>
      <c r="BO1039" s="455" t="s">
        <v>195</v>
      </c>
      <c r="BP1039" s="454" t="s">
        <v>195</v>
      </c>
      <c r="BQ1039" s="454" t="s">
        <v>195</v>
      </c>
      <c r="BT1039"/>
    </row>
    <row r="1040" spans="1:72" ht="13.5" customHeight="1" outlineLevel="1">
      <c r="A1040" s="54" t="s">
        <v>1828</v>
      </c>
      <c r="B1040" s="432" t="s">
        <v>1773</v>
      </c>
      <c r="C1040" s="432">
        <v>75</v>
      </c>
      <c r="D1040" s="432">
        <v>4</v>
      </c>
      <c r="E1040" s="432" t="s">
        <v>360</v>
      </c>
      <c r="F1040" s="433">
        <v>1775</v>
      </c>
      <c r="G1040" s="456">
        <v>0</v>
      </c>
      <c r="H1040" s="434">
        <v>0</v>
      </c>
      <c r="I1040" s="435">
        <v>60</v>
      </c>
      <c r="J1040" s="436">
        <v>30</v>
      </c>
      <c r="K1040" s="437">
        <v>24</v>
      </c>
      <c r="L1040" s="438">
        <v>94.075801778213233</v>
      </c>
      <c r="M1040" s="439">
        <v>47.037900889106616</v>
      </c>
      <c r="N1040" s="478">
        <v>37.630320711285293</v>
      </c>
      <c r="O1040" s="438">
        <v>132.43409000325855</v>
      </c>
      <c r="P1040" s="439">
        <v>66.217045001629273</v>
      </c>
      <c r="Q1040" s="437">
        <v>52.973636001303419</v>
      </c>
      <c r="R1040" s="442">
        <v>174</v>
      </c>
      <c r="S1040" s="443">
        <v>87</v>
      </c>
      <c r="T1040" s="437">
        <v>69.600000000000009</v>
      </c>
      <c r="U1040" s="444">
        <v>1086</v>
      </c>
      <c r="V1040" s="432">
        <v>543</v>
      </c>
      <c r="W1040" s="445">
        <v>434.40000000000003</v>
      </c>
      <c r="X1040" s="443" t="s">
        <v>231</v>
      </c>
      <c r="Y1040" s="436" t="s">
        <v>194</v>
      </c>
      <c r="Z1040" s="436">
        <v>94.6</v>
      </c>
      <c r="AA1040" s="436">
        <v>94.8</v>
      </c>
      <c r="AB1040" s="436">
        <v>94.1</v>
      </c>
      <c r="AC1040" s="436">
        <v>93.6</v>
      </c>
      <c r="AD1040" s="436">
        <v>79</v>
      </c>
      <c r="AE1040" s="436">
        <v>84</v>
      </c>
      <c r="AF1040" s="436">
        <v>86</v>
      </c>
      <c r="AG1040" s="436">
        <v>222</v>
      </c>
      <c r="AH1040" s="436">
        <v>355.20000000000005</v>
      </c>
      <c r="AI1040" s="436">
        <v>444</v>
      </c>
      <c r="AJ1040" s="436">
        <v>0</v>
      </c>
      <c r="AK1040" s="436">
        <v>160</v>
      </c>
      <c r="AL1040" s="436">
        <v>200</v>
      </c>
      <c r="AM1040" s="436">
        <v>0</v>
      </c>
      <c r="AN1040" s="432">
        <v>0</v>
      </c>
      <c r="AO1040" s="432">
        <v>0</v>
      </c>
      <c r="AP1040" s="446">
        <v>2660</v>
      </c>
      <c r="AQ1040" s="447">
        <v>0</v>
      </c>
      <c r="AR1040" s="446">
        <v>0</v>
      </c>
      <c r="AS1040" s="449">
        <v>6.6</v>
      </c>
      <c r="AT1040" s="432" t="s">
        <v>299</v>
      </c>
      <c r="AU1040" s="432" t="s">
        <v>197</v>
      </c>
      <c r="AV1040" s="450">
        <v>0</v>
      </c>
      <c r="AW1040" s="450">
        <v>0</v>
      </c>
      <c r="AX1040" s="450">
        <v>0</v>
      </c>
      <c r="AY1040" s="450">
        <v>0</v>
      </c>
      <c r="AZ1040" s="450">
        <v>0</v>
      </c>
      <c r="BA1040" s="450">
        <v>0</v>
      </c>
      <c r="BB1040" s="450">
        <v>0</v>
      </c>
      <c r="BC1040" s="450">
        <v>0</v>
      </c>
      <c r="BD1040" s="450">
        <v>0</v>
      </c>
      <c r="BE1040" s="450" t="s">
        <v>195</v>
      </c>
      <c r="BF1040" s="450" t="s">
        <v>239</v>
      </c>
      <c r="BG1040" s="450" t="s">
        <v>195</v>
      </c>
      <c r="BH1040" s="450" t="s">
        <v>195</v>
      </c>
      <c r="BI1040" s="446" t="s">
        <v>198</v>
      </c>
      <c r="BJ1040" s="446" t="s">
        <v>1774</v>
      </c>
      <c r="BK1040" s="452" t="s">
        <v>1775</v>
      </c>
      <c r="BL1040" s="459">
        <v>1</v>
      </c>
      <c r="BM1040" s="454">
        <v>40</v>
      </c>
      <c r="BN1040" s="454" t="s">
        <v>195</v>
      </c>
      <c r="BO1040" s="455" t="s">
        <v>195</v>
      </c>
      <c r="BP1040" s="454" t="s">
        <v>195</v>
      </c>
      <c r="BQ1040" s="454" t="s">
        <v>195</v>
      </c>
      <c r="BT1040"/>
    </row>
    <row r="1041" spans="1:72" ht="13.5" customHeight="1" outlineLevel="1">
      <c r="A1041" s="54" t="s">
        <v>1829</v>
      </c>
      <c r="B1041" s="432" t="s">
        <v>1773</v>
      </c>
      <c r="C1041" s="432">
        <v>60</v>
      </c>
      <c r="D1041" s="432">
        <v>6</v>
      </c>
      <c r="E1041" s="432" t="s">
        <v>360</v>
      </c>
      <c r="F1041" s="433">
        <v>1185</v>
      </c>
      <c r="G1041" s="456">
        <v>0</v>
      </c>
      <c r="H1041" s="434">
        <v>0</v>
      </c>
      <c r="I1041" s="435">
        <v>68</v>
      </c>
      <c r="J1041" s="436">
        <v>34</v>
      </c>
      <c r="K1041" s="437">
        <v>27.200000000000003</v>
      </c>
      <c r="L1041" s="438">
        <v>86.442110072300736</v>
      </c>
      <c r="M1041" s="439">
        <v>43.221055036150368</v>
      </c>
      <c r="N1041" s="478">
        <v>34.576844028920299</v>
      </c>
      <c r="O1041" s="438">
        <v>115.94575914397838</v>
      </c>
      <c r="P1041" s="439">
        <v>57.972879571989189</v>
      </c>
      <c r="Q1041" s="437">
        <v>46.378303657591353</v>
      </c>
      <c r="R1041" s="442">
        <v>148</v>
      </c>
      <c r="S1041" s="443">
        <v>74</v>
      </c>
      <c r="T1041" s="437">
        <v>59.2</v>
      </c>
      <c r="U1041" s="444">
        <v>870</v>
      </c>
      <c r="V1041" s="432">
        <v>435</v>
      </c>
      <c r="W1041" s="445">
        <v>348</v>
      </c>
      <c r="X1041" s="443" t="s">
        <v>231</v>
      </c>
      <c r="Y1041" s="436" t="s">
        <v>194</v>
      </c>
      <c r="Z1041" s="436">
        <v>94.3</v>
      </c>
      <c r="AA1041" s="436">
        <v>94.5</v>
      </c>
      <c r="AB1041" s="436">
        <v>94.1</v>
      </c>
      <c r="AC1041" s="436">
        <v>93.6</v>
      </c>
      <c r="AD1041" s="436">
        <v>69</v>
      </c>
      <c r="AE1041" s="436">
        <v>77</v>
      </c>
      <c r="AF1041" s="436">
        <v>81</v>
      </c>
      <c r="AG1041" s="436">
        <v>266</v>
      </c>
      <c r="AH1041" s="436">
        <v>399</v>
      </c>
      <c r="AI1041" s="436">
        <v>532</v>
      </c>
      <c r="AJ1041" s="436">
        <v>0</v>
      </c>
      <c r="AK1041" s="436">
        <v>150</v>
      </c>
      <c r="AL1041" s="436">
        <v>200</v>
      </c>
      <c r="AM1041" s="436">
        <v>0</v>
      </c>
      <c r="AN1041" s="432">
        <v>0</v>
      </c>
      <c r="AO1041" s="432">
        <v>0</v>
      </c>
      <c r="AP1041" s="446">
        <v>1775</v>
      </c>
      <c r="AQ1041" s="447">
        <v>0</v>
      </c>
      <c r="AR1041" s="446">
        <v>0</v>
      </c>
      <c r="AS1041" s="449">
        <v>5.3</v>
      </c>
      <c r="AT1041" s="432" t="s">
        <v>299</v>
      </c>
      <c r="AU1041" s="432" t="s">
        <v>197</v>
      </c>
      <c r="AV1041" s="450">
        <v>0</v>
      </c>
      <c r="AW1041" s="450">
        <v>0</v>
      </c>
      <c r="AX1041" s="450">
        <v>0</v>
      </c>
      <c r="AY1041" s="450">
        <v>0</v>
      </c>
      <c r="AZ1041" s="450">
        <v>0</v>
      </c>
      <c r="BA1041" s="450">
        <v>0</v>
      </c>
      <c r="BB1041" s="450">
        <v>0</v>
      </c>
      <c r="BC1041" s="450">
        <v>0</v>
      </c>
      <c r="BD1041" s="450">
        <v>0</v>
      </c>
      <c r="BE1041" s="450" t="s">
        <v>195</v>
      </c>
      <c r="BF1041" s="450" t="s">
        <v>239</v>
      </c>
      <c r="BG1041" s="450" t="s">
        <v>195</v>
      </c>
      <c r="BH1041" s="450" t="s">
        <v>195</v>
      </c>
      <c r="BI1041" s="446" t="s">
        <v>198</v>
      </c>
      <c r="BJ1041" s="446" t="s">
        <v>1774</v>
      </c>
      <c r="BK1041" s="452" t="s">
        <v>1775</v>
      </c>
      <c r="BL1041" s="459" t="s">
        <v>195</v>
      </c>
      <c r="BM1041" s="455" t="s">
        <v>195</v>
      </c>
      <c r="BN1041" s="454" t="s">
        <v>195</v>
      </c>
      <c r="BO1041" s="455" t="s">
        <v>195</v>
      </c>
      <c r="BP1041" s="454" t="s">
        <v>195</v>
      </c>
      <c r="BQ1041" s="454" t="s">
        <v>195</v>
      </c>
      <c r="BT1041"/>
    </row>
    <row r="1042" spans="1:72" ht="13.5" customHeight="1" outlineLevel="1">
      <c r="A1042" s="54" t="s">
        <v>1830</v>
      </c>
      <c r="B1042" s="432" t="s">
        <v>1773</v>
      </c>
      <c r="C1042" s="432">
        <v>50</v>
      </c>
      <c r="D1042" s="432">
        <v>8</v>
      </c>
      <c r="E1042" s="432" t="s">
        <v>360</v>
      </c>
      <c r="F1042" s="433">
        <v>885</v>
      </c>
      <c r="G1042" s="456">
        <v>787</v>
      </c>
      <c r="H1042" s="434">
        <v>345</v>
      </c>
      <c r="I1042" s="435">
        <v>60</v>
      </c>
      <c r="J1042" s="436">
        <v>30</v>
      </c>
      <c r="K1042" s="437">
        <v>24</v>
      </c>
      <c r="L1042" s="438">
        <v>75.792877110579141</v>
      </c>
      <c r="M1042" s="439">
        <v>37.896438555289571</v>
      </c>
      <c r="N1042" s="478">
        <v>30.317150844231659</v>
      </c>
      <c r="O1042" s="438">
        <v>100.11763741873131</v>
      </c>
      <c r="P1042" s="439">
        <v>50.058818709365653</v>
      </c>
      <c r="Q1042" s="437">
        <v>40.047054967492528</v>
      </c>
      <c r="R1042" s="442">
        <v>134</v>
      </c>
      <c r="S1042" s="443">
        <v>67</v>
      </c>
      <c r="T1042" s="437">
        <v>53.6</v>
      </c>
      <c r="U1042" s="444">
        <v>726</v>
      </c>
      <c r="V1042" s="432">
        <v>363</v>
      </c>
      <c r="W1042" s="445">
        <v>290.40000000000003</v>
      </c>
      <c r="X1042" s="443" t="s">
        <v>231</v>
      </c>
      <c r="Y1042" s="436" t="s">
        <v>194</v>
      </c>
      <c r="Z1042" s="436">
        <v>92.3</v>
      </c>
      <c r="AA1042" s="436">
        <v>92.4</v>
      </c>
      <c r="AB1042" s="436">
        <v>91.7</v>
      </c>
      <c r="AC1042" s="436">
        <v>91</v>
      </c>
      <c r="AD1042" s="436">
        <v>67</v>
      </c>
      <c r="AE1042" s="436">
        <v>76</v>
      </c>
      <c r="AF1042" s="436">
        <v>79</v>
      </c>
      <c r="AG1042" s="436">
        <v>297</v>
      </c>
      <c r="AH1042" s="436">
        <v>416</v>
      </c>
      <c r="AI1042" s="436">
        <v>594</v>
      </c>
      <c r="AJ1042" s="436">
        <v>389.07</v>
      </c>
      <c r="AK1042" s="436">
        <v>140</v>
      </c>
      <c r="AL1042" s="436">
        <v>200</v>
      </c>
      <c r="AM1042" s="436">
        <v>131</v>
      </c>
      <c r="AN1042" s="432">
        <v>0</v>
      </c>
      <c r="AO1042" s="432">
        <v>0</v>
      </c>
      <c r="AP1042" s="446">
        <v>1330</v>
      </c>
      <c r="AQ1042" s="447">
        <v>0</v>
      </c>
      <c r="AR1042" s="446">
        <v>0</v>
      </c>
      <c r="AS1042" s="449">
        <v>4.2</v>
      </c>
      <c r="AT1042" s="432" t="s">
        <v>299</v>
      </c>
      <c r="AU1042" s="432" t="s">
        <v>197</v>
      </c>
      <c r="AV1042" s="450">
        <v>0</v>
      </c>
      <c r="AW1042" s="450">
        <v>0</v>
      </c>
      <c r="AX1042" s="450">
        <v>0</v>
      </c>
      <c r="AY1042" s="450">
        <v>0</v>
      </c>
      <c r="AZ1042" s="450">
        <v>0</v>
      </c>
      <c r="BA1042" s="450">
        <v>0</v>
      </c>
      <c r="BB1042" s="450">
        <v>0</v>
      </c>
      <c r="BC1042" s="450">
        <v>0</v>
      </c>
      <c r="BD1042" s="450">
        <v>0</v>
      </c>
      <c r="BE1042" s="450" t="s">
        <v>195</v>
      </c>
      <c r="BF1042" s="450" t="s">
        <v>239</v>
      </c>
      <c r="BG1042" s="450" t="s">
        <v>195</v>
      </c>
      <c r="BH1042" s="450" t="s">
        <v>195</v>
      </c>
      <c r="BI1042" s="446" t="s">
        <v>198</v>
      </c>
      <c r="BJ1042" s="446" t="s">
        <v>1774</v>
      </c>
      <c r="BK1042" s="452" t="s">
        <v>1775</v>
      </c>
      <c r="BL1042" s="459" t="s">
        <v>195</v>
      </c>
      <c r="BM1042" s="455" t="s">
        <v>195</v>
      </c>
      <c r="BN1042" s="454" t="s">
        <v>195</v>
      </c>
      <c r="BO1042" s="455" t="s">
        <v>195</v>
      </c>
      <c r="BP1042" s="454" t="s">
        <v>195</v>
      </c>
      <c r="BQ1042" s="454" t="s">
        <v>195</v>
      </c>
      <c r="BT1042">
        <v>131.8244737</v>
      </c>
    </row>
    <row r="1043" spans="1:72" ht="13.5" customHeight="1" outlineLevel="1">
      <c r="A1043" s="54" t="s">
        <v>1831</v>
      </c>
      <c r="B1043" s="432" t="s">
        <v>1773</v>
      </c>
      <c r="C1043" s="432">
        <v>350</v>
      </c>
      <c r="D1043" s="432">
        <v>2</v>
      </c>
      <c r="E1043" s="432" t="s">
        <v>1051</v>
      </c>
      <c r="F1043" s="433">
        <v>3575</v>
      </c>
      <c r="G1043" s="456">
        <v>0</v>
      </c>
      <c r="H1043" s="434">
        <v>0</v>
      </c>
      <c r="I1043" s="435">
        <v>160</v>
      </c>
      <c r="J1043" s="436">
        <v>80</v>
      </c>
      <c r="K1043" s="437">
        <v>64</v>
      </c>
      <c r="L1043" s="438">
        <v>386.99871660494551</v>
      </c>
      <c r="M1043" s="439">
        <v>193.49935830247276</v>
      </c>
      <c r="N1043" s="478">
        <v>154.79948664197821</v>
      </c>
      <c r="O1043" s="438">
        <v>553.54553910391553</v>
      </c>
      <c r="P1043" s="439">
        <v>276.77276955195777</v>
      </c>
      <c r="Q1043" s="437">
        <v>221.41821564156623</v>
      </c>
      <c r="R1043" s="442">
        <v>784</v>
      </c>
      <c r="S1043" s="443">
        <v>392</v>
      </c>
      <c r="T1043" s="437">
        <v>313.60000000000002</v>
      </c>
      <c r="U1043" s="444">
        <v>5100</v>
      </c>
      <c r="V1043" s="432">
        <v>2550</v>
      </c>
      <c r="W1043" s="445">
        <v>2040</v>
      </c>
      <c r="X1043" s="443" t="s">
        <v>231</v>
      </c>
      <c r="Y1043" s="436" t="s">
        <v>194</v>
      </c>
      <c r="Z1043" s="436">
        <v>94.2</v>
      </c>
      <c r="AA1043" s="436">
        <v>95.6</v>
      </c>
      <c r="AB1043" s="436">
        <v>95.4</v>
      </c>
      <c r="AC1043" s="436">
        <v>95</v>
      </c>
      <c r="AD1043" s="436">
        <v>90</v>
      </c>
      <c r="AE1043" s="436">
        <v>93</v>
      </c>
      <c r="AF1043" s="436">
        <v>94</v>
      </c>
      <c r="AG1043" s="436">
        <v>515</v>
      </c>
      <c r="AH1043" s="436">
        <v>412</v>
      </c>
      <c r="AI1043" s="436">
        <v>1030</v>
      </c>
      <c r="AJ1043" s="436">
        <v>0</v>
      </c>
      <c r="AK1043" s="436">
        <v>80</v>
      </c>
      <c r="AL1043" s="436">
        <v>200</v>
      </c>
      <c r="AM1043" s="436">
        <v>0</v>
      </c>
      <c r="AN1043" s="432">
        <v>0</v>
      </c>
      <c r="AO1043" s="432">
        <v>0</v>
      </c>
      <c r="AP1043" s="446">
        <v>3570</v>
      </c>
      <c r="AQ1043" s="447">
        <v>0</v>
      </c>
      <c r="AR1043" s="446">
        <v>0</v>
      </c>
      <c r="AS1043" s="449">
        <v>32.9</v>
      </c>
      <c r="AT1043" s="432" t="s">
        <v>299</v>
      </c>
      <c r="AU1043" s="432" t="s">
        <v>1053</v>
      </c>
      <c r="AV1043" s="450">
        <v>0</v>
      </c>
      <c r="AW1043" s="450">
        <v>0</v>
      </c>
      <c r="AX1043" s="450">
        <v>0</v>
      </c>
      <c r="AY1043" s="450">
        <v>0</v>
      </c>
      <c r="AZ1043" s="450">
        <v>0</v>
      </c>
      <c r="BA1043" s="450">
        <v>0</v>
      </c>
      <c r="BB1043" s="450">
        <v>0</v>
      </c>
      <c r="BC1043" s="450">
        <v>0</v>
      </c>
      <c r="BD1043" s="450">
        <v>0</v>
      </c>
      <c r="BE1043" s="450" t="s">
        <v>195</v>
      </c>
      <c r="BF1043" s="450" t="s">
        <v>239</v>
      </c>
      <c r="BG1043" s="450" t="s">
        <v>195</v>
      </c>
      <c r="BH1043" s="450" t="s">
        <v>195</v>
      </c>
      <c r="BI1043" s="446" t="s">
        <v>198</v>
      </c>
      <c r="BJ1043" s="446" t="s">
        <v>1774</v>
      </c>
      <c r="BK1043" s="452" t="s">
        <v>1775</v>
      </c>
      <c r="BL1043" s="459" t="s">
        <v>195</v>
      </c>
      <c r="BM1043" s="455" t="s">
        <v>195</v>
      </c>
      <c r="BN1043" s="454" t="s">
        <v>195</v>
      </c>
      <c r="BO1043" s="455" t="s">
        <v>195</v>
      </c>
      <c r="BP1043" s="454" t="s">
        <v>195</v>
      </c>
      <c r="BQ1043" s="454" t="s">
        <v>195</v>
      </c>
      <c r="BT1043"/>
    </row>
    <row r="1044" spans="1:72" ht="13.5" customHeight="1" outlineLevel="1">
      <c r="A1044" s="54" t="s">
        <v>1832</v>
      </c>
      <c r="B1044" s="432" t="s">
        <v>1773</v>
      </c>
      <c r="C1044" s="432">
        <v>300</v>
      </c>
      <c r="D1044" s="432">
        <v>2</v>
      </c>
      <c r="E1044" s="432" t="s">
        <v>1051</v>
      </c>
      <c r="F1044" s="433">
        <v>3575</v>
      </c>
      <c r="G1044" s="456">
        <v>0</v>
      </c>
      <c r="H1044" s="434">
        <v>0</v>
      </c>
      <c r="I1044" s="435">
        <v>134</v>
      </c>
      <c r="J1044" s="436">
        <v>67</v>
      </c>
      <c r="K1044" s="437">
        <v>53.6</v>
      </c>
      <c r="L1044" s="438">
        <v>345.35974309679426</v>
      </c>
      <c r="M1044" s="439">
        <v>172.67987154839713</v>
      </c>
      <c r="N1044" s="478">
        <v>138.1438972387177</v>
      </c>
      <c r="O1044" s="438">
        <v>505.07621911587569</v>
      </c>
      <c r="P1044" s="439">
        <v>252.53810955793784</v>
      </c>
      <c r="Q1044" s="437">
        <v>202.03048764635028</v>
      </c>
      <c r="R1044" s="442">
        <v>666</v>
      </c>
      <c r="S1044" s="443">
        <v>333</v>
      </c>
      <c r="T1044" s="437">
        <v>266.40000000000003</v>
      </c>
      <c r="U1044" s="444">
        <v>4400</v>
      </c>
      <c r="V1044" s="432">
        <v>2200</v>
      </c>
      <c r="W1044" s="445">
        <v>1760</v>
      </c>
      <c r="X1044" s="443" t="s">
        <v>231</v>
      </c>
      <c r="Y1044" s="436" t="s">
        <v>194</v>
      </c>
      <c r="Z1044" s="436">
        <v>95.8</v>
      </c>
      <c r="AA1044" s="436">
        <v>96</v>
      </c>
      <c r="AB1044" s="436">
        <v>95.8</v>
      </c>
      <c r="AC1044" s="436">
        <v>95.4</v>
      </c>
      <c r="AD1044" s="436">
        <v>85</v>
      </c>
      <c r="AE1044" s="436">
        <v>87</v>
      </c>
      <c r="AF1044" s="436">
        <v>88</v>
      </c>
      <c r="AG1044" s="436">
        <v>441</v>
      </c>
      <c r="AH1044" s="436">
        <v>352.8</v>
      </c>
      <c r="AI1044" s="436">
        <v>0</v>
      </c>
      <c r="AJ1044" s="436">
        <v>0</v>
      </c>
      <c r="AK1044" s="436">
        <v>80</v>
      </c>
      <c r="AL1044" s="436">
        <v>0</v>
      </c>
      <c r="AM1044" s="436">
        <v>0</v>
      </c>
      <c r="AN1044" s="432">
        <v>0</v>
      </c>
      <c r="AO1044" s="432">
        <v>0</v>
      </c>
      <c r="AP1044" s="446">
        <v>3575</v>
      </c>
      <c r="AQ1044" s="447">
        <v>0</v>
      </c>
      <c r="AR1044" s="446">
        <v>0</v>
      </c>
      <c r="AS1044" s="449">
        <v>28.1</v>
      </c>
      <c r="AT1044" s="432" t="s">
        <v>299</v>
      </c>
      <c r="AU1044" s="432" t="s">
        <v>1053</v>
      </c>
      <c r="AV1044" s="450">
        <v>0</v>
      </c>
      <c r="AW1044" s="450">
        <v>0</v>
      </c>
      <c r="AX1044" s="450">
        <v>0</v>
      </c>
      <c r="AY1044" s="450">
        <v>0</v>
      </c>
      <c r="AZ1044" s="450">
        <v>0</v>
      </c>
      <c r="BA1044" s="450">
        <v>0</v>
      </c>
      <c r="BB1044" s="450">
        <v>0</v>
      </c>
      <c r="BC1044" s="450">
        <v>0</v>
      </c>
      <c r="BD1044" s="450">
        <v>0</v>
      </c>
      <c r="BE1044" s="450" t="s">
        <v>195</v>
      </c>
      <c r="BF1044" s="450" t="s">
        <v>239</v>
      </c>
      <c r="BG1044" s="450" t="s">
        <v>195</v>
      </c>
      <c r="BH1044" s="450" t="s">
        <v>195</v>
      </c>
      <c r="BI1044" s="446" t="s">
        <v>198</v>
      </c>
      <c r="BJ1044" s="446" t="s">
        <v>1774</v>
      </c>
      <c r="BK1044" s="452" t="s">
        <v>1775</v>
      </c>
      <c r="BL1044" s="459" t="s">
        <v>195</v>
      </c>
      <c r="BM1044" s="455" t="s">
        <v>195</v>
      </c>
      <c r="BN1044" s="454" t="s">
        <v>195</v>
      </c>
      <c r="BO1044" s="455" t="s">
        <v>195</v>
      </c>
      <c r="BP1044" s="454" t="s">
        <v>195</v>
      </c>
      <c r="BQ1044" s="454" t="s">
        <v>195</v>
      </c>
      <c r="BT1044"/>
    </row>
    <row r="1045" spans="1:72" ht="13.5" customHeight="1" outlineLevel="1">
      <c r="A1045" s="54" t="s">
        <v>1833</v>
      </c>
      <c r="B1045" s="432" t="s">
        <v>1773</v>
      </c>
      <c r="C1045" s="432">
        <v>300</v>
      </c>
      <c r="D1045" s="432">
        <v>4</v>
      </c>
      <c r="E1045" s="432" t="s">
        <v>1051</v>
      </c>
      <c r="F1045" s="433">
        <v>1785</v>
      </c>
      <c r="G1045" s="456">
        <v>1588</v>
      </c>
      <c r="H1045" s="434">
        <v>606</v>
      </c>
      <c r="I1045" s="435">
        <v>230</v>
      </c>
      <c r="J1045" s="436">
        <v>115</v>
      </c>
      <c r="K1045" s="437">
        <v>92</v>
      </c>
      <c r="L1045" s="438">
        <v>399.61695910949999</v>
      </c>
      <c r="M1045" s="439">
        <v>199.80847955474999</v>
      </c>
      <c r="N1045" s="478">
        <v>159.84678364379999</v>
      </c>
      <c r="O1045" s="438">
        <v>545.32953035431365</v>
      </c>
      <c r="P1045" s="439">
        <v>272.66476517715682</v>
      </c>
      <c r="Q1045" s="437">
        <v>218.13181214172548</v>
      </c>
      <c r="R1045" s="442">
        <v>712</v>
      </c>
      <c r="S1045" s="443">
        <v>356</v>
      </c>
      <c r="T1045" s="437">
        <v>284.8</v>
      </c>
      <c r="U1045" s="444">
        <v>4400</v>
      </c>
      <c r="V1045" s="432">
        <v>2200</v>
      </c>
      <c r="W1045" s="445">
        <v>1760</v>
      </c>
      <c r="X1045" s="443" t="s">
        <v>231</v>
      </c>
      <c r="Y1045" s="436" t="s">
        <v>194</v>
      </c>
      <c r="Z1045" s="436">
        <v>95.1</v>
      </c>
      <c r="AA1045" s="436">
        <v>95.5</v>
      </c>
      <c r="AB1045" s="436">
        <v>95.4</v>
      </c>
      <c r="AC1045" s="436">
        <v>95</v>
      </c>
      <c r="AD1045" s="436">
        <v>74</v>
      </c>
      <c r="AE1045" s="436">
        <v>81</v>
      </c>
      <c r="AF1045" s="436">
        <v>83</v>
      </c>
      <c r="AG1045" s="436">
        <v>882</v>
      </c>
      <c r="AH1045" s="436">
        <v>882</v>
      </c>
      <c r="AI1045" s="436">
        <v>0</v>
      </c>
      <c r="AJ1045" s="436">
        <v>820.26</v>
      </c>
      <c r="AK1045" s="436">
        <v>100</v>
      </c>
      <c r="AL1045" s="436">
        <v>0</v>
      </c>
      <c r="AM1045" s="436">
        <v>93</v>
      </c>
      <c r="AN1045" s="432">
        <v>0</v>
      </c>
      <c r="AO1045" s="432">
        <v>0</v>
      </c>
      <c r="AP1045" s="446">
        <v>2380</v>
      </c>
      <c r="AQ1045" s="447">
        <v>0</v>
      </c>
      <c r="AR1045" s="446">
        <v>0</v>
      </c>
      <c r="AS1045" s="449">
        <v>27.7</v>
      </c>
      <c r="AT1045" s="432" t="s">
        <v>1039</v>
      </c>
      <c r="AU1045" s="432" t="s">
        <v>197</v>
      </c>
      <c r="AV1045" s="450">
        <v>0</v>
      </c>
      <c r="AW1045" s="450">
        <v>0</v>
      </c>
      <c r="AX1045" s="450">
        <v>0</v>
      </c>
      <c r="AY1045" s="450">
        <v>0</v>
      </c>
      <c r="AZ1045" s="450">
        <v>0</v>
      </c>
      <c r="BA1045" s="450">
        <v>0</v>
      </c>
      <c r="BB1045" s="450">
        <v>0</v>
      </c>
      <c r="BC1045" s="450">
        <v>0</v>
      </c>
      <c r="BD1045" s="450">
        <v>0</v>
      </c>
      <c r="BE1045" s="450" t="s">
        <v>195</v>
      </c>
      <c r="BF1045" s="450" t="s">
        <v>239</v>
      </c>
      <c r="BG1045" s="450" t="s">
        <v>195</v>
      </c>
      <c r="BH1045" s="450" t="s">
        <v>195</v>
      </c>
      <c r="BI1045" s="446" t="s">
        <v>198</v>
      </c>
      <c r="BJ1045" s="446" t="s">
        <v>1774</v>
      </c>
      <c r="BK1045" s="452" t="s">
        <v>1775</v>
      </c>
      <c r="BL1045" s="459" t="s">
        <v>195</v>
      </c>
      <c r="BM1045" s="455" t="s">
        <v>195</v>
      </c>
      <c r="BN1045" s="454" t="s">
        <v>195</v>
      </c>
      <c r="BO1045" s="455" t="s">
        <v>195</v>
      </c>
      <c r="BP1045" s="454" t="s">
        <v>195</v>
      </c>
      <c r="BQ1045" s="454" t="s">
        <v>195</v>
      </c>
      <c r="BT1045"/>
    </row>
    <row r="1046" spans="1:72" ht="13.5" customHeight="1" outlineLevel="1">
      <c r="A1046" s="54" t="s">
        <v>1834</v>
      </c>
      <c r="B1046" s="432" t="s">
        <v>1773</v>
      </c>
      <c r="C1046" s="432">
        <v>350</v>
      </c>
      <c r="D1046" s="432">
        <v>4</v>
      </c>
      <c r="E1046" s="432" t="s">
        <v>1051</v>
      </c>
      <c r="F1046" s="433">
        <v>1785</v>
      </c>
      <c r="G1046" s="456">
        <v>1588</v>
      </c>
      <c r="H1046" s="434">
        <v>606</v>
      </c>
      <c r="I1046" s="435">
        <v>276</v>
      </c>
      <c r="J1046" s="436">
        <v>138</v>
      </c>
      <c r="K1046" s="437">
        <v>110.4</v>
      </c>
      <c r="L1046" s="438">
        <v>433.97419670869249</v>
      </c>
      <c r="M1046" s="439">
        <v>216.98709835434624</v>
      </c>
      <c r="N1046" s="478">
        <v>173.58967868347702</v>
      </c>
      <c r="O1046" s="438">
        <v>603.1204263560162</v>
      </c>
      <c r="P1046" s="439">
        <v>301.5602131780081</v>
      </c>
      <c r="Q1046" s="437">
        <v>241.24817054240648</v>
      </c>
      <c r="R1046" s="442">
        <v>812</v>
      </c>
      <c r="S1046" s="443">
        <v>406</v>
      </c>
      <c r="T1046" s="437">
        <v>324.8</v>
      </c>
      <c r="U1046" s="444">
        <v>5100</v>
      </c>
      <c r="V1046" s="432">
        <v>2550</v>
      </c>
      <c r="W1046" s="445">
        <v>2040</v>
      </c>
      <c r="X1046" s="443" t="s">
        <v>231</v>
      </c>
      <c r="Y1046" s="436" t="s">
        <v>194</v>
      </c>
      <c r="Z1046" s="436">
        <v>95.7</v>
      </c>
      <c r="AA1046" s="436">
        <v>96</v>
      </c>
      <c r="AB1046" s="436">
        <v>95.8</v>
      </c>
      <c r="AC1046" s="436">
        <v>95.4</v>
      </c>
      <c r="AD1046" s="436">
        <v>79</v>
      </c>
      <c r="AE1046" s="436">
        <v>85</v>
      </c>
      <c r="AF1046" s="436">
        <v>87</v>
      </c>
      <c r="AG1046" s="436">
        <v>1029</v>
      </c>
      <c r="AH1046" s="436">
        <v>1029</v>
      </c>
      <c r="AI1046" s="436">
        <v>2058</v>
      </c>
      <c r="AJ1046" s="436">
        <v>956.97</v>
      </c>
      <c r="AK1046" s="436">
        <v>100</v>
      </c>
      <c r="AL1046" s="436">
        <v>200</v>
      </c>
      <c r="AM1046" s="436">
        <v>93</v>
      </c>
      <c r="AN1046" s="432">
        <v>0</v>
      </c>
      <c r="AO1046" s="432">
        <v>0</v>
      </c>
      <c r="AP1046" s="446">
        <v>2380</v>
      </c>
      <c r="AQ1046" s="447">
        <v>0</v>
      </c>
      <c r="AR1046" s="446">
        <v>0</v>
      </c>
      <c r="AS1046" s="449">
        <v>32.299999999999997</v>
      </c>
      <c r="AT1046" s="432" t="s">
        <v>1039</v>
      </c>
      <c r="AU1046" s="432" t="s">
        <v>197</v>
      </c>
      <c r="AV1046" s="450">
        <v>0</v>
      </c>
      <c r="AW1046" s="450">
        <v>0</v>
      </c>
      <c r="AX1046" s="450">
        <v>0</v>
      </c>
      <c r="AY1046" s="450">
        <v>0</v>
      </c>
      <c r="AZ1046" s="450">
        <v>0</v>
      </c>
      <c r="BA1046" s="450">
        <v>0</v>
      </c>
      <c r="BB1046" s="450">
        <v>0</v>
      </c>
      <c r="BC1046" s="450">
        <v>0</v>
      </c>
      <c r="BD1046" s="450">
        <v>0</v>
      </c>
      <c r="BE1046" s="450" t="s">
        <v>195</v>
      </c>
      <c r="BF1046" s="450" t="s">
        <v>239</v>
      </c>
      <c r="BG1046" s="450" t="s">
        <v>195</v>
      </c>
      <c r="BH1046" s="450" t="s">
        <v>195</v>
      </c>
      <c r="BI1046" s="446" t="s">
        <v>198</v>
      </c>
      <c r="BJ1046" s="446" t="s">
        <v>1774</v>
      </c>
      <c r="BK1046" s="452" t="s">
        <v>1775</v>
      </c>
      <c r="BL1046" s="459" t="s">
        <v>195</v>
      </c>
      <c r="BM1046" s="455" t="s">
        <v>195</v>
      </c>
      <c r="BN1046" s="454" t="s">
        <v>195</v>
      </c>
      <c r="BO1046" s="455" t="s">
        <v>195</v>
      </c>
      <c r="BP1046" s="454" t="s">
        <v>195</v>
      </c>
      <c r="BQ1046" s="454" t="s">
        <v>195</v>
      </c>
      <c r="BT1046"/>
    </row>
    <row r="1047" spans="1:72" ht="13.5" customHeight="1" outlineLevel="1">
      <c r="A1047" s="54" t="s">
        <v>1835</v>
      </c>
      <c r="B1047" s="432" t="s">
        <v>1773</v>
      </c>
      <c r="C1047" s="432">
        <v>250</v>
      </c>
      <c r="D1047" s="432">
        <v>6</v>
      </c>
      <c r="E1047" s="432" t="s">
        <v>1051</v>
      </c>
      <c r="F1047" s="433">
        <v>1185</v>
      </c>
      <c r="G1047" s="456">
        <v>1054</v>
      </c>
      <c r="H1047" s="434">
        <v>379</v>
      </c>
      <c r="I1047" s="435">
        <v>180</v>
      </c>
      <c r="J1047" s="436">
        <v>90</v>
      </c>
      <c r="K1047" s="437">
        <v>72</v>
      </c>
      <c r="L1047" s="438">
        <v>299.2662056822453</v>
      </c>
      <c r="M1047" s="439">
        <v>149.63310284112265</v>
      </c>
      <c r="N1047" s="478">
        <v>119.70648227289813</v>
      </c>
      <c r="O1047" s="438">
        <v>423.10049768869158</v>
      </c>
      <c r="P1047" s="439">
        <v>211.55024884434579</v>
      </c>
      <c r="Q1047" s="437">
        <v>169.24019907547665</v>
      </c>
      <c r="R1047" s="442">
        <v>592</v>
      </c>
      <c r="S1047" s="443">
        <v>296</v>
      </c>
      <c r="T1047" s="437">
        <v>236.8</v>
      </c>
      <c r="U1047" s="444">
        <v>3650</v>
      </c>
      <c r="V1047" s="432">
        <v>1825</v>
      </c>
      <c r="W1047" s="445">
        <v>1460</v>
      </c>
      <c r="X1047" s="443" t="s">
        <v>231</v>
      </c>
      <c r="Y1047" s="436" t="s">
        <v>194</v>
      </c>
      <c r="Z1047" s="436">
        <v>95.5</v>
      </c>
      <c r="AA1047" s="436">
        <v>95.5</v>
      </c>
      <c r="AB1047" s="436">
        <v>95</v>
      </c>
      <c r="AC1047" s="436">
        <v>94.5</v>
      </c>
      <c r="AD1047" s="436">
        <v>82</v>
      </c>
      <c r="AE1047" s="436">
        <v>87</v>
      </c>
      <c r="AF1047" s="436">
        <v>88</v>
      </c>
      <c r="AG1047" s="436">
        <v>1108</v>
      </c>
      <c r="AH1047" s="436">
        <v>1163.4000000000001</v>
      </c>
      <c r="AI1047" s="436">
        <v>2216</v>
      </c>
      <c r="AJ1047" s="436">
        <v>1085.8399999999999</v>
      </c>
      <c r="AK1047" s="436">
        <v>105</v>
      </c>
      <c r="AL1047" s="436">
        <v>200</v>
      </c>
      <c r="AM1047" s="436">
        <v>98</v>
      </c>
      <c r="AN1047" s="432">
        <v>0</v>
      </c>
      <c r="AO1047" s="432">
        <v>0</v>
      </c>
      <c r="AP1047" s="446">
        <v>1775</v>
      </c>
      <c r="AQ1047" s="447">
        <v>0</v>
      </c>
      <c r="AR1047" s="446">
        <v>0</v>
      </c>
      <c r="AS1047" s="449">
        <v>22.2</v>
      </c>
      <c r="AT1047" s="432" t="s">
        <v>1039</v>
      </c>
      <c r="AU1047" s="432" t="s">
        <v>197</v>
      </c>
      <c r="AV1047" s="450">
        <v>0</v>
      </c>
      <c r="AW1047" s="450">
        <v>0</v>
      </c>
      <c r="AX1047" s="450">
        <v>0</v>
      </c>
      <c r="AY1047" s="450">
        <v>0</v>
      </c>
      <c r="AZ1047" s="450">
        <v>0</v>
      </c>
      <c r="BA1047" s="450">
        <v>0</v>
      </c>
      <c r="BB1047" s="450">
        <v>0</v>
      </c>
      <c r="BC1047" s="450">
        <v>0</v>
      </c>
      <c r="BD1047" s="450">
        <v>0</v>
      </c>
      <c r="BE1047" s="450" t="s">
        <v>195</v>
      </c>
      <c r="BF1047" s="450" t="s">
        <v>239</v>
      </c>
      <c r="BG1047" s="450" t="s">
        <v>195</v>
      </c>
      <c r="BH1047" s="450" t="s">
        <v>195</v>
      </c>
      <c r="BI1047" s="446" t="s">
        <v>198</v>
      </c>
      <c r="BJ1047" s="446" t="s">
        <v>1774</v>
      </c>
      <c r="BK1047" s="452" t="s">
        <v>1775</v>
      </c>
      <c r="BL1047" s="459" t="s">
        <v>195</v>
      </c>
      <c r="BM1047" s="455" t="s">
        <v>195</v>
      </c>
      <c r="BN1047" s="454" t="s">
        <v>195</v>
      </c>
      <c r="BO1047" s="455" t="s">
        <v>195</v>
      </c>
      <c r="BP1047" s="454" t="s">
        <v>195</v>
      </c>
      <c r="BQ1047" s="454" t="s">
        <v>195</v>
      </c>
      <c r="BT1047"/>
    </row>
    <row r="1048" spans="1:72" ht="13.5" customHeight="1" outlineLevel="1">
      <c r="A1048" s="54" t="s">
        <v>1836</v>
      </c>
      <c r="B1048" s="432" t="s">
        <v>1773</v>
      </c>
      <c r="C1048" s="432">
        <v>100</v>
      </c>
      <c r="D1048" s="432">
        <v>2</v>
      </c>
      <c r="E1048" s="432" t="s">
        <v>409</v>
      </c>
      <c r="F1048" s="433">
        <v>3570</v>
      </c>
      <c r="G1048" s="456">
        <v>0</v>
      </c>
      <c r="H1048" s="434">
        <v>0</v>
      </c>
      <c r="I1048" s="435">
        <v>64</v>
      </c>
      <c r="J1048" s="436">
        <v>32</v>
      </c>
      <c r="K1048" s="437">
        <v>25.6</v>
      </c>
      <c r="L1048" s="438">
        <v>115.11708697797737</v>
      </c>
      <c r="M1048" s="439">
        <v>57.558543488988683</v>
      </c>
      <c r="N1048" s="478">
        <v>46.046834791190946</v>
      </c>
      <c r="O1048" s="438">
        <v>162.25101472567587</v>
      </c>
      <c r="P1048" s="439">
        <v>81.125507362837936</v>
      </c>
      <c r="Q1048" s="437">
        <v>64.900405890270349</v>
      </c>
      <c r="R1048" s="442">
        <v>216</v>
      </c>
      <c r="S1048" s="443">
        <v>108</v>
      </c>
      <c r="T1048" s="437">
        <v>86.4</v>
      </c>
      <c r="U1048" s="444">
        <v>1450</v>
      </c>
      <c r="V1048" s="432">
        <v>725</v>
      </c>
      <c r="W1048" s="445">
        <v>580</v>
      </c>
      <c r="X1048" s="443" t="s">
        <v>231</v>
      </c>
      <c r="Y1048" s="436" t="s">
        <v>194</v>
      </c>
      <c r="Z1048" s="436">
        <v>93.6</v>
      </c>
      <c r="AA1048" s="436">
        <v>94.2</v>
      </c>
      <c r="AB1048" s="436">
        <v>94.1</v>
      </c>
      <c r="AC1048" s="436">
        <v>93.6</v>
      </c>
      <c r="AD1048" s="436">
        <v>87</v>
      </c>
      <c r="AE1048" s="436">
        <v>92</v>
      </c>
      <c r="AF1048" s="436">
        <v>92</v>
      </c>
      <c r="AG1048" s="436">
        <v>147</v>
      </c>
      <c r="AH1048" s="436">
        <v>176.4</v>
      </c>
      <c r="AI1048" s="436">
        <v>294</v>
      </c>
      <c r="AJ1048" s="436">
        <v>0</v>
      </c>
      <c r="AK1048" s="436">
        <v>120</v>
      </c>
      <c r="AL1048" s="436">
        <v>200</v>
      </c>
      <c r="AM1048" s="436">
        <v>0</v>
      </c>
      <c r="AN1048" s="432">
        <v>0</v>
      </c>
      <c r="AO1048" s="432">
        <v>0</v>
      </c>
      <c r="AP1048" s="446">
        <v>3570</v>
      </c>
      <c r="AQ1048" s="447">
        <v>0</v>
      </c>
      <c r="AR1048" s="446">
        <v>0</v>
      </c>
      <c r="AS1048" s="449">
        <v>9.1999999999999993</v>
      </c>
      <c r="AT1048" s="432" t="s">
        <v>299</v>
      </c>
      <c r="AU1048" s="432" t="s">
        <v>197</v>
      </c>
      <c r="AV1048" s="450">
        <v>0</v>
      </c>
      <c r="AW1048" s="450">
        <v>0</v>
      </c>
      <c r="AX1048" s="450">
        <v>0</v>
      </c>
      <c r="AY1048" s="450">
        <v>0</v>
      </c>
      <c r="AZ1048" s="450">
        <v>0</v>
      </c>
      <c r="BA1048" s="450">
        <v>0</v>
      </c>
      <c r="BB1048" s="450">
        <v>0</v>
      </c>
      <c r="BC1048" s="450">
        <v>0</v>
      </c>
      <c r="BD1048" s="450">
        <v>0</v>
      </c>
      <c r="BE1048" s="450" t="s">
        <v>195</v>
      </c>
      <c r="BF1048" s="450" t="s">
        <v>239</v>
      </c>
      <c r="BG1048" s="450" t="s">
        <v>195</v>
      </c>
      <c r="BH1048" s="450" t="s">
        <v>195</v>
      </c>
      <c r="BI1048" s="446" t="s">
        <v>198</v>
      </c>
      <c r="BJ1048" s="446" t="s">
        <v>1774</v>
      </c>
      <c r="BK1048" s="452" t="s">
        <v>1775</v>
      </c>
      <c r="BL1048" s="459" t="s">
        <v>195</v>
      </c>
      <c r="BM1048" s="455" t="s">
        <v>195</v>
      </c>
      <c r="BN1048" s="454" t="s">
        <v>195</v>
      </c>
      <c r="BO1048" s="455" t="s">
        <v>195</v>
      </c>
      <c r="BP1048" s="454" t="s">
        <v>195</v>
      </c>
      <c r="BQ1048" s="454" t="s">
        <v>195</v>
      </c>
      <c r="BT1048"/>
    </row>
    <row r="1049" spans="1:72" ht="13.5" customHeight="1" outlineLevel="1">
      <c r="A1049" s="54" t="s">
        <v>1837</v>
      </c>
      <c r="B1049" s="432" t="s">
        <v>1773</v>
      </c>
      <c r="C1049" s="432">
        <v>125</v>
      </c>
      <c r="D1049" s="432">
        <v>2</v>
      </c>
      <c r="E1049" s="432" t="s">
        <v>411</v>
      </c>
      <c r="F1049" s="433">
        <v>3575</v>
      </c>
      <c r="G1049" s="456">
        <v>3181</v>
      </c>
      <c r="H1049" s="434">
        <v>1322</v>
      </c>
      <c r="I1049" s="435">
        <v>74</v>
      </c>
      <c r="J1049" s="436">
        <v>37</v>
      </c>
      <c r="K1049" s="437">
        <v>29.6</v>
      </c>
      <c r="L1049" s="438">
        <v>147.9292062249194</v>
      </c>
      <c r="M1049" s="439">
        <v>73.964603112459699</v>
      </c>
      <c r="N1049" s="478">
        <v>59.171682489967765</v>
      </c>
      <c r="O1049" s="438">
        <v>208.54326999789362</v>
      </c>
      <c r="P1049" s="439">
        <v>104.27163499894681</v>
      </c>
      <c r="Q1049" s="437">
        <v>83.417307999157458</v>
      </c>
      <c r="R1049" s="442">
        <v>276</v>
      </c>
      <c r="S1049" s="443">
        <v>138</v>
      </c>
      <c r="T1049" s="437">
        <v>110.4</v>
      </c>
      <c r="U1049" s="444">
        <v>1816</v>
      </c>
      <c r="V1049" s="432">
        <v>908</v>
      </c>
      <c r="W1049" s="445">
        <v>726.40000000000009</v>
      </c>
      <c r="X1049" s="443" t="s">
        <v>231</v>
      </c>
      <c r="Y1049" s="436" t="s">
        <v>194</v>
      </c>
      <c r="Z1049" s="436">
        <v>94.3</v>
      </c>
      <c r="AA1049" s="436">
        <v>94.7</v>
      </c>
      <c r="AB1049" s="436">
        <v>94.5</v>
      </c>
      <c r="AC1049" s="436">
        <v>94.1</v>
      </c>
      <c r="AD1049" s="436">
        <v>84</v>
      </c>
      <c r="AE1049" s="436">
        <v>89</v>
      </c>
      <c r="AF1049" s="436">
        <v>90</v>
      </c>
      <c r="AG1049" s="436">
        <v>184</v>
      </c>
      <c r="AH1049" s="436">
        <v>220.79999999999998</v>
      </c>
      <c r="AI1049" s="436">
        <v>368</v>
      </c>
      <c r="AJ1049" s="436">
        <v>187.68</v>
      </c>
      <c r="AK1049" s="436">
        <v>120</v>
      </c>
      <c r="AL1049" s="436">
        <v>200</v>
      </c>
      <c r="AM1049" s="436">
        <v>102</v>
      </c>
      <c r="AN1049" s="432">
        <v>0</v>
      </c>
      <c r="AO1049" s="432">
        <v>0</v>
      </c>
      <c r="AP1049" s="446">
        <v>3575</v>
      </c>
      <c r="AQ1049" s="447">
        <v>0</v>
      </c>
      <c r="AR1049" s="446">
        <v>0</v>
      </c>
      <c r="AS1049" s="449">
        <v>11.7</v>
      </c>
      <c r="AT1049" s="432" t="s">
        <v>299</v>
      </c>
      <c r="AU1049" s="432" t="s">
        <v>197</v>
      </c>
      <c r="AV1049" s="450">
        <v>0</v>
      </c>
      <c r="AW1049" s="450">
        <v>0</v>
      </c>
      <c r="AX1049" s="450">
        <v>0</v>
      </c>
      <c r="AY1049" s="450">
        <v>0</v>
      </c>
      <c r="AZ1049" s="450">
        <v>0</v>
      </c>
      <c r="BA1049" s="450">
        <v>0</v>
      </c>
      <c r="BB1049" s="450">
        <v>0</v>
      </c>
      <c r="BC1049" s="450">
        <v>0</v>
      </c>
      <c r="BD1049" s="450">
        <v>0</v>
      </c>
      <c r="BE1049" s="450" t="s">
        <v>195</v>
      </c>
      <c r="BF1049" s="450" t="s">
        <v>239</v>
      </c>
      <c r="BG1049" s="450" t="s">
        <v>195</v>
      </c>
      <c r="BH1049" s="450" t="s">
        <v>195</v>
      </c>
      <c r="BI1049" s="446" t="s">
        <v>198</v>
      </c>
      <c r="BJ1049" s="446" t="s">
        <v>1774</v>
      </c>
      <c r="BK1049" s="452" t="s">
        <v>1775</v>
      </c>
      <c r="BL1049" s="459" t="s">
        <v>195</v>
      </c>
      <c r="BM1049" s="455" t="s">
        <v>195</v>
      </c>
      <c r="BN1049" s="454" t="s">
        <v>195</v>
      </c>
      <c r="BO1049" s="455" t="s">
        <v>195</v>
      </c>
      <c r="BP1049" s="454" t="s">
        <v>195</v>
      </c>
      <c r="BQ1049" s="454" t="s">
        <v>195</v>
      </c>
      <c r="BT1049"/>
    </row>
    <row r="1050" spans="1:72" ht="13.5" customHeight="1" outlineLevel="1">
      <c r="A1050" s="54" t="s">
        <v>1838</v>
      </c>
      <c r="B1050" s="432" t="s">
        <v>1773</v>
      </c>
      <c r="C1050" s="432">
        <v>150</v>
      </c>
      <c r="D1050" s="432">
        <v>2</v>
      </c>
      <c r="E1050" s="432" t="s">
        <v>413</v>
      </c>
      <c r="F1050" s="433">
        <v>3575</v>
      </c>
      <c r="G1050" s="456">
        <v>3181</v>
      </c>
      <c r="H1050" s="434">
        <v>1322</v>
      </c>
      <c r="I1050" s="435">
        <v>80</v>
      </c>
      <c r="J1050" s="436">
        <v>40</v>
      </c>
      <c r="K1050" s="437">
        <v>32</v>
      </c>
      <c r="L1050" s="438">
        <v>168.37486756616983</v>
      </c>
      <c r="M1050" s="439">
        <v>84.187433783084913</v>
      </c>
      <c r="N1050" s="478">
        <v>67.34994702646793</v>
      </c>
      <c r="O1050" s="438">
        <v>246.1716025942923</v>
      </c>
      <c r="P1050" s="439">
        <v>123.08580129714615</v>
      </c>
      <c r="Q1050" s="437">
        <v>98.468641037716921</v>
      </c>
      <c r="R1050" s="442">
        <v>328</v>
      </c>
      <c r="S1050" s="443">
        <v>164</v>
      </c>
      <c r="T1050" s="437">
        <v>131.20000000000002</v>
      </c>
      <c r="U1050" s="444">
        <v>2170</v>
      </c>
      <c r="V1050" s="432">
        <v>1085</v>
      </c>
      <c r="W1050" s="445">
        <v>868</v>
      </c>
      <c r="X1050" s="443" t="s">
        <v>231</v>
      </c>
      <c r="Y1050" s="436" t="s">
        <v>194</v>
      </c>
      <c r="Z1050" s="436">
        <v>94.9</v>
      </c>
      <c r="AA1050" s="436">
        <v>95.2</v>
      </c>
      <c r="AB1050" s="436">
        <v>95</v>
      </c>
      <c r="AC1050" s="436">
        <v>94.5</v>
      </c>
      <c r="AD1050" s="436">
        <v>88</v>
      </c>
      <c r="AE1050" s="436">
        <v>90</v>
      </c>
      <c r="AF1050" s="436">
        <v>91</v>
      </c>
      <c r="AG1050" s="436">
        <v>220</v>
      </c>
      <c r="AH1050" s="436">
        <v>264</v>
      </c>
      <c r="AI1050" s="436">
        <v>440</v>
      </c>
      <c r="AJ1050" s="436">
        <v>224.4</v>
      </c>
      <c r="AK1050" s="436">
        <v>120</v>
      </c>
      <c r="AL1050" s="436">
        <v>200</v>
      </c>
      <c r="AM1050" s="436">
        <v>102</v>
      </c>
      <c r="AN1050" s="432">
        <v>0</v>
      </c>
      <c r="AO1050" s="432">
        <v>0</v>
      </c>
      <c r="AP1050" s="446">
        <v>3575</v>
      </c>
      <c r="AQ1050" s="447">
        <v>0</v>
      </c>
      <c r="AR1050" s="446">
        <v>0</v>
      </c>
      <c r="AS1050" s="449">
        <v>14</v>
      </c>
      <c r="AT1050" s="432" t="s">
        <v>299</v>
      </c>
      <c r="AU1050" s="432" t="s">
        <v>197</v>
      </c>
      <c r="AV1050" s="450">
        <v>0</v>
      </c>
      <c r="AW1050" s="450">
        <v>0</v>
      </c>
      <c r="AX1050" s="450">
        <v>0</v>
      </c>
      <c r="AY1050" s="450">
        <v>0</v>
      </c>
      <c r="AZ1050" s="450">
        <v>0</v>
      </c>
      <c r="BA1050" s="450">
        <v>0</v>
      </c>
      <c r="BB1050" s="450">
        <v>0</v>
      </c>
      <c r="BC1050" s="450">
        <v>0</v>
      </c>
      <c r="BD1050" s="450">
        <v>0</v>
      </c>
      <c r="BE1050" s="450" t="s">
        <v>195</v>
      </c>
      <c r="BF1050" s="450" t="s">
        <v>239</v>
      </c>
      <c r="BG1050" s="450" t="s">
        <v>195</v>
      </c>
      <c r="BH1050" s="450" t="s">
        <v>195</v>
      </c>
      <c r="BI1050" s="446" t="s">
        <v>198</v>
      </c>
      <c r="BJ1050" s="446" t="s">
        <v>1774</v>
      </c>
      <c r="BK1050" s="452" t="s">
        <v>1775</v>
      </c>
      <c r="BL1050" s="459" t="s">
        <v>195</v>
      </c>
      <c r="BM1050" s="455" t="s">
        <v>195</v>
      </c>
      <c r="BN1050" s="454" t="s">
        <v>195</v>
      </c>
      <c r="BO1050" s="455" t="s">
        <v>195</v>
      </c>
      <c r="BP1050" s="454" t="s">
        <v>195</v>
      </c>
      <c r="BQ1050" s="454" t="s">
        <v>195</v>
      </c>
      <c r="BT1050"/>
    </row>
    <row r="1051" spans="1:72" ht="13.5" customHeight="1" outlineLevel="1">
      <c r="A1051" s="54" t="s">
        <v>1839</v>
      </c>
      <c r="B1051" s="432" t="s">
        <v>1773</v>
      </c>
      <c r="C1051" s="432">
        <v>200</v>
      </c>
      <c r="D1051" s="432">
        <v>2</v>
      </c>
      <c r="E1051" s="432" t="s">
        <v>421</v>
      </c>
      <c r="F1051" s="433">
        <v>3575</v>
      </c>
      <c r="G1051" s="456">
        <v>3181</v>
      </c>
      <c r="H1051" s="434">
        <v>1322</v>
      </c>
      <c r="I1051" s="435">
        <v>90</v>
      </c>
      <c r="J1051" s="436">
        <v>45</v>
      </c>
      <c r="K1051" s="437">
        <v>36</v>
      </c>
      <c r="L1051" s="438">
        <v>229.72074954764261</v>
      </c>
      <c r="M1051" s="439">
        <v>114.86037477382131</v>
      </c>
      <c r="N1051" s="478">
        <v>91.888299819057053</v>
      </c>
      <c r="O1051" s="438">
        <v>335.68854899221674</v>
      </c>
      <c r="P1051" s="439">
        <v>167.84427449610837</v>
      </c>
      <c r="Q1051" s="437">
        <v>134.27541959688671</v>
      </c>
      <c r="R1051" s="442">
        <v>446</v>
      </c>
      <c r="S1051" s="443">
        <v>223</v>
      </c>
      <c r="T1051" s="437">
        <v>178.4</v>
      </c>
      <c r="U1051" s="444">
        <v>2900</v>
      </c>
      <c r="V1051" s="432">
        <v>1450</v>
      </c>
      <c r="W1051" s="445">
        <v>1160</v>
      </c>
      <c r="X1051" s="443" t="s">
        <v>231</v>
      </c>
      <c r="Y1051" s="436" t="s">
        <v>194</v>
      </c>
      <c r="Z1051" s="436">
        <v>94.9</v>
      </c>
      <c r="AA1051" s="436">
        <v>95.2</v>
      </c>
      <c r="AB1051" s="436">
        <v>95</v>
      </c>
      <c r="AC1051" s="436">
        <v>94.5</v>
      </c>
      <c r="AD1051" s="436">
        <v>86</v>
      </c>
      <c r="AE1051" s="436">
        <v>88</v>
      </c>
      <c r="AF1051" s="436">
        <v>88</v>
      </c>
      <c r="AG1051" s="436">
        <v>294</v>
      </c>
      <c r="AH1051" s="436">
        <v>352.8</v>
      </c>
      <c r="AI1051" s="436">
        <v>588</v>
      </c>
      <c r="AJ1051" s="436">
        <v>299.88</v>
      </c>
      <c r="AK1051" s="436">
        <v>120</v>
      </c>
      <c r="AL1051" s="436">
        <v>200</v>
      </c>
      <c r="AM1051" s="436">
        <v>102</v>
      </c>
      <c r="AN1051" s="432">
        <v>0</v>
      </c>
      <c r="AO1051" s="432">
        <v>0</v>
      </c>
      <c r="AP1051" s="446">
        <v>3575</v>
      </c>
      <c r="AQ1051" s="447">
        <v>0</v>
      </c>
      <c r="AR1051" s="446">
        <v>0</v>
      </c>
      <c r="AS1051" s="449">
        <v>18.8</v>
      </c>
      <c r="AT1051" s="432" t="s">
        <v>299</v>
      </c>
      <c r="AU1051" s="432" t="s">
        <v>197</v>
      </c>
      <c r="AV1051" s="450">
        <v>0</v>
      </c>
      <c r="AW1051" s="450">
        <v>0</v>
      </c>
      <c r="AX1051" s="450">
        <v>0</v>
      </c>
      <c r="AY1051" s="450">
        <v>0</v>
      </c>
      <c r="AZ1051" s="450">
        <v>0</v>
      </c>
      <c r="BA1051" s="450">
        <v>0</v>
      </c>
      <c r="BB1051" s="450">
        <v>0</v>
      </c>
      <c r="BC1051" s="450">
        <v>0</v>
      </c>
      <c r="BD1051" s="450">
        <v>0</v>
      </c>
      <c r="BE1051" s="450" t="s">
        <v>195</v>
      </c>
      <c r="BF1051" s="450" t="s">
        <v>239</v>
      </c>
      <c r="BG1051" s="450" t="s">
        <v>195</v>
      </c>
      <c r="BH1051" s="450" t="s">
        <v>195</v>
      </c>
      <c r="BI1051" s="446" t="s">
        <v>198</v>
      </c>
      <c r="BJ1051" s="446" t="s">
        <v>1774</v>
      </c>
      <c r="BK1051" s="452" t="s">
        <v>1775</v>
      </c>
      <c r="BL1051" s="459" t="s">
        <v>195</v>
      </c>
      <c r="BM1051" s="455" t="s">
        <v>195</v>
      </c>
      <c r="BN1051" s="454" t="s">
        <v>195</v>
      </c>
      <c r="BO1051" s="455" t="s">
        <v>195</v>
      </c>
      <c r="BP1051" s="454" t="s">
        <v>195</v>
      </c>
      <c r="BQ1051" s="454" t="s">
        <v>195</v>
      </c>
      <c r="BT1051"/>
    </row>
    <row r="1052" spans="1:72" ht="13.5" customHeight="1" outlineLevel="1">
      <c r="A1052" s="54" t="s">
        <v>1840</v>
      </c>
      <c r="B1052" s="432" t="s">
        <v>1773</v>
      </c>
      <c r="C1052" s="432">
        <v>250</v>
      </c>
      <c r="D1052" s="432">
        <v>2</v>
      </c>
      <c r="E1052" s="432" t="s">
        <v>421</v>
      </c>
      <c r="F1052" s="433">
        <v>3575</v>
      </c>
      <c r="G1052" s="456">
        <v>3181</v>
      </c>
      <c r="H1052" s="434">
        <v>1322</v>
      </c>
      <c r="I1052" s="435">
        <v>136</v>
      </c>
      <c r="J1052" s="436">
        <v>68</v>
      </c>
      <c r="K1052" s="437">
        <v>54.400000000000006</v>
      </c>
      <c r="L1052" s="438">
        <v>301.47597724319013</v>
      </c>
      <c r="M1052" s="439">
        <v>150.73798862159506</v>
      </c>
      <c r="N1052" s="478">
        <v>120.59039089727605</v>
      </c>
      <c r="O1052" s="438">
        <v>428.46892948253304</v>
      </c>
      <c r="P1052" s="439">
        <v>214.23446474126652</v>
      </c>
      <c r="Q1052" s="437">
        <v>171.38757179301322</v>
      </c>
      <c r="R1052" s="442">
        <v>564</v>
      </c>
      <c r="S1052" s="443">
        <v>282</v>
      </c>
      <c r="T1052" s="437">
        <v>225.60000000000002</v>
      </c>
      <c r="U1052" s="444">
        <v>3650</v>
      </c>
      <c r="V1052" s="432">
        <v>1825</v>
      </c>
      <c r="W1052" s="445">
        <v>1460</v>
      </c>
      <c r="X1052" s="443" t="s">
        <v>231</v>
      </c>
      <c r="Y1052" s="436" t="s">
        <v>194</v>
      </c>
      <c r="Z1052" s="436">
        <v>94.8</v>
      </c>
      <c r="AA1052" s="436">
        <v>95.4</v>
      </c>
      <c r="AB1052" s="436">
        <v>95.4</v>
      </c>
      <c r="AC1052" s="436">
        <v>95</v>
      </c>
      <c r="AD1052" s="436">
        <v>82</v>
      </c>
      <c r="AE1052" s="436">
        <v>86</v>
      </c>
      <c r="AF1052" s="436">
        <v>87</v>
      </c>
      <c r="AG1052" s="436">
        <v>368</v>
      </c>
      <c r="AH1052" s="436">
        <v>368</v>
      </c>
      <c r="AI1052" s="436">
        <v>736</v>
      </c>
      <c r="AJ1052" s="436">
        <v>0</v>
      </c>
      <c r="AK1052" s="436">
        <v>100</v>
      </c>
      <c r="AL1052" s="436">
        <v>200</v>
      </c>
      <c r="AM1052" s="436">
        <v>0</v>
      </c>
      <c r="AN1052" s="432">
        <v>0</v>
      </c>
      <c r="AO1052" s="432">
        <v>0</v>
      </c>
      <c r="AP1052" s="446">
        <v>3570</v>
      </c>
      <c r="AQ1052" s="447">
        <v>0</v>
      </c>
      <c r="AR1052" s="446">
        <v>0</v>
      </c>
      <c r="AS1052" s="449">
        <v>23.5</v>
      </c>
      <c r="AT1052" s="432" t="s">
        <v>299</v>
      </c>
      <c r="AU1052" s="432" t="s">
        <v>197</v>
      </c>
      <c r="AV1052" s="450">
        <v>0</v>
      </c>
      <c r="AW1052" s="450">
        <v>0</v>
      </c>
      <c r="AX1052" s="450">
        <v>0</v>
      </c>
      <c r="AY1052" s="450">
        <v>0</v>
      </c>
      <c r="AZ1052" s="450">
        <v>0</v>
      </c>
      <c r="BA1052" s="450">
        <v>0</v>
      </c>
      <c r="BB1052" s="450">
        <v>0</v>
      </c>
      <c r="BC1052" s="450">
        <v>0</v>
      </c>
      <c r="BD1052" s="450">
        <v>0</v>
      </c>
      <c r="BE1052" s="450" t="s">
        <v>195</v>
      </c>
      <c r="BF1052" s="450" t="s">
        <v>239</v>
      </c>
      <c r="BG1052" s="450" t="s">
        <v>195</v>
      </c>
      <c r="BH1052" s="450" t="s">
        <v>195</v>
      </c>
      <c r="BI1052" s="446" t="s">
        <v>198</v>
      </c>
      <c r="BJ1052" s="446" t="s">
        <v>1774</v>
      </c>
      <c r="BK1052" s="452" t="s">
        <v>1775</v>
      </c>
      <c r="BL1052" s="459" t="s">
        <v>195</v>
      </c>
      <c r="BM1052" s="455" t="s">
        <v>195</v>
      </c>
      <c r="BN1052" s="454" t="s">
        <v>195</v>
      </c>
      <c r="BO1052" s="455" t="s">
        <v>195</v>
      </c>
      <c r="BP1052" s="454" t="s">
        <v>195</v>
      </c>
      <c r="BQ1052" s="454" t="s">
        <v>195</v>
      </c>
      <c r="BT1052"/>
    </row>
    <row r="1053" spans="1:72" ht="13.5" customHeight="1" outlineLevel="1">
      <c r="A1053" s="54" t="s">
        <v>1841</v>
      </c>
      <c r="B1053" s="432" t="s">
        <v>1773</v>
      </c>
      <c r="C1053" s="432">
        <v>100</v>
      </c>
      <c r="D1053" s="432">
        <v>4</v>
      </c>
      <c r="E1053" s="432" t="s">
        <v>378</v>
      </c>
      <c r="F1053" s="433">
        <v>1780</v>
      </c>
      <c r="G1053" s="456">
        <v>0</v>
      </c>
      <c r="H1053" s="434">
        <v>0</v>
      </c>
      <c r="I1053" s="435">
        <v>84</v>
      </c>
      <c r="J1053" s="436">
        <v>42</v>
      </c>
      <c r="K1053" s="437">
        <v>33.6</v>
      </c>
      <c r="L1053" s="438">
        <v>123.86647234131409</v>
      </c>
      <c r="M1053" s="439">
        <v>61.933236170657047</v>
      </c>
      <c r="N1053" s="478">
        <v>49.546588936525637</v>
      </c>
      <c r="O1053" s="438">
        <v>172.47230326005766</v>
      </c>
      <c r="P1053" s="439">
        <v>86.236151630028829</v>
      </c>
      <c r="Q1053" s="437">
        <v>68.988921304023066</v>
      </c>
      <c r="R1053" s="442">
        <v>226</v>
      </c>
      <c r="S1053" s="443">
        <v>113</v>
      </c>
      <c r="T1053" s="437">
        <v>90.4</v>
      </c>
      <c r="U1053" s="444">
        <v>1450</v>
      </c>
      <c r="V1053" s="432">
        <v>725</v>
      </c>
      <c r="W1053" s="445">
        <v>580</v>
      </c>
      <c r="X1053" s="443" t="s">
        <v>231</v>
      </c>
      <c r="Y1053" s="436" t="s">
        <v>194</v>
      </c>
      <c r="Z1053" s="436">
        <v>94.6</v>
      </c>
      <c r="AA1053" s="436">
        <v>94.8</v>
      </c>
      <c r="AB1053" s="436">
        <v>94.5</v>
      </c>
      <c r="AC1053" s="436">
        <v>94.1</v>
      </c>
      <c r="AD1053" s="436">
        <v>80</v>
      </c>
      <c r="AE1053" s="436">
        <v>86</v>
      </c>
      <c r="AF1053" s="436">
        <v>88</v>
      </c>
      <c r="AG1053" s="436">
        <v>295</v>
      </c>
      <c r="AH1053" s="436">
        <v>472</v>
      </c>
      <c r="AI1053" s="436">
        <v>590</v>
      </c>
      <c r="AJ1053" s="436">
        <v>0</v>
      </c>
      <c r="AK1053" s="436">
        <v>160</v>
      </c>
      <c r="AL1053" s="436">
        <v>200</v>
      </c>
      <c r="AM1053" s="436">
        <v>0</v>
      </c>
      <c r="AN1053" s="432">
        <v>0</v>
      </c>
      <c r="AO1053" s="432">
        <v>0</v>
      </c>
      <c r="AP1053" s="446">
        <v>2670</v>
      </c>
      <c r="AQ1053" s="447">
        <v>0</v>
      </c>
      <c r="AR1053" s="446">
        <v>0</v>
      </c>
      <c r="AS1053" s="449">
        <v>9</v>
      </c>
      <c r="AT1053" s="432" t="s">
        <v>299</v>
      </c>
      <c r="AU1053" s="432" t="s">
        <v>197</v>
      </c>
      <c r="AV1053" s="450">
        <v>0</v>
      </c>
      <c r="AW1053" s="450">
        <v>0</v>
      </c>
      <c r="AX1053" s="450">
        <v>0</v>
      </c>
      <c r="AY1053" s="450">
        <v>0</v>
      </c>
      <c r="AZ1053" s="450">
        <v>0</v>
      </c>
      <c r="BA1053" s="450">
        <v>0</v>
      </c>
      <c r="BB1053" s="450">
        <v>0</v>
      </c>
      <c r="BC1053" s="450">
        <v>0</v>
      </c>
      <c r="BD1053" s="450">
        <v>0</v>
      </c>
      <c r="BE1053" s="450" t="s">
        <v>195</v>
      </c>
      <c r="BF1053" s="450" t="s">
        <v>239</v>
      </c>
      <c r="BG1053" s="450" t="s">
        <v>195</v>
      </c>
      <c r="BH1053" s="450" t="s">
        <v>195</v>
      </c>
      <c r="BI1053" s="446" t="s">
        <v>198</v>
      </c>
      <c r="BJ1053" s="446" t="s">
        <v>1774</v>
      </c>
      <c r="BK1053" s="452" t="s">
        <v>1775</v>
      </c>
      <c r="BL1053" s="459" t="s">
        <v>195</v>
      </c>
      <c r="BM1053" s="455" t="s">
        <v>195</v>
      </c>
      <c r="BN1053" s="454" t="s">
        <v>195</v>
      </c>
      <c r="BO1053" s="455" t="s">
        <v>195</v>
      </c>
      <c r="BP1053" s="454" t="s">
        <v>195</v>
      </c>
      <c r="BQ1053" s="454" t="s">
        <v>195</v>
      </c>
      <c r="BT1053"/>
    </row>
    <row r="1054" spans="1:72" ht="13.5" customHeight="1" outlineLevel="1">
      <c r="A1054" s="54" t="s">
        <v>1842</v>
      </c>
      <c r="B1054" s="432" t="s">
        <v>1773</v>
      </c>
      <c r="C1054" s="432">
        <v>125</v>
      </c>
      <c r="D1054" s="432">
        <v>4</v>
      </c>
      <c r="E1054" s="432" t="s">
        <v>383</v>
      </c>
      <c r="F1054" s="433">
        <v>1785</v>
      </c>
      <c r="G1054" s="456">
        <v>1588</v>
      </c>
      <c r="H1054" s="434">
        <v>785</v>
      </c>
      <c r="I1054" s="435">
        <v>90</v>
      </c>
      <c r="J1054" s="436">
        <v>45</v>
      </c>
      <c r="K1054" s="437">
        <v>36</v>
      </c>
      <c r="L1054" s="438">
        <v>154.34362860232235</v>
      </c>
      <c r="M1054" s="439">
        <v>77.171814301161177</v>
      </c>
      <c r="N1054" s="478">
        <v>61.737451440928943</v>
      </c>
      <c r="O1054" s="438">
        <v>217.21023758319907</v>
      </c>
      <c r="P1054" s="439">
        <v>108.60511879159954</v>
      </c>
      <c r="Q1054" s="437">
        <v>86.884095033279635</v>
      </c>
      <c r="R1054" s="442">
        <v>286</v>
      </c>
      <c r="S1054" s="443">
        <v>143</v>
      </c>
      <c r="T1054" s="437">
        <v>114.4</v>
      </c>
      <c r="U1054" s="444">
        <v>1816</v>
      </c>
      <c r="V1054" s="432">
        <v>908</v>
      </c>
      <c r="W1054" s="445">
        <v>726.40000000000009</v>
      </c>
      <c r="X1054" s="443" t="s">
        <v>231</v>
      </c>
      <c r="Y1054" s="436" t="s">
        <v>194</v>
      </c>
      <c r="Z1054" s="436">
        <v>94.9</v>
      </c>
      <c r="AA1054" s="436">
        <v>95.2</v>
      </c>
      <c r="AB1054" s="436">
        <v>95</v>
      </c>
      <c r="AC1054" s="436">
        <v>94.5</v>
      </c>
      <c r="AD1054" s="436">
        <v>80</v>
      </c>
      <c r="AE1054" s="436">
        <v>85</v>
      </c>
      <c r="AF1054" s="436">
        <v>86</v>
      </c>
      <c r="AG1054" s="436">
        <v>368</v>
      </c>
      <c r="AH1054" s="436">
        <v>552</v>
      </c>
      <c r="AI1054" s="436">
        <v>736</v>
      </c>
      <c r="AJ1054" s="436">
        <v>552</v>
      </c>
      <c r="AK1054" s="436">
        <v>150</v>
      </c>
      <c r="AL1054" s="436">
        <v>200</v>
      </c>
      <c r="AM1054" s="436">
        <v>150</v>
      </c>
      <c r="AN1054" s="432">
        <v>0</v>
      </c>
      <c r="AO1054" s="432">
        <v>0</v>
      </c>
      <c r="AP1054" s="446">
        <v>2675</v>
      </c>
      <c r="AQ1054" s="447">
        <v>0</v>
      </c>
      <c r="AR1054" s="446">
        <v>0</v>
      </c>
      <c r="AS1054" s="449">
        <v>11.6</v>
      </c>
      <c r="AT1054" s="432" t="s">
        <v>299</v>
      </c>
      <c r="AU1054" s="432" t="s">
        <v>197</v>
      </c>
      <c r="AV1054" s="450">
        <v>0</v>
      </c>
      <c r="AW1054" s="450">
        <v>0</v>
      </c>
      <c r="AX1054" s="450">
        <v>0</v>
      </c>
      <c r="AY1054" s="450">
        <v>0</v>
      </c>
      <c r="AZ1054" s="450">
        <v>0</v>
      </c>
      <c r="BA1054" s="450">
        <v>0</v>
      </c>
      <c r="BB1054" s="450">
        <v>0</v>
      </c>
      <c r="BC1054" s="450">
        <v>0</v>
      </c>
      <c r="BD1054" s="450">
        <v>0</v>
      </c>
      <c r="BE1054" s="450" t="s">
        <v>195</v>
      </c>
      <c r="BF1054" s="450" t="s">
        <v>239</v>
      </c>
      <c r="BG1054" s="450" t="s">
        <v>195</v>
      </c>
      <c r="BH1054" s="450" t="s">
        <v>195</v>
      </c>
      <c r="BI1054" s="446" t="s">
        <v>198</v>
      </c>
      <c r="BJ1054" s="446" t="s">
        <v>1774</v>
      </c>
      <c r="BK1054" s="452" t="s">
        <v>1775</v>
      </c>
      <c r="BL1054" s="459" t="s">
        <v>195</v>
      </c>
      <c r="BM1054" s="455" t="s">
        <v>195</v>
      </c>
      <c r="BN1054" s="454" t="s">
        <v>195</v>
      </c>
      <c r="BO1054" s="455" t="s">
        <v>195</v>
      </c>
      <c r="BP1054" s="454" t="s">
        <v>195</v>
      </c>
      <c r="BQ1054" s="454" t="s">
        <v>195</v>
      </c>
      <c r="BT1054"/>
    </row>
    <row r="1055" spans="1:72" ht="13.5" customHeight="1" outlineLevel="1">
      <c r="A1055" s="54" t="s">
        <v>1843</v>
      </c>
      <c r="B1055" s="432" t="s">
        <v>1773</v>
      </c>
      <c r="C1055" s="432">
        <v>150</v>
      </c>
      <c r="D1055" s="432">
        <v>4</v>
      </c>
      <c r="E1055" s="432" t="s">
        <v>388</v>
      </c>
      <c r="F1055" s="433">
        <v>1785</v>
      </c>
      <c r="G1055" s="456">
        <v>1588</v>
      </c>
      <c r="H1055" s="434">
        <v>785</v>
      </c>
      <c r="I1055" s="435">
        <v>120</v>
      </c>
      <c r="J1055" s="436">
        <v>60</v>
      </c>
      <c r="K1055" s="437">
        <v>48</v>
      </c>
      <c r="L1055" s="438">
        <v>180.82975746123941</v>
      </c>
      <c r="M1055" s="439">
        <v>90.414878730619705</v>
      </c>
      <c r="N1055" s="478">
        <v>72.33190298449577</v>
      </c>
      <c r="O1055" s="438">
        <v>255.20875674901347</v>
      </c>
      <c r="P1055" s="439">
        <v>127.60437837450674</v>
      </c>
      <c r="Q1055" s="437">
        <v>102.08350269960539</v>
      </c>
      <c r="R1055" s="442">
        <v>340</v>
      </c>
      <c r="S1055" s="443">
        <v>170</v>
      </c>
      <c r="T1055" s="437">
        <v>136</v>
      </c>
      <c r="U1055" s="444">
        <v>2170</v>
      </c>
      <c r="V1055" s="432">
        <v>1085</v>
      </c>
      <c r="W1055" s="445">
        <v>868</v>
      </c>
      <c r="X1055" s="443" t="s">
        <v>231</v>
      </c>
      <c r="Y1055" s="436" t="s">
        <v>194</v>
      </c>
      <c r="Z1055" s="436">
        <v>96</v>
      </c>
      <c r="AA1055" s="436">
        <v>96.1</v>
      </c>
      <c r="AB1055" s="436">
        <v>95.8</v>
      </c>
      <c r="AC1055" s="436">
        <v>95.4</v>
      </c>
      <c r="AD1055" s="436">
        <v>81</v>
      </c>
      <c r="AE1055" s="436">
        <v>86</v>
      </c>
      <c r="AF1055" s="436">
        <v>87</v>
      </c>
      <c r="AG1055" s="436">
        <v>441</v>
      </c>
      <c r="AH1055" s="436">
        <v>661.5</v>
      </c>
      <c r="AI1055" s="436">
        <v>882</v>
      </c>
      <c r="AJ1055" s="436">
        <v>661.5</v>
      </c>
      <c r="AK1055" s="436">
        <v>150</v>
      </c>
      <c r="AL1055" s="436">
        <v>200</v>
      </c>
      <c r="AM1055" s="436">
        <v>150</v>
      </c>
      <c r="AN1055" s="432">
        <v>0</v>
      </c>
      <c r="AO1055" s="432">
        <v>0</v>
      </c>
      <c r="AP1055" s="446">
        <v>2675</v>
      </c>
      <c r="AQ1055" s="447">
        <v>0</v>
      </c>
      <c r="AR1055" s="446">
        <v>0</v>
      </c>
      <c r="AS1055" s="449">
        <v>13.9</v>
      </c>
      <c r="AT1055" s="432" t="s">
        <v>299</v>
      </c>
      <c r="AU1055" s="432" t="s">
        <v>197</v>
      </c>
      <c r="AV1055" s="450">
        <v>0</v>
      </c>
      <c r="AW1055" s="450">
        <v>0</v>
      </c>
      <c r="AX1055" s="450">
        <v>0</v>
      </c>
      <c r="AY1055" s="450">
        <v>0</v>
      </c>
      <c r="AZ1055" s="450">
        <v>0</v>
      </c>
      <c r="BA1055" s="450">
        <v>0</v>
      </c>
      <c r="BB1055" s="450">
        <v>0</v>
      </c>
      <c r="BC1055" s="450">
        <v>0</v>
      </c>
      <c r="BD1055" s="450">
        <v>0</v>
      </c>
      <c r="BE1055" s="450" t="s">
        <v>195</v>
      </c>
      <c r="BF1055" s="450" t="s">
        <v>239</v>
      </c>
      <c r="BG1055" s="450" t="s">
        <v>195</v>
      </c>
      <c r="BH1055" s="450" t="s">
        <v>195</v>
      </c>
      <c r="BI1055" s="446" t="s">
        <v>198</v>
      </c>
      <c r="BJ1055" s="446" t="s">
        <v>1774</v>
      </c>
      <c r="BK1055" s="452" t="s">
        <v>1775</v>
      </c>
      <c r="BL1055" s="459" t="s">
        <v>195</v>
      </c>
      <c r="BM1055" s="455" t="s">
        <v>195</v>
      </c>
      <c r="BN1055" s="454" t="s">
        <v>195</v>
      </c>
      <c r="BO1055" s="455" t="s">
        <v>195</v>
      </c>
      <c r="BP1055" s="454" t="s">
        <v>195</v>
      </c>
      <c r="BQ1055" s="454" t="s">
        <v>195</v>
      </c>
      <c r="BT1055"/>
    </row>
    <row r="1056" spans="1:72" ht="13.5" customHeight="1" outlineLevel="1">
      <c r="A1056" s="54" t="s">
        <v>1844</v>
      </c>
      <c r="B1056" s="432" t="s">
        <v>1773</v>
      </c>
      <c r="C1056" s="432">
        <v>200</v>
      </c>
      <c r="D1056" s="432">
        <v>4</v>
      </c>
      <c r="E1056" s="432" t="s">
        <v>400</v>
      </c>
      <c r="F1056" s="433">
        <v>1785</v>
      </c>
      <c r="G1056" s="456">
        <v>1588</v>
      </c>
      <c r="H1056" s="434">
        <v>785</v>
      </c>
      <c r="I1056" s="435">
        <v>156</v>
      </c>
      <c r="J1056" s="436">
        <v>78</v>
      </c>
      <c r="K1056" s="437">
        <v>62.400000000000006</v>
      </c>
      <c r="L1056" s="438">
        <v>244.62981802689589</v>
      </c>
      <c r="M1056" s="439">
        <v>122.31490901344795</v>
      </c>
      <c r="N1056" s="478">
        <v>97.851927210758362</v>
      </c>
      <c r="O1056" s="438">
        <v>344.64024363200923</v>
      </c>
      <c r="P1056" s="439">
        <v>172.32012181600462</v>
      </c>
      <c r="Q1056" s="437">
        <v>137.85609745280371</v>
      </c>
      <c r="R1056" s="442">
        <v>478</v>
      </c>
      <c r="S1056" s="443">
        <v>239</v>
      </c>
      <c r="T1056" s="437">
        <v>191.20000000000002</v>
      </c>
      <c r="U1056" s="444">
        <v>2900</v>
      </c>
      <c r="V1056" s="432">
        <v>1450</v>
      </c>
      <c r="W1056" s="445">
        <v>1160</v>
      </c>
      <c r="X1056" s="443" t="s">
        <v>231</v>
      </c>
      <c r="Y1056" s="436" t="s">
        <v>194</v>
      </c>
      <c r="Z1056" s="436">
        <v>95.8</v>
      </c>
      <c r="AA1056" s="436">
        <v>96</v>
      </c>
      <c r="AB1056" s="436">
        <v>95.8</v>
      </c>
      <c r="AC1056" s="436">
        <v>95.4</v>
      </c>
      <c r="AD1056" s="436">
        <v>80</v>
      </c>
      <c r="AE1056" s="436">
        <v>85</v>
      </c>
      <c r="AF1056" s="436">
        <v>87</v>
      </c>
      <c r="AG1056" s="436">
        <v>588</v>
      </c>
      <c r="AH1056" s="436">
        <v>823.19999999999993</v>
      </c>
      <c r="AI1056" s="436">
        <v>1176</v>
      </c>
      <c r="AJ1056" s="436">
        <v>882</v>
      </c>
      <c r="AK1056" s="436">
        <v>140</v>
      </c>
      <c r="AL1056" s="436">
        <v>200</v>
      </c>
      <c r="AM1056" s="436">
        <v>150</v>
      </c>
      <c r="AN1056" s="432">
        <v>0</v>
      </c>
      <c r="AO1056" s="432">
        <v>0</v>
      </c>
      <c r="AP1056" s="446">
        <v>2375</v>
      </c>
      <c r="AQ1056" s="447">
        <v>0</v>
      </c>
      <c r="AR1056" s="446">
        <v>0</v>
      </c>
      <c r="AS1056" s="449">
        <v>18.5</v>
      </c>
      <c r="AT1056" s="432" t="s">
        <v>299</v>
      </c>
      <c r="AU1056" s="432" t="s">
        <v>197</v>
      </c>
      <c r="AV1056" s="450">
        <v>0</v>
      </c>
      <c r="AW1056" s="450">
        <v>0</v>
      </c>
      <c r="AX1056" s="450">
        <v>0</v>
      </c>
      <c r="AY1056" s="450">
        <v>0</v>
      </c>
      <c r="AZ1056" s="450">
        <v>0</v>
      </c>
      <c r="BA1056" s="450">
        <v>0</v>
      </c>
      <c r="BB1056" s="450">
        <v>0</v>
      </c>
      <c r="BC1056" s="450">
        <v>0</v>
      </c>
      <c r="BD1056" s="450">
        <v>0</v>
      </c>
      <c r="BE1056" s="450" t="s">
        <v>195</v>
      </c>
      <c r="BF1056" s="450" t="s">
        <v>239</v>
      </c>
      <c r="BG1056" s="450" t="s">
        <v>195</v>
      </c>
      <c r="BH1056" s="450" t="s">
        <v>195</v>
      </c>
      <c r="BI1056" s="446" t="s">
        <v>198</v>
      </c>
      <c r="BJ1056" s="446" t="s">
        <v>1774</v>
      </c>
      <c r="BK1056" s="452" t="s">
        <v>1775</v>
      </c>
      <c r="BL1056" s="459" t="s">
        <v>195</v>
      </c>
      <c r="BM1056" s="455" t="s">
        <v>195</v>
      </c>
      <c r="BN1056" s="454" t="s">
        <v>195</v>
      </c>
      <c r="BO1056" s="455" t="s">
        <v>195</v>
      </c>
      <c r="BP1056" s="454" t="s">
        <v>195</v>
      </c>
      <c r="BQ1056" s="454" t="s">
        <v>195</v>
      </c>
      <c r="BT1056"/>
    </row>
    <row r="1057" spans="1:72" ht="13.5" customHeight="1" outlineLevel="1">
      <c r="A1057" s="54" t="s">
        <v>1845</v>
      </c>
      <c r="B1057" s="432" t="s">
        <v>1773</v>
      </c>
      <c r="C1057" s="432">
        <v>250</v>
      </c>
      <c r="D1057" s="432">
        <v>4</v>
      </c>
      <c r="E1057" s="432" t="s">
        <v>421</v>
      </c>
      <c r="F1057" s="433">
        <v>1785</v>
      </c>
      <c r="G1057" s="456">
        <v>1588</v>
      </c>
      <c r="H1057" s="434">
        <v>785</v>
      </c>
      <c r="I1057" s="435">
        <v>220</v>
      </c>
      <c r="J1057" s="436">
        <v>110</v>
      </c>
      <c r="K1057" s="437">
        <v>88</v>
      </c>
      <c r="L1057" s="438">
        <v>341.18822162498003</v>
      </c>
      <c r="M1057" s="439">
        <v>170.59411081249002</v>
      </c>
      <c r="N1057" s="478">
        <v>136.47528864999202</v>
      </c>
      <c r="O1057" s="438">
        <v>464.00265110630716</v>
      </c>
      <c r="P1057" s="439">
        <v>232.00132555315358</v>
      </c>
      <c r="Q1057" s="437">
        <v>185.60106044252288</v>
      </c>
      <c r="R1057" s="442">
        <v>604</v>
      </c>
      <c r="S1057" s="443">
        <v>302</v>
      </c>
      <c r="T1057" s="437">
        <v>241.60000000000002</v>
      </c>
      <c r="U1057" s="444">
        <v>3650</v>
      </c>
      <c r="V1057" s="432">
        <v>1825</v>
      </c>
      <c r="W1057" s="445">
        <v>1460</v>
      </c>
      <c r="X1057" s="443" t="s">
        <v>231</v>
      </c>
      <c r="Y1057" s="436" t="s">
        <v>194</v>
      </c>
      <c r="Z1057" s="436">
        <v>95.4</v>
      </c>
      <c r="AA1057" s="436">
        <v>95.9</v>
      </c>
      <c r="AB1057" s="436">
        <v>95.8</v>
      </c>
      <c r="AC1057" s="436">
        <v>95.4</v>
      </c>
      <c r="AD1057" s="436">
        <v>72</v>
      </c>
      <c r="AE1057" s="436">
        <v>79</v>
      </c>
      <c r="AF1057" s="436">
        <v>81</v>
      </c>
      <c r="AG1057" s="436">
        <v>735</v>
      </c>
      <c r="AH1057" s="436">
        <v>882</v>
      </c>
      <c r="AI1057" s="436">
        <v>1470</v>
      </c>
      <c r="AJ1057" s="436">
        <v>1102.5</v>
      </c>
      <c r="AK1057" s="436">
        <v>120</v>
      </c>
      <c r="AL1057" s="436">
        <v>200</v>
      </c>
      <c r="AM1057" s="436">
        <v>150</v>
      </c>
      <c r="AN1057" s="432">
        <v>0</v>
      </c>
      <c r="AO1057" s="432">
        <v>0</v>
      </c>
      <c r="AP1057" s="446">
        <v>2380</v>
      </c>
      <c r="AQ1057" s="447">
        <v>0</v>
      </c>
      <c r="AR1057" s="446">
        <v>0</v>
      </c>
      <c r="AS1057" s="449">
        <v>23.1</v>
      </c>
      <c r="AT1057" s="432" t="s">
        <v>299</v>
      </c>
      <c r="AU1057" s="432" t="s">
        <v>197</v>
      </c>
      <c r="AV1057" s="450">
        <v>0</v>
      </c>
      <c r="AW1057" s="450">
        <v>0</v>
      </c>
      <c r="AX1057" s="450">
        <v>0</v>
      </c>
      <c r="AY1057" s="450">
        <v>0</v>
      </c>
      <c r="AZ1057" s="450">
        <v>0</v>
      </c>
      <c r="BA1057" s="450">
        <v>0</v>
      </c>
      <c r="BB1057" s="450">
        <v>0</v>
      </c>
      <c r="BC1057" s="450">
        <v>0</v>
      </c>
      <c r="BD1057" s="450">
        <v>0</v>
      </c>
      <c r="BE1057" s="450" t="s">
        <v>195</v>
      </c>
      <c r="BF1057" s="450" t="s">
        <v>239</v>
      </c>
      <c r="BG1057" s="450" t="s">
        <v>195</v>
      </c>
      <c r="BH1057" s="450" t="s">
        <v>195</v>
      </c>
      <c r="BI1057" s="446" t="s">
        <v>198</v>
      </c>
      <c r="BJ1057" s="446" t="s">
        <v>1774</v>
      </c>
      <c r="BK1057" s="452" t="s">
        <v>1775</v>
      </c>
      <c r="BL1057" s="459" t="s">
        <v>195</v>
      </c>
      <c r="BM1057" s="455" t="s">
        <v>195</v>
      </c>
      <c r="BN1057" s="454" t="s">
        <v>195</v>
      </c>
      <c r="BO1057" s="455" t="s">
        <v>195</v>
      </c>
      <c r="BP1057" s="454" t="s">
        <v>195</v>
      </c>
      <c r="BQ1057" s="454" t="s">
        <v>195</v>
      </c>
      <c r="BT1057"/>
    </row>
    <row r="1058" spans="1:72" ht="13.5" customHeight="1" outlineLevel="1">
      <c r="A1058" s="54" t="s">
        <v>1846</v>
      </c>
      <c r="B1058" s="432" t="s">
        <v>1773</v>
      </c>
      <c r="C1058" s="432">
        <v>75</v>
      </c>
      <c r="D1058" s="432">
        <v>6</v>
      </c>
      <c r="E1058" s="432" t="s">
        <v>409</v>
      </c>
      <c r="F1058" s="433">
        <v>1185</v>
      </c>
      <c r="G1058" s="456">
        <v>1054</v>
      </c>
      <c r="H1058" s="434">
        <v>521</v>
      </c>
      <c r="I1058" s="435">
        <v>76</v>
      </c>
      <c r="J1058" s="436">
        <v>38</v>
      </c>
      <c r="K1058" s="437">
        <v>30.400000000000002</v>
      </c>
      <c r="L1058" s="438">
        <v>99.093177873051289</v>
      </c>
      <c r="M1058" s="439">
        <v>49.546588936525644</v>
      </c>
      <c r="N1058" s="478">
        <v>39.637271149220517</v>
      </c>
      <c r="O1058" s="438">
        <v>135.52123487033182</v>
      </c>
      <c r="P1058" s="439">
        <v>67.760617435165912</v>
      </c>
      <c r="Q1058" s="437">
        <v>54.208493948132734</v>
      </c>
      <c r="R1058" s="442">
        <v>186</v>
      </c>
      <c r="S1058" s="443">
        <v>93</v>
      </c>
      <c r="T1058" s="437">
        <v>74.400000000000006</v>
      </c>
      <c r="U1058" s="444">
        <v>1086</v>
      </c>
      <c r="V1058" s="432">
        <v>543</v>
      </c>
      <c r="W1058" s="445">
        <v>434.40000000000003</v>
      </c>
      <c r="X1058" s="443" t="s">
        <v>231</v>
      </c>
      <c r="Y1058" s="436" t="s">
        <v>194</v>
      </c>
      <c r="Z1058" s="436">
        <v>94.6</v>
      </c>
      <c r="AA1058" s="436">
        <v>94.9</v>
      </c>
      <c r="AB1058" s="436">
        <v>94.5</v>
      </c>
      <c r="AC1058" s="436">
        <v>94.1</v>
      </c>
      <c r="AD1058" s="436">
        <v>75</v>
      </c>
      <c r="AE1058" s="436">
        <v>82</v>
      </c>
      <c r="AF1058" s="436">
        <v>85</v>
      </c>
      <c r="AG1058" s="436">
        <v>332</v>
      </c>
      <c r="AH1058" s="436">
        <v>464.79999999999995</v>
      </c>
      <c r="AI1058" s="436">
        <v>664</v>
      </c>
      <c r="AJ1058" s="436">
        <v>498</v>
      </c>
      <c r="AK1058" s="436">
        <v>140</v>
      </c>
      <c r="AL1058" s="436">
        <v>200</v>
      </c>
      <c r="AM1058" s="436">
        <v>150</v>
      </c>
      <c r="AN1058" s="432">
        <v>0</v>
      </c>
      <c r="AO1058" s="432">
        <v>0</v>
      </c>
      <c r="AP1058" s="446">
        <v>1775</v>
      </c>
      <c r="AQ1058" s="447">
        <v>0</v>
      </c>
      <c r="AR1058" s="446">
        <v>0</v>
      </c>
      <c r="AS1058" s="449">
        <v>6.6</v>
      </c>
      <c r="AT1058" s="432" t="s">
        <v>299</v>
      </c>
      <c r="AU1058" s="432" t="s">
        <v>197</v>
      </c>
      <c r="AV1058" s="450">
        <v>0</v>
      </c>
      <c r="AW1058" s="450">
        <v>0</v>
      </c>
      <c r="AX1058" s="450">
        <v>0</v>
      </c>
      <c r="AY1058" s="450">
        <v>0</v>
      </c>
      <c r="AZ1058" s="450">
        <v>0</v>
      </c>
      <c r="BA1058" s="450">
        <v>0</v>
      </c>
      <c r="BB1058" s="450">
        <v>0</v>
      </c>
      <c r="BC1058" s="450">
        <v>0</v>
      </c>
      <c r="BD1058" s="450">
        <v>0</v>
      </c>
      <c r="BE1058" s="450" t="s">
        <v>195</v>
      </c>
      <c r="BF1058" s="450" t="s">
        <v>239</v>
      </c>
      <c r="BG1058" s="450" t="s">
        <v>195</v>
      </c>
      <c r="BH1058" s="450" t="s">
        <v>195</v>
      </c>
      <c r="BI1058" s="446" t="s">
        <v>198</v>
      </c>
      <c r="BJ1058" s="446" t="s">
        <v>1774</v>
      </c>
      <c r="BK1058" s="452" t="s">
        <v>1775</v>
      </c>
      <c r="BL1058" s="459" t="s">
        <v>195</v>
      </c>
      <c r="BM1058" s="455" t="s">
        <v>195</v>
      </c>
      <c r="BN1058" s="454" t="s">
        <v>195</v>
      </c>
      <c r="BO1058" s="455" t="s">
        <v>195</v>
      </c>
      <c r="BP1058" s="454" t="s">
        <v>195</v>
      </c>
      <c r="BQ1058" s="454" t="s">
        <v>195</v>
      </c>
      <c r="BT1058"/>
    </row>
    <row r="1059" spans="1:72" ht="13.5" customHeight="1" outlineLevel="1">
      <c r="A1059" s="54" t="s">
        <v>1847</v>
      </c>
      <c r="B1059" s="432" t="s">
        <v>1773</v>
      </c>
      <c r="C1059" s="432">
        <v>100</v>
      </c>
      <c r="D1059" s="432">
        <v>6</v>
      </c>
      <c r="E1059" s="432" t="s">
        <v>383</v>
      </c>
      <c r="F1059" s="433">
        <v>1185</v>
      </c>
      <c r="G1059" s="456">
        <v>1054</v>
      </c>
      <c r="H1059" s="434">
        <v>521</v>
      </c>
      <c r="I1059" s="435">
        <v>88</v>
      </c>
      <c r="J1059" s="436">
        <v>44</v>
      </c>
      <c r="K1059" s="437">
        <v>35.200000000000003</v>
      </c>
      <c r="L1059" s="438">
        <v>128.55654392943745</v>
      </c>
      <c r="M1059" s="439">
        <v>64.278271964718726</v>
      </c>
      <c r="N1059" s="478">
        <v>51.422617571774985</v>
      </c>
      <c r="O1059" s="438">
        <v>176.39271840265414</v>
      </c>
      <c r="P1059" s="439">
        <v>88.19635920132707</v>
      </c>
      <c r="Q1059" s="437">
        <v>70.557087361061662</v>
      </c>
      <c r="R1059" s="442">
        <v>234</v>
      </c>
      <c r="S1059" s="443">
        <v>117</v>
      </c>
      <c r="T1059" s="437">
        <v>93.600000000000009</v>
      </c>
      <c r="U1059" s="444">
        <v>1450</v>
      </c>
      <c r="V1059" s="432">
        <v>725</v>
      </c>
      <c r="W1059" s="445">
        <v>580</v>
      </c>
      <c r="X1059" s="443" t="s">
        <v>231</v>
      </c>
      <c r="Y1059" s="436" t="s">
        <v>194</v>
      </c>
      <c r="Z1059" s="436">
        <v>94.7</v>
      </c>
      <c r="AA1059" s="436">
        <v>94.9</v>
      </c>
      <c r="AB1059" s="436">
        <v>94.5</v>
      </c>
      <c r="AC1059" s="436">
        <v>94.1</v>
      </c>
      <c r="AD1059" s="436">
        <v>77</v>
      </c>
      <c r="AE1059" s="436">
        <v>84</v>
      </c>
      <c r="AF1059" s="436">
        <v>86</v>
      </c>
      <c r="AG1059" s="436">
        <v>443</v>
      </c>
      <c r="AH1059" s="436">
        <v>620.19999999999993</v>
      </c>
      <c r="AI1059" s="436">
        <v>886</v>
      </c>
      <c r="AJ1059" s="436">
        <v>664.5</v>
      </c>
      <c r="AK1059" s="436">
        <v>140</v>
      </c>
      <c r="AL1059" s="436">
        <v>200</v>
      </c>
      <c r="AM1059" s="436">
        <v>150</v>
      </c>
      <c r="AN1059" s="432">
        <v>0</v>
      </c>
      <c r="AO1059" s="432">
        <v>0</v>
      </c>
      <c r="AP1059" s="446">
        <v>1775</v>
      </c>
      <c r="AQ1059" s="447">
        <v>0</v>
      </c>
      <c r="AR1059" s="446">
        <v>0</v>
      </c>
      <c r="AS1059" s="449">
        <v>8.9</v>
      </c>
      <c r="AT1059" s="432" t="s">
        <v>299</v>
      </c>
      <c r="AU1059" s="432" t="s">
        <v>197</v>
      </c>
      <c r="AV1059" s="450">
        <v>0</v>
      </c>
      <c r="AW1059" s="450">
        <v>0</v>
      </c>
      <c r="AX1059" s="450">
        <v>0</v>
      </c>
      <c r="AY1059" s="450">
        <v>0</v>
      </c>
      <c r="AZ1059" s="450">
        <v>0</v>
      </c>
      <c r="BA1059" s="450">
        <v>0</v>
      </c>
      <c r="BB1059" s="450">
        <v>0</v>
      </c>
      <c r="BC1059" s="450">
        <v>0</v>
      </c>
      <c r="BD1059" s="450">
        <v>0</v>
      </c>
      <c r="BE1059" s="450" t="s">
        <v>195</v>
      </c>
      <c r="BF1059" s="450" t="s">
        <v>239</v>
      </c>
      <c r="BG1059" s="450" t="s">
        <v>195</v>
      </c>
      <c r="BH1059" s="450" t="s">
        <v>195</v>
      </c>
      <c r="BI1059" s="446" t="s">
        <v>198</v>
      </c>
      <c r="BJ1059" s="446" t="s">
        <v>1774</v>
      </c>
      <c r="BK1059" s="452" t="s">
        <v>1775</v>
      </c>
      <c r="BL1059" s="459" t="s">
        <v>195</v>
      </c>
      <c r="BM1059" s="455" t="s">
        <v>195</v>
      </c>
      <c r="BN1059" s="454" t="s">
        <v>195</v>
      </c>
      <c r="BO1059" s="455" t="s">
        <v>195</v>
      </c>
      <c r="BP1059" s="454" t="s">
        <v>195</v>
      </c>
      <c r="BQ1059" s="454" t="s">
        <v>195</v>
      </c>
      <c r="BT1059"/>
    </row>
    <row r="1060" spans="1:72" ht="13.5" customHeight="1" outlineLevel="1">
      <c r="A1060" s="54" t="s">
        <v>1848</v>
      </c>
      <c r="B1060" s="432" t="s">
        <v>1773</v>
      </c>
      <c r="C1060" s="432">
        <v>125</v>
      </c>
      <c r="D1060" s="432">
        <v>6</v>
      </c>
      <c r="E1060" s="432" t="s">
        <v>388</v>
      </c>
      <c r="F1060" s="433">
        <v>1185</v>
      </c>
      <c r="G1060" s="456">
        <v>1054</v>
      </c>
      <c r="H1060" s="434">
        <v>521</v>
      </c>
      <c r="I1060" s="435">
        <v>90</v>
      </c>
      <c r="J1060" s="436">
        <v>45</v>
      </c>
      <c r="K1060" s="437">
        <v>36</v>
      </c>
      <c r="L1060" s="438">
        <v>154.34362860232235</v>
      </c>
      <c r="M1060" s="439">
        <v>77.171814301161177</v>
      </c>
      <c r="N1060" s="478">
        <v>61.737451440928943</v>
      </c>
      <c r="O1060" s="438">
        <v>217.43863951546322</v>
      </c>
      <c r="P1060" s="439">
        <v>108.71931975773161</v>
      </c>
      <c r="Q1060" s="437">
        <v>86.975455806185295</v>
      </c>
      <c r="R1060" s="442">
        <v>288</v>
      </c>
      <c r="S1060" s="443">
        <v>144</v>
      </c>
      <c r="T1060" s="437">
        <v>115.2</v>
      </c>
      <c r="U1060" s="444">
        <v>1816</v>
      </c>
      <c r="V1060" s="432">
        <v>908</v>
      </c>
      <c r="W1060" s="445">
        <v>726.40000000000009</v>
      </c>
      <c r="X1060" s="443" t="s">
        <v>231</v>
      </c>
      <c r="Y1060" s="436" t="s">
        <v>194</v>
      </c>
      <c r="Z1060" s="436">
        <v>94.9</v>
      </c>
      <c r="AA1060" s="436">
        <v>95.1</v>
      </c>
      <c r="AB1060" s="436">
        <v>94.5</v>
      </c>
      <c r="AC1060" s="436">
        <v>94.1</v>
      </c>
      <c r="AD1060" s="436">
        <v>80</v>
      </c>
      <c r="AE1060" s="436">
        <v>85</v>
      </c>
      <c r="AF1060" s="436">
        <v>86</v>
      </c>
      <c r="AG1060" s="436">
        <v>554</v>
      </c>
      <c r="AH1060" s="436">
        <v>692.5</v>
      </c>
      <c r="AI1060" s="436">
        <v>1108</v>
      </c>
      <c r="AJ1060" s="436">
        <v>831</v>
      </c>
      <c r="AK1060" s="436">
        <v>125</v>
      </c>
      <c r="AL1060" s="436">
        <v>200</v>
      </c>
      <c r="AM1060" s="436">
        <v>150</v>
      </c>
      <c r="AN1060" s="432">
        <v>0</v>
      </c>
      <c r="AO1060" s="432">
        <v>0</v>
      </c>
      <c r="AP1060" s="446">
        <v>1775</v>
      </c>
      <c r="AQ1060" s="447">
        <v>0</v>
      </c>
      <c r="AR1060" s="446">
        <v>0</v>
      </c>
      <c r="AS1060" s="449">
        <v>11.1</v>
      </c>
      <c r="AT1060" s="432" t="s">
        <v>299</v>
      </c>
      <c r="AU1060" s="432" t="s">
        <v>197</v>
      </c>
      <c r="AV1060" s="450">
        <v>0</v>
      </c>
      <c r="AW1060" s="450">
        <v>0</v>
      </c>
      <c r="AX1060" s="450">
        <v>0</v>
      </c>
      <c r="AY1060" s="450">
        <v>0</v>
      </c>
      <c r="AZ1060" s="450">
        <v>0</v>
      </c>
      <c r="BA1060" s="450">
        <v>0</v>
      </c>
      <c r="BB1060" s="450">
        <v>0</v>
      </c>
      <c r="BC1060" s="450">
        <v>0</v>
      </c>
      <c r="BD1060" s="450">
        <v>0</v>
      </c>
      <c r="BE1060" s="450" t="s">
        <v>195</v>
      </c>
      <c r="BF1060" s="450" t="s">
        <v>239</v>
      </c>
      <c r="BG1060" s="450" t="s">
        <v>195</v>
      </c>
      <c r="BH1060" s="450" t="s">
        <v>195</v>
      </c>
      <c r="BI1060" s="446" t="s">
        <v>198</v>
      </c>
      <c r="BJ1060" s="446" t="s">
        <v>1774</v>
      </c>
      <c r="BK1060" s="452" t="s">
        <v>1775</v>
      </c>
      <c r="BL1060" s="459" t="s">
        <v>195</v>
      </c>
      <c r="BM1060" s="455" t="s">
        <v>195</v>
      </c>
      <c r="BN1060" s="454" t="s">
        <v>195</v>
      </c>
      <c r="BO1060" s="455" t="s">
        <v>195</v>
      </c>
      <c r="BP1060" s="454" t="s">
        <v>195</v>
      </c>
      <c r="BQ1060" s="454" t="s">
        <v>195</v>
      </c>
      <c r="BT1060"/>
    </row>
    <row r="1061" spans="1:72" ht="13.5" customHeight="1" outlineLevel="1">
      <c r="A1061" s="54" t="s">
        <v>1849</v>
      </c>
      <c r="B1061" s="432" t="s">
        <v>1773</v>
      </c>
      <c r="C1061" s="432">
        <v>150</v>
      </c>
      <c r="D1061" s="432">
        <v>6</v>
      </c>
      <c r="E1061" s="432" t="s">
        <v>400</v>
      </c>
      <c r="F1061" s="433">
        <v>1185</v>
      </c>
      <c r="G1061" s="456">
        <v>1054</v>
      </c>
      <c r="H1061" s="434">
        <v>521</v>
      </c>
      <c r="I1061" s="435">
        <v>110</v>
      </c>
      <c r="J1061" s="436">
        <v>55</v>
      </c>
      <c r="K1061" s="437">
        <v>44</v>
      </c>
      <c r="L1061" s="438">
        <v>179.74794114876994</v>
      </c>
      <c r="M1061" s="439">
        <v>89.87397057438497</v>
      </c>
      <c r="N1061" s="478">
        <v>71.899176459507984</v>
      </c>
      <c r="O1061" s="438">
        <v>256.81216255057797</v>
      </c>
      <c r="P1061" s="439">
        <v>128.40608127528898</v>
      </c>
      <c r="Q1061" s="437">
        <v>102.72486502023119</v>
      </c>
      <c r="R1061" s="442">
        <v>340</v>
      </c>
      <c r="S1061" s="443">
        <v>170</v>
      </c>
      <c r="T1061" s="437">
        <v>136</v>
      </c>
      <c r="U1061" s="444">
        <v>2170</v>
      </c>
      <c r="V1061" s="432">
        <v>1085</v>
      </c>
      <c r="W1061" s="445">
        <v>868</v>
      </c>
      <c r="X1061" s="443" t="s">
        <v>231</v>
      </c>
      <c r="Y1061" s="436" t="s">
        <v>194</v>
      </c>
      <c r="Z1061" s="436">
        <v>95.4</v>
      </c>
      <c r="AA1061" s="436">
        <v>95.5</v>
      </c>
      <c r="AB1061" s="436">
        <v>95</v>
      </c>
      <c r="AC1061" s="436">
        <v>94.5</v>
      </c>
      <c r="AD1061" s="436">
        <v>82</v>
      </c>
      <c r="AE1061" s="436">
        <v>86</v>
      </c>
      <c r="AF1061" s="436">
        <v>87</v>
      </c>
      <c r="AG1061" s="436">
        <v>665</v>
      </c>
      <c r="AH1061" s="436">
        <v>831.25</v>
      </c>
      <c r="AI1061" s="436">
        <v>1330</v>
      </c>
      <c r="AJ1061" s="436">
        <v>997.5</v>
      </c>
      <c r="AK1061" s="436">
        <v>125</v>
      </c>
      <c r="AL1061" s="436">
        <v>200</v>
      </c>
      <c r="AM1061" s="436">
        <v>150</v>
      </c>
      <c r="AN1061" s="432">
        <v>0</v>
      </c>
      <c r="AO1061" s="432">
        <v>0</v>
      </c>
      <c r="AP1061" s="446">
        <v>1775</v>
      </c>
      <c r="AQ1061" s="447">
        <v>0</v>
      </c>
      <c r="AR1061" s="446">
        <v>0</v>
      </c>
      <c r="AS1061" s="449">
        <v>13.3</v>
      </c>
      <c r="AT1061" s="432" t="s">
        <v>299</v>
      </c>
      <c r="AU1061" s="432" t="s">
        <v>197</v>
      </c>
      <c r="AV1061" s="450">
        <v>0</v>
      </c>
      <c r="AW1061" s="450">
        <v>0</v>
      </c>
      <c r="AX1061" s="450">
        <v>0</v>
      </c>
      <c r="AY1061" s="450">
        <v>0</v>
      </c>
      <c r="AZ1061" s="450">
        <v>0</v>
      </c>
      <c r="BA1061" s="450">
        <v>0</v>
      </c>
      <c r="BB1061" s="450">
        <v>0</v>
      </c>
      <c r="BC1061" s="450">
        <v>0</v>
      </c>
      <c r="BD1061" s="450">
        <v>0</v>
      </c>
      <c r="BE1061" s="450" t="s">
        <v>195</v>
      </c>
      <c r="BF1061" s="450" t="s">
        <v>239</v>
      </c>
      <c r="BG1061" s="450" t="s">
        <v>195</v>
      </c>
      <c r="BH1061" s="450" t="s">
        <v>195</v>
      </c>
      <c r="BI1061" s="446" t="s">
        <v>198</v>
      </c>
      <c r="BJ1061" s="446" t="s">
        <v>1774</v>
      </c>
      <c r="BK1061" s="452" t="s">
        <v>1775</v>
      </c>
      <c r="BL1061" s="459" t="s">
        <v>195</v>
      </c>
      <c r="BM1061" s="455" t="s">
        <v>195</v>
      </c>
      <c r="BN1061" s="454" t="s">
        <v>195</v>
      </c>
      <c r="BO1061" s="455" t="s">
        <v>195</v>
      </c>
      <c r="BP1061" s="454" t="s">
        <v>195</v>
      </c>
      <c r="BQ1061" s="454" t="s">
        <v>195</v>
      </c>
      <c r="BT1061"/>
    </row>
    <row r="1062" spans="1:72" ht="13.5" customHeight="1" outlineLevel="1">
      <c r="A1062" s="54" t="s">
        <v>1850</v>
      </c>
      <c r="B1062" s="432" t="s">
        <v>1773</v>
      </c>
      <c r="C1062" s="432">
        <v>200</v>
      </c>
      <c r="D1062" s="432">
        <v>6</v>
      </c>
      <c r="E1062" s="432" t="s">
        <v>400</v>
      </c>
      <c r="F1062" s="433">
        <v>1185</v>
      </c>
      <c r="G1062" s="456">
        <v>1054</v>
      </c>
      <c r="H1062" s="434">
        <v>521</v>
      </c>
      <c r="I1062" s="435">
        <v>150</v>
      </c>
      <c r="J1062" s="436">
        <v>75</v>
      </c>
      <c r="K1062" s="437">
        <v>60</v>
      </c>
      <c r="L1062" s="438">
        <v>239.41296454579623</v>
      </c>
      <c r="M1062" s="439">
        <v>119.70648227289811</v>
      </c>
      <c r="N1062" s="478">
        <v>95.7651858183185</v>
      </c>
      <c r="O1062" s="438">
        <v>338.48039815095331</v>
      </c>
      <c r="P1062" s="439">
        <v>169.24019907547665</v>
      </c>
      <c r="Q1062" s="437">
        <v>135.39215926038133</v>
      </c>
      <c r="R1062" s="442">
        <v>476</v>
      </c>
      <c r="S1062" s="443">
        <v>238</v>
      </c>
      <c r="T1062" s="437">
        <v>190.4</v>
      </c>
      <c r="U1062" s="444">
        <v>2900</v>
      </c>
      <c r="V1062" s="432">
        <v>1450</v>
      </c>
      <c r="W1062" s="445">
        <v>1160</v>
      </c>
      <c r="X1062" s="443" t="s">
        <v>231</v>
      </c>
      <c r="Y1062" s="436" t="s">
        <v>194</v>
      </c>
      <c r="Z1062" s="436">
        <v>95.5</v>
      </c>
      <c r="AA1062" s="436">
        <v>95.5</v>
      </c>
      <c r="AB1062" s="436">
        <v>95</v>
      </c>
      <c r="AC1062" s="436">
        <v>94.5</v>
      </c>
      <c r="AD1062" s="436">
        <v>82</v>
      </c>
      <c r="AE1062" s="436">
        <v>87</v>
      </c>
      <c r="AF1062" s="436">
        <v>88</v>
      </c>
      <c r="AG1062" s="436">
        <v>886</v>
      </c>
      <c r="AH1062" s="436">
        <v>1063.2</v>
      </c>
      <c r="AI1062" s="436">
        <v>1772</v>
      </c>
      <c r="AJ1062" s="436">
        <v>1329</v>
      </c>
      <c r="AK1062" s="436">
        <v>120</v>
      </c>
      <c r="AL1062" s="436">
        <v>200</v>
      </c>
      <c r="AM1062" s="436">
        <v>150</v>
      </c>
      <c r="AN1062" s="432">
        <v>0</v>
      </c>
      <c r="AO1062" s="432">
        <v>0</v>
      </c>
      <c r="AP1062" s="446">
        <v>1775</v>
      </c>
      <c r="AQ1062" s="447">
        <v>0</v>
      </c>
      <c r="AR1062" s="446">
        <v>0</v>
      </c>
      <c r="AS1062" s="449">
        <v>17.7</v>
      </c>
      <c r="AT1062" s="432" t="s">
        <v>299</v>
      </c>
      <c r="AU1062" s="432" t="s">
        <v>197</v>
      </c>
      <c r="AV1062" s="450">
        <v>0</v>
      </c>
      <c r="AW1062" s="450">
        <v>0</v>
      </c>
      <c r="AX1062" s="450">
        <v>0</v>
      </c>
      <c r="AY1062" s="450">
        <v>0</v>
      </c>
      <c r="AZ1062" s="450">
        <v>0</v>
      </c>
      <c r="BA1062" s="450">
        <v>0</v>
      </c>
      <c r="BB1062" s="450">
        <v>0</v>
      </c>
      <c r="BC1062" s="450">
        <v>0</v>
      </c>
      <c r="BD1062" s="450">
        <v>0</v>
      </c>
      <c r="BE1062" s="450" t="s">
        <v>195</v>
      </c>
      <c r="BF1062" s="450" t="s">
        <v>239</v>
      </c>
      <c r="BG1062" s="450" t="s">
        <v>195</v>
      </c>
      <c r="BH1062" s="450" t="s">
        <v>195</v>
      </c>
      <c r="BI1062" s="446" t="s">
        <v>198</v>
      </c>
      <c r="BJ1062" s="446" t="s">
        <v>1774</v>
      </c>
      <c r="BK1062" s="452" t="s">
        <v>1775</v>
      </c>
      <c r="BL1062" s="459" t="s">
        <v>195</v>
      </c>
      <c r="BM1062" s="455" t="s">
        <v>195</v>
      </c>
      <c r="BN1062" s="454" t="s">
        <v>195</v>
      </c>
      <c r="BO1062" s="455" t="s">
        <v>195</v>
      </c>
      <c r="BP1062" s="454" t="s">
        <v>195</v>
      </c>
      <c r="BQ1062" s="454" t="s">
        <v>195</v>
      </c>
      <c r="BT1062"/>
    </row>
    <row r="1063" spans="1:72" ht="13.5" customHeight="1" outlineLevel="1">
      <c r="A1063" s="54" t="s">
        <v>1851</v>
      </c>
      <c r="B1063" s="432" t="s">
        <v>1773</v>
      </c>
      <c r="C1063" s="432">
        <v>60</v>
      </c>
      <c r="D1063" s="432">
        <v>8</v>
      </c>
      <c r="E1063" s="432" t="s">
        <v>409</v>
      </c>
      <c r="F1063" s="433">
        <v>885</v>
      </c>
      <c r="G1063" s="456">
        <v>787</v>
      </c>
      <c r="H1063" s="434">
        <v>345</v>
      </c>
      <c r="I1063" s="435">
        <v>74</v>
      </c>
      <c r="J1063" s="436">
        <v>37</v>
      </c>
      <c r="K1063" s="437">
        <v>29.6</v>
      </c>
      <c r="L1063" s="438">
        <v>93.035079662471716</v>
      </c>
      <c r="M1063" s="439">
        <v>46.517539831235858</v>
      </c>
      <c r="N1063" s="478">
        <v>37.214031864988691</v>
      </c>
      <c r="O1063" s="438">
        <v>122.27236469726934</v>
      </c>
      <c r="P1063" s="439">
        <v>61.136182348634669</v>
      </c>
      <c r="Q1063" s="437">
        <v>48.908945878907737</v>
      </c>
      <c r="R1063" s="442">
        <v>156</v>
      </c>
      <c r="S1063" s="443">
        <v>78</v>
      </c>
      <c r="T1063" s="437">
        <v>62.400000000000006</v>
      </c>
      <c r="U1063" s="444">
        <v>870</v>
      </c>
      <c r="V1063" s="432">
        <v>435</v>
      </c>
      <c r="W1063" s="445">
        <v>348</v>
      </c>
      <c r="X1063" s="443" t="s">
        <v>231</v>
      </c>
      <c r="Y1063" s="436" t="s">
        <v>194</v>
      </c>
      <c r="Z1063" s="436">
        <v>91.6</v>
      </c>
      <c r="AA1063" s="436">
        <v>92</v>
      </c>
      <c r="AB1063" s="436">
        <v>91.7</v>
      </c>
      <c r="AC1063" s="436">
        <v>91</v>
      </c>
      <c r="AD1063" s="436">
        <v>66</v>
      </c>
      <c r="AE1063" s="436">
        <v>75</v>
      </c>
      <c r="AF1063" s="436">
        <v>79</v>
      </c>
      <c r="AG1063" s="436">
        <v>356</v>
      </c>
      <c r="AH1063" s="436">
        <v>480.6</v>
      </c>
      <c r="AI1063" s="436">
        <v>712</v>
      </c>
      <c r="AJ1063" s="436">
        <v>448.56</v>
      </c>
      <c r="AK1063" s="436">
        <v>135</v>
      </c>
      <c r="AL1063" s="436">
        <v>200</v>
      </c>
      <c r="AM1063" s="436">
        <v>126</v>
      </c>
      <c r="AN1063" s="432">
        <v>0</v>
      </c>
      <c r="AO1063" s="432">
        <v>0</v>
      </c>
      <c r="AP1063" s="446">
        <v>1330</v>
      </c>
      <c r="AQ1063" s="447">
        <v>0</v>
      </c>
      <c r="AR1063" s="446">
        <v>0</v>
      </c>
      <c r="AS1063" s="449">
        <v>5.0999999999999996</v>
      </c>
      <c r="AT1063" s="432" t="s">
        <v>299</v>
      </c>
      <c r="AU1063" s="432" t="s">
        <v>197</v>
      </c>
      <c r="AV1063" s="450">
        <v>0</v>
      </c>
      <c r="AW1063" s="450">
        <v>0</v>
      </c>
      <c r="AX1063" s="450">
        <v>0</v>
      </c>
      <c r="AY1063" s="450">
        <v>0</v>
      </c>
      <c r="AZ1063" s="450">
        <v>0</v>
      </c>
      <c r="BA1063" s="450">
        <v>0</v>
      </c>
      <c r="BB1063" s="450">
        <v>0</v>
      </c>
      <c r="BC1063" s="450">
        <v>0</v>
      </c>
      <c r="BD1063" s="450">
        <v>0</v>
      </c>
      <c r="BE1063" s="450" t="s">
        <v>195</v>
      </c>
      <c r="BF1063" s="450" t="s">
        <v>239</v>
      </c>
      <c r="BG1063" s="450" t="s">
        <v>195</v>
      </c>
      <c r="BH1063" s="450" t="s">
        <v>195</v>
      </c>
      <c r="BI1063" s="446" t="s">
        <v>198</v>
      </c>
      <c r="BJ1063" s="446" t="s">
        <v>1774</v>
      </c>
      <c r="BK1063" s="452" t="s">
        <v>1775</v>
      </c>
      <c r="BL1063" s="459" t="s">
        <v>195</v>
      </c>
      <c r="BM1063" s="455" t="s">
        <v>195</v>
      </c>
      <c r="BN1063" s="454" t="s">
        <v>195</v>
      </c>
      <c r="BO1063" s="455" t="s">
        <v>195</v>
      </c>
      <c r="BP1063" s="454" t="s">
        <v>195</v>
      </c>
      <c r="BQ1063" s="454" t="s">
        <v>195</v>
      </c>
      <c r="BT1063"/>
    </row>
    <row r="1064" spans="1:72" ht="13.5" customHeight="1" outlineLevel="1">
      <c r="A1064" s="54" t="s">
        <v>1852</v>
      </c>
      <c r="B1064" s="432" t="s">
        <v>1773</v>
      </c>
      <c r="C1064" s="432">
        <v>75</v>
      </c>
      <c r="D1064" s="432">
        <v>8</v>
      </c>
      <c r="E1064" s="432" t="s">
        <v>383</v>
      </c>
      <c r="F1064" s="433">
        <v>885</v>
      </c>
      <c r="G1064" s="456">
        <v>787</v>
      </c>
      <c r="H1064" s="434">
        <v>345</v>
      </c>
      <c r="I1064" s="435">
        <v>96</v>
      </c>
      <c r="J1064" s="436">
        <v>48</v>
      </c>
      <c r="K1064" s="437">
        <v>38.400000000000006</v>
      </c>
      <c r="L1064" s="438">
        <v>109.44536761302307</v>
      </c>
      <c r="M1064" s="439">
        <v>54.722683806511533</v>
      </c>
      <c r="N1064" s="478">
        <v>43.778147045209231</v>
      </c>
      <c r="O1064" s="438">
        <v>146.63910919574352</v>
      </c>
      <c r="P1064" s="439">
        <v>73.319554597871758</v>
      </c>
      <c r="Q1064" s="437">
        <v>58.655643678297409</v>
      </c>
      <c r="R1064" s="442">
        <v>188</v>
      </c>
      <c r="S1064" s="443">
        <v>94</v>
      </c>
      <c r="T1064" s="437">
        <v>75.2</v>
      </c>
      <c r="U1064" s="444">
        <v>1086</v>
      </c>
      <c r="V1064" s="432">
        <v>543</v>
      </c>
      <c r="W1064" s="445">
        <v>434.40000000000003</v>
      </c>
      <c r="X1064" s="443" t="s">
        <v>231</v>
      </c>
      <c r="Y1064" s="436" t="s">
        <v>194</v>
      </c>
      <c r="Z1064" s="436">
        <v>93.1</v>
      </c>
      <c r="AA1064" s="436">
        <v>93.4</v>
      </c>
      <c r="AB1064" s="436">
        <v>93</v>
      </c>
      <c r="AC1064" s="436">
        <v>92.4</v>
      </c>
      <c r="AD1064" s="436">
        <v>69</v>
      </c>
      <c r="AE1064" s="436">
        <v>77</v>
      </c>
      <c r="AF1064" s="436">
        <v>80</v>
      </c>
      <c r="AG1064" s="436">
        <v>445</v>
      </c>
      <c r="AH1064" s="436">
        <v>578.5</v>
      </c>
      <c r="AI1064" s="436">
        <v>890</v>
      </c>
      <c r="AJ1064" s="436">
        <v>560.70000000000005</v>
      </c>
      <c r="AK1064" s="436">
        <v>130</v>
      </c>
      <c r="AL1064" s="436">
        <v>200</v>
      </c>
      <c r="AM1064" s="436">
        <v>126</v>
      </c>
      <c r="AN1064" s="432">
        <v>0</v>
      </c>
      <c r="AO1064" s="432">
        <v>0</v>
      </c>
      <c r="AP1064" s="446">
        <v>1335</v>
      </c>
      <c r="AQ1064" s="447">
        <v>0</v>
      </c>
      <c r="AR1064" s="446">
        <v>0</v>
      </c>
      <c r="AS1064" s="449">
        <v>6.4</v>
      </c>
      <c r="AT1064" s="432" t="s">
        <v>299</v>
      </c>
      <c r="AU1064" s="432" t="s">
        <v>197</v>
      </c>
      <c r="AV1064" s="450">
        <v>0</v>
      </c>
      <c r="AW1064" s="450">
        <v>0</v>
      </c>
      <c r="AX1064" s="450">
        <v>0</v>
      </c>
      <c r="AY1064" s="450">
        <v>0</v>
      </c>
      <c r="AZ1064" s="450">
        <v>0</v>
      </c>
      <c r="BA1064" s="450">
        <v>0</v>
      </c>
      <c r="BB1064" s="450">
        <v>0</v>
      </c>
      <c r="BC1064" s="450">
        <v>0</v>
      </c>
      <c r="BD1064" s="450">
        <v>0</v>
      </c>
      <c r="BE1064" s="450" t="s">
        <v>195</v>
      </c>
      <c r="BF1064" s="450" t="s">
        <v>239</v>
      </c>
      <c r="BG1064" s="450" t="s">
        <v>195</v>
      </c>
      <c r="BH1064" s="450" t="s">
        <v>195</v>
      </c>
      <c r="BI1064" s="446" t="s">
        <v>198</v>
      </c>
      <c r="BJ1064" s="446" t="s">
        <v>1774</v>
      </c>
      <c r="BK1064" s="452" t="s">
        <v>1775</v>
      </c>
      <c r="BL1064" s="459" t="s">
        <v>195</v>
      </c>
      <c r="BM1064" s="455" t="s">
        <v>195</v>
      </c>
      <c r="BN1064" s="454" t="s">
        <v>195</v>
      </c>
      <c r="BO1064" s="455" t="s">
        <v>195</v>
      </c>
      <c r="BP1064" s="454" t="s">
        <v>195</v>
      </c>
      <c r="BQ1064" s="454" t="s">
        <v>195</v>
      </c>
      <c r="BT1064"/>
    </row>
    <row r="1065" spans="1:72" ht="13.5" customHeight="1" outlineLevel="1">
      <c r="A1065" s="54" t="s">
        <v>1853</v>
      </c>
      <c r="B1065" s="432" t="s">
        <v>1773</v>
      </c>
      <c r="C1065" s="432">
        <v>100</v>
      </c>
      <c r="D1065" s="432">
        <v>8</v>
      </c>
      <c r="E1065" s="432" t="s">
        <v>388</v>
      </c>
      <c r="F1065" s="433">
        <v>885</v>
      </c>
      <c r="G1065" s="456">
        <v>787</v>
      </c>
      <c r="H1065" s="434">
        <v>345</v>
      </c>
      <c r="I1065" s="435">
        <v>108</v>
      </c>
      <c r="J1065" s="436">
        <v>54</v>
      </c>
      <c r="K1065" s="437">
        <v>43.2</v>
      </c>
      <c r="L1065" s="438">
        <v>139.56785615922718</v>
      </c>
      <c r="M1065" s="439">
        <v>69.783928079613588</v>
      </c>
      <c r="N1065" s="478">
        <v>55.827142463690876</v>
      </c>
      <c r="O1065" s="438">
        <v>185.60351029812534</v>
      </c>
      <c r="P1065" s="439">
        <v>92.801755149062672</v>
      </c>
      <c r="Q1065" s="437">
        <v>74.241404119250134</v>
      </c>
      <c r="R1065" s="442">
        <v>246</v>
      </c>
      <c r="S1065" s="443">
        <v>123</v>
      </c>
      <c r="T1065" s="437">
        <v>98.4</v>
      </c>
      <c r="U1065" s="444">
        <v>1450</v>
      </c>
      <c r="V1065" s="432">
        <v>725</v>
      </c>
      <c r="W1065" s="445">
        <v>580</v>
      </c>
      <c r="X1065" s="443" t="s">
        <v>231</v>
      </c>
      <c r="Y1065" s="436" t="s">
        <v>194</v>
      </c>
      <c r="Z1065" s="436">
        <v>94.6</v>
      </c>
      <c r="AA1065" s="436">
        <v>94.7</v>
      </c>
      <c r="AB1065" s="436">
        <v>94.1</v>
      </c>
      <c r="AC1065" s="436">
        <v>93.6</v>
      </c>
      <c r="AD1065" s="436">
        <v>71</v>
      </c>
      <c r="AE1065" s="436">
        <v>80</v>
      </c>
      <c r="AF1065" s="436">
        <v>81</v>
      </c>
      <c r="AG1065" s="436">
        <v>593</v>
      </c>
      <c r="AH1065" s="436">
        <v>770.9</v>
      </c>
      <c r="AI1065" s="436">
        <v>1186</v>
      </c>
      <c r="AJ1065" s="436">
        <v>747.18</v>
      </c>
      <c r="AK1065" s="436">
        <v>130</v>
      </c>
      <c r="AL1065" s="436">
        <v>200</v>
      </c>
      <c r="AM1065" s="436">
        <v>126</v>
      </c>
      <c r="AN1065" s="432">
        <v>0</v>
      </c>
      <c r="AO1065" s="432">
        <v>0</v>
      </c>
      <c r="AP1065" s="446">
        <v>1335</v>
      </c>
      <c r="AQ1065" s="447">
        <v>0</v>
      </c>
      <c r="AR1065" s="446">
        <v>0</v>
      </c>
      <c r="AS1065" s="449">
        <v>8.5</v>
      </c>
      <c r="AT1065" s="432" t="s">
        <v>299</v>
      </c>
      <c r="AU1065" s="432" t="s">
        <v>197</v>
      </c>
      <c r="AV1065" s="450">
        <v>0</v>
      </c>
      <c r="AW1065" s="450">
        <v>0</v>
      </c>
      <c r="AX1065" s="450">
        <v>0</v>
      </c>
      <c r="AY1065" s="450">
        <v>0</v>
      </c>
      <c r="AZ1065" s="450">
        <v>0</v>
      </c>
      <c r="BA1065" s="450">
        <v>0</v>
      </c>
      <c r="BB1065" s="450">
        <v>0</v>
      </c>
      <c r="BC1065" s="450">
        <v>0</v>
      </c>
      <c r="BD1065" s="450">
        <v>0</v>
      </c>
      <c r="BE1065" s="450" t="s">
        <v>195</v>
      </c>
      <c r="BF1065" s="450" t="s">
        <v>239</v>
      </c>
      <c r="BG1065" s="450" t="s">
        <v>195</v>
      </c>
      <c r="BH1065" s="450" t="s">
        <v>195</v>
      </c>
      <c r="BI1065" s="446" t="s">
        <v>198</v>
      </c>
      <c r="BJ1065" s="446" t="s">
        <v>1774</v>
      </c>
      <c r="BK1065" s="452" t="s">
        <v>1775</v>
      </c>
      <c r="BL1065" s="459" t="s">
        <v>195</v>
      </c>
      <c r="BM1065" s="455" t="s">
        <v>195</v>
      </c>
      <c r="BN1065" s="454" t="s">
        <v>195</v>
      </c>
      <c r="BO1065" s="455" t="s">
        <v>195</v>
      </c>
      <c r="BP1065" s="454" t="s">
        <v>195</v>
      </c>
      <c r="BQ1065" s="454" t="s">
        <v>195</v>
      </c>
      <c r="BT1065"/>
    </row>
    <row r="1066" spans="1:72" ht="13.5" customHeight="1" outlineLevel="1">
      <c r="A1066" s="54" t="s">
        <v>1854</v>
      </c>
      <c r="B1066" s="432" t="s">
        <v>1773</v>
      </c>
      <c r="C1066" s="432">
        <v>150</v>
      </c>
      <c r="D1066" s="432">
        <v>8</v>
      </c>
      <c r="E1066" s="432" t="s">
        <v>400</v>
      </c>
      <c r="F1066" s="433">
        <v>885</v>
      </c>
      <c r="G1066" s="456">
        <v>787</v>
      </c>
      <c r="H1066" s="434">
        <v>345</v>
      </c>
      <c r="I1066" s="435">
        <v>202</v>
      </c>
      <c r="J1066" s="436">
        <v>101</v>
      </c>
      <c r="K1066" s="437">
        <v>80.800000000000011</v>
      </c>
      <c r="L1066" s="438">
        <v>215.87635010111114</v>
      </c>
      <c r="M1066" s="439">
        <v>107.93817505055557</v>
      </c>
      <c r="N1066" s="478">
        <v>86.350540040444457</v>
      </c>
      <c r="O1066" s="438">
        <v>289.86439785994594</v>
      </c>
      <c r="P1066" s="439">
        <v>144.93219892997297</v>
      </c>
      <c r="Q1066" s="437">
        <v>115.94575914397838</v>
      </c>
      <c r="R1066" s="442">
        <v>372</v>
      </c>
      <c r="S1066" s="443">
        <v>186</v>
      </c>
      <c r="T1066" s="437">
        <v>148.80000000000001</v>
      </c>
      <c r="U1066" s="444">
        <v>2170</v>
      </c>
      <c r="V1066" s="432">
        <v>1085</v>
      </c>
      <c r="W1066" s="445">
        <v>868</v>
      </c>
      <c r="X1066" s="443" t="s">
        <v>231</v>
      </c>
      <c r="Y1066" s="436" t="s">
        <v>194</v>
      </c>
      <c r="Z1066" s="436">
        <v>94.4</v>
      </c>
      <c r="AA1066" s="436">
        <v>94.5</v>
      </c>
      <c r="AB1066" s="436">
        <v>94.1</v>
      </c>
      <c r="AC1066" s="436">
        <v>93.6</v>
      </c>
      <c r="AD1066" s="436">
        <v>69</v>
      </c>
      <c r="AE1066" s="436">
        <v>77</v>
      </c>
      <c r="AF1066" s="436">
        <v>80</v>
      </c>
      <c r="AG1066" s="436">
        <v>890</v>
      </c>
      <c r="AH1066" s="436">
        <v>1112.5</v>
      </c>
      <c r="AI1066" s="436">
        <v>1780</v>
      </c>
      <c r="AJ1066" s="436">
        <v>1121.4000000000001</v>
      </c>
      <c r="AK1066" s="436">
        <v>125</v>
      </c>
      <c r="AL1066" s="436">
        <v>200</v>
      </c>
      <c r="AM1066" s="436">
        <v>126</v>
      </c>
      <c r="AN1066" s="432">
        <v>0</v>
      </c>
      <c r="AO1066" s="432">
        <v>0</v>
      </c>
      <c r="AP1066" s="446">
        <v>1335</v>
      </c>
      <c r="AQ1066" s="447">
        <v>0</v>
      </c>
      <c r="AR1066" s="446">
        <v>0</v>
      </c>
      <c r="AS1066" s="449">
        <v>12.7</v>
      </c>
      <c r="AT1066" s="432" t="s">
        <v>299</v>
      </c>
      <c r="AU1066" s="432" t="s">
        <v>197</v>
      </c>
      <c r="AV1066" s="450">
        <v>0</v>
      </c>
      <c r="AW1066" s="450">
        <v>0</v>
      </c>
      <c r="AX1066" s="450">
        <v>0</v>
      </c>
      <c r="AY1066" s="450">
        <v>0</v>
      </c>
      <c r="AZ1066" s="450">
        <v>0</v>
      </c>
      <c r="BA1066" s="450">
        <v>0</v>
      </c>
      <c r="BB1066" s="450">
        <v>0</v>
      </c>
      <c r="BC1066" s="450">
        <v>0</v>
      </c>
      <c r="BD1066" s="450">
        <v>0</v>
      </c>
      <c r="BE1066" s="450" t="s">
        <v>195</v>
      </c>
      <c r="BF1066" s="450" t="s">
        <v>239</v>
      </c>
      <c r="BG1066" s="450" t="s">
        <v>195</v>
      </c>
      <c r="BH1066" s="450" t="s">
        <v>195</v>
      </c>
      <c r="BI1066" s="446" t="s">
        <v>198</v>
      </c>
      <c r="BJ1066" s="446" t="s">
        <v>1774</v>
      </c>
      <c r="BK1066" s="452" t="s">
        <v>1775</v>
      </c>
      <c r="BL1066" s="459">
        <v>1</v>
      </c>
      <c r="BM1066" s="454">
        <v>40</v>
      </c>
      <c r="BN1066" s="454" t="s">
        <v>195</v>
      </c>
      <c r="BO1066" s="455" t="s">
        <v>195</v>
      </c>
      <c r="BP1066" s="454" t="s">
        <v>195</v>
      </c>
      <c r="BQ1066" s="454" t="s">
        <v>195</v>
      </c>
      <c r="BT1066"/>
    </row>
    <row r="1067" spans="1:72" ht="13.5" customHeight="1">
      <c r="A1067" s="54" t="s">
        <v>1855</v>
      </c>
      <c r="B1067" s="432" t="s">
        <v>1856</v>
      </c>
      <c r="C1067" s="432">
        <v>400</v>
      </c>
      <c r="D1067" s="432">
        <v>2</v>
      </c>
      <c r="E1067" s="432" t="s">
        <v>1857</v>
      </c>
      <c r="F1067" s="433">
        <v>3585</v>
      </c>
      <c r="G1067" s="456">
        <v>3477.45</v>
      </c>
      <c r="H1067" s="479">
        <v>2880</v>
      </c>
      <c r="I1067" s="435" t="s">
        <v>261</v>
      </c>
      <c r="J1067" s="436">
        <v>85</v>
      </c>
      <c r="K1067" s="437">
        <v>70</v>
      </c>
      <c r="L1067" s="438" t="s">
        <v>261</v>
      </c>
      <c r="M1067" s="475">
        <v>230</v>
      </c>
      <c r="N1067" s="437">
        <v>185</v>
      </c>
      <c r="O1067" s="438" t="s">
        <v>261</v>
      </c>
      <c r="P1067" s="475">
        <v>325</v>
      </c>
      <c r="Q1067" s="437">
        <v>260</v>
      </c>
      <c r="R1067" s="438" t="s">
        <v>261</v>
      </c>
      <c r="S1067" s="475">
        <v>430</v>
      </c>
      <c r="T1067" s="475">
        <v>345</v>
      </c>
      <c r="U1067" s="438" t="s">
        <v>261</v>
      </c>
      <c r="V1067" s="475">
        <v>2900</v>
      </c>
      <c r="W1067" s="437">
        <v>2320</v>
      </c>
      <c r="X1067" s="443" t="s">
        <v>231</v>
      </c>
      <c r="Y1067" s="436" t="s">
        <v>194</v>
      </c>
      <c r="Z1067" s="436">
        <v>96</v>
      </c>
      <c r="AA1067" s="436">
        <v>96.4</v>
      </c>
      <c r="AB1067" s="436">
        <v>96.5</v>
      </c>
      <c r="AC1067" s="436">
        <v>96.2</v>
      </c>
      <c r="AD1067" s="436">
        <v>85.1</v>
      </c>
      <c r="AE1067" s="436">
        <v>89.6</v>
      </c>
      <c r="AF1067" s="436">
        <v>90.8</v>
      </c>
      <c r="AG1067" s="436">
        <v>585</v>
      </c>
      <c r="AH1067" s="436">
        <v>1111.5</v>
      </c>
      <c r="AI1067" s="436">
        <v>1345.5</v>
      </c>
      <c r="AJ1067" s="436">
        <v>760.5</v>
      </c>
      <c r="AK1067" s="436">
        <v>190</v>
      </c>
      <c r="AL1067" s="436">
        <v>230</v>
      </c>
      <c r="AM1067" s="436">
        <v>130</v>
      </c>
      <c r="AN1067" s="432">
        <v>23</v>
      </c>
      <c r="AO1067" s="432">
        <v>28</v>
      </c>
      <c r="AP1067" s="480">
        <v>4219.2674999999999</v>
      </c>
      <c r="AQ1067" s="481">
        <v>807.06291319850357</v>
      </c>
      <c r="AR1067" s="446">
        <v>315</v>
      </c>
      <c r="AS1067" s="449">
        <v>98.452763982219622</v>
      </c>
      <c r="AT1067" s="432" t="s">
        <v>299</v>
      </c>
      <c r="AU1067" s="432" t="s">
        <v>197</v>
      </c>
      <c r="AV1067" s="450">
        <v>82</v>
      </c>
      <c r="AW1067" s="450">
        <v>95</v>
      </c>
      <c r="AX1067" s="450">
        <v>70</v>
      </c>
      <c r="AY1067" s="450">
        <v>79</v>
      </c>
      <c r="AZ1067" s="450">
        <v>74</v>
      </c>
      <c r="BA1067" s="450">
        <v>73</v>
      </c>
      <c r="BB1067" s="450">
        <v>72</v>
      </c>
      <c r="BC1067" s="450">
        <v>72</v>
      </c>
      <c r="BD1067" s="450">
        <v>67</v>
      </c>
      <c r="BE1067" s="451">
        <v>584.98585707112966</v>
      </c>
      <c r="BF1067" s="450">
        <v>3600</v>
      </c>
      <c r="BG1067" s="451">
        <v>584.98585707112966</v>
      </c>
      <c r="BH1067" s="450">
        <v>3600</v>
      </c>
      <c r="BI1067" s="446" t="s">
        <v>198</v>
      </c>
      <c r="BJ1067" s="482" t="s">
        <v>199</v>
      </c>
      <c r="BK1067" s="482" t="s">
        <v>1858</v>
      </c>
      <c r="BL1067" s="453">
        <v>1.1499999999999999</v>
      </c>
      <c r="BM1067" s="454">
        <v>40</v>
      </c>
      <c r="BN1067" s="454" t="s">
        <v>911</v>
      </c>
      <c r="BO1067" s="483" t="s">
        <v>912</v>
      </c>
      <c r="BP1067" s="454" t="s">
        <v>913</v>
      </c>
      <c r="BQ1067" s="454" t="s">
        <v>195</v>
      </c>
      <c r="BT1067" s="487">
        <v>164</v>
      </c>
    </row>
    <row r="1068" spans="1:72" ht="13.5" customHeight="1">
      <c r="A1068" s="54" t="s">
        <v>1859</v>
      </c>
      <c r="B1068" s="432" t="s">
        <v>1856</v>
      </c>
      <c r="C1068" s="432">
        <v>450</v>
      </c>
      <c r="D1068" s="432">
        <v>2</v>
      </c>
      <c r="E1068" s="432" t="s">
        <v>1860</v>
      </c>
      <c r="F1068" s="433">
        <v>3585</v>
      </c>
      <c r="G1068" s="456">
        <v>3477.45</v>
      </c>
      <c r="H1068" s="479">
        <v>2880</v>
      </c>
      <c r="I1068" s="435" t="s">
        <v>261</v>
      </c>
      <c r="J1068" s="436">
        <v>100</v>
      </c>
      <c r="K1068" s="437">
        <v>80</v>
      </c>
      <c r="L1068" s="438" t="s">
        <v>261</v>
      </c>
      <c r="M1068" s="475">
        <v>260</v>
      </c>
      <c r="N1068" s="437">
        <v>210</v>
      </c>
      <c r="O1068" s="438" t="s">
        <v>261</v>
      </c>
      <c r="P1068" s="475">
        <v>365</v>
      </c>
      <c r="Q1068" s="437">
        <v>295</v>
      </c>
      <c r="R1068" s="438" t="s">
        <v>261</v>
      </c>
      <c r="S1068" s="475">
        <v>480</v>
      </c>
      <c r="T1068" s="437">
        <v>385</v>
      </c>
      <c r="U1068" s="438" t="s">
        <v>261</v>
      </c>
      <c r="V1068" s="475">
        <v>3250</v>
      </c>
      <c r="W1068" s="437">
        <v>2600</v>
      </c>
      <c r="X1068" s="443" t="s">
        <v>231</v>
      </c>
      <c r="Y1068" s="436" t="s">
        <v>194</v>
      </c>
      <c r="Z1068" s="436">
        <v>96</v>
      </c>
      <c r="AA1068" s="436">
        <v>96.4</v>
      </c>
      <c r="AB1068" s="436">
        <v>96.5</v>
      </c>
      <c r="AC1068" s="436">
        <v>96.2</v>
      </c>
      <c r="AD1068" s="436">
        <v>85.1</v>
      </c>
      <c r="AE1068" s="436">
        <v>89.6</v>
      </c>
      <c r="AF1068" s="436">
        <v>90.8</v>
      </c>
      <c r="AG1068" s="436">
        <v>659.3</v>
      </c>
      <c r="AH1068" s="436">
        <v>1252.6699999999998</v>
      </c>
      <c r="AI1068" s="436">
        <v>1516.3899999999999</v>
      </c>
      <c r="AJ1068" s="436">
        <v>857.08999999999992</v>
      </c>
      <c r="AK1068" s="436">
        <v>190</v>
      </c>
      <c r="AL1068" s="436">
        <v>230</v>
      </c>
      <c r="AM1068" s="436">
        <v>130</v>
      </c>
      <c r="AN1068" s="432">
        <v>23</v>
      </c>
      <c r="AO1068" s="432">
        <v>28</v>
      </c>
      <c r="AP1068" s="480">
        <v>4357.08</v>
      </c>
      <c r="AQ1068" s="481">
        <v>849.99845789874155</v>
      </c>
      <c r="AR1068" s="446">
        <v>349</v>
      </c>
      <c r="AS1068" s="449">
        <v>106.24387387832455</v>
      </c>
      <c r="AT1068" s="432" t="s">
        <v>299</v>
      </c>
      <c r="AU1068" s="432" t="s">
        <v>197</v>
      </c>
      <c r="AV1068" s="450">
        <v>82</v>
      </c>
      <c r="AW1068" s="450">
        <v>95</v>
      </c>
      <c r="AX1068" s="450">
        <v>70</v>
      </c>
      <c r="AY1068" s="450">
        <v>79</v>
      </c>
      <c r="AZ1068" s="450">
        <v>74</v>
      </c>
      <c r="BA1068" s="450">
        <v>73</v>
      </c>
      <c r="BB1068" s="450">
        <v>72</v>
      </c>
      <c r="BC1068" s="450">
        <v>72</v>
      </c>
      <c r="BD1068" s="450">
        <v>67</v>
      </c>
      <c r="BE1068" s="451">
        <v>658.10908920502084</v>
      </c>
      <c r="BF1068" s="450">
        <v>3600</v>
      </c>
      <c r="BG1068" s="451">
        <v>658.10908920502084</v>
      </c>
      <c r="BH1068" s="450">
        <v>3600</v>
      </c>
      <c r="BI1068" s="446" t="s">
        <v>198</v>
      </c>
      <c r="BJ1068" s="482" t="s">
        <v>199</v>
      </c>
      <c r="BK1068" s="482" t="s">
        <v>1858</v>
      </c>
      <c r="BL1068" s="453">
        <v>1.1499999999999999</v>
      </c>
      <c r="BM1068" s="454">
        <v>40</v>
      </c>
      <c r="BN1068" s="454" t="s">
        <v>911</v>
      </c>
      <c r="BO1068" s="483" t="s">
        <v>912</v>
      </c>
      <c r="BP1068" s="454" t="s">
        <v>913</v>
      </c>
      <c r="BQ1068" s="454" t="s">
        <v>195</v>
      </c>
      <c r="BT1068" s="487">
        <v>164</v>
      </c>
    </row>
    <row r="1069" spans="1:72" ht="13.5" customHeight="1">
      <c r="A1069" s="54" t="s">
        <v>1861</v>
      </c>
      <c r="B1069" s="432" t="s">
        <v>1856</v>
      </c>
      <c r="C1069" s="432">
        <v>500</v>
      </c>
      <c r="D1069" s="432">
        <v>2</v>
      </c>
      <c r="E1069" s="432" t="s">
        <v>1862</v>
      </c>
      <c r="F1069" s="433">
        <v>3585</v>
      </c>
      <c r="G1069" s="456">
        <v>3477.45</v>
      </c>
      <c r="H1069" s="479">
        <v>2880</v>
      </c>
      <c r="I1069" s="435" t="s">
        <v>261</v>
      </c>
      <c r="J1069" s="436">
        <v>105</v>
      </c>
      <c r="K1069" s="437">
        <v>84</v>
      </c>
      <c r="L1069" s="438" t="s">
        <v>261</v>
      </c>
      <c r="M1069" s="475">
        <v>290</v>
      </c>
      <c r="N1069" s="437">
        <v>230</v>
      </c>
      <c r="O1069" s="438" t="s">
        <v>261</v>
      </c>
      <c r="P1069" s="475">
        <v>405</v>
      </c>
      <c r="Q1069" s="437">
        <v>325</v>
      </c>
      <c r="R1069" s="438" t="s">
        <v>261</v>
      </c>
      <c r="S1069" s="475">
        <v>535</v>
      </c>
      <c r="T1069" s="437">
        <v>430</v>
      </c>
      <c r="U1069" s="438" t="s">
        <v>261</v>
      </c>
      <c r="V1069" s="475">
        <v>3625</v>
      </c>
      <c r="W1069" s="437">
        <v>2900</v>
      </c>
      <c r="X1069" s="443" t="s">
        <v>231</v>
      </c>
      <c r="Y1069" s="436" t="s">
        <v>194</v>
      </c>
      <c r="Z1069" s="436">
        <v>96</v>
      </c>
      <c r="AA1069" s="436">
        <v>96.4</v>
      </c>
      <c r="AB1069" s="436">
        <v>96.5</v>
      </c>
      <c r="AC1069" s="436">
        <v>96.2</v>
      </c>
      <c r="AD1069" s="436">
        <v>85.1</v>
      </c>
      <c r="AE1069" s="436">
        <v>89.6</v>
      </c>
      <c r="AF1069" s="436">
        <v>90.8</v>
      </c>
      <c r="AG1069" s="436">
        <v>732.5</v>
      </c>
      <c r="AH1069" s="436">
        <v>1391.75</v>
      </c>
      <c r="AI1069" s="436">
        <v>1684.7499999999998</v>
      </c>
      <c r="AJ1069" s="436">
        <v>952.25</v>
      </c>
      <c r="AK1069" s="436">
        <v>190</v>
      </c>
      <c r="AL1069" s="436">
        <v>230</v>
      </c>
      <c r="AM1069" s="436">
        <v>130</v>
      </c>
      <c r="AN1069" s="432">
        <v>19</v>
      </c>
      <c r="AO1069" s="432">
        <v>24</v>
      </c>
      <c r="AP1069" s="480">
        <v>4503.7125000000005</v>
      </c>
      <c r="AQ1069" s="481">
        <v>895.92670695664515</v>
      </c>
      <c r="AR1069" s="446">
        <v>381</v>
      </c>
      <c r="AS1069" s="449">
        <v>114.81354938430829</v>
      </c>
      <c r="AT1069" s="432" t="s">
        <v>299</v>
      </c>
      <c r="AU1069" s="432" t="s">
        <v>197</v>
      </c>
      <c r="AV1069" s="450">
        <v>82</v>
      </c>
      <c r="AW1069" s="450">
        <v>95</v>
      </c>
      <c r="AX1069" s="450">
        <v>70</v>
      </c>
      <c r="AY1069" s="450">
        <v>79</v>
      </c>
      <c r="AZ1069" s="450">
        <v>74</v>
      </c>
      <c r="BA1069" s="450">
        <v>73</v>
      </c>
      <c r="BB1069" s="450">
        <v>72</v>
      </c>
      <c r="BC1069" s="450">
        <v>72</v>
      </c>
      <c r="BD1069" s="450">
        <v>67</v>
      </c>
      <c r="BE1069" s="451">
        <v>731.23232133891213</v>
      </c>
      <c r="BF1069" s="450">
        <v>3600</v>
      </c>
      <c r="BG1069" s="451">
        <v>731.23232133891213</v>
      </c>
      <c r="BH1069" s="450">
        <v>3600</v>
      </c>
      <c r="BI1069" s="446" t="s">
        <v>198</v>
      </c>
      <c r="BJ1069" s="482" t="s">
        <v>199</v>
      </c>
      <c r="BK1069" s="482" t="s">
        <v>1858</v>
      </c>
      <c r="BL1069" s="453">
        <v>1.1499999999999999</v>
      </c>
      <c r="BM1069" s="454">
        <v>40</v>
      </c>
      <c r="BN1069" s="454" t="s">
        <v>911</v>
      </c>
      <c r="BO1069" s="483" t="s">
        <v>912</v>
      </c>
      <c r="BP1069" s="454" t="s">
        <v>913</v>
      </c>
      <c r="BQ1069" s="454" t="s">
        <v>195</v>
      </c>
      <c r="BT1069" s="487">
        <v>164</v>
      </c>
    </row>
    <row r="1070" spans="1:72" ht="13.5" customHeight="1">
      <c r="A1070" s="54" t="s">
        <v>1863</v>
      </c>
      <c r="B1070" s="432" t="s">
        <v>1856</v>
      </c>
      <c r="C1070" s="432">
        <v>600</v>
      </c>
      <c r="D1070" s="432">
        <v>2</v>
      </c>
      <c r="E1070" s="432" t="s">
        <v>1864</v>
      </c>
      <c r="F1070" s="433">
        <v>3585</v>
      </c>
      <c r="G1070" s="456">
        <v>3477.45</v>
      </c>
      <c r="H1070" s="479">
        <v>2880</v>
      </c>
      <c r="I1070" s="435" t="s">
        <v>261</v>
      </c>
      <c r="J1070" s="436">
        <v>145</v>
      </c>
      <c r="K1070" s="437">
        <v>115</v>
      </c>
      <c r="L1070" s="438" t="s">
        <v>261</v>
      </c>
      <c r="M1070" s="475">
        <v>360</v>
      </c>
      <c r="N1070" s="437">
        <v>290</v>
      </c>
      <c r="O1070" s="438" t="s">
        <v>261</v>
      </c>
      <c r="P1070" s="475">
        <v>500</v>
      </c>
      <c r="Q1070" s="437">
        <v>400</v>
      </c>
      <c r="R1070" s="438" t="s">
        <v>261</v>
      </c>
      <c r="S1070" s="475">
        <v>650</v>
      </c>
      <c r="T1070" s="437">
        <v>520</v>
      </c>
      <c r="U1070" s="438" t="s">
        <v>261</v>
      </c>
      <c r="V1070" s="475">
        <v>4250</v>
      </c>
      <c r="W1070" s="437">
        <v>3400</v>
      </c>
      <c r="X1070" s="443" t="s">
        <v>231</v>
      </c>
      <c r="Y1070" s="436" t="s">
        <v>261</v>
      </c>
      <c r="Z1070" s="436">
        <v>96.3</v>
      </c>
      <c r="AA1070" s="436">
        <v>96.8</v>
      </c>
      <c r="AB1070" s="436">
        <v>96.7</v>
      </c>
      <c r="AC1070" s="436">
        <v>96.5</v>
      </c>
      <c r="AD1070" s="436">
        <v>80.599999999999994</v>
      </c>
      <c r="AE1070" s="436">
        <v>87</v>
      </c>
      <c r="AF1070" s="436">
        <v>89.1</v>
      </c>
      <c r="AG1070" s="436">
        <v>877.7</v>
      </c>
      <c r="AH1070" s="436">
        <v>1667.63</v>
      </c>
      <c r="AI1070" s="436">
        <v>2018.71</v>
      </c>
      <c r="AJ1070" s="436">
        <v>1141.01</v>
      </c>
      <c r="AK1070" s="436">
        <v>190</v>
      </c>
      <c r="AL1070" s="436">
        <v>230</v>
      </c>
      <c r="AM1070" s="436">
        <v>130</v>
      </c>
      <c r="AN1070" s="432">
        <v>17</v>
      </c>
      <c r="AO1070" s="432">
        <v>22</v>
      </c>
      <c r="AP1070" s="480">
        <v>4935.8924999999999</v>
      </c>
      <c r="AQ1070" s="481">
        <v>976.00617096980363</v>
      </c>
      <c r="AR1070" s="446">
        <v>443</v>
      </c>
      <c r="AS1070" s="449">
        <v>121.3345288731217</v>
      </c>
      <c r="AT1070" s="432" t="s">
        <v>299</v>
      </c>
      <c r="AU1070" s="432" t="s">
        <v>197</v>
      </c>
      <c r="AV1070" s="450">
        <v>82</v>
      </c>
      <c r="AW1070" s="450">
        <v>95</v>
      </c>
      <c r="AX1070" s="450">
        <v>70</v>
      </c>
      <c r="AY1070" s="450">
        <v>79</v>
      </c>
      <c r="AZ1070" s="450">
        <v>74</v>
      </c>
      <c r="BA1070" s="450">
        <v>73</v>
      </c>
      <c r="BB1070" s="450">
        <v>72</v>
      </c>
      <c r="BC1070" s="450">
        <v>72</v>
      </c>
      <c r="BD1070" s="450">
        <v>67</v>
      </c>
      <c r="BE1070" s="451">
        <v>877.47878560669437</v>
      </c>
      <c r="BF1070" s="450">
        <v>3600</v>
      </c>
      <c r="BG1070" s="451">
        <v>877.47878560669437</v>
      </c>
      <c r="BH1070" s="450">
        <v>3600</v>
      </c>
      <c r="BI1070" s="446" t="s">
        <v>198</v>
      </c>
      <c r="BJ1070" s="482" t="s">
        <v>199</v>
      </c>
      <c r="BK1070" s="482" t="s">
        <v>1858</v>
      </c>
      <c r="BL1070" s="453">
        <v>1.1499999999999999</v>
      </c>
      <c r="BM1070" s="454">
        <v>40</v>
      </c>
      <c r="BN1070" s="454" t="s">
        <v>911</v>
      </c>
      <c r="BO1070" s="483" t="s">
        <v>990</v>
      </c>
      <c r="BP1070" s="454" t="s">
        <v>913</v>
      </c>
      <c r="BQ1070" s="454" t="s">
        <v>195</v>
      </c>
      <c r="BT1070" s="487">
        <v>164</v>
      </c>
    </row>
    <row r="1071" spans="1:72" ht="13.5" customHeight="1">
      <c r="A1071" s="54" t="s">
        <v>1865</v>
      </c>
      <c r="B1071" s="432" t="s">
        <v>1856</v>
      </c>
      <c r="C1071" s="432">
        <v>700</v>
      </c>
      <c r="D1071" s="432">
        <v>2</v>
      </c>
      <c r="E1071" s="432" t="s">
        <v>1866</v>
      </c>
      <c r="F1071" s="433">
        <v>3585</v>
      </c>
      <c r="G1071" s="456">
        <v>3477.45</v>
      </c>
      <c r="H1071" s="479">
        <v>2880</v>
      </c>
      <c r="I1071" s="435" t="s">
        <v>261</v>
      </c>
      <c r="J1071" s="436">
        <v>160</v>
      </c>
      <c r="K1071" s="437">
        <v>128</v>
      </c>
      <c r="L1071" s="438" t="s">
        <v>261</v>
      </c>
      <c r="M1071" s="475">
        <v>400</v>
      </c>
      <c r="N1071" s="437">
        <v>320</v>
      </c>
      <c r="O1071" s="438" t="s">
        <v>261</v>
      </c>
      <c r="P1071" s="475">
        <v>570</v>
      </c>
      <c r="Q1071" s="437">
        <v>455</v>
      </c>
      <c r="R1071" s="438" t="s">
        <v>261</v>
      </c>
      <c r="S1071" s="475">
        <v>750</v>
      </c>
      <c r="T1071" s="437">
        <v>600</v>
      </c>
      <c r="U1071" s="438" t="s">
        <v>261</v>
      </c>
      <c r="V1071" s="475">
        <v>5285</v>
      </c>
      <c r="W1071" s="437">
        <v>4228</v>
      </c>
      <c r="X1071" s="443" t="s">
        <v>231</v>
      </c>
      <c r="Y1071" s="436" t="s">
        <v>261</v>
      </c>
      <c r="Z1071" s="436">
        <v>94.8</v>
      </c>
      <c r="AA1071" s="436">
        <v>95.6</v>
      </c>
      <c r="AB1071" s="436">
        <v>95.8</v>
      </c>
      <c r="AC1071" s="436">
        <v>95.4</v>
      </c>
      <c r="AD1071" s="436">
        <v>86.5</v>
      </c>
      <c r="AE1071" s="436">
        <v>90.4</v>
      </c>
      <c r="AF1071" s="436">
        <v>91.1</v>
      </c>
      <c r="AG1071" s="436">
        <v>1025.5</v>
      </c>
      <c r="AH1071" s="436">
        <v>2564</v>
      </c>
      <c r="AI1071" s="436">
        <v>2974</v>
      </c>
      <c r="AJ1071" s="436">
        <v>1538.25</v>
      </c>
      <c r="AK1071" s="436">
        <v>250</v>
      </c>
      <c r="AL1071" s="436">
        <v>290</v>
      </c>
      <c r="AM1071" s="436">
        <v>150</v>
      </c>
      <c r="AN1071" s="432">
        <v>23</v>
      </c>
      <c r="AO1071" s="432">
        <v>28</v>
      </c>
      <c r="AP1071" s="480">
        <v>5537.8575000000001</v>
      </c>
      <c r="AQ1071" s="481">
        <v>1141.3478675782558</v>
      </c>
      <c r="AR1071" s="446">
        <v>503</v>
      </c>
      <c r="AS1071" s="449">
        <v>152.18536069466302</v>
      </c>
      <c r="AT1071" s="432" t="s">
        <v>299</v>
      </c>
      <c r="AU1071" s="432" t="s">
        <v>197</v>
      </c>
      <c r="AV1071" s="450">
        <v>93</v>
      </c>
      <c r="AW1071" s="450">
        <v>106</v>
      </c>
      <c r="AX1071" s="450">
        <v>83</v>
      </c>
      <c r="AY1071" s="450">
        <v>87</v>
      </c>
      <c r="AZ1071" s="450">
        <v>77</v>
      </c>
      <c r="BA1071" s="450">
        <v>76</v>
      </c>
      <c r="BB1071" s="450">
        <v>75</v>
      </c>
      <c r="BC1071" s="450">
        <v>75</v>
      </c>
      <c r="BD1071" s="450">
        <v>70</v>
      </c>
      <c r="BE1071" s="451">
        <v>1023.7252498744768</v>
      </c>
      <c r="BF1071" s="450">
        <v>3600</v>
      </c>
      <c r="BG1071" s="451">
        <v>1023.7252498744768</v>
      </c>
      <c r="BH1071" s="450">
        <v>3600</v>
      </c>
      <c r="BI1071" s="446" t="s">
        <v>198</v>
      </c>
      <c r="BJ1071" s="482" t="s">
        <v>199</v>
      </c>
      <c r="BK1071" s="482" t="s">
        <v>1867</v>
      </c>
      <c r="BL1071" s="453">
        <v>1.1499999999999999</v>
      </c>
      <c r="BM1071" s="454">
        <v>40</v>
      </c>
      <c r="BN1071" s="454" t="s">
        <v>911</v>
      </c>
      <c r="BO1071" s="483" t="s">
        <v>990</v>
      </c>
      <c r="BP1071" s="454" t="s">
        <v>913</v>
      </c>
      <c r="BQ1071" s="454" t="s">
        <v>195</v>
      </c>
      <c r="BT1071" s="487">
        <v>203</v>
      </c>
    </row>
    <row r="1072" spans="1:72" ht="13.5" customHeight="1">
      <c r="A1072" s="54" t="s">
        <v>1868</v>
      </c>
      <c r="B1072" s="432" t="s">
        <v>1856</v>
      </c>
      <c r="C1072" s="432">
        <v>800</v>
      </c>
      <c r="D1072" s="432">
        <v>2</v>
      </c>
      <c r="E1072" s="432" t="s">
        <v>1866</v>
      </c>
      <c r="F1072" s="433">
        <v>3585</v>
      </c>
      <c r="G1072" s="456">
        <v>3477.45</v>
      </c>
      <c r="H1072" s="479">
        <v>2880</v>
      </c>
      <c r="I1072" s="435" t="s">
        <v>261</v>
      </c>
      <c r="J1072" s="436">
        <v>210</v>
      </c>
      <c r="K1072" s="437">
        <v>170</v>
      </c>
      <c r="L1072" s="438" t="s">
        <v>261</v>
      </c>
      <c r="M1072" s="475">
        <v>480</v>
      </c>
      <c r="N1072" s="437">
        <v>385</v>
      </c>
      <c r="O1072" s="438" t="s">
        <v>261</v>
      </c>
      <c r="P1072" s="475">
        <v>670</v>
      </c>
      <c r="Q1072" s="437">
        <v>535</v>
      </c>
      <c r="R1072" s="438" t="s">
        <v>261</v>
      </c>
      <c r="S1072" s="475">
        <v>870</v>
      </c>
      <c r="T1072" s="437">
        <v>680</v>
      </c>
      <c r="U1072" s="438" t="s">
        <v>261</v>
      </c>
      <c r="V1072" s="475">
        <v>6300</v>
      </c>
      <c r="W1072" s="437">
        <v>5040</v>
      </c>
      <c r="X1072" s="443" t="s">
        <v>231</v>
      </c>
      <c r="Y1072" s="436" t="s">
        <v>261</v>
      </c>
      <c r="Z1072" s="436">
        <v>95.1</v>
      </c>
      <c r="AA1072" s="436">
        <v>96</v>
      </c>
      <c r="AB1072" s="436">
        <v>96.2</v>
      </c>
      <c r="AC1072" s="436">
        <v>95.8</v>
      </c>
      <c r="AD1072" s="436">
        <v>82.4</v>
      </c>
      <c r="AE1072" s="436">
        <v>87.7</v>
      </c>
      <c r="AF1072" s="436">
        <v>89.4</v>
      </c>
      <c r="AG1072" s="436">
        <v>1172</v>
      </c>
      <c r="AH1072" s="436">
        <v>2930</v>
      </c>
      <c r="AI1072" s="436">
        <v>3398</v>
      </c>
      <c r="AJ1072" s="436">
        <v>1758</v>
      </c>
      <c r="AK1072" s="436">
        <v>250</v>
      </c>
      <c r="AL1072" s="436">
        <v>290</v>
      </c>
      <c r="AM1072" s="436">
        <v>150</v>
      </c>
      <c r="AN1072" s="432">
        <v>19</v>
      </c>
      <c r="AO1072" s="432">
        <v>24</v>
      </c>
      <c r="AP1072" s="480">
        <v>5798.0475000000006</v>
      </c>
      <c r="AQ1072" s="481">
        <v>1214.8330660709016</v>
      </c>
      <c r="AR1072" s="446">
        <v>560</v>
      </c>
      <c r="AS1072" s="449">
        <v>165.89684150423693</v>
      </c>
      <c r="AT1072" s="432" t="s">
        <v>299</v>
      </c>
      <c r="AU1072" s="432" t="s">
        <v>197</v>
      </c>
      <c r="AV1072" s="450">
        <v>93</v>
      </c>
      <c r="AW1072" s="450">
        <v>106</v>
      </c>
      <c r="AX1072" s="450">
        <v>83</v>
      </c>
      <c r="AY1072" s="450">
        <v>87</v>
      </c>
      <c r="AZ1072" s="450">
        <v>77</v>
      </c>
      <c r="BA1072" s="450">
        <v>76</v>
      </c>
      <c r="BB1072" s="450">
        <v>75</v>
      </c>
      <c r="BC1072" s="450">
        <v>75</v>
      </c>
      <c r="BD1072" s="450">
        <v>70</v>
      </c>
      <c r="BE1072" s="451">
        <v>1169.9717141422593</v>
      </c>
      <c r="BF1072" s="450">
        <v>3600</v>
      </c>
      <c r="BG1072" s="451">
        <v>1169.9717141422593</v>
      </c>
      <c r="BH1072" s="450">
        <v>3600</v>
      </c>
      <c r="BI1072" s="446" t="s">
        <v>198</v>
      </c>
      <c r="BJ1072" s="482" t="s">
        <v>199</v>
      </c>
      <c r="BK1072" s="482" t="s">
        <v>1867</v>
      </c>
      <c r="BL1072" s="453">
        <v>1.1499999999999999</v>
      </c>
      <c r="BM1072" s="454">
        <v>40</v>
      </c>
      <c r="BN1072" s="454" t="s">
        <v>911</v>
      </c>
      <c r="BO1072" s="483" t="s">
        <v>990</v>
      </c>
      <c r="BP1072" s="454" t="s">
        <v>913</v>
      </c>
      <c r="BQ1072" s="454" t="s">
        <v>195</v>
      </c>
      <c r="BT1072" s="487">
        <v>800</v>
      </c>
    </row>
    <row r="1073" spans="1:72" ht="13.5" customHeight="1">
      <c r="A1073" s="54" t="s">
        <v>1869</v>
      </c>
      <c r="B1073" s="432" t="s">
        <v>1856</v>
      </c>
      <c r="C1073" s="432">
        <v>400</v>
      </c>
      <c r="D1073" s="432">
        <v>4</v>
      </c>
      <c r="E1073" s="432">
        <v>509</v>
      </c>
      <c r="F1073" s="433">
        <v>1790</v>
      </c>
      <c r="G1073" s="456">
        <v>1736.3</v>
      </c>
      <c r="H1073" s="479">
        <v>1440</v>
      </c>
      <c r="I1073" s="435" t="s">
        <v>261</v>
      </c>
      <c r="J1073" s="436">
        <v>140</v>
      </c>
      <c r="K1073" s="437">
        <v>112</v>
      </c>
      <c r="L1073" s="438" t="s">
        <v>261</v>
      </c>
      <c r="M1073" s="475">
        <v>255</v>
      </c>
      <c r="N1073" s="437">
        <v>204</v>
      </c>
      <c r="O1073" s="438" t="s">
        <v>261</v>
      </c>
      <c r="P1073" s="475">
        <v>355</v>
      </c>
      <c r="Q1073" s="437">
        <v>284</v>
      </c>
      <c r="R1073" s="438" t="s">
        <v>261</v>
      </c>
      <c r="S1073" s="475">
        <v>460</v>
      </c>
      <c r="T1073" s="437">
        <v>368</v>
      </c>
      <c r="U1073" s="438" t="s">
        <v>261</v>
      </c>
      <c r="V1073" s="475">
        <v>2900</v>
      </c>
      <c r="W1073" s="437">
        <v>2320</v>
      </c>
      <c r="X1073" s="443" t="s">
        <v>231</v>
      </c>
      <c r="Y1073" s="436" t="s">
        <v>194</v>
      </c>
      <c r="Z1073" s="436">
        <v>96.2</v>
      </c>
      <c r="AA1073" s="436">
        <v>96.7</v>
      </c>
      <c r="AB1073" s="436">
        <v>96.5</v>
      </c>
      <c r="AC1073" s="436">
        <v>96.2</v>
      </c>
      <c r="AD1073" s="436">
        <v>76.3</v>
      </c>
      <c r="AE1073" s="436">
        <v>81.8</v>
      </c>
      <c r="AF1073" s="436">
        <v>84.4</v>
      </c>
      <c r="AG1073" s="436">
        <v>1174.5999999999999</v>
      </c>
      <c r="AH1073" s="436">
        <v>2701.5799999999995</v>
      </c>
      <c r="AI1073" s="436">
        <v>2936.5</v>
      </c>
      <c r="AJ1073" s="436">
        <v>1761.8999999999999</v>
      </c>
      <c r="AK1073" s="436">
        <v>230</v>
      </c>
      <c r="AL1073" s="436">
        <v>250</v>
      </c>
      <c r="AM1073" s="436">
        <v>150</v>
      </c>
      <c r="AN1073" s="432">
        <v>19</v>
      </c>
      <c r="AO1073" s="432">
        <v>23</v>
      </c>
      <c r="AP1073" s="480">
        <v>4104.6075000000001</v>
      </c>
      <c r="AQ1073" s="481">
        <v>930.81893858165165</v>
      </c>
      <c r="AR1073" s="446">
        <v>1550</v>
      </c>
      <c r="AS1073" s="449">
        <v>127.86752108589526</v>
      </c>
      <c r="AT1073" s="432" t="s">
        <v>299</v>
      </c>
      <c r="AU1073" s="432" t="s">
        <v>197</v>
      </c>
      <c r="AV1073" s="450">
        <v>81</v>
      </c>
      <c r="AW1073" s="450">
        <v>94</v>
      </c>
      <c r="AX1073" s="450">
        <v>74</v>
      </c>
      <c r="AY1073" s="450">
        <v>77</v>
      </c>
      <c r="AZ1073" s="450">
        <v>75</v>
      </c>
      <c r="BA1073" s="450">
        <v>72</v>
      </c>
      <c r="BB1073" s="450">
        <v>67</v>
      </c>
      <c r="BC1073" s="450">
        <v>62</v>
      </c>
      <c r="BD1073" s="450">
        <v>58</v>
      </c>
      <c r="BE1073" s="451">
        <v>937.28460227932965</v>
      </c>
      <c r="BF1073" s="450">
        <v>2250</v>
      </c>
      <c r="BG1073" s="451">
        <v>937.28460227932965</v>
      </c>
      <c r="BH1073" s="450">
        <v>2250</v>
      </c>
      <c r="BI1073" s="446" t="s">
        <v>198</v>
      </c>
      <c r="BJ1073" s="482" t="s">
        <v>199</v>
      </c>
      <c r="BK1073" s="482" t="s">
        <v>200</v>
      </c>
      <c r="BL1073" s="453">
        <v>1.1499999999999999</v>
      </c>
      <c r="BM1073" s="454">
        <v>40</v>
      </c>
      <c r="BN1073" s="454" t="s">
        <v>911</v>
      </c>
      <c r="BO1073" s="483" t="s">
        <v>912</v>
      </c>
      <c r="BP1073" s="454" t="s">
        <v>913</v>
      </c>
      <c r="BQ1073" s="454" t="s">
        <v>195</v>
      </c>
      <c r="BT1073" s="487">
        <v>192</v>
      </c>
    </row>
    <row r="1074" spans="1:72" ht="13.5" customHeight="1">
      <c r="A1074" s="54" t="s">
        <v>1870</v>
      </c>
      <c r="B1074" s="432" t="s">
        <v>1856</v>
      </c>
      <c r="C1074" s="432">
        <v>450</v>
      </c>
      <c r="D1074" s="432">
        <v>4</v>
      </c>
      <c r="E1074" s="432">
        <v>5010</v>
      </c>
      <c r="F1074" s="433">
        <v>1790</v>
      </c>
      <c r="G1074" s="456">
        <v>1736.3</v>
      </c>
      <c r="H1074" s="479">
        <v>1440</v>
      </c>
      <c r="I1074" s="435" t="s">
        <v>261</v>
      </c>
      <c r="J1074" s="436">
        <v>150</v>
      </c>
      <c r="K1074" s="437">
        <v>120</v>
      </c>
      <c r="L1074" s="438" t="s">
        <v>261</v>
      </c>
      <c r="M1074" s="475">
        <v>285</v>
      </c>
      <c r="N1074" s="437">
        <v>228</v>
      </c>
      <c r="O1074" s="438" t="s">
        <v>261</v>
      </c>
      <c r="P1074" s="475">
        <v>395</v>
      </c>
      <c r="Q1074" s="437">
        <v>316</v>
      </c>
      <c r="R1074" s="438" t="s">
        <v>261</v>
      </c>
      <c r="S1074" s="475">
        <v>515</v>
      </c>
      <c r="T1074" s="437">
        <v>412</v>
      </c>
      <c r="U1074" s="438" t="s">
        <v>261</v>
      </c>
      <c r="V1074" s="475">
        <v>3250</v>
      </c>
      <c r="W1074" s="437">
        <v>2600</v>
      </c>
      <c r="X1074" s="443" t="s">
        <v>231</v>
      </c>
      <c r="Y1074" s="436" t="s">
        <v>194</v>
      </c>
      <c r="Z1074" s="436">
        <v>96.4</v>
      </c>
      <c r="AA1074" s="436">
        <v>96.7</v>
      </c>
      <c r="AB1074" s="436">
        <v>96.5</v>
      </c>
      <c r="AC1074" s="436">
        <v>96.2</v>
      </c>
      <c r="AD1074" s="436">
        <v>76.7</v>
      </c>
      <c r="AE1074" s="436">
        <v>82.7</v>
      </c>
      <c r="AF1074" s="436">
        <v>84.778554117737883</v>
      </c>
      <c r="AG1074" s="436">
        <v>1325.3</v>
      </c>
      <c r="AH1074" s="436">
        <v>3048.1899999999996</v>
      </c>
      <c r="AI1074" s="436">
        <v>3313.25</v>
      </c>
      <c r="AJ1074" s="436">
        <v>1987.9499999999998</v>
      </c>
      <c r="AK1074" s="436">
        <v>230</v>
      </c>
      <c r="AL1074" s="436">
        <v>250</v>
      </c>
      <c r="AM1074" s="436">
        <v>150</v>
      </c>
      <c r="AN1074" s="432">
        <v>17</v>
      </c>
      <c r="AO1074" s="432">
        <v>21</v>
      </c>
      <c r="AP1074" s="480">
        <v>4301.9549999999999</v>
      </c>
      <c r="AQ1074" s="481">
        <v>1003.3642839081595</v>
      </c>
      <c r="AR1074" s="446">
        <v>1710</v>
      </c>
      <c r="AS1074" s="449">
        <v>143.01812226594816</v>
      </c>
      <c r="AT1074" s="432" t="s">
        <v>299</v>
      </c>
      <c r="AU1074" s="432" t="s">
        <v>197</v>
      </c>
      <c r="AV1074" s="450">
        <v>81</v>
      </c>
      <c r="AW1074" s="450">
        <v>94</v>
      </c>
      <c r="AX1074" s="450">
        <v>74</v>
      </c>
      <c r="AY1074" s="450">
        <v>77</v>
      </c>
      <c r="AZ1074" s="450">
        <v>75</v>
      </c>
      <c r="BA1074" s="450">
        <v>72</v>
      </c>
      <c r="BB1074" s="450">
        <v>67</v>
      </c>
      <c r="BC1074" s="450">
        <v>62</v>
      </c>
      <c r="BD1074" s="450">
        <v>58</v>
      </c>
      <c r="BE1074" s="451">
        <v>1054.4451775642458</v>
      </c>
      <c r="BF1074" s="450">
        <v>2250</v>
      </c>
      <c r="BG1074" s="451">
        <v>1054.4451775642458</v>
      </c>
      <c r="BH1074" s="450">
        <v>2250</v>
      </c>
      <c r="BI1074" s="446" t="s">
        <v>198</v>
      </c>
      <c r="BJ1074" s="482" t="s">
        <v>199</v>
      </c>
      <c r="BK1074" s="482" t="s">
        <v>200</v>
      </c>
      <c r="BL1074" s="453">
        <v>1.1499999999999999</v>
      </c>
      <c r="BM1074" s="454">
        <v>40</v>
      </c>
      <c r="BN1074" s="454" t="s">
        <v>911</v>
      </c>
      <c r="BO1074" s="483" t="s">
        <v>912</v>
      </c>
      <c r="BP1074" s="454" t="s">
        <v>913</v>
      </c>
      <c r="BQ1074" s="454" t="s">
        <v>195</v>
      </c>
      <c r="BT1074" s="487">
        <v>192</v>
      </c>
    </row>
    <row r="1075" spans="1:72" ht="13.5" customHeight="1">
      <c r="A1075" s="54" t="s">
        <v>1871</v>
      </c>
      <c r="B1075" s="432" t="s">
        <v>1856</v>
      </c>
      <c r="C1075" s="432">
        <v>500</v>
      </c>
      <c r="D1075" s="432">
        <v>4</v>
      </c>
      <c r="E1075" s="432">
        <v>5011</v>
      </c>
      <c r="F1075" s="433">
        <v>1790</v>
      </c>
      <c r="G1075" s="456">
        <v>1736.3</v>
      </c>
      <c r="H1075" s="479">
        <v>1440</v>
      </c>
      <c r="I1075" s="435" t="s">
        <v>261</v>
      </c>
      <c r="J1075" s="436">
        <v>160</v>
      </c>
      <c r="K1075" s="437">
        <v>128</v>
      </c>
      <c r="L1075" s="438" t="s">
        <v>261</v>
      </c>
      <c r="M1075" s="475">
        <v>310</v>
      </c>
      <c r="N1075" s="437">
        <v>248</v>
      </c>
      <c r="O1075" s="438" t="s">
        <v>261</v>
      </c>
      <c r="P1075" s="475">
        <v>425</v>
      </c>
      <c r="Q1075" s="437">
        <v>340</v>
      </c>
      <c r="R1075" s="438" t="s">
        <v>261</v>
      </c>
      <c r="S1075" s="475">
        <v>570</v>
      </c>
      <c r="T1075" s="437">
        <v>456</v>
      </c>
      <c r="U1075" s="438" t="s">
        <v>261</v>
      </c>
      <c r="V1075" s="475">
        <v>3625</v>
      </c>
      <c r="W1075" s="437">
        <v>2900</v>
      </c>
      <c r="X1075" s="443" t="s">
        <v>231</v>
      </c>
      <c r="Y1075" s="436" t="s">
        <v>194</v>
      </c>
      <c r="Z1075" s="436">
        <v>96.5</v>
      </c>
      <c r="AA1075" s="436">
        <v>96.8</v>
      </c>
      <c r="AB1075" s="436">
        <v>96.7</v>
      </c>
      <c r="AC1075" s="436">
        <v>96.5</v>
      </c>
      <c r="AD1075" s="436">
        <v>78.2</v>
      </c>
      <c r="AE1075" s="436">
        <v>85.256322330809581</v>
      </c>
      <c r="AF1075" s="436">
        <v>84.9</v>
      </c>
      <c r="AG1075" s="436">
        <v>1469.2</v>
      </c>
      <c r="AH1075" s="436">
        <v>3379.2</v>
      </c>
      <c r="AI1075" s="436">
        <v>3673</v>
      </c>
      <c r="AJ1075" s="436">
        <v>2203.8000000000002</v>
      </c>
      <c r="AK1075" s="436">
        <v>230</v>
      </c>
      <c r="AL1075" s="436">
        <v>250</v>
      </c>
      <c r="AM1075" s="436">
        <v>150</v>
      </c>
      <c r="AN1075" s="432">
        <v>18</v>
      </c>
      <c r="AO1075" s="432">
        <v>22</v>
      </c>
      <c r="AP1075" s="480">
        <v>4509.1588499999998</v>
      </c>
      <c r="AQ1075" s="481">
        <v>1073.7761351705008</v>
      </c>
      <c r="AR1075" s="446">
        <v>1880</v>
      </c>
      <c r="AS1075" s="449">
        <v>158.06418752504152</v>
      </c>
      <c r="AT1075" s="432" t="s">
        <v>299</v>
      </c>
      <c r="AU1075" s="432" t="s">
        <v>197</v>
      </c>
      <c r="AV1075" s="450">
        <v>81</v>
      </c>
      <c r="AW1075" s="450">
        <v>94</v>
      </c>
      <c r="AX1075" s="450">
        <v>74</v>
      </c>
      <c r="AY1075" s="450">
        <v>77</v>
      </c>
      <c r="AZ1075" s="450">
        <v>75</v>
      </c>
      <c r="BA1075" s="450">
        <v>72</v>
      </c>
      <c r="BB1075" s="450">
        <v>67</v>
      </c>
      <c r="BC1075" s="450">
        <v>62</v>
      </c>
      <c r="BD1075" s="450">
        <v>58</v>
      </c>
      <c r="BE1075" s="451">
        <v>1171.6057528491619</v>
      </c>
      <c r="BF1075" s="450">
        <v>2250</v>
      </c>
      <c r="BG1075" s="451">
        <v>1171.6057528491619</v>
      </c>
      <c r="BH1075" s="450">
        <v>2250</v>
      </c>
      <c r="BI1075" s="446" t="s">
        <v>198</v>
      </c>
      <c r="BJ1075" s="482" t="s">
        <v>199</v>
      </c>
      <c r="BK1075" s="482" t="s">
        <v>200</v>
      </c>
      <c r="BL1075" s="453">
        <v>1.1499999999999999</v>
      </c>
      <c r="BM1075" s="454">
        <v>40</v>
      </c>
      <c r="BN1075" s="454" t="s">
        <v>911</v>
      </c>
      <c r="BO1075" s="483" t="s">
        <v>912</v>
      </c>
      <c r="BP1075" s="454" t="s">
        <v>913</v>
      </c>
      <c r="BQ1075" s="454" t="s">
        <v>195</v>
      </c>
      <c r="BT1075" s="487">
        <v>192</v>
      </c>
    </row>
    <row r="1076" spans="1:72" ht="13.5" customHeight="1">
      <c r="A1076" s="54" t="s">
        <v>1872</v>
      </c>
      <c r="B1076" s="432" t="s">
        <v>1856</v>
      </c>
      <c r="C1076" s="432">
        <v>600</v>
      </c>
      <c r="D1076" s="432">
        <v>4</v>
      </c>
      <c r="E1076" s="432">
        <v>5012</v>
      </c>
      <c r="F1076" s="433">
        <v>1790</v>
      </c>
      <c r="G1076" s="456">
        <v>1736.3</v>
      </c>
      <c r="H1076" s="479">
        <v>1440</v>
      </c>
      <c r="I1076" s="435" t="s">
        <v>261</v>
      </c>
      <c r="J1076" s="436">
        <v>190</v>
      </c>
      <c r="K1076" s="437">
        <v>152</v>
      </c>
      <c r="L1076" s="438" t="s">
        <v>261</v>
      </c>
      <c r="M1076" s="475">
        <v>375</v>
      </c>
      <c r="N1076" s="437">
        <v>300</v>
      </c>
      <c r="O1076" s="438" t="s">
        <v>261</v>
      </c>
      <c r="P1076" s="475">
        <v>520</v>
      </c>
      <c r="Q1076" s="437">
        <v>416</v>
      </c>
      <c r="R1076" s="438" t="s">
        <v>261</v>
      </c>
      <c r="S1076" s="475">
        <v>686</v>
      </c>
      <c r="T1076" s="437">
        <v>548.79999999999995</v>
      </c>
      <c r="U1076" s="438" t="s">
        <v>261</v>
      </c>
      <c r="V1076" s="475">
        <v>4400</v>
      </c>
      <c r="W1076" s="437">
        <v>3520</v>
      </c>
      <c r="X1076" s="443" t="s">
        <v>231</v>
      </c>
      <c r="Y1076" s="436" t="s">
        <v>261</v>
      </c>
      <c r="Z1076" s="436">
        <v>96.6</v>
      </c>
      <c r="AA1076" s="436">
        <v>96.9</v>
      </c>
      <c r="AB1076" s="436">
        <v>96.7</v>
      </c>
      <c r="AC1076" s="436">
        <v>96.5</v>
      </c>
      <c r="AD1076" s="436">
        <v>77.5</v>
      </c>
      <c r="AE1076" s="436">
        <v>83.6</v>
      </c>
      <c r="AF1076" s="436">
        <v>84.7</v>
      </c>
      <c r="AG1076" s="436">
        <v>1767.6</v>
      </c>
      <c r="AH1076" s="436">
        <v>4065.4799999999996</v>
      </c>
      <c r="AI1076" s="436">
        <v>4419</v>
      </c>
      <c r="AJ1076" s="436">
        <v>2651.3999999999996</v>
      </c>
      <c r="AK1076" s="436">
        <v>230</v>
      </c>
      <c r="AL1076" s="436">
        <v>250</v>
      </c>
      <c r="AM1076" s="436">
        <v>150</v>
      </c>
      <c r="AN1076" s="432">
        <v>19</v>
      </c>
      <c r="AO1076" s="432">
        <v>23</v>
      </c>
      <c r="AP1076" s="480">
        <v>4993.2224999999999</v>
      </c>
      <c r="AQ1076" s="481">
        <v>1184.9751924675352</v>
      </c>
      <c r="AR1076" s="446">
        <v>2202</v>
      </c>
      <c r="AS1076" s="449">
        <v>171.98174942617587</v>
      </c>
      <c r="AT1076" s="432" t="s">
        <v>299</v>
      </c>
      <c r="AU1076" s="432" t="s">
        <v>197</v>
      </c>
      <c r="AV1076" s="450">
        <v>81</v>
      </c>
      <c r="AW1076" s="450">
        <v>94</v>
      </c>
      <c r="AX1076" s="450">
        <v>74</v>
      </c>
      <c r="AY1076" s="450">
        <v>77</v>
      </c>
      <c r="AZ1076" s="450">
        <v>75</v>
      </c>
      <c r="BA1076" s="450">
        <v>72</v>
      </c>
      <c r="BB1076" s="450">
        <v>67</v>
      </c>
      <c r="BC1076" s="450">
        <v>62</v>
      </c>
      <c r="BD1076" s="450">
        <v>58</v>
      </c>
      <c r="BE1076" s="451">
        <v>1405.9269034189942</v>
      </c>
      <c r="BF1076" s="450">
        <v>2250</v>
      </c>
      <c r="BG1076" s="451">
        <v>1405.9269034189942</v>
      </c>
      <c r="BH1076" s="450">
        <v>2250</v>
      </c>
      <c r="BI1076" s="446" t="s">
        <v>198</v>
      </c>
      <c r="BJ1076" s="482" t="s">
        <v>199</v>
      </c>
      <c r="BK1076" s="482" t="s">
        <v>200</v>
      </c>
      <c r="BL1076" s="453">
        <v>1.1499999999999999</v>
      </c>
      <c r="BM1076" s="454">
        <v>40</v>
      </c>
      <c r="BN1076" s="454" t="s">
        <v>911</v>
      </c>
      <c r="BO1076" s="483" t="s">
        <v>912</v>
      </c>
      <c r="BP1076" s="454" t="s">
        <v>913</v>
      </c>
      <c r="BQ1076" s="454" t="s">
        <v>195</v>
      </c>
      <c r="BT1076" s="487">
        <v>192</v>
      </c>
    </row>
    <row r="1077" spans="1:72" ht="13.5" customHeight="1">
      <c r="A1077" s="54" t="s">
        <v>1873</v>
      </c>
      <c r="B1077" s="432" t="s">
        <v>1856</v>
      </c>
      <c r="C1077" s="432">
        <v>700</v>
      </c>
      <c r="D1077" s="432">
        <v>4</v>
      </c>
      <c r="E1077" s="432">
        <v>5013</v>
      </c>
      <c r="F1077" s="433">
        <v>1790</v>
      </c>
      <c r="G1077" s="456">
        <v>1736.3</v>
      </c>
      <c r="H1077" s="479">
        <v>1440</v>
      </c>
      <c r="I1077" s="435" t="s">
        <v>261</v>
      </c>
      <c r="J1077" s="436">
        <v>305</v>
      </c>
      <c r="K1077" s="437">
        <v>244</v>
      </c>
      <c r="L1077" s="438" t="s">
        <v>261</v>
      </c>
      <c r="M1077" s="475">
        <v>415</v>
      </c>
      <c r="N1077" s="437">
        <v>332</v>
      </c>
      <c r="O1077" s="438" t="s">
        <v>261</v>
      </c>
      <c r="P1077" s="475">
        <v>590</v>
      </c>
      <c r="Q1077" s="437">
        <v>472</v>
      </c>
      <c r="R1077" s="438" t="s">
        <v>261</v>
      </c>
      <c r="S1077" s="475">
        <v>830</v>
      </c>
      <c r="T1077" s="437">
        <v>664</v>
      </c>
      <c r="U1077" s="438" t="s">
        <v>261</v>
      </c>
      <c r="V1077" s="475">
        <v>5395</v>
      </c>
      <c r="W1077" s="437">
        <v>4316</v>
      </c>
      <c r="X1077" s="443" t="s">
        <v>231</v>
      </c>
      <c r="Y1077" s="436" t="s">
        <v>261</v>
      </c>
      <c r="Z1077" s="436">
        <v>97.3</v>
      </c>
      <c r="AA1077" s="436">
        <v>97.2</v>
      </c>
      <c r="AB1077" s="436">
        <v>96.7</v>
      </c>
      <c r="AC1077" s="436">
        <v>96.5</v>
      </c>
      <c r="AD1077" s="436">
        <v>81.154973722540589</v>
      </c>
      <c r="AE1077" s="436">
        <v>85.713466766826954</v>
      </c>
      <c r="AF1077" s="436">
        <v>81.7</v>
      </c>
      <c r="AG1077" s="436">
        <v>2056.3000000000002</v>
      </c>
      <c r="AH1077" s="436">
        <v>4729.49</v>
      </c>
      <c r="AI1077" s="436">
        <v>5140.75</v>
      </c>
      <c r="AJ1077" s="436">
        <v>3084.4500000000003</v>
      </c>
      <c r="AK1077" s="436">
        <v>230</v>
      </c>
      <c r="AL1077" s="436">
        <v>250</v>
      </c>
      <c r="AM1077" s="436">
        <v>150</v>
      </c>
      <c r="AN1077" s="432">
        <v>18</v>
      </c>
      <c r="AO1077" s="432">
        <v>22</v>
      </c>
      <c r="AP1077" s="480">
        <v>5591.88</v>
      </c>
      <c r="AQ1077" s="481">
        <v>1396.2107462545591</v>
      </c>
      <c r="AR1077" s="446">
        <v>2514</v>
      </c>
      <c r="AS1077" s="449">
        <v>217.11994520345607</v>
      </c>
      <c r="AT1077" s="432" t="s">
        <v>299</v>
      </c>
      <c r="AU1077" s="432" t="s">
        <v>197</v>
      </c>
      <c r="AV1077" s="450">
        <v>85</v>
      </c>
      <c r="AW1077" s="450">
        <v>98</v>
      </c>
      <c r="AX1077" s="450">
        <v>78</v>
      </c>
      <c r="AY1077" s="450">
        <v>80</v>
      </c>
      <c r="AZ1077" s="450">
        <v>78</v>
      </c>
      <c r="BA1077" s="450">
        <v>75</v>
      </c>
      <c r="BB1077" s="450">
        <v>71</v>
      </c>
      <c r="BC1077" s="450">
        <v>66</v>
      </c>
      <c r="BD1077" s="450">
        <v>63</v>
      </c>
      <c r="BE1077" s="451">
        <v>1640.2480539888268</v>
      </c>
      <c r="BF1077" s="450">
        <v>2250</v>
      </c>
      <c r="BG1077" s="451">
        <v>1640.2480539888268</v>
      </c>
      <c r="BH1077" s="450">
        <v>2250</v>
      </c>
      <c r="BI1077" s="446" t="s">
        <v>198</v>
      </c>
      <c r="BJ1077" s="482" t="s">
        <v>199</v>
      </c>
      <c r="BK1077" s="482" t="s">
        <v>200</v>
      </c>
      <c r="BL1077" s="453">
        <v>1.1499999999999999</v>
      </c>
      <c r="BM1077" s="454">
        <v>40</v>
      </c>
      <c r="BN1077" s="454" t="s">
        <v>911</v>
      </c>
      <c r="BO1077" s="483" t="s">
        <v>990</v>
      </c>
      <c r="BP1077" s="454" t="s">
        <v>913</v>
      </c>
      <c r="BQ1077" s="454" t="s">
        <v>195</v>
      </c>
      <c r="BT1077" s="487">
        <v>192</v>
      </c>
    </row>
    <row r="1078" spans="1:72" ht="13.5" customHeight="1">
      <c r="A1078" s="54" t="s">
        <v>1874</v>
      </c>
      <c r="B1078" s="432" t="s">
        <v>1856</v>
      </c>
      <c r="C1078" s="432">
        <v>800</v>
      </c>
      <c r="D1078" s="432">
        <v>4</v>
      </c>
      <c r="E1078" s="432">
        <v>5013</v>
      </c>
      <c r="F1078" s="433">
        <v>1790</v>
      </c>
      <c r="G1078" s="456">
        <v>1736.3</v>
      </c>
      <c r="H1078" s="479">
        <v>1440</v>
      </c>
      <c r="I1078" s="435" t="s">
        <v>261</v>
      </c>
      <c r="J1078" s="436">
        <v>335</v>
      </c>
      <c r="K1078" s="437">
        <v>268</v>
      </c>
      <c r="L1078" s="438" t="s">
        <v>261</v>
      </c>
      <c r="M1078" s="475">
        <v>475</v>
      </c>
      <c r="N1078" s="437">
        <v>380</v>
      </c>
      <c r="O1078" s="438" t="s">
        <v>261</v>
      </c>
      <c r="P1078" s="475">
        <v>675</v>
      </c>
      <c r="Q1078" s="437">
        <v>540</v>
      </c>
      <c r="R1078" s="438" t="s">
        <v>261</v>
      </c>
      <c r="S1078" s="475">
        <v>920</v>
      </c>
      <c r="T1078" s="437">
        <v>736</v>
      </c>
      <c r="U1078" s="438" t="s">
        <v>261</v>
      </c>
      <c r="V1078" s="475">
        <v>5980</v>
      </c>
      <c r="W1078" s="437">
        <v>4784</v>
      </c>
      <c r="X1078" s="443" t="s">
        <v>231</v>
      </c>
      <c r="Y1078" s="436" t="s">
        <v>261</v>
      </c>
      <c r="Z1078" s="436">
        <v>97.4</v>
      </c>
      <c r="AA1078" s="436">
        <v>97.2</v>
      </c>
      <c r="AB1078" s="436">
        <v>96.7</v>
      </c>
      <c r="AC1078" s="436">
        <v>96.5</v>
      </c>
      <c r="AD1078" s="436">
        <v>80.949740135043854</v>
      </c>
      <c r="AE1078" s="436">
        <v>85.622764685592216</v>
      </c>
      <c r="AF1078" s="436">
        <v>84.2</v>
      </c>
      <c r="AG1078" s="436">
        <v>2349.9</v>
      </c>
      <c r="AH1078" s="436">
        <v>5404.7699999999995</v>
      </c>
      <c r="AI1078" s="436">
        <v>5874.75</v>
      </c>
      <c r="AJ1078" s="436">
        <v>3524.8500000000004</v>
      </c>
      <c r="AK1078" s="436">
        <v>230</v>
      </c>
      <c r="AL1078" s="436">
        <v>250</v>
      </c>
      <c r="AM1078" s="436">
        <v>150</v>
      </c>
      <c r="AN1078" s="432">
        <v>17</v>
      </c>
      <c r="AO1078" s="432">
        <v>21</v>
      </c>
      <c r="AP1078" s="480">
        <v>5839.9425000000001</v>
      </c>
      <c r="AQ1078" s="481">
        <v>1478.3579060606239</v>
      </c>
      <c r="AR1078" s="446">
        <v>2815</v>
      </c>
      <c r="AS1078" s="449">
        <v>234.67368800573169</v>
      </c>
      <c r="AT1078" s="432" t="s">
        <v>299</v>
      </c>
      <c r="AU1078" s="432" t="s">
        <v>197</v>
      </c>
      <c r="AV1078" s="450">
        <v>85</v>
      </c>
      <c r="AW1078" s="450">
        <v>98</v>
      </c>
      <c r="AX1078" s="450">
        <v>78</v>
      </c>
      <c r="AY1078" s="450">
        <v>80</v>
      </c>
      <c r="AZ1078" s="450">
        <v>78</v>
      </c>
      <c r="BA1078" s="450">
        <v>75</v>
      </c>
      <c r="BB1078" s="450">
        <v>71</v>
      </c>
      <c r="BC1078" s="450">
        <v>66</v>
      </c>
      <c r="BD1078" s="450">
        <v>63</v>
      </c>
      <c r="BE1078" s="451">
        <v>1874.5692045586593</v>
      </c>
      <c r="BF1078" s="450">
        <v>2250</v>
      </c>
      <c r="BG1078" s="451">
        <v>1874.5692045586593</v>
      </c>
      <c r="BH1078" s="450">
        <v>2250</v>
      </c>
      <c r="BI1078" s="446" t="s">
        <v>198</v>
      </c>
      <c r="BJ1078" s="482" t="s">
        <v>199</v>
      </c>
      <c r="BK1078" s="482" t="s">
        <v>1875</v>
      </c>
      <c r="BL1078" s="453">
        <v>1.1499999999999999</v>
      </c>
      <c r="BM1078" s="454">
        <v>40</v>
      </c>
      <c r="BN1078" s="454" t="s">
        <v>911</v>
      </c>
      <c r="BO1078" s="483" t="s">
        <v>990</v>
      </c>
      <c r="BP1078" s="454" t="s">
        <v>913</v>
      </c>
      <c r="BQ1078" s="454" t="s">
        <v>195</v>
      </c>
      <c r="BT1078" s="487">
        <v>192</v>
      </c>
    </row>
    <row r="1079" spans="1:72" ht="13.5" customHeight="1">
      <c r="A1079" s="54" t="s">
        <v>1876</v>
      </c>
      <c r="B1079" s="432" t="s">
        <v>1856</v>
      </c>
      <c r="C1079" s="432">
        <v>350</v>
      </c>
      <c r="D1079" s="432">
        <v>6</v>
      </c>
      <c r="E1079" s="432">
        <v>5010</v>
      </c>
      <c r="F1079" s="433">
        <v>1190</v>
      </c>
      <c r="G1079" s="456">
        <v>1130.5</v>
      </c>
      <c r="H1079" s="479">
        <v>1050</v>
      </c>
      <c r="I1079" s="435" t="s">
        <v>261</v>
      </c>
      <c r="J1079" s="436">
        <v>140</v>
      </c>
      <c r="K1079" s="437">
        <v>112</v>
      </c>
      <c r="L1079" s="438" t="s">
        <v>261</v>
      </c>
      <c r="M1079" s="439">
        <v>230</v>
      </c>
      <c r="N1079" s="437">
        <v>185</v>
      </c>
      <c r="O1079" s="438" t="s">
        <v>261</v>
      </c>
      <c r="P1079" s="439">
        <v>315</v>
      </c>
      <c r="Q1079" s="437">
        <v>255</v>
      </c>
      <c r="R1079" s="438" t="s">
        <v>261</v>
      </c>
      <c r="S1079" s="439">
        <v>410</v>
      </c>
      <c r="T1079" s="437">
        <v>328</v>
      </c>
      <c r="U1079" s="438" t="s">
        <v>261</v>
      </c>
      <c r="V1079" s="439">
        <v>2550</v>
      </c>
      <c r="W1079" s="437">
        <v>2040</v>
      </c>
      <c r="X1079" s="443" t="s">
        <v>231</v>
      </c>
      <c r="Y1079" s="436" t="s">
        <v>194</v>
      </c>
      <c r="Z1079" s="436">
        <v>96.6</v>
      </c>
      <c r="AA1079" s="436">
        <v>96.6</v>
      </c>
      <c r="AB1079" s="436">
        <v>96.2</v>
      </c>
      <c r="AC1079" s="436">
        <v>95.8</v>
      </c>
      <c r="AD1079" s="436">
        <v>74.3</v>
      </c>
      <c r="AE1079" s="436">
        <v>81.5</v>
      </c>
      <c r="AF1079" s="436">
        <v>84.1</v>
      </c>
      <c r="AG1079" s="436">
        <v>1543</v>
      </c>
      <c r="AH1079" s="436">
        <v>4166.1000000000004</v>
      </c>
      <c r="AI1079" s="436">
        <v>3857.5</v>
      </c>
      <c r="AJ1079" s="436">
        <v>3394.6000000000004</v>
      </c>
      <c r="AK1079" s="436">
        <v>270</v>
      </c>
      <c r="AL1079" s="436">
        <v>250</v>
      </c>
      <c r="AM1079" s="436">
        <v>220</v>
      </c>
      <c r="AN1079" s="432">
        <v>30</v>
      </c>
      <c r="AO1079" s="432">
        <v>35</v>
      </c>
      <c r="AP1079" s="480">
        <v>4386.8474999999999</v>
      </c>
      <c r="AQ1079" s="481">
        <v>1203.5755272075501</v>
      </c>
      <c r="AR1079" s="446">
        <v>3720</v>
      </c>
      <c r="AS1079" s="449">
        <v>229.18148478702932</v>
      </c>
      <c r="AT1079" s="432" t="s">
        <v>299</v>
      </c>
      <c r="AU1079" s="432" t="s">
        <v>197</v>
      </c>
      <c r="AV1079" s="450">
        <v>77</v>
      </c>
      <c r="AW1079" s="450">
        <v>90</v>
      </c>
      <c r="AX1079" s="450">
        <v>71</v>
      </c>
      <c r="AY1079" s="450">
        <v>72</v>
      </c>
      <c r="AZ1079" s="450">
        <v>72</v>
      </c>
      <c r="BA1079" s="450">
        <v>66</v>
      </c>
      <c r="BB1079" s="450">
        <v>60</v>
      </c>
      <c r="BC1079" s="450">
        <v>54</v>
      </c>
      <c r="BD1079" s="450">
        <v>50</v>
      </c>
      <c r="BE1079" s="451">
        <v>1233.6319397647057</v>
      </c>
      <c r="BF1079" s="450">
        <v>1500</v>
      </c>
      <c r="BG1079" s="451">
        <v>1233.6319397647057</v>
      </c>
      <c r="BH1079" s="450">
        <v>1500</v>
      </c>
      <c r="BI1079" s="446" t="s">
        <v>198</v>
      </c>
      <c r="BJ1079" s="482" t="s">
        <v>199</v>
      </c>
      <c r="BK1079" s="482" t="s">
        <v>200</v>
      </c>
      <c r="BL1079" s="453">
        <v>1.1499999999999999</v>
      </c>
      <c r="BM1079" s="454">
        <v>40</v>
      </c>
      <c r="BN1079" s="454" t="s">
        <v>911</v>
      </c>
      <c r="BO1079" s="483" t="s">
        <v>912</v>
      </c>
      <c r="BP1079" s="454" t="s">
        <v>913</v>
      </c>
      <c r="BQ1079" s="454" t="s">
        <v>195</v>
      </c>
      <c r="BT1079" s="487">
        <v>227</v>
      </c>
    </row>
    <row r="1080" spans="1:72" ht="13.5" customHeight="1">
      <c r="A1080" s="54" t="s">
        <v>1877</v>
      </c>
      <c r="B1080" s="432" t="s">
        <v>1856</v>
      </c>
      <c r="C1080" s="432">
        <v>400</v>
      </c>
      <c r="D1080" s="432">
        <v>6</v>
      </c>
      <c r="E1080" s="432">
        <v>5011</v>
      </c>
      <c r="F1080" s="433">
        <v>1190</v>
      </c>
      <c r="G1080" s="456">
        <v>1130.5</v>
      </c>
      <c r="H1080" s="479">
        <v>1050</v>
      </c>
      <c r="I1080" s="435" t="s">
        <v>261</v>
      </c>
      <c r="J1080" s="436">
        <v>160</v>
      </c>
      <c r="K1080" s="437">
        <v>128</v>
      </c>
      <c r="L1080" s="438" t="s">
        <v>261</v>
      </c>
      <c r="M1080" s="439">
        <v>260</v>
      </c>
      <c r="N1080" s="437">
        <v>210</v>
      </c>
      <c r="O1080" s="438" t="s">
        <v>261</v>
      </c>
      <c r="P1080" s="439">
        <v>360</v>
      </c>
      <c r="Q1080" s="437">
        <v>290</v>
      </c>
      <c r="R1080" s="438" t="s">
        <v>261</v>
      </c>
      <c r="S1080" s="439">
        <v>470</v>
      </c>
      <c r="T1080" s="437">
        <v>376</v>
      </c>
      <c r="U1080" s="438" t="s">
        <v>261</v>
      </c>
      <c r="V1080" s="439">
        <v>2900</v>
      </c>
      <c r="W1080" s="437">
        <v>2320</v>
      </c>
      <c r="X1080" s="443" t="s">
        <v>231</v>
      </c>
      <c r="Y1080" s="436" t="s">
        <v>194</v>
      </c>
      <c r="Z1080" s="436">
        <v>96.6</v>
      </c>
      <c r="AA1080" s="436">
        <v>96.6</v>
      </c>
      <c r="AB1080" s="436">
        <v>96.2</v>
      </c>
      <c r="AC1080" s="436">
        <v>95.8</v>
      </c>
      <c r="AD1080" s="436">
        <v>74.3</v>
      </c>
      <c r="AE1080" s="436">
        <v>81.5</v>
      </c>
      <c r="AF1080" s="436">
        <v>84.1</v>
      </c>
      <c r="AG1080" s="436">
        <v>1763.5</v>
      </c>
      <c r="AH1080" s="436">
        <v>4761.4500000000007</v>
      </c>
      <c r="AI1080" s="436">
        <v>4408.75</v>
      </c>
      <c r="AJ1080" s="436">
        <v>3879.7000000000003</v>
      </c>
      <c r="AK1080" s="436">
        <v>270</v>
      </c>
      <c r="AL1080" s="436">
        <v>250</v>
      </c>
      <c r="AM1080" s="436">
        <v>220</v>
      </c>
      <c r="AN1080" s="432">
        <v>30</v>
      </c>
      <c r="AO1080" s="432">
        <v>35</v>
      </c>
      <c r="AP1080" s="480">
        <v>4529</v>
      </c>
      <c r="AQ1080" s="481">
        <v>1286.0235547718523</v>
      </c>
      <c r="AR1080" s="446">
        <v>4199</v>
      </c>
      <c r="AS1080" s="449">
        <v>251.26956585292442</v>
      </c>
      <c r="AT1080" s="432" t="s">
        <v>299</v>
      </c>
      <c r="AU1080" s="432" t="s">
        <v>197</v>
      </c>
      <c r="AV1080" s="450">
        <v>77</v>
      </c>
      <c r="AW1080" s="450">
        <v>90</v>
      </c>
      <c r="AX1080" s="450">
        <v>71</v>
      </c>
      <c r="AY1080" s="450">
        <v>72</v>
      </c>
      <c r="AZ1080" s="450">
        <v>72</v>
      </c>
      <c r="BA1080" s="450">
        <v>66</v>
      </c>
      <c r="BB1080" s="450">
        <v>60</v>
      </c>
      <c r="BC1080" s="450">
        <v>54</v>
      </c>
      <c r="BD1080" s="450">
        <v>54</v>
      </c>
      <c r="BE1080" s="451">
        <v>1409.8650740168066</v>
      </c>
      <c r="BF1080" s="450">
        <v>1500</v>
      </c>
      <c r="BG1080" s="451">
        <v>1409.8650740168066</v>
      </c>
      <c r="BH1080" s="450">
        <v>1500</v>
      </c>
      <c r="BI1080" s="446" t="s">
        <v>198</v>
      </c>
      <c r="BJ1080" s="482" t="s">
        <v>199</v>
      </c>
      <c r="BK1080" s="482" t="s">
        <v>200</v>
      </c>
      <c r="BL1080" s="453">
        <v>1.1499999999999999</v>
      </c>
      <c r="BM1080" s="454">
        <v>40</v>
      </c>
      <c r="BN1080" s="454" t="s">
        <v>911</v>
      </c>
      <c r="BO1080" s="483" t="s">
        <v>912</v>
      </c>
      <c r="BP1080" s="454" t="s">
        <v>913</v>
      </c>
      <c r="BQ1080" s="454" t="s">
        <v>195</v>
      </c>
      <c r="BT1080" s="487">
        <v>227</v>
      </c>
    </row>
    <row r="1081" spans="1:72" ht="13.5" customHeight="1">
      <c r="A1081" s="54" t="s">
        <v>1878</v>
      </c>
      <c r="B1081" s="432" t="s">
        <v>1856</v>
      </c>
      <c r="C1081" s="432">
        <v>450</v>
      </c>
      <c r="D1081" s="432">
        <v>6</v>
      </c>
      <c r="E1081" s="432" t="s">
        <v>1879</v>
      </c>
      <c r="F1081" s="433">
        <v>1190</v>
      </c>
      <c r="G1081" s="456">
        <v>1130.5</v>
      </c>
      <c r="H1081" s="479">
        <v>1050</v>
      </c>
      <c r="I1081" s="435" t="s">
        <v>261</v>
      </c>
      <c r="J1081" s="436">
        <v>170</v>
      </c>
      <c r="K1081" s="437">
        <v>136</v>
      </c>
      <c r="L1081" s="438" t="s">
        <v>261</v>
      </c>
      <c r="M1081" s="439">
        <v>300</v>
      </c>
      <c r="N1081" s="437">
        <v>240</v>
      </c>
      <c r="O1081" s="438" t="s">
        <v>261</v>
      </c>
      <c r="P1081" s="439">
        <v>405</v>
      </c>
      <c r="Q1081" s="437">
        <v>325</v>
      </c>
      <c r="R1081" s="438" t="s">
        <v>261</v>
      </c>
      <c r="S1081" s="439">
        <v>525</v>
      </c>
      <c r="T1081" s="437">
        <v>420</v>
      </c>
      <c r="U1081" s="438" t="s">
        <v>261</v>
      </c>
      <c r="V1081" s="439">
        <v>3250</v>
      </c>
      <c r="W1081" s="437">
        <v>2600</v>
      </c>
      <c r="X1081" s="443" t="s">
        <v>231</v>
      </c>
      <c r="Y1081" s="436" t="s">
        <v>194</v>
      </c>
      <c r="Z1081" s="436">
        <v>96.6</v>
      </c>
      <c r="AA1081" s="436">
        <v>96.6</v>
      </c>
      <c r="AB1081" s="436">
        <v>96.2</v>
      </c>
      <c r="AC1081" s="436">
        <v>95.8</v>
      </c>
      <c r="AD1081" s="436">
        <v>74.3</v>
      </c>
      <c r="AE1081" s="436">
        <v>81.5</v>
      </c>
      <c r="AF1081" s="436">
        <v>84.1</v>
      </c>
      <c r="AG1081" s="436">
        <v>1984</v>
      </c>
      <c r="AH1081" s="436">
        <v>5356.8</v>
      </c>
      <c r="AI1081" s="436">
        <v>4960</v>
      </c>
      <c r="AJ1081" s="436">
        <v>4364.8</v>
      </c>
      <c r="AK1081" s="436">
        <v>270</v>
      </c>
      <c r="AL1081" s="436">
        <v>250</v>
      </c>
      <c r="AM1081" s="436">
        <v>220</v>
      </c>
      <c r="AN1081" s="432">
        <v>30</v>
      </c>
      <c r="AO1081" s="432">
        <v>35</v>
      </c>
      <c r="AP1081" s="480">
        <v>5082.5250000000005</v>
      </c>
      <c r="AQ1081" s="481">
        <v>1465.9657483132819</v>
      </c>
      <c r="AR1081" s="446">
        <v>4666</v>
      </c>
      <c r="AS1081" s="449">
        <v>286.78486532180375</v>
      </c>
      <c r="AT1081" s="432" t="s">
        <v>299</v>
      </c>
      <c r="AU1081" s="432" t="s">
        <v>197</v>
      </c>
      <c r="AV1081" s="450">
        <v>77</v>
      </c>
      <c r="AW1081" s="450">
        <v>90</v>
      </c>
      <c r="AX1081" s="450">
        <v>71</v>
      </c>
      <c r="AY1081" s="450">
        <v>72</v>
      </c>
      <c r="AZ1081" s="450">
        <v>72</v>
      </c>
      <c r="BA1081" s="450">
        <v>66</v>
      </c>
      <c r="BB1081" s="450">
        <v>60</v>
      </c>
      <c r="BC1081" s="450">
        <v>54</v>
      </c>
      <c r="BD1081" s="450">
        <v>54</v>
      </c>
      <c r="BE1081" s="451">
        <v>1586.0982082689075</v>
      </c>
      <c r="BF1081" s="450">
        <v>1500</v>
      </c>
      <c r="BG1081" s="451">
        <v>1586.0982082689075</v>
      </c>
      <c r="BH1081" s="450">
        <v>1500</v>
      </c>
      <c r="BI1081" s="446" t="s">
        <v>198</v>
      </c>
      <c r="BJ1081" s="482" t="s">
        <v>199</v>
      </c>
      <c r="BK1081" s="482" t="s">
        <v>200</v>
      </c>
      <c r="BL1081" s="453">
        <v>1.1499999999999999</v>
      </c>
      <c r="BM1081" s="454">
        <v>40</v>
      </c>
      <c r="BN1081" s="454" t="s">
        <v>911</v>
      </c>
      <c r="BO1081" s="483" t="s">
        <v>912</v>
      </c>
      <c r="BP1081" s="454" t="s">
        <v>913</v>
      </c>
      <c r="BQ1081" s="454" t="s">
        <v>195</v>
      </c>
      <c r="BT1081" s="487">
        <v>227</v>
      </c>
    </row>
    <row r="1082" spans="1:72" ht="13.5" customHeight="1">
      <c r="A1082" s="54" t="s">
        <v>1880</v>
      </c>
      <c r="B1082" s="432" t="s">
        <v>1856</v>
      </c>
      <c r="C1082" s="432">
        <v>500</v>
      </c>
      <c r="D1082" s="432">
        <v>6</v>
      </c>
      <c r="E1082" s="432">
        <v>5012</v>
      </c>
      <c r="F1082" s="433">
        <v>1190</v>
      </c>
      <c r="G1082" s="456">
        <v>1130.5</v>
      </c>
      <c r="H1082" s="479">
        <v>1050</v>
      </c>
      <c r="I1082" s="435" t="s">
        <v>261</v>
      </c>
      <c r="J1082" s="436">
        <v>185</v>
      </c>
      <c r="K1082" s="437">
        <v>148</v>
      </c>
      <c r="L1082" s="438" t="s">
        <v>261</v>
      </c>
      <c r="M1082" s="439">
        <v>330</v>
      </c>
      <c r="N1082" s="437">
        <v>265</v>
      </c>
      <c r="O1082" s="438" t="s">
        <v>261</v>
      </c>
      <c r="P1082" s="439">
        <v>445</v>
      </c>
      <c r="Q1082" s="437">
        <v>355</v>
      </c>
      <c r="R1082" s="438" t="s">
        <v>261</v>
      </c>
      <c r="S1082" s="439">
        <v>580</v>
      </c>
      <c r="T1082" s="437">
        <v>464</v>
      </c>
      <c r="U1082" s="438" t="s">
        <v>261</v>
      </c>
      <c r="V1082" s="439">
        <v>3625</v>
      </c>
      <c r="W1082" s="437">
        <v>2900</v>
      </c>
      <c r="X1082" s="443" t="s">
        <v>231</v>
      </c>
      <c r="Y1082" s="436" t="s">
        <v>194</v>
      </c>
      <c r="Z1082" s="436">
        <v>96.6</v>
      </c>
      <c r="AA1082" s="436">
        <v>96.6</v>
      </c>
      <c r="AB1082" s="436">
        <v>96.2</v>
      </c>
      <c r="AC1082" s="436">
        <v>95.8</v>
      </c>
      <c r="AD1082" s="436">
        <v>74.3</v>
      </c>
      <c r="AE1082" s="436">
        <v>81.5</v>
      </c>
      <c r="AF1082" s="436">
        <v>84.1</v>
      </c>
      <c r="AG1082" s="436">
        <v>2204.4</v>
      </c>
      <c r="AH1082" s="436">
        <v>5951.880000000001</v>
      </c>
      <c r="AI1082" s="436">
        <v>5511</v>
      </c>
      <c r="AJ1082" s="436">
        <v>4849.68</v>
      </c>
      <c r="AK1082" s="436">
        <v>270</v>
      </c>
      <c r="AL1082" s="436">
        <v>250</v>
      </c>
      <c r="AM1082" s="436">
        <v>220</v>
      </c>
      <c r="AN1082" s="432">
        <v>30</v>
      </c>
      <c r="AO1082" s="432">
        <v>35</v>
      </c>
      <c r="AP1082" s="480">
        <v>5288.6925000000001</v>
      </c>
      <c r="AQ1082" s="481">
        <v>1600.8807025094125</v>
      </c>
      <c r="AR1082" s="446">
        <v>5130</v>
      </c>
      <c r="AS1082" s="449">
        <v>322.92899797508659</v>
      </c>
      <c r="AT1082" s="432" t="s">
        <v>299</v>
      </c>
      <c r="AU1082" s="432" t="s">
        <v>197</v>
      </c>
      <c r="AV1082" s="450">
        <v>77</v>
      </c>
      <c r="AW1082" s="450">
        <v>90</v>
      </c>
      <c r="AX1082" s="450">
        <v>71</v>
      </c>
      <c r="AY1082" s="450">
        <v>72</v>
      </c>
      <c r="AZ1082" s="450">
        <v>72</v>
      </c>
      <c r="BA1082" s="450">
        <v>66</v>
      </c>
      <c r="BB1082" s="450">
        <v>60</v>
      </c>
      <c r="BC1082" s="450">
        <v>54</v>
      </c>
      <c r="BD1082" s="450">
        <v>54</v>
      </c>
      <c r="BE1082" s="451">
        <v>1762.3313425210083</v>
      </c>
      <c r="BF1082" s="450">
        <v>1500</v>
      </c>
      <c r="BG1082" s="451">
        <v>1762.3313425210083</v>
      </c>
      <c r="BH1082" s="450">
        <v>1500</v>
      </c>
      <c r="BI1082" s="446" t="s">
        <v>198</v>
      </c>
      <c r="BJ1082" s="482" t="s">
        <v>199</v>
      </c>
      <c r="BK1082" s="482" t="s">
        <v>200</v>
      </c>
      <c r="BL1082" s="453">
        <v>1.1499999999999999</v>
      </c>
      <c r="BM1082" s="454">
        <v>40</v>
      </c>
      <c r="BN1082" s="454" t="s">
        <v>911</v>
      </c>
      <c r="BO1082" s="483" t="s">
        <v>912</v>
      </c>
      <c r="BP1082" s="454" t="s">
        <v>913</v>
      </c>
      <c r="BQ1082" s="454" t="s">
        <v>195</v>
      </c>
      <c r="BT1082" s="487">
        <v>227</v>
      </c>
    </row>
    <row r="1083" spans="1:72" ht="13.5" customHeight="1">
      <c r="A1083" s="54" t="s">
        <v>1881</v>
      </c>
      <c r="B1083" s="432" t="s">
        <v>1856</v>
      </c>
      <c r="C1083" s="432">
        <v>600</v>
      </c>
      <c r="D1083" s="432">
        <v>6</v>
      </c>
      <c r="E1083" s="432">
        <v>5013</v>
      </c>
      <c r="F1083" s="433">
        <v>1190</v>
      </c>
      <c r="G1083" s="456">
        <v>1130.5</v>
      </c>
      <c r="H1083" s="479">
        <v>1050</v>
      </c>
      <c r="I1083" s="435" t="s">
        <v>261</v>
      </c>
      <c r="J1083" s="436">
        <v>245</v>
      </c>
      <c r="K1083" s="437">
        <v>196</v>
      </c>
      <c r="L1083" s="438" t="s">
        <v>261</v>
      </c>
      <c r="M1083" s="439">
        <v>395</v>
      </c>
      <c r="N1083" s="437">
        <v>315</v>
      </c>
      <c r="O1083" s="438" t="s">
        <v>261</v>
      </c>
      <c r="P1083" s="439">
        <v>535</v>
      </c>
      <c r="Q1083" s="437">
        <v>430</v>
      </c>
      <c r="R1083" s="438" t="s">
        <v>261</v>
      </c>
      <c r="S1083" s="439">
        <v>695</v>
      </c>
      <c r="T1083" s="437">
        <v>556</v>
      </c>
      <c r="U1083" s="438" t="s">
        <v>261</v>
      </c>
      <c r="V1083" s="439">
        <v>4518</v>
      </c>
      <c r="W1083" s="437">
        <v>3614.4</v>
      </c>
      <c r="X1083" s="443" t="s">
        <v>231</v>
      </c>
      <c r="Y1083" s="436" t="s">
        <v>261</v>
      </c>
      <c r="Z1083" s="436">
        <v>96.6</v>
      </c>
      <c r="AA1083" s="436">
        <v>96.6</v>
      </c>
      <c r="AB1083" s="436">
        <v>96.2</v>
      </c>
      <c r="AC1083" s="436">
        <v>95.8</v>
      </c>
      <c r="AD1083" s="436">
        <v>74.3</v>
      </c>
      <c r="AE1083" s="436">
        <v>81.5</v>
      </c>
      <c r="AF1083" s="436">
        <v>84.1</v>
      </c>
      <c r="AG1083" s="436">
        <v>2644.9</v>
      </c>
      <c r="AH1083" s="436">
        <v>7141.2300000000005</v>
      </c>
      <c r="AI1083" s="436">
        <v>6612.25</v>
      </c>
      <c r="AJ1083" s="436">
        <v>5818.7800000000007</v>
      </c>
      <c r="AK1083" s="436">
        <v>270</v>
      </c>
      <c r="AL1083" s="436">
        <v>250</v>
      </c>
      <c r="AM1083" s="436">
        <v>220</v>
      </c>
      <c r="AN1083" s="432">
        <v>30</v>
      </c>
      <c r="AO1083" s="432">
        <v>35</v>
      </c>
      <c r="AP1083" s="480">
        <v>5391.2250000000004</v>
      </c>
      <c r="AQ1083" s="481">
        <v>1600.8807025094125</v>
      </c>
      <c r="AR1083" s="446">
        <v>6030</v>
      </c>
      <c r="AS1083" s="449">
        <v>322.92899797508659</v>
      </c>
      <c r="AT1083" s="432" t="s">
        <v>299</v>
      </c>
      <c r="AU1083" s="432" t="s">
        <v>197</v>
      </c>
      <c r="AV1083" s="450">
        <v>77</v>
      </c>
      <c r="AW1083" s="450">
        <v>90</v>
      </c>
      <c r="AX1083" s="450">
        <v>71</v>
      </c>
      <c r="AY1083" s="450">
        <v>72</v>
      </c>
      <c r="AZ1083" s="450">
        <v>72</v>
      </c>
      <c r="BA1083" s="450">
        <v>66</v>
      </c>
      <c r="BB1083" s="450">
        <v>60</v>
      </c>
      <c r="BC1083" s="450">
        <v>54</v>
      </c>
      <c r="BD1083" s="450">
        <v>54</v>
      </c>
      <c r="BE1083" s="451">
        <v>2105.9490854560663</v>
      </c>
      <c r="BF1083" s="450">
        <v>1500</v>
      </c>
      <c r="BG1083" s="451">
        <v>2105.9490854560663</v>
      </c>
      <c r="BH1083" s="450">
        <v>1500</v>
      </c>
      <c r="BI1083" s="446" t="s">
        <v>198</v>
      </c>
      <c r="BJ1083" s="482" t="s">
        <v>199</v>
      </c>
      <c r="BK1083" s="482" t="s">
        <v>1875</v>
      </c>
      <c r="BL1083" s="453">
        <v>1.1499999999999999</v>
      </c>
      <c r="BM1083" s="454">
        <v>40</v>
      </c>
      <c r="BN1083" s="454" t="s">
        <v>911</v>
      </c>
      <c r="BO1083" s="483" t="s">
        <v>912</v>
      </c>
      <c r="BP1083" s="454" t="s">
        <v>913</v>
      </c>
      <c r="BQ1083" s="454" t="s">
        <v>195</v>
      </c>
      <c r="BT1083" s="487">
        <v>227</v>
      </c>
    </row>
    <row r="1084" spans="1:72" ht="13.5" customHeight="1">
      <c r="A1084" s="54" t="s">
        <v>1882</v>
      </c>
      <c r="B1084" s="432" t="s">
        <v>1856</v>
      </c>
      <c r="C1084" s="432">
        <v>400</v>
      </c>
      <c r="D1084" s="432">
        <v>4</v>
      </c>
      <c r="E1084" s="432" t="s">
        <v>1883</v>
      </c>
      <c r="F1084" s="433">
        <v>1790</v>
      </c>
      <c r="G1084" s="456">
        <v>1736.3</v>
      </c>
      <c r="H1084" s="479">
        <v>1440</v>
      </c>
      <c r="I1084" s="435" t="s">
        <v>261</v>
      </c>
      <c r="J1084" s="436">
        <v>140</v>
      </c>
      <c r="K1084" s="437">
        <v>112</v>
      </c>
      <c r="L1084" s="438" t="s">
        <v>261</v>
      </c>
      <c r="M1084" s="475">
        <v>255</v>
      </c>
      <c r="N1084" s="437">
        <v>204</v>
      </c>
      <c r="O1084" s="438" t="s">
        <v>261</v>
      </c>
      <c r="P1084" s="475">
        <v>355</v>
      </c>
      <c r="Q1084" s="437">
        <v>284</v>
      </c>
      <c r="R1084" s="438" t="s">
        <v>261</v>
      </c>
      <c r="S1084" s="475">
        <v>460</v>
      </c>
      <c r="T1084" s="437">
        <v>368</v>
      </c>
      <c r="U1084" s="438" t="s">
        <v>261</v>
      </c>
      <c r="V1084" s="475">
        <v>2900</v>
      </c>
      <c r="W1084" s="437">
        <v>2320</v>
      </c>
      <c r="X1084" s="443" t="s">
        <v>231</v>
      </c>
      <c r="Y1084" s="436" t="s">
        <v>194</v>
      </c>
      <c r="Z1084" s="436">
        <v>96.2</v>
      </c>
      <c r="AA1084" s="436">
        <v>96.7</v>
      </c>
      <c r="AB1084" s="436">
        <v>96.5</v>
      </c>
      <c r="AC1084" s="436">
        <v>96.2</v>
      </c>
      <c r="AD1084" s="436">
        <v>76.3</v>
      </c>
      <c r="AE1084" s="436">
        <v>81.8</v>
      </c>
      <c r="AF1084" s="436">
        <v>84.4</v>
      </c>
      <c r="AG1084" s="436">
        <v>1174.5999999999999</v>
      </c>
      <c r="AH1084" s="436">
        <v>2701.5799999999995</v>
      </c>
      <c r="AI1084" s="436">
        <v>2936.5</v>
      </c>
      <c r="AJ1084" s="436">
        <v>1761.8999999999999</v>
      </c>
      <c r="AK1084" s="436">
        <v>230</v>
      </c>
      <c r="AL1084" s="436">
        <v>250</v>
      </c>
      <c r="AM1084" s="436">
        <v>150</v>
      </c>
      <c r="AN1084" s="432">
        <v>19</v>
      </c>
      <c r="AO1084" s="432">
        <v>23</v>
      </c>
      <c r="AP1084" s="480">
        <v>4104.6075000000001</v>
      </c>
      <c r="AQ1084" s="481">
        <v>930.81893858165165</v>
      </c>
      <c r="AR1084" s="446">
        <v>1550</v>
      </c>
      <c r="AS1084" s="449">
        <v>127.86752108589526</v>
      </c>
      <c r="AT1084" s="432" t="s">
        <v>299</v>
      </c>
      <c r="AU1084" s="432" t="s">
        <v>197</v>
      </c>
      <c r="AV1084" s="450">
        <v>81</v>
      </c>
      <c r="AW1084" s="450">
        <v>94</v>
      </c>
      <c r="AX1084" s="450">
        <v>74</v>
      </c>
      <c r="AY1084" s="450">
        <v>77</v>
      </c>
      <c r="AZ1084" s="450">
        <v>75</v>
      </c>
      <c r="BA1084" s="450">
        <v>72</v>
      </c>
      <c r="BB1084" s="450">
        <v>67</v>
      </c>
      <c r="BC1084" s="450">
        <v>62</v>
      </c>
      <c r="BD1084" s="450">
        <v>58</v>
      </c>
      <c r="BE1084" s="451">
        <v>937.28460227932965</v>
      </c>
      <c r="BF1084" s="450">
        <v>2250</v>
      </c>
      <c r="BG1084" s="451">
        <v>937.28460227932965</v>
      </c>
      <c r="BH1084" s="450">
        <v>2250</v>
      </c>
      <c r="BI1084" s="446" t="s">
        <v>198</v>
      </c>
      <c r="BJ1084" s="482" t="s">
        <v>199</v>
      </c>
      <c r="BK1084" s="482" t="s">
        <v>200</v>
      </c>
      <c r="BL1084" s="453">
        <v>1.1499999999999999</v>
      </c>
      <c r="BM1084" s="454">
        <v>40</v>
      </c>
      <c r="BN1084" s="454" t="s">
        <v>911</v>
      </c>
      <c r="BO1084" s="483" t="s">
        <v>912</v>
      </c>
      <c r="BP1084" s="454" t="s">
        <v>913</v>
      </c>
      <c r="BQ1084" s="454" t="s">
        <v>195</v>
      </c>
      <c r="BT1084" s="487">
        <v>192</v>
      </c>
    </row>
    <row r="1085" spans="1:72" ht="13.5" customHeight="1">
      <c r="A1085" s="54" t="s">
        <v>1884</v>
      </c>
      <c r="B1085" s="432" t="s">
        <v>1856</v>
      </c>
      <c r="C1085" s="432">
        <v>450</v>
      </c>
      <c r="D1085" s="432">
        <v>4</v>
      </c>
      <c r="E1085" s="432" t="s">
        <v>1885</v>
      </c>
      <c r="F1085" s="433">
        <v>1790</v>
      </c>
      <c r="G1085" s="456">
        <v>1736.3</v>
      </c>
      <c r="H1085" s="479">
        <v>1440</v>
      </c>
      <c r="I1085" s="435" t="s">
        <v>261</v>
      </c>
      <c r="J1085" s="436">
        <v>150</v>
      </c>
      <c r="K1085" s="437">
        <v>120</v>
      </c>
      <c r="L1085" s="438" t="s">
        <v>261</v>
      </c>
      <c r="M1085" s="475">
        <v>285</v>
      </c>
      <c r="N1085" s="437">
        <v>228</v>
      </c>
      <c r="O1085" s="438" t="s">
        <v>261</v>
      </c>
      <c r="P1085" s="475">
        <v>395</v>
      </c>
      <c r="Q1085" s="437">
        <v>316</v>
      </c>
      <c r="R1085" s="438" t="s">
        <v>261</v>
      </c>
      <c r="S1085" s="475">
        <v>515</v>
      </c>
      <c r="T1085" s="437">
        <v>412</v>
      </c>
      <c r="U1085" s="438" t="s">
        <v>261</v>
      </c>
      <c r="V1085" s="475">
        <v>3250</v>
      </c>
      <c r="W1085" s="437">
        <v>2600</v>
      </c>
      <c r="X1085" s="443" t="s">
        <v>231</v>
      </c>
      <c r="Y1085" s="436" t="s">
        <v>194</v>
      </c>
      <c r="Z1085" s="436">
        <v>96.4</v>
      </c>
      <c r="AA1085" s="436">
        <v>96.7</v>
      </c>
      <c r="AB1085" s="436">
        <v>96.5</v>
      </c>
      <c r="AC1085" s="436">
        <v>96.2</v>
      </c>
      <c r="AD1085" s="436">
        <v>76.7</v>
      </c>
      <c r="AE1085" s="436">
        <v>82.7</v>
      </c>
      <c r="AF1085" s="436">
        <v>84.778554117737883</v>
      </c>
      <c r="AG1085" s="436">
        <v>1325.3</v>
      </c>
      <c r="AH1085" s="436">
        <v>3048.1899999999996</v>
      </c>
      <c r="AI1085" s="436">
        <v>3313.25</v>
      </c>
      <c r="AJ1085" s="436">
        <v>1987.9499999999998</v>
      </c>
      <c r="AK1085" s="436">
        <v>230</v>
      </c>
      <c r="AL1085" s="436">
        <v>250</v>
      </c>
      <c r="AM1085" s="436">
        <v>150</v>
      </c>
      <c r="AN1085" s="432">
        <v>17</v>
      </c>
      <c r="AO1085" s="432">
        <v>21</v>
      </c>
      <c r="AP1085" s="480">
        <v>4301.9549999999999</v>
      </c>
      <c r="AQ1085" s="481">
        <v>1003.3642839081595</v>
      </c>
      <c r="AR1085" s="446">
        <v>1710</v>
      </c>
      <c r="AS1085" s="449">
        <v>143.01812226594816</v>
      </c>
      <c r="AT1085" s="432" t="s">
        <v>299</v>
      </c>
      <c r="AU1085" s="432" t="s">
        <v>197</v>
      </c>
      <c r="AV1085" s="450">
        <v>81</v>
      </c>
      <c r="AW1085" s="450">
        <v>94</v>
      </c>
      <c r="AX1085" s="450">
        <v>74</v>
      </c>
      <c r="AY1085" s="450">
        <v>77</v>
      </c>
      <c r="AZ1085" s="450">
        <v>75</v>
      </c>
      <c r="BA1085" s="450">
        <v>72</v>
      </c>
      <c r="BB1085" s="450">
        <v>67</v>
      </c>
      <c r="BC1085" s="450">
        <v>62</v>
      </c>
      <c r="BD1085" s="450">
        <v>58</v>
      </c>
      <c r="BE1085" s="451">
        <v>1054.4451775642458</v>
      </c>
      <c r="BF1085" s="450">
        <v>2250</v>
      </c>
      <c r="BG1085" s="451">
        <v>1054.4451775642458</v>
      </c>
      <c r="BH1085" s="450">
        <v>2250</v>
      </c>
      <c r="BI1085" s="446" t="s">
        <v>198</v>
      </c>
      <c r="BJ1085" s="482" t="s">
        <v>199</v>
      </c>
      <c r="BK1085" s="482" t="s">
        <v>200</v>
      </c>
      <c r="BL1085" s="453">
        <v>1.1499999999999999</v>
      </c>
      <c r="BM1085" s="454">
        <v>40</v>
      </c>
      <c r="BN1085" s="454" t="s">
        <v>911</v>
      </c>
      <c r="BO1085" s="483" t="s">
        <v>912</v>
      </c>
      <c r="BP1085" s="454" t="s">
        <v>913</v>
      </c>
      <c r="BQ1085" s="454" t="s">
        <v>195</v>
      </c>
      <c r="BT1085" s="487">
        <v>192</v>
      </c>
    </row>
    <row r="1086" spans="1:72" ht="13.5" customHeight="1">
      <c r="A1086" s="54" t="s">
        <v>1886</v>
      </c>
      <c r="B1086" s="432" t="s">
        <v>1856</v>
      </c>
      <c r="C1086" s="432">
        <v>500</v>
      </c>
      <c r="D1086" s="432">
        <v>4</v>
      </c>
      <c r="E1086" s="432" t="s">
        <v>1887</v>
      </c>
      <c r="F1086" s="433">
        <v>1790</v>
      </c>
      <c r="G1086" s="456">
        <v>1736.3</v>
      </c>
      <c r="H1086" s="479">
        <v>1440</v>
      </c>
      <c r="I1086" s="435" t="s">
        <v>261</v>
      </c>
      <c r="J1086" s="436">
        <v>160</v>
      </c>
      <c r="K1086" s="437">
        <v>128</v>
      </c>
      <c r="L1086" s="438" t="s">
        <v>261</v>
      </c>
      <c r="M1086" s="475">
        <v>310</v>
      </c>
      <c r="N1086" s="437">
        <v>248</v>
      </c>
      <c r="O1086" s="438" t="s">
        <v>261</v>
      </c>
      <c r="P1086" s="475">
        <v>425</v>
      </c>
      <c r="Q1086" s="437">
        <v>340</v>
      </c>
      <c r="R1086" s="438" t="s">
        <v>261</v>
      </c>
      <c r="S1086" s="475">
        <v>570</v>
      </c>
      <c r="T1086" s="437">
        <v>456</v>
      </c>
      <c r="U1086" s="438" t="s">
        <v>261</v>
      </c>
      <c r="V1086" s="475">
        <v>3625</v>
      </c>
      <c r="W1086" s="437">
        <v>2900</v>
      </c>
      <c r="X1086" s="443" t="s">
        <v>231</v>
      </c>
      <c r="Y1086" s="436" t="s">
        <v>194</v>
      </c>
      <c r="Z1086" s="436">
        <v>96.5</v>
      </c>
      <c r="AA1086" s="436">
        <v>96.8</v>
      </c>
      <c r="AB1086" s="436">
        <v>96.7</v>
      </c>
      <c r="AC1086" s="436">
        <v>96.5</v>
      </c>
      <c r="AD1086" s="436">
        <v>78.2</v>
      </c>
      <c r="AE1086" s="436">
        <v>85.256322330809581</v>
      </c>
      <c r="AF1086" s="436">
        <v>84.9</v>
      </c>
      <c r="AG1086" s="436">
        <v>1469.2</v>
      </c>
      <c r="AH1086" s="436">
        <v>3379.2</v>
      </c>
      <c r="AI1086" s="436">
        <v>3673</v>
      </c>
      <c r="AJ1086" s="436">
        <v>2203.8000000000002</v>
      </c>
      <c r="AK1086" s="436">
        <v>230</v>
      </c>
      <c r="AL1086" s="436">
        <v>250</v>
      </c>
      <c r="AM1086" s="436">
        <v>150</v>
      </c>
      <c r="AN1086" s="432">
        <v>18</v>
      </c>
      <c r="AO1086" s="432">
        <v>22</v>
      </c>
      <c r="AP1086" s="480">
        <v>4509.1588499999998</v>
      </c>
      <c r="AQ1086" s="481">
        <v>1073.7761351705008</v>
      </c>
      <c r="AR1086" s="446">
        <v>1880</v>
      </c>
      <c r="AS1086" s="449">
        <v>158.06418752504152</v>
      </c>
      <c r="AT1086" s="432" t="s">
        <v>299</v>
      </c>
      <c r="AU1086" s="432" t="s">
        <v>197</v>
      </c>
      <c r="AV1086" s="450">
        <v>81</v>
      </c>
      <c r="AW1086" s="450">
        <v>94</v>
      </c>
      <c r="AX1086" s="450">
        <v>74</v>
      </c>
      <c r="AY1086" s="450">
        <v>77</v>
      </c>
      <c r="AZ1086" s="450">
        <v>75</v>
      </c>
      <c r="BA1086" s="450">
        <v>72</v>
      </c>
      <c r="BB1086" s="450">
        <v>67</v>
      </c>
      <c r="BC1086" s="450">
        <v>62</v>
      </c>
      <c r="BD1086" s="450">
        <v>58</v>
      </c>
      <c r="BE1086" s="451">
        <v>1171.6057528491619</v>
      </c>
      <c r="BF1086" s="450">
        <v>2250</v>
      </c>
      <c r="BG1086" s="451">
        <v>1171.6057528491619</v>
      </c>
      <c r="BH1086" s="450">
        <v>2250</v>
      </c>
      <c r="BI1086" s="446" t="s">
        <v>198</v>
      </c>
      <c r="BJ1086" s="482" t="s">
        <v>199</v>
      </c>
      <c r="BK1086" s="482" t="s">
        <v>200</v>
      </c>
      <c r="BL1086" s="453">
        <v>1.1499999999999999</v>
      </c>
      <c r="BM1086" s="454">
        <v>40</v>
      </c>
      <c r="BN1086" s="454" t="s">
        <v>911</v>
      </c>
      <c r="BO1086" s="483" t="s">
        <v>912</v>
      </c>
      <c r="BP1086" s="454" t="s">
        <v>913</v>
      </c>
      <c r="BQ1086" s="454" t="s">
        <v>195</v>
      </c>
      <c r="BT1086" s="487">
        <v>192</v>
      </c>
    </row>
    <row r="1087" spans="1:72" ht="13.5" customHeight="1">
      <c r="A1087" s="54" t="s">
        <v>1888</v>
      </c>
      <c r="B1087" s="432" t="s">
        <v>1856</v>
      </c>
      <c r="C1087" s="432">
        <v>600</v>
      </c>
      <c r="D1087" s="432">
        <v>4</v>
      </c>
      <c r="E1087" s="432" t="s">
        <v>1889</v>
      </c>
      <c r="F1087" s="433">
        <v>1790</v>
      </c>
      <c r="G1087" s="456">
        <v>1736.3</v>
      </c>
      <c r="H1087" s="479">
        <v>1440</v>
      </c>
      <c r="I1087" s="435" t="s">
        <v>261</v>
      </c>
      <c r="J1087" s="436">
        <v>190</v>
      </c>
      <c r="K1087" s="437">
        <v>152</v>
      </c>
      <c r="L1087" s="438" t="s">
        <v>261</v>
      </c>
      <c r="M1087" s="475">
        <v>375</v>
      </c>
      <c r="N1087" s="437">
        <v>300</v>
      </c>
      <c r="O1087" s="438" t="s">
        <v>261</v>
      </c>
      <c r="P1087" s="475">
        <v>520</v>
      </c>
      <c r="Q1087" s="437">
        <v>416</v>
      </c>
      <c r="R1087" s="438" t="s">
        <v>261</v>
      </c>
      <c r="S1087" s="475">
        <v>686</v>
      </c>
      <c r="T1087" s="437">
        <v>548.79999999999995</v>
      </c>
      <c r="U1087" s="438" t="s">
        <v>261</v>
      </c>
      <c r="V1087" s="475">
        <v>4400</v>
      </c>
      <c r="W1087" s="437">
        <v>3520</v>
      </c>
      <c r="X1087" s="443" t="s">
        <v>231</v>
      </c>
      <c r="Y1087" s="436" t="s">
        <v>261</v>
      </c>
      <c r="Z1087" s="436">
        <v>96.6</v>
      </c>
      <c r="AA1087" s="436">
        <v>96.9</v>
      </c>
      <c r="AB1087" s="436">
        <v>96.7</v>
      </c>
      <c r="AC1087" s="436">
        <v>96.5</v>
      </c>
      <c r="AD1087" s="436">
        <v>77.5</v>
      </c>
      <c r="AE1087" s="436">
        <v>83.6</v>
      </c>
      <c r="AF1087" s="436">
        <v>84.7</v>
      </c>
      <c r="AG1087" s="436">
        <v>1767.6</v>
      </c>
      <c r="AH1087" s="436">
        <v>4065.4799999999996</v>
      </c>
      <c r="AI1087" s="436">
        <v>4419</v>
      </c>
      <c r="AJ1087" s="436">
        <v>2651.3999999999996</v>
      </c>
      <c r="AK1087" s="436">
        <v>230</v>
      </c>
      <c r="AL1087" s="436">
        <v>250</v>
      </c>
      <c r="AM1087" s="436">
        <v>150</v>
      </c>
      <c r="AN1087" s="432">
        <v>19</v>
      </c>
      <c r="AO1087" s="432">
        <v>23</v>
      </c>
      <c r="AP1087" s="480">
        <v>4993.2224999999999</v>
      </c>
      <c r="AQ1087" s="481">
        <v>1184.9751924675352</v>
      </c>
      <c r="AR1087" s="446">
        <v>2202</v>
      </c>
      <c r="AS1087" s="449">
        <v>171.98174942617587</v>
      </c>
      <c r="AT1087" s="432" t="s">
        <v>299</v>
      </c>
      <c r="AU1087" s="432" t="s">
        <v>197</v>
      </c>
      <c r="AV1087" s="450">
        <v>81</v>
      </c>
      <c r="AW1087" s="450">
        <v>94</v>
      </c>
      <c r="AX1087" s="450">
        <v>74</v>
      </c>
      <c r="AY1087" s="450">
        <v>77</v>
      </c>
      <c r="AZ1087" s="450">
        <v>75</v>
      </c>
      <c r="BA1087" s="450">
        <v>72</v>
      </c>
      <c r="BB1087" s="450">
        <v>67</v>
      </c>
      <c r="BC1087" s="450">
        <v>62</v>
      </c>
      <c r="BD1087" s="450">
        <v>58</v>
      </c>
      <c r="BE1087" s="451">
        <v>1405.9269034189942</v>
      </c>
      <c r="BF1087" s="450">
        <v>2250</v>
      </c>
      <c r="BG1087" s="451">
        <v>1405.9269034189942</v>
      </c>
      <c r="BH1087" s="450">
        <v>2250</v>
      </c>
      <c r="BI1087" s="446" t="s">
        <v>198</v>
      </c>
      <c r="BJ1087" s="482" t="s">
        <v>199</v>
      </c>
      <c r="BK1087" s="482" t="s">
        <v>200</v>
      </c>
      <c r="BL1087" s="453">
        <v>1.1499999999999999</v>
      </c>
      <c r="BM1087" s="454">
        <v>40</v>
      </c>
      <c r="BN1087" s="454" t="s">
        <v>911</v>
      </c>
      <c r="BO1087" s="483" t="s">
        <v>912</v>
      </c>
      <c r="BP1087" s="454" t="s">
        <v>913</v>
      </c>
      <c r="BQ1087" s="454" t="s">
        <v>195</v>
      </c>
      <c r="BT1087" s="487">
        <v>192</v>
      </c>
    </row>
    <row r="1088" spans="1:72" ht="13.5" customHeight="1">
      <c r="A1088" s="54" t="s">
        <v>1890</v>
      </c>
      <c r="B1088" s="432" t="s">
        <v>1856</v>
      </c>
      <c r="C1088" s="432">
        <v>700</v>
      </c>
      <c r="D1088" s="432">
        <v>4</v>
      </c>
      <c r="E1088" s="432" t="s">
        <v>1891</v>
      </c>
      <c r="F1088" s="433">
        <v>1790</v>
      </c>
      <c r="G1088" s="456">
        <v>1736.3</v>
      </c>
      <c r="H1088" s="479">
        <v>1440</v>
      </c>
      <c r="I1088" s="435" t="s">
        <v>261</v>
      </c>
      <c r="J1088" s="436">
        <v>305</v>
      </c>
      <c r="K1088" s="437">
        <v>244</v>
      </c>
      <c r="L1088" s="438" t="s">
        <v>261</v>
      </c>
      <c r="M1088" s="475">
        <v>415</v>
      </c>
      <c r="N1088" s="437">
        <v>332</v>
      </c>
      <c r="O1088" s="438" t="s">
        <v>261</v>
      </c>
      <c r="P1088" s="475">
        <v>590</v>
      </c>
      <c r="Q1088" s="437">
        <v>472</v>
      </c>
      <c r="R1088" s="438" t="s">
        <v>261</v>
      </c>
      <c r="S1088" s="475">
        <v>830</v>
      </c>
      <c r="T1088" s="437">
        <v>664</v>
      </c>
      <c r="U1088" s="438" t="s">
        <v>261</v>
      </c>
      <c r="V1088" s="475">
        <v>5395</v>
      </c>
      <c r="W1088" s="437">
        <v>4316</v>
      </c>
      <c r="X1088" s="443" t="s">
        <v>231</v>
      </c>
      <c r="Y1088" s="436" t="s">
        <v>261</v>
      </c>
      <c r="Z1088" s="436">
        <v>97.3</v>
      </c>
      <c r="AA1088" s="436">
        <v>97.2</v>
      </c>
      <c r="AB1088" s="436">
        <v>96.7</v>
      </c>
      <c r="AC1088" s="436">
        <v>96.5</v>
      </c>
      <c r="AD1088" s="436">
        <v>81.154973722540589</v>
      </c>
      <c r="AE1088" s="436">
        <v>85.713466766826954</v>
      </c>
      <c r="AF1088" s="436">
        <v>81.7</v>
      </c>
      <c r="AG1088" s="436">
        <v>2056.3000000000002</v>
      </c>
      <c r="AH1088" s="436">
        <v>4729.49</v>
      </c>
      <c r="AI1088" s="436">
        <v>5140.75</v>
      </c>
      <c r="AJ1088" s="436">
        <v>3084.4500000000003</v>
      </c>
      <c r="AK1088" s="436">
        <v>230</v>
      </c>
      <c r="AL1088" s="436">
        <v>250</v>
      </c>
      <c r="AM1088" s="436">
        <v>150</v>
      </c>
      <c r="AN1088" s="432">
        <v>18</v>
      </c>
      <c r="AO1088" s="432">
        <v>22</v>
      </c>
      <c r="AP1088" s="480">
        <v>5591.88</v>
      </c>
      <c r="AQ1088" s="481">
        <v>1396.2107462545591</v>
      </c>
      <c r="AR1088" s="446">
        <v>2514</v>
      </c>
      <c r="AS1088" s="449">
        <v>217.11994520345607</v>
      </c>
      <c r="AT1088" s="432" t="s">
        <v>299</v>
      </c>
      <c r="AU1088" s="432" t="s">
        <v>197</v>
      </c>
      <c r="AV1088" s="450">
        <v>85</v>
      </c>
      <c r="AW1088" s="450">
        <v>98</v>
      </c>
      <c r="AX1088" s="450">
        <v>78</v>
      </c>
      <c r="AY1088" s="450">
        <v>80</v>
      </c>
      <c r="AZ1088" s="450">
        <v>78</v>
      </c>
      <c r="BA1088" s="450">
        <v>75</v>
      </c>
      <c r="BB1088" s="450">
        <v>71</v>
      </c>
      <c r="BC1088" s="450">
        <v>66</v>
      </c>
      <c r="BD1088" s="450">
        <v>63</v>
      </c>
      <c r="BE1088" s="451">
        <v>1640.2480539888268</v>
      </c>
      <c r="BF1088" s="450">
        <v>2250</v>
      </c>
      <c r="BG1088" s="451">
        <v>1640.2480539888268</v>
      </c>
      <c r="BH1088" s="450">
        <v>2250</v>
      </c>
      <c r="BI1088" s="446" t="s">
        <v>198</v>
      </c>
      <c r="BJ1088" s="482" t="s">
        <v>199</v>
      </c>
      <c r="BK1088" s="482" t="s">
        <v>200</v>
      </c>
      <c r="BL1088" s="453">
        <v>1.1499999999999999</v>
      </c>
      <c r="BM1088" s="454">
        <v>40</v>
      </c>
      <c r="BN1088" s="454" t="s">
        <v>911</v>
      </c>
      <c r="BO1088" s="483" t="s">
        <v>990</v>
      </c>
      <c r="BP1088" s="454" t="s">
        <v>913</v>
      </c>
      <c r="BQ1088" s="454" t="s">
        <v>195</v>
      </c>
      <c r="BT1088" s="487">
        <v>192</v>
      </c>
    </row>
    <row r="1089" spans="1:72" ht="13.5" customHeight="1">
      <c r="A1089" s="54" t="s">
        <v>1892</v>
      </c>
      <c r="B1089" s="432" t="s">
        <v>1856</v>
      </c>
      <c r="C1089" s="432">
        <v>800</v>
      </c>
      <c r="D1089" s="432">
        <v>4</v>
      </c>
      <c r="E1089" s="432" t="s">
        <v>1891</v>
      </c>
      <c r="F1089" s="433">
        <v>1790</v>
      </c>
      <c r="G1089" s="456">
        <v>1736.3</v>
      </c>
      <c r="H1089" s="479">
        <v>1440</v>
      </c>
      <c r="I1089" s="435" t="s">
        <v>261</v>
      </c>
      <c r="J1089" s="436">
        <v>335</v>
      </c>
      <c r="K1089" s="437">
        <v>268</v>
      </c>
      <c r="L1089" s="438" t="s">
        <v>261</v>
      </c>
      <c r="M1089" s="475">
        <v>475</v>
      </c>
      <c r="N1089" s="437">
        <v>380</v>
      </c>
      <c r="O1089" s="438" t="s">
        <v>261</v>
      </c>
      <c r="P1089" s="475">
        <v>675</v>
      </c>
      <c r="Q1089" s="437">
        <v>540</v>
      </c>
      <c r="R1089" s="438" t="s">
        <v>261</v>
      </c>
      <c r="S1089" s="475">
        <v>920</v>
      </c>
      <c r="T1089" s="437">
        <v>736</v>
      </c>
      <c r="U1089" s="438" t="s">
        <v>261</v>
      </c>
      <c r="V1089" s="475">
        <v>5980</v>
      </c>
      <c r="W1089" s="437">
        <v>4784</v>
      </c>
      <c r="X1089" s="443" t="s">
        <v>231</v>
      </c>
      <c r="Y1089" s="436" t="s">
        <v>261</v>
      </c>
      <c r="Z1089" s="436">
        <v>97.4</v>
      </c>
      <c r="AA1089" s="436">
        <v>97.2</v>
      </c>
      <c r="AB1089" s="436">
        <v>96.7</v>
      </c>
      <c r="AC1089" s="436">
        <v>96.5</v>
      </c>
      <c r="AD1089" s="436">
        <v>80.949740135043854</v>
      </c>
      <c r="AE1089" s="436">
        <v>85.622764685592216</v>
      </c>
      <c r="AF1089" s="436">
        <v>84.2</v>
      </c>
      <c r="AG1089" s="436">
        <v>2349.9</v>
      </c>
      <c r="AH1089" s="436">
        <v>5404.7699999999995</v>
      </c>
      <c r="AI1089" s="436">
        <v>5874.75</v>
      </c>
      <c r="AJ1089" s="436">
        <v>3524.8500000000004</v>
      </c>
      <c r="AK1089" s="436">
        <v>230</v>
      </c>
      <c r="AL1089" s="436">
        <v>250</v>
      </c>
      <c r="AM1089" s="436">
        <v>150</v>
      </c>
      <c r="AN1089" s="432">
        <v>17</v>
      </c>
      <c r="AO1089" s="432">
        <v>21</v>
      </c>
      <c r="AP1089" s="480">
        <v>5839.9425000000001</v>
      </c>
      <c r="AQ1089" s="481">
        <v>1478.3579060606239</v>
      </c>
      <c r="AR1089" s="446">
        <v>2815</v>
      </c>
      <c r="AS1089" s="449">
        <v>234.67368800573169</v>
      </c>
      <c r="AT1089" s="432" t="s">
        <v>299</v>
      </c>
      <c r="AU1089" s="432" t="s">
        <v>197</v>
      </c>
      <c r="AV1089" s="450">
        <v>85</v>
      </c>
      <c r="AW1089" s="450">
        <v>98</v>
      </c>
      <c r="AX1089" s="450">
        <v>78</v>
      </c>
      <c r="AY1089" s="450">
        <v>80</v>
      </c>
      <c r="AZ1089" s="450">
        <v>78</v>
      </c>
      <c r="BA1089" s="450">
        <v>75</v>
      </c>
      <c r="BB1089" s="450">
        <v>71</v>
      </c>
      <c r="BC1089" s="450">
        <v>66</v>
      </c>
      <c r="BD1089" s="450">
        <v>63</v>
      </c>
      <c r="BE1089" s="451">
        <v>1874.5692045586593</v>
      </c>
      <c r="BF1089" s="450">
        <v>2250</v>
      </c>
      <c r="BG1089" s="451">
        <v>1874.5692045586593</v>
      </c>
      <c r="BH1089" s="450">
        <v>2250</v>
      </c>
      <c r="BI1089" s="446" t="s">
        <v>198</v>
      </c>
      <c r="BJ1089" s="482" t="s">
        <v>199</v>
      </c>
      <c r="BK1089" s="482" t="s">
        <v>1875</v>
      </c>
      <c r="BL1089" s="453">
        <v>1.1499999999999999</v>
      </c>
      <c r="BM1089" s="454">
        <v>40</v>
      </c>
      <c r="BN1089" s="454" t="s">
        <v>911</v>
      </c>
      <c r="BO1089" s="483" t="s">
        <v>990</v>
      </c>
      <c r="BP1089" s="454" t="s">
        <v>913</v>
      </c>
      <c r="BQ1089" s="454" t="s">
        <v>195</v>
      </c>
      <c r="BT1089" s="487">
        <v>192</v>
      </c>
    </row>
    <row r="1090" spans="1:72" ht="13.5" customHeight="1">
      <c r="A1090" s="54" t="s">
        <v>1893</v>
      </c>
      <c r="B1090" s="432" t="s">
        <v>1856</v>
      </c>
      <c r="C1090" s="432">
        <v>350</v>
      </c>
      <c r="D1090" s="432">
        <v>6</v>
      </c>
      <c r="E1090" s="432" t="s">
        <v>1885</v>
      </c>
      <c r="F1090" s="433">
        <v>1190</v>
      </c>
      <c r="G1090" s="456">
        <v>1130.5</v>
      </c>
      <c r="H1090" s="479">
        <v>1050</v>
      </c>
      <c r="I1090" s="435" t="s">
        <v>261</v>
      </c>
      <c r="J1090" s="436">
        <v>140</v>
      </c>
      <c r="K1090" s="437">
        <v>112</v>
      </c>
      <c r="L1090" s="438" t="s">
        <v>261</v>
      </c>
      <c r="M1090" s="439">
        <v>222</v>
      </c>
      <c r="N1090" s="437">
        <v>185</v>
      </c>
      <c r="O1090" s="438" t="s">
        <v>261</v>
      </c>
      <c r="P1090" s="439">
        <v>315</v>
      </c>
      <c r="Q1090" s="437">
        <v>255</v>
      </c>
      <c r="R1090" s="438" t="s">
        <v>261</v>
      </c>
      <c r="S1090" s="439">
        <v>410</v>
      </c>
      <c r="T1090" s="437">
        <v>328</v>
      </c>
      <c r="U1090" s="438" t="s">
        <v>261</v>
      </c>
      <c r="V1090" s="439">
        <v>2550</v>
      </c>
      <c r="W1090" s="437">
        <v>2040</v>
      </c>
      <c r="X1090" s="443" t="s">
        <v>231</v>
      </c>
      <c r="Y1090" s="436" t="s">
        <v>194</v>
      </c>
      <c r="Z1090" s="436">
        <v>96.6</v>
      </c>
      <c r="AA1090" s="436">
        <v>96.6</v>
      </c>
      <c r="AB1090" s="436">
        <v>96.2</v>
      </c>
      <c r="AC1090" s="436">
        <v>95.8</v>
      </c>
      <c r="AD1090" s="436">
        <v>74.3</v>
      </c>
      <c r="AE1090" s="436">
        <v>81.5</v>
      </c>
      <c r="AF1090" s="436">
        <v>84.1</v>
      </c>
      <c r="AG1090" s="436">
        <v>1543</v>
      </c>
      <c r="AH1090" s="436">
        <v>4166.1000000000004</v>
      </c>
      <c r="AI1090" s="436">
        <v>3857.5</v>
      </c>
      <c r="AJ1090" s="436">
        <v>3394.6000000000004</v>
      </c>
      <c r="AK1090" s="436">
        <v>270</v>
      </c>
      <c r="AL1090" s="436">
        <v>250</v>
      </c>
      <c r="AM1090" s="436">
        <v>220</v>
      </c>
      <c r="AN1090" s="432">
        <v>30</v>
      </c>
      <c r="AO1090" s="432">
        <v>35</v>
      </c>
      <c r="AP1090" s="480">
        <v>4386.8474999999999</v>
      </c>
      <c r="AQ1090" s="481">
        <v>1203.5755272075501</v>
      </c>
      <c r="AR1090" s="446">
        <v>3720</v>
      </c>
      <c r="AS1090" s="449">
        <v>229.18148478702932</v>
      </c>
      <c r="AT1090" s="432" t="s">
        <v>299</v>
      </c>
      <c r="AU1090" s="432" t="s">
        <v>197</v>
      </c>
      <c r="AV1090" s="450">
        <v>77</v>
      </c>
      <c r="AW1090" s="450">
        <v>90</v>
      </c>
      <c r="AX1090" s="450">
        <v>71</v>
      </c>
      <c r="AY1090" s="450">
        <v>72</v>
      </c>
      <c r="AZ1090" s="450">
        <v>72</v>
      </c>
      <c r="BA1090" s="450">
        <v>66</v>
      </c>
      <c r="BB1090" s="450">
        <v>60</v>
      </c>
      <c r="BC1090" s="450">
        <v>54</v>
      </c>
      <c r="BD1090" s="450">
        <v>54</v>
      </c>
      <c r="BE1090" s="451">
        <v>1233.6319397647057</v>
      </c>
      <c r="BF1090" s="450">
        <v>1500</v>
      </c>
      <c r="BG1090" s="451">
        <v>1233.6319397647057</v>
      </c>
      <c r="BH1090" s="450">
        <v>1500</v>
      </c>
      <c r="BI1090" s="446" t="s">
        <v>198</v>
      </c>
      <c r="BJ1090" s="482" t="s">
        <v>199</v>
      </c>
      <c r="BK1090" s="482" t="s">
        <v>200</v>
      </c>
      <c r="BL1090" s="453">
        <v>1.1499999999999999</v>
      </c>
      <c r="BM1090" s="454">
        <v>40</v>
      </c>
      <c r="BN1090" s="454" t="s">
        <v>911</v>
      </c>
      <c r="BO1090" s="483" t="s">
        <v>912</v>
      </c>
      <c r="BP1090" s="454" t="s">
        <v>913</v>
      </c>
      <c r="BQ1090" s="454" t="s">
        <v>195</v>
      </c>
      <c r="BT1090" s="487">
        <v>227</v>
      </c>
    </row>
    <row r="1091" spans="1:72" ht="13.5" customHeight="1">
      <c r="A1091" s="54" t="s">
        <v>1894</v>
      </c>
      <c r="B1091" s="432" t="s">
        <v>1856</v>
      </c>
      <c r="C1091" s="432">
        <v>400</v>
      </c>
      <c r="D1091" s="432">
        <v>6</v>
      </c>
      <c r="E1091" s="432" t="s">
        <v>1887</v>
      </c>
      <c r="F1091" s="433">
        <v>1190</v>
      </c>
      <c r="G1091" s="456">
        <v>1130.5</v>
      </c>
      <c r="H1091" s="479">
        <v>1050</v>
      </c>
      <c r="I1091" s="435" t="s">
        <v>261</v>
      </c>
      <c r="J1091" s="436">
        <v>160</v>
      </c>
      <c r="K1091" s="437">
        <v>128</v>
      </c>
      <c r="L1091" s="438" t="s">
        <v>261</v>
      </c>
      <c r="M1091" s="439">
        <v>255</v>
      </c>
      <c r="N1091" s="437">
        <v>210</v>
      </c>
      <c r="O1091" s="438" t="s">
        <v>261</v>
      </c>
      <c r="P1091" s="439">
        <v>360</v>
      </c>
      <c r="Q1091" s="437">
        <v>290</v>
      </c>
      <c r="R1091" s="438" t="s">
        <v>261</v>
      </c>
      <c r="S1091" s="439">
        <v>470</v>
      </c>
      <c r="T1091" s="437">
        <v>376</v>
      </c>
      <c r="U1091" s="438" t="s">
        <v>261</v>
      </c>
      <c r="V1091" s="439">
        <v>2900</v>
      </c>
      <c r="W1091" s="437">
        <v>2320</v>
      </c>
      <c r="X1091" s="443" t="s">
        <v>231</v>
      </c>
      <c r="Y1091" s="436" t="s">
        <v>194</v>
      </c>
      <c r="Z1091" s="436">
        <v>96.6</v>
      </c>
      <c r="AA1091" s="436">
        <v>96.6</v>
      </c>
      <c r="AB1091" s="436">
        <v>96.2</v>
      </c>
      <c r="AC1091" s="436">
        <v>95.8</v>
      </c>
      <c r="AD1091" s="436">
        <v>74.3</v>
      </c>
      <c r="AE1091" s="436">
        <v>81.5</v>
      </c>
      <c r="AF1091" s="436">
        <v>84.1</v>
      </c>
      <c r="AG1091" s="436">
        <v>1763.5</v>
      </c>
      <c r="AH1091" s="436">
        <v>4761.4500000000007</v>
      </c>
      <c r="AI1091" s="436">
        <v>4408.75</v>
      </c>
      <c r="AJ1091" s="436">
        <v>3879.7000000000003</v>
      </c>
      <c r="AK1091" s="436">
        <v>270</v>
      </c>
      <c r="AL1091" s="436">
        <v>250</v>
      </c>
      <c r="AM1091" s="436">
        <v>220</v>
      </c>
      <c r="AN1091" s="432">
        <v>30</v>
      </c>
      <c r="AO1091" s="432">
        <v>35</v>
      </c>
      <c r="AP1091" s="480">
        <v>4529</v>
      </c>
      <c r="AQ1091" s="481">
        <v>1286.0235547718523</v>
      </c>
      <c r="AR1091" s="446">
        <v>4199</v>
      </c>
      <c r="AS1091" s="449">
        <v>251.26956585292442</v>
      </c>
      <c r="AT1091" s="432" t="s">
        <v>299</v>
      </c>
      <c r="AU1091" s="432" t="s">
        <v>197</v>
      </c>
      <c r="AV1091" s="450">
        <v>77</v>
      </c>
      <c r="AW1091" s="450">
        <v>90</v>
      </c>
      <c r="AX1091" s="450">
        <v>71</v>
      </c>
      <c r="AY1091" s="450">
        <v>72</v>
      </c>
      <c r="AZ1091" s="450">
        <v>72</v>
      </c>
      <c r="BA1091" s="450">
        <v>66</v>
      </c>
      <c r="BB1091" s="450">
        <v>60</v>
      </c>
      <c r="BC1091" s="450">
        <v>54</v>
      </c>
      <c r="BD1091" s="450">
        <v>54</v>
      </c>
      <c r="BE1091" s="451">
        <v>1409.8650740168066</v>
      </c>
      <c r="BF1091" s="450">
        <v>1500</v>
      </c>
      <c r="BG1091" s="451">
        <v>1409.8650740168066</v>
      </c>
      <c r="BH1091" s="450">
        <v>1500</v>
      </c>
      <c r="BI1091" s="446" t="s">
        <v>198</v>
      </c>
      <c r="BJ1091" s="482" t="s">
        <v>199</v>
      </c>
      <c r="BK1091" s="482" t="s">
        <v>200</v>
      </c>
      <c r="BL1091" s="453">
        <v>1.1499999999999999</v>
      </c>
      <c r="BM1091" s="454">
        <v>40</v>
      </c>
      <c r="BN1091" s="454" t="s">
        <v>911</v>
      </c>
      <c r="BO1091" s="483" t="s">
        <v>912</v>
      </c>
      <c r="BP1091" s="454" t="s">
        <v>913</v>
      </c>
      <c r="BQ1091" s="454" t="s">
        <v>195</v>
      </c>
      <c r="BT1091" s="487">
        <v>227</v>
      </c>
    </row>
    <row r="1092" spans="1:72" ht="13.5" customHeight="1">
      <c r="A1092" s="54" t="s">
        <v>1895</v>
      </c>
      <c r="B1092" s="432" t="s">
        <v>1856</v>
      </c>
      <c r="C1092" s="432">
        <v>450</v>
      </c>
      <c r="D1092" s="432">
        <v>6</v>
      </c>
      <c r="E1092" s="432" t="s">
        <v>1896</v>
      </c>
      <c r="F1092" s="433">
        <v>1190</v>
      </c>
      <c r="G1092" s="456">
        <v>1130.5</v>
      </c>
      <c r="H1092" s="479">
        <v>1050</v>
      </c>
      <c r="I1092" s="435" t="s">
        <v>261</v>
      </c>
      <c r="J1092" s="436">
        <v>170</v>
      </c>
      <c r="K1092" s="437">
        <v>136</v>
      </c>
      <c r="L1092" s="438" t="s">
        <v>261</v>
      </c>
      <c r="M1092" s="439">
        <v>284</v>
      </c>
      <c r="N1092" s="437">
        <v>240</v>
      </c>
      <c r="O1092" s="438" t="s">
        <v>261</v>
      </c>
      <c r="P1092" s="439">
        <v>405</v>
      </c>
      <c r="Q1092" s="437">
        <v>325</v>
      </c>
      <c r="R1092" s="438" t="s">
        <v>261</v>
      </c>
      <c r="S1092" s="439">
        <v>525</v>
      </c>
      <c r="T1092" s="437">
        <v>420</v>
      </c>
      <c r="U1092" s="438" t="s">
        <v>261</v>
      </c>
      <c r="V1092" s="439">
        <v>3250</v>
      </c>
      <c r="W1092" s="437">
        <v>2600</v>
      </c>
      <c r="X1092" s="443" t="s">
        <v>231</v>
      </c>
      <c r="Y1092" s="436" t="s">
        <v>194</v>
      </c>
      <c r="Z1092" s="436">
        <v>96.6</v>
      </c>
      <c r="AA1092" s="436">
        <v>96.6</v>
      </c>
      <c r="AB1092" s="436">
        <v>96.2</v>
      </c>
      <c r="AC1092" s="436">
        <v>95.8</v>
      </c>
      <c r="AD1092" s="436">
        <v>74.3</v>
      </c>
      <c r="AE1092" s="436">
        <v>81.5</v>
      </c>
      <c r="AF1092" s="436">
        <v>84.1</v>
      </c>
      <c r="AG1092" s="436">
        <v>1984</v>
      </c>
      <c r="AH1092" s="436">
        <v>5356.8</v>
      </c>
      <c r="AI1092" s="436">
        <v>4960</v>
      </c>
      <c r="AJ1092" s="436">
        <v>4364.8</v>
      </c>
      <c r="AK1092" s="436">
        <v>270</v>
      </c>
      <c r="AL1092" s="436">
        <v>250</v>
      </c>
      <c r="AM1092" s="436">
        <v>220</v>
      </c>
      <c r="AN1092" s="432">
        <v>30</v>
      </c>
      <c r="AO1092" s="432">
        <v>35</v>
      </c>
      <c r="AP1092" s="480">
        <v>5082.5250000000005</v>
      </c>
      <c r="AQ1092" s="481">
        <v>1465.9657483132819</v>
      </c>
      <c r="AR1092" s="446">
        <v>4666</v>
      </c>
      <c r="AS1092" s="449">
        <v>286.78486532180375</v>
      </c>
      <c r="AT1092" s="432" t="s">
        <v>299</v>
      </c>
      <c r="AU1092" s="432" t="s">
        <v>197</v>
      </c>
      <c r="AV1092" s="450">
        <v>77</v>
      </c>
      <c r="AW1092" s="450">
        <v>90</v>
      </c>
      <c r="AX1092" s="450">
        <v>71</v>
      </c>
      <c r="AY1092" s="450">
        <v>72</v>
      </c>
      <c r="AZ1092" s="450">
        <v>72</v>
      </c>
      <c r="BA1092" s="450">
        <v>66</v>
      </c>
      <c r="BB1092" s="450">
        <v>60</v>
      </c>
      <c r="BC1092" s="450">
        <v>54</v>
      </c>
      <c r="BD1092" s="450">
        <v>54</v>
      </c>
      <c r="BE1092" s="451">
        <v>1586.0982082689075</v>
      </c>
      <c r="BF1092" s="450">
        <v>1500</v>
      </c>
      <c r="BG1092" s="451">
        <v>1586.0982082689075</v>
      </c>
      <c r="BH1092" s="450">
        <v>1500</v>
      </c>
      <c r="BI1092" s="446" t="s">
        <v>198</v>
      </c>
      <c r="BJ1092" s="482" t="s">
        <v>199</v>
      </c>
      <c r="BK1092" s="482" t="s">
        <v>200</v>
      </c>
      <c r="BL1092" s="453">
        <v>1.1499999999999999</v>
      </c>
      <c r="BM1092" s="454">
        <v>40</v>
      </c>
      <c r="BN1092" s="454" t="s">
        <v>911</v>
      </c>
      <c r="BO1092" s="483" t="s">
        <v>912</v>
      </c>
      <c r="BP1092" s="454" t="s">
        <v>913</v>
      </c>
      <c r="BQ1092" s="454" t="s">
        <v>195</v>
      </c>
      <c r="BT1092" s="487">
        <v>227</v>
      </c>
    </row>
    <row r="1093" spans="1:72" ht="13.5" customHeight="1">
      <c r="A1093" s="54" t="s">
        <v>1897</v>
      </c>
      <c r="B1093" s="432" t="s">
        <v>1856</v>
      </c>
      <c r="C1093" s="432">
        <v>500</v>
      </c>
      <c r="D1093" s="432">
        <v>6</v>
      </c>
      <c r="E1093" s="432" t="s">
        <v>1889</v>
      </c>
      <c r="F1093" s="433">
        <v>1190</v>
      </c>
      <c r="G1093" s="456">
        <v>1130.5</v>
      </c>
      <c r="H1093" s="479">
        <v>1050</v>
      </c>
      <c r="I1093" s="435" t="s">
        <v>261</v>
      </c>
      <c r="J1093" s="436">
        <v>185</v>
      </c>
      <c r="K1093" s="437">
        <v>148</v>
      </c>
      <c r="L1093" s="438" t="s">
        <v>261</v>
      </c>
      <c r="M1093" s="439">
        <v>314</v>
      </c>
      <c r="N1093" s="437">
        <v>265</v>
      </c>
      <c r="O1093" s="438" t="s">
        <v>261</v>
      </c>
      <c r="P1093" s="439">
        <v>445</v>
      </c>
      <c r="Q1093" s="437">
        <v>355</v>
      </c>
      <c r="R1093" s="438" t="s">
        <v>261</v>
      </c>
      <c r="S1093" s="439">
        <v>580</v>
      </c>
      <c r="T1093" s="437">
        <v>464</v>
      </c>
      <c r="U1093" s="438" t="s">
        <v>261</v>
      </c>
      <c r="V1093" s="439">
        <v>3625</v>
      </c>
      <c r="W1093" s="437">
        <v>2900</v>
      </c>
      <c r="X1093" s="443" t="s">
        <v>231</v>
      </c>
      <c r="Y1093" s="436" t="s">
        <v>194</v>
      </c>
      <c r="Z1093" s="436">
        <v>96.6</v>
      </c>
      <c r="AA1093" s="436">
        <v>96.6</v>
      </c>
      <c r="AB1093" s="436">
        <v>96.2</v>
      </c>
      <c r="AC1093" s="436">
        <v>95.8</v>
      </c>
      <c r="AD1093" s="436">
        <v>74.3</v>
      </c>
      <c r="AE1093" s="436">
        <v>81.5</v>
      </c>
      <c r="AF1093" s="436">
        <v>84.1</v>
      </c>
      <c r="AG1093" s="436">
        <v>2204.4</v>
      </c>
      <c r="AH1093" s="436">
        <v>5951.880000000001</v>
      </c>
      <c r="AI1093" s="436">
        <v>5511</v>
      </c>
      <c r="AJ1093" s="436">
        <v>4849.68</v>
      </c>
      <c r="AK1093" s="436">
        <v>270</v>
      </c>
      <c r="AL1093" s="436">
        <v>250</v>
      </c>
      <c r="AM1093" s="436">
        <v>220</v>
      </c>
      <c r="AN1093" s="432">
        <v>30</v>
      </c>
      <c r="AO1093" s="432">
        <v>35</v>
      </c>
      <c r="AP1093" s="480">
        <v>5288.6925000000001</v>
      </c>
      <c r="AQ1093" s="481">
        <v>1600.8807025094125</v>
      </c>
      <c r="AR1093" s="446">
        <v>5130</v>
      </c>
      <c r="AS1093" s="449">
        <v>322.92899797508659</v>
      </c>
      <c r="AT1093" s="432" t="s">
        <v>299</v>
      </c>
      <c r="AU1093" s="432" t="s">
        <v>197</v>
      </c>
      <c r="AV1093" s="450">
        <v>77</v>
      </c>
      <c r="AW1093" s="450">
        <v>90</v>
      </c>
      <c r="AX1093" s="450">
        <v>71</v>
      </c>
      <c r="AY1093" s="450">
        <v>72</v>
      </c>
      <c r="AZ1093" s="450">
        <v>72</v>
      </c>
      <c r="BA1093" s="450">
        <v>66</v>
      </c>
      <c r="BB1093" s="450">
        <v>60</v>
      </c>
      <c r="BC1093" s="450">
        <v>54</v>
      </c>
      <c r="BD1093" s="450">
        <v>54</v>
      </c>
      <c r="BE1093" s="451">
        <v>1762.3313425210083</v>
      </c>
      <c r="BF1093" s="450">
        <v>1500</v>
      </c>
      <c r="BG1093" s="451">
        <v>1762.3313425210083</v>
      </c>
      <c r="BH1093" s="450">
        <v>1500</v>
      </c>
      <c r="BI1093" s="446" t="s">
        <v>198</v>
      </c>
      <c r="BJ1093" s="482" t="s">
        <v>199</v>
      </c>
      <c r="BK1093" s="482" t="s">
        <v>200</v>
      </c>
      <c r="BL1093" s="453">
        <v>1.1499999999999999</v>
      </c>
      <c r="BM1093" s="454">
        <v>40</v>
      </c>
      <c r="BN1093" s="454" t="s">
        <v>911</v>
      </c>
      <c r="BO1093" s="483" t="s">
        <v>912</v>
      </c>
      <c r="BP1093" s="454" t="s">
        <v>913</v>
      </c>
      <c r="BQ1093" s="454" t="s">
        <v>195</v>
      </c>
      <c r="BT1093" s="487">
        <v>227</v>
      </c>
    </row>
    <row r="1094" spans="1:72" ht="13.5" customHeight="1">
      <c r="A1094" s="54" t="s">
        <v>1898</v>
      </c>
      <c r="B1094" s="432" t="s">
        <v>1856</v>
      </c>
      <c r="C1094" s="432">
        <v>600</v>
      </c>
      <c r="D1094" s="432">
        <v>6</v>
      </c>
      <c r="E1094" s="432" t="s">
        <v>1891</v>
      </c>
      <c r="F1094" s="433">
        <v>1190</v>
      </c>
      <c r="G1094" s="456">
        <v>1130.5</v>
      </c>
      <c r="H1094" s="479">
        <v>1050</v>
      </c>
      <c r="I1094" s="435" t="s">
        <v>261</v>
      </c>
      <c r="J1094" s="436">
        <v>245</v>
      </c>
      <c r="K1094" s="437">
        <v>196</v>
      </c>
      <c r="L1094" s="438" t="s">
        <v>261</v>
      </c>
      <c r="M1094" s="439">
        <v>393</v>
      </c>
      <c r="N1094" s="437">
        <v>315</v>
      </c>
      <c r="O1094" s="438" t="s">
        <v>261</v>
      </c>
      <c r="P1094" s="439">
        <v>535</v>
      </c>
      <c r="Q1094" s="437">
        <v>430</v>
      </c>
      <c r="R1094" s="438" t="s">
        <v>261</v>
      </c>
      <c r="S1094" s="439">
        <v>695</v>
      </c>
      <c r="T1094" s="437">
        <v>556</v>
      </c>
      <c r="U1094" s="438" t="s">
        <v>261</v>
      </c>
      <c r="V1094" s="439">
        <v>4518</v>
      </c>
      <c r="W1094" s="437">
        <v>3614.4</v>
      </c>
      <c r="X1094" s="443" t="s">
        <v>231</v>
      </c>
      <c r="Y1094" s="436" t="s">
        <v>261</v>
      </c>
      <c r="Z1094" s="436">
        <v>96.6</v>
      </c>
      <c r="AA1094" s="436">
        <v>96.6</v>
      </c>
      <c r="AB1094" s="436">
        <v>96.2</v>
      </c>
      <c r="AC1094" s="436">
        <v>95.8</v>
      </c>
      <c r="AD1094" s="436">
        <v>74.3</v>
      </c>
      <c r="AE1094" s="436">
        <v>81.5</v>
      </c>
      <c r="AF1094" s="436">
        <v>84.1</v>
      </c>
      <c r="AG1094" s="436">
        <v>2644.9</v>
      </c>
      <c r="AH1094" s="436">
        <v>7141.2300000000005</v>
      </c>
      <c r="AI1094" s="436">
        <v>6612.25</v>
      </c>
      <c r="AJ1094" s="436">
        <v>5818.7800000000007</v>
      </c>
      <c r="AK1094" s="436">
        <v>270</v>
      </c>
      <c r="AL1094" s="436">
        <v>250</v>
      </c>
      <c r="AM1094" s="436">
        <v>220</v>
      </c>
      <c r="AN1094" s="432">
        <v>30</v>
      </c>
      <c r="AO1094" s="432">
        <v>35</v>
      </c>
      <c r="AP1094" s="480">
        <v>5391.2250000000004</v>
      </c>
      <c r="AQ1094" s="481">
        <v>1600.8807025094125</v>
      </c>
      <c r="AR1094" s="446">
        <v>6030</v>
      </c>
      <c r="AS1094" s="449">
        <v>322.92899797508659</v>
      </c>
      <c r="AT1094" s="432" t="s">
        <v>299</v>
      </c>
      <c r="AU1094" s="432" t="s">
        <v>197</v>
      </c>
      <c r="AV1094" s="450">
        <v>77</v>
      </c>
      <c r="AW1094" s="450">
        <v>90</v>
      </c>
      <c r="AX1094" s="450">
        <v>71</v>
      </c>
      <c r="AY1094" s="450">
        <v>72</v>
      </c>
      <c r="AZ1094" s="450">
        <v>72</v>
      </c>
      <c r="BA1094" s="450">
        <v>66</v>
      </c>
      <c r="BB1094" s="450">
        <v>60</v>
      </c>
      <c r="BC1094" s="450">
        <v>54</v>
      </c>
      <c r="BD1094" s="450">
        <v>54</v>
      </c>
      <c r="BE1094" s="451">
        <v>2105.9490854560663</v>
      </c>
      <c r="BF1094" s="450">
        <v>1500</v>
      </c>
      <c r="BG1094" s="451">
        <v>2105.9490854560663</v>
      </c>
      <c r="BH1094" s="450">
        <v>1500</v>
      </c>
      <c r="BI1094" s="446" t="s">
        <v>198</v>
      </c>
      <c r="BJ1094" s="482" t="s">
        <v>199</v>
      </c>
      <c r="BK1094" s="482" t="s">
        <v>1875</v>
      </c>
      <c r="BL1094" s="453">
        <v>1.1499999999999999</v>
      </c>
      <c r="BM1094" s="454">
        <v>40</v>
      </c>
      <c r="BN1094" s="454" t="s">
        <v>911</v>
      </c>
      <c r="BO1094" s="483" t="s">
        <v>912</v>
      </c>
      <c r="BP1094" s="454" t="s">
        <v>913</v>
      </c>
      <c r="BQ1094" s="454" t="s">
        <v>195</v>
      </c>
      <c r="BT1094" s="487">
        <v>227</v>
      </c>
    </row>
    <row r="1095" spans="1:72" ht="13.5" customHeight="1">
      <c r="A1095" s="54" t="s">
        <v>1899</v>
      </c>
      <c r="B1095" s="432" t="s">
        <v>1856</v>
      </c>
      <c r="C1095" s="432">
        <v>400</v>
      </c>
      <c r="D1095" s="432">
        <v>4</v>
      </c>
      <c r="E1095" s="432" t="s">
        <v>1857</v>
      </c>
      <c r="F1095" s="433">
        <v>1790</v>
      </c>
      <c r="G1095" s="456">
        <v>1736.3</v>
      </c>
      <c r="H1095" s="479">
        <v>1440</v>
      </c>
      <c r="I1095" s="435" t="s">
        <v>261</v>
      </c>
      <c r="J1095" s="436">
        <v>140</v>
      </c>
      <c r="K1095" s="437">
        <v>112</v>
      </c>
      <c r="L1095" s="438" t="s">
        <v>261</v>
      </c>
      <c r="M1095" s="475">
        <v>255</v>
      </c>
      <c r="N1095" s="437">
        <v>204</v>
      </c>
      <c r="O1095" s="438" t="s">
        <v>261</v>
      </c>
      <c r="P1095" s="475">
        <v>355</v>
      </c>
      <c r="Q1095" s="437">
        <v>284</v>
      </c>
      <c r="R1095" s="438" t="s">
        <v>261</v>
      </c>
      <c r="S1095" s="475">
        <v>460</v>
      </c>
      <c r="T1095" s="437">
        <v>368</v>
      </c>
      <c r="U1095" s="438" t="s">
        <v>261</v>
      </c>
      <c r="V1095" s="475">
        <v>2900</v>
      </c>
      <c r="W1095" s="437">
        <v>2320</v>
      </c>
      <c r="X1095" s="443" t="s">
        <v>231</v>
      </c>
      <c r="Y1095" s="436" t="s">
        <v>194</v>
      </c>
      <c r="Z1095" s="436">
        <v>96.2</v>
      </c>
      <c r="AA1095" s="436">
        <v>96.7</v>
      </c>
      <c r="AB1095" s="436">
        <v>96.5</v>
      </c>
      <c r="AC1095" s="436">
        <v>96.2</v>
      </c>
      <c r="AD1095" s="436">
        <v>76.3</v>
      </c>
      <c r="AE1095" s="436">
        <v>81.8</v>
      </c>
      <c r="AF1095" s="436">
        <v>84.4</v>
      </c>
      <c r="AG1095" s="436">
        <v>1174.5999999999999</v>
      </c>
      <c r="AH1095" s="436">
        <v>2701.5799999999995</v>
      </c>
      <c r="AI1095" s="436">
        <v>2936.5</v>
      </c>
      <c r="AJ1095" s="436">
        <v>1761.8999999999999</v>
      </c>
      <c r="AK1095" s="436">
        <v>230</v>
      </c>
      <c r="AL1095" s="436">
        <v>250</v>
      </c>
      <c r="AM1095" s="436">
        <v>150</v>
      </c>
      <c r="AN1095" s="432">
        <v>19</v>
      </c>
      <c r="AO1095" s="432">
        <v>23</v>
      </c>
      <c r="AP1095" s="480">
        <v>4104.6075000000001</v>
      </c>
      <c r="AQ1095" s="481">
        <v>930.81893858165165</v>
      </c>
      <c r="AR1095" s="446">
        <v>1550</v>
      </c>
      <c r="AS1095" s="449">
        <v>127.86752108589526</v>
      </c>
      <c r="AT1095" s="432" t="s">
        <v>299</v>
      </c>
      <c r="AU1095" s="432" t="s">
        <v>197</v>
      </c>
      <c r="AV1095" s="450">
        <v>81</v>
      </c>
      <c r="AW1095" s="450">
        <v>94</v>
      </c>
      <c r="AX1095" s="450">
        <v>74</v>
      </c>
      <c r="AY1095" s="450">
        <v>77</v>
      </c>
      <c r="AZ1095" s="450">
        <v>75</v>
      </c>
      <c r="BA1095" s="450">
        <v>72</v>
      </c>
      <c r="BB1095" s="450">
        <v>67</v>
      </c>
      <c r="BC1095" s="450">
        <v>62</v>
      </c>
      <c r="BD1095" s="450">
        <v>58</v>
      </c>
      <c r="BE1095" s="451">
        <v>937.28460227932965</v>
      </c>
      <c r="BF1095" s="450">
        <v>2250</v>
      </c>
      <c r="BG1095" s="451">
        <v>937.28460227932965</v>
      </c>
      <c r="BH1095" s="450">
        <v>2250</v>
      </c>
      <c r="BI1095" s="446" t="s">
        <v>198</v>
      </c>
      <c r="BJ1095" s="482" t="s">
        <v>199</v>
      </c>
      <c r="BK1095" s="482" t="s">
        <v>200</v>
      </c>
      <c r="BL1095" s="453">
        <v>1.1499999999999999</v>
      </c>
      <c r="BM1095" s="454">
        <v>40</v>
      </c>
      <c r="BN1095" s="454" t="s">
        <v>911</v>
      </c>
      <c r="BO1095" s="483" t="s">
        <v>912</v>
      </c>
      <c r="BP1095" s="454" t="s">
        <v>913</v>
      </c>
      <c r="BQ1095" s="454" t="s">
        <v>195</v>
      </c>
      <c r="BT1095" s="487">
        <v>192</v>
      </c>
    </row>
    <row r="1096" spans="1:72" ht="13.5" customHeight="1">
      <c r="A1096" s="54" t="s">
        <v>1900</v>
      </c>
      <c r="B1096" s="432" t="s">
        <v>1856</v>
      </c>
      <c r="C1096" s="432">
        <v>450</v>
      </c>
      <c r="D1096" s="432">
        <v>4</v>
      </c>
      <c r="E1096" s="432" t="s">
        <v>1860</v>
      </c>
      <c r="F1096" s="433">
        <v>1790</v>
      </c>
      <c r="G1096" s="456">
        <v>1736.3</v>
      </c>
      <c r="H1096" s="479">
        <v>1440</v>
      </c>
      <c r="I1096" s="435" t="s">
        <v>261</v>
      </c>
      <c r="J1096" s="436">
        <v>150</v>
      </c>
      <c r="K1096" s="437">
        <v>120</v>
      </c>
      <c r="L1096" s="438" t="s">
        <v>261</v>
      </c>
      <c r="M1096" s="475">
        <v>285</v>
      </c>
      <c r="N1096" s="437">
        <v>228</v>
      </c>
      <c r="O1096" s="438" t="s">
        <v>261</v>
      </c>
      <c r="P1096" s="475">
        <v>395</v>
      </c>
      <c r="Q1096" s="437">
        <v>316</v>
      </c>
      <c r="R1096" s="438" t="s">
        <v>261</v>
      </c>
      <c r="S1096" s="475">
        <v>515</v>
      </c>
      <c r="T1096" s="437">
        <v>412</v>
      </c>
      <c r="U1096" s="438" t="s">
        <v>261</v>
      </c>
      <c r="V1096" s="475">
        <v>3250</v>
      </c>
      <c r="W1096" s="437">
        <v>2600</v>
      </c>
      <c r="X1096" s="443" t="s">
        <v>231</v>
      </c>
      <c r="Y1096" s="436" t="s">
        <v>194</v>
      </c>
      <c r="Z1096" s="436">
        <v>96.4</v>
      </c>
      <c r="AA1096" s="436">
        <v>96.7</v>
      </c>
      <c r="AB1096" s="436">
        <v>96.5</v>
      </c>
      <c r="AC1096" s="436">
        <v>96.2</v>
      </c>
      <c r="AD1096" s="436">
        <v>76.7</v>
      </c>
      <c r="AE1096" s="436">
        <v>82.7</v>
      </c>
      <c r="AF1096" s="436">
        <v>84.778554117737883</v>
      </c>
      <c r="AG1096" s="436">
        <v>1325.3</v>
      </c>
      <c r="AH1096" s="436">
        <v>3048.1899999999996</v>
      </c>
      <c r="AI1096" s="436">
        <v>3313.25</v>
      </c>
      <c r="AJ1096" s="436">
        <v>1987.9499999999998</v>
      </c>
      <c r="AK1096" s="436">
        <v>230</v>
      </c>
      <c r="AL1096" s="436">
        <v>250</v>
      </c>
      <c r="AM1096" s="436">
        <v>150</v>
      </c>
      <c r="AN1096" s="432">
        <v>17</v>
      </c>
      <c r="AO1096" s="432">
        <v>21</v>
      </c>
      <c r="AP1096" s="480">
        <v>4301.9549999999999</v>
      </c>
      <c r="AQ1096" s="481">
        <v>1003.3642839081595</v>
      </c>
      <c r="AR1096" s="446">
        <v>1710</v>
      </c>
      <c r="AS1096" s="449">
        <v>143.01812226594816</v>
      </c>
      <c r="AT1096" s="432" t="s">
        <v>299</v>
      </c>
      <c r="AU1096" s="432" t="s">
        <v>197</v>
      </c>
      <c r="AV1096" s="450">
        <v>81</v>
      </c>
      <c r="AW1096" s="450">
        <v>94</v>
      </c>
      <c r="AX1096" s="450">
        <v>74</v>
      </c>
      <c r="AY1096" s="450">
        <v>77</v>
      </c>
      <c r="AZ1096" s="450">
        <v>75</v>
      </c>
      <c r="BA1096" s="450">
        <v>72</v>
      </c>
      <c r="BB1096" s="450">
        <v>67</v>
      </c>
      <c r="BC1096" s="450">
        <v>62</v>
      </c>
      <c r="BD1096" s="450">
        <v>58</v>
      </c>
      <c r="BE1096" s="451">
        <v>1054.4451775642458</v>
      </c>
      <c r="BF1096" s="450">
        <v>2250</v>
      </c>
      <c r="BG1096" s="451">
        <v>1054.4451775642458</v>
      </c>
      <c r="BH1096" s="450">
        <v>2250</v>
      </c>
      <c r="BI1096" s="446" t="s">
        <v>198</v>
      </c>
      <c r="BJ1096" s="482" t="s">
        <v>199</v>
      </c>
      <c r="BK1096" s="482" t="s">
        <v>200</v>
      </c>
      <c r="BL1096" s="453">
        <v>1.1499999999999999</v>
      </c>
      <c r="BM1096" s="454">
        <v>40</v>
      </c>
      <c r="BN1096" s="454" t="s">
        <v>911</v>
      </c>
      <c r="BO1096" s="483" t="s">
        <v>912</v>
      </c>
      <c r="BP1096" s="454" t="s">
        <v>913</v>
      </c>
      <c r="BQ1096" s="454" t="s">
        <v>195</v>
      </c>
      <c r="BT1096" s="487">
        <v>192</v>
      </c>
    </row>
    <row r="1097" spans="1:72" ht="13.5" customHeight="1">
      <c r="A1097" s="54" t="s">
        <v>1901</v>
      </c>
      <c r="B1097" s="432" t="s">
        <v>1856</v>
      </c>
      <c r="C1097" s="432">
        <v>500</v>
      </c>
      <c r="D1097" s="432">
        <v>4</v>
      </c>
      <c r="E1097" s="432" t="s">
        <v>1862</v>
      </c>
      <c r="F1097" s="433">
        <v>1790</v>
      </c>
      <c r="G1097" s="456">
        <v>1736.3</v>
      </c>
      <c r="H1097" s="479">
        <v>1440</v>
      </c>
      <c r="I1097" s="435" t="s">
        <v>261</v>
      </c>
      <c r="J1097" s="436">
        <v>160</v>
      </c>
      <c r="K1097" s="437">
        <v>128</v>
      </c>
      <c r="L1097" s="438" t="s">
        <v>261</v>
      </c>
      <c r="M1097" s="475">
        <v>310</v>
      </c>
      <c r="N1097" s="437">
        <v>248</v>
      </c>
      <c r="O1097" s="438" t="s">
        <v>261</v>
      </c>
      <c r="P1097" s="475">
        <v>425</v>
      </c>
      <c r="Q1097" s="437">
        <v>340</v>
      </c>
      <c r="R1097" s="438" t="s">
        <v>261</v>
      </c>
      <c r="S1097" s="475">
        <v>570</v>
      </c>
      <c r="T1097" s="437">
        <v>456</v>
      </c>
      <c r="U1097" s="438" t="s">
        <v>261</v>
      </c>
      <c r="V1097" s="475">
        <v>3625</v>
      </c>
      <c r="W1097" s="437">
        <v>2900</v>
      </c>
      <c r="X1097" s="443" t="s">
        <v>231</v>
      </c>
      <c r="Y1097" s="436" t="s">
        <v>194</v>
      </c>
      <c r="Z1097" s="436">
        <v>96.5</v>
      </c>
      <c r="AA1097" s="436">
        <v>96.8</v>
      </c>
      <c r="AB1097" s="436">
        <v>96.7</v>
      </c>
      <c r="AC1097" s="436">
        <v>96.5</v>
      </c>
      <c r="AD1097" s="436">
        <v>78.2</v>
      </c>
      <c r="AE1097" s="436">
        <v>85.256322330809581</v>
      </c>
      <c r="AF1097" s="436">
        <v>84.9</v>
      </c>
      <c r="AG1097" s="436">
        <v>1469.2</v>
      </c>
      <c r="AH1097" s="436">
        <v>3379.2</v>
      </c>
      <c r="AI1097" s="436">
        <v>3673</v>
      </c>
      <c r="AJ1097" s="436">
        <v>2203.8000000000002</v>
      </c>
      <c r="AK1097" s="436">
        <v>230</v>
      </c>
      <c r="AL1097" s="436">
        <v>250</v>
      </c>
      <c r="AM1097" s="436">
        <v>150</v>
      </c>
      <c r="AN1097" s="432">
        <v>18</v>
      </c>
      <c r="AO1097" s="432">
        <v>22</v>
      </c>
      <c r="AP1097" s="480">
        <v>4509.1588499999998</v>
      </c>
      <c r="AQ1097" s="481">
        <v>1073.7761351705008</v>
      </c>
      <c r="AR1097" s="446">
        <v>1880</v>
      </c>
      <c r="AS1097" s="449">
        <v>158.06418752504152</v>
      </c>
      <c r="AT1097" s="432" t="s">
        <v>299</v>
      </c>
      <c r="AU1097" s="432" t="s">
        <v>197</v>
      </c>
      <c r="AV1097" s="450">
        <v>81</v>
      </c>
      <c r="AW1097" s="450">
        <v>94</v>
      </c>
      <c r="AX1097" s="450">
        <v>74</v>
      </c>
      <c r="AY1097" s="450">
        <v>77</v>
      </c>
      <c r="AZ1097" s="450">
        <v>75</v>
      </c>
      <c r="BA1097" s="450">
        <v>72</v>
      </c>
      <c r="BB1097" s="450">
        <v>67</v>
      </c>
      <c r="BC1097" s="450">
        <v>62</v>
      </c>
      <c r="BD1097" s="450">
        <v>58</v>
      </c>
      <c r="BE1097" s="451">
        <v>1171.6057528491619</v>
      </c>
      <c r="BF1097" s="450">
        <v>2250</v>
      </c>
      <c r="BG1097" s="451">
        <v>1171.6057528491619</v>
      </c>
      <c r="BH1097" s="450">
        <v>2250</v>
      </c>
      <c r="BI1097" s="446" t="s">
        <v>198</v>
      </c>
      <c r="BJ1097" s="482" t="s">
        <v>199</v>
      </c>
      <c r="BK1097" s="482" t="s">
        <v>200</v>
      </c>
      <c r="BL1097" s="453">
        <v>1.1499999999999999</v>
      </c>
      <c r="BM1097" s="454">
        <v>40</v>
      </c>
      <c r="BN1097" s="454" t="s">
        <v>911</v>
      </c>
      <c r="BO1097" s="483" t="s">
        <v>912</v>
      </c>
      <c r="BP1097" s="454" t="s">
        <v>913</v>
      </c>
      <c r="BQ1097" s="454" t="s">
        <v>195</v>
      </c>
      <c r="BT1097" s="487">
        <v>192</v>
      </c>
    </row>
    <row r="1098" spans="1:72" ht="13.5" customHeight="1">
      <c r="A1098" s="54" t="s">
        <v>1902</v>
      </c>
      <c r="B1098" s="432" t="s">
        <v>1856</v>
      </c>
      <c r="C1098" s="432">
        <v>600</v>
      </c>
      <c r="D1098" s="432">
        <v>4</v>
      </c>
      <c r="E1098" s="432" t="s">
        <v>1864</v>
      </c>
      <c r="F1098" s="433">
        <v>1790</v>
      </c>
      <c r="G1098" s="456">
        <v>1736.3</v>
      </c>
      <c r="H1098" s="479">
        <v>1440</v>
      </c>
      <c r="I1098" s="435" t="s">
        <v>261</v>
      </c>
      <c r="J1098" s="436">
        <v>190</v>
      </c>
      <c r="K1098" s="437">
        <v>152</v>
      </c>
      <c r="L1098" s="438" t="s">
        <v>261</v>
      </c>
      <c r="M1098" s="475">
        <v>375</v>
      </c>
      <c r="N1098" s="437">
        <v>300</v>
      </c>
      <c r="O1098" s="438" t="s">
        <v>261</v>
      </c>
      <c r="P1098" s="475">
        <v>520</v>
      </c>
      <c r="Q1098" s="437">
        <v>416</v>
      </c>
      <c r="R1098" s="438" t="s">
        <v>261</v>
      </c>
      <c r="S1098" s="475">
        <v>686</v>
      </c>
      <c r="T1098" s="437">
        <v>548.79999999999995</v>
      </c>
      <c r="U1098" s="438" t="s">
        <v>261</v>
      </c>
      <c r="V1098" s="475">
        <v>4400</v>
      </c>
      <c r="W1098" s="437">
        <v>3520</v>
      </c>
      <c r="X1098" s="443" t="s">
        <v>231</v>
      </c>
      <c r="Y1098" s="436" t="s">
        <v>261</v>
      </c>
      <c r="Z1098" s="436">
        <v>96.6</v>
      </c>
      <c r="AA1098" s="436">
        <v>96.9</v>
      </c>
      <c r="AB1098" s="436">
        <v>96.7</v>
      </c>
      <c r="AC1098" s="436">
        <v>96.5</v>
      </c>
      <c r="AD1098" s="436">
        <v>77.5</v>
      </c>
      <c r="AE1098" s="436">
        <v>83.6</v>
      </c>
      <c r="AF1098" s="436">
        <v>84.7</v>
      </c>
      <c r="AG1098" s="436">
        <v>1767.6</v>
      </c>
      <c r="AH1098" s="436">
        <v>4065.4799999999996</v>
      </c>
      <c r="AI1098" s="436">
        <v>4419</v>
      </c>
      <c r="AJ1098" s="436">
        <v>2651.3999999999996</v>
      </c>
      <c r="AK1098" s="436">
        <v>230</v>
      </c>
      <c r="AL1098" s="436">
        <v>250</v>
      </c>
      <c r="AM1098" s="436">
        <v>150</v>
      </c>
      <c r="AN1098" s="432">
        <v>19</v>
      </c>
      <c r="AO1098" s="432">
        <v>23</v>
      </c>
      <c r="AP1098" s="480">
        <v>4993.2224999999999</v>
      </c>
      <c r="AQ1098" s="481">
        <v>1184.9751924675352</v>
      </c>
      <c r="AR1098" s="446">
        <v>2202</v>
      </c>
      <c r="AS1098" s="449">
        <v>171.98174942617587</v>
      </c>
      <c r="AT1098" s="432" t="s">
        <v>299</v>
      </c>
      <c r="AU1098" s="432" t="s">
        <v>197</v>
      </c>
      <c r="AV1098" s="450">
        <v>81</v>
      </c>
      <c r="AW1098" s="450">
        <v>94</v>
      </c>
      <c r="AX1098" s="450">
        <v>74</v>
      </c>
      <c r="AY1098" s="450">
        <v>77</v>
      </c>
      <c r="AZ1098" s="450">
        <v>75</v>
      </c>
      <c r="BA1098" s="450">
        <v>72</v>
      </c>
      <c r="BB1098" s="450">
        <v>67</v>
      </c>
      <c r="BC1098" s="450">
        <v>62</v>
      </c>
      <c r="BD1098" s="450">
        <v>58</v>
      </c>
      <c r="BE1098" s="451">
        <v>1405.9269034189942</v>
      </c>
      <c r="BF1098" s="450">
        <v>2250</v>
      </c>
      <c r="BG1098" s="451">
        <v>1405.9269034189942</v>
      </c>
      <c r="BH1098" s="450">
        <v>2250</v>
      </c>
      <c r="BI1098" s="446" t="s">
        <v>198</v>
      </c>
      <c r="BJ1098" s="482" t="s">
        <v>199</v>
      </c>
      <c r="BK1098" s="482" t="s">
        <v>200</v>
      </c>
      <c r="BL1098" s="453">
        <v>1.1499999999999999</v>
      </c>
      <c r="BM1098" s="454">
        <v>40</v>
      </c>
      <c r="BN1098" s="454" t="s">
        <v>911</v>
      </c>
      <c r="BO1098" s="483" t="s">
        <v>912</v>
      </c>
      <c r="BP1098" s="454" t="s">
        <v>913</v>
      </c>
      <c r="BQ1098" s="454" t="s">
        <v>195</v>
      </c>
      <c r="BT1098" s="487">
        <v>192</v>
      </c>
    </row>
    <row r="1099" spans="1:72" ht="13.5" customHeight="1">
      <c r="A1099" s="54" t="s">
        <v>1903</v>
      </c>
      <c r="B1099" s="432" t="s">
        <v>1856</v>
      </c>
      <c r="C1099" s="432">
        <v>700</v>
      </c>
      <c r="D1099" s="432">
        <v>4</v>
      </c>
      <c r="E1099" s="432" t="s">
        <v>1866</v>
      </c>
      <c r="F1099" s="433">
        <v>1790</v>
      </c>
      <c r="G1099" s="456">
        <v>1736.3</v>
      </c>
      <c r="H1099" s="479">
        <v>1440</v>
      </c>
      <c r="I1099" s="435" t="s">
        <v>261</v>
      </c>
      <c r="J1099" s="436">
        <v>305</v>
      </c>
      <c r="K1099" s="437">
        <v>244</v>
      </c>
      <c r="L1099" s="438" t="s">
        <v>261</v>
      </c>
      <c r="M1099" s="475">
        <v>415</v>
      </c>
      <c r="N1099" s="437">
        <v>332</v>
      </c>
      <c r="O1099" s="438" t="s">
        <v>261</v>
      </c>
      <c r="P1099" s="475">
        <v>590</v>
      </c>
      <c r="Q1099" s="437">
        <v>472</v>
      </c>
      <c r="R1099" s="438" t="s">
        <v>261</v>
      </c>
      <c r="S1099" s="475">
        <v>830</v>
      </c>
      <c r="T1099" s="437">
        <v>664</v>
      </c>
      <c r="U1099" s="438" t="s">
        <v>261</v>
      </c>
      <c r="V1099" s="475">
        <v>5395</v>
      </c>
      <c r="W1099" s="437">
        <v>4316</v>
      </c>
      <c r="X1099" s="443" t="s">
        <v>231</v>
      </c>
      <c r="Y1099" s="436" t="s">
        <v>261</v>
      </c>
      <c r="Z1099" s="436">
        <v>97.3</v>
      </c>
      <c r="AA1099" s="436">
        <v>97.2</v>
      </c>
      <c r="AB1099" s="436">
        <v>96.7</v>
      </c>
      <c r="AC1099" s="436">
        <v>96.5</v>
      </c>
      <c r="AD1099" s="436">
        <v>81.154973722540589</v>
      </c>
      <c r="AE1099" s="436">
        <v>85.713466766826954</v>
      </c>
      <c r="AF1099" s="436">
        <v>81.7</v>
      </c>
      <c r="AG1099" s="436">
        <v>2056.3000000000002</v>
      </c>
      <c r="AH1099" s="436">
        <v>4729.49</v>
      </c>
      <c r="AI1099" s="436">
        <v>5140.75</v>
      </c>
      <c r="AJ1099" s="436">
        <v>3084.4500000000003</v>
      </c>
      <c r="AK1099" s="436">
        <v>230</v>
      </c>
      <c r="AL1099" s="436">
        <v>250</v>
      </c>
      <c r="AM1099" s="436">
        <v>150</v>
      </c>
      <c r="AN1099" s="432">
        <v>18</v>
      </c>
      <c r="AO1099" s="432">
        <v>22</v>
      </c>
      <c r="AP1099" s="480">
        <v>5591.88</v>
      </c>
      <c r="AQ1099" s="481">
        <v>1396.2107462545591</v>
      </c>
      <c r="AR1099" s="446">
        <v>2514</v>
      </c>
      <c r="AS1099" s="449">
        <v>217.11994520345607</v>
      </c>
      <c r="AT1099" s="432" t="s">
        <v>299</v>
      </c>
      <c r="AU1099" s="432" t="s">
        <v>197</v>
      </c>
      <c r="AV1099" s="450">
        <v>85</v>
      </c>
      <c r="AW1099" s="450">
        <v>98</v>
      </c>
      <c r="AX1099" s="450">
        <v>78</v>
      </c>
      <c r="AY1099" s="450">
        <v>80</v>
      </c>
      <c r="AZ1099" s="450">
        <v>78</v>
      </c>
      <c r="BA1099" s="450">
        <v>75</v>
      </c>
      <c r="BB1099" s="450">
        <v>71</v>
      </c>
      <c r="BC1099" s="450">
        <v>66</v>
      </c>
      <c r="BD1099" s="450">
        <v>63</v>
      </c>
      <c r="BE1099" s="451">
        <v>1640.2480539888268</v>
      </c>
      <c r="BF1099" s="450">
        <v>2250</v>
      </c>
      <c r="BG1099" s="451">
        <v>1640.2480539888268</v>
      </c>
      <c r="BH1099" s="450">
        <v>2250</v>
      </c>
      <c r="BI1099" s="446" t="s">
        <v>198</v>
      </c>
      <c r="BJ1099" s="482" t="s">
        <v>199</v>
      </c>
      <c r="BK1099" s="482" t="s">
        <v>200</v>
      </c>
      <c r="BL1099" s="453">
        <v>1.1499999999999999</v>
      </c>
      <c r="BM1099" s="454">
        <v>40</v>
      </c>
      <c r="BN1099" s="454" t="s">
        <v>911</v>
      </c>
      <c r="BO1099" s="483" t="s">
        <v>990</v>
      </c>
      <c r="BP1099" s="454" t="s">
        <v>913</v>
      </c>
      <c r="BQ1099" s="454" t="s">
        <v>195</v>
      </c>
      <c r="BT1099" s="487">
        <v>192</v>
      </c>
    </row>
    <row r="1100" spans="1:72" ht="13.5" customHeight="1">
      <c r="A1100" s="54" t="s">
        <v>1904</v>
      </c>
      <c r="B1100" s="432" t="s">
        <v>1856</v>
      </c>
      <c r="C1100" s="432">
        <v>800</v>
      </c>
      <c r="D1100" s="432">
        <v>4</v>
      </c>
      <c r="E1100" s="432">
        <v>5013</v>
      </c>
      <c r="F1100" s="433">
        <v>1790</v>
      </c>
      <c r="G1100" s="456">
        <v>1736.3</v>
      </c>
      <c r="H1100" s="479">
        <v>1440</v>
      </c>
      <c r="I1100" s="435" t="s">
        <v>261</v>
      </c>
      <c r="J1100" s="436">
        <v>335</v>
      </c>
      <c r="K1100" s="437">
        <v>268</v>
      </c>
      <c r="L1100" s="438" t="s">
        <v>261</v>
      </c>
      <c r="M1100" s="475">
        <v>475</v>
      </c>
      <c r="N1100" s="437">
        <v>380</v>
      </c>
      <c r="O1100" s="438" t="s">
        <v>261</v>
      </c>
      <c r="P1100" s="475">
        <v>675</v>
      </c>
      <c r="Q1100" s="437">
        <v>540</v>
      </c>
      <c r="R1100" s="438" t="s">
        <v>261</v>
      </c>
      <c r="S1100" s="475">
        <v>920</v>
      </c>
      <c r="T1100" s="437">
        <v>736</v>
      </c>
      <c r="U1100" s="438" t="s">
        <v>261</v>
      </c>
      <c r="V1100" s="475">
        <v>5980</v>
      </c>
      <c r="W1100" s="437">
        <v>4784</v>
      </c>
      <c r="X1100" s="443" t="s">
        <v>231</v>
      </c>
      <c r="Y1100" s="436" t="s">
        <v>261</v>
      </c>
      <c r="Z1100" s="436">
        <v>97.4</v>
      </c>
      <c r="AA1100" s="436">
        <v>97.2</v>
      </c>
      <c r="AB1100" s="436">
        <v>96.7</v>
      </c>
      <c r="AC1100" s="436">
        <v>96.5</v>
      </c>
      <c r="AD1100" s="436">
        <v>80.949740135043854</v>
      </c>
      <c r="AE1100" s="436">
        <v>85.622764685592216</v>
      </c>
      <c r="AF1100" s="436">
        <v>84.2</v>
      </c>
      <c r="AG1100" s="436">
        <v>2349.9</v>
      </c>
      <c r="AH1100" s="436">
        <v>5404.7699999999995</v>
      </c>
      <c r="AI1100" s="436">
        <v>5874.75</v>
      </c>
      <c r="AJ1100" s="436">
        <v>3524.8500000000004</v>
      </c>
      <c r="AK1100" s="436">
        <v>230</v>
      </c>
      <c r="AL1100" s="436">
        <v>250</v>
      </c>
      <c r="AM1100" s="436">
        <v>150</v>
      </c>
      <c r="AN1100" s="432">
        <v>17</v>
      </c>
      <c r="AO1100" s="432">
        <v>21</v>
      </c>
      <c r="AP1100" s="480">
        <v>5839.9425000000001</v>
      </c>
      <c r="AQ1100" s="481">
        <v>1478.3579060606239</v>
      </c>
      <c r="AR1100" s="446">
        <v>2815</v>
      </c>
      <c r="AS1100" s="449">
        <v>234.67368800573169</v>
      </c>
      <c r="AT1100" s="432" t="s">
        <v>299</v>
      </c>
      <c r="AU1100" s="432" t="s">
        <v>197</v>
      </c>
      <c r="AV1100" s="450">
        <v>85</v>
      </c>
      <c r="AW1100" s="450">
        <v>98</v>
      </c>
      <c r="AX1100" s="450">
        <v>78</v>
      </c>
      <c r="AY1100" s="450">
        <v>80</v>
      </c>
      <c r="AZ1100" s="450">
        <v>78</v>
      </c>
      <c r="BA1100" s="450">
        <v>75</v>
      </c>
      <c r="BB1100" s="450">
        <v>71</v>
      </c>
      <c r="BC1100" s="450">
        <v>66</v>
      </c>
      <c r="BD1100" s="450">
        <v>63</v>
      </c>
      <c r="BE1100" s="451">
        <v>1874.5692045586593</v>
      </c>
      <c r="BF1100" s="450">
        <v>2250</v>
      </c>
      <c r="BG1100" s="451">
        <v>1874.5692045586593</v>
      </c>
      <c r="BH1100" s="450">
        <v>2250</v>
      </c>
      <c r="BI1100" s="446" t="s">
        <v>198</v>
      </c>
      <c r="BJ1100" s="482" t="s">
        <v>199</v>
      </c>
      <c r="BK1100" s="482" t="s">
        <v>1875</v>
      </c>
      <c r="BL1100" s="453">
        <v>1.1499999999999999</v>
      </c>
      <c r="BM1100" s="454">
        <v>40</v>
      </c>
      <c r="BN1100" s="454" t="s">
        <v>911</v>
      </c>
      <c r="BO1100" s="483" t="s">
        <v>990</v>
      </c>
      <c r="BP1100" s="454" t="s">
        <v>913</v>
      </c>
      <c r="BQ1100" s="454" t="s">
        <v>195</v>
      </c>
      <c r="BT1100" s="487">
        <v>192</v>
      </c>
    </row>
    <row r="1101" spans="1:72" ht="13.5" customHeight="1">
      <c r="A1101" s="54" t="s">
        <v>1905</v>
      </c>
      <c r="B1101" s="432" t="s">
        <v>1856</v>
      </c>
      <c r="C1101" s="432">
        <v>350</v>
      </c>
      <c r="D1101" s="432">
        <v>6</v>
      </c>
      <c r="E1101" s="432" t="s">
        <v>1860</v>
      </c>
      <c r="F1101" s="433">
        <v>1190</v>
      </c>
      <c r="G1101" s="456">
        <v>1130.5</v>
      </c>
      <c r="H1101" s="479">
        <v>1050</v>
      </c>
      <c r="I1101" s="435" t="s">
        <v>261</v>
      </c>
      <c r="J1101" s="436">
        <v>140</v>
      </c>
      <c r="K1101" s="437">
        <v>112</v>
      </c>
      <c r="L1101" s="438" t="s">
        <v>261</v>
      </c>
      <c r="M1101" s="439">
        <v>222</v>
      </c>
      <c r="N1101" s="437">
        <v>185</v>
      </c>
      <c r="O1101" s="438" t="s">
        <v>261</v>
      </c>
      <c r="P1101" s="439">
        <v>315</v>
      </c>
      <c r="Q1101" s="437">
        <v>255</v>
      </c>
      <c r="R1101" s="438" t="s">
        <v>261</v>
      </c>
      <c r="S1101" s="439">
        <v>410</v>
      </c>
      <c r="T1101" s="437">
        <v>328</v>
      </c>
      <c r="U1101" s="438" t="s">
        <v>261</v>
      </c>
      <c r="V1101" s="439">
        <v>2550</v>
      </c>
      <c r="W1101" s="437">
        <v>2040</v>
      </c>
      <c r="X1101" s="443" t="s">
        <v>231</v>
      </c>
      <c r="Y1101" s="436" t="s">
        <v>194</v>
      </c>
      <c r="Z1101" s="436">
        <v>96.6</v>
      </c>
      <c r="AA1101" s="436">
        <v>96.6</v>
      </c>
      <c r="AB1101" s="436">
        <v>96.2</v>
      </c>
      <c r="AC1101" s="436">
        <v>95.8</v>
      </c>
      <c r="AD1101" s="436">
        <v>74.3</v>
      </c>
      <c r="AE1101" s="436">
        <v>81.5</v>
      </c>
      <c r="AF1101" s="436">
        <v>84.1</v>
      </c>
      <c r="AG1101" s="436">
        <v>1543</v>
      </c>
      <c r="AH1101" s="436">
        <v>4166.1000000000004</v>
      </c>
      <c r="AI1101" s="436">
        <v>3857.5</v>
      </c>
      <c r="AJ1101" s="436">
        <v>3394.6000000000004</v>
      </c>
      <c r="AK1101" s="436">
        <v>270</v>
      </c>
      <c r="AL1101" s="436">
        <v>250</v>
      </c>
      <c r="AM1101" s="436">
        <v>220</v>
      </c>
      <c r="AN1101" s="432">
        <v>30</v>
      </c>
      <c r="AO1101" s="432">
        <v>35</v>
      </c>
      <c r="AP1101" s="480">
        <v>4386.8474999999999</v>
      </c>
      <c r="AQ1101" s="481">
        <v>1203.5755272075501</v>
      </c>
      <c r="AR1101" s="446">
        <v>3720</v>
      </c>
      <c r="AS1101" s="449">
        <v>229.18148478702932</v>
      </c>
      <c r="AT1101" s="432" t="s">
        <v>299</v>
      </c>
      <c r="AU1101" s="432" t="s">
        <v>197</v>
      </c>
      <c r="AV1101" s="450">
        <v>77</v>
      </c>
      <c r="AW1101" s="450">
        <v>90</v>
      </c>
      <c r="AX1101" s="450">
        <v>71</v>
      </c>
      <c r="AY1101" s="450">
        <v>72</v>
      </c>
      <c r="AZ1101" s="450">
        <v>72</v>
      </c>
      <c r="BA1101" s="450">
        <v>66</v>
      </c>
      <c r="BB1101" s="450">
        <v>60</v>
      </c>
      <c r="BC1101" s="450">
        <v>54</v>
      </c>
      <c r="BD1101" s="450">
        <v>54</v>
      </c>
      <c r="BE1101" s="451">
        <v>1233.6319397647057</v>
      </c>
      <c r="BF1101" s="450">
        <v>1500</v>
      </c>
      <c r="BG1101" s="451">
        <v>1233.6319397647057</v>
      </c>
      <c r="BH1101" s="450">
        <v>1500</v>
      </c>
      <c r="BI1101" s="446" t="s">
        <v>198</v>
      </c>
      <c r="BJ1101" s="482" t="s">
        <v>199</v>
      </c>
      <c r="BK1101" s="482" t="s">
        <v>200</v>
      </c>
      <c r="BL1101" s="453">
        <v>1.1499999999999999</v>
      </c>
      <c r="BM1101" s="454">
        <v>40</v>
      </c>
      <c r="BN1101" s="454" t="s">
        <v>911</v>
      </c>
      <c r="BO1101" s="483" t="s">
        <v>912</v>
      </c>
      <c r="BP1101" s="454" t="s">
        <v>913</v>
      </c>
      <c r="BQ1101" s="454" t="s">
        <v>195</v>
      </c>
      <c r="BT1101" s="487">
        <v>227</v>
      </c>
    </row>
    <row r="1102" spans="1:72" ht="13.5" customHeight="1">
      <c r="A1102" s="54" t="s">
        <v>1906</v>
      </c>
      <c r="B1102" s="432" t="s">
        <v>1856</v>
      </c>
      <c r="C1102" s="432">
        <v>400</v>
      </c>
      <c r="D1102" s="432">
        <v>6</v>
      </c>
      <c r="E1102" s="432" t="s">
        <v>1862</v>
      </c>
      <c r="F1102" s="433">
        <v>1190</v>
      </c>
      <c r="G1102" s="456">
        <v>1130.5</v>
      </c>
      <c r="H1102" s="479">
        <v>1050</v>
      </c>
      <c r="I1102" s="435" t="s">
        <v>261</v>
      </c>
      <c r="J1102" s="436">
        <v>160</v>
      </c>
      <c r="K1102" s="437">
        <v>128</v>
      </c>
      <c r="L1102" s="438" t="s">
        <v>261</v>
      </c>
      <c r="M1102" s="439">
        <v>255</v>
      </c>
      <c r="N1102" s="437">
        <v>210</v>
      </c>
      <c r="O1102" s="438" t="s">
        <v>261</v>
      </c>
      <c r="P1102" s="439">
        <v>360</v>
      </c>
      <c r="Q1102" s="437">
        <v>290</v>
      </c>
      <c r="R1102" s="438" t="s">
        <v>261</v>
      </c>
      <c r="S1102" s="439">
        <v>470</v>
      </c>
      <c r="T1102" s="437">
        <v>376</v>
      </c>
      <c r="U1102" s="438" t="s">
        <v>261</v>
      </c>
      <c r="V1102" s="439">
        <v>2900</v>
      </c>
      <c r="W1102" s="437">
        <v>2320</v>
      </c>
      <c r="X1102" s="443" t="s">
        <v>231</v>
      </c>
      <c r="Y1102" s="436" t="s">
        <v>194</v>
      </c>
      <c r="Z1102" s="436">
        <v>96.6</v>
      </c>
      <c r="AA1102" s="436">
        <v>96.6</v>
      </c>
      <c r="AB1102" s="436">
        <v>96.2</v>
      </c>
      <c r="AC1102" s="436">
        <v>95.8</v>
      </c>
      <c r="AD1102" s="436">
        <v>74.3</v>
      </c>
      <c r="AE1102" s="436">
        <v>81.5</v>
      </c>
      <c r="AF1102" s="436">
        <v>84.1</v>
      </c>
      <c r="AG1102" s="436">
        <v>1763.5</v>
      </c>
      <c r="AH1102" s="436">
        <v>4761.4500000000007</v>
      </c>
      <c r="AI1102" s="436">
        <v>4408.75</v>
      </c>
      <c r="AJ1102" s="436">
        <v>3879.7000000000003</v>
      </c>
      <c r="AK1102" s="436">
        <v>270</v>
      </c>
      <c r="AL1102" s="436">
        <v>250</v>
      </c>
      <c r="AM1102" s="436">
        <v>220</v>
      </c>
      <c r="AN1102" s="432">
        <v>30</v>
      </c>
      <c r="AO1102" s="432">
        <v>35</v>
      </c>
      <c r="AP1102" s="480">
        <v>4529</v>
      </c>
      <c r="AQ1102" s="481">
        <v>1286.0235547718523</v>
      </c>
      <c r="AR1102" s="446">
        <v>4199</v>
      </c>
      <c r="AS1102" s="449">
        <v>251.26956585292442</v>
      </c>
      <c r="AT1102" s="432" t="s">
        <v>299</v>
      </c>
      <c r="AU1102" s="432" t="s">
        <v>197</v>
      </c>
      <c r="AV1102" s="450">
        <v>77</v>
      </c>
      <c r="AW1102" s="450">
        <v>90</v>
      </c>
      <c r="AX1102" s="450">
        <v>71</v>
      </c>
      <c r="AY1102" s="450">
        <v>72</v>
      </c>
      <c r="AZ1102" s="450">
        <v>72</v>
      </c>
      <c r="BA1102" s="450">
        <v>66</v>
      </c>
      <c r="BB1102" s="450">
        <v>60</v>
      </c>
      <c r="BC1102" s="450">
        <v>54</v>
      </c>
      <c r="BD1102" s="450">
        <v>54</v>
      </c>
      <c r="BE1102" s="451">
        <v>1409.8650740168066</v>
      </c>
      <c r="BF1102" s="450">
        <v>1500</v>
      </c>
      <c r="BG1102" s="451">
        <v>1409.8650740168066</v>
      </c>
      <c r="BH1102" s="450">
        <v>1500</v>
      </c>
      <c r="BI1102" s="446" t="s">
        <v>198</v>
      </c>
      <c r="BJ1102" s="482" t="s">
        <v>199</v>
      </c>
      <c r="BK1102" s="482" t="s">
        <v>200</v>
      </c>
      <c r="BL1102" s="453">
        <v>1.1499999999999999</v>
      </c>
      <c r="BM1102" s="454">
        <v>40</v>
      </c>
      <c r="BN1102" s="454" t="s">
        <v>911</v>
      </c>
      <c r="BO1102" s="483" t="s">
        <v>912</v>
      </c>
      <c r="BP1102" s="454" t="s">
        <v>913</v>
      </c>
      <c r="BQ1102" s="454" t="s">
        <v>195</v>
      </c>
      <c r="BT1102" s="487">
        <v>227</v>
      </c>
    </row>
    <row r="1103" spans="1:72" ht="13.5" customHeight="1">
      <c r="A1103" s="54" t="s">
        <v>1907</v>
      </c>
      <c r="B1103" s="432" t="s">
        <v>1856</v>
      </c>
      <c r="C1103" s="432">
        <v>450</v>
      </c>
      <c r="D1103" s="432">
        <v>6</v>
      </c>
      <c r="E1103" s="432" t="s">
        <v>1908</v>
      </c>
      <c r="F1103" s="433">
        <v>1190</v>
      </c>
      <c r="G1103" s="456">
        <v>1130.5</v>
      </c>
      <c r="H1103" s="479">
        <v>1050</v>
      </c>
      <c r="I1103" s="435" t="s">
        <v>261</v>
      </c>
      <c r="J1103" s="436">
        <v>170</v>
      </c>
      <c r="K1103" s="437">
        <v>136</v>
      </c>
      <c r="L1103" s="438" t="s">
        <v>261</v>
      </c>
      <c r="M1103" s="439">
        <v>284</v>
      </c>
      <c r="N1103" s="437">
        <v>240</v>
      </c>
      <c r="O1103" s="438" t="s">
        <v>261</v>
      </c>
      <c r="P1103" s="439">
        <v>405</v>
      </c>
      <c r="Q1103" s="437">
        <v>325</v>
      </c>
      <c r="R1103" s="438" t="s">
        <v>261</v>
      </c>
      <c r="S1103" s="439">
        <v>525</v>
      </c>
      <c r="T1103" s="437">
        <v>420</v>
      </c>
      <c r="U1103" s="438" t="s">
        <v>261</v>
      </c>
      <c r="V1103" s="439">
        <v>3250</v>
      </c>
      <c r="W1103" s="437">
        <v>2600</v>
      </c>
      <c r="X1103" s="443" t="s">
        <v>231</v>
      </c>
      <c r="Y1103" s="436" t="s">
        <v>194</v>
      </c>
      <c r="Z1103" s="436">
        <v>96.6</v>
      </c>
      <c r="AA1103" s="436">
        <v>96.6</v>
      </c>
      <c r="AB1103" s="436">
        <v>96.2</v>
      </c>
      <c r="AC1103" s="436">
        <v>95.8</v>
      </c>
      <c r="AD1103" s="436">
        <v>74.3</v>
      </c>
      <c r="AE1103" s="436">
        <v>81.5</v>
      </c>
      <c r="AF1103" s="436">
        <v>84.1</v>
      </c>
      <c r="AG1103" s="436">
        <v>1984</v>
      </c>
      <c r="AH1103" s="436">
        <v>5356.8</v>
      </c>
      <c r="AI1103" s="436">
        <v>4960</v>
      </c>
      <c r="AJ1103" s="436">
        <v>4364.8</v>
      </c>
      <c r="AK1103" s="436">
        <v>270</v>
      </c>
      <c r="AL1103" s="436">
        <v>250</v>
      </c>
      <c r="AM1103" s="436">
        <v>220</v>
      </c>
      <c r="AN1103" s="432">
        <v>30</v>
      </c>
      <c r="AO1103" s="432">
        <v>35</v>
      </c>
      <c r="AP1103" s="480">
        <v>5082.5250000000005</v>
      </c>
      <c r="AQ1103" s="481">
        <v>1465.9657483132819</v>
      </c>
      <c r="AR1103" s="446">
        <v>4666</v>
      </c>
      <c r="AS1103" s="449">
        <v>286.78486532180375</v>
      </c>
      <c r="AT1103" s="432" t="s">
        <v>299</v>
      </c>
      <c r="AU1103" s="432" t="s">
        <v>197</v>
      </c>
      <c r="AV1103" s="450">
        <v>77</v>
      </c>
      <c r="AW1103" s="450">
        <v>90</v>
      </c>
      <c r="AX1103" s="450">
        <v>71</v>
      </c>
      <c r="AY1103" s="450">
        <v>72</v>
      </c>
      <c r="AZ1103" s="450">
        <v>72</v>
      </c>
      <c r="BA1103" s="450">
        <v>66</v>
      </c>
      <c r="BB1103" s="450">
        <v>60</v>
      </c>
      <c r="BC1103" s="450">
        <v>54</v>
      </c>
      <c r="BD1103" s="450">
        <v>54</v>
      </c>
      <c r="BE1103" s="451">
        <v>1586.0982082689075</v>
      </c>
      <c r="BF1103" s="450">
        <v>1500</v>
      </c>
      <c r="BG1103" s="451">
        <v>1586.0982082689075</v>
      </c>
      <c r="BH1103" s="450">
        <v>1500</v>
      </c>
      <c r="BI1103" s="446" t="s">
        <v>198</v>
      </c>
      <c r="BJ1103" s="482" t="s">
        <v>199</v>
      </c>
      <c r="BK1103" s="482" t="s">
        <v>200</v>
      </c>
      <c r="BL1103" s="453">
        <v>1.1499999999999999</v>
      </c>
      <c r="BM1103" s="454">
        <v>40</v>
      </c>
      <c r="BN1103" s="454" t="s">
        <v>911</v>
      </c>
      <c r="BO1103" s="483" t="s">
        <v>912</v>
      </c>
      <c r="BP1103" s="454" t="s">
        <v>913</v>
      </c>
      <c r="BQ1103" s="454" t="s">
        <v>195</v>
      </c>
      <c r="BT1103" s="487">
        <v>227</v>
      </c>
    </row>
    <row r="1104" spans="1:72" ht="13.5" customHeight="1">
      <c r="A1104" s="54" t="s">
        <v>1909</v>
      </c>
      <c r="B1104" s="432" t="s">
        <v>1856</v>
      </c>
      <c r="C1104" s="432">
        <v>500</v>
      </c>
      <c r="D1104" s="432">
        <v>6</v>
      </c>
      <c r="E1104" s="432" t="s">
        <v>1864</v>
      </c>
      <c r="F1104" s="433">
        <v>1190</v>
      </c>
      <c r="G1104" s="456">
        <v>1130.5</v>
      </c>
      <c r="H1104" s="479">
        <v>1050</v>
      </c>
      <c r="I1104" s="435" t="s">
        <v>261</v>
      </c>
      <c r="J1104" s="436">
        <v>185</v>
      </c>
      <c r="K1104" s="437">
        <v>148</v>
      </c>
      <c r="L1104" s="438" t="s">
        <v>261</v>
      </c>
      <c r="M1104" s="439">
        <v>314</v>
      </c>
      <c r="N1104" s="437">
        <v>265</v>
      </c>
      <c r="O1104" s="438" t="s">
        <v>261</v>
      </c>
      <c r="P1104" s="439">
        <v>445</v>
      </c>
      <c r="Q1104" s="437">
        <v>355</v>
      </c>
      <c r="R1104" s="438" t="s">
        <v>261</v>
      </c>
      <c r="S1104" s="439">
        <v>580</v>
      </c>
      <c r="T1104" s="437">
        <v>464</v>
      </c>
      <c r="U1104" s="438" t="s">
        <v>261</v>
      </c>
      <c r="V1104" s="439">
        <v>3625</v>
      </c>
      <c r="W1104" s="437">
        <v>2900</v>
      </c>
      <c r="X1104" s="443" t="s">
        <v>231</v>
      </c>
      <c r="Y1104" s="436" t="s">
        <v>194</v>
      </c>
      <c r="Z1104" s="436">
        <v>96.6</v>
      </c>
      <c r="AA1104" s="436">
        <v>96.6</v>
      </c>
      <c r="AB1104" s="436">
        <v>96.2</v>
      </c>
      <c r="AC1104" s="436">
        <v>95.8</v>
      </c>
      <c r="AD1104" s="436">
        <v>74.3</v>
      </c>
      <c r="AE1104" s="436">
        <v>81.5</v>
      </c>
      <c r="AF1104" s="436">
        <v>84.1</v>
      </c>
      <c r="AG1104" s="436">
        <v>2204.4</v>
      </c>
      <c r="AH1104" s="436">
        <v>5951.880000000001</v>
      </c>
      <c r="AI1104" s="436">
        <v>5511</v>
      </c>
      <c r="AJ1104" s="436">
        <v>4849.68</v>
      </c>
      <c r="AK1104" s="436">
        <v>270</v>
      </c>
      <c r="AL1104" s="436">
        <v>250</v>
      </c>
      <c r="AM1104" s="436">
        <v>220</v>
      </c>
      <c r="AN1104" s="432">
        <v>30</v>
      </c>
      <c r="AO1104" s="432">
        <v>35</v>
      </c>
      <c r="AP1104" s="480">
        <v>5288.6925000000001</v>
      </c>
      <c r="AQ1104" s="481">
        <v>1600.8807025094125</v>
      </c>
      <c r="AR1104" s="446">
        <v>5130</v>
      </c>
      <c r="AS1104" s="449">
        <v>322.92899797508659</v>
      </c>
      <c r="AT1104" s="432" t="s">
        <v>299</v>
      </c>
      <c r="AU1104" s="432" t="s">
        <v>197</v>
      </c>
      <c r="AV1104" s="450">
        <v>77</v>
      </c>
      <c r="AW1104" s="450">
        <v>90</v>
      </c>
      <c r="AX1104" s="450">
        <v>71</v>
      </c>
      <c r="AY1104" s="450">
        <v>72</v>
      </c>
      <c r="AZ1104" s="450">
        <v>72</v>
      </c>
      <c r="BA1104" s="450">
        <v>66</v>
      </c>
      <c r="BB1104" s="450">
        <v>60</v>
      </c>
      <c r="BC1104" s="450">
        <v>54</v>
      </c>
      <c r="BD1104" s="450">
        <v>54</v>
      </c>
      <c r="BE1104" s="451">
        <v>1762.3313425210083</v>
      </c>
      <c r="BF1104" s="450">
        <v>1500</v>
      </c>
      <c r="BG1104" s="451">
        <v>1762.3313425210083</v>
      </c>
      <c r="BH1104" s="450">
        <v>1500</v>
      </c>
      <c r="BI1104" s="446" t="s">
        <v>198</v>
      </c>
      <c r="BJ1104" s="482" t="s">
        <v>199</v>
      </c>
      <c r="BK1104" s="482" t="s">
        <v>200</v>
      </c>
      <c r="BL1104" s="453">
        <v>1.1499999999999999</v>
      </c>
      <c r="BM1104" s="454">
        <v>40</v>
      </c>
      <c r="BN1104" s="454" t="s">
        <v>911</v>
      </c>
      <c r="BO1104" s="483" t="s">
        <v>912</v>
      </c>
      <c r="BP1104" s="454" t="s">
        <v>913</v>
      </c>
      <c r="BQ1104" s="454" t="s">
        <v>195</v>
      </c>
      <c r="BT1104" s="487">
        <v>227</v>
      </c>
    </row>
    <row r="1105" spans="1:72" ht="13.5" customHeight="1">
      <c r="A1105" s="54" t="s">
        <v>1910</v>
      </c>
      <c r="B1105" s="432" t="s">
        <v>1856</v>
      </c>
      <c r="C1105" s="432">
        <v>600</v>
      </c>
      <c r="D1105" s="432">
        <v>6</v>
      </c>
      <c r="E1105" s="432" t="s">
        <v>1866</v>
      </c>
      <c r="F1105" s="433">
        <v>1190</v>
      </c>
      <c r="G1105" s="456">
        <v>1130.5</v>
      </c>
      <c r="H1105" s="479">
        <v>1050</v>
      </c>
      <c r="I1105" s="435" t="s">
        <v>261</v>
      </c>
      <c r="J1105" s="436">
        <v>245</v>
      </c>
      <c r="K1105" s="437">
        <v>196</v>
      </c>
      <c r="L1105" s="438" t="s">
        <v>261</v>
      </c>
      <c r="M1105" s="439">
        <v>393</v>
      </c>
      <c r="N1105" s="437">
        <v>315</v>
      </c>
      <c r="O1105" s="438" t="s">
        <v>261</v>
      </c>
      <c r="P1105" s="439">
        <v>535</v>
      </c>
      <c r="Q1105" s="437">
        <v>430</v>
      </c>
      <c r="R1105" s="438" t="s">
        <v>261</v>
      </c>
      <c r="S1105" s="439">
        <v>695</v>
      </c>
      <c r="T1105" s="437">
        <v>556</v>
      </c>
      <c r="U1105" s="438" t="s">
        <v>261</v>
      </c>
      <c r="V1105" s="439">
        <v>4518</v>
      </c>
      <c r="W1105" s="437">
        <v>3614.4</v>
      </c>
      <c r="X1105" s="443" t="s">
        <v>231</v>
      </c>
      <c r="Y1105" s="436" t="s">
        <v>261</v>
      </c>
      <c r="Z1105" s="436">
        <v>96.6</v>
      </c>
      <c r="AA1105" s="436">
        <v>96.6</v>
      </c>
      <c r="AB1105" s="436">
        <v>96.2</v>
      </c>
      <c r="AC1105" s="436">
        <v>95.8</v>
      </c>
      <c r="AD1105" s="436">
        <v>74.3</v>
      </c>
      <c r="AE1105" s="436">
        <v>81.5</v>
      </c>
      <c r="AF1105" s="436">
        <v>84.1</v>
      </c>
      <c r="AG1105" s="436">
        <v>2644.9</v>
      </c>
      <c r="AH1105" s="436">
        <v>7141.2300000000005</v>
      </c>
      <c r="AI1105" s="436">
        <v>6612.25</v>
      </c>
      <c r="AJ1105" s="436">
        <v>5818.7800000000007</v>
      </c>
      <c r="AK1105" s="436">
        <v>270</v>
      </c>
      <c r="AL1105" s="436">
        <v>250</v>
      </c>
      <c r="AM1105" s="436">
        <v>220</v>
      </c>
      <c r="AN1105" s="432">
        <v>30</v>
      </c>
      <c r="AO1105" s="432">
        <v>35</v>
      </c>
      <c r="AP1105" s="480">
        <v>5391.2250000000004</v>
      </c>
      <c r="AQ1105" s="481">
        <v>1600.8807025094125</v>
      </c>
      <c r="AR1105" s="446">
        <v>6030</v>
      </c>
      <c r="AS1105" s="449">
        <v>322.92899797508659</v>
      </c>
      <c r="AT1105" s="432" t="s">
        <v>299</v>
      </c>
      <c r="AU1105" s="432" t="s">
        <v>197</v>
      </c>
      <c r="AV1105" s="450">
        <v>77</v>
      </c>
      <c r="AW1105" s="450">
        <v>90</v>
      </c>
      <c r="AX1105" s="450">
        <v>71</v>
      </c>
      <c r="AY1105" s="450">
        <v>72</v>
      </c>
      <c r="AZ1105" s="450">
        <v>72</v>
      </c>
      <c r="BA1105" s="450">
        <v>66</v>
      </c>
      <c r="BB1105" s="450">
        <v>60</v>
      </c>
      <c r="BC1105" s="450">
        <v>54</v>
      </c>
      <c r="BD1105" s="450">
        <v>54</v>
      </c>
      <c r="BE1105" s="451">
        <v>2105.9490854560663</v>
      </c>
      <c r="BF1105" s="450">
        <v>1500</v>
      </c>
      <c r="BG1105" s="451">
        <v>2105.9490854560663</v>
      </c>
      <c r="BH1105" s="450">
        <v>1500</v>
      </c>
      <c r="BI1105" s="446" t="s">
        <v>198</v>
      </c>
      <c r="BJ1105" s="482" t="s">
        <v>199</v>
      </c>
      <c r="BK1105" s="482" t="s">
        <v>1875</v>
      </c>
      <c r="BL1105" s="453">
        <v>1.1499999999999999</v>
      </c>
      <c r="BM1105" s="454">
        <v>40</v>
      </c>
      <c r="BN1105" s="454" t="s">
        <v>911</v>
      </c>
      <c r="BO1105" s="483" t="s">
        <v>912</v>
      </c>
      <c r="BP1105" s="454" t="s">
        <v>913</v>
      </c>
      <c r="BQ1105" s="454" t="s">
        <v>195</v>
      </c>
      <c r="BT1105" s="487">
        <v>227</v>
      </c>
    </row>
    <row r="1106" spans="1:72" ht="13.5" customHeight="1">
      <c r="A1106" s="54" t="s">
        <v>1911</v>
      </c>
      <c r="B1106" s="432" t="s">
        <v>1912</v>
      </c>
      <c r="C1106" s="432">
        <v>400</v>
      </c>
      <c r="D1106" s="432">
        <v>2</v>
      </c>
      <c r="E1106" s="432" t="s">
        <v>1857</v>
      </c>
      <c r="F1106" s="433">
        <v>3585</v>
      </c>
      <c r="G1106" s="456">
        <v>3477.45</v>
      </c>
      <c r="H1106" s="479">
        <v>2880</v>
      </c>
      <c r="I1106" s="435" t="s">
        <v>261</v>
      </c>
      <c r="J1106" s="436">
        <v>85</v>
      </c>
      <c r="K1106" s="437">
        <v>70</v>
      </c>
      <c r="L1106" s="438" t="s">
        <v>261</v>
      </c>
      <c r="M1106" s="475">
        <v>230</v>
      </c>
      <c r="N1106" s="437">
        <v>185</v>
      </c>
      <c r="O1106" s="438" t="s">
        <v>261</v>
      </c>
      <c r="P1106" s="475">
        <v>325</v>
      </c>
      <c r="Q1106" s="437">
        <v>260</v>
      </c>
      <c r="R1106" s="438" t="s">
        <v>261</v>
      </c>
      <c r="S1106" s="475">
        <v>430</v>
      </c>
      <c r="T1106" s="475">
        <v>345</v>
      </c>
      <c r="U1106" s="438" t="s">
        <v>261</v>
      </c>
      <c r="V1106" s="475">
        <v>2900</v>
      </c>
      <c r="W1106" s="437">
        <v>2320</v>
      </c>
      <c r="X1106" s="443" t="s">
        <v>231</v>
      </c>
      <c r="Y1106" s="436" t="s">
        <v>194</v>
      </c>
      <c r="Z1106" s="436">
        <v>96</v>
      </c>
      <c r="AA1106" s="436">
        <v>96.4</v>
      </c>
      <c r="AB1106" s="436">
        <v>96.5</v>
      </c>
      <c r="AC1106" s="436">
        <v>96.2</v>
      </c>
      <c r="AD1106" s="436">
        <v>85.1</v>
      </c>
      <c r="AE1106" s="436">
        <v>89.6</v>
      </c>
      <c r="AF1106" s="436">
        <v>90.8</v>
      </c>
      <c r="AG1106" s="436">
        <v>585</v>
      </c>
      <c r="AH1106" s="436">
        <v>1111.5</v>
      </c>
      <c r="AI1106" s="436">
        <v>1345.5</v>
      </c>
      <c r="AJ1106" s="436">
        <v>760.5</v>
      </c>
      <c r="AK1106" s="436">
        <v>190</v>
      </c>
      <c r="AL1106" s="436">
        <v>230</v>
      </c>
      <c r="AM1106" s="436">
        <v>130</v>
      </c>
      <c r="AN1106" s="432">
        <v>23</v>
      </c>
      <c r="AO1106" s="432">
        <v>28</v>
      </c>
      <c r="AP1106" s="480">
        <v>4219.2674999999999</v>
      </c>
      <c r="AQ1106" s="481">
        <v>807.06291319850357</v>
      </c>
      <c r="AR1106" s="446">
        <v>315</v>
      </c>
      <c r="AS1106" s="449">
        <v>98.452763982219622</v>
      </c>
      <c r="AT1106" s="432" t="s">
        <v>299</v>
      </c>
      <c r="AU1106" s="432" t="s">
        <v>197</v>
      </c>
      <c r="AV1106" s="450">
        <v>82</v>
      </c>
      <c r="AW1106" s="450">
        <v>95</v>
      </c>
      <c r="AX1106" s="450">
        <v>70</v>
      </c>
      <c r="AY1106" s="450">
        <v>79</v>
      </c>
      <c r="AZ1106" s="450">
        <v>74</v>
      </c>
      <c r="BA1106" s="450">
        <v>73</v>
      </c>
      <c r="BB1106" s="450">
        <v>72</v>
      </c>
      <c r="BC1106" s="450">
        <v>72</v>
      </c>
      <c r="BD1106" s="450">
        <v>67</v>
      </c>
      <c r="BE1106" s="451">
        <v>584.98585707112966</v>
      </c>
      <c r="BF1106" s="450">
        <v>3600</v>
      </c>
      <c r="BG1106" s="451">
        <v>584.98585707112966</v>
      </c>
      <c r="BH1106" s="450">
        <v>3600</v>
      </c>
      <c r="BI1106" s="446" t="s">
        <v>198</v>
      </c>
      <c r="BJ1106" s="482" t="s">
        <v>199</v>
      </c>
      <c r="BK1106" s="482" t="s">
        <v>1858</v>
      </c>
      <c r="BL1106" s="453">
        <v>1.1499999999999999</v>
      </c>
      <c r="BM1106" s="454">
        <v>40</v>
      </c>
      <c r="BN1106" s="454" t="s">
        <v>911</v>
      </c>
      <c r="BO1106" s="483" t="s">
        <v>912</v>
      </c>
      <c r="BP1106" s="454" t="s">
        <v>913</v>
      </c>
      <c r="BQ1106" s="454" t="s">
        <v>195</v>
      </c>
      <c r="BT1106" s="487">
        <v>164</v>
      </c>
    </row>
    <row r="1107" spans="1:72" ht="13.5" customHeight="1">
      <c r="A1107" s="54" t="s">
        <v>1913</v>
      </c>
      <c r="B1107" s="432" t="s">
        <v>1912</v>
      </c>
      <c r="C1107" s="432">
        <v>450</v>
      </c>
      <c r="D1107" s="432">
        <v>2</v>
      </c>
      <c r="E1107" s="432" t="s">
        <v>1860</v>
      </c>
      <c r="F1107" s="433">
        <v>3585</v>
      </c>
      <c r="G1107" s="456">
        <v>3477.45</v>
      </c>
      <c r="H1107" s="479">
        <v>2880</v>
      </c>
      <c r="I1107" s="435" t="s">
        <v>261</v>
      </c>
      <c r="J1107" s="436">
        <v>100</v>
      </c>
      <c r="K1107" s="437">
        <v>80</v>
      </c>
      <c r="L1107" s="438" t="s">
        <v>261</v>
      </c>
      <c r="M1107" s="475">
        <v>260</v>
      </c>
      <c r="N1107" s="437">
        <v>210</v>
      </c>
      <c r="O1107" s="438" t="s">
        <v>261</v>
      </c>
      <c r="P1107" s="475">
        <v>365</v>
      </c>
      <c r="Q1107" s="437">
        <v>295</v>
      </c>
      <c r="R1107" s="438" t="s">
        <v>261</v>
      </c>
      <c r="S1107" s="475">
        <v>480</v>
      </c>
      <c r="T1107" s="437">
        <v>385</v>
      </c>
      <c r="U1107" s="438" t="s">
        <v>261</v>
      </c>
      <c r="V1107" s="475">
        <v>3250</v>
      </c>
      <c r="W1107" s="437">
        <v>2600</v>
      </c>
      <c r="X1107" s="443" t="s">
        <v>231</v>
      </c>
      <c r="Y1107" s="436" t="s">
        <v>194</v>
      </c>
      <c r="Z1107" s="436">
        <v>96</v>
      </c>
      <c r="AA1107" s="436">
        <v>96.4</v>
      </c>
      <c r="AB1107" s="436">
        <v>96.5</v>
      </c>
      <c r="AC1107" s="436">
        <v>96.2</v>
      </c>
      <c r="AD1107" s="436">
        <v>85.1</v>
      </c>
      <c r="AE1107" s="436">
        <v>89.6</v>
      </c>
      <c r="AF1107" s="436">
        <v>90.8</v>
      </c>
      <c r="AG1107" s="436">
        <v>659.3</v>
      </c>
      <c r="AH1107" s="436">
        <v>1252.6699999999998</v>
      </c>
      <c r="AI1107" s="436">
        <v>1516.3899999999999</v>
      </c>
      <c r="AJ1107" s="436">
        <v>857.08999999999992</v>
      </c>
      <c r="AK1107" s="436">
        <v>190</v>
      </c>
      <c r="AL1107" s="436">
        <v>230</v>
      </c>
      <c r="AM1107" s="436">
        <v>130</v>
      </c>
      <c r="AN1107" s="432">
        <v>23</v>
      </c>
      <c r="AO1107" s="432">
        <v>28</v>
      </c>
      <c r="AP1107" s="480">
        <v>4357.08</v>
      </c>
      <c r="AQ1107" s="481">
        <v>849.99845789874155</v>
      </c>
      <c r="AR1107" s="446">
        <v>349</v>
      </c>
      <c r="AS1107" s="449">
        <v>106.24387387832455</v>
      </c>
      <c r="AT1107" s="432" t="s">
        <v>299</v>
      </c>
      <c r="AU1107" s="432" t="s">
        <v>197</v>
      </c>
      <c r="AV1107" s="450">
        <v>82</v>
      </c>
      <c r="AW1107" s="450">
        <v>95</v>
      </c>
      <c r="AX1107" s="450">
        <v>70</v>
      </c>
      <c r="AY1107" s="450">
        <v>79</v>
      </c>
      <c r="AZ1107" s="450">
        <v>74</v>
      </c>
      <c r="BA1107" s="450">
        <v>73</v>
      </c>
      <c r="BB1107" s="450">
        <v>72</v>
      </c>
      <c r="BC1107" s="450">
        <v>72</v>
      </c>
      <c r="BD1107" s="450">
        <v>67</v>
      </c>
      <c r="BE1107" s="451">
        <v>658.10908920502084</v>
      </c>
      <c r="BF1107" s="450">
        <v>3600</v>
      </c>
      <c r="BG1107" s="451">
        <v>658.10908920502084</v>
      </c>
      <c r="BH1107" s="450">
        <v>3600</v>
      </c>
      <c r="BI1107" s="446" t="s">
        <v>198</v>
      </c>
      <c r="BJ1107" s="482" t="s">
        <v>199</v>
      </c>
      <c r="BK1107" s="482" t="s">
        <v>1858</v>
      </c>
      <c r="BL1107" s="453">
        <v>1.1499999999999999</v>
      </c>
      <c r="BM1107" s="454">
        <v>40</v>
      </c>
      <c r="BN1107" s="454" t="s">
        <v>911</v>
      </c>
      <c r="BO1107" s="483" t="s">
        <v>912</v>
      </c>
      <c r="BP1107" s="454" t="s">
        <v>913</v>
      </c>
      <c r="BQ1107" s="454" t="s">
        <v>195</v>
      </c>
      <c r="BT1107" s="487">
        <v>164</v>
      </c>
    </row>
    <row r="1108" spans="1:72" ht="13.5" customHeight="1">
      <c r="A1108" s="54" t="s">
        <v>1914</v>
      </c>
      <c r="B1108" s="432" t="s">
        <v>1912</v>
      </c>
      <c r="C1108" s="432">
        <v>500</v>
      </c>
      <c r="D1108" s="432">
        <v>2</v>
      </c>
      <c r="E1108" s="432" t="s">
        <v>1862</v>
      </c>
      <c r="F1108" s="433">
        <v>3585</v>
      </c>
      <c r="G1108" s="456">
        <v>3477.45</v>
      </c>
      <c r="H1108" s="479">
        <v>2880</v>
      </c>
      <c r="I1108" s="435" t="s">
        <v>261</v>
      </c>
      <c r="J1108" s="436">
        <v>105</v>
      </c>
      <c r="K1108" s="437">
        <v>84</v>
      </c>
      <c r="L1108" s="438" t="s">
        <v>261</v>
      </c>
      <c r="M1108" s="475">
        <v>290</v>
      </c>
      <c r="N1108" s="437">
        <v>230</v>
      </c>
      <c r="O1108" s="438" t="s">
        <v>261</v>
      </c>
      <c r="P1108" s="475">
        <v>405</v>
      </c>
      <c r="Q1108" s="437">
        <v>325</v>
      </c>
      <c r="R1108" s="438" t="s">
        <v>261</v>
      </c>
      <c r="S1108" s="475">
        <v>535</v>
      </c>
      <c r="T1108" s="437">
        <v>430</v>
      </c>
      <c r="U1108" s="438" t="s">
        <v>261</v>
      </c>
      <c r="V1108" s="475">
        <v>3625</v>
      </c>
      <c r="W1108" s="437">
        <v>2900</v>
      </c>
      <c r="X1108" s="443" t="s">
        <v>231</v>
      </c>
      <c r="Y1108" s="436" t="s">
        <v>194</v>
      </c>
      <c r="Z1108" s="436">
        <v>96</v>
      </c>
      <c r="AA1108" s="436">
        <v>96.4</v>
      </c>
      <c r="AB1108" s="436">
        <v>96.5</v>
      </c>
      <c r="AC1108" s="436">
        <v>96.2</v>
      </c>
      <c r="AD1108" s="436">
        <v>85.1</v>
      </c>
      <c r="AE1108" s="436">
        <v>89.6</v>
      </c>
      <c r="AF1108" s="436">
        <v>90.8</v>
      </c>
      <c r="AG1108" s="436">
        <v>732.5</v>
      </c>
      <c r="AH1108" s="436">
        <v>1391.75</v>
      </c>
      <c r="AI1108" s="436">
        <v>1684.7499999999998</v>
      </c>
      <c r="AJ1108" s="436">
        <v>952.25</v>
      </c>
      <c r="AK1108" s="436">
        <v>190</v>
      </c>
      <c r="AL1108" s="436">
        <v>230</v>
      </c>
      <c r="AM1108" s="436">
        <v>130</v>
      </c>
      <c r="AN1108" s="432">
        <v>19</v>
      </c>
      <c r="AO1108" s="432">
        <v>24</v>
      </c>
      <c r="AP1108" s="480">
        <v>4503.7125000000005</v>
      </c>
      <c r="AQ1108" s="481">
        <v>895.92670695664515</v>
      </c>
      <c r="AR1108" s="446">
        <v>381</v>
      </c>
      <c r="AS1108" s="449">
        <v>114.81354938430829</v>
      </c>
      <c r="AT1108" s="432" t="s">
        <v>299</v>
      </c>
      <c r="AU1108" s="432" t="s">
        <v>197</v>
      </c>
      <c r="AV1108" s="450">
        <v>82</v>
      </c>
      <c r="AW1108" s="450">
        <v>95</v>
      </c>
      <c r="AX1108" s="450">
        <v>70</v>
      </c>
      <c r="AY1108" s="450">
        <v>79</v>
      </c>
      <c r="AZ1108" s="450">
        <v>74</v>
      </c>
      <c r="BA1108" s="450">
        <v>73</v>
      </c>
      <c r="BB1108" s="450">
        <v>72</v>
      </c>
      <c r="BC1108" s="450">
        <v>72</v>
      </c>
      <c r="BD1108" s="450">
        <v>67</v>
      </c>
      <c r="BE1108" s="451">
        <v>731.23232133891213</v>
      </c>
      <c r="BF1108" s="450">
        <v>3600</v>
      </c>
      <c r="BG1108" s="451">
        <v>731.23232133891213</v>
      </c>
      <c r="BH1108" s="450">
        <v>3600</v>
      </c>
      <c r="BI1108" s="446" t="s">
        <v>198</v>
      </c>
      <c r="BJ1108" s="482" t="s">
        <v>199</v>
      </c>
      <c r="BK1108" s="482" t="s">
        <v>1858</v>
      </c>
      <c r="BL1108" s="453">
        <v>1.1499999999999999</v>
      </c>
      <c r="BM1108" s="454">
        <v>40</v>
      </c>
      <c r="BN1108" s="454" t="s">
        <v>911</v>
      </c>
      <c r="BO1108" s="483" t="s">
        <v>912</v>
      </c>
      <c r="BP1108" s="454" t="s">
        <v>913</v>
      </c>
      <c r="BQ1108" s="454" t="s">
        <v>195</v>
      </c>
      <c r="BT1108" s="487">
        <v>164</v>
      </c>
    </row>
    <row r="1109" spans="1:72" ht="13.5" customHeight="1">
      <c r="A1109" s="54" t="s">
        <v>1915</v>
      </c>
      <c r="B1109" s="432" t="s">
        <v>1912</v>
      </c>
      <c r="C1109" s="432">
        <v>600</v>
      </c>
      <c r="D1109" s="432">
        <v>2</v>
      </c>
      <c r="E1109" s="432" t="s">
        <v>1864</v>
      </c>
      <c r="F1109" s="433">
        <v>3585</v>
      </c>
      <c r="G1109" s="456">
        <v>3477.45</v>
      </c>
      <c r="H1109" s="479">
        <v>2880</v>
      </c>
      <c r="I1109" s="435" t="s">
        <v>261</v>
      </c>
      <c r="J1109" s="436">
        <v>145</v>
      </c>
      <c r="K1109" s="437">
        <v>115</v>
      </c>
      <c r="L1109" s="438" t="s">
        <v>261</v>
      </c>
      <c r="M1109" s="475">
        <v>360</v>
      </c>
      <c r="N1109" s="437">
        <v>290</v>
      </c>
      <c r="O1109" s="438" t="s">
        <v>261</v>
      </c>
      <c r="P1109" s="475">
        <v>500</v>
      </c>
      <c r="Q1109" s="437">
        <v>400</v>
      </c>
      <c r="R1109" s="438" t="s">
        <v>261</v>
      </c>
      <c r="S1109" s="475">
        <v>650</v>
      </c>
      <c r="T1109" s="437">
        <v>520</v>
      </c>
      <c r="U1109" s="438" t="s">
        <v>261</v>
      </c>
      <c r="V1109" s="475">
        <v>4250</v>
      </c>
      <c r="W1109" s="437">
        <v>3400</v>
      </c>
      <c r="X1109" s="443" t="s">
        <v>231</v>
      </c>
      <c r="Y1109" s="436" t="s">
        <v>261</v>
      </c>
      <c r="Z1109" s="436">
        <v>96.3</v>
      </c>
      <c r="AA1109" s="436">
        <v>96.8</v>
      </c>
      <c r="AB1109" s="436">
        <v>96.7</v>
      </c>
      <c r="AC1109" s="436">
        <v>96.5</v>
      </c>
      <c r="AD1109" s="436">
        <v>80.599999999999994</v>
      </c>
      <c r="AE1109" s="436">
        <v>87</v>
      </c>
      <c r="AF1109" s="436">
        <v>89.1</v>
      </c>
      <c r="AG1109" s="436">
        <v>877.7</v>
      </c>
      <c r="AH1109" s="436">
        <v>1667.63</v>
      </c>
      <c r="AI1109" s="436">
        <v>2018.71</v>
      </c>
      <c r="AJ1109" s="436">
        <v>1141.01</v>
      </c>
      <c r="AK1109" s="436">
        <v>190</v>
      </c>
      <c r="AL1109" s="436">
        <v>230</v>
      </c>
      <c r="AM1109" s="436">
        <v>130</v>
      </c>
      <c r="AN1109" s="432">
        <v>17</v>
      </c>
      <c r="AO1109" s="432">
        <v>22</v>
      </c>
      <c r="AP1109" s="480">
        <v>4935.8924999999999</v>
      </c>
      <c r="AQ1109" s="481">
        <v>976.00617096980363</v>
      </c>
      <c r="AR1109" s="446">
        <v>443</v>
      </c>
      <c r="AS1109" s="449">
        <v>121.3345288731217</v>
      </c>
      <c r="AT1109" s="432" t="s">
        <v>299</v>
      </c>
      <c r="AU1109" s="432" t="s">
        <v>197</v>
      </c>
      <c r="AV1109" s="450">
        <v>82</v>
      </c>
      <c r="AW1109" s="450">
        <v>95</v>
      </c>
      <c r="AX1109" s="450">
        <v>70</v>
      </c>
      <c r="AY1109" s="450">
        <v>79</v>
      </c>
      <c r="AZ1109" s="450">
        <v>74</v>
      </c>
      <c r="BA1109" s="450">
        <v>73</v>
      </c>
      <c r="BB1109" s="450">
        <v>72</v>
      </c>
      <c r="BC1109" s="450">
        <v>72</v>
      </c>
      <c r="BD1109" s="450">
        <v>67</v>
      </c>
      <c r="BE1109" s="451">
        <v>877.47878560669437</v>
      </c>
      <c r="BF1109" s="450">
        <v>3600</v>
      </c>
      <c r="BG1109" s="451">
        <v>877.47878560669437</v>
      </c>
      <c r="BH1109" s="450">
        <v>3600</v>
      </c>
      <c r="BI1109" s="446" t="s">
        <v>198</v>
      </c>
      <c r="BJ1109" s="482" t="s">
        <v>199</v>
      </c>
      <c r="BK1109" s="482" t="s">
        <v>1858</v>
      </c>
      <c r="BL1109" s="453">
        <v>1.1499999999999999</v>
      </c>
      <c r="BM1109" s="454">
        <v>40</v>
      </c>
      <c r="BN1109" s="454" t="s">
        <v>911</v>
      </c>
      <c r="BO1109" s="483" t="s">
        <v>912</v>
      </c>
      <c r="BP1109" s="454" t="s">
        <v>913</v>
      </c>
      <c r="BQ1109" s="454" t="s">
        <v>195</v>
      </c>
      <c r="BT1109" s="487">
        <v>164</v>
      </c>
    </row>
    <row r="1110" spans="1:72" ht="13.5" customHeight="1">
      <c r="A1110" s="54" t="s">
        <v>1916</v>
      </c>
      <c r="B1110" s="432" t="s">
        <v>1912</v>
      </c>
      <c r="C1110" s="432">
        <v>700</v>
      </c>
      <c r="D1110" s="432">
        <v>2</v>
      </c>
      <c r="E1110" s="432" t="s">
        <v>1866</v>
      </c>
      <c r="F1110" s="433">
        <v>3585</v>
      </c>
      <c r="G1110" s="456">
        <v>3477.45</v>
      </c>
      <c r="H1110" s="479">
        <v>2880</v>
      </c>
      <c r="I1110" s="435" t="s">
        <v>261</v>
      </c>
      <c r="J1110" s="436">
        <v>160</v>
      </c>
      <c r="K1110" s="437">
        <v>128</v>
      </c>
      <c r="L1110" s="438" t="s">
        <v>261</v>
      </c>
      <c r="M1110" s="475">
        <v>400</v>
      </c>
      <c r="N1110" s="437">
        <v>320</v>
      </c>
      <c r="O1110" s="438" t="s">
        <v>261</v>
      </c>
      <c r="P1110" s="475">
        <v>570</v>
      </c>
      <c r="Q1110" s="437">
        <v>455</v>
      </c>
      <c r="R1110" s="438" t="s">
        <v>261</v>
      </c>
      <c r="S1110" s="475">
        <v>750</v>
      </c>
      <c r="T1110" s="437">
        <v>600</v>
      </c>
      <c r="U1110" s="438" t="s">
        <v>261</v>
      </c>
      <c r="V1110" s="475">
        <v>5285</v>
      </c>
      <c r="W1110" s="437">
        <v>4228</v>
      </c>
      <c r="X1110" s="443" t="s">
        <v>231</v>
      </c>
      <c r="Y1110" s="436" t="s">
        <v>261</v>
      </c>
      <c r="Z1110" s="436">
        <v>94.8</v>
      </c>
      <c r="AA1110" s="436">
        <v>95.6</v>
      </c>
      <c r="AB1110" s="436">
        <v>95.8</v>
      </c>
      <c r="AC1110" s="436">
        <v>95.4</v>
      </c>
      <c r="AD1110" s="436">
        <v>86.5</v>
      </c>
      <c r="AE1110" s="436">
        <v>90.4</v>
      </c>
      <c r="AF1110" s="436">
        <v>91.1</v>
      </c>
      <c r="AG1110" s="436">
        <v>1025.5</v>
      </c>
      <c r="AH1110" s="436">
        <v>2564</v>
      </c>
      <c r="AI1110" s="436">
        <v>2974</v>
      </c>
      <c r="AJ1110" s="436">
        <v>1538.25</v>
      </c>
      <c r="AK1110" s="436">
        <v>250</v>
      </c>
      <c r="AL1110" s="436">
        <v>290</v>
      </c>
      <c r="AM1110" s="436">
        <v>150</v>
      </c>
      <c r="AN1110" s="432">
        <v>23</v>
      </c>
      <c r="AO1110" s="432">
        <v>28</v>
      </c>
      <c r="AP1110" s="480">
        <v>5537.8575000000001</v>
      </c>
      <c r="AQ1110" s="481">
        <v>1141.3478675782558</v>
      </c>
      <c r="AR1110" s="446">
        <v>503</v>
      </c>
      <c r="AS1110" s="449">
        <v>152.18536069466302</v>
      </c>
      <c r="AT1110" s="432" t="s">
        <v>299</v>
      </c>
      <c r="AU1110" s="432" t="s">
        <v>197</v>
      </c>
      <c r="AV1110" s="450">
        <v>93</v>
      </c>
      <c r="AW1110" s="450">
        <v>106</v>
      </c>
      <c r="AX1110" s="450">
        <v>83</v>
      </c>
      <c r="AY1110" s="450">
        <v>87</v>
      </c>
      <c r="AZ1110" s="450">
        <v>77</v>
      </c>
      <c r="BA1110" s="450">
        <v>76</v>
      </c>
      <c r="BB1110" s="450">
        <v>75</v>
      </c>
      <c r="BC1110" s="450">
        <v>75</v>
      </c>
      <c r="BD1110" s="450">
        <v>70</v>
      </c>
      <c r="BE1110" s="451">
        <v>1023.7252498744768</v>
      </c>
      <c r="BF1110" s="450">
        <v>3600</v>
      </c>
      <c r="BG1110" s="451">
        <v>1023.7252498744768</v>
      </c>
      <c r="BH1110" s="450">
        <v>3600</v>
      </c>
      <c r="BI1110" s="446" t="s">
        <v>198</v>
      </c>
      <c r="BJ1110" s="482" t="s">
        <v>199</v>
      </c>
      <c r="BK1110" s="482" t="s">
        <v>1867</v>
      </c>
      <c r="BL1110" s="453">
        <v>1.1499999999999999</v>
      </c>
      <c r="BM1110" s="454">
        <v>40</v>
      </c>
      <c r="BN1110" s="454" t="s">
        <v>911</v>
      </c>
      <c r="BO1110" s="483" t="s">
        <v>990</v>
      </c>
      <c r="BP1110" s="454" t="s">
        <v>913</v>
      </c>
      <c r="BQ1110" s="454" t="s">
        <v>195</v>
      </c>
      <c r="BT1110" s="487">
        <v>203</v>
      </c>
    </row>
    <row r="1111" spans="1:72" ht="13.5" customHeight="1">
      <c r="A1111" s="54" t="s">
        <v>1917</v>
      </c>
      <c r="B1111" s="432" t="s">
        <v>1912</v>
      </c>
      <c r="C1111" s="432">
        <v>800</v>
      </c>
      <c r="D1111" s="432">
        <v>2</v>
      </c>
      <c r="E1111" s="432" t="s">
        <v>1866</v>
      </c>
      <c r="F1111" s="433">
        <v>3585</v>
      </c>
      <c r="G1111" s="456">
        <v>3477.45</v>
      </c>
      <c r="H1111" s="479">
        <v>2880</v>
      </c>
      <c r="I1111" s="435" t="s">
        <v>261</v>
      </c>
      <c r="J1111" s="436">
        <v>210</v>
      </c>
      <c r="K1111" s="437">
        <v>170</v>
      </c>
      <c r="L1111" s="438" t="s">
        <v>261</v>
      </c>
      <c r="M1111" s="475">
        <v>480</v>
      </c>
      <c r="N1111" s="437">
        <v>385</v>
      </c>
      <c r="O1111" s="438" t="s">
        <v>261</v>
      </c>
      <c r="P1111" s="475">
        <v>670</v>
      </c>
      <c r="Q1111" s="437">
        <v>535</v>
      </c>
      <c r="R1111" s="438" t="s">
        <v>261</v>
      </c>
      <c r="S1111" s="475">
        <v>870</v>
      </c>
      <c r="T1111" s="437">
        <v>680</v>
      </c>
      <c r="U1111" s="438" t="s">
        <v>261</v>
      </c>
      <c r="V1111" s="475">
        <v>6300</v>
      </c>
      <c r="W1111" s="437">
        <v>5040</v>
      </c>
      <c r="X1111" s="443" t="s">
        <v>231</v>
      </c>
      <c r="Y1111" s="436" t="s">
        <v>261</v>
      </c>
      <c r="Z1111" s="436">
        <v>95.1</v>
      </c>
      <c r="AA1111" s="436">
        <v>96</v>
      </c>
      <c r="AB1111" s="436">
        <v>96.2</v>
      </c>
      <c r="AC1111" s="436">
        <v>95.8</v>
      </c>
      <c r="AD1111" s="436">
        <v>82.4</v>
      </c>
      <c r="AE1111" s="436">
        <v>87.7</v>
      </c>
      <c r="AF1111" s="436">
        <v>89.4</v>
      </c>
      <c r="AG1111" s="436">
        <v>1172</v>
      </c>
      <c r="AH1111" s="436">
        <v>2930</v>
      </c>
      <c r="AI1111" s="436">
        <v>3398</v>
      </c>
      <c r="AJ1111" s="436">
        <v>1758</v>
      </c>
      <c r="AK1111" s="436">
        <v>250</v>
      </c>
      <c r="AL1111" s="436">
        <v>290</v>
      </c>
      <c r="AM1111" s="436">
        <v>150</v>
      </c>
      <c r="AN1111" s="432">
        <v>19</v>
      </c>
      <c r="AO1111" s="432">
        <v>24</v>
      </c>
      <c r="AP1111" s="480">
        <v>5798.0475000000006</v>
      </c>
      <c r="AQ1111" s="481">
        <v>1214.8330660709016</v>
      </c>
      <c r="AR1111" s="446">
        <v>560</v>
      </c>
      <c r="AS1111" s="449">
        <v>165.89684150423693</v>
      </c>
      <c r="AT1111" s="432" t="s">
        <v>299</v>
      </c>
      <c r="AU1111" s="432" t="s">
        <v>197</v>
      </c>
      <c r="AV1111" s="450">
        <v>93</v>
      </c>
      <c r="AW1111" s="450">
        <v>106</v>
      </c>
      <c r="AX1111" s="450">
        <v>83</v>
      </c>
      <c r="AY1111" s="450">
        <v>87</v>
      </c>
      <c r="AZ1111" s="450">
        <v>77</v>
      </c>
      <c r="BA1111" s="450">
        <v>76</v>
      </c>
      <c r="BB1111" s="450">
        <v>75</v>
      </c>
      <c r="BC1111" s="450">
        <v>75</v>
      </c>
      <c r="BD1111" s="450">
        <v>70</v>
      </c>
      <c r="BE1111" s="451">
        <v>1169.9717141422593</v>
      </c>
      <c r="BF1111" s="450">
        <v>3600</v>
      </c>
      <c r="BG1111" s="451">
        <v>1169.9717141422593</v>
      </c>
      <c r="BH1111" s="450">
        <v>3600</v>
      </c>
      <c r="BI1111" s="446" t="s">
        <v>198</v>
      </c>
      <c r="BJ1111" s="482" t="s">
        <v>199</v>
      </c>
      <c r="BK1111" s="482" t="s">
        <v>1867</v>
      </c>
      <c r="BL1111" s="453">
        <v>1.1499999999999999</v>
      </c>
      <c r="BM1111" s="454">
        <v>40</v>
      </c>
      <c r="BN1111" s="454" t="s">
        <v>911</v>
      </c>
      <c r="BO1111" s="483" t="s">
        <v>990</v>
      </c>
      <c r="BP1111" s="454" t="s">
        <v>913</v>
      </c>
      <c r="BQ1111" s="454" t="s">
        <v>195</v>
      </c>
      <c r="BT1111" s="487">
        <v>800</v>
      </c>
    </row>
    <row r="1112" spans="1:72" ht="13.5" customHeight="1">
      <c r="A1112" s="54" t="s">
        <v>1918</v>
      </c>
      <c r="B1112" s="432" t="s">
        <v>1912</v>
      </c>
      <c r="C1112" s="432">
        <v>600</v>
      </c>
      <c r="D1112" s="432">
        <v>2</v>
      </c>
      <c r="E1112" s="432" t="s">
        <v>1862</v>
      </c>
      <c r="F1112" s="433">
        <v>3585</v>
      </c>
      <c r="G1112" s="456">
        <v>3477.45</v>
      </c>
      <c r="H1112" s="479">
        <v>2880</v>
      </c>
      <c r="I1112" s="435" t="s">
        <v>261</v>
      </c>
      <c r="J1112" s="436">
        <v>145</v>
      </c>
      <c r="K1112" s="437">
        <v>115</v>
      </c>
      <c r="L1112" s="438" t="s">
        <v>261</v>
      </c>
      <c r="M1112" s="475">
        <v>360</v>
      </c>
      <c r="N1112" s="437">
        <v>290</v>
      </c>
      <c r="O1112" s="438" t="s">
        <v>261</v>
      </c>
      <c r="P1112" s="475">
        <v>500</v>
      </c>
      <c r="Q1112" s="437">
        <v>400</v>
      </c>
      <c r="R1112" s="438" t="s">
        <v>261</v>
      </c>
      <c r="S1112" s="475">
        <v>650</v>
      </c>
      <c r="T1112" s="437">
        <v>520</v>
      </c>
      <c r="U1112" s="438" t="s">
        <v>261</v>
      </c>
      <c r="V1112" s="475">
        <v>4250</v>
      </c>
      <c r="W1112" s="437">
        <v>3400</v>
      </c>
      <c r="X1112" s="443" t="s">
        <v>231</v>
      </c>
      <c r="Y1112" s="436" t="s">
        <v>261</v>
      </c>
      <c r="Z1112" s="436">
        <v>96.3</v>
      </c>
      <c r="AA1112" s="436">
        <v>96.8</v>
      </c>
      <c r="AB1112" s="436">
        <v>96.7</v>
      </c>
      <c r="AC1112" s="436">
        <v>96.5</v>
      </c>
      <c r="AD1112" s="436">
        <v>80.599999999999994</v>
      </c>
      <c r="AE1112" s="436">
        <v>87</v>
      </c>
      <c r="AF1112" s="436">
        <v>89.1</v>
      </c>
      <c r="AG1112" s="436">
        <v>877.7</v>
      </c>
      <c r="AH1112" s="436">
        <v>1667.63</v>
      </c>
      <c r="AI1112" s="436">
        <v>2018.71</v>
      </c>
      <c r="AJ1112" s="436">
        <v>1141.01</v>
      </c>
      <c r="AK1112" s="436">
        <v>190</v>
      </c>
      <c r="AL1112" s="436">
        <v>230</v>
      </c>
      <c r="AM1112" s="436">
        <v>130</v>
      </c>
      <c r="AN1112" s="432">
        <v>17</v>
      </c>
      <c r="AO1112" s="432">
        <v>22</v>
      </c>
      <c r="AP1112" s="480">
        <v>4631</v>
      </c>
      <c r="AQ1112" s="481">
        <v>905</v>
      </c>
      <c r="AR1112" s="446">
        <v>443</v>
      </c>
      <c r="AS1112" s="449">
        <v>121.3345288731217</v>
      </c>
      <c r="AT1112" s="432" t="s">
        <v>299</v>
      </c>
      <c r="AU1112" s="432" t="s">
        <v>197</v>
      </c>
      <c r="AV1112" s="450">
        <v>82</v>
      </c>
      <c r="AW1112" s="450">
        <v>95</v>
      </c>
      <c r="AX1112" s="450">
        <v>70</v>
      </c>
      <c r="AY1112" s="450">
        <v>79</v>
      </c>
      <c r="AZ1112" s="450">
        <v>74</v>
      </c>
      <c r="BA1112" s="450">
        <v>73</v>
      </c>
      <c r="BB1112" s="450">
        <v>72</v>
      </c>
      <c r="BC1112" s="450">
        <v>72</v>
      </c>
      <c r="BD1112" s="450">
        <v>67</v>
      </c>
      <c r="BE1112" s="451">
        <v>877.47878560669437</v>
      </c>
      <c r="BF1112" s="450">
        <v>3600</v>
      </c>
      <c r="BG1112" s="451">
        <v>877.47878560669437</v>
      </c>
      <c r="BH1112" s="450">
        <v>3600</v>
      </c>
      <c r="BI1112" s="446" t="s">
        <v>198</v>
      </c>
      <c r="BJ1112" s="482" t="s">
        <v>199</v>
      </c>
      <c r="BK1112" s="482" t="s">
        <v>1858</v>
      </c>
      <c r="BL1112" s="453">
        <v>1.1499999999999999</v>
      </c>
      <c r="BM1112" s="454">
        <v>40</v>
      </c>
      <c r="BN1112" s="454" t="s">
        <v>911</v>
      </c>
      <c r="BO1112" s="483" t="s">
        <v>912</v>
      </c>
      <c r="BP1112" s="454" t="s">
        <v>913</v>
      </c>
      <c r="BQ1112" s="454" t="s">
        <v>195</v>
      </c>
      <c r="BT1112" s="487">
        <v>164</v>
      </c>
    </row>
    <row r="1113" spans="1:72" ht="13.15" customHeight="1">
      <c r="A1113" s="54" t="s">
        <v>1919</v>
      </c>
      <c r="B1113" s="432" t="s">
        <v>1856</v>
      </c>
      <c r="C1113" s="432">
        <v>600</v>
      </c>
      <c r="D1113" s="432">
        <v>4</v>
      </c>
      <c r="E1113" s="432">
        <v>5011</v>
      </c>
      <c r="F1113" s="433">
        <v>1790</v>
      </c>
      <c r="G1113" s="456">
        <v>1736.3</v>
      </c>
      <c r="H1113" s="479">
        <v>1440</v>
      </c>
      <c r="I1113" s="435" t="s">
        <v>261</v>
      </c>
      <c r="J1113" s="436">
        <v>190</v>
      </c>
      <c r="K1113" s="437">
        <v>152</v>
      </c>
      <c r="L1113" s="438" t="s">
        <v>261</v>
      </c>
      <c r="M1113" s="475">
        <v>375</v>
      </c>
      <c r="N1113" s="437">
        <v>300</v>
      </c>
      <c r="O1113" s="438" t="s">
        <v>261</v>
      </c>
      <c r="P1113" s="475">
        <v>520</v>
      </c>
      <c r="Q1113" s="437">
        <v>416</v>
      </c>
      <c r="R1113" s="438" t="s">
        <v>261</v>
      </c>
      <c r="S1113" s="475">
        <v>686</v>
      </c>
      <c r="T1113" s="437">
        <v>548.79999999999995</v>
      </c>
      <c r="U1113" s="438" t="s">
        <v>261</v>
      </c>
      <c r="V1113" s="475">
        <v>4400</v>
      </c>
      <c r="W1113" s="437">
        <v>3520</v>
      </c>
      <c r="X1113" s="443" t="s">
        <v>231</v>
      </c>
      <c r="Y1113" s="436" t="s">
        <v>261</v>
      </c>
      <c r="Z1113" s="436">
        <v>96.6</v>
      </c>
      <c r="AA1113" s="436">
        <v>96.9</v>
      </c>
      <c r="AB1113" s="436">
        <v>96.7</v>
      </c>
      <c r="AC1113" s="436">
        <v>96.5</v>
      </c>
      <c r="AD1113" s="436">
        <v>77.5</v>
      </c>
      <c r="AE1113" s="436">
        <v>83.6</v>
      </c>
      <c r="AF1113" s="436">
        <v>84.7</v>
      </c>
      <c r="AG1113" s="436">
        <v>1767.6</v>
      </c>
      <c r="AH1113" s="436">
        <v>4065.4799999999996</v>
      </c>
      <c r="AI1113" s="436">
        <v>4419</v>
      </c>
      <c r="AJ1113" s="436">
        <v>2651.3999999999996</v>
      </c>
      <c r="AK1113" s="436">
        <v>230</v>
      </c>
      <c r="AL1113" s="436">
        <v>250</v>
      </c>
      <c r="AM1113" s="436">
        <v>150</v>
      </c>
      <c r="AN1113" s="432">
        <v>19</v>
      </c>
      <c r="AO1113" s="432">
        <v>23</v>
      </c>
      <c r="AP1113" s="480">
        <v>4688</v>
      </c>
      <c r="AQ1113" s="481">
        <v>1114</v>
      </c>
      <c r="AR1113" s="446">
        <v>2202</v>
      </c>
      <c r="AS1113" s="449">
        <v>171.98174942617587</v>
      </c>
      <c r="AT1113" s="432" t="s">
        <v>299</v>
      </c>
      <c r="AU1113" s="432" t="s">
        <v>197</v>
      </c>
      <c r="AV1113" s="450">
        <v>81</v>
      </c>
      <c r="AW1113" s="450">
        <v>94</v>
      </c>
      <c r="AX1113" s="450">
        <v>74</v>
      </c>
      <c r="AY1113" s="450">
        <v>77</v>
      </c>
      <c r="AZ1113" s="450">
        <v>75</v>
      </c>
      <c r="BA1113" s="450">
        <v>72</v>
      </c>
      <c r="BB1113" s="450">
        <v>67</v>
      </c>
      <c r="BC1113" s="450">
        <v>62</v>
      </c>
      <c r="BD1113" s="450">
        <v>58</v>
      </c>
      <c r="BE1113" s="451">
        <v>1405.9269034189942</v>
      </c>
      <c r="BF1113" s="450">
        <v>2250</v>
      </c>
      <c r="BG1113" s="451">
        <v>1405.9269034189942</v>
      </c>
      <c r="BH1113" s="450">
        <v>2250</v>
      </c>
      <c r="BI1113" s="446" t="s">
        <v>198</v>
      </c>
      <c r="BJ1113" s="482" t="s">
        <v>199</v>
      </c>
      <c r="BK1113" s="482" t="s">
        <v>200</v>
      </c>
      <c r="BL1113" s="453">
        <v>1.1499999999999999</v>
      </c>
      <c r="BM1113" s="454">
        <v>40</v>
      </c>
      <c r="BN1113" s="454" t="s">
        <v>911</v>
      </c>
      <c r="BO1113" s="483" t="s">
        <v>912</v>
      </c>
      <c r="BP1113" s="454" t="s">
        <v>913</v>
      </c>
      <c r="BQ1113" s="454" t="s">
        <v>195</v>
      </c>
      <c r="BT1113" s="487">
        <v>192</v>
      </c>
    </row>
    <row r="1114" spans="1:72" ht="13.5" customHeight="1">
      <c r="A1114" s="54" t="s">
        <v>1920</v>
      </c>
      <c r="B1114" s="432" t="s">
        <v>1856</v>
      </c>
      <c r="C1114" s="432">
        <v>600</v>
      </c>
      <c r="D1114" s="432">
        <v>2</v>
      </c>
      <c r="E1114" s="432" t="s">
        <v>1862</v>
      </c>
      <c r="F1114" s="433">
        <v>3585</v>
      </c>
      <c r="G1114" s="456">
        <v>3477.45</v>
      </c>
      <c r="H1114" s="479">
        <v>2880</v>
      </c>
      <c r="I1114" s="435" t="s">
        <v>261</v>
      </c>
      <c r="J1114" s="436">
        <v>145</v>
      </c>
      <c r="K1114" s="437">
        <v>115</v>
      </c>
      <c r="L1114" s="438" t="s">
        <v>261</v>
      </c>
      <c r="M1114" s="475">
        <v>360</v>
      </c>
      <c r="N1114" s="437">
        <v>290</v>
      </c>
      <c r="O1114" s="438" t="s">
        <v>261</v>
      </c>
      <c r="P1114" s="475">
        <v>500</v>
      </c>
      <c r="Q1114" s="437">
        <v>400</v>
      </c>
      <c r="R1114" s="438" t="s">
        <v>261</v>
      </c>
      <c r="S1114" s="475">
        <v>650</v>
      </c>
      <c r="T1114" s="437">
        <v>520</v>
      </c>
      <c r="U1114" s="438" t="s">
        <v>261</v>
      </c>
      <c r="V1114" s="475">
        <v>4250</v>
      </c>
      <c r="W1114" s="437">
        <v>3400</v>
      </c>
      <c r="X1114" s="443" t="s">
        <v>231</v>
      </c>
      <c r="Y1114" s="436" t="s">
        <v>261</v>
      </c>
      <c r="Z1114" s="436">
        <v>96.3</v>
      </c>
      <c r="AA1114" s="436">
        <v>96.8</v>
      </c>
      <c r="AB1114" s="436">
        <v>96.7</v>
      </c>
      <c r="AC1114" s="436">
        <v>96.5</v>
      </c>
      <c r="AD1114" s="436">
        <v>80.599999999999994</v>
      </c>
      <c r="AE1114" s="436">
        <v>87</v>
      </c>
      <c r="AF1114" s="436">
        <v>89.1</v>
      </c>
      <c r="AG1114" s="436">
        <v>877.7</v>
      </c>
      <c r="AH1114" s="436">
        <v>1667.63</v>
      </c>
      <c r="AI1114" s="436">
        <v>2018.71</v>
      </c>
      <c r="AJ1114" s="436">
        <v>1141.01</v>
      </c>
      <c r="AK1114" s="436">
        <v>190</v>
      </c>
      <c r="AL1114" s="436">
        <v>230</v>
      </c>
      <c r="AM1114" s="436">
        <v>130</v>
      </c>
      <c r="AN1114" s="432">
        <v>17</v>
      </c>
      <c r="AO1114" s="432">
        <v>22</v>
      </c>
      <c r="AP1114" s="480">
        <v>4631</v>
      </c>
      <c r="AQ1114" s="481">
        <v>905</v>
      </c>
      <c r="AR1114" s="446">
        <v>443</v>
      </c>
      <c r="AS1114" s="449">
        <v>121.3345288731217</v>
      </c>
      <c r="AT1114" s="432" t="s">
        <v>299</v>
      </c>
      <c r="AU1114" s="432" t="s">
        <v>197</v>
      </c>
      <c r="AV1114" s="450">
        <v>82</v>
      </c>
      <c r="AW1114" s="450">
        <v>95</v>
      </c>
      <c r="AX1114" s="450">
        <v>70</v>
      </c>
      <c r="AY1114" s="450">
        <v>79</v>
      </c>
      <c r="AZ1114" s="450">
        <v>74</v>
      </c>
      <c r="BA1114" s="450">
        <v>73</v>
      </c>
      <c r="BB1114" s="450">
        <v>72</v>
      </c>
      <c r="BC1114" s="450">
        <v>72</v>
      </c>
      <c r="BD1114" s="450">
        <v>67</v>
      </c>
      <c r="BE1114" s="451">
        <v>877.47878560669437</v>
      </c>
      <c r="BF1114" s="450">
        <v>3600</v>
      </c>
      <c r="BG1114" s="451">
        <v>877.47878560669437</v>
      </c>
      <c r="BH1114" s="450">
        <v>3600</v>
      </c>
      <c r="BI1114" s="446" t="s">
        <v>198</v>
      </c>
      <c r="BJ1114" s="482" t="s">
        <v>199</v>
      </c>
      <c r="BK1114" s="482" t="s">
        <v>1858</v>
      </c>
      <c r="BL1114" s="453">
        <v>1.1499999999999999</v>
      </c>
      <c r="BM1114" s="454">
        <v>40</v>
      </c>
      <c r="BN1114" s="454" t="s">
        <v>911</v>
      </c>
      <c r="BO1114" s="483" t="s">
        <v>912</v>
      </c>
      <c r="BP1114" s="454" t="s">
        <v>913</v>
      </c>
      <c r="BQ1114" s="454" t="s">
        <v>195</v>
      </c>
      <c r="BT1114" s="487">
        <v>164</v>
      </c>
    </row>
    <row r="1115" spans="1:72" ht="13.5" customHeight="1">
      <c r="A1115" s="54" t="s">
        <v>1921</v>
      </c>
      <c r="B1115" s="432" t="s">
        <v>1856</v>
      </c>
      <c r="C1115" s="432">
        <v>600</v>
      </c>
      <c r="D1115" s="432">
        <v>4</v>
      </c>
      <c r="E1115" s="432" t="s">
        <v>1862</v>
      </c>
      <c r="F1115" s="433">
        <v>1790</v>
      </c>
      <c r="G1115" s="456">
        <v>1736.3</v>
      </c>
      <c r="H1115" s="479">
        <v>1440</v>
      </c>
      <c r="I1115" s="435" t="s">
        <v>261</v>
      </c>
      <c r="J1115" s="436">
        <v>190</v>
      </c>
      <c r="K1115" s="437">
        <v>152</v>
      </c>
      <c r="L1115" s="438" t="s">
        <v>261</v>
      </c>
      <c r="M1115" s="475">
        <v>375</v>
      </c>
      <c r="N1115" s="437">
        <v>300</v>
      </c>
      <c r="O1115" s="438" t="s">
        <v>261</v>
      </c>
      <c r="P1115" s="475">
        <v>520</v>
      </c>
      <c r="Q1115" s="437">
        <v>416</v>
      </c>
      <c r="R1115" s="438" t="s">
        <v>261</v>
      </c>
      <c r="S1115" s="475">
        <v>686</v>
      </c>
      <c r="T1115" s="437">
        <v>548.79999999999995</v>
      </c>
      <c r="U1115" s="438" t="s">
        <v>261</v>
      </c>
      <c r="V1115" s="475">
        <v>4400</v>
      </c>
      <c r="W1115" s="437">
        <v>3520</v>
      </c>
      <c r="X1115" s="443" t="s">
        <v>231</v>
      </c>
      <c r="Y1115" s="436" t="s">
        <v>261</v>
      </c>
      <c r="Z1115" s="436">
        <v>96.6</v>
      </c>
      <c r="AA1115" s="436">
        <v>96.9</v>
      </c>
      <c r="AB1115" s="436">
        <v>96.7</v>
      </c>
      <c r="AC1115" s="436">
        <v>96.5</v>
      </c>
      <c r="AD1115" s="436">
        <v>77.5</v>
      </c>
      <c r="AE1115" s="436">
        <v>83.6</v>
      </c>
      <c r="AF1115" s="436">
        <v>84.7</v>
      </c>
      <c r="AG1115" s="436">
        <v>1767.6</v>
      </c>
      <c r="AH1115" s="436">
        <v>4065.4799999999996</v>
      </c>
      <c r="AI1115" s="436">
        <v>4419</v>
      </c>
      <c r="AJ1115" s="436">
        <v>2651.3999999999996</v>
      </c>
      <c r="AK1115" s="436">
        <v>230</v>
      </c>
      <c r="AL1115" s="436">
        <v>250</v>
      </c>
      <c r="AM1115" s="436">
        <v>150</v>
      </c>
      <c r="AN1115" s="432">
        <v>19</v>
      </c>
      <c r="AO1115" s="432">
        <v>23</v>
      </c>
      <c r="AP1115" s="480">
        <v>4688</v>
      </c>
      <c r="AQ1115" s="481">
        <v>1114</v>
      </c>
      <c r="AR1115" s="446">
        <v>2202</v>
      </c>
      <c r="AS1115" s="449">
        <v>171.98174942617587</v>
      </c>
      <c r="AT1115" s="432" t="s">
        <v>299</v>
      </c>
      <c r="AU1115" s="432" t="s">
        <v>197</v>
      </c>
      <c r="AV1115" s="450">
        <v>81</v>
      </c>
      <c r="AW1115" s="450">
        <v>94</v>
      </c>
      <c r="AX1115" s="450">
        <v>74</v>
      </c>
      <c r="AY1115" s="450">
        <v>77</v>
      </c>
      <c r="AZ1115" s="450">
        <v>75</v>
      </c>
      <c r="BA1115" s="450">
        <v>72</v>
      </c>
      <c r="BB1115" s="450">
        <v>67</v>
      </c>
      <c r="BC1115" s="450">
        <v>62</v>
      </c>
      <c r="BD1115" s="450">
        <v>58</v>
      </c>
      <c r="BE1115" s="451">
        <v>1405.9269034189942</v>
      </c>
      <c r="BF1115" s="450">
        <v>2250</v>
      </c>
      <c r="BG1115" s="451">
        <v>1405.9269034189942</v>
      </c>
      <c r="BH1115" s="450">
        <v>2250</v>
      </c>
      <c r="BI1115" s="446" t="s">
        <v>198</v>
      </c>
      <c r="BJ1115" s="482" t="s">
        <v>199</v>
      </c>
      <c r="BK1115" s="482" t="s">
        <v>200</v>
      </c>
      <c r="BL1115" s="453">
        <v>1.1499999999999999</v>
      </c>
      <c r="BM1115" s="454">
        <v>40</v>
      </c>
      <c r="BN1115" s="454" t="s">
        <v>911</v>
      </c>
      <c r="BO1115" s="483" t="s">
        <v>912</v>
      </c>
      <c r="BP1115" s="454" t="s">
        <v>913</v>
      </c>
      <c r="BQ1115" s="454" t="s">
        <v>195</v>
      </c>
      <c r="BT1115" s="487">
        <v>192</v>
      </c>
    </row>
    <row r="1116" spans="1:72" ht="13.5" customHeight="1">
      <c r="A1116" s="54" t="s">
        <v>1922</v>
      </c>
      <c r="B1116" s="432" t="s">
        <v>1856</v>
      </c>
      <c r="C1116" s="432">
        <v>600</v>
      </c>
      <c r="D1116" s="432">
        <v>4</v>
      </c>
      <c r="E1116" s="432" t="s">
        <v>1887</v>
      </c>
      <c r="F1116" s="433">
        <v>1790</v>
      </c>
      <c r="G1116" s="456">
        <v>1736.3</v>
      </c>
      <c r="H1116" s="479">
        <v>1440</v>
      </c>
      <c r="I1116" s="435" t="s">
        <v>261</v>
      </c>
      <c r="J1116" s="436">
        <v>190</v>
      </c>
      <c r="K1116" s="437">
        <v>152</v>
      </c>
      <c r="L1116" s="438" t="s">
        <v>261</v>
      </c>
      <c r="M1116" s="475">
        <v>375</v>
      </c>
      <c r="N1116" s="437">
        <v>300</v>
      </c>
      <c r="O1116" s="438" t="s">
        <v>261</v>
      </c>
      <c r="P1116" s="475">
        <v>520</v>
      </c>
      <c r="Q1116" s="437">
        <v>416</v>
      </c>
      <c r="R1116" s="438" t="s">
        <v>261</v>
      </c>
      <c r="S1116" s="475">
        <v>686</v>
      </c>
      <c r="T1116" s="437">
        <v>548.79999999999995</v>
      </c>
      <c r="U1116" s="438" t="s">
        <v>261</v>
      </c>
      <c r="V1116" s="475">
        <v>4400</v>
      </c>
      <c r="W1116" s="437">
        <v>3520</v>
      </c>
      <c r="X1116" s="443" t="s">
        <v>231</v>
      </c>
      <c r="Y1116" s="436" t="s">
        <v>261</v>
      </c>
      <c r="Z1116" s="436">
        <v>96.6</v>
      </c>
      <c r="AA1116" s="436">
        <v>96.9</v>
      </c>
      <c r="AB1116" s="436">
        <v>96.7</v>
      </c>
      <c r="AC1116" s="436">
        <v>96.5</v>
      </c>
      <c r="AD1116" s="436">
        <v>77.5</v>
      </c>
      <c r="AE1116" s="436">
        <v>83.6</v>
      </c>
      <c r="AF1116" s="436">
        <v>84.7</v>
      </c>
      <c r="AG1116" s="436">
        <v>1767.6</v>
      </c>
      <c r="AH1116" s="436">
        <v>4065.4799999999996</v>
      </c>
      <c r="AI1116" s="436">
        <v>4419</v>
      </c>
      <c r="AJ1116" s="436">
        <v>2651.3999999999996</v>
      </c>
      <c r="AK1116" s="436">
        <v>230</v>
      </c>
      <c r="AL1116" s="436">
        <v>250</v>
      </c>
      <c r="AM1116" s="436">
        <v>150</v>
      </c>
      <c r="AN1116" s="432">
        <v>19</v>
      </c>
      <c r="AO1116" s="432">
        <v>23</v>
      </c>
      <c r="AP1116" s="480">
        <v>4688</v>
      </c>
      <c r="AQ1116" s="481">
        <v>1114</v>
      </c>
      <c r="AR1116" s="446">
        <v>2202</v>
      </c>
      <c r="AS1116" s="449">
        <v>171.98174942617587</v>
      </c>
      <c r="AT1116" s="432" t="s">
        <v>299</v>
      </c>
      <c r="AU1116" s="432" t="s">
        <v>197</v>
      </c>
      <c r="AV1116" s="450">
        <v>81</v>
      </c>
      <c r="AW1116" s="450">
        <v>94</v>
      </c>
      <c r="AX1116" s="450">
        <v>74</v>
      </c>
      <c r="AY1116" s="450">
        <v>77</v>
      </c>
      <c r="AZ1116" s="450">
        <v>75</v>
      </c>
      <c r="BA1116" s="450">
        <v>72</v>
      </c>
      <c r="BB1116" s="450">
        <v>67</v>
      </c>
      <c r="BC1116" s="450">
        <v>62</v>
      </c>
      <c r="BD1116" s="450">
        <v>58</v>
      </c>
      <c r="BE1116" s="451">
        <v>1405.9269034189942</v>
      </c>
      <c r="BF1116" s="450">
        <v>2250</v>
      </c>
      <c r="BG1116" s="451">
        <v>1405.9269034189942</v>
      </c>
      <c r="BH1116" s="450">
        <v>2250</v>
      </c>
      <c r="BI1116" s="446" t="s">
        <v>198</v>
      </c>
      <c r="BJ1116" s="482" t="s">
        <v>199</v>
      </c>
      <c r="BK1116" s="482" t="s">
        <v>200</v>
      </c>
      <c r="BL1116" s="453">
        <v>1.1499999999999999</v>
      </c>
      <c r="BM1116" s="454">
        <v>40</v>
      </c>
      <c r="BN1116" s="454" t="s">
        <v>911</v>
      </c>
      <c r="BO1116" s="483" t="s">
        <v>912</v>
      </c>
      <c r="BP1116" s="454" t="s">
        <v>913</v>
      </c>
      <c r="BQ1116" s="454" t="s">
        <v>195</v>
      </c>
      <c r="BT1116" s="487">
        <v>192</v>
      </c>
    </row>
    <row r="1117" spans="1:72" ht="13.5" customHeight="1">
      <c r="A1117" s="54" t="s">
        <v>1923</v>
      </c>
      <c r="B1117" s="432" t="s">
        <v>1924</v>
      </c>
      <c r="C1117" s="432">
        <v>25</v>
      </c>
      <c r="D1117" s="432">
        <v>4</v>
      </c>
      <c r="E1117" s="432" t="s">
        <v>1925</v>
      </c>
      <c r="F1117" s="433">
        <v>1775</v>
      </c>
      <c r="G1117" s="456">
        <v>1580</v>
      </c>
      <c r="H1117" s="479">
        <v>830</v>
      </c>
      <c r="I1117" s="435">
        <f>J1117*2</f>
        <v>22</v>
      </c>
      <c r="J1117" s="436">
        <v>11</v>
      </c>
      <c r="K1117" s="437" t="s">
        <v>239</v>
      </c>
      <c r="L1117" s="438">
        <v>35</v>
      </c>
      <c r="M1117" s="475">
        <v>17.5</v>
      </c>
      <c r="N1117" s="437" t="s">
        <v>239</v>
      </c>
      <c r="O1117" s="438">
        <f>P1117*2</f>
        <v>47</v>
      </c>
      <c r="P1117" s="475">
        <v>23.5</v>
      </c>
      <c r="Q1117" s="437" t="s">
        <v>239</v>
      </c>
      <c r="R1117" s="438">
        <v>60</v>
      </c>
      <c r="S1117" s="475">
        <v>30</v>
      </c>
      <c r="T1117" s="437" t="s">
        <v>239</v>
      </c>
      <c r="U1117" s="438">
        <f>V1117*2</f>
        <v>366</v>
      </c>
      <c r="V1117" s="475">
        <v>183</v>
      </c>
      <c r="W1117" s="437" t="s">
        <v>239</v>
      </c>
      <c r="X1117" s="443" t="s">
        <v>231</v>
      </c>
      <c r="Y1117" s="436" t="s">
        <v>194</v>
      </c>
      <c r="Z1117" s="436">
        <v>93.5</v>
      </c>
      <c r="AA1117" s="436">
        <v>94</v>
      </c>
      <c r="AB1117" s="436">
        <v>93.6</v>
      </c>
      <c r="AC1117" s="436">
        <v>92.4</v>
      </c>
      <c r="AD1117" s="436">
        <v>71</v>
      </c>
      <c r="AE1117" s="436">
        <v>80</v>
      </c>
      <c r="AF1117" s="436">
        <v>84</v>
      </c>
      <c r="AG1117" s="436">
        <v>74</v>
      </c>
      <c r="AH1117" s="436">
        <v>133</v>
      </c>
      <c r="AI1117" s="436">
        <v>185</v>
      </c>
      <c r="AJ1117" s="436">
        <v>124.3</v>
      </c>
      <c r="AK1117" s="436">
        <v>180</v>
      </c>
      <c r="AL1117" s="436">
        <v>250</v>
      </c>
      <c r="AM1117" s="436">
        <v>168</v>
      </c>
      <c r="AN1117" s="432">
        <v>24</v>
      </c>
      <c r="AO1117" s="432">
        <v>44</v>
      </c>
      <c r="AP1117" s="480">
        <v>583</v>
      </c>
      <c r="AQ1117" s="481">
        <v>14.59</v>
      </c>
      <c r="AR1117" s="446"/>
      <c r="AS1117" s="449">
        <v>4.4000000000000004</v>
      </c>
      <c r="AT1117" s="432" t="s">
        <v>1926</v>
      </c>
      <c r="AU1117" s="432" t="s">
        <v>1053</v>
      </c>
      <c r="AV1117" s="450">
        <v>65</v>
      </c>
      <c r="AW1117" s="450">
        <v>76</v>
      </c>
      <c r="AX1117" s="450">
        <v>43</v>
      </c>
      <c r="AY1117" s="450">
        <v>51</v>
      </c>
      <c r="AZ1117" s="450">
        <v>55</v>
      </c>
      <c r="BA1117" s="450">
        <v>55</v>
      </c>
      <c r="BB1117" s="450">
        <v>62</v>
      </c>
      <c r="BC1117" s="450">
        <v>59</v>
      </c>
      <c r="BD1117" s="450">
        <v>51</v>
      </c>
      <c r="BE1117" s="451" t="s">
        <v>239</v>
      </c>
      <c r="BF1117" s="450" t="s">
        <v>239</v>
      </c>
      <c r="BG1117" s="451" t="s">
        <v>239</v>
      </c>
      <c r="BH1117" s="450" t="s">
        <v>239</v>
      </c>
      <c r="BI1117" s="446" t="s">
        <v>300</v>
      </c>
      <c r="BJ1117" s="482" t="s">
        <v>239</v>
      </c>
      <c r="BK1117" s="482" t="s">
        <v>239</v>
      </c>
      <c r="BL1117" s="453">
        <v>1.1499999999999999</v>
      </c>
      <c r="BM1117" s="454">
        <v>40</v>
      </c>
      <c r="BN1117" s="454" t="s">
        <v>195</v>
      </c>
      <c r="BO1117" s="483" t="s">
        <v>912</v>
      </c>
      <c r="BP1117" s="454" t="s">
        <v>195</v>
      </c>
      <c r="BQ1117" s="454" t="s">
        <v>195</v>
      </c>
      <c r="BT1117" s="485">
        <v>171.57684209999999</v>
      </c>
    </row>
    <row r="1118" spans="1:72" ht="13.5" customHeight="1">
      <c r="A1118" s="54" t="s">
        <v>1927</v>
      </c>
      <c r="B1118" s="432" t="s">
        <v>1924</v>
      </c>
      <c r="C1118" s="432">
        <v>30</v>
      </c>
      <c r="D1118" s="432">
        <v>4</v>
      </c>
      <c r="E1118" s="432" t="s">
        <v>1928</v>
      </c>
      <c r="F1118" s="433">
        <v>1775</v>
      </c>
      <c r="G1118" s="456">
        <v>1580</v>
      </c>
      <c r="H1118" s="479">
        <v>830</v>
      </c>
      <c r="I1118" s="435">
        <f t="shared" ref="I1118:I1141" si="68">J1118*2</f>
        <v>24</v>
      </c>
      <c r="J1118" s="436">
        <v>12</v>
      </c>
      <c r="K1118" s="437" t="s">
        <v>239</v>
      </c>
      <c r="L1118" s="438">
        <v>41</v>
      </c>
      <c r="M1118" s="475">
        <v>20.5</v>
      </c>
      <c r="N1118" s="437" t="s">
        <v>239</v>
      </c>
      <c r="O1118" s="438">
        <f t="shared" ref="O1118:O1141" si="69">P1118*2</f>
        <v>55</v>
      </c>
      <c r="P1118" s="475">
        <v>27.5</v>
      </c>
      <c r="Q1118" s="437" t="s">
        <v>239</v>
      </c>
      <c r="R1118" s="438">
        <v>70</v>
      </c>
      <c r="S1118" s="475">
        <v>35</v>
      </c>
      <c r="T1118" s="437" t="s">
        <v>239</v>
      </c>
      <c r="U1118" s="438">
        <f t="shared" ref="U1118:U1141" si="70">V1118*2</f>
        <v>436</v>
      </c>
      <c r="V1118" s="475">
        <v>218</v>
      </c>
      <c r="W1118" s="437" t="s">
        <v>239</v>
      </c>
      <c r="X1118" s="443" t="s">
        <v>231</v>
      </c>
      <c r="Y1118" s="436" t="s">
        <v>194</v>
      </c>
      <c r="Z1118" s="436">
        <v>93.9</v>
      </c>
      <c r="AA1118" s="436">
        <v>94.1</v>
      </c>
      <c r="AB1118" s="436">
        <v>93.6</v>
      </c>
      <c r="AC1118" s="436">
        <v>92.4</v>
      </c>
      <c r="AD1118" s="436">
        <v>73</v>
      </c>
      <c r="AE1118" s="436">
        <v>82</v>
      </c>
      <c r="AF1118" s="436">
        <v>85</v>
      </c>
      <c r="AG1118" s="436">
        <v>89</v>
      </c>
      <c r="AH1118" s="436">
        <v>160</v>
      </c>
      <c r="AI1118" s="436">
        <v>223</v>
      </c>
      <c r="AJ1118" s="436">
        <v>149.5</v>
      </c>
      <c r="AK1118" s="436">
        <v>180</v>
      </c>
      <c r="AL1118" s="436">
        <v>250</v>
      </c>
      <c r="AM1118" s="436">
        <v>168</v>
      </c>
      <c r="AN1118" s="432">
        <v>24</v>
      </c>
      <c r="AO1118" s="432">
        <v>44</v>
      </c>
      <c r="AP1118" s="480">
        <v>610</v>
      </c>
      <c r="AQ1118" s="481">
        <v>15.5</v>
      </c>
      <c r="AR1118" s="446"/>
      <c r="AS1118" s="449">
        <v>4.9000000000000004</v>
      </c>
      <c r="AT1118" s="432" t="s">
        <v>1926</v>
      </c>
      <c r="AU1118" s="432" t="s">
        <v>1053</v>
      </c>
      <c r="AV1118" s="450">
        <v>65</v>
      </c>
      <c r="AW1118" s="450">
        <v>76</v>
      </c>
      <c r="AX1118" s="450">
        <v>43</v>
      </c>
      <c r="AY1118" s="450">
        <v>51</v>
      </c>
      <c r="AZ1118" s="450">
        <v>55</v>
      </c>
      <c r="BA1118" s="450">
        <v>55</v>
      </c>
      <c r="BB1118" s="450">
        <v>62</v>
      </c>
      <c r="BC1118" s="450">
        <v>59</v>
      </c>
      <c r="BD1118" s="450">
        <v>51</v>
      </c>
      <c r="BE1118" s="451" t="s">
        <v>239</v>
      </c>
      <c r="BF1118" s="450" t="s">
        <v>239</v>
      </c>
      <c r="BG1118" s="451" t="s">
        <v>239</v>
      </c>
      <c r="BH1118" s="450" t="s">
        <v>239</v>
      </c>
      <c r="BI1118" s="446" t="s">
        <v>300</v>
      </c>
      <c r="BJ1118" s="482" t="s">
        <v>239</v>
      </c>
      <c r="BK1118" s="482" t="s">
        <v>239</v>
      </c>
      <c r="BL1118" s="453">
        <v>1.1499999999999999</v>
      </c>
      <c r="BM1118" s="454">
        <v>40</v>
      </c>
      <c r="BN1118" s="454" t="s">
        <v>195</v>
      </c>
      <c r="BO1118" s="483" t="s">
        <v>912</v>
      </c>
      <c r="BP1118" s="454" t="s">
        <v>195</v>
      </c>
      <c r="BQ1118" s="454" t="s">
        <v>195</v>
      </c>
      <c r="BT1118" s="485">
        <v>166.53449470000001</v>
      </c>
    </row>
    <row r="1119" spans="1:72" ht="13.5" customHeight="1">
      <c r="A1119" s="54" t="s">
        <v>1929</v>
      </c>
      <c r="B1119" s="432" t="s">
        <v>1924</v>
      </c>
      <c r="C1119" s="432">
        <v>40</v>
      </c>
      <c r="D1119" s="432">
        <v>4</v>
      </c>
      <c r="E1119" s="432" t="s">
        <v>1930</v>
      </c>
      <c r="F1119" s="433">
        <v>1780</v>
      </c>
      <c r="G1119" s="456">
        <v>1580</v>
      </c>
      <c r="H1119" s="479">
        <v>865</v>
      </c>
      <c r="I1119" s="435">
        <f t="shared" si="68"/>
        <v>30</v>
      </c>
      <c r="J1119" s="436">
        <v>15</v>
      </c>
      <c r="K1119" s="437" t="s">
        <v>239</v>
      </c>
      <c r="L1119" s="438">
        <v>53</v>
      </c>
      <c r="M1119" s="475">
        <v>26.5</v>
      </c>
      <c r="N1119" s="437" t="s">
        <v>239</v>
      </c>
      <c r="O1119" s="438">
        <f t="shared" si="69"/>
        <v>72</v>
      </c>
      <c r="P1119" s="475">
        <v>36</v>
      </c>
      <c r="Q1119" s="437" t="s">
        <v>239</v>
      </c>
      <c r="R1119" s="438">
        <v>92</v>
      </c>
      <c r="S1119" s="475">
        <v>46</v>
      </c>
      <c r="T1119" s="437" t="s">
        <v>239</v>
      </c>
      <c r="U1119" s="438">
        <f t="shared" si="70"/>
        <v>580</v>
      </c>
      <c r="V1119" s="475">
        <v>290</v>
      </c>
      <c r="W1119" s="437" t="s">
        <v>239</v>
      </c>
      <c r="X1119" s="443" t="s">
        <v>231</v>
      </c>
      <c r="Y1119" s="436" t="s">
        <v>194</v>
      </c>
      <c r="Z1119" s="436">
        <v>94.3</v>
      </c>
      <c r="AA1119" s="436">
        <v>94.1</v>
      </c>
      <c r="AB1119" s="436">
        <v>94.1</v>
      </c>
      <c r="AC1119" s="436">
        <v>93</v>
      </c>
      <c r="AD1119" s="436">
        <v>75</v>
      </c>
      <c r="AE1119" s="436">
        <v>83</v>
      </c>
      <c r="AF1119" s="436">
        <v>86</v>
      </c>
      <c r="AG1119" s="436">
        <v>118</v>
      </c>
      <c r="AH1119" s="436">
        <v>212</v>
      </c>
      <c r="AI1119" s="436">
        <v>272</v>
      </c>
      <c r="AJ1119" s="436">
        <v>198.2</v>
      </c>
      <c r="AK1119" s="436">
        <v>180</v>
      </c>
      <c r="AL1119" s="436">
        <v>230</v>
      </c>
      <c r="AM1119" s="436">
        <v>168</v>
      </c>
      <c r="AN1119" s="432">
        <v>22</v>
      </c>
      <c r="AO1119" s="432">
        <v>45</v>
      </c>
      <c r="AP1119" s="480">
        <v>870</v>
      </c>
      <c r="AQ1119" s="481">
        <v>25.49</v>
      </c>
      <c r="AR1119" s="446"/>
      <c r="AS1119" s="449">
        <v>9.4</v>
      </c>
      <c r="AT1119" s="432" t="s">
        <v>1926</v>
      </c>
      <c r="AU1119" s="432" t="s">
        <v>1053</v>
      </c>
      <c r="AV1119" s="450">
        <v>64</v>
      </c>
      <c r="AW1119" s="450">
        <v>75</v>
      </c>
      <c r="AX1119" s="450">
        <v>45</v>
      </c>
      <c r="AY1119" s="450">
        <v>52</v>
      </c>
      <c r="AZ1119" s="450">
        <v>59</v>
      </c>
      <c r="BA1119" s="450">
        <v>59</v>
      </c>
      <c r="BB1119" s="450">
        <v>57</v>
      </c>
      <c r="BC1119" s="450">
        <v>53</v>
      </c>
      <c r="BD1119" s="450">
        <v>50</v>
      </c>
      <c r="BE1119" s="451" t="s">
        <v>239</v>
      </c>
      <c r="BF1119" s="450" t="s">
        <v>239</v>
      </c>
      <c r="BG1119" s="451" t="s">
        <v>239</v>
      </c>
      <c r="BH1119" s="450" t="s">
        <v>239</v>
      </c>
      <c r="BI1119" s="446" t="s">
        <v>300</v>
      </c>
      <c r="BJ1119" s="482" t="s">
        <v>239</v>
      </c>
      <c r="BK1119" s="482" t="s">
        <v>239</v>
      </c>
      <c r="BL1119" s="453">
        <v>1.1499999999999999</v>
      </c>
      <c r="BM1119" s="454">
        <v>40</v>
      </c>
      <c r="BN1119" s="454" t="s">
        <v>195</v>
      </c>
      <c r="BO1119" s="483" t="s">
        <v>912</v>
      </c>
      <c r="BP1119" s="454" t="s">
        <v>195</v>
      </c>
      <c r="BQ1119" s="454" t="s">
        <v>195</v>
      </c>
      <c r="BT1119" s="485">
        <v>155.26842110000001</v>
      </c>
    </row>
    <row r="1120" spans="1:72" ht="13.5" customHeight="1">
      <c r="A1120" s="54" t="s">
        <v>1931</v>
      </c>
      <c r="B1120" s="432" t="s">
        <v>1924</v>
      </c>
      <c r="C1120" s="432">
        <v>50</v>
      </c>
      <c r="D1120" s="432">
        <v>4</v>
      </c>
      <c r="E1120" s="432" t="s">
        <v>1932</v>
      </c>
      <c r="F1120" s="433">
        <v>1780</v>
      </c>
      <c r="G1120" s="456">
        <v>1580</v>
      </c>
      <c r="H1120" s="479">
        <v>865</v>
      </c>
      <c r="I1120" s="435">
        <f t="shared" si="68"/>
        <v>38</v>
      </c>
      <c r="J1120" s="436">
        <v>19</v>
      </c>
      <c r="K1120" s="437" t="s">
        <v>239</v>
      </c>
      <c r="L1120" s="438">
        <v>67</v>
      </c>
      <c r="M1120" s="475">
        <v>33.5</v>
      </c>
      <c r="N1120" s="437" t="s">
        <v>239</v>
      </c>
      <c r="O1120" s="438">
        <f t="shared" si="69"/>
        <v>90</v>
      </c>
      <c r="P1120" s="475">
        <v>45</v>
      </c>
      <c r="Q1120" s="437" t="s">
        <v>239</v>
      </c>
      <c r="R1120" s="438">
        <v>116</v>
      </c>
      <c r="S1120" s="475">
        <v>58</v>
      </c>
      <c r="T1120" s="437" t="s">
        <v>239</v>
      </c>
      <c r="U1120" s="438">
        <f t="shared" si="70"/>
        <v>726</v>
      </c>
      <c r="V1120" s="475">
        <v>363</v>
      </c>
      <c r="W1120" s="437" t="s">
        <v>239</v>
      </c>
      <c r="X1120" s="443" t="s">
        <v>231</v>
      </c>
      <c r="Y1120" s="436" t="s">
        <v>194</v>
      </c>
      <c r="Z1120" s="436">
        <v>94.8</v>
      </c>
      <c r="AA1120" s="436">
        <v>95</v>
      </c>
      <c r="AB1120" s="436">
        <v>94.5</v>
      </c>
      <c r="AC1120" s="436">
        <v>93.6</v>
      </c>
      <c r="AD1120" s="436">
        <v>74</v>
      </c>
      <c r="AE1120" s="436">
        <v>82</v>
      </c>
      <c r="AF1120" s="436">
        <v>85</v>
      </c>
      <c r="AG1120" s="436">
        <v>148</v>
      </c>
      <c r="AH1120" s="436">
        <v>252</v>
      </c>
      <c r="AI1120" s="436">
        <v>340</v>
      </c>
      <c r="AJ1120" s="436">
        <v>248.6</v>
      </c>
      <c r="AK1120" s="436">
        <v>170</v>
      </c>
      <c r="AL1120" s="436">
        <v>230</v>
      </c>
      <c r="AM1120" s="436">
        <v>168</v>
      </c>
      <c r="AN1120" s="432">
        <v>22</v>
      </c>
      <c r="AO1120" s="432">
        <v>45</v>
      </c>
      <c r="AP1120" s="480">
        <v>904</v>
      </c>
      <c r="AQ1120" s="481">
        <v>27.71</v>
      </c>
      <c r="AR1120" s="446"/>
      <c r="AS1120" s="449">
        <v>10.7</v>
      </c>
      <c r="AT1120" s="432" t="s">
        <v>1926</v>
      </c>
      <c r="AU1120" s="432" t="s">
        <v>1053</v>
      </c>
      <c r="AV1120" s="450">
        <v>64</v>
      </c>
      <c r="AW1120" s="450">
        <v>75</v>
      </c>
      <c r="AX1120" s="450">
        <v>45</v>
      </c>
      <c r="AY1120" s="450">
        <v>52</v>
      </c>
      <c r="AZ1120" s="450">
        <v>59</v>
      </c>
      <c r="BA1120" s="450">
        <v>59</v>
      </c>
      <c r="BB1120" s="450">
        <v>57</v>
      </c>
      <c r="BC1120" s="450">
        <v>53</v>
      </c>
      <c r="BD1120" s="450">
        <v>50</v>
      </c>
      <c r="BE1120" s="451" t="s">
        <v>239</v>
      </c>
      <c r="BF1120" s="450" t="s">
        <v>239</v>
      </c>
      <c r="BG1120" s="451" t="s">
        <v>239</v>
      </c>
      <c r="BH1120" s="450" t="s">
        <v>239</v>
      </c>
      <c r="BI1120" s="446" t="s">
        <v>300</v>
      </c>
      <c r="BJ1120" s="482" t="s">
        <v>239</v>
      </c>
      <c r="BK1120" s="482" t="s">
        <v>239</v>
      </c>
      <c r="BL1120" s="453">
        <v>1.1499999999999999</v>
      </c>
      <c r="BM1120" s="454">
        <v>40</v>
      </c>
      <c r="BN1120" s="454" t="s">
        <v>195</v>
      </c>
      <c r="BO1120" s="483" t="s">
        <v>912</v>
      </c>
      <c r="BP1120" s="454" t="s">
        <v>195</v>
      </c>
      <c r="BQ1120" s="454" t="s">
        <v>195</v>
      </c>
      <c r="BT1120" s="485">
        <v>165.65789470000001</v>
      </c>
    </row>
    <row r="1121" spans="1:72" ht="13.5" customHeight="1">
      <c r="A1121" s="54" t="s">
        <v>1933</v>
      </c>
      <c r="B1121" s="432" t="s">
        <v>1924</v>
      </c>
      <c r="C1121" s="432">
        <v>60</v>
      </c>
      <c r="D1121" s="432">
        <v>4</v>
      </c>
      <c r="E1121" s="432" t="s">
        <v>1934</v>
      </c>
      <c r="F1121" s="433">
        <v>1780</v>
      </c>
      <c r="G1121" s="456">
        <v>1585</v>
      </c>
      <c r="H1121" s="479">
        <v>780</v>
      </c>
      <c r="I1121" s="435">
        <f t="shared" si="68"/>
        <v>38</v>
      </c>
      <c r="J1121" s="436">
        <v>19</v>
      </c>
      <c r="K1121" s="437" t="s">
        <v>239</v>
      </c>
      <c r="L1121" s="438">
        <v>77</v>
      </c>
      <c r="M1121" s="475">
        <v>38.5</v>
      </c>
      <c r="N1121" s="437" t="s">
        <v>239</v>
      </c>
      <c r="O1121" s="438">
        <f t="shared" si="69"/>
        <v>104</v>
      </c>
      <c r="P1121" s="475">
        <v>52</v>
      </c>
      <c r="Q1121" s="437" t="s">
        <v>239</v>
      </c>
      <c r="R1121" s="438">
        <v>132</v>
      </c>
      <c r="S1121" s="475">
        <v>68</v>
      </c>
      <c r="T1121" s="437" t="s">
        <v>239</v>
      </c>
      <c r="U1121" s="438">
        <f t="shared" si="70"/>
        <v>870</v>
      </c>
      <c r="V1121" s="475">
        <v>435</v>
      </c>
      <c r="W1121" s="437" t="s">
        <v>239</v>
      </c>
      <c r="X1121" s="443" t="s">
        <v>231</v>
      </c>
      <c r="Y1121" s="436" t="s">
        <v>194</v>
      </c>
      <c r="Z1121" s="436">
        <v>95.2</v>
      </c>
      <c r="AA1121" s="436">
        <v>95.4</v>
      </c>
      <c r="AB1121" s="436">
        <v>95</v>
      </c>
      <c r="AC1121" s="436">
        <v>94.1</v>
      </c>
      <c r="AD1121" s="436">
        <v>77</v>
      </c>
      <c r="AE1121" s="436">
        <v>85</v>
      </c>
      <c r="AF1121" s="436">
        <v>87</v>
      </c>
      <c r="AG1121" s="436">
        <v>177</v>
      </c>
      <c r="AH1121" s="436">
        <v>319</v>
      </c>
      <c r="AI1121" s="436">
        <v>425</v>
      </c>
      <c r="AJ1121" s="436">
        <v>248.6</v>
      </c>
      <c r="AK1121" s="436">
        <v>180</v>
      </c>
      <c r="AL1121" s="436">
        <v>240</v>
      </c>
      <c r="AM1121" s="436">
        <v>168</v>
      </c>
      <c r="AN1121" s="432">
        <v>26</v>
      </c>
      <c r="AO1121" s="432">
        <v>38</v>
      </c>
      <c r="AP1121" s="480">
        <v>1196</v>
      </c>
      <c r="AQ1121" s="481">
        <v>33.99</v>
      </c>
      <c r="AR1121" s="446"/>
      <c r="AS1121" s="449">
        <v>19.8</v>
      </c>
      <c r="AT1121" s="432" t="s">
        <v>1926</v>
      </c>
      <c r="AU1121" s="432" t="s">
        <v>1053</v>
      </c>
      <c r="AV1121" s="450">
        <v>64</v>
      </c>
      <c r="AW1121" s="450">
        <v>75</v>
      </c>
      <c r="AX1121" s="450">
        <v>42</v>
      </c>
      <c r="AY1121" s="450">
        <v>52</v>
      </c>
      <c r="AZ1121" s="450">
        <v>56</v>
      </c>
      <c r="BA1121" s="450">
        <v>58</v>
      </c>
      <c r="BB1121" s="450">
        <v>58</v>
      </c>
      <c r="BC1121" s="450">
        <v>57</v>
      </c>
      <c r="BD1121" s="450">
        <v>52</v>
      </c>
      <c r="BE1121" s="451" t="s">
        <v>239</v>
      </c>
      <c r="BF1121" s="450" t="s">
        <v>239</v>
      </c>
      <c r="BG1121" s="451" t="s">
        <v>239</v>
      </c>
      <c r="BH1121" s="450" t="s">
        <v>239</v>
      </c>
      <c r="BI1121" s="446" t="s">
        <v>300</v>
      </c>
      <c r="BJ1121" s="482" t="s">
        <v>239</v>
      </c>
      <c r="BK1121" s="482" t="s">
        <v>239</v>
      </c>
      <c r="BL1121" s="453">
        <v>1.1499999999999999</v>
      </c>
      <c r="BM1121" s="454">
        <v>40</v>
      </c>
      <c r="BN1121" s="454" t="s">
        <v>195</v>
      </c>
      <c r="BO1121" s="483" t="s">
        <v>912</v>
      </c>
      <c r="BP1121" s="454" t="s">
        <v>195</v>
      </c>
      <c r="BQ1121" s="454" t="s">
        <v>195</v>
      </c>
      <c r="BT1121" s="485">
        <v>163.93157890000001</v>
      </c>
    </row>
    <row r="1122" spans="1:72" ht="13.5" customHeight="1">
      <c r="A1122" s="54" t="s">
        <v>1935</v>
      </c>
      <c r="B1122" s="432" t="s">
        <v>1924</v>
      </c>
      <c r="C1122" s="432">
        <v>75</v>
      </c>
      <c r="D1122" s="432">
        <v>4</v>
      </c>
      <c r="E1122" s="432" t="s">
        <v>1936</v>
      </c>
      <c r="F1122" s="433">
        <v>1780</v>
      </c>
      <c r="G1122" s="456">
        <v>1585</v>
      </c>
      <c r="H1122" s="479">
        <v>780</v>
      </c>
      <c r="I1122" s="435">
        <f t="shared" si="68"/>
        <v>58</v>
      </c>
      <c r="J1122" s="436">
        <v>29</v>
      </c>
      <c r="K1122" s="437" t="s">
        <v>239</v>
      </c>
      <c r="L1122" s="438">
        <v>100</v>
      </c>
      <c r="M1122" s="475">
        <v>50</v>
      </c>
      <c r="N1122" s="437" t="s">
        <v>239</v>
      </c>
      <c r="O1122" s="438">
        <f t="shared" si="69"/>
        <v>134</v>
      </c>
      <c r="P1122" s="475">
        <v>67</v>
      </c>
      <c r="Q1122" s="437" t="s">
        <v>239</v>
      </c>
      <c r="R1122" s="438">
        <v>178</v>
      </c>
      <c r="S1122" s="475">
        <v>89</v>
      </c>
      <c r="T1122" s="437" t="s">
        <v>239</v>
      </c>
      <c r="U1122" s="438">
        <f t="shared" si="70"/>
        <v>1086</v>
      </c>
      <c r="V1122" s="475">
        <v>543</v>
      </c>
      <c r="W1122" s="437" t="s">
        <v>239</v>
      </c>
      <c r="X1122" s="443" t="s">
        <v>231</v>
      </c>
      <c r="Y1122" s="436" t="s">
        <v>194</v>
      </c>
      <c r="Z1122" s="436">
        <v>95.4</v>
      </c>
      <c r="AA1122" s="436">
        <v>95.8</v>
      </c>
      <c r="AB1122" s="436">
        <v>95.4</v>
      </c>
      <c r="AC1122" s="436">
        <v>94.5</v>
      </c>
      <c r="AD1122" s="436">
        <v>74</v>
      </c>
      <c r="AE1122" s="436">
        <v>82</v>
      </c>
      <c r="AF1122" s="436">
        <v>84</v>
      </c>
      <c r="AG1122" s="436">
        <v>221</v>
      </c>
      <c r="AH1122" s="436">
        <v>398</v>
      </c>
      <c r="AI1122" s="436">
        <v>530</v>
      </c>
      <c r="AJ1122" s="436">
        <v>297.39999999999998</v>
      </c>
      <c r="AK1122" s="436">
        <v>180</v>
      </c>
      <c r="AL1122" s="436">
        <v>240</v>
      </c>
      <c r="AM1122" s="436">
        <v>168</v>
      </c>
      <c r="AN1122" s="432">
        <v>25</v>
      </c>
      <c r="AO1122" s="432">
        <v>35</v>
      </c>
      <c r="AP1122" s="480">
        <v>1292</v>
      </c>
      <c r="AQ1122" s="481">
        <v>39.44</v>
      </c>
      <c r="AR1122" s="446"/>
      <c r="AS1122" s="449">
        <v>22.7</v>
      </c>
      <c r="AT1122" s="432" t="s">
        <v>1926</v>
      </c>
      <c r="AU1122" s="432" t="s">
        <v>1053</v>
      </c>
      <c r="AV1122" s="450">
        <v>64</v>
      </c>
      <c r="AW1122" s="450">
        <v>75</v>
      </c>
      <c r="AX1122" s="450">
        <v>42</v>
      </c>
      <c r="AY1122" s="450">
        <v>52</v>
      </c>
      <c r="AZ1122" s="450">
        <v>56</v>
      </c>
      <c r="BA1122" s="450">
        <v>58</v>
      </c>
      <c r="BB1122" s="450">
        <v>58</v>
      </c>
      <c r="BC1122" s="450">
        <v>57</v>
      </c>
      <c r="BD1122" s="450">
        <v>52</v>
      </c>
      <c r="BE1122" s="451" t="s">
        <v>239</v>
      </c>
      <c r="BF1122" s="450" t="s">
        <v>239</v>
      </c>
      <c r="BG1122" s="451" t="s">
        <v>239</v>
      </c>
      <c r="BH1122" s="450" t="s">
        <v>239</v>
      </c>
      <c r="BI1122" s="446" t="s">
        <v>300</v>
      </c>
      <c r="BJ1122" s="482" t="s">
        <v>239</v>
      </c>
      <c r="BK1122" s="482" t="s">
        <v>239</v>
      </c>
      <c r="BL1122" s="453">
        <v>1.1499999999999999</v>
      </c>
      <c r="BM1122" s="454">
        <v>40</v>
      </c>
      <c r="BN1122" s="454" t="s">
        <v>195</v>
      </c>
      <c r="BO1122" s="483" t="s">
        <v>912</v>
      </c>
      <c r="BP1122" s="454" t="s">
        <v>195</v>
      </c>
      <c r="BQ1122" s="454" t="s">
        <v>195</v>
      </c>
      <c r="BT1122" s="485">
        <v>163.4</v>
      </c>
    </row>
    <row r="1123" spans="1:72" ht="13.5" customHeight="1">
      <c r="A1123" s="54" t="s">
        <v>1937</v>
      </c>
      <c r="B1123" s="432" t="s">
        <v>1924</v>
      </c>
      <c r="C1123" s="432">
        <v>100</v>
      </c>
      <c r="D1123" s="432">
        <v>4</v>
      </c>
      <c r="E1123" s="432" t="s">
        <v>1938</v>
      </c>
      <c r="F1123" s="433">
        <v>1780</v>
      </c>
      <c r="G1123" s="456">
        <v>1585</v>
      </c>
      <c r="H1123" s="479">
        <v>1100</v>
      </c>
      <c r="I1123" s="435">
        <f t="shared" si="68"/>
        <v>64</v>
      </c>
      <c r="J1123" s="436">
        <v>32</v>
      </c>
      <c r="K1123" s="437" t="s">
        <v>239</v>
      </c>
      <c r="L1123" s="438">
        <v>126</v>
      </c>
      <c r="M1123" s="475">
        <v>63</v>
      </c>
      <c r="N1123" s="437" t="s">
        <v>239</v>
      </c>
      <c r="O1123" s="438">
        <f t="shared" si="69"/>
        <v>176</v>
      </c>
      <c r="P1123" s="475">
        <v>88</v>
      </c>
      <c r="Q1123" s="437" t="s">
        <v>239</v>
      </c>
      <c r="R1123" s="438">
        <v>230</v>
      </c>
      <c r="S1123" s="475">
        <v>115</v>
      </c>
      <c r="T1123" s="437" t="s">
        <v>239</v>
      </c>
      <c r="U1123" s="438">
        <f t="shared" si="70"/>
        <v>1450</v>
      </c>
      <c r="V1123" s="475">
        <v>725</v>
      </c>
      <c r="W1123" s="437" t="s">
        <v>239</v>
      </c>
      <c r="X1123" s="443" t="s">
        <v>231</v>
      </c>
      <c r="Y1123" s="436" t="s">
        <v>194</v>
      </c>
      <c r="Z1123" s="436">
        <v>95.4</v>
      </c>
      <c r="AA1123" s="436">
        <v>95.8</v>
      </c>
      <c r="AB1123" s="436">
        <v>95.4</v>
      </c>
      <c r="AC1123" s="436">
        <v>94.5</v>
      </c>
      <c r="AD1123" s="436">
        <v>78</v>
      </c>
      <c r="AE1123" s="436">
        <v>83</v>
      </c>
      <c r="AF1123" s="436">
        <v>84</v>
      </c>
      <c r="AG1123" s="436">
        <v>295</v>
      </c>
      <c r="AH1123" s="436">
        <v>531</v>
      </c>
      <c r="AI1123" s="436">
        <v>590</v>
      </c>
      <c r="AJ1123" s="436">
        <v>371.3</v>
      </c>
      <c r="AK1123" s="436">
        <v>180</v>
      </c>
      <c r="AL1123" s="436">
        <v>200</v>
      </c>
      <c r="AM1123" s="436">
        <v>155</v>
      </c>
      <c r="AN1123" s="432">
        <v>25</v>
      </c>
      <c r="AO1123" s="432">
        <v>35</v>
      </c>
      <c r="AP1123" s="480">
        <v>1505</v>
      </c>
      <c r="AQ1123" s="481">
        <v>40.6</v>
      </c>
      <c r="AR1123" s="446"/>
      <c r="AS1123" s="449">
        <v>24.4</v>
      </c>
      <c r="AT1123" s="432" t="s">
        <v>1926</v>
      </c>
      <c r="AU1123" s="432" t="s">
        <v>1053</v>
      </c>
      <c r="AV1123" s="450">
        <v>67</v>
      </c>
      <c r="AW1123" s="450">
        <v>77</v>
      </c>
      <c r="AX1123" s="450">
        <v>44</v>
      </c>
      <c r="AY1123" s="450">
        <v>57</v>
      </c>
      <c r="AZ1123" s="450">
        <v>61</v>
      </c>
      <c r="BA1123" s="450">
        <v>62</v>
      </c>
      <c r="BB1123" s="450">
        <v>60</v>
      </c>
      <c r="BC1123" s="450">
        <v>59</v>
      </c>
      <c r="BD1123" s="450">
        <v>48</v>
      </c>
      <c r="BE1123" s="451" t="s">
        <v>239</v>
      </c>
      <c r="BF1123" s="450" t="s">
        <v>239</v>
      </c>
      <c r="BG1123" s="451" t="s">
        <v>239</v>
      </c>
      <c r="BH1123" s="450" t="s">
        <v>239</v>
      </c>
      <c r="BI1123" s="446" t="s">
        <v>300</v>
      </c>
      <c r="BJ1123" s="482" t="s">
        <v>239</v>
      </c>
      <c r="BK1123" s="482" t="s">
        <v>239</v>
      </c>
      <c r="BL1123" s="453">
        <v>1.1499999999999999</v>
      </c>
      <c r="BM1123" s="454">
        <v>40</v>
      </c>
      <c r="BN1123" s="454" t="s">
        <v>195</v>
      </c>
      <c r="BO1123" s="483" t="s">
        <v>912</v>
      </c>
      <c r="BP1123" s="454" t="s">
        <v>195</v>
      </c>
      <c r="BQ1123" s="454" t="s">
        <v>195</v>
      </c>
      <c r="BT1123" s="485">
        <v>150.26315790000001</v>
      </c>
    </row>
    <row r="1124" spans="1:72" ht="13.5" customHeight="1">
      <c r="A1124" s="54" t="s">
        <v>1937</v>
      </c>
      <c r="B1124" s="432" t="s">
        <v>1924</v>
      </c>
      <c r="C1124" s="432">
        <v>100</v>
      </c>
      <c r="D1124" s="432">
        <v>4</v>
      </c>
      <c r="E1124" s="432" t="s">
        <v>1938</v>
      </c>
      <c r="F1124" s="433">
        <v>1780</v>
      </c>
      <c r="G1124" s="456">
        <v>1585</v>
      </c>
      <c r="H1124" s="479">
        <v>1100</v>
      </c>
      <c r="I1124" s="435">
        <f t="shared" si="68"/>
        <v>64</v>
      </c>
      <c r="J1124" s="436">
        <v>32</v>
      </c>
      <c r="K1124" s="437" t="s">
        <v>239</v>
      </c>
      <c r="L1124" s="438">
        <v>126</v>
      </c>
      <c r="M1124" s="475">
        <v>63</v>
      </c>
      <c r="N1124" s="437" t="s">
        <v>239</v>
      </c>
      <c r="O1124" s="438">
        <f t="shared" si="69"/>
        <v>176</v>
      </c>
      <c r="P1124" s="475">
        <v>88</v>
      </c>
      <c r="Q1124" s="437" t="s">
        <v>239</v>
      </c>
      <c r="R1124" s="438">
        <v>230</v>
      </c>
      <c r="S1124" s="475">
        <v>115</v>
      </c>
      <c r="T1124" s="437" t="s">
        <v>239</v>
      </c>
      <c r="U1124" s="438">
        <f t="shared" si="70"/>
        <v>1450</v>
      </c>
      <c r="V1124" s="475">
        <v>725</v>
      </c>
      <c r="W1124" s="437" t="s">
        <v>239</v>
      </c>
      <c r="X1124" s="443" t="s">
        <v>231</v>
      </c>
      <c r="Y1124" s="436" t="s">
        <v>194</v>
      </c>
      <c r="Z1124" s="436">
        <v>95.4</v>
      </c>
      <c r="AA1124" s="436">
        <v>95.8</v>
      </c>
      <c r="AB1124" s="436">
        <v>95.4</v>
      </c>
      <c r="AC1124" s="436">
        <v>94.5</v>
      </c>
      <c r="AD1124" s="436">
        <v>78</v>
      </c>
      <c r="AE1124" s="436">
        <v>83</v>
      </c>
      <c r="AF1124" s="436">
        <v>84</v>
      </c>
      <c r="AG1124" s="436">
        <v>295</v>
      </c>
      <c r="AH1124" s="436">
        <v>531</v>
      </c>
      <c r="AI1124" s="436">
        <v>590</v>
      </c>
      <c r="AJ1124" s="436">
        <v>457.3</v>
      </c>
      <c r="AK1124" s="436">
        <v>180</v>
      </c>
      <c r="AL1124" s="436">
        <v>200</v>
      </c>
      <c r="AM1124" s="436">
        <v>155</v>
      </c>
      <c r="AN1124" s="432">
        <v>25</v>
      </c>
      <c r="AO1124" s="432">
        <v>35</v>
      </c>
      <c r="AP1124" s="480">
        <v>1505</v>
      </c>
      <c r="AQ1124" s="481">
        <v>40.6</v>
      </c>
      <c r="AR1124" s="446"/>
      <c r="AS1124" s="449">
        <v>24.4</v>
      </c>
      <c r="AT1124" s="432" t="s">
        <v>1926</v>
      </c>
      <c r="AU1124" s="432" t="s">
        <v>1053</v>
      </c>
      <c r="AV1124" s="450">
        <v>67</v>
      </c>
      <c r="AW1124" s="450">
        <v>77</v>
      </c>
      <c r="AX1124" s="450">
        <v>44</v>
      </c>
      <c r="AY1124" s="450">
        <v>57</v>
      </c>
      <c r="AZ1124" s="450">
        <v>61</v>
      </c>
      <c r="BA1124" s="450">
        <v>62</v>
      </c>
      <c r="BB1124" s="450">
        <v>60</v>
      </c>
      <c r="BC1124" s="450">
        <v>59</v>
      </c>
      <c r="BD1124" s="450">
        <v>48</v>
      </c>
      <c r="BE1124" s="451" t="s">
        <v>239</v>
      </c>
      <c r="BF1124" s="450" t="s">
        <v>239</v>
      </c>
      <c r="BG1124" s="451" t="s">
        <v>239</v>
      </c>
      <c r="BH1124" s="450" t="s">
        <v>239</v>
      </c>
      <c r="BI1124" s="446" t="s">
        <v>300</v>
      </c>
      <c r="BJ1124" s="482" t="s">
        <v>239</v>
      </c>
      <c r="BK1124" s="482" t="s">
        <v>239</v>
      </c>
      <c r="BL1124" s="453">
        <v>1.1499999999999999</v>
      </c>
      <c r="BM1124" s="454">
        <v>40</v>
      </c>
      <c r="BN1124" s="454" t="s">
        <v>195</v>
      </c>
      <c r="BO1124" s="483" t="s">
        <v>912</v>
      </c>
      <c r="BP1124" s="454" t="s">
        <v>195</v>
      </c>
      <c r="BQ1124" s="454" t="s">
        <v>195</v>
      </c>
      <c r="BT1124" s="485">
        <v>150.26315790000001</v>
      </c>
    </row>
    <row r="1125" spans="1:72" ht="13.5" customHeight="1">
      <c r="A1125" s="54" t="s">
        <v>1939</v>
      </c>
      <c r="B1125" s="432" t="s">
        <v>1924</v>
      </c>
      <c r="C1125" s="432">
        <v>125</v>
      </c>
      <c r="D1125" s="432">
        <v>4</v>
      </c>
      <c r="E1125" s="432" t="s">
        <v>1940</v>
      </c>
      <c r="F1125" s="433">
        <v>1785</v>
      </c>
      <c r="G1125" s="456">
        <v>1590</v>
      </c>
      <c r="H1125" s="479">
        <v>785</v>
      </c>
      <c r="I1125" s="435" t="s">
        <v>239</v>
      </c>
      <c r="J1125" s="436">
        <v>45</v>
      </c>
      <c r="K1125" s="437" t="s">
        <v>239</v>
      </c>
      <c r="L1125" s="438">
        <v>158</v>
      </c>
      <c r="M1125" s="475">
        <v>79</v>
      </c>
      <c r="N1125" s="437" t="s">
        <v>239</v>
      </c>
      <c r="O1125" s="438">
        <f t="shared" si="69"/>
        <v>218</v>
      </c>
      <c r="P1125" s="475">
        <v>109</v>
      </c>
      <c r="Q1125" s="437" t="s">
        <v>239</v>
      </c>
      <c r="R1125" s="438" t="s">
        <v>239</v>
      </c>
      <c r="S1125" s="475">
        <v>143</v>
      </c>
      <c r="T1125" s="437" t="s">
        <v>239</v>
      </c>
      <c r="U1125" s="438">
        <f t="shared" si="70"/>
        <v>1816</v>
      </c>
      <c r="V1125" s="475">
        <v>908</v>
      </c>
      <c r="W1125" s="437" t="s">
        <v>239</v>
      </c>
      <c r="X1125" s="443" t="s">
        <v>231</v>
      </c>
      <c r="Y1125" s="436" t="s">
        <v>194</v>
      </c>
      <c r="Z1125" s="436">
        <v>95.4</v>
      </c>
      <c r="AA1125" s="436">
        <v>95.6</v>
      </c>
      <c r="AB1125" s="436">
        <v>95.4</v>
      </c>
      <c r="AC1125" s="436">
        <v>94.5</v>
      </c>
      <c r="AD1125" s="436">
        <v>78</v>
      </c>
      <c r="AE1125" s="436">
        <v>84</v>
      </c>
      <c r="AF1125" s="436">
        <v>86</v>
      </c>
      <c r="AG1125" s="436">
        <v>368</v>
      </c>
      <c r="AH1125" s="436">
        <v>589</v>
      </c>
      <c r="AI1125" s="436">
        <v>736</v>
      </c>
      <c r="AJ1125" s="436">
        <v>552</v>
      </c>
      <c r="AK1125" s="436">
        <v>160</v>
      </c>
      <c r="AL1125" s="436">
        <v>200</v>
      </c>
      <c r="AM1125" s="436">
        <v>150</v>
      </c>
      <c r="AN1125" s="432">
        <v>20</v>
      </c>
      <c r="AO1125" s="432">
        <v>25</v>
      </c>
      <c r="AP1125" s="480">
        <v>1517</v>
      </c>
      <c r="AQ1125" s="481">
        <v>43.5</v>
      </c>
      <c r="AR1125" s="446"/>
      <c r="AS1125" s="449">
        <v>24.4</v>
      </c>
      <c r="AT1125" s="432" t="s">
        <v>1926</v>
      </c>
      <c r="AU1125" s="432" t="s">
        <v>1053</v>
      </c>
      <c r="AV1125" s="450">
        <v>75</v>
      </c>
      <c r="AW1125" s="450">
        <v>86</v>
      </c>
      <c r="AX1125" s="450">
        <v>53</v>
      </c>
      <c r="AY1125" s="450">
        <v>64</v>
      </c>
      <c r="AZ1125" s="450">
        <v>73</v>
      </c>
      <c r="BA1125" s="450">
        <v>68</v>
      </c>
      <c r="BB1125" s="450">
        <v>66</v>
      </c>
      <c r="BC1125" s="450">
        <v>61</v>
      </c>
      <c r="BD1125" s="450">
        <v>51</v>
      </c>
      <c r="BE1125" s="451" t="s">
        <v>239</v>
      </c>
      <c r="BF1125" s="450" t="s">
        <v>239</v>
      </c>
      <c r="BG1125" s="451" t="s">
        <v>239</v>
      </c>
      <c r="BH1125" s="450" t="s">
        <v>239</v>
      </c>
      <c r="BI1125" s="446" t="s">
        <v>300</v>
      </c>
      <c r="BJ1125" s="482" t="s">
        <v>239</v>
      </c>
      <c r="BK1125" s="482" t="s">
        <v>239</v>
      </c>
      <c r="BL1125" s="453">
        <v>1.1499999999999999</v>
      </c>
      <c r="BM1125" s="454">
        <v>40</v>
      </c>
      <c r="BN1125" s="454" t="s">
        <v>195</v>
      </c>
      <c r="BO1125" s="483" t="s">
        <v>912</v>
      </c>
      <c r="BP1125" s="454" t="s">
        <v>195</v>
      </c>
      <c r="BQ1125" s="454" t="s">
        <v>195</v>
      </c>
      <c r="BT1125" s="485">
        <v>135.5736842</v>
      </c>
    </row>
    <row r="1126" spans="1:72" ht="13.5" customHeight="1">
      <c r="A1126" s="54" t="s">
        <v>1939</v>
      </c>
      <c r="B1126" s="432" t="s">
        <v>1924</v>
      </c>
      <c r="C1126" s="432">
        <v>125</v>
      </c>
      <c r="D1126" s="432">
        <v>4</v>
      </c>
      <c r="E1126" s="432" t="s">
        <v>1940</v>
      </c>
      <c r="F1126" s="433">
        <v>1785</v>
      </c>
      <c r="G1126" s="456">
        <v>1590</v>
      </c>
      <c r="H1126" s="479">
        <v>785</v>
      </c>
      <c r="I1126" s="435" t="s">
        <v>239</v>
      </c>
      <c r="J1126" s="436">
        <v>45</v>
      </c>
      <c r="K1126" s="437" t="s">
        <v>239</v>
      </c>
      <c r="L1126" s="438">
        <v>158</v>
      </c>
      <c r="M1126" s="475">
        <v>79</v>
      </c>
      <c r="N1126" s="437" t="s">
        <v>239</v>
      </c>
      <c r="O1126" s="438">
        <f t="shared" si="69"/>
        <v>218</v>
      </c>
      <c r="P1126" s="475">
        <v>109</v>
      </c>
      <c r="Q1126" s="437" t="s">
        <v>239</v>
      </c>
      <c r="R1126" s="438" t="s">
        <v>239</v>
      </c>
      <c r="S1126" s="475">
        <v>143</v>
      </c>
      <c r="T1126" s="437" t="s">
        <v>239</v>
      </c>
      <c r="U1126" s="438">
        <f t="shared" si="70"/>
        <v>1816</v>
      </c>
      <c r="V1126" s="475">
        <v>908</v>
      </c>
      <c r="W1126" s="437" t="s">
        <v>239</v>
      </c>
      <c r="X1126" s="443" t="s">
        <v>231</v>
      </c>
      <c r="Y1126" s="436" t="s">
        <v>194</v>
      </c>
      <c r="Z1126" s="436">
        <v>95.4</v>
      </c>
      <c r="AA1126" s="436">
        <v>95.6</v>
      </c>
      <c r="AB1126" s="436">
        <v>95.4</v>
      </c>
      <c r="AC1126" s="436">
        <v>94.5</v>
      </c>
      <c r="AD1126" s="436">
        <v>78</v>
      </c>
      <c r="AE1126" s="436">
        <v>84</v>
      </c>
      <c r="AF1126" s="436">
        <v>86</v>
      </c>
      <c r="AG1126" s="436">
        <v>368</v>
      </c>
      <c r="AH1126" s="436">
        <v>589</v>
      </c>
      <c r="AI1126" s="436">
        <v>736</v>
      </c>
      <c r="AJ1126" s="436">
        <v>552</v>
      </c>
      <c r="AK1126" s="436">
        <v>160</v>
      </c>
      <c r="AL1126" s="436">
        <v>200</v>
      </c>
      <c r="AM1126" s="436">
        <v>150</v>
      </c>
      <c r="AN1126" s="432">
        <v>20</v>
      </c>
      <c r="AO1126" s="432">
        <v>25</v>
      </c>
      <c r="AP1126" s="480">
        <v>1517</v>
      </c>
      <c r="AQ1126" s="481">
        <v>43.5</v>
      </c>
      <c r="AR1126" s="446"/>
      <c r="AS1126" s="449">
        <v>24.4</v>
      </c>
      <c r="AT1126" s="432" t="s">
        <v>1926</v>
      </c>
      <c r="AU1126" s="432" t="s">
        <v>1053</v>
      </c>
      <c r="AV1126" s="450">
        <v>75</v>
      </c>
      <c r="AW1126" s="450">
        <v>86</v>
      </c>
      <c r="AX1126" s="450">
        <v>53</v>
      </c>
      <c r="AY1126" s="450">
        <v>64</v>
      </c>
      <c r="AZ1126" s="450">
        <v>73</v>
      </c>
      <c r="BA1126" s="450">
        <v>68</v>
      </c>
      <c r="BB1126" s="450">
        <v>66</v>
      </c>
      <c r="BC1126" s="450">
        <v>61</v>
      </c>
      <c r="BD1126" s="450">
        <v>51</v>
      </c>
      <c r="BE1126" s="451" t="s">
        <v>239</v>
      </c>
      <c r="BF1126" s="450" t="s">
        <v>239</v>
      </c>
      <c r="BG1126" s="451" t="s">
        <v>239</v>
      </c>
      <c r="BH1126" s="450" t="s">
        <v>239</v>
      </c>
      <c r="BI1126" s="446" t="s">
        <v>300</v>
      </c>
      <c r="BJ1126" s="482" t="s">
        <v>239</v>
      </c>
      <c r="BK1126" s="482" t="s">
        <v>239</v>
      </c>
      <c r="BL1126" s="453">
        <v>1.1499999999999999</v>
      </c>
      <c r="BM1126" s="454">
        <v>40</v>
      </c>
      <c r="BN1126" s="454" t="s">
        <v>195</v>
      </c>
      <c r="BO1126" s="483" t="s">
        <v>912</v>
      </c>
      <c r="BP1126" s="454" t="s">
        <v>195</v>
      </c>
      <c r="BQ1126" s="454" t="s">
        <v>195</v>
      </c>
      <c r="BT1126" s="485">
        <v>135.5736842</v>
      </c>
    </row>
    <row r="1127" spans="1:72" ht="13.5" customHeight="1">
      <c r="A1127" s="54" t="s">
        <v>1941</v>
      </c>
      <c r="B1127" s="432" t="s">
        <v>1924</v>
      </c>
      <c r="C1127" s="432">
        <v>150</v>
      </c>
      <c r="D1127" s="432">
        <v>4</v>
      </c>
      <c r="E1127" s="432" t="s">
        <v>1942</v>
      </c>
      <c r="F1127" s="433">
        <v>1785</v>
      </c>
      <c r="G1127" s="456">
        <v>1590</v>
      </c>
      <c r="H1127" s="479">
        <v>785</v>
      </c>
      <c r="I1127" s="435" t="s">
        <v>239</v>
      </c>
      <c r="J1127" s="436">
        <v>52</v>
      </c>
      <c r="K1127" s="437" t="s">
        <v>239</v>
      </c>
      <c r="L1127" s="438">
        <v>188</v>
      </c>
      <c r="M1127" s="475">
        <v>94</v>
      </c>
      <c r="N1127" s="437" t="s">
        <v>239</v>
      </c>
      <c r="O1127" s="438">
        <f t="shared" si="69"/>
        <v>262</v>
      </c>
      <c r="P1127" s="475">
        <v>131</v>
      </c>
      <c r="Q1127" s="437" t="s">
        <v>239</v>
      </c>
      <c r="R1127" s="438" t="s">
        <v>239</v>
      </c>
      <c r="S1127" s="475">
        <v>170</v>
      </c>
      <c r="T1127" s="437" t="s">
        <v>239</v>
      </c>
      <c r="U1127" s="438">
        <f t="shared" si="70"/>
        <v>2170</v>
      </c>
      <c r="V1127" s="475">
        <v>1085</v>
      </c>
      <c r="W1127" s="437" t="s">
        <v>239</v>
      </c>
      <c r="X1127" s="443" t="s">
        <v>231</v>
      </c>
      <c r="Y1127" s="436" t="s">
        <v>194</v>
      </c>
      <c r="Z1127" s="436">
        <v>95.7</v>
      </c>
      <c r="AA1127" s="436">
        <v>96</v>
      </c>
      <c r="AB1127" s="436">
        <v>95.8</v>
      </c>
      <c r="AC1127" s="436">
        <v>95</v>
      </c>
      <c r="AD1127" s="436">
        <v>78</v>
      </c>
      <c r="AE1127" s="436">
        <v>84</v>
      </c>
      <c r="AF1127" s="436">
        <v>86</v>
      </c>
      <c r="AG1127" s="436">
        <v>441</v>
      </c>
      <c r="AH1127" s="436">
        <v>662</v>
      </c>
      <c r="AI1127" s="436">
        <v>882</v>
      </c>
      <c r="AJ1127" s="436">
        <v>661</v>
      </c>
      <c r="AK1127" s="436">
        <v>150</v>
      </c>
      <c r="AL1127" s="436">
        <v>200</v>
      </c>
      <c r="AM1127" s="436">
        <v>150</v>
      </c>
      <c r="AN1127" s="432">
        <v>20</v>
      </c>
      <c r="AO1127" s="432">
        <v>30</v>
      </c>
      <c r="AP1127" s="480">
        <v>2187</v>
      </c>
      <c r="AQ1127" s="481">
        <v>48.99</v>
      </c>
      <c r="AR1127" s="446"/>
      <c r="AS1127" s="449">
        <v>45</v>
      </c>
      <c r="AT1127" s="432" t="s">
        <v>1926</v>
      </c>
      <c r="AU1127" s="432" t="s">
        <v>1053</v>
      </c>
      <c r="AV1127" s="450">
        <v>73</v>
      </c>
      <c r="AW1127" s="450">
        <v>84</v>
      </c>
      <c r="AX1127" s="450">
        <v>54</v>
      </c>
      <c r="AY1127" s="450">
        <v>64</v>
      </c>
      <c r="AZ1127" s="450">
        <v>70</v>
      </c>
      <c r="BA1127" s="450">
        <v>67</v>
      </c>
      <c r="BB1127" s="450">
        <v>66</v>
      </c>
      <c r="BC1127" s="450">
        <v>59</v>
      </c>
      <c r="BD1127" s="450">
        <v>49</v>
      </c>
      <c r="BE1127" s="451" t="s">
        <v>239</v>
      </c>
      <c r="BF1127" s="450" t="s">
        <v>239</v>
      </c>
      <c r="BG1127" s="451" t="s">
        <v>239</v>
      </c>
      <c r="BH1127" s="450" t="s">
        <v>239</v>
      </c>
      <c r="BI1127" s="446" t="s">
        <v>300</v>
      </c>
      <c r="BJ1127" s="482" t="s">
        <v>239</v>
      </c>
      <c r="BK1127" s="482" t="s">
        <v>239</v>
      </c>
      <c r="BL1127" s="453">
        <v>1.1499999999999999</v>
      </c>
      <c r="BM1127" s="454">
        <v>40</v>
      </c>
      <c r="BN1127" s="454" t="s">
        <v>195</v>
      </c>
      <c r="BO1127" s="483" t="s">
        <v>912</v>
      </c>
      <c r="BP1127" s="454" t="s">
        <v>195</v>
      </c>
      <c r="BQ1127" s="454" t="s">
        <v>195</v>
      </c>
      <c r="BT1127" s="485">
        <v>132.04736840000001</v>
      </c>
    </row>
    <row r="1128" spans="1:72" ht="13.5" customHeight="1">
      <c r="A1128" s="54" t="s">
        <v>1941</v>
      </c>
      <c r="B1128" s="432" t="s">
        <v>1924</v>
      </c>
      <c r="C1128" s="432">
        <v>150</v>
      </c>
      <c r="D1128" s="432">
        <v>4</v>
      </c>
      <c r="E1128" s="432" t="s">
        <v>1942</v>
      </c>
      <c r="F1128" s="433">
        <v>1785</v>
      </c>
      <c r="G1128" s="456">
        <v>1590</v>
      </c>
      <c r="H1128" s="479">
        <v>785</v>
      </c>
      <c r="I1128" s="435" t="s">
        <v>239</v>
      </c>
      <c r="J1128" s="436">
        <v>52</v>
      </c>
      <c r="K1128" s="437" t="s">
        <v>239</v>
      </c>
      <c r="L1128" s="438">
        <v>188</v>
      </c>
      <c r="M1128" s="475">
        <v>94</v>
      </c>
      <c r="N1128" s="437" t="s">
        <v>239</v>
      </c>
      <c r="O1128" s="438">
        <f t="shared" si="69"/>
        <v>262</v>
      </c>
      <c r="P1128" s="475">
        <v>131</v>
      </c>
      <c r="Q1128" s="437" t="s">
        <v>239</v>
      </c>
      <c r="R1128" s="438" t="s">
        <v>239</v>
      </c>
      <c r="S1128" s="475">
        <v>170</v>
      </c>
      <c r="T1128" s="437" t="s">
        <v>239</v>
      </c>
      <c r="U1128" s="438">
        <f t="shared" si="70"/>
        <v>2170</v>
      </c>
      <c r="V1128" s="475">
        <v>1085</v>
      </c>
      <c r="W1128" s="437" t="s">
        <v>239</v>
      </c>
      <c r="X1128" s="443" t="s">
        <v>231</v>
      </c>
      <c r="Y1128" s="436" t="s">
        <v>194</v>
      </c>
      <c r="Z1128" s="436">
        <v>95.7</v>
      </c>
      <c r="AA1128" s="436">
        <v>96</v>
      </c>
      <c r="AB1128" s="436">
        <v>95.8</v>
      </c>
      <c r="AC1128" s="436">
        <v>95</v>
      </c>
      <c r="AD1128" s="436">
        <v>78</v>
      </c>
      <c r="AE1128" s="436">
        <v>84</v>
      </c>
      <c r="AF1128" s="436">
        <v>86</v>
      </c>
      <c r="AG1128" s="436">
        <v>441</v>
      </c>
      <c r="AH1128" s="436">
        <v>662</v>
      </c>
      <c r="AI1128" s="436">
        <v>882</v>
      </c>
      <c r="AJ1128" s="436">
        <v>661</v>
      </c>
      <c r="AK1128" s="436">
        <v>150</v>
      </c>
      <c r="AL1128" s="436">
        <v>200</v>
      </c>
      <c r="AM1128" s="436">
        <v>150</v>
      </c>
      <c r="AN1128" s="432">
        <v>20</v>
      </c>
      <c r="AO1128" s="432">
        <v>30</v>
      </c>
      <c r="AP1128" s="480">
        <v>2187</v>
      </c>
      <c r="AQ1128" s="481">
        <v>48.99</v>
      </c>
      <c r="AR1128" s="446"/>
      <c r="AS1128" s="449">
        <v>45</v>
      </c>
      <c r="AT1128" s="432" t="s">
        <v>1926</v>
      </c>
      <c r="AU1128" s="432" t="s">
        <v>1053</v>
      </c>
      <c r="AV1128" s="450">
        <v>73</v>
      </c>
      <c r="AW1128" s="450">
        <v>84</v>
      </c>
      <c r="AX1128" s="450">
        <v>54</v>
      </c>
      <c r="AY1128" s="450">
        <v>64</v>
      </c>
      <c r="AZ1128" s="450">
        <v>70</v>
      </c>
      <c r="BA1128" s="450">
        <v>67</v>
      </c>
      <c r="BB1128" s="450">
        <v>66</v>
      </c>
      <c r="BC1128" s="450">
        <v>59</v>
      </c>
      <c r="BD1128" s="450">
        <v>49</v>
      </c>
      <c r="BE1128" s="451" t="s">
        <v>239</v>
      </c>
      <c r="BF1128" s="450" t="s">
        <v>239</v>
      </c>
      <c r="BG1128" s="451" t="s">
        <v>239</v>
      </c>
      <c r="BH1128" s="450" t="s">
        <v>239</v>
      </c>
      <c r="BI1128" s="446" t="s">
        <v>300</v>
      </c>
      <c r="BJ1128" s="482" t="s">
        <v>239</v>
      </c>
      <c r="BK1128" s="482" t="s">
        <v>239</v>
      </c>
      <c r="BL1128" s="453">
        <v>1.1499999999999999</v>
      </c>
      <c r="BM1128" s="454">
        <v>40</v>
      </c>
      <c r="BN1128" s="454" t="s">
        <v>195</v>
      </c>
      <c r="BO1128" s="483" t="s">
        <v>912</v>
      </c>
      <c r="BP1128" s="454" t="s">
        <v>195</v>
      </c>
      <c r="BQ1128" s="454" t="s">
        <v>195</v>
      </c>
      <c r="BT1128" s="485">
        <v>132.04736840000001</v>
      </c>
    </row>
    <row r="1129" spans="1:72" ht="13.5" customHeight="1">
      <c r="A1129" s="54" t="s">
        <v>1943</v>
      </c>
      <c r="B1129" s="432" t="s">
        <v>1924</v>
      </c>
      <c r="C1129" s="432">
        <v>200</v>
      </c>
      <c r="D1129" s="432">
        <v>4</v>
      </c>
      <c r="E1129" s="432" t="s">
        <v>1944</v>
      </c>
      <c r="F1129" s="433">
        <v>1785</v>
      </c>
      <c r="G1129" s="456">
        <v>1590</v>
      </c>
      <c r="H1129" s="479">
        <v>785</v>
      </c>
      <c r="I1129" s="435" t="s">
        <v>239</v>
      </c>
      <c r="J1129" s="436">
        <v>70</v>
      </c>
      <c r="K1129" s="437" t="s">
        <v>239</v>
      </c>
      <c r="L1129" s="438">
        <v>256</v>
      </c>
      <c r="M1129" s="475">
        <v>128</v>
      </c>
      <c r="N1129" s="437" t="s">
        <v>239</v>
      </c>
      <c r="O1129" s="438">
        <f t="shared" si="69"/>
        <v>346</v>
      </c>
      <c r="P1129" s="475">
        <v>173</v>
      </c>
      <c r="Q1129" s="437" t="s">
        <v>239</v>
      </c>
      <c r="R1129" s="438" t="s">
        <v>239</v>
      </c>
      <c r="S1129" s="475">
        <v>226</v>
      </c>
      <c r="T1129" s="437" t="s">
        <v>239</v>
      </c>
      <c r="U1129" s="438">
        <f t="shared" si="70"/>
        <v>2900</v>
      </c>
      <c r="V1129" s="475">
        <v>1450</v>
      </c>
      <c r="W1129" s="437" t="s">
        <v>239</v>
      </c>
      <c r="X1129" s="443" t="s">
        <v>231</v>
      </c>
      <c r="Y1129" s="436" t="s">
        <v>194</v>
      </c>
      <c r="Z1129" s="436">
        <v>96.2</v>
      </c>
      <c r="AA1129" s="436">
        <v>96.5</v>
      </c>
      <c r="AB1129" s="436">
        <v>96.2</v>
      </c>
      <c r="AC1129" s="436">
        <v>95.4</v>
      </c>
      <c r="AD1129" s="436">
        <v>76</v>
      </c>
      <c r="AE1129" s="436">
        <v>84</v>
      </c>
      <c r="AF1129" s="436">
        <v>86</v>
      </c>
      <c r="AG1129" s="436">
        <v>588</v>
      </c>
      <c r="AH1129" s="436">
        <v>941</v>
      </c>
      <c r="AI1129" s="436">
        <v>1176</v>
      </c>
      <c r="AJ1129" s="436">
        <v>882</v>
      </c>
      <c r="AK1129" s="436">
        <v>160</v>
      </c>
      <c r="AL1129" s="436">
        <v>200</v>
      </c>
      <c r="AM1129" s="436">
        <v>150</v>
      </c>
      <c r="AN1129" s="432">
        <v>18</v>
      </c>
      <c r="AO1129" s="432">
        <v>25</v>
      </c>
      <c r="AP1129" s="480">
        <v>2204</v>
      </c>
      <c r="AQ1129" s="481">
        <v>57.87</v>
      </c>
      <c r="AR1129" s="446"/>
      <c r="AS1129" s="449">
        <v>56.6</v>
      </c>
      <c r="AT1129" s="432" t="s">
        <v>1926</v>
      </c>
      <c r="AU1129" s="432" t="s">
        <v>1053</v>
      </c>
      <c r="AV1129" s="450">
        <v>74</v>
      </c>
      <c r="AW1129" s="450">
        <v>85</v>
      </c>
      <c r="AX1129" s="450">
        <v>51</v>
      </c>
      <c r="AY1129" s="450">
        <v>63</v>
      </c>
      <c r="AZ1129" s="450">
        <v>70</v>
      </c>
      <c r="BA1129" s="450">
        <v>67</v>
      </c>
      <c r="BB1129" s="450">
        <v>68</v>
      </c>
      <c r="BC1129" s="450">
        <v>60</v>
      </c>
      <c r="BD1129" s="450">
        <v>50</v>
      </c>
      <c r="BE1129" s="451" t="s">
        <v>239</v>
      </c>
      <c r="BF1129" s="450" t="s">
        <v>239</v>
      </c>
      <c r="BG1129" s="451" t="s">
        <v>239</v>
      </c>
      <c r="BH1129" s="450" t="s">
        <v>239</v>
      </c>
      <c r="BI1129" s="446" t="s">
        <v>300</v>
      </c>
      <c r="BJ1129" s="482" t="s">
        <v>239</v>
      </c>
      <c r="BK1129" s="482" t="s">
        <v>239</v>
      </c>
      <c r="BL1129" s="453">
        <v>1.1499999999999999</v>
      </c>
      <c r="BM1129" s="454">
        <v>40</v>
      </c>
      <c r="BN1129" s="454" t="s">
        <v>195</v>
      </c>
      <c r="BO1129" s="483" t="s">
        <v>912</v>
      </c>
      <c r="BP1129" s="454" t="s">
        <v>195</v>
      </c>
      <c r="BQ1129" s="454" t="s">
        <v>195</v>
      </c>
      <c r="BT1129" s="485">
        <v>139.24</v>
      </c>
    </row>
    <row r="1130" spans="1:72" ht="13.5" customHeight="1">
      <c r="A1130" s="54" t="s">
        <v>1943</v>
      </c>
      <c r="B1130" s="432" t="s">
        <v>1924</v>
      </c>
      <c r="C1130" s="432">
        <v>200</v>
      </c>
      <c r="D1130" s="432">
        <v>4</v>
      </c>
      <c r="E1130" s="432" t="s">
        <v>1944</v>
      </c>
      <c r="F1130" s="433">
        <v>1785</v>
      </c>
      <c r="G1130" s="456">
        <v>1590</v>
      </c>
      <c r="H1130" s="479">
        <v>785</v>
      </c>
      <c r="I1130" s="435" t="s">
        <v>239</v>
      </c>
      <c r="J1130" s="436">
        <v>70</v>
      </c>
      <c r="K1130" s="437" t="s">
        <v>239</v>
      </c>
      <c r="L1130" s="438">
        <v>256</v>
      </c>
      <c r="M1130" s="475">
        <v>128</v>
      </c>
      <c r="N1130" s="437" t="s">
        <v>239</v>
      </c>
      <c r="O1130" s="438">
        <f t="shared" si="69"/>
        <v>346</v>
      </c>
      <c r="P1130" s="475">
        <v>173</v>
      </c>
      <c r="Q1130" s="437" t="s">
        <v>239</v>
      </c>
      <c r="R1130" s="438" t="s">
        <v>239</v>
      </c>
      <c r="S1130" s="475">
        <v>226</v>
      </c>
      <c r="T1130" s="437" t="s">
        <v>239</v>
      </c>
      <c r="U1130" s="438">
        <f t="shared" si="70"/>
        <v>2900</v>
      </c>
      <c r="V1130" s="475">
        <v>1450</v>
      </c>
      <c r="W1130" s="437" t="s">
        <v>239</v>
      </c>
      <c r="X1130" s="443" t="s">
        <v>231</v>
      </c>
      <c r="Y1130" s="436" t="s">
        <v>194</v>
      </c>
      <c r="Z1130" s="436">
        <v>96.2</v>
      </c>
      <c r="AA1130" s="436">
        <v>96.5</v>
      </c>
      <c r="AB1130" s="436">
        <v>96.2</v>
      </c>
      <c r="AC1130" s="436">
        <v>95.4</v>
      </c>
      <c r="AD1130" s="436">
        <v>76</v>
      </c>
      <c r="AE1130" s="436">
        <v>84</v>
      </c>
      <c r="AF1130" s="436">
        <v>86</v>
      </c>
      <c r="AG1130" s="436">
        <v>588</v>
      </c>
      <c r="AH1130" s="436">
        <v>941</v>
      </c>
      <c r="AI1130" s="436">
        <v>1176</v>
      </c>
      <c r="AJ1130" s="436">
        <v>882</v>
      </c>
      <c r="AK1130" s="436">
        <v>160</v>
      </c>
      <c r="AL1130" s="436">
        <v>200</v>
      </c>
      <c r="AM1130" s="436">
        <v>150</v>
      </c>
      <c r="AN1130" s="432">
        <v>18</v>
      </c>
      <c r="AO1130" s="432">
        <v>25</v>
      </c>
      <c r="AP1130" s="480">
        <v>2204</v>
      </c>
      <c r="AQ1130" s="481">
        <v>57.87</v>
      </c>
      <c r="AR1130" s="446"/>
      <c r="AS1130" s="449">
        <v>56.6</v>
      </c>
      <c r="AT1130" s="432" t="s">
        <v>1926</v>
      </c>
      <c r="AU1130" s="432" t="s">
        <v>1053</v>
      </c>
      <c r="AV1130" s="450">
        <v>74</v>
      </c>
      <c r="AW1130" s="450">
        <v>85</v>
      </c>
      <c r="AX1130" s="450">
        <v>51</v>
      </c>
      <c r="AY1130" s="450">
        <v>63</v>
      </c>
      <c r="AZ1130" s="450">
        <v>70</v>
      </c>
      <c r="BA1130" s="450">
        <v>67</v>
      </c>
      <c r="BB1130" s="450">
        <v>68</v>
      </c>
      <c r="BC1130" s="450">
        <v>60</v>
      </c>
      <c r="BD1130" s="450">
        <v>50</v>
      </c>
      <c r="BE1130" s="451" t="s">
        <v>239</v>
      </c>
      <c r="BF1130" s="450" t="s">
        <v>239</v>
      </c>
      <c r="BG1130" s="451" t="s">
        <v>239</v>
      </c>
      <c r="BH1130" s="450" t="s">
        <v>239</v>
      </c>
      <c r="BI1130" s="446" t="s">
        <v>300</v>
      </c>
      <c r="BJ1130" s="482" t="s">
        <v>239</v>
      </c>
      <c r="BK1130" s="482" t="s">
        <v>239</v>
      </c>
      <c r="BL1130" s="453">
        <v>1.1499999999999999</v>
      </c>
      <c r="BM1130" s="454">
        <v>40</v>
      </c>
      <c r="BN1130" s="454" t="s">
        <v>195</v>
      </c>
      <c r="BO1130" s="483" t="s">
        <v>912</v>
      </c>
      <c r="BP1130" s="454" t="s">
        <v>195</v>
      </c>
      <c r="BQ1130" s="454" t="s">
        <v>195</v>
      </c>
      <c r="BT1130" s="485">
        <v>139.24</v>
      </c>
    </row>
    <row r="1131" spans="1:72" ht="13.5" customHeight="1">
      <c r="A1131" s="54" t="s">
        <v>1945</v>
      </c>
      <c r="B1131" s="432" t="s">
        <v>1924</v>
      </c>
      <c r="C1131" s="432">
        <v>250</v>
      </c>
      <c r="D1131" s="432">
        <v>4</v>
      </c>
      <c r="E1131" s="432" t="s">
        <v>1946</v>
      </c>
      <c r="F1131" s="433">
        <v>1785</v>
      </c>
      <c r="G1131" s="456">
        <v>1590</v>
      </c>
      <c r="H1131" s="479">
        <v>785</v>
      </c>
      <c r="I1131" s="435" t="s">
        <v>239</v>
      </c>
      <c r="J1131" s="436">
        <v>90</v>
      </c>
      <c r="K1131" s="437" t="s">
        <v>239</v>
      </c>
      <c r="L1131" s="438">
        <v>312</v>
      </c>
      <c r="M1131" s="475">
        <v>156</v>
      </c>
      <c r="N1131" s="437" t="s">
        <v>239</v>
      </c>
      <c r="O1131" s="438">
        <f t="shared" si="69"/>
        <v>430</v>
      </c>
      <c r="P1131" s="475">
        <v>215</v>
      </c>
      <c r="Q1131" s="437" t="s">
        <v>239</v>
      </c>
      <c r="R1131" s="438" t="s">
        <v>239</v>
      </c>
      <c r="S1131" s="475">
        <v>278</v>
      </c>
      <c r="T1131" s="437" t="s">
        <v>239</v>
      </c>
      <c r="U1131" s="438">
        <f t="shared" si="70"/>
        <v>4200</v>
      </c>
      <c r="V1131" s="475">
        <v>2100</v>
      </c>
      <c r="W1131" s="437" t="s">
        <v>239</v>
      </c>
      <c r="X1131" s="443" t="s">
        <v>222</v>
      </c>
      <c r="Y1131" s="436" t="s">
        <v>989</v>
      </c>
      <c r="Z1131" s="436">
        <v>96.1</v>
      </c>
      <c r="AA1131" s="436">
        <v>96.3</v>
      </c>
      <c r="AB1131" s="436">
        <v>96.2</v>
      </c>
      <c r="AC1131" s="436">
        <v>95.4</v>
      </c>
      <c r="AD1131" s="436">
        <v>78</v>
      </c>
      <c r="AE1131" s="436">
        <v>85</v>
      </c>
      <c r="AF1131" s="436">
        <v>87</v>
      </c>
      <c r="AG1131" s="436">
        <v>735</v>
      </c>
      <c r="AH1131" s="436">
        <v>1029</v>
      </c>
      <c r="AI1131" s="436">
        <v>1470</v>
      </c>
      <c r="AJ1131" s="436">
        <v>1102</v>
      </c>
      <c r="AK1131" s="436">
        <v>140</v>
      </c>
      <c r="AL1131" s="436">
        <v>200</v>
      </c>
      <c r="AM1131" s="436">
        <v>150</v>
      </c>
      <c r="AN1131" s="432">
        <v>18</v>
      </c>
      <c r="AO1131" s="432">
        <v>25</v>
      </c>
      <c r="AP1131" s="480">
        <v>2238</v>
      </c>
      <c r="AQ1131" s="481">
        <v>67.81</v>
      </c>
      <c r="AR1131" s="446"/>
      <c r="AS1131" s="449">
        <v>69.599999999999994</v>
      </c>
      <c r="AT1131" s="432" t="s">
        <v>1926</v>
      </c>
      <c r="AU1131" s="432" t="s">
        <v>1053</v>
      </c>
      <c r="AV1131" s="450">
        <v>76</v>
      </c>
      <c r="AW1131" s="450">
        <v>87</v>
      </c>
      <c r="AX1131" s="450">
        <v>53</v>
      </c>
      <c r="AY1131" s="450">
        <v>64</v>
      </c>
      <c r="AZ1131" s="450">
        <v>72</v>
      </c>
      <c r="BA1131" s="450">
        <v>70</v>
      </c>
      <c r="BB1131" s="450">
        <v>68</v>
      </c>
      <c r="BC1131" s="450">
        <v>61</v>
      </c>
      <c r="BD1131" s="450">
        <v>55</v>
      </c>
      <c r="BE1131" s="451" t="s">
        <v>239</v>
      </c>
      <c r="BF1131" s="450" t="s">
        <v>239</v>
      </c>
      <c r="BG1131" s="451" t="s">
        <v>239</v>
      </c>
      <c r="BH1131" s="450" t="s">
        <v>239</v>
      </c>
      <c r="BI1131" s="446"/>
      <c r="BJ1131" s="482" t="s">
        <v>239</v>
      </c>
      <c r="BK1131" s="482" t="s">
        <v>239</v>
      </c>
      <c r="BL1131" s="453">
        <v>1.1499999999999999</v>
      </c>
      <c r="BM1131" s="454">
        <v>40</v>
      </c>
      <c r="BN1131" s="454" t="s">
        <v>195</v>
      </c>
      <c r="BO1131" s="483"/>
      <c r="BP1131" s="454" t="s">
        <v>195</v>
      </c>
      <c r="BQ1131" s="454" t="s">
        <v>195</v>
      </c>
      <c r="BT1131" s="485">
        <v>129.29578950000001</v>
      </c>
    </row>
    <row r="1132" spans="1:72" ht="13.5" customHeight="1">
      <c r="A1132" s="54" t="s">
        <v>1945</v>
      </c>
      <c r="B1132" s="432" t="s">
        <v>1924</v>
      </c>
      <c r="C1132" s="432">
        <v>250</v>
      </c>
      <c r="D1132" s="432">
        <v>4</v>
      </c>
      <c r="E1132" s="432" t="s">
        <v>1946</v>
      </c>
      <c r="F1132" s="433">
        <v>1785</v>
      </c>
      <c r="G1132" s="456">
        <v>1590</v>
      </c>
      <c r="H1132" s="479">
        <v>785</v>
      </c>
      <c r="I1132" s="435" t="s">
        <v>239</v>
      </c>
      <c r="J1132" s="436">
        <v>90</v>
      </c>
      <c r="K1132" s="437" t="s">
        <v>239</v>
      </c>
      <c r="L1132" s="438">
        <v>312</v>
      </c>
      <c r="M1132" s="475">
        <v>156</v>
      </c>
      <c r="N1132" s="437" t="s">
        <v>239</v>
      </c>
      <c r="O1132" s="438">
        <f t="shared" si="69"/>
        <v>430</v>
      </c>
      <c r="P1132" s="475">
        <v>215</v>
      </c>
      <c r="Q1132" s="437" t="s">
        <v>239</v>
      </c>
      <c r="R1132" s="438" t="s">
        <v>239</v>
      </c>
      <c r="S1132" s="475">
        <v>278</v>
      </c>
      <c r="T1132" s="437" t="s">
        <v>239</v>
      </c>
      <c r="U1132" s="438">
        <f t="shared" si="70"/>
        <v>4200</v>
      </c>
      <c r="V1132" s="475">
        <v>2100</v>
      </c>
      <c r="W1132" s="437" t="s">
        <v>239</v>
      </c>
      <c r="X1132" s="443" t="s">
        <v>222</v>
      </c>
      <c r="Y1132" s="436" t="s">
        <v>989</v>
      </c>
      <c r="Z1132" s="436">
        <v>96.1</v>
      </c>
      <c r="AA1132" s="436">
        <v>96.3</v>
      </c>
      <c r="AB1132" s="436">
        <v>96.2</v>
      </c>
      <c r="AC1132" s="436">
        <v>95.4</v>
      </c>
      <c r="AD1132" s="436">
        <v>78</v>
      </c>
      <c r="AE1132" s="436">
        <v>85</v>
      </c>
      <c r="AF1132" s="436">
        <v>87</v>
      </c>
      <c r="AG1132" s="436">
        <v>735</v>
      </c>
      <c r="AH1132" s="436">
        <v>1029</v>
      </c>
      <c r="AI1132" s="436">
        <v>1470</v>
      </c>
      <c r="AJ1132" s="436">
        <v>1102</v>
      </c>
      <c r="AK1132" s="436">
        <v>140</v>
      </c>
      <c r="AL1132" s="436">
        <v>200</v>
      </c>
      <c r="AM1132" s="436">
        <v>150</v>
      </c>
      <c r="AN1132" s="432">
        <v>18</v>
      </c>
      <c r="AO1132" s="432">
        <v>25</v>
      </c>
      <c r="AP1132" s="480">
        <v>2238</v>
      </c>
      <c r="AQ1132" s="481">
        <v>67.81</v>
      </c>
      <c r="AR1132" s="446"/>
      <c r="AS1132" s="449">
        <v>69.599999999999994</v>
      </c>
      <c r="AT1132" s="432" t="s">
        <v>1926</v>
      </c>
      <c r="AU1132" s="432" t="s">
        <v>1053</v>
      </c>
      <c r="AV1132" s="450">
        <v>76</v>
      </c>
      <c r="AW1132" s="450">
        <v>87</v>
      </c>
      <c r="AX1132" s="450">
        <v>53</v>
      </c>
      <c r="AY1132" s="450">
        <v>64</v>
      </c>
      <c r="AZ1132" s="450">
        <v>72</v>
      </c>
      <c r="BA1132" s="450">
        <v>70</v>
      </c>
      <c r="BB1132" s="450">
        <v>68</v>
      </c>
      <c r="BC1132" s="450">
        <v>61</v>
      </c>
      <c r="BD1132" s="450">
        <v>55</v>
      </c>
      <c r="BE1132" s="451" t="s">
        <v>239</v>
      </c>
      <c r="BF1132" s="450" t="s">
        <v>239</v>
      </c>
      <c r="BG1132" s="451" t="s">
        <v>239</v>
      </c>
      <c r="BH1132" s="450" t="s">
        <v>239</v>
      </c>
      <c r="BI1132" s="446"/>
      <c r="BJ1132" s="482" t="s">
        <v>239</v>
      </c>
      <c r="BK1132" s="482" t="s">
        <v>239</v>
      </c>
      <c r="BL1132" s="453">
        <v>1.1499999999999999</v>
      </c>
      <c r="BM1132" s="454">
        <v>40</v>
      </c>
      <c r="BN1132" s="454" t="s">
        <v>195</v>
      </c>
      <c r="BO1132" s="483"/>
      <c r="BP1132" s="454" t="s">
        <v>195</v>
      </c>
      <c r="BQ1132" s="454" t="s">
        <v>195</v>
      </c>
      <c r="BT1132" s="485">
        <v>129.29578950000001</v>
      </c>
    </row>
    <row r="1133" spans="1:72" ht="13.5" customHeight="1">
      <c r="A1133" s="54" t="s">
        <v>1947</v>
      </c>
      <c r="B1133" s="432" t="s">
        <v>1924</v>
      </c>
      <c r="C1133" s="432">
        <v>300</v>
      </c>
      <c r="D1133" s="432">
        <v>4</v>
      </c>
      <c r="E1133" s="432" t="s">
        <v>1946</v>
      </c>
      <c r="F1133" s="433">
        <v>1785</v>
      </c>
      <c r="G1133" s="456">
        <v>1590</v>
      </c>
      <c r="H1133" s="479">
        <v>785</v>
      </c>
      <c r="I1133" s="435" t="s">
        <v>239</v>
      </c>
      <c r="J1133" s="436">
        <v>114</v>
      </c>
      <c r="K1133" s="437" t="s">
        <v>239</v>
      </c>
      <c r="L1133" s="438">
        <v>390</v>
      </c>
      <c r="M1133" s="475">
        <v>195</v>
      </c>
      <c r="N1133" s="437" t="s">
        <v>239</v>
      </c>
      <c r="O1133" s="438">
        <f t="shared" si="69"/>
        <v>526</v>
      </c>
      <c r="P1133" s="475">
        <v>263</v>
      </c>
      <c r="Q1133" s="437" t="s">
        <v>239</v>
      </c>
      <c r="R1133" s="438" t="s">
        <v>239</v>
      </c>
      <c r="S1133" s="475">
        <v>338</v>
      </c>
      <c r="T1133" s="437" t="s">
        <v>239</v>
      </c>
      <c r="U1133" s="438">
        <f t="shared" si="70"/>
        <v>4800</v>
      </c>
      <c r="V1133" s="475">
        <v>2400</v>
      </c>
      <c r="W1133" s="437" t="s">
        <v>239</v>
      </c>
      <c r="X1133" s="443" t="s">
        <v>222</v>
      </c>
      <c r="Y1133" s="436" t="s">
        <v>989</v>
      </c>
      <c r="Z1133" s="436">
        <v>96.1</v>
      </c>
      <c r="AA1133" s="436">
        <v>96.3</v>
      </c>
      <c r="AB1133" s="436">
        <v>96.2</v>
      </c>
      <c r="AC1133" s="436">
        <v>95.4</v>
      </c>
      <c r="AD1133" s="436">
        <v>75</v>
      </c>
      <c r="AE1133" s="436">
        <v>83</v>
      </c>
      <c r="AF1133" s="436">
        <v>86</v>
      </c>
      <c r="AG1133" s="436">
        <v>882</v>
      </c>
      <c r="AH1133" s="436">
        <v>1235</v>
      </c>
      <c r="AI1133" s="436">
        <v>1764</v>
      </c>
      <c r="AJ1133" s="436">
        <v>1323</v>
      </c>
      <c r="AK1133" s="436">
        <v>140</v>
      </c>
      <c r="AL1133" s="436">
        <v>200</v>
      </c>
      <c r="AM1133" s="436">
        <v>150</v>
      </c>
      <c r="AN1133" s="432">
        <v>22</v>
      </c>
      <c r="AO1133" s="432">
        <v>30</v>
      </c>
      <c r="AP1133" s="480">
        <v>2251</v>
      </c>
      <c r="AQ1133" s="481">
        <v>67.81</v>
      </c>
      <c r="AR1133" s="446"/>
      <c r="AS1133" s="449">
        <v>69.5</v>
      </c>
      <c r="AT1133" s="432" t="s">
        <v>1926</v>
      </c>
      <c r="AU1133" s="432" t="s">
        <v>1053</v>
      </c>
      <c r="AV1133" s="450">
        <v>84</v>
      </c>
      <c r="AW1133" s="450">
        <v>95</v>
      </c>
      <c r="AX1133" s="450">
        <v>67</v>
      </c>
      <c r="AY1133" s="450">
        <v>73</v>
      </c>
      <c r="AZ1133" s="450">
        <v>79</v>
      </c>
      <c r="BA1133" s="450">
        <v>79</v>
      </c>
      <c r="BB1133" s="450">
        <v>75</v>
      </c>
      <c r="BC1133" s="450">
        <v>67</v>
      </c>
      <c r="BD1133" s="450">
        <v>58</v>
      </c>
      <c r="BE1133" s="451" t="s">
        <v>239</v>
      </c>
      <c r="BF1133" s="450" t="s">
        <v>239</v>
      </c>
      <c r="BG1133" s="451" t="s">
        <v>239</v>
      </c>
      <c r="BH1133" s="450" t="s">
        <v>239</v>
      </c>
      <c r="BI1133" s="446"/>
      <c r="BJ1133" s="482" t="s">
        <v>239</v>
      </c>
      <c r="BK1133" s="482" t="s">
        <v>239</v>
      </c>
      <c r="BL1133" s="453">
        <v>1.1499999999999999</v>
      </c>
      <c r="BM1133" s="454">
        <v>40</v>
      </c>
      <c r="BN1133" s="454" t="s">
        <v>195</v>
      </c>
      <c r="BO1133" s="483"/>
      <c r="BP1133" s="454" t="s">
        <v>195</v>
      </c>
      <c r="BQ1133" s="454" t="s">
        <v>195</v>
      </c>
      <c r="BT1133" s="485">
        <v>129.29578950000001</v>
      </c>
    </row>
    <row r="1134" spans="1:72" ht="13.5" customHeight="1">
      <c r="A1134" s="54" t="s">
        <v>1947</v>
      </c>
      <c r="B1134" s="432" t="s">
        <v>1924</v>
      </c>
      <c r="C1134" s="432">
        <v>300</v>
      </c>
      <c r="D1134" s="432">
        <v>4</v>
      </c>
      <c r="E1134" s="432" t="s">
        <v>1946</v>
      </c>
      <c r="F1134" s="433">
        <v>1785</v>
      </c>
      <c r="G1134" s="456">
        <v>1590</v>
      </c>
      <c r="H1134" s="479">
        <v>785</v>
      </c>
      <c r="I1134" s="435" t="s">
        <v>239</v>
      </c>
      <c r="J1134" s="436">
        <v>114</v>
      </c>
      <c r="K1134" s="437" t="s">
        <v>239</v>
      </c>
      <c r="L1134" s="438">
        <v>390</v>
      </c>
      <c r="M1134" s="475">
        <v>195</v>
      </c>
      <c r="N1134" s="437" t="s">
        <v>239</v>
      </c>
      <c r="O1134" s="438">
        <f t="shared" si="69"/>
        <v>526</v>
      </c>
      <c r="P1134" s="475">
        <v>263</v>
      </c>
      <c r="Q1134" s="437" t="s">
        <v>239</v>
      </c>
      <c r="R1134" s="438" t="s">
        <v>239</v>
      </c>
      <c r="S1134" s="475">
        <v>338</v>
      </c>
      <c r="T1134" s="437" t="s">
        <v>239</v>
      </c>
      <c r="U1134" s="438">
        <f t="shared" si="70"/>
        <v>4800</v>
      </c>
      <c r="V1134" s="475">
        <v>2400</v>
      </c>
      <c r="W1134" s="437" t="s">
        <v>239</v>
      </c>
      <c r="X1134" s="443" t="s">
        <v>222</v>
      </c>
      <c r="Y1134" s="436" t="s">
        <v>989</v>
      </c>
      <c r="Z1134" s="436">
        <v>96.1</v>
      </c>
      <c r="AA1134" s="436">
        <v>96.3</v>
      </c>
      <c r="AB1134" s="436">
        <v>96.2</v>
      </c>
      <c r="AC1134" s="436">
        <v>95.4</v>
      </c>
      <c r="AD1134" s="436">
        <v>75</v>
      </c>
      <c r="AE1134" s="436">
        <v>83</v>
      </c>
      <c r="AF1134" s="436">
        <v>86</v>
      </c>
      <c r="AG1134" s="436">
        <v>882</v>
      </c>
      <c r="AH1134" s="436">
        <v>1235</v>
      </c>
      <c r="AI1134" s="436">
        <v>1764</v>
      </c>
      <c r="AJ1134" s="436">
        <v>1323</v>
      </c>
      <c r="AK1134" s="436">
        <v>140</v>
      </c>
      <c r="AL1134" s="436">
        <v>200</v>
      </c>
      <c r="AM1134" s="436">
        <v>150</v>
      </c>
      <c r="AN1134" s="432">
        <v>22</v>
      </c>
      <c r="AO1134" s="432">
        <v>30</v>
      </c>
      <c r="AP1134" s="480">
        <v>2251</v>
      </c>
      <c r="AQ1134" s="481">
        <v>67.81</v>
      </c>
      <c r="AR1134" s="446"/>
      <c r="AS1134" s="449">
        <v>69.5</v>
      </c>
      <c r="AT1134" s="432" t="s">
        <v>1926</v>
      </c>
      <c r="AU1134" s="432" t="s">
        <v>1053</v>
      </c>
      <c r="AV1134" s="450">
        <v>84</v>
      </c>
      <c r="AW1134" s="450">
        <v>95</v>
      </c>
      <c r="AX1134" s="450">
        <v>67</v>
      </c>
      <c r="AY1134" s="450">
        <v>73</v>
      </c>
      <c r="AZ1134" s="450">
        <v>79</v>
      </c>
      <c r="BA1134" s="450">
        <v>79</v>
      </c>
      <c r="BB1134" s="450">
        <v>75</v>
      </c>
      <c r="BC1134" s="450">
        <v>67</v>
      </c>
      <c r="BD1134" s="450">
        <v>58</v>
      </c>
      <c r="BE1134" s="451" t="s">
        <v>239</v>
      </c>
      <c r="BF1134" s="450" t="s">
        <v>239</v>
      </c>
      <c r="BG1134" s="451" t="s">
        <v>239</v>
      </c>
      <c r="BH1134" s="450" t="s">
        <v>239</v>
      </c>
      <c r="BI1134" s="446"/>
      <c r="BJ1134" s="482" t="s">
        <v>239</v>
      </c>
      <c r="BK1134" s="482" t="s">
        <v>239</v>
      </c>
      <c r="BL1134" s="453">
        <v>1.1499999999999999</v>
      </c>
      <c r="BM1134" s="454">
        <v>40</v>
      </c>
      <c r="BN1134" s="454" t="s">
        <v>195</v>
      </c>
      <c r="BO1134" s="483"/>
      <c r="BP1134" s="454" t="s">
        <v>195</v>
      </c>
      <c r="BQ1134" s="454" t="s">
        <v>195</v>
      </c>
      <c r="BT1134" s="485">
        <v>129.29578950000001</v>
      </c>
    </row>
    <row r="1135" spans="1:72" ht="13.5" customHeight="1">
      <c r="A1135" s="54" t="s">
        <v>1948</v>
      </c>
      <c r="B1135" s="432" t="s">
        <v>1924</v>
      </c>
      <c r="C1135" s="432">
        <v>25</v>
      </c>
      <c r="D1135" s="432">
        <v>2</v>
      </c>
      <c r="E1135" s="432" t="s">
        <v>1925</v>
      </c>
      <c r="F1135" s="433">
        <v>3540</v>
      </c>
      <c r="G1135" s="456">
        <v>3140</v>
      </c>
      <c r="H1135" s="479">
        <v>1300</v>
      </c>
      <c r="I1135" s="435">
        <f t="shared" si="68"/>
        <v>17</v>
      </c>
      <c r="J1135" s="436">
        <v>8.5</v>
      </c>
      <c r="K1135" s="437" t="s">
        <v>239</v>
      </c>
      <c r="L1135" s="438">
        <v>32</v>
      </c>
      <c r="M1135" s="475">
        <v>16</v>
      </c>
      <c r="N1135" s="437" t="s">
        <v>239</v>
      </c>
      <c r="O1135" s="438">
        <f t="shared" si="69"/>
        <v>44</v>
      </c>
      <c r="P1135" s="475">
        <v>22</v>
      </c>
      <c r="Q1135" s="437" t="s">
        <v>239</v>
      </c>
      <c r="R1135" s="438">
        <v>60</v>
      </c>
      <c r="S1135" s="475">
        <v>30</v>
      </c>
      <c r="T1135" s="437" t="s">
        <v>239</v>
      </c>
      <c r="U1135" s="438">
        <f t="shared" si="70"/>
        <v>366</v>
      </c>
      <c r="V1135" s="475">
        <v>183</v>
      </c>
      <c r="W1135" s="437" t="s">
        <v>239</v>
      </c>
      <c r="X1135" s="443" t="s">
        <v>231</v>
      </c>
      <c r="Y1135" s="436" t="s">
        <v>194</v>
      </c>
      <c r="Z1135" s="436">
        <v>91.4</v>
      </c>
      <c r="AA1135" s="436">
        <v>92.2</v>
      </c>
      <c r="AB1135" s="436">
        <v>91.7</v>
      </c>
      <c r="AC1135" s="436">
        <v>91</v>
      </c>
      <c r="AD1135" s="436">
        <v>81</v>
      </c>
      <c r="AE1135" s="436">
        <v>86</v>
      </c>
      <c r="AF1135" s="436">
        <v>88</v>
      </c>
      <c r="AG1135" s="436">
        <v>37</v>
      </c>
      <c r="AH1135" s="436">
        <v>59</v>
      </c>
      <c r="AI1135" s="436">
        <v>93</v>
      </c>
      <c r="AJ1135" s="436">
        <v>55.5</v>
      </c>
      <c r="AK1135" s="436">
        <v>160</v>
      </c>
      <c r="AL1135" s="436">
        <v>250</v>
      </c>
      <c r="AM1135" s="436">
        <v>150</v>
      </c>
      <c r="AN1135" s="432">
        <v>16</v>
      </c>
      <c r="AO1135" s="432">
        <v>30</v>
      </c>
      <c r="AP1135" s="480">
        <v>583</v>
      </c>
      <c r="AQ1135" s="481">
        <v>90.084442161658799</v>
      </c>
      <c r="AR1135" s="446"/>
      <c r="AS1135" s="449">
        <v>3.05</v>
      </c>
      <c r="AT1135" s="432" t="s">
        <v>1926</v>
      </c>
      <c r="AU1135" s="432" t="s">
        <v>1053</v>
      </c>
      <c r="AV1135" s="450">
        <v>72</v>
      </c>
      <c r="AW1135" s="450">
        <v>83</v>
      </c>
      <c r="AX1135" s="450">
        <v>46</v>
      </c>
      <c r="AY1135" s="450">
        <v>57</v>
      </c>
      <c r="AZ1135" s="450">
        <v>65</v>
      </c>
      <c r="BA1135" s="450">
        <v>64</v>
      </c>
      <c r="BB1135" s="450">
        <v>69</v>
      </c>
      <c r="BC1135" s="450">
        <v>65</v>
      </c>
      <c r="BD1135" s="450">
        <v>54</v>
      </c>
      <c r="BE1135" s="451" t="s">
        <v>239</v>
      </c>
      <c r="BF1135" s="450" t="s">
        <v>239</v>
      </c>
      <c r="BG1135" s="451" t="s">
        <v>239</v>
      </c>
      <c r="BH1135" s="450" t="s">
        <v>239</v>
      </c>
      <c r="BI1135" s="446" t="s">
        <v>300</v>
      </c>
      <c r="BJ1135" s="482" t="s">
        <v>239</v>
      </c>
      <c r="BK1135" s="482" t="s">
        <v>239</v>
      </c>
      <c r="BL1135" s="453">
        <v>1.1499999999999999</v>
      </c>
      <c r="BM1135" s="454">
        <v>40</v>
      </c>
      <c r="BN1135" s="454" t="s">
        <v>195</v>
      </c>
      <c r="BO1135" s="483" t="s">
        <v>912</v>
      </c>
      <c r="BP1135" s="454" t="s">
        <v>195</v>
      </c>
      <c r="BQ1135" s="454" t="s">
        <v>195</v>
      </c>
      <c r="BT1135" s="485">
        <v>165.8894737</v>
      </c>
    </row>
    <row r="1136" spans="1:72" ht="13.5" customHeight="1">
      <c r="A1136" s="54" t="s">
        <v>1949</v>
      </c>
      <c r="B1136" s="432" t="s">
        <v>1924</v>
      </c>
      <c r="C1136" s="432">
        <v>30</v>
      </c>
      <c r="D1136" s="432">
        <v>2</v>
      </c>
      <c r="E1136" s="432" t="s">
        <v>1928</v>
      </c>
      <c r="F1136" s="433">
        <v>3535</v>
      </c>
      <c r="G1136" s="456">
        <v>3140</v>
      </c>
      <c r="H1136" s="479">
        <v>1300</v>
      </c>
      <c r="I1136" s="435">
        <f t="shared" si="68"/>
        <v>16</v>
      </c>
      <c r="J1136" s="436">
        <v>8</v>
      </c>
      <c r="K1136" s="437" t="s">
        <v>239</v>
      </c>
      <c r="L1136" s="438">
        <v>37</v>
      </c>
      <c r="M1136" s="475">
        <v>18.5</v>
      </c>
      <c r="N1136" s="437" t="s">
        <v>239</v>
      </c>
      <c r="O1136" s="438">
        <f t="shared" si="69"/>
        <v>51</v>
      </c>
      <c r="P1136" s="475">
        <v>25.5</v>
      </c>
      <c r="Q1136" s="437" t="s">
        <v>239</v>
      </c>
      <c r="R1136" s="438">
        <v>68</v>
      </c>
      <c r="S1136" s="475">
        <v>35</v>
      </c>
      <c r="T1136" s="437" t="s">
        <v>239</v>
      </c>
      <c r="U1136" s="438">
        <f t="shared" si="70"/>
        <v>436</v>
      </c>
      <c r="V1136" s="475">
        <v>218</v>
      </c>
      <c r="W1136" s="437" t="s">
        <v>239</v>
      </c>
      <c r="X1136" s="443" t="s">
        <v>231</v>
      </c>
      <c r="Y1136" s="436" t="s">
        <v>194</v>
      </c>
      <c r="Z1136" s="436">
        <v>91.4</v>
      </c>
      <c r="AA1136" s="436">
        <v>92.2</v>
      </c>
      <c r="AB1136" s="436">
        <v>91.7</v>
      </c>
      <c r="AC1136" s="436">
        <v>91</v>
      </c>
      <c r="AD1136" s="436">
        <v>84</v>
      </c>
      <c r="AE1136" s="436">
        <v>89</v>
      </c>
      <c r="AF1136" s="436">
        <v>90</v>
      </c>
      <c r="AG1136" s="436">
        <v>45</v>
      </c>
      <c r="AH1136" s="436">
        <v>72</v>
      </c>
      <c r="AI1136" s="436">
        <v>112.5</v>
      </c>
      <c r="AJ1136" s="436">
        <v>67.5</v>
      </c>
      <c r="AK1136" s="436">
        <v>160</v>
      </c>
      <c r="AL1136" s="436">
        <v>250</v>
      </c>
      <c r="AM1136" s="436">
        <v>150</v>
      </c>
      <c r="AN1136" s="432">
        <v>16</v>
      </c>
      <c r="AO1136" s="432">
        <v>30</v>
      </c>
      <c r="AP1136" s="480">
        <v>610</v>
      </c>
      <c r="AQ1136" s="481">
        <v>99.751266123828543</v>
      </c>
      <c r="AR1136" s="446"/>
      <c r="AS1136" s="449">
        <v>3.53</v>
      </c>
      <c r="AT1136" s="432" t="s">
        <v>1926</v>
      </c>
      <c r="AU1136" s="432" t="s">
        <v>1053</v>
      </c>
      <c r="AV1136" s="450">
        <v>72</v>
      </c>
      <c r="AW1136" s="450">
        <v>83</v>
      </c>
      <c r="AX1136" s="450">
        <v>46</v>
      </c>
      <c r="AY1136" s="450">
        <v>57</v>
      </c>
      <c r="AZ1136" s="450">
        <v>65</v>
      </c>
      <c r="BA1136" s="450">
        <v>64</v>
      </c>
      <c r="BB1136" s="450">
        <v>62</v>
      </c>
      <c r="BC1136" s="450">
        <v>60</v>
      </c>
      <c r="BD1136" s="450">
        <v>52</v>
      </c>
      <c r="BE1136" s="451" t="s">
        <v>239</v>
      </c>
      <c r="BF1136" s="450" t="s">
        <v>239</v>
      </c>
      <c r="BG1136" s="451" t="s">
        <v>239</v>
      </c>
      <c r="BH1136" s="450" t="s">
        <v>239</v>
      </c>
      <c r="BI1136" s="446" t="s">
        <v>300</v>
      </c>
      <c r="BJ1136" s="482" t="s">
        <v>239</v>
      </c>
      <c r="BK1136" s="482" t="s">
        <v>239</v>
      </c>
      <c r="BL1136" s="453">
        <v>1.1499999999999999</v>
      </c>
      <c r="BM1136" s="454">
        <v>40</v>
      </c>
      <c r="BN1136" s="454" t="s">
        <v>195</v>
      </c>
      <c r="BO1136" s="483" t="s">
        <v>912</v>
      </c>
      <c r="BP1136" s="454" t="s">
        <v>195</v>
      </c>
      <c r="BQ1136" s="454" t="s">
        <v>195</v>
      </c>
      <c r="BT1136" s="485">
        <v>156.22105260000001</v>
      </c>
    </row>
    <row r="1137" spans="1:72" ht="13.5" customHeight="1">
      <c r="A1137" s="54" t="s">
        <v>1950</v>
      </c>
      <c r="B1137" s="432" t="s">
        <v>1924</v>
      </c>
      <c r="C1137" s="432">
        <v>40</v>
      </c>
      <c r="D1137" s="432">
        <v>2</v>
      </c>
      <c r="E1137" s="432" t="s">
        <v>1930</v>
      </c>
      <c r="F1137" s="433">
        <v>3570</v>
      </c>
      <c r="G1137" s="456">
        <v>3150</v>
      </c>
      <c r="H1137" s="479">
        <v>1400</v>
      </c>
      <c r="I1137" s="435">
        <f t="shared" si="68"/>
        <v>32</v>
      </c>
      <c r="J1137" s="436">
        <v>16</v>
      </c>
      <c r="K1137" s="437" t="s">
        <v>239</v>
      </c>
      <c r="L1137" s="438">
        <v>51</v>
      </c>
      <c r="M1137" s="475">
        <v>25.5</v>
      </c>
      <c r="N1137" s="437" t="s">
        <v>239</v>
      </c>
      <c r="O1137" s="438">
        <f t="shared" si="69"/>
        <v>69</v>
      </c>
      <c r="P1137" s="475">
        <v>34.5</v>
      </c>
      <c r="Q1137" s="437" t="s">
        <v>239</v>
      </c>
      <c r="R1137" s="438">
        <v>90</v>
      </c>
      <c r="S1137" s="475">
        <v>45</v>
      </c>
      <c r="T1137" s="437" t="s">
        <v>239</v>
      </c>
      <c r="U1137" s="438">
        <f t="shared" si="70"/>
        <v>580</v>
      </c>
      <c r="V1137" s="475">
        <v>290</v>
      </c>
      <c r="W1137" s="437" t="s">
        <v>239</v>
      </c>
      <c r="X1137" s="443" t="s">
        <v>231</v>
      </c>
      <c r="Y1137" s="436" t="s">
        <v>194</v>
      </c>
      <c r="Z1137" s="436">
        <v>91.6</v>
      </c>
      <c r="AA1137" s="436">
        <v>93.1</v>
      </c>
      <c r="AB1137" s="436">
        <v>93.6</v>
      </c>
      <c r="AC1137" s="436">
        <v>93</v>
      </c>
      <c r="AD1137" s="436">
        <v>80</v>
      </c>
      <c r="AE1137" s="436">
        <v>87</v>
      </c>
      <c r="AF1137" s="436">
        <v>89</v>
      </c>
      <c r="AG1137" s="436">
        <v>60</v>
      </c>
      <c r="AH1137" s="436">
        <v>90</v>
      </c>
      <c r="AI1137" s="436">
        <v>150</v>
      </c>
      <c r="AJ1137" s="436">
        <v>83.4</v>
      </c>
      <c r="AK1137" s="436">
        <v>150</v>
      </c>
      <c r="AL1137" s="436">
        <v>250</v>
      </c>
      <c r="AM1137" s="436">
        <v>139</v>
      </c>
      <c r="AN1137" s="432">
        <v>22</v>
      </c>
      <c r="AO1137" s="432">
        <v>45</v>
      </c>
      <c r="AP1137" s="480">
        <v>870</v>
      </c>
      <c r="AQ1137" s="481">
        <v>117.1456542258878</v>
      </c>
      <c r="AR1137" s="446"/>
      <c r="AS1137" s="449">
        <v>4.74</v>
      </c>
      <c r="AT1137" s="432" t="s">
        <v>1926</v>
      </c>
      <c r="AU1137" s="432" t="s">
        <v>1053</v>
      </c>
      <c r="AV1137" s="450">
        <v>77</v>
      </c>
      <c r="AW1137" s="450">
        <v>87</v>
      </c>
      <c r="AX1137" s="450">
        <v>43</v>
      </c>
      <c r="AY1137" s="450">
        <v>56</v>
      </c>
      <c r="AZ1137" s="450">
        <v>68</v>
      </c>
      <c r="BA1137" s="450">
        <v>68</v>
      </c>
      <c r="BB1137" s="450">
        <v>70</v>
      </c>
      <c r="BC1137" s="450">
        <v>74</v>
      </c>
      <c r="BD1137" s="450">
        <v>54</v>
      </c>
      <c r="BE1137" s="451" t="s">
        <v>239</v>
      </c>
      <c r="BF1137" s="450" t="s">
        <v>239</v>
      </c>
      <c r="BG1137" s="451" t="s">
        <v>239</v>
      </c>
      <c r="BH1137" s="450" t="s">
        <v>239</v>
      </c>
      <c r="BI1137" s="446" t="s">
        <v>300</v>
      </c>
      <c r="BJ1137" s="482" t="s">
        <v>239</v>
      </c>
      <c r="BK1137" s="482" t="s">
        <v>239</v>
      </c>
      <c r="BL1137" s="453">
        <v>1.1499999999999999</v>
      </c>
      <c r="BM1137" s="454">
        <v>40</v>
      </c>
      <c r="BN1137" s="454" t="s">
        <v>195</v>
      </c>
      <c r="BO1137" s="483" t="s">
        <v>912</v>
      </c>
      <c r="BP1137" s="454" t="s">
        <v>195</v>
      </c>
      <c r="BQ1137" s="454" t="s">
        <v>195</v>
      </c>
      <c r="BT1137" s="485">
        <v>151.12105260000001</v>
      </c>
    </row>
    <row r="1138" spans="1:72" ht="13.5" customHeight="1">
      <c r="A1138" s="54" t="s">
        <v>1951</v>
      </c>
      <c r="B1138" s="432" t="s">
        <v>1924</v>
      </c>
      <c r="C1138" s="432">
        <v>50</v>
      </c>
      <c r="D1138" s="432">
        <v>2</v>
      </c>
      <c r="E1138" s="432" t="s">
        <v>1932</v>
      </c>
      <c r="F1138" s="433">
        <v>3570</v>
      </c>
      <c r="G1138" s="456">
        <v>3150</v>
      </c>
      <c r="H1138" s="479">
        <v>1400</v>
      </c>
      <c r="I1138" s="435">
        <f t="shared" si="68"/>
        <v>46</v>
      </c>
      <c r="J1138" s="436">
        <v>23</v>
      </c>
      <c r="K1138" s="437" t="s">
        <v>239</v>
      </c>
      <c r="L1138" s="438">
        <v>72</v>
      </c>
      <c r="M1138" s="475">
        <v>36</v>
      </c>
      <c r="N1138" s="437" t="s">
        <v>239</v>
      </c>
      <c r="O1138" s="438">
        <f t="shared" si="69"/>
        <v>94</v>
      </c>
      <c r="P1138" s="475">
        <v>47</v>
      </c>
      <c r="Q1138" s="437" t="s">
        <v>239</v>
      </c>
      <c r="R1138" s="438">
        <v>120</v>
      </c>
      <c r="S1138" s="475">
        <v>60</v>
      </c>
      <c r="T1138" s="437" t="s">
        <v>239</v>
      </c>
      <c r="U1138" s="438">
        <f t="shared" si="70"/>
        <v>726</v>
      </c>
      <c r="V1138" s="475">
        <v>363</v>
      </c>
      <c r="W1138" s="437" t="s">
        <v>239</v>
      </c>
      <c r="X1138" s="443" t="s">
        <v>231</v>
      </c>
      <c r="Y1138" s="436" t="s">
        <v>194</v>
      </c>
      <c r="Z1138" s="436">
        <v>91.6</v>
      </c>
      <c r="AA1138" s="436">
        <v>93.1</v>
      </c>
      <c r="AB1138" s="436">
        <v>93.6</v>
      </c>
      <c r="AC1138" s="436">
        <v>93</v>
      </c>
      <c r="AD1138" s="436">
        <v>71</v>
      </c>
      <c r="AE1138" s="436">
        <v>80</v>
      </c>
      <c r="AF1138" s="436">
        <v>84</v>
      </c>
      <c r="AG1138" s="436">
        <v>74</v>
      </c>
      <c r="AH1138" s="436">
        <v>111</v>
      </c>
      <c r="AI1138" s="436">
        <v>185</v>
      </c>
      <c r="AJ1138" s="436">
        <v>102.9</v>
      </c>
      <c r="AK1138" s="436">
        <v>150</v>
      </c>
      <c r="AL1138" s="436">
        <v>250</v>
      </c>
      <c r="AM1138" s="436">
        <v>139</v>
      </c>
      <c r="AN1138" s="432">
        <v>18</v>
      </c>
      <c r="AO1138" s="432">
        <v>37</v>
      </c>
      <c r="AP1138" s="480">
        <v>904</v>
      </c>
      <c r="AQ1138" s="481">
        <v>111.77076759505255</v>
      </c>
      <c r="AR1138" s="446"/>
      <c r="AS1138" s="449">
        <v>3.6</v>
      </c>
      <c r="AT1138" s="432" t="s">
        <v>1926</v>
      </c>
      <c r="AU1138" s="432" t="s">
        <v>1053</v>
      </c>
      <c r="AV1138" s="450">
        <v>77</v>
      </c>
      <c r="AW1138" s="450">
        <v>87</v>
      </c>
      <c r="AX1138" s="450">
        <v>43</v>
      </c>
      <c r="AY1138" s="450">
        <v>56</v>
      </c>
      <c r="AZ1138" s="450">
        <v>68</v>
      </c>
      <c r="BA1138" s="450">
        <v>68</v>
      </c>
      <c r="BB1138" s="450">
        <v>70</v>
      </c>
      <c r="BC1138" s="450">
        <v>74</v>
      </c>
      <c r="BD1138" s="450">
        <v>54</v>
      </c>
      <c r="BE1138" s="451" t="s">
        <v>239</v>
      </c>
      <c r="BF1138" s="450" t="s">
        <v>239</v>
      </c>
      <c r="BG1138" s="451" t="s">
        <v>239</v>
      </c>
      <c r="BH1138" s="450" t="s">
        <v>239</v>
      </c>
      <c r="BI1138" s="446" t="s">
        <v>300</v>
      </c>
      <c r="BJ1138" s="482" t="s">
        <v>239</v>
      </c>
      <c r="BK1138" s="482" t="s">
        <v>239</v>
      </c>
      <c r="BL1138" s="453">
        <v>1.1499999999999999</v>
      </c>
      <c r="BM1138" s="454">
        <v>40</v>
      </c>
      <c r="BN1138" s="454" t="s">
        <v>195</v>
      </c>
      <c r="BO1138" s="483" t="s">
        <v>912</v>
      </c>
      <c r="BP1138" s="454" t="s">
        <v>195</v>
      </c>
      <c r="BQ1138" s="454" t="s">
        <v>195</v>
      </c>
      <c r="BT1138" s="485">
        <v>151.0505263</v>
      </c>
    </row>
    <row r="1139" spans="1:72" ht="13.5" customHeight="1">
      <c r="A1139" s="54" t="s">
        <v>1952</v>
      </c>
      <c r="B1139" s="432" t="s">
        <v>1924</v>
      </c>
      <c r="C1139" s="432">
        <v>60</v>
      </c>
      <c r="D1139" s="432">
        <v>2</v>
      </c>
      <c r="E1139" s="432" t="s">
        <v>1934</v>
      </c>
      <c r="F1139" s="433">
        <v>3565</v>
      </c>
      <c r="G1139" s="456">
        <v>3180</v>
      </c>
      <c r="H1139" s="479">
        <v>1050</v>
      </c>
      <c r="I1139" s="435">
        <f t="shared" si="68"/>
        <v>27</v>
      </c>
      <c r="J1139" s="436">
        <v>13.5</v>
      </c>
      <c r="K1139" s="437" t="s">
        <v>239</v>
      </c>
      <c r="L1139" s="438">
        <v>76</v>
      </c>
      <c r="M1139" s="475">
        <v>38</v>
      </c>
      <c r="N1139" s="437" t="s">
        <v>239</v>
      </c>
      <c r="O1139" s="438">
        <f t="shared" si="69"/>
        <v>104</v>
      </c>
      <c r="P1139" s="475">
        <v>52</v>
      </c>
      <c r="Q1139" s="437" t="s">
        <v>239</v>
      </c>
      <c r="R1139" s="438">
        <v>136</v>
      </c>
      <c r="S1139" s="475">
        <v>68</v>
      </c>
      <c r="T1139" s="437" t="s">
        <v>239</v>
      </c>
      <c r="U1139" s="438">
        <f t="shared" si="70"/>
        <v>870</v>
      </c>
      <c r="V1139" s="475">
        <v>435</v>
      </c>
      <c r="W1139" s="437" t="s">
        <v>239</v>
      </c>
      <c r="X1139" s="443" t="s">
        <v>231</v>
      </c>
      <c r="Y1139" s="436" t="s">
        <v>194</v>
      </c>
      <c r="Z1139" s="436">
        <v>92.5</v>
      </c>
      <c r="AA1139" s="436">
        <v>93.5</v>
      </c>
      <c r="AB1139" s="436">
        <v>93.6</v>
      </c>
      <c r="AC1139" s="436">
        <v>93</v>
      </c>
      <c r="AD1139" s="436">
        <v>80</v>
      </c>
      <c r="AE1139" s="436">
        <v>86</v>
      </c>
      <c r="AF1139" s="436">
        <v>88</v>
      </c>
      <c r="AG1139" s="436">
        <v>89</v>
      </c>
      <c r="AH1139" s="436">
        <v>142.4</v>
      </c>
      <c r="AI1139" s="436">
        <v>222</v>
      </c>
      <c r="AJ1139" s="436">
        <v>133.5</v>
      </c>
      <c r="AK1139" s="436">
        <v>160</v>
      </c>
      <c r="AL1139" s="436">
        <v>250</v>
      </c>
      <c r="AM1139" s="436">
        <v>150</v>
      </c>
      <c r="AN1139" s="432">
        <v>16</v>
      </c>
      <c r="AO1139" s="432">
        <v>28</v>
      </c>
      <c r="AP1139" s="480">
        <v>1196</v>
      </c>
      <c r="AQ1139" s="481">
        <v>157.6519264212231</v>
      </c>
      <c r="AR1139" s="446"/>
      <c r="AS1139" s="449">
        <v>8.74</v>
      </c>
      <c r="AT1139" s="432" t="s">
        <v>1926</v>
      </c>
      <c r="AU1139" s="432" t="s">
        <v>1053</v>
      </c>
      <c r="AV1139" s="450">
        <v>87</v>
      </c>
      <c r="AW1139" s="450">
        <v>98</v>
      </c>
      <c r="AX1139" s="450">
        <v>59</v>
      </c>
      <c r="AY1139" s="450">
        <v>74</v>
      </c>
      <c r="AZ1139" s="450">
        <v>77</v>
      </c>
      <c r="BA1139" s="450">
        <v>82</v>
      </c>
      <c r="BB1139" s="450">
        <v>83</v>
      </c>
      <c r="BC1139" s="450">
        <v>77</v>
      </c>
      <c r="BD1139" s="450">
        <v>67</v>
      </c>
      <c r="BE1139" s="451" t="s">
        <v>239</v>
      </c>
      <c r="BF1139" s="450" t="s">
        <v>239</v>
      </c>
      <c r="BG1139" s="451" t="s">
        <v>239</v>
      </c>
      <c r="BH1139" s="450" t="s">
        <v>239</v>
      </c>
      <c r="BI1139" s="446" t="s">
        <v>300</v>
      </c>
      <c r="BJ1139" s="482" t="s">
        <v>239</v>
      </c>
      <c r="BK1139" s="482" t="s">
        <v>239</v>
      </c>
      <c r="BL1139" s="453">
        <v>1.1499999999999999</v>
      </c>
      <c r="BM1139" s="454">
        <v>40</v>
      </c>
      <c r="BN1139" s="454" t="s">
        <v>195</v>
      </c>
      <c r="BO1139" s="483" t="s">
        <v>912</v>
      </c>
      <c r="BP1139" s="454" t="s">
        <v>195</v>
      </c>
      <c r="BQ1139" s="454" t="s">
        <v>195</v>
      </c>
      <c r="BT1139" s="485">
        <v>162.30000000000001</v>
      </c>
    </row>
    <row r="1140" spans="1:72" ht="13.5" customHeight="1">
      <c r="A1140" s="54" t="s">
        <v>1953</v>
      </c>
      <c r="B1140" s="432" t="s">
        <v>1924</v>
      </c>
      <c r="C1140" s="432">
        <v>75</v>
      </c>
      <c r="D1140" s="432">
        <v>2</v>
      </c>
      <c r="E1140" s="432" t="s">
        <v>1936</v>
      </c>
      <c r="F1140" s="433">
        <v>3575</v>
      </c>
      <c r="G1140" s="456">
        <v>3180</v>
      </c>
      <c r="H1140" s="479">
        <v>1050</v>
      </c>
      <c r="I1140" s="435">
        <f t="shared" si="68"/>
        <v>35</v>
      </c>
      <c r="J1140" s="436">
        <v>17.5</v>
      </c>
      <c r="K1140" s="437" t="s">
        <v>239</v>
      </c>
      <c r="L1140" s="438">
        <v>87</v>
      </c>
      <c r="M1140" s="475">
        <v>43.5</v>
      </c>
      <c r="N1140" s="437" t="s">
        <v>239</v>
      </c>
      <c r="O1140" s="438">
        <f t="shared" si="69"/>
        <v>122</v>
      </c>
      <c r="P1140" s="475">
        <v>61</v>
      </c>
      <c r="Q1140" s="437" t="s">
        <v>239</v>
      </c>
      <c r="R1140" s="438">
        <v>162</v>
      </c>
      <c r="S1140" s="475">
        <v>85</v>
      </c>
      <c r="T1140" s="437" t="s">
        <v>239</v>
      </c>
      <c r="U1140" s="438">
        <f t="shared" si="70"/>
        <v>1086</v>
      </c>
      <c r="V1140" s="475">
        <v>543</v>
      </c>
      <c r="W1140" s="437" t="s">
        <v>239</v>
      </c>
      <c r="X1140" s="443" t="s">
        <v>231</v>
      </c>
      <c r="Y1140" s="436" t="s">
        <v>194</v>
      </c>
      <c r="Z1140" s="436">
        <v>93</v>
      </c>
      <c r="AA1140" s="436">
        <v>94</v>
      </c>
      <c r="AB1140" s="436">
        <v>94.1</v>
      </c>
      <c r="AC1140" s="436">
        <v>93.6</v>
      </c>
      <c r="AD1140" s="436">
        <v>87</v>
      </c>
      <c r="AE1140" s="436">
        <v>91</v>
      </c>
      <c r="AF1140" s="436">
        <v>92</v>
      </c>
      <c r="AG1140" s="436">
        <v>111</v>
      </c>
      <c r="AH1140" s="436">
        <v>178</v>
      </c>
      <c r="AI1140" s="436">
        <v>289</v>
      </c>
      <c r="AJ1140" s="436">
        <v>165.4</v>
      </c>
      <c r="AK1140" s="436">
        <v>160</v>
      </c>
      <c r="AL1140" s="436">
        <v>260</v>
      </c>
      <c r="AM1140" s="436">
        <v>149</v>
      </c>
      <c r="AN1140" s="432">
        <v>16</v>
      </c>
      <c r="AO1140" s="432">
        <v>27</v>
      </c>
      <c r="AP1140" s="480">
        <v>1225</v>
      </c>
      <c r="AQ1140" s="481">
        <v>187.99177604848421</v>
      </c>
      <c r="AR1140" s="446"/>
      <c r="AS1140" s="449">
        <v>11.04</v>
      </c>
      <c r="AT1140" s="432" t="s">
        <v>1926</v>
      </c>
      <c r="AU1140" s="432" t="s">
        <v>1053</v>
      </c>
      <c r="AV1140" s="450">
        <v>87</v>
      </c>
      <c r="AW1140" s="450">
        <v>98</v>
      </c>
      <c r="AX1140" s="450">
        <v>59</v>
      </c>
      <c r="AY1140" s="450">
        <v>74</v>
      </c>
      <c r="AZ1140" s="450">
        <v>77</v>
      </c>
      <c r="BA1140" s="450">
        <v>82</v>
      </c>
      <c r="BB1140" s="450">
        <v>83</v>
      </c>
      <c r="BC1140" s="450">
        <v>77</v>
      </c>
      <c r="BD1140" s="450">
        <v>67</v>
      </c>
      <c r="BE1140" s="451" t="s">
        <v>239</v>
      </c>
      <c r="BF1140" s="450" t="s">
        <v>239</v>
      </c>
      <c r="BG1140" s="451" t="s">
        <v>239</v>
      </c>
      <c r="BH1140" s="450" t="s">
        <v>239</v>
      </c>
      <c r="BI1140" s="446" t="s">
        <v>300</v>
      </c>
      <c r="BJ1140" s="482" t="s">
        <v>239</v>
      </c>
      <c r="BK1140" s="482" t="s">
        <v>239</v>
      </c>
      <c r="BL1140" s="453">
        <v>1.1499999999999999</v>
      </c>
      <c r="BM1140" s="454">
        <v>40</v>
      </c>
      <c r="BN1140" s="454" t="s">
        <v>195</v>
      </c>
      <c r="BO1140" s="483" t="s">
        <v>912</v>
      </c>
      <c r="BP1140" s="454" t="s">
        <v>195</v>
      </c>
      <c r="BQ1140" s="454" t="s">
        <v>195</v>
      </c>
      <c r="BT1140" s="485">
        <v>152.96947370000001</v>
      </c>
    </row>
    <row r="1141" spans="1:72" ht="13.5" customHeight="1">
      <c r="A1141" s="54" t="s">
        <v>1954</v>
      </c>
      <c r="B1141" s="432" t="s">
        <v>1924</v>
      </c>
      <c r="C1141" s="432">
        <v>100</v>
      </c>
      <c r="D1141" s="432">
        <v>2</v>
      </c>
      <c r="E1141" s="432" t="s">
        <v>1938</v>
      </c>
      <c r="F1141" s="433">
        <v>3570</v>
      </c>
      <c r="G1141" s="456">
        <v>3190</v>
      </c>
      <c r="H1141" s="479">
        <v>1150</v>
      </c>
      <c r="I1141" s="435">
        <f t="shared" si="68"/>
        <v>40</v>
      </c>
      <c r="J1141" s="436">
        <v>20</v>
      </c>
      <c r="K1141" s="437" t="s">
        <v>239</v>
      </c>
      <c r="L1141" s="438">
        <v>112</v>
      </c>
      <c r="M1141" s="475">
        <v>56</v>
      </c>
      <c r="N1141" s="437" t="s">
        <v>239</v>
      </c>
      <c r="O1141" s="438">
        <f t="shared" si="69"/>
        <v>164</v>
      </c>
      <c r="P1141" s="475">
        <v>82</v>
      </c>
      <c r="Q1141" s="437" t="s">
        <v>239</v>
      </c>
      <c r="R1141" s="438">
        <v>216</v>
      </c>
      <c r="S1141" s="475">
        <v>108</v>
      </c>
      <c r="T1141" s="437" t="s">
        <v>239</v>
      </c>
      <c r="U1141" s="438">
        <f t="shared" si="70"/>
        <v>1450</v>
      </c>
      <c r="V1141" s="475">
        <v>725</v>
      </c>
      <c r="W1141" s="437" t="s">
        <v>239</v>
      </c>
      <c r="X1141" s="443" t="s">
        <v>231</v>
      </c>
      <c r="Y1141" s="436" t="s">
        <v>194</v>
      </c>
      <c r="Z1141" s="436">
        <v>93.9</v>
      </c>
      <c r="AA1141" s="436">
        <v>94.4</v>
      </c>
      <c r="AB1141" s="436">
        <v>94.1</v>
      </c>
      <c r="AC1141" s="436">
        <v>93.6</v>
      </c>
      <c r="AD1141" s="436">
        <v>89</v>
      </c>
      <c r="AE1141" s="436">
        <v>91</v>
      </c>
      <c r="AF1141" s="436">
        <v>92</v>
      </c>
      <c r="AG1141" s="436">
        <v>147</v>
      </c>
      <c r="AH1141" s="436">
        <v>177</v>
      </c>
      <c r="AI1141" s="436">
        <v>294</v>
      </c>
      <c r="AJ1141" s="436">
        <v>164.6</v>
      </c>
      <c r="AK1141" s="436">
        <v>120</v>
      </c>
      <c r="AL1141" s="436">
        <v>200</v>
      </c>
      <c r="AM1141" s="436">
        <v>112</v>
      </c>
      <c r="AN1141" s="432">
        <v>25</v>
      </c>
      <c r="AO1141" s="432">
        <v>45</v>
      </c>
      <c r="AP1141" s="480">
        <v>1310</v>
      </c>
      <c r="AQ1141" s="481">
        <v>203.84617361670732</v>
      </c>
      <c r="AR1141" s="446"/>
      <c r="AS1141" s="449">
        <v>12.67</v>
      </c>
      <c r="AT1141" s="432" t="s">
        <v>1926</v>
      </c>
      <c r="AU1141" s="432" t="s">
        <v>1053</v>
      </c>
      <c r="AV1141" s="450">
        <v>80</v>
      </c>
      <c r="AW1141" s="450">
        <v>91</v>
      </c>
      <c r="AX1141" s="450">
        <v>51</v>
      </c>
      <c r="AY1141" s="450">
        <v>67</v>
      </c>
      <c r="AZ1141" s="450">
        <v>72</v>
      </c>
      <c r="BA1141" s="450">
        <v>74</v>
      </c>
      <c r="BB1141" s="450">
        <v>74</v>
      </c>
      <c r="BC1141" s="450">
        <v>72</v>
      </c>
      <c r="BD1141" s="450">
        <v>61</v>
      </c>
      <c r="BE1141" s="451" t="s">
        <v>239</v>
      </c>
      <c r="BF1141" s="450" t="s">
        <v>239</v>
      </c>
      <c r="BG1141" s="451" t="s">
        <v>239</v>
      </c>
      <c r="BH1141" s="450" t="s">
        <v>239</v>
      </c>
      <c r="BI1141" s="446" t="s">
        <v>300</v>
      </c>
      <c r="BJ1141" s="482" t="s">
        <v>239</v>
      </c>
      <c r="BK1141" s="482" t="s">
        <v>239</v>
      </c>
      <c r="BL1141" s="453">
        <v>1.1499999999999999</v>
      </c>
      <c r="BM1141" s="454">
        <v>40</v>
      </c>
      <c r="BN1141" s="454" t="s">
        <v>195</v>
      </c>
      <c r="BO1141" s="483" t="s">
        <v>912</v>
      </c>
      <c r="BP1141" s="454" t="s">
        <v>195</v>
      </c>
      <c r="BQ1141" s="454" t="s">
        <v>195</v>
      </c>
      <c r="BT1141" s="485">
        <v>117.6473684</v>
      </c>
    </row>
    <row r="1142" spans="1:72" ht="13.5" customHeight="1">
      <c r="A1142" s="54" t="s">
        <v>1955</v>
      </c>
      <c r="B1142" s="432" t="s">
        <v>1924</v>
      </c>
      <c r="C1142" s="432">
        <v>5</v>
      </c>
      <c r="D1142" s="432">
        <v>4</v>
      </c>
      <c r="E1142" s="432" t="s">
        <v>1956</v>
      </c>
      <c r="F1142" s="433">
        <v>1755</v>
      </c>
      <c r="G1142" s="456">
        <v>1580</v>
      </c>
      <c r="H1142" s="479">
        <v>720</v>
      </c>
      <c r="I1142" s="435">
        <v>6</v>
      </c>
      <c r="J1142" s="436">
        <v>3</v>
      </c>
      <c r="K1142" s="437" t="s">
        <v>239</v>
      </c>
      <c r="L1142" s="438">
        <v>8.1999999999999993</v>
      </c>
      <c r="M1142" s="475">
        <v>4.0999999999999996</v>
      </c>
      <c r="N1142" s="437" t="s">
        <v>239</v>
      </c>
      <c r="O1142" s="438">
        <v>10.4</v>
      </c>
      <c r="P1142" s="475">
        <v>5.2</v>
      </c>
      <c r="Q1142" s="437" t="s">
        <v>239</v>
      </c>
      <c r="R1142" s="438">
        <v>13</v>
      </c>
      <c r="S1142" s="475">
        <v>6.5</v>
      </c>
      <c r="T1142" s="437" t="s">
        <v>239</v>
      </c>
      <c r="U1142" s="438">
        <f>V1142*2</f>
        <v>100</v>
      </c>
      <c r="V1142" s="475">
        <v>50</v>
      </c>
      <c r="W1142" s="437" t="s">
        <v>239</v>
      </c>
      <c r="X1142" s="443" t="s">
        <v>213</v>
      </c>
      <c r="Y1142" s="436" t="s">
        <v>194</v>
      </c>
      <c r="Z1142" s="436">
        <v>89.2</v>
      </c>
      <c r="AA1142" s="436">
        <v>90</v>
      </c>
      <c r="AB1142" s="436">
        <v>89.5</v>
      </c>
      <c r="AC1142" s="436">
        <v>88.1</v>
      </c>
      <c r="AD1142" s="436">
        <v>63</v>
      </c>
      <c r="AE1142" s="436">
        <v>75.099999999999994</v>
      </c>
      <c r="AF1142" s="436">
        <v>80.5</v>
      </c>
      <c r="AG1142" s="436">
        <v>15</v>
      </c>
      <c r="AH1142" s="436">
        <v>220</v>
      </c>
      <c r="AI1142" s="436">
        <v>52.5</v>
      </c>
      <c r="AJ1142" s="436">
        <v>31</v>
      </c>
      <c r="AK1142" s="436">
        <v>220</v>
      </c>
      <c r="AL1142" s="436">
        <v>52.5</v>
      </c>
      <c r="AM1142" s="436">
        <v>205</v>
      </c>
      <c r="AN1142" s="436">
        <v>14</v>
      </c>
      <c r="AO1142" s="436">
        <v>29</v>
      </c>
      <c r="AP1142" s="480">
        <v>155</v>
      </c>
      <c r="AQ1142" s="481">
        <v>21.917838337593931</v>
      </c>
      <c r="AR1142" s="446"/>
      <c r="AS1142" s="449">
        <v>0.96793502470583093</v>
      </c>
      <c r="AT1142" s="432" t="s">
        <v>1926</v>
      </c>
      <c r="AU1142" s="432" t="s">
        <v>1053</v>
      </c>
      <c r="AV1142" s="450" t="s">
        <v>1957</v>
      </c>
      <c r="AW1142" s="450" t="s">
        <v>1957</v>
      </c>
      <c r="AX1142" s="450" t="s">
        <v>1957</v>
      </c>
      <c r="AY1142" s="450" t="s">
        <v>1957</v>
      </c>
      <c r="AZ1142" s="450" t="s">
        <v>1957</v>
      </c>
      <c r="BA1142" s="450" t="s">
        <v>1957</v>
      </c>
      <c r="BB1142" s="450" t="s">
        <v>1957</v>
      </c>
      <c r="BC1142" s="450" t="s">
        <v>1957</v>
      </c>
      <c r="BD1142" s="450" t="s">
        <v>1957</v>
      </c>
      <c r="BE1142" s="451" t="s">
        <v>239</v>
      </c>
      <c r="BF1142" s="450" t="s">
        <v>239</v>
      </c>
      <c r="BG1142" s="451" t="s">
        <v>239</v>
      </c>
      <c r="BH1142" s="450" t="s">
        <v>239</v>
      </c>
      <c r="BI1142" s="446" t="s">
        <v>198</v>
      </c>
      <c r="BJ1142" s="482" t="s">
        <v>239</v>
      </c>
      <c r="BK1142" s="482" t="s">
        <v>239</v>
      </c>
      <c r="BL1142" s="453">
        <v>1.1499999999999999</v>
      </c>
      <c r="BM1142" s="454">
        <v>40</v>
      </c>
      <c r="BN1142" s="454" t="s">
        <v>195</v>
      </c>
      <c r="BO1142" s="483" t="s">
        <v>912</v>
      </c>
      <c r="BP1142" s="454" t="s">
        <v>195</v>
      </c>
      <c r="BQ1142" s="454" t="s">
        <v>195</v>
      </c>
      <c r="BT1142" s="485">
        <v>204.5092842</v>
      </c>
    </row>
    <row r="1143" spans="1:72" ht="13.5" customHeight="1">
      <c r="A1143" s="54" t="s">
        <v>1958</v>
      </c>
      <c r="B1143" s="432" t="s">
        <v>1924</v>
      </c>
      <c r="C1143" s="432">
        <v>7.5</v>
      </c>
      <c r="D1143" s="432">
        <v>4</v>
      </c>
      <c r="E1143" s="432" t="s">
        <v>1959</v>
      </c>
      <c r="F1143" s="433">
        <v>1765</v>
      </c>
      <c r="G1143" s="456">
        <v>1570</v>
      </c>
      <c r="H1143" s="479">
        <v>740</v>
      </c>
      <c r="I1143" s="435">
        <v>10</v>
      </c>
      <c r="J1143" s="436">
        <v>5</v>
      </c>
      <c r="K1143" s="437" t="s">
        <v>239</v>
      </c>
      <c r="L1143" s="438">
        <v>12.8</v>
      </c>
      <c r="M1143" s="475">
        <v>6.4</v>
      </c>
      <c r="N1143" s="437" t="s">
        <v>239</v>
      </c>
      <c r="O1143" s="438">
        <v>16</v>
      </c>
      <c r="P1143" s="475">
        <v>8</v>
      </c>
      <c r="Q1143" s="437" t="s">
        <v>239</v>
      </c>
      <c r="R1143" s="438">
        <v>19.399999999999999</v>
      </c>
      <c r="S1143" s="475">
        <v>9.6999999999999993</v>
      </c>
      <c r="T1143" s="437" t="s">
        <v>239</v>
      </c>
      <c r="U1143" s="438">
        <f t="shared" ref="U1143:U1151" si="71">V1143*2</f>
        <v>126</v>
      </c>
      <c r="V1143" s="475">
        <v>63</v>
      </c>
      <c r="W1143" s="437" t="s">
        <v>239</v>
      </c>
      <c r="X1143" s="443" t="s">
        <v>222</v>
      </c>
      <c r="Y1143" s="436" t="s">
        <v>194</v>
      </c>
      <c r="Z1143" s="436">
        <v>90.7</v>
      </c>
      <c r="AA1143" s="436">
        <v>91.7</v>
      </c>
      <c r="AB1143" s="436">
        <v>91.7</v>
      </c>
      <c r="AC1143" s="436">
        <v>90.6</v>
      </c>
      <c r="AD1143" s="436">
        <v>60.5</v>
      </c>
      <c r="AE1143" s="436">
        <v>72.3</v>
      </c>
      <c r="AF1143" s="436">
        <v>78.900000000000006</v>
      </c>
      <c r="AG1143" s="436">
        <v>22</v>
      </c>
      <c r="AH1143" s="436">
        <v>270</v>
      </c>
      <c r="AI1143" s="436">
        <v>99</v>
      </c>
      <c r="AJ1143" s="436">
        <v>55</v>
      </c>
      <c r="AK1143" s="436">
        <v>270</v>
      </c>
      <c r="AL1143" s="436">
        <v>99</v>
      </c>
      <c r="AM1143" s="436">
        <v>250</v>
      </c>
      <c r="AN1143" s="436">
        <v>25</v>
      </c>
      <c r="AO1143" s="436">
        <v>42</v>
      </c>
      <c r="AP1143" s="480">
        <v>181</v>
      </c>
      <c r="AQ1143" s="481">
        <v>38.182718327556913</v>
      </c>
      <c r="AR1143" s="446"/>
      <c r="AS1143" s="449">
        <v>2.7647865047260543</v>
      </c>
      <c r="AT1143" s="432" t="s">
        <v>1926</v>
      </c>
      <c r="AU1143" s="432" t="s">
        <v>1053</v>
      </c>
      <c r="AV1143" s="450" t="s">
        <v>1957</v>
      </c>
      <c r="AW1143" s="450" t="s">
        <v>1957</v>
      </c>
      <c r="AX1143" s="450" t="s">
        <v>1957</v>
      </c>
      <c r="AY1143" s="450" t="s">
        <v>1957</v>
      </c>
      <c r="AZ1143" s="450" t="s">
        <v>1957</v>
      </c>
      <c r="BA1143" s="450" t="s">
        <v>1957</v>
      </c>
      <c r="BB1143" s="450" t="s">
        <v>1957</v>
      </c>
      <c r="BC1143" s="450" t="s">
        <v>1957</v>
      </c>
      <c r="BD1143" s="450" t="s">
        <v>1957</v>
      </c>
      <c r="BE1143" s="451" t="s">
        <v>239</v>
      </c>
      <c r="BF1143" s="450" t="s">
        <v>239</v>
      </c>
      <c r="BG1143" s="451" t="s">
        <v>239</v>
      </c>
      <c r="BH1143" s="450" t="s">
        <v>239</v>
      </c>
      <c r="BI1143" s="446" t="s">
        <v>198</v>
      </c>
      <c r="BJ1143" s="482" t="s">
        <v>239</v>
      </c>
      <c r="BK1143" s="482" t="s">
        <v>239</v>
      </c>
      <c r="BL1143" s="453">
        <v>1.1499999999999999</v>
      </c>
      <c r="BM1143" s="454">
        <v>40</v>
      </c>
      <c r="BN1143" s="454" t="s">
        <v>195</v>
      </c>
      <c r="BO1143" s="483" t="s">
        <v>912</v>
      </c>
      <c r="BP1143" s="454" t="s">
        <v>195</v>
      </c>
      <c r="BQ1143" s="454" t="s">
        <v>195</v>
      </c>
      <c r="BT1143" s="485">
        <v>283.74284210000002</v>
      </c>
    </row>
    <row r="1144" spans="1:72" ht="13.5" customHeight="1">
      <c r="A1144" s="54" t="s">
        <v>1960</v>
      </c>
      <c r="B1144" s="432" t="s">
        <v>1924</v>
      </c>
      <c r="C1144" s="432">
        <v>10</v>
      </c>
      <c r="D1144" s="432">
        <v>4</v>
      </c>
      <c r="E1144" s="432" t="s">
        <v>1961</v>
      </c>
      <c r="F1144" s="433">
        <v>1755</v>
      </c>
      <c r="G1144" s="456">
        <v>1560</v>
      </c>
      <c r="H1144" s="479">
        <v>680</v>
      </c>
      <c r="I1144" s="435">
        <v>13</v>
      </c>
      <c r="J1144" s="436">
        <v>6.5</v>
      </c>
      <c r="K1144" s="437" t="s">
        <v>239</v>
      </c>
      <c r="L1144" s="438">
        <v>16</v>
      </c>
      <c r="M1144" s="475">
        <v>8</v>
      </c>
      <c r="N1144" s="437" t="s">
        <v>239</v>
      </c>
      <c r="O1144" s="438">
        <v>20</v>
      </c>
      <c r="P1144" s="475">
        <v>10</v>
      </c>
      <c r="Q1144" s="437" t="s">
        <v>239</v>
      </c>
      <c r="R1144" s="438">
        <v>25</v>
      </c>
      <c r="S1144" s="475">
        <v>12.5</v>
      </c>
      <c r="T1144" s="437" t="s">
        <v>239</v>
      </c>
      <c r="U1144" s="438">
        <f t="shared" si="71"/>
        <v>162</v>
      </c>
      <c r="V1144" s="475">
        <v>81</v>
      </c>
      <c r="W1144" s="437" t="s">
        <v>239</v>
      </c>
      <c r="X1144" s="443" t="s">
        <v>222</v>
      </c>
      <c r="Y1144" s="436" t="s">
        <v>194</v>
      </c>
      <c r="Z1144" s="436">
        <v>91.7</v>
      </c>
      <c r="AA1144" s="436">
        <v>92.2</v>
      </c>
      <c r="AB1144" s="436">
        <v>91.7</v>
      </c>
      <c r="AC1144" s="436">
        <v>90.6</v>
      </c>
      <c r="AD1144" s="436">
        <v>63.8</v>
      </c>
      <c r="AE1144" s="436">
        <v>76.2</v>
      </c>
      <c r="AF1144" s="436">
        <v>81.7</v>
      </c>
      <c r="AG1144" s="436">
        <v>30</v>
      </c>
      <c r="AH1144" s="436">
        <v>270</v>
      </c>
      <c r="AI1144" s="436">
        <v>123</v>
      </c>
      <c r="AJ1144" s="436">
        <v>75</v>
      </c>
      <c r="AK1144" s="436">
        <v>270</v>
      </c>
      <c r="AL1144" s="436">
        <v>123</v>
      </c>
      <c r="AM1144" s="436">
        <v>253</v>
      </c>
      <c r="AN1144" s="436">
        <v>20</v>
      </c>
      <c r="AO1144" s="436">
        <v>36</v>
      </c>
      <c r="AP1144" s="480">
        <v>181</v>
      </c>
      <c r="AQ1144" s="481">
        <v>40.728663183377016</v>
      </c>
      <c r="AR1144" s="446"/>
      <c r="AS1144" s="449">
        <v>3.0022016111099337</v>
      </c>
      <c r="AT1144" s="432" t="s">
        <v>1926</v>
      </c>
      <c r="AU1144" s="432" t="s">
        <v>1053</v>
      </c>
      <c r="AV1144" s="450" t="s">
        <v>1957</v>
      </c>
      <c r="AW1144" s="450" t="s">
        <v>1957</v>
      </c>
      <c r="AX1144" s="450" t="s">
        <v>1957</v>
      </c>
      <c r="AY1144" s="450" t="s">
        <v>1957</v>
      </c>
      <c r="AZ1144" s="450" t="s">
        <v>1957</v>
      </c>
      <c r="BA1144" s="450" t="s">
        <v>1957</v>
      </c>
      <c r="BB1144" s="450" t="s">
        <v>1957</v>
      </c>
      <c r="BC1144" s="450" t="s">
        <v>1957</v>
      </c>
      <c r="BD1144" s="450" t="s">
        <v>1957</v>
      </c>
      <c r="BE1144" s="451" t="s">
        <v>239</v>
      </c>
      <c r="BF1144" s="450" t="s">
        <v>239</v>
      </c>
      <c r="BG1144" s="451" t="s">
        <v>239</v>
      </c>
      <c r="BH1144" s="450" t="s">
        <v>239</v>
      </c>
      <c r="BI1144" s="446" t="s">
        <v>198</v>
      </c>
      <c r="BJ1144" s="482" t="s">
        <v>239</v>
      </c>
      <c r="BK1144" s="482" t="s">
        <v>239</v>
      </c>
      <c r="BL1144" s="453">
        <v>1.1499999999999999</v>
      </c>
      <c r="BM1144" s="454">
        <v>40</v>
      </c>
      <c r="BN1144" s="454" t="s">
        <v>195</v>
      </c>
      <c r="BO1144" s="483" t="s">
        <v>912</v>
      </c>
      <c r="BP1144" s="454" t="s">
        <v>195</v>
      </c>
      <c r="BQ1144" s="454" t="s">
        <v>195</v>
      </c>
      <c r="BT1144" s="485">
        <v>253.72216839999999</v>
      </c>
    </row>
    <row r="1145" spans="1:72" ht="13.5" customHeight="1">
      <c r="A1145" s="54" t="s">
        <v>1962</v>
      </c>
      <c r="B1145" s="432" t="s">
        <v>1924</v>
      </c>
      <c r="C1145" s="432">
        <v>15</v>
      </c>
      <c r="D1145" s="432">
        <v>4</v>
      </c>
      <c r="E1145" s="432" t="s">
        <v>1963</v>
      </c>
      <c r="F1145" s="433">
        <v>1770</v>
      </c>
      <c r="G1145" s="456">
        <v>1570</v>
      </c>
      <c r="H1145" s="479">
        <v>708</v>
      </c>
      <c r="I1145" s="435">
        <v>16</v>
      </c>
      <c r="J1145" s="436">
        <v>8</v>
      </c>
      <c r="K1145" s="437" t="s">
        <v>239</v>
      </c>
      <c r="L1145" s="438">
        <v>25.6</v>
      </c>
      <c r="M1145" s="475">
        <v>12.8</v>
      </c>
      <c r="N1145" s="437" t="s">
        <v>239</v>
      </c>
      <c r="O1145" s="438">
        <v>30.4</v>
      </c>
      <c r="P1145" s="475">
        <v>15.2</v>
      </c>
      <c r="Q1145" s="437" t="s">
        <v>239</v>
      </c>
      <c r="R1145" s="438">
        <v>38</v>
      </c>
      <c r="S1145" s="475">
        <v>19</v>
      </c>
      <c r="T1145" s="437" t="s">
        <v>239</v>
      </c>
      <c r="U1145" s="438">
        <f t="shared" si="71"/>
        <v>232</v>
      </c>
      <c r="V1145" s="475">
        <v>116</v>
      </c>
      <c r="W1145" s="437" t="s">
        <v>239</v>
      </c>
      <c r="X1145" s="443" t="s">
        <v>231</v>
      </c>
      <c r="Y1145" s="436" t="s">
        <v>194</v>
      </c>
      <c r="Z1145" s="436">
        <v>92.3</v>
      </c>
      <c r="AA1145" s="436">
        <v>92.8</v>
      </c>
      <c r="AB1145" s="436">
        <v>92.4</v>
      </c>
      <c r="AC1145" s="436">
        <v>91.4</v>
      </c>
      <c r="AD1145" s="436">
        <v>64.5</v>
      </c>
      <c r="AE1145" s="436">
        <v>74.7</v>
      </c>
      <c r="AF1145" s="436">
        <v>80</v>
      </c>
      <c r="AG1145" s="436">
        <v>44</v>
      </c>
      <c r="AH1145" s="436">
        <v>185</v>
      </c>
      <c r="AI1145" s="436">
        <v>103.5</v>
      </c>
      <c r="AJ1145" s="436">
        <v>61</v>
      </c>
      <c r="AK1145" s="436">
        <v>185</v>
      </c>
      <c r="AL1145" s="436">
        <v>103.5</v>
      </c>
      <c r="AM1145" s="436">
        <v>140</v>
      </c>
      <c r="AN1145" s="436">
        <v>21</v>
      </c>
      <c r="AO1145" s="436">
        <v>33</v>
      </c>
      <c r="AP1145" s="480">
        <v>219</v>
      </c>
      <c r="AQ1145" s="481">
        <v>56.00275963339719</v>
      </c>
      <c r="AR1145" s="446"/>
      <c r="AS1145" s="449">
        <v>5.4283204644980589</v>
      </c>
      <c r="AT1145" s="432" t="s">
        <v>1926</v>
      </c>
      <c r="AU1145" s="432" t="s">
        <v>1053</v>
      </c>
      <c r="AV1145" s="450" t="s">
        <v>1957</v>
      </c>
      <c r="AW1145" s="450" t="s">
        <v>1957</v>
      </c>
      <c r="AX1145" s="450" t="s">
        <v>1957</v>
      </c>
      <c r="AY1145" s="450" t="s">
        <v>1957</v>
      </c>
      <c r="AZ1145" s="450" t="s">
        <v>1957</v>
      </c>
      <c r="BA1145" s="450" t="s">
        <v>1957</v>
      </c>
      <c r="BB1145" s="450" t="s">
        <v>1957</v>
      </c>
      <c r="BC1145" s="450" t="s">
        <v>1957</v>
      </c>
      <c r="BD1145" s="450" t="s">
        <v>1957</v>
      </c>
      <c r="BE1145" s="451" t="s">
        <v>239</v>
      </c>
      <c r="BF1145" s="450" t="s">
        <v>239</v>
      </c>
      <c r="BG1145" s="451" t="s">
        <v>239</v>
      </c>
      <c r="BH1145" s="450" t="s">
        <v>239</v>
      </c>
      <c r="BI1145" s="446" t="s">
        <v>198</v>
      </c>
      <c r="BJ1145" s="482" t="s">
        <v>239</v>
      </c>
      <c r="BK1145" s="482" t="s">
        <v>239</v>
      </c>
      <c r="BL1145" s="453">
        <v>1.1499999999999999</v>
      </c>
      <c r="BM1145" s="454">
        <v>40</v>
      </c>
      <c r="BN1145" s="454" t="s">
        <v>195</v>
      </c>
      <c r="BO1145" s="483" t="s">
        <v>912</v>
      </c>
      <c r="BP1145" s="454" t="s">
        <v>195</v>
      </c>
      <c r="BQ1145" s="454" t="s">
        <v>195</v>
      </c>
      <c r="BT1145" s="485">
        <v>159.80076320000001</v>
      </c>
    </row>
    <row r="1146" spans="1:72" ht="13.5" customHeight="1">
      <c r="A1146" s="54" t="s">
        <v>1964</v>
      </c>
      <c r="B1146" s="432" t="s">
        <v>1924</v>
      </c>
      <c r="C1146" s="432">
        <v>20</v>
      </c>
      <c r="D1146" s="432">
        <v>4</v>
      </c>
      <c r="E1146" s="432" t="s">
        <v>1965</v>
      </c>
      <c r="F1146" s="433">
        <v>1770</v>
      </c>
      <c r="G1146" s="456">
        <v>1570</v>
      </c>
      <c r="H1146" s="479">
        <v>920</v>
      </c>
      <c r="I1146" s="435">
        <v>21</v>
      </c>
      <c r="J1146" s="436">
        <v>10.5</v>
      </c>
      <c r="K1146" s="437" t="s">
        <v>239</v>
      </c>
      <c r="L1146" s="438">
        <v>31</v>
      </c>
      <c r="M1146" s="475">
        <v>15.5</v>
      </c>
      <c r="N1146" s="437" t="s">
        <v>239</v>
      </c>
      <c r="O1146" s="438">
        <v>40</v>
      </c>
      <c r="P1146" s="475">
        <v>20</v>
      </c>
      <c r="Q1146" s="437" t="s">
        <v>239</v>
      </c>
      <c r="R1146" s="438">
        <v>50</v>
      </c>
      <c r="S1146" s="475">
        <v>25</v>
      </c>
      <c r="T1146" s="437" t="s">
        <v>239</v>
      </c>
      <c r="U1146" s="438">
        <f t="shared" si="71"/>
        <v>290</v>
      </c>
      <c r="V1146" s="475">
        <v>145</v>
      </c>
      <c r="W1146" s="437" t="s">
        <v>239</v>
      </c>
      <c r="X1146" s="443" t="s">
        <v>231</v>
      </c>
      <c r="Y1146" s="436" t="s">
        <v>194</v>
      </c>
      <c r="Z1146" s="436">
        <v>93.1</v>
      </c>
      <c r="AA1146" s="436">
        <v>93.4</v>
      </c>
      <c r="AB1146" s="436">
        <v>93</v>
      </c>
      <c r="AC1146" s="436">
        <v>92</v>
      </c>
      <c r="AD1146" s="436">
        <v>65.3</v>
      </c>
      <c r="AE1146" s="436">
        <v>75.900000000000006</v>
      </c>
      <c r="AF1146" s="436">
        <v>80.5</v>
      </c>
      <c r="AG1146" s="436">
        <v>60</v>
      </c>
      <c r="AH1146" s="436">
        <v>185</v>
      </c>
      <c r="AI1146" s="436">
        <v>144</v>
      </c>
      <c r="AJ1146" s="432">
        <v>103</v>
      </c>
      <c r="AK1146" s="432">
        <v>185</v>
      </c>
      <c r="AL1146" s="432">
        <v>144</v>
      </c>
      <c r="AM1146" s="432">
        <v>173</v>
      </c>
      <c r="AN1146" s="436">
        <v>15</v>
      </c>
      <c r="AO1146" s="436">
        <v>33</v>
      </c>
      <c r="AP1146" s="480">
        <v>219</v>
      </c>
      <c r="AQ1146" s="480">
        <v>66.453485252444807</v>
      </c>
      <c r="AR1146" s="480"/>
      <c r="AS1146" s="449">
        <v>6.7623278398649367</v>
      </c>
      <c r="AT1146" s="432" t="s">
        <v>1926</v>
      </c>
      <c r="AU1146" s="432" t="s">
        <v>1053</v>
      </c>
      <c r="AV1146" s="450" t="s">
        <v>1957</v>
      </c>
      <c r="AW1146" s="450" t="s">
        <v>1957</v>
      </c>
      <c r="AX1146" s="450" t="s">
        <v>1957</v>
      </c>
      <c r="AY1146" s="450" t="s">
        <v>1957</v>
      </c>
      <c r="AZ1146" s="450" t="s">
        <v>1957</v>
      </c>
      <c r="BA1146" s="450" t="s">
        <v>1957</v>
      </c>
      <c r="BB1146" s="450" t="s">
        <v>1957</v>
      </c>
      <c r="BC1146" s="450" t="s">
        <v>1957</v>
      </c>
      <c r="BD1146" s="450" t="s">
        <v>1957</v>
      </c>
      <c r="BE1146" s="451" t="s">
        <v>239</v>
      </c>
      <c r="BF1146" s="450" t="s">
        <v>239</v>
      </c>
      <c r="BG1146" s="451" t="s">
        <v>239</v>
      </c>
      <c r="BH1146" s="450" t="s">
        <v>239</v>
      </c>
      <c r="BI1146" s="446" t="s">
        <v>198</v>
      </c>
      <c r="BJ1146" s="482" t="s">
        <v>239</v>
      </c>
      <c r="BK1146" s="482" t="s">
        <v>239</v>
      </c>
      <c r="BL1146" s="453">
        <v>1.1499999999999999</v>
      </c>
      <c r="BM1146" s="454">
        <v>40</v>
      </c>
      <c r="BN1146" s="454" t="s">
        <v>195</v>
      </c>
      <c r="BO1146" s="483" t="s">
        <v>912</v>
      </c>
      <c r="BP1146" s="454" t="s">
        <v>195</v>
      </c>
      <c r="BQ1146" s="454" t="s">
        <v>195</v>
      </c>
      <c r="BT1146" s="485">
        <v>163.16</v>
      </c>
    </row>
    <row r="1147" spans="1:72" ht="13.5" customHeight="1">
      <c r="A1147" s="54" t="s">
        <v>1966</v>
      </c>
      <c r="B1147" s="432" t="s">
        <v>1924</v>
      </c>
      <c r="C1147" s="432">
        <v>5</v>
      </c>
      <c r="D1147" s="432">
        <v>2</v>
      </c>
      <c r="E1147" s="432" t="s">
        <v>1956</v>
      </c>
      <c r="F1147" s="433">
        <v>3505</v>
      </c>
      <c r="G1147" s="456">
        <v>3119</v>
      </c>
      <c r="H1147" s="479">
        <v>1367</v>
      </c>
      <c r="I1147" s="435">
        <v>4</v>
      </c>
      <c r="J1147" s="436">
        <v>2</v>
      </c>
      <c r="K1147" s="437" t="s">
        <v>239</v>
      </c>
      <c r="L1147" s="438">
        <v>6.8</v>
      </c>
      <c r="M1147" s="475">
        <v>3.4</v>
      </c>
      <c r="N1147" s="437" t="s">
        <v>239</v>
      </c>
      <c r="O1147" s="438">
        <v>9.1999999999999993</v>
      </c>
      <c r="P1147" s="475">
        <v>4.5999999999999996</v>
      </c>
      <c r="Q1147" s="437" t="s">
        <v>239</v>
      </c>
      <c r="R1147" s="438">
        <v>12</v>
      </c>
      <c r="S1147" s="475">
        <v>6</v>
      </c>
      <c r="T1147" s="437" t="s">
        <v>239</v>
      </c>
      <c r="U1147" s="438">
        <f t="shared" si="71"/>
        <v>92</v>
      </c>
      <c r="V1147" s="475">
        <v>46</v>
      </c>
      <c r="W1147" s="437" t="s">
        <v>239</v>
      </c>
      <c r="X1147" s="443" t="s">
        <v>213</v>
      </c>
      <c r="Y1147" s="436" t="s">
        <v>194</v>
      </c>
      <c r="Z1147" s="436">
        <v>88.2</v>
      </c>
      <c r="AA1147" s="436">
        <v>89.1</v>
      </c>
      <c r="AB1147" s="436">
        <v>88.5</v>
      </c>
      <c r="AC1147" s="436">
        <v>87</v>
      </c>
      <c r="AD1147" s="436">
        <v>78.099999999999994</v>
      </c>
      <c r="AE1147" s="436">
        <v>85.9</v>
      </c>
      <c r="AF1147" s="436">
        <v>88.2</v>
      </c>
      <c r="AG1147" s="436">
        <v>7.5</v>
      </c>
      <c r="AH1147" s="436">
        <v>170</v>
      </c>
      <c r="AI1147" s="436">
        <v>31.5</v>
      </c>
      <c r="AJ1147" s="436">
        <v>12.5</v>
      </c>
      <c r="AK1147" s="436">
        <v>170</v>
      </c>
      <c r="AL1147" s="436">
        <v>31.5</v>
      </c>
      <c r="AM1147" s="436">
        <v>166</v>
      </c>
      <c r="AN1147" s="436">
        <v>15</v>
      </c>
      <c r="AO1147" s="436">
        <v>29</v>
      </c>
      <c r="AP1147" s="480">
        <v>155</v>
      </c>
      <c r="AQ1147" s="481">
        <v>17.256843894003183</v>
      </c>
      <c r="AR1147" s="446"/>
      <c r="AS1147" s="449">
        <v>0.60078919488765758</v>
      </c>
      <c r="AT1147" s="432" t="s">
        <v>1926</v>
      </c>
      <c r="AU1147" s="432" t="s">
        <v>1053</v>
      </c>
      <c r="AV1147" s="450" t="s">
        <v>1957</v>
      </c>
      <c r="AW1147" s="450" t="s">
        <v>1957</v>
      </c>
      <c r="AX1147" s="450" t="s">
        <v>1957</v>
      </c>
      <c r="AY1147" s="450" t="s">
        <v>1957</v>
      </c>
      <c r="AZ1147" s="450" t="s">
        <v>1957</v>
      </c>
      <c r="BA1147" s="450" t="s">
        <v>1957</v>
      </c>
      <c r="BB1147" s="450" t="s">
        <v>1957</v>
      </c>
      <c r="BC1147" s="450" t="s">
        <v>1957</v>
      </c>
      <c r="BD1147" s="450" t="s">
        <v>1957</v>
      </c>
      <c r="BE1147" s="451" t="s">
        <v>239</v>
      </c>
      <c r="BF1147" s="450" t="s">
        <v>239</v>
      </c>
      <c r="BG1147" s="451" t="s">
        <v>239</v>
      </c>
      <c r="BH1147" s="450" t="s">
        <v>239</v>
      </c>
      <c r="BI1147" s="446" t="s">
        <v>198</v>
      </c>
      <c r="BJ1147" s="482" t="s">
        <v>239</v>
      </c>
      <c r="BK1147" s="482" t="s">
        <v>239</v>
      </c>
      <c r="BL1147" s="453">
        <v>1.1499999999999999</v>
      </c>
      <c r="BM1147" s="454">
        <v>40</v>
      </c>
      <c r="BN1147" s="454" t="s">
        <v>195</v>
      </c>
      <c r="BO1147" s="483" t="s">
        <v>912</v>
      </c>
      <c r="BP1147" s="454" t="s">
        <v>195</v>
      </c>
      <c r="BQ1147" s="454" t="s">
        <v>195</v>
      </c>
      <c r="BT1147" s="485">
        <v>227.81</v>
      </c>
    </row>
    <row r="1148" spans="1:72" ht="13.5" customHeight="1">
      <c r="A1148" s="54" t="s">
        <v>1967</v>
      </c>
      <c r="B1148" s="432" t="s">
        <v>1924</v>
      </c>
      <c r="C1148" s="432">
        <v>7.5</v>
      </c>
      <c r="D1148" s="432">
        <v>2</v>
      </c>
      <c r="E1148" s="432" t="s">
        <v>1959</v>
      </c>
      <c r="F1148" s="433">
        <v>3520</v>
      </c>
      <c r="G1148" s="456">
        <v>3160</v>
      </c>
      <c r="H1148" s="479">
        <v>1120</v>
      </c>
      <c r="I1148" s="435">
        <v>6</v>
      </c>
      <c r="J1148" s="436">
        <v>3</v>
      </c>
      <c r="K1148" s="437" t="s">
        <v>239</v>
      </c>
      <c r="L1148" s="438">
        <v>10</v>
      </c>
      <c r="M1148" s="475">
        <v>5</v>
      </c>
      <c r="N1148" s="437" t="s">
        <v>239</v>
      </c>
      <c r="O1148" s="438">
        <v>13.4</v>
      </c>
      <c r="P1148" s="475">
        <v>6.7</v>
      </c>
      <c r="Q1148" s="437" t="s">
        <v>239</v>
      </c>
      <c r="R1148" s="438">
        <v>17.600000000000001</v>
      </c>
      <c r="S1148" s="475">
        <v>8.8000000000000007</v>
      </c>
      <c r="T1148" s="437" t="s">
        <v>239</v>
      </c>
      <c r="U1148" s="438">
        <f t="shared" si="71"/>
        <v>126</v>
      </c>
      <c r="V1148" s="475">
        <v>63</v>
      </c>
      <c r="W1148" s="437" t="s">
        <v>239</v>
      </c>
      <c r="X1148" s="443" t="s">
        <v>222</v>
      </c>
      <c r="Y1148" s="436" t="s">
        <v>194</v>
      </c>
      <c r="Z1148" s="436">
        <v>89.6</v>
      </c>
      <c r="AA1148" s="436">
        <v>90.1</v>
      </c>
      <c r="AB1148" s="436">
        <v>89.5</v>
      </c>
      <c r="AC1148" s="436">
        <v>88.1</v>
      </c>
      <c r="AD1148" s="436">
        <v>78.5</v>
      </c>
      <c r="AE1148" s="436">
        <v>86.8</v>
      </c>
      <c r="AF1148" s="436">
        <v>89.2</v>
      </c>
      <c r="AG1148" s="436">
        <v>11</v>
      </c>
      <c r="AH1148" s="436">
        <v>180</v>
      </c>
      <c r="AI1148" s="436">
        <v>53.9</v>
      </c>
      <c r="AJ1148" s="436">
        <v>19</v>
      </c>
      <c r="AK1148" s="436">
        <v>180</v>
      </c>
      <c r="AL1148" s="436">
        <v>53.9</v>
      </c>
      <c r="AM1148" s="436">
        <v>173</v>
      </c>
      <c r="AN1148" s="436">
        <v>17</v>
      </c>
      <c r="AO1148" s="436">
        <v>30</v>
      </c>
      <c r="AP1148" s="480">
        <v>181</v>
      </c>
      <c r="AQ1148" s="481">
        <v>25.682735154423384</v>
      </c>
      <c r="AR1148" s="446"/>
      <c r="AS1148" s="449">
        <v>1.4435977118812049</v>
      </c>
      <c r="AT1148" s="432" t="s">
        <v>1926</v>
      </c>
      <c r="AU1148" s="432" t="s">
        <v>1053</v>
      </c>
      <c r="AV1148" s="450" t="s">
        <v>1957</v>
      </c>
      <c r="AW1148" s="450" t="s">
        <v>1957</v>
      </c>
      <c r="AX1148" s="450" t="s">
        <v>1957</v>
      </c>
      <c r="AY1148" s="450" t="s">
        <v>1957</v>
      </c>
      <c r="AZ1148" s="450" t="s">
        <v>1957</v>
      </c>
      <c r="BA1148" s="450" t="s">
        <v>1957</v>
      </c>
      <c r="BB1148" s="450" t="s">
        <v>1957</v>
      </c>
      <c r="BC1148" s="450" t="s">
        <v>1957</v>
      </c>
      <c r="BD1148" s="450" t="s">
        <v>1957</v>
      </c>
      <c r="BE1148" s="451" t="s">
        <v>239</v>
      </c>
      <c r="BF1148" s="450" t="s">
        <v>239</v>
      </c>
      <c r="BG1148" s="451" t="s">
        <v>239</v>
      </c>
      <c r="BH1148" s="450" t="s">
        <v>239</v>
      </c>
      <c r="BI1148" s="446" t="s">
        <v>198</v>
      </c>
      <c r="BJ1148" s="482" t="s">
        <v>239</v>
      </c>
      <c r="BK1148" s="482" t="s">
        <v>239</v>
      </c>
      <c r="BL1148" s="453">
        <v>1.1499999999999999</v>
      </c>
      <c r="BM1148" s="454">
        <v>40</v>
      </c>
      <c r="BN1148" s="454" t="s">
        <v>195</v>
      </c>
      <c r="BO1148" s="483" t="s">
        <v>912</v>
      </c>
      <c r="BP1148" s="454" t="s">
        <v>195</v>
      </c>
      <c r="BQ1148" s="454" t="s">
        <v>195</v>
      </c>
      <c r="BT1148" s="485">
        <v>242.82336839999999</v>
      </c>
    </row>
    <row r="1149" spans="1:72" ht="13.5" customHeight="1">
      <c r="A1149" s="54" t="s">
        <v>1968</v>
      </c>
      <c r="B1149" s="432" t="s">
        <v>1924</v>
      </c>
      <c r="C1149" s="432">
        <v>10</v>
      </c>
      <c r="D1149" s="432">
        <v>2</v>
      </c>
      <c r="E1149" s="432" t="s">
        <v>1961</v>
      </c>
      <c r="F1149" s="433">
        <v>3515</v>
      </c>
      <c r="G1149" s="456">
        <v>3130</v>
      </c>
      <c r="H1149" s="479">
        <v>1370</v>
      </c>
      <c r="I1149" s="435">
        <v>7</v>
      </c>
      <c r="J1149" s="436">
        <v>3.5</v>
      </c>
      <c r="K1149" s="437" t="s">
        <v>239</v>
      </c>
      <c r="L1149" s="438">
        <v>12.6</v>
      </c>
      <c r="M1149" s="475">
        <v>6.3</v>
      </c>
      <c r="N1149" s="437" t="s">
        <v>239</v>
      </c>
      <c r="O1149" s="438">
        <v>17.399999999999999</v>
      </c>
      <c r="P1149" s="475">
        <v>8.6999999999999993</v>
      </c>
      <c r="Q1149" s="437" t="s">
        <v>239</v>
      </c>
      <c r="R1149" s="438">
        <v>23</v>
      </c>
      <c r="S1149" s="475">
        <v>11.5</v>
      </c>
      <c r="T1149" s="437" t="s">
        <v>239</v>
      </c>
      <c r="U1149" s="438">
        <f t="shared" si="71"/>
        <v>162</v>
      </c>
      <c r="V1149" s="475">
        <v>81</v>
      </c>
      <c r="W1149" s="437" t="s">
        <v>239</v>
      </c>
      <c r="X1149" s="443" t="s">
        <v>222</v>
      </c>
      <c r="Y1149" s="436" t="s">
        <v>194</v>
      </c>
      <c r="Z1149" s="436">
        <v>91</v>
      </c>
      <c r="AA1149" s="436">
        <v>91.1</v>
      </c>
      <c r="AB1149" s="436">
        <v>90.2</v>
      </c>
      <c r="AC1149" s="436">
        <v>88.9</v>
      </c>
      <c r="AD1149" s="436">
        <v>81.5</v>
      </c>
      <c r="AE1149" s="436">
        <v>88.8</v>
      </c>
      <c r="AF1149" s="436">
        <v>90.3</v>
      </c>
      <c r="AG1149" s="436">
        <v>15</v>
      </c>
      <c r="AH1149" s="436">
        <v>180</v>
      </c>
      <c r="AI1149" s="436">
        <v>66</v>
      </c>
      <c r="AJ1149" s="436">
        <v>25</v>
      </c>
      <c r="AK1149" s="436">
        <v>180</v>
      </c>
      <c r="AL1149" s="436">
        <v>66</v>
      </c>
      <c r="AM1149" s="436">
        <v>166</v>
      </c>
      <c r="AN1149" s="436">
        <v>14</v>
      </c>
      <c r="AO1149" s="436">
        <v>28</v>
      </c>
      <c r="AP1149" s="480">
        <v>181</v>
      </c>
      <c r="AQ1149" s="481">
        <v>31.742481083559184</v>
      </c>
      <c r="AR1149" s="446"/>
      <c r="AS1149" s="449">
        <v>1.9591132035706404</v>
      </c>
      <c r="AT1149" s="432" t="s">
        <v>1926</v>
      </c>
      <c r="AU1149" s="432" t="s">
        <v>1053</v>
      </c>
      <c r="AV1149" s="450" t="s">
        <v>1957</v>
      </c>
      <c r="AW1149" s="450" t="s">
        <v>1957</v>
      </c>
      <c r="AX1149" s="450" t="s">
        <v>1957</v>
      </c>
      <c r="AY1149" s="450" t="s">
        <v>1957</v>
      </c>
      <c r="AZ1149" s="450" t="s">
        <v>1957</v>
      </c>
      <c r="BA1149" s="450" t="s">
        <v>1957</v>
      </c>
      <c r="BB1149" s="450" t="s">
        <v>1957</v>
      </c>
      <c r="BC1149" s="450" t="s">
        <v>1957</v>
      </c>
      <c r="BD1149" s="450" t="s">
        <v>1957</v>
      </c>
      <c r="BE1149" s="451" t="s">
        <v>239</v>
      </c>
      <c r="BF1149" s="450" t="s">
        <v>239</v>
      </c>
      <c r="BG1149" s="451" t="s">
        <v>239</v>
      </c>
      <c r="BH1149" s="450" t="s">
        <v>239</v>
      </c>
      <c r="BI1149" s="446" t="s">
        <v>198</v>
      </c>
      <c r="BJ1149" s="482" t="s">
        <v>239</v>
      </c>
      <c r="BK1149" s="482" t="s">
        <v>239</v>
      </c>
      <c r="BL1149" s="453">
        <v>1.1499999999999999</v>
      </c>
      <c r="BM1149" s="454">
        <v>40</v>
      </c>
      <c r="BN1149" s="454" t="s">
        <v>195</v>
      </c>
      <c r="BO1149" s="483" t="s">
        <v>912</v>
      </c>
      <c r="BP1149" s="454" t="s">
        <v>195</v>
      </c>
      <c r="BQ1149" s="454" t="s">
        <v>195</v>
      </c>
      <c r="BT1149" s="485">
        <v>227.57</v>
      </c>
    </row>
    <row r="1150" spans="1:72" ht="13.5" customHeight="1">
      <c r="A1150" s="54" t="s">
        <v>1969</v>
      </c>
      <c r="B1150" s="432" t="s">
        <v>1924</v>
      </c>
      <c r="C1150" s="432">
        <v>15</v>
      </c>
      <c r="D1150" s="432">
        <v>2</v>
      </c>
      <c r="E1150" s="432" t="s">
        <v>1963</v>
      </c>
      <c r="F1150" s="433">
        <v>3530</v>
      </c>
      <c r="G1150" s="456">
        <v>3530</v>
      </c>
      <c r="H1150" s="479">
        <v>3140</v>
      </c>
      <c r="I1150" s="435">
        <v>10.199999999999999</v>
      </c>
      <c r="J1150" s="436">
        <v>5.0999999999999996</v>
      </c>
      <c r="K1150" s="437" t="s">
        <v>239</v>
      </c>
      <c r="L1150" s="438">
        <v>19.2</v>
      </c>
      <c r="M1150" s="475">
        <v>9.6</v>
      </c>
      <c r="N1150" s="437" t="s">
        <v>239</v>
      </c>
      <c r="O1150" s="438">
        <v>26.4</v>
      </c>
      <c r="P1150" s="475">
        <v>13.2</v>
      </c>
      <c r="Q1150" s="437" t="s">
        <v>239</v>
      </c>
      <c r="R1150" s="438">
        <v>35</v>
      </c>
      <c r="S1150" s="475">
        <v>17.5</v>
      </c>
      <c r="T1150" s="437" t="s">
        <v>239</v>
      </c>
      <c r="U1150" s="438">
        <f t="shared" si="71"/>
        <v>232</v>
      </c>
      <c r="V1150" s="475">
        <v>116</v>
      </c>
      <c r="W1150" s="437" t="s">
        <v>239</v>
      </c>
      <c r="X1150" s="443" t="s">
        <v>231</v>
      </c>
      <c r="Y1150" s="436" t="s">
        <v>194</v>
      </c>
      <c r="Z1150" s="436">
        <v>90.7</v>
      </c>
      <c r="AA1150" s="436">
        <v>91.3</v>
      </c>
      <c r="AB1150" s="436">
        <v>91</v>
      </c>
      <c r="AC1150" s="436">
        <v>89.8</v>
      </c>
      <c r="AD1150" s="436">
        <v>80.599999999999994</v>
      </c>
      <c r="AE1150" s="436">
        <v>87.4</v>
      </c>
      <c r="AF1150" s="436">
        <v>88.2</v>
      </c>
      <c r="AG1150" s="436">
        <v>22</v>
      </c>
      <c r="AH1150" s="436">
        <v>210</v>
      </c>
      <c r="AI1150" s="436">
        <v>57.2</v>
      </c>
      <c r="AJ1150" s="436">
        <v>43</v>
      </c>
      <c r="AK1150" s="436">
        <v>210</v>
      </c>
      <c r="AL1150" s="436">
        <v>57.2</v>
      </c>
      <c r="AM1150" s="436">
        <v>196</v>
      </c>
      <c r="AN1150" s="436">
        <v>24</v>
      </c>
      <c r="AO1150" s="436">
        <v>48</v>
      </c>
      <c r="AP1150" s="480">
        <v>219</v>
      </c>
      <c r="AQ1150" s="481">
        <v>46.440836722724399</v>
      </c>
      <c r="AR1150" s="446"/>
      <c r="AS1150" s="449">
        <v>3.7820056802243505</v>
      </c>
      <c r="AT1150" s="432" t="s">
        <v>1926</v>
      </c>
      <c r="AU1150" s="432" t="s">
        <v>1053</v>
      </c>
      <c r="AV1150" s="450" t="s">
        <v>1957</v>
      </c>
      <c r="AW1150" s="450" t="s">
        <v>1957</v>
      </c>
      <c r="AX1150" s="450" t="s">
        <v>1957</v>
      </c>
      <c r="AY1150" s="450" t="s">
        <v>1957</v>
      </c>
      <c r="AZ1150" s="450" t="s">
        <v>1957</v>
      </c>
      <c r="BA1150" s="450" t="s">
        <v>1957</v>
      </c>
      <c r="BB1150" s="450" t="s">
        <v>1957</v>
      </c>
      <c r="BC1150" s="450" t="s">
        <v>1957</v>
      </c>
      <c r="BD1150" s="450" t="s">
        <v>1957</v>
      </c>
      <c r="BE1150" s="451" t="s">
        <v>239</v>
      </c>
      <c r="BF1150" s="450" t="s">
        <v>239</v>
      </c>
      <c r="BG1150" s="451" t="s">
        <v>239</v>
      </c>
      <c r="BH1150" s="450" t="s">
        <v>239</v>
      </c>
      <c r="BI1150" s="446" t="s">
        <v>198</v>
      </c>
      <c r="BJ1150" s="482" t="s">
        <v>239</v>
      </c>
      <c r="BK1150" s="482" t="s">
        <v>239</v>
      </c>
      <c r="BL1150" s="453">
        <v>1.1499999999999999</v>
      </c>
      <c r="BM1150" s="454">
        <v>40</v>
      </c>
      <c r="BN1150" s="454" t="s">
        <v>195</v>
      </c>
      <c r="BO1150" s="483" t="s">
        <v>912</v>
      </c>
      <c r="BP1150" s="454" t="s">
        <v>195</v>
      </c>
      <c r="BQ1150" s="454" t="s">
        <v>195</v>
      </c>
      <c r="BT1150" s="485">
        <v>184.96333680000001</v>
      </c>
    </row>
    <row r="1151" spans="1:72" ht="13.5" customHeight="1">
      <c r="A1151" s="54" t="s">
        <v>1970</v>
      </c>
      <c r="B1151" s="432" t="s">
        <v>1924</v>
      </c>
      <c r="C1151" s="432">
        <v>20</v>
      </c>
      <c r="D1151" s="432">
        <v>2</v>
      </c>
      <c r="E1151" s="432" t="s">
        <v>1965</v>
      </c>
      <c r="F1151" s="433">
        <v>3515</v>
      </c>
      <c r="G1151" s="456">
        <v>3515</v>
      </c>
      <c r="H1151" s="479">
        <v>3128</v>
      </c>
      <c r="I1151" s="435">
        <v>10.4</v>
      </c>
      <c r="J1151" s="436">
        <v>5.2</v>
      </c>
      <c r="K1151" s="437" t="s">
        <v>239</v>
      </c>
      <c r="L1151" s="438">
        <v>23.6</v>
      </c>
      <c r="M1151" s="475">
        <v>11.8</v>
      </c>
      <c r="N1151" s="437" t="s">
        <v>239</v>
      </c>
      <c r="O1151" s="438">
        <v>33</v>
      </c>
      <c r="P1151" s="475">
        <v>16.5</v>
      </c>
      <c r="Q1151" s="437" t="s">
        <v>239</v>
      </c>
      <c r="R1151" s="438">
        <v>45</v>
      </c>
      <c r="S1151" s="475">
        <v>22.5</v>
      </c>
      <c r="T1151" s="437" t="s">
        <v>239</v>
      </c>
      <c r="U1151" s="438">
        <f t="shared" si="71"/>
        <v>290</v>
      </c>
      <c r="V1151" s="475">
        <v>145</v>
      </c>
      <c r="W1151" s="437" t="s">
        <v>239</v>
      </c>
      <c r="X1151" s="443" t="s">
        <v>231</v>
      </c>
      <c r="Y1151" s="436" t="s">
        <v>194</v>
      </c>
      <c r="Z1151" s="436">
        <v>92.1</v>
      </c>
      <c r="AA1151" s="436">
        <v>91.6</v>
      </c>
      <c r="AB1151" s="436">
        <v>91</v>
      </c>
      <c r="AC1151" s="436">
        <v>89.8</v>
      </c>
      <c r="AD1151" s="436">
        <v>86.2</v>
      </c>
      <c r="AE1151" s="436">
        <v>91.3</v>
      </c>
      <c r="AF1151" s="436">
        <v>91.5</v>
      </c>
      <c r="AG1151" s="436">
        <v>30</v>
      </c>
      <c r="AH1151" s="436">
        <v>185</v>
      </c>
      <c r="AI1151" s="436">
        <v>69</v>
      </c>
      <c r="AJ1151" s="436">
        <v>51</v>
      </c>
      <c r="AK1151" s="436">
        <v>185</v>
      </c>
      <c r="AL1151" s="436">
        <v>69</v>
      </c>
      <c r="AM1151" s="436">
        <v>173</v>
      </c>
      <c r="AN1151" s="436">
        <v>20</v>
      </c>
      <c r="AO1151" s="436">
        <v>45</v>
      </c>
      <c r="AP1151" s="480">
        <v>219</v>
      </c>
      <c r="AQ1151" s="481">
        <v>53.70785977723029</v>
      </c>
      <c r="AR1151" s="446"/>
      <c r="AS1151" s="449">
        <v>4.6138974644932462</v>
      </c>
      <c r="AT1151" s="432" t="s">
        <v>1926</v>
      </c>
      <c r="AU1151" s="432" t="s">
        <v>1053</v>
      </c>
      <c r="AV1151" s="450" t="s">
        <v>1957</v>
      </c>
      <c r="AW1151" s="450" t="s">
        <v>1957</v>
      </c>
      <c r="AX1151" s="450" t="s">
        <v>1957</v>
      </c>
      <c r="AY1151" s="450" t="s">
        <v>1957</v>
      </c>
      <c r="AZ1151" s="450" t="s">
        <v>1957</v>
      </c>
      <c r="BA1151" s="450" t="s">
        <v>1957</v>
      </c>
      <c r="BB1151" s="450" t="s">
        <v>1957</v>
      </c>
      <c r="BC1151" s="450" t="s">
        <v>1957</v>
      </c>
      <c r="BD1151" s="450" t="s">
        <v>1957</v>
      </c>
      <c r="BE1151" s="451" t="s">
        <v>239</v>
      </c>
      <c r="BF1151" s="450" t="s">
        <v>239</v>
      </c>
      <c r="BG1151" s="451" t="s">
        <v>239</v>
      </c>
      <c r="BH1151" s="450" t="s">
        <v>239</v>
      </c>
      <c r="BI1151" s="446" t="s">
        <v>198</v>
      </c>
      <c r="BJ1151" s="482" t="s">
        <v>239</v>
      </c>
      <c r="BK1151" s="482" t="s">
        <v>239</v>
      </c>
      <c r="BL1151" s="453">
        <v>1.1499999999999999</v>
      </c>
      <c r="BM1151" s="454">
        <v>40</v>
      </c>
      <c r="BN1151" s="454" t="s">
        <v>195</v>
      </c>
      <c r="BO1151" s="483" t="s">
        <v>912</v>
      </c>
      <c r="BP1151" s="454" t="s">
        <v>195</v>
      </c>
      <c r="BQ1151" s="454" t="s">
        <v>195</v>
      </c>
      <c r="BT1151" s="485">
        <v>167.48906840000001</v>
      </c>
    </row>
    <row r="1152" spans="1:72" ht="13.5" customHeight="1">
      <c r="A1152" s="54" t="s">
        <v>1971</v>
      </c>
      <c r="B1152" s="432" t="s">
        <v>1972</v>
      </c>
      <c r="C1152" s="432">
        <v>125</v>
      </c>
      <c r="D1152" s="432">
        <v>2</v>
      </c>
      <c r="E1152" s="432" t="s">
        <v>409</v>
      </c>
      <c r="F1152" s="433">
        <v>3575</v>
      </c>
      <c r="G1152" s="456">
        <v>3420</v>
      </c>
      <c r="H1152" s="479">
        <v>2160</v>
      </c>
      <c r="I1152" s="435" t="s">
        <v>261</v>
      </c>
      <c r="J1152" s="436">
        <v>53.6</v>
      </c>
      <c r="K1152" s="437">
        <v>42.88</v>
      </c>
      <c r="L1152" s="438" t="s">
        <v>261</v>
      </c>
      <c r="M1152" s="475">
        <v>82.7</v>
      </c>
      <c r="N1152" s="437">
        <v>66.16</v>
      </c>
      <c r="O1152" s="438" t="s">
        <v>261</v>
      </c>
      <c r="P1152" s="475">
        <v>110</v>
      </c>
      <c r="Q1152" s="437">
        <v>88</v>
      </c>
      <c r="R1152" s="438" t="s">
        <v>261</v>
      </c>
      <c r="S1152" s="475">
        <v>144.80000000000001</v>
      </c>
      <c r="T1152" s="437">
        <v>115.84</v>
      </c>
      <c r="U1152" s="438" t="s">
        <v>261</v>
      </c>
      <c r="V1152" s="475">
        <v>930</v>
      </c>
      <c r="W1152" s="437">
        <v>744</v>
      </c>
      <c r="X1152" s="443" t="s">
        <v>231</v>
      </c>
      <c r="Y1152" s="436" t="s">
        <v>194</v>
      </c>
      <c r="Z1152" s="436">
        <v>94.7</v>
      </c>
      <c r="AA1152" s="436">
        <v>95.4</v>
      </c>
      <c r="AB1152" s="436">
        <v>95.4</v>
      </c>
      <c r="AC1152" s="436">
        <v>95</v>
      </c>
      <c r="AD1152" s="436">
        <v>74.3</v>
      </c>
      <c r="AE1152" s="436">
        <v>83.1</v>
      </c>
      <c r="AF1152" s="436">
        <v>84.4</v>
      </c>
      <c r="AG1152" s="436">
        <v>183.7</v>
      </c>
      <c r="AH1152" s="436">
        <v>238.7</v>
      </c>
      <c r="AI1152" s="436">
        <v>642.79999999999995</v>
      </c>
      <c r="AJ1152" s="436">
        <v>229.6</v>
      </c>
      <c r="AK1152" s="432">
        <v>130</v>
      </c>
      <c r="AL1152" s="432">
        <v>350</v>
      </c>
      <c r="AM1152" s="432">
        <v>130</v>
      </c>
      <c r="AN1152" s="432">
        <v>18</v>
      </c>
      <c r="AO1152" s="432">
        <v>23</v>
      </c>
      <c r="AP1152" s="480">
        <v>1462</v>
      </c>
      <c r="AQ1152" s="480">
        <v>260.8</v>
      </c>
      <c r="AR1152" s="480">
        <v>113</v>
      </c>
      <c r="AS1152" s="449">
        <v>21.04</v>
      </c>
      <c r="AT1152" s="432" t="s">
        <v>299</v>
      </c>
      <c r="AU1152" s="432" t="s">
        <v>197</v>
      </c>
      <c r="AV1152" s="450">
        <v>78.7</v>
      </c>
      <c r="AW1152" s="450">
        <v>89.7</v>
      </c>
      <c r="AX1152" s="450">
        <v>62.3</v>
      </c>
      <c r="AY1152" s="450">
        <v>71.7</v>
      </c>
      <c r="AZ1152" s="450">
        <v>75</v>
      </c>
      <c r="BA1152" s="450">
        <v>70.900000000000006</v>
      </c>
      <c r="BB1152" s="450">
        <v>70</v>
      </c>
      <c r="BC1152" s="450">
        <v>62.6</v>
      </c>
      <c r="BD1152" s="450">
        <v>58.6</v>
      </c>
      <c r="BE1152" s="451">
        <f>(((125*746)*(9.549))/BF1152)/0.7375</f>
        <v>335.38389830508476</v>
      </c>
      <c r="BF1152" s="450">
        <v>3600</v>
      </c>
      <c r="BG1152" s="451">
        <f>BE1152</f>
        <v>335.38389830508476</v>
      </c>
      <c r="BH1152" s="450">
        <v>3600</v>
      </c>
      <c r="BI1152" s="446" t="s">
        <v>198</v>
      </c>
      <c r="BJ1152" s="482" t="s">
        <v>199</v>
      </c>
      <c r="BK1152" s="482" t="s">
        <v>200</v>
      </c>
      <c r="BL1152" s="453">
        <v>1.1499999999999999</v>
      </c>
      <c r="BM1152" s="454">
        <v>40</v>
      </c>
      <c r="BN1152" s="454" t="s">
        <v>911</v>
      </c>
      <c r="BO1152" s="483" t="s">
        <v>912</v>
      </c>
      <c r="BP1152" s="454" t="s">
        <v>913</v>
      </c>
      <c r="BQ1152" s="454" t="s">
        <v>945</v>
      </c>
      <c r="BT1152" s="2">
        <v>152</v>
      </c>
    </row>
    <row r="1153" spans="1:72" ht="13.5" customHeight="1">
      <c r="A1153" s="54" t="s">
        <v>1973</v>
      </c>
      <c r="B1153" s="432" t="s">
        <v>1972</v>
      </c>
      <c r="C1153" s="432">
        <v>150</v>
      </c>
      <c r="D1153" s="432">
        <v>2</v>
      </c>
      <c r="E1153" s="432" t="s">
        <v>411</v>
      </c>
      <c r="F1153" s="433">
        <v>3575</v>
      </c>
      <c r="G1153" s="456">
        <v>3420</v>
      </c>
      <c r="H1153" s="479">
        <v>2160</v>
      </c>
      <c r="I1153" s="435" t="s">
        <v>261</v>
      </c>
      <c r="J1153" s="436">
        <v>73.2</v>
      </c>
      <c r="K1153" s="437">
        <v>58.56</v>
      </c>
      <c r="L1153" s="438" t="s">
        <v>261</v>
      </c>
      <c r="M1153" s="475">
        <v>104.8</v>
      </c>
      <c r="N1153" s="437">
        <v>83.84</v>
      </c>
      <c r="O1153" s="438" t="s">
        <v>261</v>
      </c>
      <c r="P1153" s="475">
        <v>138</v>
      </c>
      <c r="Q1153" s="437">
        <v>110.4</v>
      </c>
      <c r="R1153" s="438" t="s">
        <v>261</v>
      </c>
      <c r="S1153" s="475">
        <v>175.7</v>
      </c>
      <c r="T1153" s="437">
        <v>140.56</v>
      </c>
      <c r="U1153" s="438" t="s">
        <v>261</v>
      </c>
      <c r="V1153" s="475">
        <v>1256</v>
      </c>
      <c r="W1153" s="437">
        <v>1004.8</v>
      </c>
      <c r="X1153" s="443" t="s">
        <v>222</v>
      </c>
      <c r="Y1153" s="436" t="s">
        <v>989</v>
      </c>
      <c r="Z1153" s="436">
        <v>94.4</v>
      </c>
      <c r="AA1153" s="436">
        <v>95.3</v>
      </c>
      <c r="AB1153" s="436">
        <v>95.4</v>
      </c>
      <c r="AC1153" s="436">
        <v>95</v>
      </c>
      <c r="AD1153" s="436">
        <v>70.400000000000006</v>
      </c>
      <c r="AE1153" s="436">
        <v>79.400000000000006</v>
      </c>
      <c r="AF1153" s="436">
        <v>83.2</v>
      </c>
      <c r="AG1153" s="436">
        <v>220.2</v>
      </c>
      <c r="AH1153" s="436">
        <v>352.3</v>
      </c>
      <c r="AI1153" s="436">
        <v>792.6</v>
      </c>
      <c r="AJ1153" s="436">
        <v>275.2</v>
      </c>
      <c r="AK1153" s="432">
        <v>160</v>
      </c>
      <c r="AL1153" s="432">
        <v>360</v>
      </c>
      <c r="AM1153" s="432">
        <v>130</v>
      </c>
      <c r="AN1153" s="432">
        <v>15</v>
      </c>
      <c r="AO1153" s="432">
        <v>18</v>
      </c>
      <c r="AP1153" s="480">
        <v>1557</v>
      </c>
      <c r="AQ1153" s="480">
        <v>287.10000000000002</v>
      </c>
      <c r="AR1153" s="480">
        <v>133</v>
      </c>
      <c r="AS1153" s="449">
        <v>24.3</v>
      </c>
      <c r="AT1153" s="432" t="s">
        <v>299</v>
      </c>
      <c r="AU1153" s="432" t="s">
        <v>197</v>
      </c>
      <c r="AV1153" s="450">
        <v>81</v>
      </c>
      <c r="AW1153" s="450">
        <v>92</v>
      </c>
      <c r="AX1153" s="450">
        <v>66.900000000000006</v>
      </c>
      <c r="AY1153" s="450">
        <v>74.400000000000006</v>
      </c>
      <c r="AZ1153" s="450">
        <v>77</v>
      </c>
      <c r="BA1153" s="450">
        <v>73.599999999999994</v>
      </c>
      <c r="BB1153" s="450">
        <v>72.3</v>
      </c>
      <c r="BC1153" s="450">
        <v>65.2</v>
      </c>
      <c r="BD1153" s="450">
        <v>60.2</v>
      </c>
      <c r="BE1153" s="451">
        <f t="shared" ref="BE1153:BE1203" si="72">(((125*746)*(9.549))/BF1153)/0.7375</f>
        <v>335.38389830508476</v>
      </c>
      <c r="BF1153" s="450">
        <v>3600</v>
      </c>
      <c r="BG1153" s="451">
        <f t="shared" ref="BG1153:BG1203" si="73">BE1153</f>
        <v>335.38389830508476</v>
      </c>
      <c r="BH1153" s="450">
        <v>3600</v>
      </c>
      <c r="BI1153" s="446" t="s">
        <v>198</v>
      </c>
      <c r="BJ1153" s="482" t="s">
        <v>199</v>
      </c>
      <c r="BK1153" s="482" t="s">
        <v>200</v>
      </c>
      <c r="BL1153" s="453">
        <v>1.1499999999999999</v>
      </c>
      <c r="BM1153" s="454">
        <v>40</v>
      </c>
      <c r="BN1153" s="454" t="s">
        <v>911</v>
      </c>
      <c r="BO1153" s="483" t="s">
        <v>912</v>
      </c>
      <c r="BP1153" s="454" t="s">
        <v>913</v>
      </c>
      <c r="BQ1153" s="454" t="s">
        <v>945</v>
      </c>
      <c r="BT1153" s="2">
        <v>150</v>
      </c>
    </row>
    <row r="1154" spans="1:72" ht="13.5" customHeight="1">
      <c r="A1154" s="54" t="s">
        <v>1974</v>
      </c>
      <c r="B1154" s="432" t="s">
        <v>1972</v>
      </c>
      <c r="C1154" s="432">
        <v>200</v>
      </c>
      <c r="D1154" s="432">
        <v>2</v>
      </c>
      <c r="E1154" s="432" t="s">
        <v>413</v>
      </c>
      <c r="F1154" s="433">
        <v>3575</v>
      </c>
      <c r="G1154" s="456">
        <v>3420</v>
      </c>
      <c r="H1154" s="479">
        <v>2160</v>
      </c>
      <c r="I1154" s="435" t="s">
        <v>261</v>
      </c>
      <c r="J1154" s="436">
        <v>74.8</v>
      </c>
      <c r="K1154" s="437">
        <v>59.839999999999996</v>
      </c>
      <c r="L1154" s="438" t="s">
        <v>261</v>
      </c>
      <c r="M1154" s="475">
        <v>126.9</v>
      </c>
      <c r="N1154" s="437">
        <v>101.52000000000001</v>
      </c>
      <c r="O1154" s="438" t="s">
        <v>261</v>
      </c>
      <c r="P1154" s="475">
        <v>174.2</v>
      </c>
      <c r="Q1154" s="437">
        <v>139.35999999999999</v>
      </c>
      <c r="R1154" s="438" t="s">
        <v>261</v>
      </c>
      <c r="S1154" s="475">
        <v>224.3</v>
      </c>
      <c r="T1154" s="437">
        <v>179.44</v>
      </c>
      <c r="U1154" s="438" t="s">
        <v>261</v>
      </c>
      <c r="V1154" s="475">
        <v>1439</v>
      </c>
      <c r="W1154" s="437">
        <v>1151.2</v>
      </c>
      <c r="X1154" s="443" t="s">
        <v>231</v>
      </c>
      <c r="Y1154" s="436" t="s">
        <v>194</v>
      </c>
      <c r="Z1154" s="436">
        <v>95.3</v>
      </c>
      <c r="AA1154" s="436">
        <v>95.8</v>
      </c>
      <c r="AB1154" s="436">
        <v>95.8</v>
      </c>
      <c r="AC1154" s="436">
        <v>95.4</v>
      </c>
      <c r="AD1154" s="436">
        <v>77.099999999999994</v>
      </c>
      <c r="AE1154" s="436">
        <v>83.8</v>
      </c>
      <c r="AF1154" s="436">
        <v>86.5</v>
      </c>
      <c r="AG1154" s="436">
        <v>292.8</v>
      </c>
      <c r="AH1154" s="436">
        <v>292.8</v>
      </c>
      <c r="AI1154" s="436">
        <v>702.7</v>
      </c>
      <c r="AJ1154" s="436">
        <v>234.2</v>
      </c>
      <c r="AK1154" s="432">
        <v>100</v>
      </c>
      <c r="AL1154" s="432">
        <v>240</v>
      </c>
      <c r="AM1154" s="432">
        <v>80</v>
      </c>
      <c r="AN1154" s="432">
        <v>16</v>
      </c>
      <c r="AO1154" s="432">
        <v>20</v>
      </c>
      <c r="AP1154" s="480">
        <v>1819</v>
      </c>
      <c r="AQ1154" s="480">
        <v>319.8</v>
      </c>
      <c r="AR1154" s="480">
        <v>172</v>
      </c>
      <c r="AS1154" s="449">
        <v>26.96</v>
      </c>
      <c r="AT1154" s="432" t="s">
        <v>299</v>
      </c>
      <c r="AU1154" s="432" t="s">
        <v>197</v>
      </c>
      <c r="AV1154" s="450">
        <v>83.3</v>
      </c>
      <c r="AW1154" s="450">
        <v>94.4</v>
      </c>
      <c r="AX1154" s="450">
        <v>69.3</v>
      </c>
      <c r="AY1154" s="450">
        <v>76.7</v>
      </c>
      <c r="AZ1154" s="450">
        <v>79.2</v>
      </c>
      <c r="BA1154" s="450">
        <v>76.2</v>
      </c>
      <c r="BB1154" s="450">
        <v>74.599999999999994</v>
      </c>
      <c r="BC1154" s="450">
        <v>67.599999999999994</v>
      </c>
      <c r="BD1154" s="450">
        <v>62.7</v>
      </c>
      <c r="BE1154" s="451">
        <f t="shared" si="72"/>
        <v>335.38389830508476</v>
      </c>
      <c r="BF1154" s="450">
        <v>3600</v>
      </c>
      <c r="BG1154" s="451">
        <f t="shared" si="73"/>
        <v>335.38389830508476</v>
      </c>
      <c r="BH1154" s="450">
        <v>3600</v>
      </c>
      <c r="BI1154" s="446" t="s">
        <v>198</v>
      </c>
      <c r="BJ1154" s="482" t="s">
        <v>199</v>
      </c>
      <c r="BK1154" s="482" t="s">
        <v>200</v>
      </c>
      <c r="BL1154" s="453">
        <v>1.1499999999999999</v>
      </c>
      <c r="BM1154" s="454">
        <v>40</v>
      </c>
      <c r="BN1154" s="454" t="s">
        <v>911</v>
      </c>
      <c r="BO1154" s="483" t="s">
        <v>912</v>
      </c>
      <c r="BP1154" s="454" t="s">
        <v>913</v>
      </c>
      <c r="BQ1154" s="454" t="s">
        <v>945</v>
      </c>
      <c r="BT1154" s="2">
        <v>158</v>
      </c>
    </row>
    <row r="1155" spans="1:72" ht="13.5" customHeight="1">
      <c r="A1155" s="54" t="s">
        <v>1975</v>
      </c>
      <c r="B1155" s="432" t="s">
        <v>1972</v>
      </c>
      <c r="C1155" s="432">
        <v>250</v>
      </c>
      <c r="D1155" s="432">
        <v>2</v>
      </c>
      <c r="E1155" s="432" t="s">
        <v>421</v>
      </c>
      <c r="F1155" s="433">
        <v>3575</v>
      </c>
      <c r="G1155" s="456">
        <v>3420</v>
      </c>
      <c r="H1155" s="479">
        <v>2160</v>
      </c>
      <c r="I1155" s="435" t="s">
        <v>261</v>
      </c>
      <c r="J1155" s="436">
        <v>88.1</v>
      </c>
      <c r="K1155" s="437">
        <v>70.47999999999999</v>
      </c>
      <c r="L1155" s="438" t="s">
        <v>261</v>
      </c>
      <c r="M1155" s="475">
        <v>159.19999999999999</v>
      </c>
      <c r="N1155" s="437">
        <v>127.35999999999999</v>
      </c>
      <c r="O1155" s="438" t="s">
        <v>261</v>
      </c>
      <c r="P1155" s="475">
        <v>213.5</v>
      </c>
      <c r="Q1155" s="437">
        <v>170.8</v>
      </c>
      <c r="R1155" s="438" t="s">
        <v>261</v>
      </c>
      <c r="S1155" s="475">
        <v>278.5</v>
      </c>
      <c r="T1155" s="437">
        <v>222.8</v>
      </c>
      <c r="U1155" s="438" t="s">
        <v>261</v>
      </c>
      <c r="V1155" s="475">
        <v>1847.1</v>
      </c>
      <c r="W1155" s="437">
        <v>1477.6799999999998</v>
      </c>
      <c r="X1155" s="443" t="s">
        <v>231</v>
      </c>
      <c r="Y1155" s="436" t="s">
        <v>194</v>
      </c>
      <c r="Z1155" s="436">
        <v>95.9</v>
      </c>
      <c r="AA1155" s="436">
        <v>96.4</v>
      </c>
      <c r="AB1155" s="436">
        <v>96.2</v>
      </c>
      <c r="AC1155" s="436">
        <v>95.8</v>
      </c>
      <c r="AD1155" s="436">
        <v>76.400000000000006</v>
      </c>
      <c r="AE1155" s="436">
        <v>85</v>
      </c>
      <c r="AF1155" s="436">
        <v>87</v>
      </c>
      <c r="AG1155" s="436">
        <v>367.7</v>
      </c>
      <c r="AH1155" s="436">
        <v>514.70000000000005</v>
      </c>
      <c r="AI1155" s="436">
        <v>1103</v>
      </c>
      <c r="AJ1155" s="436">
        <v>459.6</v>
      </c>
      <c r="AK1155" s="432">
        <v>140</v>
      </c>
      <c r="AL1155" s="432">
        <v>300</v>
      </c>
      <c r="AM1155" s="432">
        <v>130</v>
      </c>
      <c r="AN1155" s="432">
        <v>12</v>
      </c>
      <c r="AO1155" s="432">
        <v>18</v>
      </c>
      <c r="AP1155" s="480">
        <v>2061</v>
      </c>
      <c r="AQ1155" s="480">
        <v>379.1</v>
      </c>
      <c r="AR1155" s="480">
        <v>210</v>
      </c>
      <c r="AS1155" s="449">
        <v>32.19</v>
      </c>
      <c r="AT1155" s="432" t="s">
        <v>299</v>
      </c>
      <c r="AU1155" s="432" t="s">
        <v>197</v>
      </c>
      <c r="AV1155" s="450">
        <v>87.2</v>
      </c>
      <c r="AW1155" s="450">
        <v>98.3</v>
      </c>
      <c r="AX1155" s="450">
        <v>71.7</v>
      </c>
      <c r="AY1155" s="450">
        <v>77.7</v>
      </c>
      <c r="AZ1155" s="450">
        <v>84.1</v>
      </c>
      <c r="BA1155" s="450">
        <v>79.5</v>
      </c>
      <c r="BB1155" s="450">
        <v>79.2</v>
      </c>
      <c r="BC1155" s="450">
        <v>72.7</v>
      </c>
      <c r="BD1155" s="450">
        <v>67.7</v>
      </c>
      <c r="BE1155" s="451">
        <f t="shared" si="72"/>
        <v>335.38389830508476</v>
      </c>
      <c r="BF1155" s="450">
        <v>3600</v>
      </c>
      <c r="BG1155" s="451">
        <f t="shared" si="73"/>
        <v>335.38389830508476</v>
      </c>
      <c r="BH1155" s="450">
        <v>3600</v>
      </c>
      <c r="BI1155" s="446" t="s">
        <v>198</v>
      </c>
      <c r="BJ1155" s="482" t="s">
        <v>199</v>
      </c>
      <c r="BK1155" s="482" t="s">
        <v>200</v>
      </c>
      <c r="BL1155" s="453">
        <v>1.1499999999999999</v>
      </c>
      <c r="BM1155" s="454">
        <v>40</v>
      </c>
      <c r="BN1155" s="454" t="s">
        <v>911</v>
      </c>
      <c r="BO1155" s="483" t="s">
        <v>912</v>
      </c>
      <c r="BP1155" s="454" t="s">
        <v>913</v>
      </c>
      <c r="BQ1155" s="454" t="s">
        <v>945</v>
      </c>
      <c r="BT1155" s="2">
        <v>167</v>
      </c>
    </row>
    <row r="1156" spans="1:72" ht="13.5" customHeight="1">
      <c r="A1156" s="54" t="s">
        <v>1976</v>
      </c>
      <c r="B1156" s="432" t="s">
        <v>1972</v>
      </c>
      <c r="C1156" s="432">
        <v>300</v>
      </c>
      <c r="D1156" s="432">
        <v>2</v>
      </c>
      <c r="E1156" s="432" t="s">
        <v>421</v>
      </c>
      <c r="F1156" s="433">
        <v>3575</v>
      </c>
      <c r="G1156" s="456">
        <v>3420</v>
      </c>
      <c r="H1156" s="479">
        <v>2160</v>
      </c>
      <c r="I1156" s="435" t="s">
        <v>261</v>
      </c>
      <c r="J1156" s="436">
        <v>90.1</v>
      </c>
      <c r="K1156" s="437">
        <f>J1156*0.8</f>
        <v>72.08</v>
      </c>
      <c r="L1156" s="438" t="s">
        <v>261</v>
      </c>
      <c r="M1156" s="475">
        <v>181.1</v>
      </c>
      <c r="N1156" s="437">
        <f>M1156*0.8</f>
        <v>144.88</v>
      </c>
      <c r="O1156" s="438" t="s">
        <v>261</v>
      </c>
      <c r="P1156" s="475">
        <v>251.4</v>
      </c>
      <c r="Q1156" s="437">
        <f>P1156*0.8</f>
        <v>201.12</v>
      </c>
      <c r="R1156" s="438" t="s">
        <v>261</v>
      </c>
      <c r="S1156" s="475">
        <v>327.60000000000002</v>
      </c>
      <c r="T1156" s="437">
        <f>S1156*0.8</f>
        <v>262.08000000000004</v>
      </c>
      <c r="U1156" s="438" t="s">
        <v>261</v>
      </c>
      <c r="V1156" s="475">
        <v>2307</v>
      </c>
      <c r="W1156" s="437">
        <f t="shared" ref="W1156:W1157" si="74">V1156*0.8</f>
        <v>1845.6000000000001</v>
      </c>
      <c r="X1156" s="443" t="s">
        <v>231</v>
      </c>
      <c r="Y1156" s="436" t="s">
        <v>194</v>
      </c>
      <c r="Z1156" s="436">
        <v>96.2</v>
      </c>
      <c r="AA1156" s="436">
        <v>96.4</v>
      </c>
      <c r="AB1156" s="436">
        <v>96.2</v>
      </c>
      <c r="AC1156" s="436">
        <v>95.8</v>
      </c>
      <c r="AD1156" s="436">
        <v>80.3</v>
      </c>
      <c r="AE1156" s="436">
        <v>86.5</v>
      </c>
      <c r="AF1156" s="436">
        <v>88.7</v>
      </c>
      <c r="AG1156" s="436">
        <v>441.2</v>
      </c>
      <c r="AH1156" s="436">
        <v>728</v>
      </c>
      <c r="AI1156" s="436">
        <v>1367.7</v>
      </c>
      <c r="AJ1156" s="436">
        <v>617.70000000000005</v>
      </c>
      <c r="AK1156" s="432">
        <v>165</v>
      </c>
      <c r="AL1156" s="432">
        <v>310</v>
      </c>
      <c r="AM1156" s="432">
        <v>140</v>
      </c>
      <c r="AN1156" s="432">
        <v>12</v>
      </c>
      <c r="AO1156" s="432">
        <v>13</v>
      </c>
      <c r="AP1156" s="480">
        <v>2326</v>
      </c>
      <c r="AQ1156" s="480">
        <v>441.1</v>
      </c>
      <c r="AR1156" s="480">
        <v>246</v>
      </c>
      <c r="AS1156" s="449">
        <v>39.619999999999997</v>
      </c>
      <c r="AT1156" s="432" t="s">
        <v>299</v>
      </c>
      <c r="AU1156" s="432" t="s">
        <v>197</v>
      </c>
      <c r="AV1156" s="450">
        <v>87.2</v>
      </c>
      <c r="AW1156" s="450">
        <v>98.3</v>
      </c>
      <c r="AX1156" s="450">
        <v>71.7</v>
      </c>
      <c r="AY1156" s="450">
        <v>77.7</v>
      </c>
      <c r="AZ1156" s="450">
        <v>84.1</v>
      </c>
      <c r="BA1156" s="450">
        <v>79.5</v>
      </c>
      <c r="BB1156" s="450">
        <v>79.2</v>
      </c>
      <c r="BC1156" s="450">
        <v>72.7</v>
      </c>
      <c r="BD1156" s="450">
        <v>67.7</v>
      </c>
      <c r="BE1156" s="451">
        <f t="shared" si="72"/>
        <v>335.38389830508476</v>
      </c>
      <c r="BF1156" s="450">
        <v>3600</v>
      </c>
      <c r="BG1156" s="451">
        <f t="shared" si="73"/>
        <v>335.38389830508476</v>
      </c>
      <c r="BH1156" s="450">
        <v>3600</v>
      </c>
      <c r="BI1156" s="446" t="s">
        <v>198</v>
      </c>
      <c r="BJ1156" s="482" t="s">
        <v>199</v>
      </c>
      <c r="BK1156" s="482" t="s">
        <v>200</v>
      </c>
      <c r="BL1156" s="453">
        <v>1.1499999999999999</v>
      </c>
      <c r="BM1156" s="454">
        <v>40</v>
      </c>
      <c r="BN1156" s="454" t="s">
        <v>911</v>
      </c>
      <c r="BO1156" s="483" t="s">
        <v>912</v>
      </c>
      <c r="BP1156" s="454" t="s">
        <v>913</v>
      </c>
      <c r="BQ1156" s="454" t="s">
        <v>945</v>
      </c>
      <c r="BT1156" s="2">
        <v>158</v>
      </c>
    </row>
    <row r="1157" spans="1:72" ht="13.5" customHeight="1">
      <c r="A1157" s="54" t="s">
        <v>1977</v>
      </c>
      <c r="B1157" s="432" t="s">
        <v>1972</v>
      </c>
      <c r="C1157" s="432">
        <v>350</v>
      </c>
      <c r="D1157" s="432">
        <v>2</v>
      </c>
      <c r="E1157" s="432" t="s">
        <v>1978</v>
      </c>
      <c r="F1157" s="433">
        <v>3575</v>
      </c>
      <c r="G1157" s="456">
        <v>3420</v>
      </c>
      <c r="H1157" s="479">
        <v>2160</v>
      </c>
      <c r="I1157" s="435" t="s">
        <v>261</v>
      </c>
      <c r="J1157" s="436">
        <v>98.3</v>
      </c>
      <c r="K1157" s="437">
        <f>J1157*0.8</f>
        <v>78.64</v>
      </c>
      <c r="L1157" s="438" t="s">
        <v>261</v>
      </c>
      <c r="M1157" s="475">
        <v>200.6</v>
      </c>
      <c r="N1157" s="437">
        <f>M1157*0.8</f>
        <v>160.48000000000002</v>
      </c>
      <c r="O1157" s="438" t="s">
        <v>261</v>
      </c>
      <c r="P1157" s="475">
        <v>285.39999999999998</v>
      </c>
      <c r="Q1157" s="437">
        <f>P1157*0.8</f>
        <v>228.32</v>
      </c>
      <c r="R1157" s="438" t="s">
        <v>261</v>
      </c>
      <c r="S1157" s="475">
        <v>377</v>
      </c>
      <c r="T1157" s="437">
        <f>S1157*0.8</f>
        <v>301.60000000000002</v>
      </c>
      <c r="U1157" s="438" t="s">
        <v>261</v>
      </c>
      <c r="V1157" s="475">
        <v>2914</v>
      </c>
      <c r="W1157" s="437">
        <f t="shared" si="74"/>
        <v>2331.2000000000003</v>
      </c>
      <c r="X1157" s="443" t="s">
        <v>222</v>
      </c>
      <c r="Y1157" s="436" t="s">
        <v>989</v>
      </c>
      <c r="Z1157" s="436">
        <v>95.8</v>
      </c>
      <c r="AA1157" s="436">
        <v>96.3</v>
      </c>
      <c r="AB1157" s="436">
        <v>96.2</v>
      </c>
      <c r="AC1157" s="436">
        <v>95.8</v>
      </c>
      <c r="AD1157" s="436">
        <v>85</v>
      </c>
      <c r="AE1157" s="436">
        <v>89.2</v>
      </c>
      <c r="AF1157" s="436">
        <v>90.1</v>
      </c>
      <c r="AG1157" s="436">
        <v>514.70000000000005</v>
      </c>
      <c r="AH1157" s="436">
        <v>1081</v>
      </c>
      <c r="AI1157" s="436">
        <v>1106.7</v>
      </c>
      <c r="AJ1157" s="436">
        <v>772.1</v>
      </c>
      <c r="AK1157" s="432">
        <v>210</v>
      </c>
      <c r="AL1157" s="432">
        <v>215</v>
      </c>
      <c r="AM1157" s="432">
        <v>150</v>
      </c>
      <c r="AN1157" s="432">
        <v>20</v>
      </c>
      <c r="AO1157" s="432">
        <v>26</v>
      </c>
      <c r="AP1157" s="480">
        <v>2680</v>
      </c>
      <c r="AQ1157" s="480">
        <v>518</v>
      </c>
      <c r="AR1157" s="480">
        <v>281</v>
      </c>
      <c r="AS1157" s="449">
        <v>45.46</v>
      </c>
      <c r="AT1157" s="432" t="s">
        <v>299</v>
      </c>
      <c r="AU1157" s="432" t="s">
        <v>197</v>
      </c>
      <c r="AV1157" s="450">
        <v>79</v>
      </c>
      <c r="AW1157" s="450">
        <v>91</v>
      </c>
      <c r="AX1157" s="450">
        <v>48</v>
      </c>
      <c r="AY1157" s="450">
        <v>58</v>
      </c>
      <c r="AZ1157" s="450">
        <v>62</v>
      </c>
      <c r="BA1157" s="450">
        <v>78</v>
      </c>
      <c r="BB1157" s="450">
        <v>74</v>
      </c>
      <c r="BC1157" s="450">
        <v>57</v>
      </c>
      <c r="BD1157" s="450">
        <v>50</v>
      </c>
      <c r="BE1157" s="451">
        <f t="shared" si="72"/>
        <v>335.38389830508476</v>
      </c>
      <c r="BF1157" s="450">
        <v>3600</v>
      </c>
      <c r="BG1157" s="451">
        <f t="shared" si="73"/>
        <v>335.38389830508476</v>
      </c>
      <c r="BH1157" s="450">
        <v>3600</v>
      </c>
      <c r="BI1157" s="446" t="s">
        <v>198</v>
      </c>
      <c r="BJ1157" s="482" t="s">
        <v>199</v>
      </c>
      <c r="BK1157" s="482" t="s">
        <v>1875</v>
      </c>
      <c r="BL1157" s="453">
        <v>1.1499999999999999</v>
      </c>
      <c r="BM1157" s="454">
        <v>40</v>
      </c>
      <c r="BN1157" s="454" t="s">
        <v>911</v>
      </c>
      <c r="BO1157" s="483" t="s">
        <v>912</v>
      </c>
      <c r="BP1157" s="454" t="s">
        <v>913</v>
      </c>
      <c r="BQ1157" s="454" t="s">
        <v>945</v>
      </c>
      <c r="BT1157" s="2">
        <v>143</v>
      </c>
    </row>
    <row r="1158" spans="1:72" ht="13.5" customHeight="1">
      <c r="A1158" s="54" t="s">
        <v>1979</v>
      </c>
      <c r="B1158" s="432" t="s">
        <v>1972</v>
      </c>
      <c r="C1158" s="432">
        <v>125</v>
      </c>
      <c r="D1158" s="432">
        <v>4</v>
      </c>
      <c r="E1158" s="432" t="s">
        <v>378</v>
      </c>
      <c r="F1158" s="433">
        <v>1785</v>
      </c>
      <c r="G1158" s="456">
        <v>1710</v>
      </c>
      <c r="H1158" s="479">
        <v>1440</v>
      </c>
      <c r="I1158" s="435" t="s">
        <v>261</v>
      </c>
      <c r="J1158" s="436">
        <v>57.1</v>
      </c>
      <c r="K1158" s="437">
        <v>45.68</v>
      </c>
      <c r="L1158" s="438" t="s">
        <v>261</v>
      </c>
      <c r="M1158" s="475">
        <v>87.6</v>
      </c>
      <c r="N1158" s="437">
        <v>70.08</v>
      </c>
      <c r="O1158" s="438" t="s">
        <v>261</v>
      </c>
      <c r="P1158" s="475">
        <v>117.2</v>
      </c>
      <c r="Q1158" s="437">
        <v>93.76</v>
      </c>
      <c r="R1158" s="438" t="s">
        <v>261</v>
      </c>
      <c r="S1158" s="475">
        <v>151.6</v>
      </c>
      <c r="T1158" s="437">
        <v>121.28</v>
      </c>
      <c r="U1158" s="438" t="s">
        <v>261</v>
      </c>
      <c r="V1158" s="475">
        <v>822.8</v>
      </c>
      <c r="W1158" s="437">
        <v>658.24</v>
      </c>
      <c r="X1158" s="443" t="s">
        <v>231</v>
      </c>
      <c r="Y1158" s="436" t="s">
        <v>194</v>
      </c>
      <c r="Z1158" s="436">
        <v>95.8</v>
      </c>
      <c r="AA1158" s="436">
        <v>96.4</v>
      </c>
      <c r="AB1158" s="436">
        <v>96.2</v>
      </c>
      <c r="AC1158" s="436">
        <v>95.8</v>
      </c>
      <c r="AD1158" s="436">
        <v>69.8</v>
      </c>
      <c r="AE1158" s="436">
        <v>77.8</v>
      </c>
      <c r="AF1158" s="436">
        <v>80.3</v>
      </c>
      <c r="AG1158" s="436">
        <v>367.9</v>
      </c>
      <c r="AH1158" s="436">
        <v>735.8</v>
      </c>
      <c r="AI1158" s="436">
        <v>1140.5</v>
      </c>
      <c r="AJ1158" s="436">
        <v>515.1</v>
      </c>
      <c r="AK1158" s="432">
        <v>200</v>
      </c>
      <c r="AL1158" s="432">
        <v>310</v>
      </c>
      <c r="AM1158" s="432">
        <v>140</v>
      </c>
      <c r="AN1158" s="432">
        <v>20</v>
      </c>
      <c r="AO1158" s="432">
        <v>25</v>
      </c>
      <c r="AP1158" s="480">
        <v>1661</v>
      </c>
      <c r="AQ1158" s="480">
        <v>340.9</v>
      </c>
      <c r="AR1158" s="480">
        <v>542</v>
      </c>
      <c r="AS1158" s="449">
        <v>39.880000000000003</v>
      </c>
      <c r="AT1158" s="432" t="s">
        <v>299</v>
      </c>
      <c r="AU1158" s="432" t="s">
        <v>197</v>
      </c>
      <c r="AV1158" s="450">
        <v>76.3</v>
      </c>
      <c r="AW1158" s="450">
        <v>87.7</v>
      </c>
      <c r="AX1158" s="450">
        <v>52.1</v>
      </c>
      <c r="AY1158" s="450">
        <v>63</v>
      </c>
      <c r="AZ1158" s="450">
        <v>69.7</v>
      </c>
      <c r="BA1158" s="450">
        <v>73</v>
      </c>
      <c r="BB1158" s="450">
        <v>70</v>
      </c>
      <c r="BC1158" s="450">
        <v>61.5</v>
      </c>
      <c r="BD1158" s="450">
        <v>54.1</v>
      </c>
      <c r="BE1158" s="451">
        <f t="shared" si="72"/>
        <v>536.61423728813554</v>
      </c>
      <c r="BF1158" s="450">
        <v>2250</v>
      </c>
      <c r="BG1158" s="451">
        <f t="shared" si="73"/>
        <v>536.61423728813554</v>
      </c>
      <c r="BH1158" s="450">
        <v>2250</v>
      </c>
      <c r="BI1158" s="446" t="s">
        <v>198</v>
      </c>
      <c r="BJ1158" s="482" t="s">
        <v>199</v>
      </c>
      <c r="BK1158" s="482" t="s">
        <v>200</v>
      </c>
      <c r="BL1158" s="453">
        <v>1.1499999999999999</v>
      </c>
      <c r="BM1158" s="454">
        <v>40</v>
      </c>
      <c r="BN1158" s="454" t="s">
        <v>911</v>
      </c>
      <c r="BO1158" s="483" t="s">
        <v>912</v>
      </c>
      <c r="BP1158" s="454" t="s">
        <v>913</v>
      </c>
      <c r="BQ1158" s="454" t="s">
        <v>945</v>
      </c>
      <c r="BT1158" s="2">
        <v>183</v>
      </c>
    </row>
    <row r="1159" spans="1:72" ht="13.5" customHeight="1">
      <c r="A1159" s="54" t="s">
        <v>1980</v>
      </c>
      <c r="B1159" s="432" t="s">
        <v>1972</v>
      </c>
      <c r="C1159" s="432">
        <v>150</v>
      </c>
      <c r="D1159" s="432">
        <v>4</v>
      </c>
      <c r="E1159" s="432" t="s">
        <v>383</v>
      </c>
      <c r="F1159" s="433">
        <v>1785</v>
      </c>
      <c r="G1159" s="456">
        <v>1710</v>
      </c>
      <c r="H1159" s="479">
        <v>1440</v>
      </c>
      <c r="I1159" s="435" t="s">
        <v>261</v>
      </c>
      <c r="J1159" s="436">
        <v>69.400000000000006</v>
      </c>
      <c r="K1159" s="437">
        <v>55.52</v>
      </c>
      <c r="L1159" s="438" t="s">
        <v>261</v>
      </c>
      <c r="M1159" s="475">
        <v>113.5</v>
      </c>
      <c r="N1159" s="437">
        <v>90.8</v>
      </c>
      <c r="O1159" s="438" t="s">
        <v>261</v>
      </c>
      <c r="P1159" s="475">
        <v>145</v>
      </c>
      <c r="Q1159" s="437">
        <v>116</v>
      </c>
      <c r="R1159" s="438" t="s">
        <v>261</v>
      </c>
      <c r="S1159" s="475">
        <v>181.8</v>
      </c>
      <c r="T1159" s="437">
        <v>145.44</v>
      </c>
      <c r="U1159" s="438" t="s">
        <v>261</v>
      </c>
      <c r="V1159" s="475">
        <v>1054</v>
      </c>
      <c r="W1159" s="437">
        <v>843.2</v>
      </c>
      <c r="X1159" s="443" t="s">
        <v>231</v>
      </c>
      <c r="Y1159" s="436" t="s">
        <v>194</v>
      </c>
      <c r="Z1159" s="436">
        <v>95.8</v>
      </c>
      <c r="AA1159" s="436">
        <v>96.3</v>
      </c>
      <c r="AB1159" s="436">
        <v>96.2</v>
      </c>
      <c r="AC1159" s="436">
        <v>95.8</v>
      </c>
      <c r="AD1159" s="436">
        <v>64.599999999999994</v>
      </c>
      <c r="AE1159" s="436">
        <v>75.3</v>
      </c>
      <c r="AF1159" s="436">
        <v>80.3</v>
      </c>
      <c r="AG1159" s="436">
        <v>439.9</v>
      </c>
      <c r="AH1159" s="436">
        <v>879.8</v>
      </c>
      <c r="AI1159" s="436">
        <v>1275.7</v>
      </c>
      <c r="AJ1159" s="436">
        <v>769.8</v>
      </c>
      <c r="AK1159" s="432">
        <v>200</v>
      </c>
      <c r="AL1159" s="432">
        <v>290</v>
      </c>
      <c r="AM1159" s="432">
        <v>180</v>
      </c>
      <c r="AN1159" s="432">
        <v>20</v>
      </c>
      <c r="AO1159" s="432">
        <v>30</v>
      </c>
      <c r="AP1159" s="480">
        <v>1658</v>
      </c>
      <c r="AQ1159" s="480">
        <v>391.3</v>
      </c>
      <c r="AR1159" s="480">
        <v>640</v>
      </c>
      <c r="AS1159" s="449">
        <v>43.99</v>
      </c>
      <c r="AT1159" s="432" t="s">
        <v>299</v>
      </c>
      <c r="AU1159" s="432" t="s">
        <v>197</v>
      </c>
      <c r="AV1159" s="450">
        <v>76.3</v>
      </c>
      <c r="AW1159" s="450">
        <v>87.7</v>
      </c>
      <c r="AX1159" s="450">
        <v>52.1</v>
      </c>
      <c r="AY1159" s="450">
        <v>63</v>
      </c>
      <c r="AZ1159" s="450">
        <v>69.7</v>
      </c>
      <c r="BA1159" s="450">
        <v>73</v>
      </c>
      <c r="BB1159" s="450">
        <v>70</v>
      </c>
      <c r="BC1159" s="450">
        <v>61.5</v>
      </c>
      <c r="BD1159" s="450">
        <v>54.1</v>
      </c>
      <c r="BE1159" s="451">
        <f t="shared" si="72"/>
        <v>536.61423728813554</v>
      </c>
      <c r="BF1159" s="450">
        <v>2250</v>
      </c>
      <c r="BG1159" s="451">
        <f t="shared" si="73"/>
        <v>536.61423728813554</v>
      </c>
      <c r="BH1159" s="450">
        <v>2250</v>
      </c>
      <c r="BI1159" s="446" t="s">
        <v>198</v>
      </c>
      <c r="BJ1159" s="482" t="s">
        <v>199</v>
      </c>
      <c r="BK1159" s="482" t="s">
        <v>200</v>
      </c>
      <c r="BL1159" s="453">
        <v>1.1499999999999999</v>
      </c>
      <c r="BM1159" s="454">
        <v>40</v>
      </c>
      <c r="BN1159" s="454" t="s">
        <v>911</v>
      </c>
      <c r="BO1159" s="483" t="s">
        <v>912</v>
      </c>
      <c r="BP1159" s="454" t="s">
        <v>913</v>
      </c>
      <c r="BQ1159" s="454" t="s">
        <v>945</v>
      </c>
      <c r="BT1159" s="2">
        <v>204</v>
      </c>
    </row>
    <row r="1160" spans="1:72" ht="13.5" customHeight="1">
      <c r="A1160" s="54" t="s">
        <v>1981</v>
      </c>
      <c r="B1160" s="432" t="s">
        <v>1972</v>
      </c>
      <c r="C1160" s="432">
        <v>200</v>
      </c>
      <c r="D1160" s="432">
        <v>4</v>
      </c>
      <c r="E1160" s="432" t="s">
        <v>388</v>
      </c>
      <c r="F1160" s="433">
        <v>1785</v>
      </c>
      <c r="G1160" s="456">
        <v>1710</v>
      </c>
      <c r="H1160" s="479">
        <v>1440</v>
      </c>
      <c r="I1160" s="435" t="s">
        <v>261</v>
      </c>
      <c r="J1160" s="436">
        <v>92.5</v>
      </c>
      <c r="K1160" s="437">
        <v>74</v>
      </c>
      <c r="L1160" s="438" t="s">
        <v>261</v>
      </c>
      <c r="M1160" s="475">
        <v>140</v>
      </c>
      <c r="N1160" s="437">
        <v>112</v>
      </c>
      <c r="O1160" s="438" t="s">
        <v>261</v>
      </c>
      <c r="P1160" s="475">
        <v>186.7</v>
      </c>
      <c r="Q1160" s="437">
        <v>149.35999999999999</v>
      </c>
      <c r="R1160" s="438" t="s">
        <v>261</v>
      </c>
      <c r="S1160" s="475">
        <v>240.9</v>
      </c>
      <c r="T1160" s="437">
        <v>192.72</v>
      </c>
      <c r="U1160" s="438" t="s">
        <v>261</v>
      </c>
      <c r="V1160" s="475">
        <v>1544.7</v>
      </c>
      <c r="W1160" s="437">
        <v>1235.76</v>
      </c>
      <c r="X1160" s="443" t="s">
        <v>231</v>
      </c>
      <c r="Y1160" s="436" t="s">
        <v>194</v>
      </c>
      <c r="Z1160" s="436">
        <v>96.4</v>
      </c>
      <c r="AA1160" s="436">
        <v>96.8</v>
      </c>
      <c r="AB1160" s="436">
        <v>96.5</v>
      </c>
      <c r="AC1160" s="436">
        <v>96.2</v>
      </c>
      <c r="AD1160" s="436">
        <v>69.5</v>
      </c>
      <c r="AE1160" s="436">
        <v>77.8</v>
      </c>
      <c r="AF1160" s="436">
        <v>80.599999999999994</v>
      </c>
      <c r="AG1160" s="436">
        <v>587.98400000000004</v>
      </c>
      <c r="AH1160" s="436">
        <v>1352.36</v>
      </c>
      <c r="AI1160" s="436">
        <v>1675.76</v>
      </c>
      <c r="AJ1160" s="436">
        <v>1205.3699999999999</v>
      </c>
      <c r="AK1160" s="432">
        <v>230</v>
      </c>
      <c r="AL1160" s="432">
        <v>285</v>
      </c>
      <c r="AM1160" s="432">
        <v>205</v>
      </c>
      <c r="AN1160" s="432">
        <v>18</v>
      </c>
      <c r="AO1160" s="432">
        <v>25</v>
      </c>
      <c r="AP1160" s="480">
        <v>1917</v>
      </c>
      <c r="AQ1160" s="480">
        <v>420.9</v>
      </c>
      <c r="AR1160" s="480">
        <v>831</v>
      </c>
      <c r="AS1160" s="449">
        <v>50.97</v>
      </c>
      <c r="AT1160" s="432" t="s">
        <v>299</v>
      </c>
      <c r="AU1160" s="432" t="s">
        <v>197</v>
      </c>
      <c r="AV1160" s="450">
        <v>76.900000000000006</v>
      </c>
      <c r="AW1160" s="450">
        <v>88.3</v>
      </c>
      <c r="AX1160" s="450">
        <v>54</v>
      </c>
      <c r="AY1160" s="450">
        <v>64.2</v>
      </c>
      <c r="AZ1160" s="450">
        <v>72.099999999999994</v>
      </c>
      <c r="BA1160" s="450">
        <v>73</v>
      </c>
      <c r="BB1160" s="450">
        <v>69.2</v>
      </c>
      <c r="BC1160" s="450">
        <v>61.6</v>
      </c>
      <c r="BD1160" s="450">
        <v>54.9</v>
      </c>
      <c r="BE1160" s="451">
        <f t="shared" si="72"/>
        <v>536.61423728813554</v>
      </c>
      <c r="BF1160" s="450">
        <v>2250</v>
      </c>
      <c r="BG1160" s="451">
        <f t="shared" si="73"/>
        <v>536.61423728813554</v>
      </c>
      <c r="BH1160" s="450">
        <v>2250</v>
      </c>
      <c r="BI1160" s="446" t="s">
        <v>198</v>
      </c>
      <c r="BJ1160" s="482" t="s">
        <v>199</v>
      </c>
      <c r="BK1160" s="482" t="s">
        <v>200</v>
      </c>
      <c r="BL1160" s="453">
        <v>1.1499999999999999</v>
      </c>
      <c r="BM1160" s="454">
        <v>40</v>
      </c>
      <c r="BN1160" s="454" t="s">
        <v>911</v>
      </c>
      <c r="BO1160" s="483" t="s">
        <v>912</v>
      </c>
      <c r="BP1160" s="454" t="s">
        <v>913</v>
      </c>
      <c r="BQ1160" s="454" t="s">
        <v>945</v>
      </c>
      <c r="BT1160" s="2">
        <v>196</v>
      </c>
    </row>
    <row r="1161" spans="1:72" ht="13.5" customHeight="1">
      <c r="A1161" s="54" t="s">
        <v>1982</v>
      </c>
      <c r="B1161" s="432" t="s">
        <v>1972</v>
      </c>
      <c r="C1161" s="432">
        <v>250</v>
      </c>
      <c r="D1161" s="432">
        <v>4</v>
      </c>
      <c r="E1161" s="432" t="s">
        <v>400</v>
      </c>
      <c r="F1161" s="433">
        <v>1785</v>
      </c>
      <c r="G1161" s="456">
        <v>1710</v>
      </c>
      <c r="H1161" s="479">
        <v>1440</v>
      </c>
      <c r="I1161" s="435" t="s">
        <v>261</v>
      </c>
      <c r="J1161" s="436">
        <v>104.8</v>
      </c>
      <c r="K1161" s="437">
        <v>83.84</v>
      </c>
      <c r="L1161" s="438" t="s">
        <v>261</v>
      </c>
      <c r="M1161" s="475">
        <v>167.2</v>
      </c>
      <c r="N1161" s="437">
        <v>133.76</v>
      </c>
      <c r="O1161" s="438" t="s">
        <v>261</v>
      </c>
      <c r="P1161" s="475">
        <v>227</v>
      </c>
      <c r="Q1161" s="437">
        <v>181.6</v>
      </c>
      <c r="R1161" s="438" t="s">
        <v>261</v>
      </c>
      <c r="S1161" s="475">
        <v>294.39999999999998</v>
      </c>
      <c r="T1161" s="437">
        <v>235.51999999999998</v>
      </c>
      <c r="U1161" s="438" t="s">
        <v>261</v>
      </c>
      <c r="V1161" s="475">
        <v>1835.2</v>
      </c>
      <c r="W1161" s="437">
        <v>1468.16</v>
      </c>
      <c r="X1161" s="443" t="s">
        <v>231</v>
      </c>
      <c r="Y1161" s="436" t="s">
        <v>194</v>
      </c>
      <c r="Z1161" s="436">
        <v>96.5</v>
      </c>
      <c r="AA1161" s="436">
        <v>96.8</v>
      </c>
      <c r="AB1161" s="436">
        <v>96.5</v>
      </c>
      <c r="AC1161" s="436">
        <v>96.2</v>
      </c>
      <c r="AD1161" s="436">
        <v>72.400000000000006</v>
      </c>
      <c r="AE1161" s="436">
        <v>79.8</v>
      </c>
      <c r="AF1161" s="436">
        <v>82.2</v>
      </c>
      <c r="AG1161" s="436">
        <v>734.98099999999999</v>
      </c>
      <c r="AH1161" s="436">
        <v>1616.96</v>
      </c>
      <c r="AI1161" s="436">
        <v>2204.94</v>
      </c>
      <c r="AJ1161" s="436">
        <v>992.22</v>
      </c>
      <c r="AK1161" s="432">
        <v>220</v>
      </c>
      <c r="AL1161" s="432">
        <v>300</v>
      </c>
      <c r="AM1161" s="432">
        <v>135</v>
      </c>
      <c r="AN1161" s="432">
        <v>18</v>
      </c>
      <c r="AO1161" s="432">
        <v>25</v>
      </c>
      <c r="AP1161" s="480">
        <v>2328</v>
      </c>
      <c r="AQ1161" s="480">
        <v>547.9</v>
      </c>
      <c r="AR1161" s="480">
        <v>1020</v>
      </c>
      <c r="AS1161" s="449">
        <v>68.02</v>
      </c>
      <c r="AT1161" s="432" t="s">
        <v>299</v>
      </c>
      <c r="AU1161" s="432" t="s">
        <v>197</v>
      </c>
      <c r="AV1161" s="450">
        <v>82.2</v>
      </c>
      <c r="AW1161" s="450">
        <v>93.6</v>
      </c>
      <c r="AX1161" s="450">
        <v>62.1</v>
      </c>
      <c r="AY1161" s="450">
        <v>71</v>
      </c>
      <c r="AZ1161" s="450">
        <v>78.099999999999994</v>
      </c>
      <c r="BA1161" s="450">
        <v>77.5</v>
      </c>
      <c r="BB1161" s="450">
        <v>74</v>
      </c>
      <c r="BC1161" s="450">
        <v>66.8</v>
      </c>
      <c r="BD1161" s="450">
        <v>60.1</v>
      </c>
      <c r="BE1161" s="451">
        <f t="shared" si="72"/>
        <v>536.61423728813554</v>
      </c>
      <c r="BF1161" s="450">
        <v>2250</v>
      </c>
      <c r="BG1161" s="451">
        <f t="shared" si="73"/>
        <v>536.61423728813554</v>
      </c>
      <c r="BH1161" s="450">
        <v>2250</v>
      </c>
      <c r="BI1161" s="446" t="s">
        <v>198</v>
      </c>
      <c r="BJ1161" s="482" t="s">
        <v>199</v>
      </c>
      <c r="BK1161" s="482" t="s">
        <v>200</v>
      </c>
      <c r="BL1161" s="453">
        <v>1.1499999999999999</v>
      </c>
      <c r="BM1161" s="454">
        <v>40</v>
      </c>
      <c r="BN1161" s="454" t="s">
        <v>911</v>
      </c>
      <c r="BO1161" s="483" t="s">
        <v>912</v>
      </c>
      <c r="BP1161" s="454" t="s">
        <v>913</v>
      </c>
      <c r="BQ1161" s="454" t="s">
        <v>945</v>
      </c>
      <c r="BT1161" s="2">
        <v>196</v>
      </c>
    </row>
    <row r="1162" spans="1:72" ht="13.5" customHeight="1">
      <c r="A1162" s="54" t="s">
        <v>1983</v>
      </c>
      <c r="B1162" s="432" t="s">
        <v>1972</v>
      </c>
      <c r="C1162" s="432">
        <v>300</v>
      </c>
      <c r="D1162" s="432">
        <v>4</v>
      </c>
      <c r="E1162" s="432" t="s">
        <v>400</v>
      </c>
      <c r="F1162" s="433">
        <v>1785</v>
      </c>
      <c r="G1162" s="456">
        <v>1710</v>
      </c>
      <c r="H1162" s="479">
        <v>1440</v>
      </c>
      <c r="I1162" s="435" t="s">
        <v>261</v>
      </c>
      <c r="J1162" s="436">
        <v>132.80000000000001</v>
      </c>
      <c r="K1162" s="437">
        <v>106.2</v>
      </c>
      <c r="L1162" s="438" t="s">
        <v>261</v>
      </c>
      <c r="M1162" s="475">
        <v>212.3</v>
      </c>
      <c r="N1162" s="437">
        <v>169.8</v>
      </c>
      <c r="O1162" s="438" t="s">
        <v>261</v>
      </c>
      <c r="P1162" s="475">
        <v>279.10000000000002</v>
      </c>
      <c r="Q1162" s="437">
        <v>223.3</v>
      </c>
      <c r="R1162" s="438" t="s">
        <v>261</v>
      </c>
      <c r="S1162" s="475">
        <v>355.4</v>
      </c>
      <c r="T1162" s="437">
        <v>284.3</v>
      </c>
      <c r="U1162" s="438" t="s">
        <v>261</v>
      </c>
      <c r="V1162" s="475">
        <v>2250</v>
      </c>
      <c r="W1162" s="437">
        <v>1800</v>
      </c>
      <c r="X1162" s="443" t="s">
        <v>231</v>
      </c>
      <c r="Y1162" s="436" t="s">
        <v>194</v>
      </c>
      <c r="Z1162" s="436">
        <v>96.6</v>
      </c>
      <c r="AA1162" s="436">
        <v>96.9</v>
      </c>
      <c r="AB1162" s="436">
        <v>96.8</v>
      </c>
      <c r="AC1162" s="436">
        <v>96.5</v>
      </c>
      <c r="AD1162" s="436">
        <v>68.599999999999994</v>
      </c>
      <c r="AE1162" s="436">
        <v>78</v>
      </c>
      <c r="AF1162" s="436">
        <v>81.8</v>
      </c>
      <c r="AG1162" s="436">
        <v>880.7</v>
      </c>
      <c r="AH1162" s="436">
        <v>2201.8000000000002</v>
      </c>
      <c r="AI1162" s="436">
        <v>2730.2</v>
      </c>
      <c r="AJ1162" s="436">
        <v>1937.6</v>
      </c>
      <c r="AK1162" s="432">
        <v>250</v>
      </c>
      <c r="AL1162" s="432">
        <v>310</v>
      </c>
      <c r="AM1162" s="432">
        <v>220</v>
      </c>
      <c r="AN1162" s="432">
        <v>22</v>
      </c>
      <c r="AO1162" s="432">
        <v>30</v>
      </c>
      <c r="AP1162" s="480">
        <v>2435</v>
      </c>
      <c r="AQ1162" s="480">
        <v>579.6</v>
      </c>
      <c r="AR1162" s="480">
        <v>1200</v>
      </c>
      <c r="AS1162" s="449">
        <v>73.09</v>
      </c>
      <c r="AT1162" s="432" t="s">
        <v>299</v>
      </c>
      <c r="AU1162" s="432" t="s">
        <v>197</v>
      </c>
      <c r="AV1162" s="450">
        <v>82.2</v>
      </c>
      <c r="AW1162" s="450">
        <v>93.6</v>
      </c>
      <c r="AX1162" s="450">
        <v>62.1</v>
      </c>
      <c r="AY1162" s="450">
        <v>71</v>
      </c>
      <c r="AZ1162" s="450">
        <v>78.099999999999994</v>
      </c>
      <c r="BA1162" s="450">
        <v>77.5</v>
      </c>
      <c r="BB1162" s="450">
        <v>74</v>
      </c>
      <c r="BC1162" s="450">
        <v>66.8</v>
      </c>
      <c r="BD1162" s="450">
        <v>60.1</v>
      </c>
      <c r="BE1162" s="451">
        <f t="shared" si="72"/>
        <v>536.61423728813554</v>
      </c>
      <c r="BF1162" s="450">
        <v>2250</v>
      </c>
      <c r="BG1162" s="451">
        <f t="shared" si="73"/>
        <v>536.61423728813554</v>
      </c>
      <c r="BH1162" s="450">
        <v>2250</v>
      </c>
      <c r="BI1162" s="446" t="s">
        <v>198</v>
      </c>
      <c r="BJ1162" s="482" t="s">
        <v>199</v>
      </c>
      <c r="BK1162" s="482" t="s">
        <v>200</v>
      </c>
      <c r="BL1162" s="453">
        <v>1.1499999999999999</v>
      </c>
      <c r="BM1162" s="454">
        <v>40</v>
      </c>
      <c r="BN1162" s="454" t="s">
        <v>911</v>
      </c>
      <c r="BO1162" s="483" t="s">
        <v>912</v>
      </c>
      <c r="BP1162" s="454" t="s">
        <v>913</v>
      </c>
      <c r="BQ1162" s="454" t="s">
        <v>945</v>
      </c>
      <c r="BT1162" s="2">
        <v>200</v>
      </c>
    </row>
    <row r="1163" spans="1:72" ht="13.5" customHeight="1">
      <c r="A1163" s="54" t="s">
        <v>1984</v>
      </c>
      <c r="B1163" s="432" t="s">
        <v>1972</v>
      </c>
      <c r="C1163" s="432">
        <v>350</v>
      </c>
      <c r="D1163" s="432">
        <v>4</v>
      </c>
      <c r="E1163" s="432" t="s">
        <v>1985</v>
      </c>
      <c r="F1163" s="433">
        <v>1785</v>
      </c>
      <c r="G1163" s="456">
        <v>1710</v>
      </c>
      <c r="H1163" s="479">
        <v>1440</v>
      </c>
      <c r="I1163" s="435" t="s">
        <v>261</v>
      </c>
      <c r="J1163" s="436">
        <v>146</v>
      </c>
      <c r="K1163" s="437">
        <v>116.8</v>
      </c>
      <c r="L1163" s="438" t="s">
        <v>261</v>
      </c>
      <c r="M1163" s="475">
        <v>248.8</v>
      </c>
      <c r="N1163" s="437">
        <v>199</v>
      </c>
      <c r="O1163" s="438" t="s">
        <v>261</v>
      </c>
      <c r="P1163" s="475">
        <v>326.2</v>
      </c>
      <c r="Q1163" s="437">
        <v>261</v>
      </c>
      <c r="R1163" s="438" t="s">
        <v>261</v>
      </c>
      <c r="S1163" s="475">
        <v>415.4</v>
      </c>
      <c r="T1163" s="437">
        <v>332.3</v>
      </c>
      <c r="U1163" s="438" t="s">
        <v>261</v>
      </c>
      <c r="V1163" s="475">
        <v>2703.7</v>
      </c>
      <c r="W1163" s="437">
        <v>2163</v>
      </c>
      <c r="X1163" s="443" t="s">
        <v>231</v>
      </c>
      <c r="Y1163" s="436" t="s">
        <v>194</v>
      </c>
      <c r="Z1163" s="436">
        <v>96.4</v>
      </c>
      <c r="AA1163" s="436">
        <v>96.8</v>
      </c>
      <c r="AB1163" s="436">
        <v>96.8</v>
      </c>
      <c r="AC1163" s="436">
        <v>96.5</v>
      </c>
      <c r="AD1163" s="436">
        <v>68.3</v>
      </c>
      <c r="AE1163" s="436">
        <v>77.8</v>
      </c>
      <c r="AF1163" s="436">
        <v>81.5</v>
      </c>
      <c r="AG1163" s="436">
        <v>1029.5999999999999</v>
      </c>
      <c r="AH1163" s="436">
        <v>2677.1</v>
      </c>
      <c r="AI1163" s="436">
        <v>3088.9</v>
      </c>
      <c r="AJ1163" s="436">
        <v>2368.1999999999998</v>
      </c>
      <c r="AK1163" s="432">
        <v>260</v>
      </c>
      <c r="AL1163" s="432">
        <v>300</v>
      </c>
      <c r="AM1163" s="432">
        <v>230</v>
      </c>
      <c r="AN1163" s="432">
        <v>25</v>
      </c>
      <c r="AO1163" s="432">
        <v>32</v>
      </c>
      <c r="AP1163" s="480">
        <v>2726</v>
      </c>
      <c r="AQ1163" s="480">
        <v>665.9</v>
      </c>
      <c r="AR1163" s="480">
        <v>1370</v>
      </c>
      <c r="AS1163" s="449">
        <v>83.26</v>
      </c>
      <c r="AT1163" s="432" t="s">
        <v>299</v>
      </c>
      <c r="AU1163" s="432" t="s">
        <v>197</v>
      </c>
      <c r="AV1163" s="450">
        <v>84</v>
      </c>
      <c r="AW1163" s="450">
        <v>96</v>
      </c>
      <c r="AX1163" s="450">
        <v>63</v>
      </c>
      <c r="AY1163" s="450">
        <v>72</v>
      </c>
      <c r="AZ1163" s="450">
        <v>79</v>
      </c>
      <c r="BA1163" s="450">
        <v>80</v>
      </c>
      <c r="BB1163" s="450">
        <v>76</v>
      </c>
      <c r="BC1163" s="450">
        <v>66</v>
      </c>
      <c r="BD1163" s="450">
        <v>58</v>
      </c>
      <c r="BE1163" s="451">
        <f t="shared" si="72"/>
        <v>536.61423728813554</v>
      </c>
      <c r="BF1163" s="450">
        <v>2250</v>
      </c>
      <c r="BG1163" s="451">
        <f t="shared" si="73"/>
        <v>536.61423728813554</v>
      </c>
      <c r="BH1163" s="450">
        <v>2250</v>
      </c>
      <c r="BI1163" s="446" t="s">
        <v>198</v>
      </c>
      <c r="BJ1163" s="482" t="s">
        <v>199</v>
      </c>
      <c r="BK1163" s="482" t="s">
        <v>1875</v>
      </c>
      <c r="BL1163" s="453">
        <v>1.1499999999999999</v>
      </c>
      <c r="BM1163" s="454">
        <v>40</v>
      </c>
      <c r="BN1163" s="454" t="s">
        <v>911</v>
      </c>
      <c r="BO1163" s="483" t="s">
        <v>912</v>
      </c>
      <c r="BP1163" s="454" t="s">
        <v>913</v>
      </c>
      <c r="BQ1163" s="454" t="s">
        <v>945</v>
      </c>
      <c r="BT1163" s="2">
        <v>204</v>
      </c>
    </row>
    <row r="1164" spans="1:72" ht="13.5" customHeight="1">
      <c r="A1164" s="54" t="s">
        <v>1986</v>
      </c>
      <c r="B1164" s="432" t="s">
        <v>1972</v>
      </c>
      <c r="C1164" s="432">
        <v>100</v>
      </c>
      <c r="D1164" s="432">
        <v>6</v>
      </c>
      <c r="E1164" s="432" t="s">
        <v>378</v>
      </c>
      <c r="F1164" s="433">
        <v>1190</v>
      </c>
      <c r="G1164" s="456">
        <v>1140</v>
      </c>
      <c r="H1164" s="479">
        <v>840</v>
      </c>
      <c r="I1164" s="435" t="s">
        <v>261</v>
      </c>
      <c r="J1164" s="436">
        <v>51.7</v>
      </c>
      <c r="K1164" s="437">
        <v>41.36</v>
      </c>
      <c r="L1164" s="438" t="s">
        <v>261</v>
      </c>
      <c r="M1164" s="475">
        <v>75.8</v>
      </c>
      <c r="N1164" s="437">
        <v>60.64</v>
      </c>
      <c r="O1164" s="438" t="s">
        <v>261</v>
      </c>
      <c r="P1164" s="475">
        <v>96.6</v>
      </c>
      <c r="Q1164" s="437">
        <v>77.28</v>
      </c>
      <c r="R1164" s="438" t="s">
        <v>261</v>
      </c>
      <c r="S1164" s="475">
        <v>119.6</v>
      </c>
      <c r="T1164" s="437">
        <v>95.679999999999993</v>
      </c>
      <c r="U1164" s="438" t="s">
        <v>261</v>
      </c>
      <c r="V1164" s="475">
        <v>779.7</v>
      </c>
      <c r="W1164" s="437">
        <v>623.76</v>
      </c>
      <c r="X1164" s="443" t="s">
        <v>231</v>
      </c>
      <c r="Y1164" s="436" t="s">
        <v>194</v>
      </c>
      <c r="Z1164" s="436">
        <v>94.9</v>
      </c>
      <c r="AA1164" s="436">
        <v>95.7</v>
      </c>
      <c r="AB1164" s="436">
        <v>95.8</v>
      </c>
      <c r="AC1164" s="436">
        <v>95.4</v>
      </c>
      <c r="AD1164" s="436">
        <v>65.099999999999994</v>
      </c>
      <c r="AE1164" s="436">
        <v>76</v>
      </c>
      <c r="AF1164" s="436">
        <v>81.8</v>
      </c>
      <c r="AG1164" s="436">
        <v>441.2</v>
      </c>
      <c r="AH1164" s="436">
        <v>728.1</v>
      </c>
      <c r="AI1164" s="436">
        <v>1147.2</v>
      </c>
      <c r="AJ1164" s="436">
        <v>706</v>
      </c>
      <c r="AK1164" s="432">
        <v>165</v>
      </c>
      <c r="AL1164" s="432">
        <v>260</v>
      </c>
      <c r="AM1164" s="432">
        <v>160</v>
      </c>
      <c r="AN1164" s="432">
        <v>30</v>
      </c>
      <c r="AO1164" s="432">
        <v>35</v>
      </c>
      <c r="AP1164" s="480">
        <v>1658</v>
      </c>
      <c r="AQ1164" s="480">
        <v>389.8</v>
      </c>
      <c r="AR1164" s="480">
        <v>1180</v>
      </c>
      <c r="AS1164" s="449">
        <v>43.19</v>
      </c>
      <c r="AT1164" s="432" t="s">
        <v>299</v>
      </c>
      <c r="AU1164" s="432" t="s">
        <v>197</v>
      </c>
      <c r="AV1164" s="450">
        <v>65</v>
      </c>
      <c r="AW1164" s="450">
        <v>76</v>
      </c>
      <c r="AX1164" s="450">
        <v>48</v>
      </c>
      <c r="AY1164" s="450">
        <v>58</v>
      </c>
      <c r="AZ1164" s="450">
        <v>59</v>
      </c>
      <c r="BA1164" s="450">
        <v>60</v>
      </c>
      <c r="BB1164" s="450">
        <v>58</v>
      </c>
      <c r="BC1164" s="450">
        <v>55</v>
      </c>
      <c r="BD1164" s="450">
        <v>42</v>
      </c>
      <c r="BE1164" s="451">
        <f t="shared" si="72"/>
        <v>670.76779661016951</v>
      </c>
      <c r="BF1164" s="450">
        <v>1800</v>
      </c>
      <c r="BG1164" s="451">
        <f t="shared" si="73"/>
        <v>670.76779661016951</v>
      </c>
      <c r="BH1164" s="450">
        <v>1800</v>
      </c>
      <c r="BI1164" s="446" t="s">
        <v>198</v>
      </c>
      <c r="BJ1164" s="482" t="s">
        <v>199</v>
      </c>
      <c r="BK1164" s="482" t="s">
        <v>200</v>
      </c>
      <c r="BL1164" s="453">
        <v>1.1499999999999999</v>
      </c>
      <c r="BM1164" s="454">
        <v>40</v>
      </c>
      <c r="BN1164" s="454" t="s">
        <v>911</v>
      </c>
      <c r="BO1164" s="483" t="s">
        <v>912</v>
      </c>
      <c r="BP1164" s="454" t="s">
        <v>913</v>
      </c>
      <c r="BQ1164" s="454" t="s">
        <v>945</v>
      </c>
      <c r="BT1164" s="2">
        <v>157</v>
      </c>
    </row>
    <row r="1165" spans="1:72" ht="13.5" customHeight="1">
      <c r="A1165" s="54" t="s">
        <v>1987</v>
      </c>
      <c r="B1165" s="432" t="s">
        <v>1972</v>
      </c>
      <c r="C1165" s="432">
        <v>125</v>
      </c>
      <c r="D1165" s="432">
        <v>6</v>
      </c>
      <c r="E1165" s="432" t="s">
        <v>383</v>
      </c>
      <c r="F1165" s="433">
        <v>1190</v>
      </c>
      <c r="G1165" s="456">
        <v>1140</v>
      </c>
      <c r="H1165" s="479">
        <v>840</v>
      </c>
      <c r="I1165" s="435" t="s">
        <v>261</v>
      </c>
      <c r="J1165" s="436">
        <v>68.3</v>
      </c>
      <c r="K1165" s="437">
        <v>54.64</v>
      </c>
      <c r="L1165" s="438" t="s">
        <v>261</v>
      </c>
      <c r="M1165" s="475">
        <v>100.3</v>
      </c>
      <c r="N1165" s="437">
        <v>80.239999999999995</v>
      </c>
      <c r="O1165" s="438" t="s">
        <v>261</v>
      </c>
      <c r="P1165" s="475">
        <v>125.4</v>
      </c>
      <c r="Q1165" s="437">
        <v>100.32000000000001</v>
      </c>
      <c r="R1165" s="438" t="s">
        <v>261</v>
      </c>
      <c r="S1165" s="475">
        <v>154.1</v>
      </c>
      <c r="T1165" s="437">
        <v>123.28</v>
      </c>
      <c r="U1165" s="438" t="s">
        <v>261</v>
      </c>
      <c r="V1165" s="475">
        <v>1097.8</v>
      </c>
      <c r="W1165" s="437">
        <v>878.24</v>
      </c>
      <c r="X1165" s="443" t="s">
        <v>222</v>
      </c>
      <c r="Y1165" s="436" t="s">
        <v>989</v>
      </c>
      <c r="Z1165" s="436">
        <v>95</v>
      </c>
      <c r="AA1165" s="436">
        <v>96.1</v>
      </c>
      <c r="AB1165" s="436">
        <v>95.8</v>
      </c>
      <c r="AC1165" s="436">
        <v>95.4</v>
      </c>
      <c r="AD1165" s="436">
        <v>61.6</v>
      </c>
      <c r="AE1165" s="436">
        <v>73.3</v>
      </c>
      <c r="AF1165" s="436">
        <v>79.5</v>
      </c>
      <c r="AG1165" s="436">
        <v>549.5</v>
      </c>
      <c r="AH1165" s="436">
        <v>1099</v>
      </c>
      <c r="AI1165" s="436">
        <v>1758.3</v>
      </c>
      <c r="AJ1165" s="436">
        <v>1044</v>
      </c>
      <c r="AK1165" s="432">
        <v>200</v>
      </c>
      <c r="AL1165" s="432">
        <v>320</v>
      </c>
      <c r="AM1165" s="432">
        <v>190</v>
      </c>
      <c r="AN1165" s="432">
        <v>25</v>
      </c>
      <c r="AO1165" s="432">
        <v>35</v>
      </c>
      <c r="AP1165" s="480">
        <v>1700</v>
      </c>
      <c r="AQ1165" s="480">
        <v>400.5</v>
      </c>
      <c r="AR1165" s="480">
        <v>1450</v>
      </c>
      <c r="AS1165" s="449">
        <v>48.46</v>
      </c>
      <c r="AT1165" s="432" t="s">
        <v>299</v>
      </c>
      <c r="AU1165" s="432" t="s">
        <v>197</v>
      </c>
      <c r="AV1165" s="450">
        <v>66</v>
      </c>
      <c r="AW1165" s="450">
        <v>77</v>
      </c>
      <c r="AX1165" s="450">
        <v>46</v>
      </c>
      <c r="AY1165" s="450">
        <v>58</v>
      </c>
      <c r="AZ1165" s="450">
        <v>61</v>
      </c>
      <c r="BA1165" s="450">
        <v>61</v>
      </c>
      <c r="BB1165" s="450">
        <v>59</v>
      </c>
      <c r="BC1165" s="450">
        <v>56</v>
      </c>
      <c r="BD1165" s="450">
        <v>41</v>
      </c>
      <c r="BE1165" s="451">
        <f t="shared" si="72"/>
        <v>670.76779661016951</v>
      </c>
      <c r="BF1165" s="450">
        <v>1800</v>
      </c>
      <c r="BG1165" s="451">
        <f t="shared" si="73"/>
        <v>670.76779661016951</v>
      </c>
      <c r="BH1165" s="450">
        <v>1800</v>
      </c>
      <c r="BI1165" s="446" t="s">
        <v>198</v>
      </c>
      <c r="BJ1165" s="482" t="s">
        <v>199</v>
      </c>
      <c r="BK1165" s="482" t="s">
        <v>200</v>
      </c>
      <c r="BL1165" s="453">
        <v>1.1499999999999999</v>
      </c>
      <c r="BM1165" s="454">
        <v>40</v>
      </c>
      <c r="BN1165" s="454" t="s">
        <v>911</v>
      </c>
      <c r="BO1165" s="483" t="s">
        <v>912</v>
      </c>
      <c r="BP1165" s="454" t="s">
        <v>913</v>
      </c>
      <c r="BQ1165" s="454" t="s">
        <v>945</v>
      </c>
      <c r="BT1165" s="2">
        <v>167</v>
      </c>
    </row>
    <row r="1166" spans="1:72" ht="13.5" customHeight="1">
      <c r="A1166" s="54" t="s">
        <v>1988</v>
      </c>
      <c r="B1166" s="432" t="s">
        <v>1972</v>
      </c>
      <c r="C1166" s="432">
        <v>150</v>
      </c>
      <c r="D1166" s="432">
        <v>6</v>
      </c>
      <c r="E1166" s="432" t="s">
        <v>400</v>
      </c>
      <c r="F1166" s="433">
        <v>1190</v>
      </c>
      <c r="G1166" s="456">
        <v>1140</v>
      </c>
      <c r="H1166" s="479">
        <v>840</v>
      </c>
      <c r="I1166" s="435" t="s">
        <v>261</v>
      </c>
      <c r="J1166" s="436">
        <v>68.900000000000006</v>
      </c>
      <c r="K1166" s="437">
        <v>55.120000000000005</v>
      </c>
      <c r="L1166" s="438" t="s">
        <v>261</v>
      </c>
      <c r="M1166" s="475">
        <v>105.3</v>
      </c>
      <c r="N1166" s="437">
        <v>84.24</v>
      </c>
      <c r="O1166" s="438" t="s">
        <v>261</v>
      </c>
      <c r="P1166" s="475">
        <v>139.6</v>
      </c>
      <c r="Q1166" s="437">
        <v>111.67999999999999</v>
      </c>
      <c r="R1166" s="438" t="s">
        <v>261</v>
      </c>
      <c r="S1166" s="475">
        <v>178.4</v>
      </c>
      <c r="T1166" s="437">
        <v>142.72</v>
      </c>
      <c r="U1166" s="438" t="s">
        <v>261</v>
      </c>
      <c r="V1166" s="475">
        <v>1079.0999999999999</v>
      </c>
      <c r="W1166" s="437">
        <v>863.28</v>
      </c>
      <c r="X1166" s="443" t="s">
        <v>231</v>
      </c>
      <c r="Y1166" s="436" t="s">
        <v>194</v>
      </c>
      <c r="Z1166" s="436">
        <v>96</v>
      </c>
      <c r="AA1166" s="436">
        <v>96.6</v>
      </c>
      <c r="AB1166" s="436">
        <v>96.2</v>
      </c>
      <c r="AC1166" s="436">
        <v>95.8</v>
      </c>
      <c r="AD1166" s="436">
        <v>70</v>
      </c>
      <c r="AE1166" s="436">
        <v>78.7</v>
      </c>
      <c r="AF1166" s="436">
        <v>82.2</v>
      </c>
      <c r="AG1166" s="436">
        <v>663</v>
      </c>
      <c r="AH1166" s="436">
        <v>928.2</v>
      </c>
      <c r="AI1166" s="436">
        <v>1790.1</v>
      </c>
      <c r="AJ1166" s="436">
        <v>762.4</v>
      </c>
      <c r="AK1166" s="432">
        <v>140</v>
      </c>
      <c r="AL1166" s="432">
        <v>270</v>
      </c>
      <c r="AM1166" s="432">
        <v>115</v>
      </c>
      <c r="AN1166" s="432">
        <v>28</v>
      </c>
      <c r="AO1166" s="432">
        <v>43</v>
      </c>
      <c r="AP1166" s="480">
        <v>2207</v>
      </c>
      <c r="AQ1166" s="480">
        <v>557.79999999999995</v>
      </c>
      <c r="AR1166" s="480">
        <v>1720</v>
      </c>
      <c r="AS1166" s="449">
        <v>69.05</v>
      </c>
      <c r="AT1166" s="432" t="s">
        <v>299</v>
      </c>
      <c r="AU1166" s="432" t="s">
        <v>197</v>
      </c>
      <c r="AV1166" s="450">
        <v>74</v>
      </c>
      <c r="AW1166" s="450">
        <v>86</v>
      </c>
      <c r="AX1166" s="450">
        <v>57</v>
      </c>
      <c r="AY1166" s="450">
        <v>65</v>
      </c>
      <c r="AZ1166" s="450">
        <v>69</v>
      </c>
      <c r="BA1166" s="450">
        <v>70</v>
      </c>
      <c r="BB1166" s="450">
        <v>65</v>
      </c>
      <c r="BC1166" s="450">
        <v>61</v>
      </c>
      <c r="BD1166" s="450">
        <v>52</v>
      </c>
      <c r="BE1166" s="451">
        <f t="shared" si="72"/>
        <v>670.76779661016951</v>
      </c>
      <c r="BF1166" s="450">
        <v>1800</v>
      </c>
      <c r="BG1166" s="451">
        <f t="shared" si="73"/>
        <v>670.76779661016951</v>
      </c>
      <c r="BH1166" s="450">
        <v>1800</v>
      </c>
      <c r="BI1166" s="446" t="s">
        <v>198</v>
      </c>
      <c r="BJ1166" s="482" t="s">
        <v>199</v>
      </c>
      <c r="BK1166" s="482" t="s">
        <v>200</v>
      </c>
      <c r="BL1166" s="453">
        <v>1.1499999999999999</v>
      </c>
      <c r="BM1166" s="454">
        <v>40</v>
      </c>
      <c r="BN1166" s="454" t="s">
        <v>911</v>
      </c>
      <c r="BO1166" s="483" t="s">
        <v>912</v>
      </c>
      <c r="BP1166" s="454" t="s">
        <v>913</v>
      </c>
      <c r="BQ1166" s="454" t="s">
        <v>945</v>
      </c>
      <c r="BT1166" s="2">
        <v>182</v>
      </c>
    </row>
    <row r="1167" spans="1:72" ht="13.5" customHeight="1">
      <c r="A1167" s="54" t="s">
        <v>1989</v>
      </c>
      <c r="B1167" s="432" t="s">
        <v>1972</v>
      </c>
      <c r="C1167" s="432">
        <v>200</v>
      </c>
      <c r="D1167" s="432">
        <v>6</v>
      </c>
      <c r="E1167" s="432" t="s">
        <v>400</v>
      </c>
      <c r="F1167" s="433">
        <v>1190</v>
      </c>
      <c r="G1167" s="456">
        <v>1140</v>
      </c>
      <c r="H1167" s="479">
        <v>840</v>
      </c>
      <c r="I1167" s="435" t="s">
        <v>261</v>
      </c>
      <c r="J1167" s="436">
        <v>104.1</v>
      </c>
      <c r="K1167" s="437">
        <v>83.28</v>
      </c>
      <c r="L1167" s="438" t="s">
        <v>261</v>
      </c>
      <c r="M1167" s="475">
        <v>148.80000000000001</v>
      </c>
      <c r="N1167" s="437">
        <v>119.04</v>
      </c>
      <c r="O1167" s="438" t="s">
        <v>261</v>
      </c>
      <c r="P1167" s="475">
        <v>192.3</v>
      </c>
      <c r="Q1167" s="437">
        <v>153.84</v>
      </c>
      <c r="R1167" s="438" t="s">
        <v>261</v>
      </c>
      <c r="S1167" s="475">
        <v>242.8</v>
      </c>
      <c r="T1167" s="437">
        <v>194.24</v>
      </c>
      <c r="U1167" s="438" t="s">
        <v>261</v>
      </c>
      <c r="V1167" s="475">
        <v>1512.8</v>
      </c>
      <c r="W1167" s="437">
        <v>1210.24</v>
      </c>
      <c r="X1167" s="443" t="s">
        <v>231</v>
      </c>
      <c r="Y1167" s="436" t="s">
        <v>194</v>
      </c>
      <c r="Z1167" s="436">
        <v>95.6</v>
      </c>
      <c r="AA1167" s="436">
        <v>96.2</v>
      </c>
      <c r="AB1167" s="436">
        <v>96.2</v>
      </c>
      <c r="AC1167" s="436">
        <v>95.8</v>
      </c>
      <c r="AD1167" s="436">
        <v>66</v>
      </c>
      <c r="AE1167" s="436">
        <v>76.2</v>
      </c>
      <c r="AF1167" s="436">
        <v>80.5</v>
      </c>
      <c r="AG1167" s="436">
        <v>884.1</v>
      </c>
      <c r="AH1167" s="436">
        <v>1326.2</v>
      </c>
      <c r="AI1167" s="436">
        <v>2475.5</v>
      </c>
      <c r="AJ1167" s="436">
        <v>1149.4000000000001</v>
      </c>
      <c r="AK1167" s="432">
        <v>150</v>
      </c>
      <c r="AL1167" s="432">
        <v>280</v>
      </c>
      <c r="AM1167" s="432">
        <v>130</v>
      </c>
      <c r="AN1167" s="432">
        <v>25</v>
      </c>
      <c r="AO1167" s="432">
        <v>32</v>
      </c>
      <c r="AP1167" s="480">
        <v>2277</v>
      </c>
      <c r="AQ1167" s="480">
        <v>585.9</v>
      </c>
      <c r="AR1167" s="480">
        <v>2240</v>
      </c>
      <c r="AS1167" s="449">
        <v>73.41</v>
      </c>
      <c r="AT1167" s="432" t="s">
        <v>299</v>
      </c>
      <c r="AU1167" s="432" t="s">
        <v>197</v>
      </c>
      <c r="AV1167" s="450">
        <v>74</v>
      </c>
      <c r="AW1167" s="450">
        <v>86</v>
      </c>
      <c r="AX1167" s="450">
        <v>57</v>
      </c>
      <c r="AY1167" s="450">
        <v>65</v>
      </c>
      <c r="AZ1167" s="450">
        <v>69</v>
      </c>
      <c r="BA1167" s="450">
        <v>70</v>
      </c>
      <c r="BB1167" s="450">
        <v>65</v>
      </c>
      <c r="BC1167" s="450">
        <v>61</v>
      </c>
      <c r="BD1167" s="450">
        <v>52</v>
      </c>
      <c r="BE1167" s="451">
        <f t="shared" si="72"/>
        <v>670.76779661016951</v>
      </c>
      <c r="BF1167" s="450">
        <v>1800</v>
      </c>
      <c r="BG1167" s="451">
        <f t="shared" si="73"/>
        <v>670.76779661016951</v>
      </c>
      <c r="BH1167" s="450">
        <v>1800</v>
      </c>
      <c r="BI1167" s="446" t="s">
        <v>198</v>
      </c>
      <c r="BJ1167" s="482" t="s">
        <v>199</v>
      </c>
      <c r="BK1167" s="482" t="s">
        <v>200</v>
      </c>
      <c r="BL1167" s="453">
        <v>1.1499999999999999</v>
      </c>
      <c r="BM1167" s="454">
        <v>40</v>
      </c>
      <c r="BN1167" s="454" t="s">
        <v>911</v>
      </c>
      <c r="BO1167" s="483" t="s">
        <v>912</v>
      </c>
      <c r="BP1167" s="454" t="s">
        <v>913</v>
      </c>
      <c r="BQ1167" s="454" t="s">
        <v>945</v>
      </c>
      <c r="BT1167" s="2">
        <v>190</v>
      </c>
    </row>
    <row r="1168" spans="1:72" ht="13.5" customHeight="1">
      <c r="A1168" s="54" t="s">
        <v>1990</v>
      </c>
      <c r="B1168" s="432" t="s">
        <v>1972</v>
      </c>
      <c r="C1168" s="432">
        <v>250</v>
      </c>
      <c r="D1168" s="432">
        <v>6</v>
      </c>
      <c r="E1168" s="432" t="s">
        <v>1985</v>
      </c>
      <c r="F1168" s="433">
        <v>1190</v>
      </c>
      <c r="G1168" s="456">
        <v>1140</v>
      </c>
      <c r="H1168" s="479">
        <v>840</v>
      </c>
      <c r="I1168" s="435" t="s">
        <v>261</v>
      </c>
      <c r="J1168" s="436">
        <v>165.7</v>
      </c>
      <c r="K1168" s="437">
        <v>132.56</v>
      </c>
      <c r="L1168" s="438" t="s">
        <v>261</v>
      </c>
      <c r="M1168" s="475">
        <v>217</v>
      </c>
      <c r="N1168" s="437">
        <v>173.6</v>
      </c>
      <c r="O1168" s="438" t="s">
        <v>261</v>
      </c>
      <c r="P1168" s="475">
        <v>264.7</v>
      </c>
      <c r="Q1168" s="437">
        <v>211.76</v>
      </c>
      <c r="R1168" s="438" t="s">
        <v>261</v>
      </c>
      <c r="S1168" s="475">
        <v>317.10000000000002</v>
      </c>
      <c r="T1168" s="437">
        <v>253.68</v>
      </c>
      <c r="U1168" s="438" t="s">
        <v>261</v>
      </c>
      <c r="V1168" s="475">
        <v>2414.1</v>
      </c>
      <c r="W1168" s="437">
        <v>1931.28</v>
      </c>
      <c r="X1168" s="443" t="s">
        <v>213</v>
      </c>
      <c r="Y1168" s="436" t="s">
        <v>989</v>
      </c>
      <c r="Z1168" s="436">
        <v>94.8</v>
      </c>
      <c r="AA1168" s="436">
        <v>95.9</v>
      </c>
      <c r="AB1168" s="436">
        <v>96.2</v>
      </c>
      <c r="AC1168" s="436">
        <v>95.8</v>
      </c>
      <c r="AD1168" s="436">
        <v>57.1</v>
      </c>
      <c r="AE1168" s="436">
        <v>69.400000000000006</v>
      </c>
      <c r="AF1168" s="436">
        <v>77</v>
      </c>
      <c r="AG1168" s="436">
        <v>1101.9000000000001</v>
      </c>
      <c r="AH1168" s="436">
        <v>2314</v>
      </c>
      <c r="AI1168" s="436">
        <v>3195.6</v>
      </c>
      <c r="AJ1168" s="436">
        <v>2203.8000000000002</v>
      </c>
      <c r="AK1168" s="432">
        <v>210</v>
      </c>
      <c r="AL1168" s="432">
        <v>290</v>
      </c>
      <c r="AM1168" s="432">
        <v>200</v>
      </c>
      <c r="AN1168" s="432">
        <v>20</v>
      </c>
      <c r="AO1168" s="432">
        <v>25</v>
      </c>
      <c r="AP1168" s="480">
        <v>3024</v>
      </c>
      <c r="AQ1168" s="480">
        <v>802.7</v>
      </c>
      <c r="AR1168" s="480">
        <v>2740</v>
      </c>
      <c r="AS1168" s="449">
        <v>99.83</v>
      </c>
      <c r="AT1168" s="432" t="s">
        <v>299</v>
      </c>
      <c r="AU1168" s="432" t="s">
        <v>197</v>
      </c>
      <c r="AV1168" s="450">
        <v>75</v>
      </c>
      <c r="AW1168" s="450">
        <v>87</v>
      </c>
      <c r="AX1168" s="450">
        <v>58</v>
      </c>
      <c r="AY1168" s="450">
        <v>65</v>
      </c>
      <c r="AZ1168" s="450">
        <v>71</v>
      </c>
      <c r="BA1168" s="450">
        <v>71</v>
      </c>
      <c r="BB1168" s="450">
        <v>65</v>
      </c>
      <c r="BC1168" s="450">
        <v>62</v>
      </c>
      <c r="BD1168" s="450">
        <v>53</v>
      </c>
      <c r="BE1168" s="451">
        <f t="shared" si="72"/>
        <v>670.76779661016951</v>
      </c>
      <c r="BF1168" s="450">
        <v>1800</v>
      </c>
      <c r="BG1168" s="451">
        <f t="shared" si="73"/>
        <v>670.76779661016951</v>
      </c>
      <c r="BH1168" s="450">
        <v>1800</v>
      </c>
      <c r="BI1168" s="446" t="s">
        <v>198</v>
      </c>
      <c r="BJ1168" s="482" t="s">
        <v>199</v>
      </c>
      <c r="BK1168" s="482" t="s">
        <v>200</v>
      </c>
      <c r="BL1168" s="453">
        <v>1.1499999999999999</v>
      </c>
      <c r="BM1168" s="454">
        <v>40</v>
      </c>
      <c r="BN1168" s="454" t="s">
        <v>911</v>
      </c>
      <c r="BO1168" s="483" t="s">
        <v>912</v>
      </c>
      <c r="BP1168" s="454" t="s">
        <v>913</v>
      </c>
      <c r="BQ1168" s="454" t="s">
        <v>945</v>
      </c>
      <c r="BT1168" s="2">
        <v>180</v>
      </c>
    </row>
    <row r="1169" spans="1:72" ht="13.5" customHeight="1">
      <c r="A1169" s="54" t="s">
        <v>1991</v>
      </c>
      <c r="B1169" s="432" t="s">
        <v>1856</v>
      </c>
      <c r="C1169" s="432">
        <v>125</v>
      </c>
      <c r="D1169" s="432">
        <v>2</v>
      </c>
      <c r="E1169" s="432" t="s">
        <v>409</v>
      </c>
      <c r="F1169" s="433">
        <v>3575</v>
      </c>
      <c r="G1169" s="456">
        <v>3420</v>
      </c>
      <c r="H1169" s="479">
        <v>2160</v>
      </c>
      <c r="I1169" s="435" t="s">
        <v>261</v>
      </c>
      <c r="J1169" s="436">
        <v>57</v>
      </c>
      <c r="K1169" s="437">
        <v>45.6</v>
      </c>
      <c r="L1169" s="438" t="s">
        <v>261</v>
      </c>
      <c r="M1169" s="475">
        <v>87</v>
      </c>
      <c r="N1169" s="437">
        <v>69.599999999999994</v>
      </c>
      <c r="O1169" s="438" t="s">
        <v>261</v>
      </c>
      <c r="P1169" s="475">
        <v>115</v>
      </c>
      <c r="Q1169" s="437">
        <v>92</v>
      </c>
      <c r="R1169" s="438" t="s">
        <v>261</v>
      </c>
      <c r="S1169" s="475">
        <v>145</v>
      </c>
      <c r="T1169" s="437">
        <v>116</v>
      </c>
      <c r="U1169" s="438" t="s">
        <v>261</v>
      </c>
      <c r="V1169" s="475">
        <v>907.5</v>
      </c>
      <c r="W1169" s="437">
        <v>726</v>
      </c>
      <c r="X1169" s="443" t="s">
        <v>231</v>
      </c>
      <c r="Y1169" s="436" t="s">
        <v>194</v>
      </c>
      <c r="Z1169" s="436">
        <v>94.8</v>
      </c>
      <c r="AA1169" s="436">
        <v>95.4</v>
      </c>
      <c r="AB1169" s="436">
        <v>95.4</v>
      </c>
      <c r="AC1169" s="436">
        <v>95</v>
      </c>
      <c r="AD1169" s="436">
        <v>70</v>
      </c>
      <c r="AE1169" s="436">
        <v>80.5</v>
      </c>
      <c r="AF1169" s="436">
        <v>85</v>
      </c>
      <c r="AG1169" s="436">
        <v>185</v>
      </c>
      <c r="AH1169" s="436">
        <v>277.5</v>
      </c>
      <c r="AI1169" s="436">
        <v>555</v>
      </c>
      <c r="AJ1169" s="436">
        <v>249.75000000000003</v>
      </c>
      <c r="AK1169" s="432">
        <v>150</v>
      </c>
      <c r="AL1169" s="432">
        <v>300</v>
      </c>
      <c r="AM1169" s="432">
        <v>135</v>
      </c>
      <c r="AN1169" s="432">
        <v>18</v>
      </c>
      <c r="AO1169" s="432">
        <v>23</v>
      </c>
      <c r="AP1169" s="480">
        <v>1528</v>
      </c>
      <c r="AQ1169" s="480">
        <v>263</v>
      </c>
      <c r="AR1169" s="480">
        <v>113</v>
      </c>
      <c r="AS1169" s="449">
        <v>21.1</v>
      </c>
      <c r="AT1169" s="432" t="s">
        <v>299</v>
      </c>
      <c r="AU1169" s="432" t="s">
        <v>197</v>
      </c>
      <c r="AV1169" s="450">
        <v>78.7</v>
      </c>
      <c r="AW1169" s="450">
        <v>89.7</v>
      </c>
      <c r="AX1169" s="450">
        <v>62.3</v>
      </c>
      <c r="AY1169" s="450">
        <v>71.7</v>
      </c>
      <c r="AZ1169" s="450">
        <v>75</v>
      </c>
      <c r="BA1169" s="450">
        <v>70.900000000000006</v>
      </c>
      <c r="BB1169" s="450">
        <v>70</v>
      </c>
      <c r="BC1169" s="450">
        <v>62.6</v>
      </c>
      <c r="BD1169" s="450">
        <v>58.6</v>
      </c>
      <c r="BE1169" s="451">
        <f t="shared" si="72"/>
        <v>335.38389830508476</v>
      </c>
      <c r="BF1169" s="450">
        <v>3600</v>
      </c>
      <c r="BG1169" s="451">
        <f t="shared" si="73"/>
        <v>335.38389830508476</v>
      </c>
      <c r="BH1169" s="450">
        <v>3600</v>
      </c>
      <c r="BI1169" s="446">
        <v>55</v>
      </c>
      <c r="BJ1169" s="482" t="s">
        <v>199</v>
      </c>
      <c r="BK1169" s="482" t="s">
        <v>200</v>
      </c>
      <c r="BL1169" s="453">
        <v>1.1499999999999999</v>
      </c>
      <c r="BM1169" s="454">
        <v>40</v>
      </c>
      <c r="BN1169" s="454" t="s">
        <v>911</v>
      </c>
      <c r="BO1169" s="483" t="s">
        <v>912</v>
      </c>
      <c r="BP1169" s="454" t="s">
        <v>913</v>
      </c>
      <c r="BQ1169" s="454" t="s">
        <v>945</v>
      </c>
      <c r="BT1169" s="2">
        <v>152</v>
      </c>
    </row>
    <row r="1170" spans="1:72" ht="13.5" customHeight="1">
      <c r="A1170" s="54" t="s">
        <v>1992</v>
      </c>
      <c r="B1170" s="432" t="s">
        <v>1856</v>
      </c>
      <c r="C1170" s="432">
        <v>150</v>
      </c>
      <c r="D1170" s="432">
        <v>2</v>
      </c>
      <c r="E1170" s="432" t="s">
        <v>411</v>
      </c>
      <c r="F1170" s="433">
        <v>3575</v>
      </c>
      <c r="G1170" s="456">
        <v>3420</v>
      </c>
      <c r="H1170" s="479">
        <v>2160</v>
      </c>
      <c r="I1170" s="435" t="s">
        <v>261</v>
      </c>
      <c r="J1170" s="436">
        <v>58</v>
      </c>
      <c r="K1170" s="437">
        <v>46.4</v>
      </c>
      <c r="L1170" s="438" t="s">
        <v>261</v>
      </c>
      <c r="M1170" s="475">
        <v>97</v>
      </c>
      <c r="N1170" s="437">
        <v>77.599999999999994</v>
      </c>
      <c r="O1170" s="438" t="s">
        <v>261</v>
      </c>
      <c r="P1170" s="475">
        <v>130</v>
      </c>
      <c r="Q1170" s="437">
        <v>104</v>
      </c>
      <c r="R1170" s="438" t="s">
        <v>261</v>
      </c>
      <c r="S1170" s="475">
        <v>170</v>
      </c>
      <c r="T1170" s="437">
        <v>136</v>
      </c>
      <c r="U1170" s="438" t="s">
        <v>261</v>
      </c>
      <c r="V1170" s="475">
        <v>1085</v>
      </c>
      <c r="W1170" s="437">
        <v>868</v>
      </c>
      <c r="X1170" s="443" t="s">
        <v>231</v>
      </c>
      <c r="Y1170" s="436" t="s">
        <v>194</v>
      </c>
      <c r="Z1170" s="436">
        <v>95.1</v>
      </c>
      <c r="AA1170" s="436">
        <v>95.8</v>
      </c>
      <c r="AB1170" s="436">
        <v>95.8</v>
      </c>
      <c r="AC1170" s="436">
        <v>95.4</v>
      </c>
      <c r="AD1170" s="436">
        <v>75.069999999999993</v>
      </c>
      <c r="AE1170" s="436">
        <v>83.19</v>
      </c>
      <c r="AF1170" s="436">
        <v>86.5</v>
      </c>
      <c r="AG1170" s="436">
        <v>218</v>
      </c>
      <c r="AH1170" s="436">
        <v>348.8</v>
      </c>
      <c r="AI1170" s="436">
        <v>632.19999999999993</v>
      </c>
      <c r="AJ1170" s="436">
        <v>305.2</v>
      </c>
      <c r="AK1170" s="432">
        <v>160</v>
      </c>
      <c r="AL1170" s="432">
        <v>290</v>
      </c>
      <c r="AM1170" s="432">
        <v>140</v>
      </c>
      <c r="AN1170" s="432">
        <v>15</v>
      </c>
      <c r="AO1170" s="432">
        <v>18</v>
      </c>
      <c r="AP1170" s="480">
        <v>1689</v>
      </c>
      <c r="AQ1170" s="480">
        <v>286</v>
      </c>
      <c r="AR1170" s="480">
        <v>133</v>
      </c>
      <c r="AS1170" s="449">
        <v>24</v>
      </c>
      <c r="AT1170" s="432" t="s">
        <v>299</v>
      </c>
      <c r="AU1170" s="432" t="s">
        <v>197</v>
      </c>
      <c r="AV1170" s="450">
        <v>81</v>
      </c>
      <c r="AW1170" s="450">
        <v>92</v>
      </c>
      <c r="AX1170" s="450">
        <v>66.900000000000006</v>
      </c>
      <c r="AY1170" s="450">
        <v>74.400000000000006</v>
      </c>
      <c r="AZ1170" s="450">
        <v>77</v>
      </c>
      <c r="BA1170" s="450">
        <v>73.599999999999994</v>
      </c>
      <c r="BB1170" s="450">
        <v>72.3</v>
      </c>
      <c r="BC1170" s="450">
        <v>65.2</v>
      </c>
      <c r="BD1170" s="450">
        <v>60.2</v>
      </c>
      <c r="BE1170" s="451">
        <f t="shared" si="72"/>
        <v>335.38389830508476</v>
      </c>
      <c r="BF1170" s="450">
        <v>3600</v>
      </c>
      <c r="BG1170" s="451">
        <f t="shared" si="73"/>
        <v>335.38389830508476</v>
      </c>
      <c r="BH1170" s="450">
        <v>3600</v>
      </c>
      <c r="BI1170" s="446">
        <v>55</v>
      </c>
      <c r="BJ1170" s="482" t="s">
        <v>199</v>
      </c>
      <c r="BK1170" s="482" t="s">
        <v>200</v>
      </c>
      <c r="BL1170" s="453">
        <v>1.1499999999999999</v>
      </c>
      <c r="BM1170" s="454">
        <v>40</v>
      </c>
      <c r="BN1170" s="454" t="s">
        <v>911</v>
      </c>
      <c r="BO1170" s="483" t="s">
        <v>912</v>
      </c>
      <c r="BP1170" s="454" t="s">
        <v>913</v>
      </c>
      <c r="BQ1170" s="454" t="s">
        <v>945</v>
      </c>
      <c r="BT1170" s="2">
        <v>150</v>
      </c>
    </row>
    <row r="1171" spans="1:72" ht="13.5" customHeight="1">
      <c r="A1171" s="54" t="s">
        <v>1993</v>
      </c>
      <c r="B1171" s="432" t="s">
        <v>1856</v>
      </c>
      <c r="C1171" s="432">
        <v>200</v>
      </c>
      <c r="D1171" s="432">
        <v>2</v>
      </c>
      <c r="E1171" s="432" t="s">
        <v>413</v>
      </c>
      <c r="F1171" s="433">
        <v>3570</v>
      </c>
      <c r="G1171" s="456">
        <v>3420</v>
      </c>
      <c r="H1171" s="479">
        <v>2160</v>
      </c>
      <c r="I1171" s="435" t="s">
        <v>261</v>
      </c>
      <c r="J1171" s="436">
        <v>75</v>
      </c>
      <c r="K1171" s="437">
        <v>60</v>
      </c>
      <c r="L1171" s="438" t="s">
        <v>261</v>
      </c>
      <c r="M1171" s="475">
        <v>130</v>
      </c>
      <c r="N1171" s="437">
        <v>104</v>
      </c>
      <c r="O1171" s="438" t="s">
        <v>261</v>
      </c>
      <c r="P1171" s="475">
        <v>175</v>
      </c>
      <c r="Q1171" s="437">
        <v>140</v>
      </c>
      <c r="R1171" s="438" t="s">
        <v>261</v>
      </c>
      <c r="S1171" s="475">
        <v>225</v>
      </c>
      <c r="T1171" s="437">
        <v>180</v>
      </c>
      <c r="U1171" s="438" t="s">
        <v>261</v>
      </c>
      <c r="V1171" s="475">
        <v>1450</v>
      </c>
      <c r="W1171" s="437">
        <v>1160</v>
      </c>
      <c r="X1171" s="443" t="s">
        <v>231</v>
      </c>
      <c r="Y1171" s="436" t="s">
        <v>194</v>
      </c>
      <c r="Z1171" s="436">
        <v>95.8</v>
      </c>
      <c r="AA1171" s="436">
        <v>96.2</v>
      </c>
      <c r="AB1171" s="436">
        <v>96.2</v>
      </c>
      <c r="AC1171" s="436">
        <v>95.8</v>
      </c>
      <c r="AD1171" s="436">
        <v>75.69</v>
      </c>
      <c r="AE1171" s="436">
        <v>83.4</v>
      </c>
      <c r="AF1171" s="436">
        <v>86.5</v>
      </c>
      <c r="AG1171" s="436">
        <v>294</v>
      </c>
      <c r="AH1171" s="436">
        <v>470.40000000000003</v>
      </c>
      <c r="AI1171" s="436">
        <v>823.19999999999993</v>
      </c>
      <c r="AJ1171" s="436">
        <v>411.59999999999997</v>
      </c>
      <c r="AK1171" s="432">
        <v>160</v>
      </c>
      <c r="AL1171" s="432">
        <v>280</v>
      </c>
      <c r="AM1171" s="432">
        <v>140</v>
      </c>
      <c r="AN1171" s="432">
        <v>16</v>
      </c>
      <c r="AO1171" s="432">
        <v>20</v>
      </c>
      <c r="AP1171" s="480">
        <v>1843</v>
      </c>
      <c r="AQ1171" s="480">
        <v>323</v>
      </c>
      <c r="AR1171" s="480">
        <v>172</v>
      </c>
      <c r="AS1171" s="449">
        <v>27</v>
      </c>
      <c r="AT1171" s="432" t="s">
        <v>299</v>
      </c>
      <c r="AU1171" s="432" t="s">
        <v>197</v>
      </c>
      <c r="AV1171" s="450">
        <v>83.3</v>
      </c>
      <c r="AW1171" s="450">
        <v>94.4</v>
      </c>
      <c r="AX1171" s="450">
        <v>69.3</v>
      </c>
      <c r="AY1171" s="450">
        <v>76.7</v>
      </c>
      <c r="AZ1171" s="450">
        <v>79.2</v>
      </c>
      <c r="BA1171" s="450">
        <v>76.2</v>
      </c>
      <c r="BB1171" s="450">
        <v>74.599999999999994</v>
      </c>
      <c r="BC1171" s="450">
        <v>67.599999999999994</v>
      </c>
      <c r="BD1171" s="450">
        <v>62.7</v>
      </c>
      <c r="BE1171" s="451">
        <f t="shared" si="72"/>
        <v>335.38389830508476</v>
      </c>
      <c r="BF1171" s="450">
        <v>3600</v>
      </c>
      <c r="BG1171" s="451">
        <f t="shared" si="73"/>
        <v>335.38389830508476</v>
      </c>
      <c r="BH1171" s="450">
        <v>3600</v>
      </c>
      <c r="BI1171" s="446">
        <v>55</v>
      </c>
      <c r="BJ1171" s="482" t="s">
        <v>199</v>
      </c>
      <c r="BK1171" s="482" t="s">
        <v>200</v>
      </c>
      <c r="BL1171" s="453">
        <v>1.1499999999999999</v>
      </c>
      <c r="BM1171" s="454">
        <v>40</v>
      </c>
      <c r="BN1171" s="454" t="s">
        <v>911</v>
      </c>
      <c r="BO1171" s="483" t="s">
        <v>912</v>
      </c>
      <c r="BP1171" s="454" t="s">
        <v>913</v>
      </c>
      <c r="BQ1171" s="454" t="s">
        <v>945</v>
      </c>
      <c r="BT1171" s="2">
        <v>158</v>
      </c>
    </row>
    <row r="1172" spans="1:72" ht="13.5" customHeight="1">
      <c r="A1172" s="54" t="s">
        <v>1994</v>
      </c>
      <c r="B1172" s="432" t="s">
        <v>1856</v>
      </c>
      <c r="C1172" s="432">
        <v>250</v>
      </c>
      <c r="D1172" s="432">
        <v>2</v>
      </c>
      <c r="E1172" s="432" t="s">
        <v>421</v>
      </c>
      <c r="F1172" s="433">
        <v>3570</v>
      </c>
      <c r="G1172" s="456">
        <v>3420</v>
      </c>
      <c r="H1172" s="479">
        <v>2160</v>
      </c>
      <c r="I1172" s="435" t="s">
        <v>261</v>
      </c>
      <c r="J1172" s="436">
        <v>97</v>
      </c>
      <c r="K1172" s="437">
        <v>77.599999999999994</v>
      </c>
      <c r="L1172" s="438" t="s">
        <v>261</v>
      </c>
      <c r="M1172" s="475">
        <v>160</v>
      </c>
      <c r="N1172" s="437">
        <v>128</v>
      </c>
      <c r="O1172" s="438" t="s">
        <v>261</v>
      </c>
      <c r="P1172" s="475">
        <v>215</v>
      </c>
      <c r="Q1172" s="437">
        <v>215</v>
      </c>
      <c r="R1172" s="438" t="s">
        <v>261</v>
      </c>
      <c r="S1172" s="475">
        <v>275</v>
      </c>
      <c r="T1172" s="437">
        <v>220</v>
      </c>
      <c r="U1172" s="438" t="s">
        <v>261</v>
      </c>
      <c r="V1172" s="475">
        <v>1825</v>
      </c>
      <c r="W1172" s="437">
        <v>1460</v>
      </c>
      <c r="X1172" s="443" t="s">
        <v>231</v>
      </c>
      <c r="Y1172" s="436" t="s">
        <v>194</v>
      </c>
      <c r="Z1172" s="436">
        <v>95.8</v>
      </c>
      <c r="AA1172" s="436">
        <v>96.2</v>
      </c>
      <c r="AB1172" s="436">
        <v>96.2</v>
      </c>
      <c r="AC1172" s="436">
        <v>95.8</v>
      </c>
      <c r="AD1172" s="436">
        <v>75</v>
      </c>
      <c r="AE1172" s="436">
        <v>83.5</v>
      </c>
      <c r="AF1172" s="436">
        <v>87.497459584295626</v>
      </c>
      <c r="AG1172" s="436">
        <v>370</v>
      </c>
      <c r="AH1172" s="436">
        <v>629</v>
      </c>
      <c r="AI1172" s="436">
        <v>1073</v>
      </c>
      <c r="AJ1172" s="436">
        <v>555</v>
      </c>
      <c r="AK1172" s="432">
        <v>170</v>
      </c>
      <c r="AL1172" s="432">
        <v>290</v>
      </c>
      <c r="AM1172" s="432">
        <v>150</v>
      </c>
      <c r="AN1172" s="432">
        <v>12</v>
      </c>
      <c r="AO1172" s="432">
        <v>18</v>
      </c>
      <c r="AP1172" s="480">
        <v>2061</v>
      </c>
      <c r="AQ1172" s="480">
        <v>381</v>
      </c>
      <c r="AR1172" s="480">
        <v>210</v>
      </c>
      <c r="AS1172" s="449">
        <v>32.200000000000003</v>
      </c>
      <c r="AT1172" s="432" t="s">
        <v>299</v>
      </c>
      <c r="AU1172" s="432" t="s">
        <v>197</v>
      </c>
      <c r="AV1172" s="450">
        <v>87.2</v>
      </c>
      <c r="AW1172" s="450">
        <v>98.3</v>
      </c>
      <c r="AX1172" s="450">
        <v>71.7</v>
      </c>
      <c r="AY1172" s="450">
        <v>77.7</v>
      </c>
      <c r="AZ1172" s="450">
        <v>84.1</v>
      </c>
      <c r="BA1172" s="450">
        <v>79.5</v>
      </c>
      <c r="BB1172" s="450">
        <v>79.2</v>
      </c>
      <c r="BC1172" s="450">
        <v>72.7</v>
      </c>
      <c r="BD1172" s="450">
        <v>67.7</v>
      </c>
      <c r="BE1172" s="451">
        <f t="shared" si="72"/>
        <v>335.38389830508476</v>
      </c>
      <c r="BF1172" s="450">
        <v>3600</v>
      </c>
      <c r="BG1172" s="451">
        <f t="shared" si="73"/>
        <v>335.38389830508476</v>
      </c>
      <c r="BH1172" s="450">
        <v>3600</v>
      </c>
      <c r="BI1172" s="446">
        <v>55</v>
      </c>
      <c r="BJ1172" s="482" t="s">
        <v>199</v>
      </c>
      <c r="BK1172" s="482" t="s">
        <v>200</v>
      </c>
      <c r="BL1172" s="453">
        <v>1.1499999999999999</v>
      </c>
      <c r="BM1172" s="454">
        <v>40</v>
      </c>
      <c r="BN1172" s="454" t="s">
        <v>911</v>
      </c>
      <c r="BO1172" s="483" t="s">
        <v>912</v>
      </c>
      <c r="BP1172" s="454" t="s">
        <v>913</v>
      </c>
      <c r="BQ1172" s="454" t="s">
        <v>945</v>
      </c>
      <c r="BT1172" s="2">
        <v>167</v>
      </c>
    </row>
    <row r="1173" spans="1:72" ht="13.5" customHeight="1">
      <c r="A1173" s="300" t="s">
        <v>1995</v>
      </c>
      <c r="B1173" s="301" t="s">
        <v>1856</v>
      </c>
      <c r="C1173" s="301">
        <v>300</v>
      </c>
      <c r="D1173" s="301">
        <v>2</v>
      </c>
      <c r="E1173" s="301" t="s">
        <v>421</v>
      </c>
      <c r="F1173" s="303">
        <v>3570</v>
      </c>
      <c r="G1173" s="308">
        <v>3420</v>
      </c>
      <c r="H1173" s="309">
        <v>2160</v>
      </c>
      <c r="I1173" s="310" t="s">
        <v>261</v>
      </c>
      <c r="J1173" s="311">
        <v>101</v>
      </c>
      <c r="K1173" s="312">
        <v>81</v>
      </c>
      <c r="L1173" s="313" t="s">
        <v>261</v>
      </c>
      <c r="M1173" s="314">
        <v>181</v>
      </c>
      <c r="N1173" s="312">
        <v>145</v>
      </c>
      <c r="O1173" s="313" t="s">
        <v>261</v>
      </c>
      <c r="P1173" s="314">
        <v>256</v>
      </c>
      <c r="Q1173" s="312">
        <v>205</v>
      </c>
      <c r="R1173" s="313" t="s">
        <v>261</v>
      </c>
      <c r="S1173" s="314">
        <v>330</v>
      </c>
      <c r="T1173" s="312">
        <v>264</v>
      </c>
      <c r="U1173" s="313" t="s">
        <v>261</v>
      </c>
      <c r="V1173" s="314">
        <v>2200</v>
      </c>
      <c r="W1173" s="312">
        <v>1760</v>
      </c>
      <c r="X1173" s="315" t="s">
        <v>231</v>
      </c>
      <c r="Y1173" s="311" t="s">
        <v>194</v>
      </c>
      <c r="Z1173" s="311">
        <v>95.5</v>
      </c>
      <c r="AA1173" s="311">
        <v>95.9</v>
      </c>
      <c r="AB1173" s="311">
        <v>95.8</v>
      </c>
      <c r="AC1173" s="311">
        <v>95.4</v>
      </c>
      <c r="AD1173" s="311">
        <v>81</v>
      </c>
      <c r="AE1173" s="311">
        <v>87</v>
      </c>
      <c r="AF1173" s="311">
        <v>89</v>
      </c>
      <c r="AG1173" s="311">
        <v>441</v>
      </c>
      <c r="AH1173" s="311">
        <v>705.6</v>
      </c>
      <c r="AI1173" s="311">
        <v>1234.8</v>
      </c>
      <c r="AJ1173" s="311">
        <v>617.4</v>
      </c>
      <c r="AK1173" s="301">
        <v>160</v>
      </c>
      <c r="AL1173" s="301">
        <v>280</v>
      </c>
      <c r="AM1173" s="301">
        <v>140</v>
      </c>
      <c r="AN1173" s="301">
        <v>12</v>
      </c>
      <c r="AO1173" s="301">
        <v>13</v>
      </c>
      <c r="AP1173" s="316">
        <v>2183</v>
      </c>
      <c r="AQ1173" s="316">
        <v>408</v>
      </c>
      <c r="AR1173" s="316">
        <v>246</v>
      </c>
      <c r="AS1173" s="324">
        <v>35.5</v>
      </c>
      <c r="AT1173" s="301" t="s">
        <v>299</v>
      </c>
      <c r="AU1173" s="301" t="s">
        <v>197</v>
      </c>
      <c r="AV1173" s="317">
        <v>87.2</v>
      </c>
      <c r="AW1173" s="317">
        <v>98.3</v>
      </c>
      <c r="AX1173" s="317">
        <v>71.7</v>
      </c>
      <c r="AY1173" s="317">
        <v>77.7</v>
      </c>
      <c r="AZ1173" s="317">
        <v>84.1</v>
      </c>
      <c r="BA1173" s="317">
        <v>79.5</v>
      </c>
      <c r="BB1173" s="317">
        <v>79.2</v>
      </c>
      <c r="BC1173" s="317">
        <v>72.7</v>
      </c>
      <c r="BD1173" s="317">
        <v>67.7</v>
      </c>
      <c r="BE1173" s="318">
        <f t="shared" si="72"/>
        <v>335.38389830508476</v>
      </c>
      <c r="BF1173" s="317">
        <v>3600</v>
      </c>
      <c r="BG1173" s="318">
        <f t="shared" si="73"/>
        <v>335.38389830508476</v>
      </c>
      <c r="BH1173" s="317">
        <v>3600</v>
      </c>
      <c r="BI1173" s="319">
        <v>55</v>
      </c>
      <c r="BJ1173" s="320" t="s">
        <v>199</v>
      </c>
      <c r="BK1173" s="320" t="s">
        <v>200</v>
      </c>
      <c r="BL1173" s="321">
        <v>1.1499999999999999</v>
      </c>
      <c r="BM1173" s="322">
        <v>40</v>
      </c>
      <c r="BN1173" s="322" t="s">
        <v>911</v>
      </c>
      <c r="BO1173" s="323" t="s">
        <v>912</v>
      </c>
      <c r="BP1173" s="322" t="s">
        <v>913</v>
      </c>
      <c r="BQ1173" s="322" t="s">
        <v>945</v>
      </c>
      <c r="BT1173" s="2">
        <v>158</v>
      </c>
    </row>
    <row r="1174" spans="1:72" ht="13.5" customHeight="1">
      <c r="A1174" s="54" t="s">
        <v>1996</v>
      </c>
      <c r="B1174" s="432" t="s">
        <v>1856</v>
      </c>
      <c r="C1174" s="432">
        <v>350</v>
      </c>
      <c r="D1174" s="432">
        <v>2</v>
      </c>
      <c r="E1174" s="432" t="s">
        <v>1978</v>
      </c>
      <c r="F1174" s="433">
        <v>3570</v>
      </c>
      <c r="G1174" s="456">
        <v>3420</v>
      </c>
      <c r="H1174" s="479">
        <v>2160</v>
      </c>
      <c r="I1174" s="435" t="s">
        <v>261</v>
      </c>
      <c r="J1174" s="436">
        <v>102</v>
      </c>
      <c r="K1174" s="437">
        <v>81.599999999999994</v>
      </c>
      <c r="L1174" s="438" t="s">
        <v>261</v>
      </c>
      <c r="M1174" s="475">
        <v>205</v>
      </c>
      <c r="N1174" s="437">
        <v>205</v>
      </c>
      <c r="O1174" s="438" t="s">
        <v>261</v>
      </c>
      <c r="P1174" s="475">
        <v>290</v>
      </c>
      <c r="Q1174" s="437">
        <v>232</v>
      </c>
      <c r="R1174" s="438" t="s">
        <v>261</v>
      </c>
      <c r="S1174" s="475">
        <v>380</v>
      </c>
      <c r="T1174" s="437">
        <v>304</v>
      </c>
      <c r="U1174" s="438" t="s">
        <v>261</v>
      </c>
      <c r="V1174" s="475">
        <v>2550</v>
      </c>
      <c r="W1174" s="437">
        <v>2040</v>
      </c>
      <c r="X1174" s="443" t="s">
        <v>231</v>
      </c>
      <c r="Y1174" s="436" t="s">
        <v>194</v>
      </c>
      <c r="Z1174" s="436">
        <v>95.5</v>
      </c>
      <c r="AA1174" s="436">
        <v>96.1</v>
      </c>
      <c r="AB1174" s="436">
        <v>96.2</v>
      </c>
      <c r="AC1174" s="436">
        <v>95.8</v>
      </c>
      <c r="AD1174" s="436">
        <v>83.4</v>
      </c>
      <c r="AE1174" s="436">
        <v>88.5</v>
      </c>
      <c r="AF1174" s="436">
        <v>90</v>
      </c>
      <c r="AG1174" s="436">
        <v>515</v>
      </c>
      <c r="AH1174" s="436">
        <v>875.5</v>
      </c>
      <c r="AI1174" s="436">
        <v>1545</v>
      </c>
      <c r="AJ1174" s="436">
        <v>592.25</v>
      </c>
      <c r="AK1174" s="432">
        <v>170</v>
      </c>
      <c r="AL1174" s="432">
        <v>300</v>
      </c>
      <c r="AM1174" s="432">
        <v>115</v>
      </c>
      <c r="AN1174" s="432">
        <v>20</v>
      </c>
      <c r="AO1174" s="432">
        <v>26</v>
      </c>
      <c r="AP1174" s="480">
        <v>2680</v>
      </c>
      <c r="AQ1174" s="480">
        <v>520</v>
      </c>
      <c r="AR1174" s="480">
        <v>281</v>
      </c>
      <c r="AS1174" s="449">
        <v>44.9</v>
      </c>
      <c r="AT1174" s="432" t="s">
        <v>299</v>
      </c>
      <c r="AU1174" s="432" t="s">
        <v>197</v>
      </c>
      <c r="AV1174" s="450">
        <v>79</v>
      </c>
      <c r="AW1174" s="450">
        <v>91</v>
      </c>
      <c r="AX1174" s="450">
        <v>48</v>
      </c>
      <c r="AY1174" s="450">
        <v>58</v>
      </c>
      <c r="AZ1174" s="450">
        <v>62</v>
      </c>
      <c r="BA1174" s="450">
        <v>78</v>
      </c>
      <c r="BB1174" s="450">
        <v>74</v>
      </c>
      <c r="BC1174" s="450">
        <v>57</v>
      </c>
      <c r="BD1174" s="450">
        <v>50</v>
      </c>
      <c r="BE1174" s="451">
        <f t="shared" si="72"/>
        <v>335.38389830508476</v>
      </c>
      <c r="BF1174" s="450">
        <v>3600</v>
      </c>
      <c r="BG1174" s="451">
        <f t="shared" si="73"/>
        <v>335.38389830508476</v>
      </c>
      <c r="BH1174" s="450">
        <v>3600</v>
      </c>
      <c r="BI1174" s="446">
        <v>55</v>
      </c>
      <c r="BJ1174" s="482" t="s">
        <v>199</v>
      </c>
      <c r="BK1174" s="482" t="s">
        <v>1875</v>
      </c>
      <c r="BL1174" s="453">
        <v>1.1499999999999999</v>
      </c>
      <c r="BM1174" s="454">
        <v>40</v>
      </c>
      <c r="BN1174" s="454" t="s">
        <v>911</v>
      </c>
      <c r="BO1174" s="483" t="s">
        <v>912</v>
      </c>
      <c r="BP1174" s="454" t="s">
        <v>913</v>
      </c>
      <c r="BQ1174" s="454" t="s">
        <v>945</v>
      </c>
      <c r="BT1174" s="2">
        <v>143</v>
      </c>
    </row>
    <row r="1175" spans="1:72" ht="13.5" customHeight="1">
      <c r="A1175" s="54" t="s">
        <v>1997</v>
      </c>
      <c r="B1175" s="432" t="s">
        <v>1856</v>
      </c>
      <c r="C1175" s="432">
        <v>400</v>
      </c>
      <c r="D1175" s="432">
        <v>2</v>
      </c>
      <c r="E1175" s="432" t="s">
        <v>1978</v>
      </c>
      <c r="F1175" s="433">
        <v>3570</v>
      </c>
      <c r="G1175" s="456">
        <v>3420</v>
      </c>
      <c r="H1175" s="479">
        <v>2160</v>
      </c>
      <c r="I1175" s="435" t="s">
        <v>261</v>
      </c>
      <c r="J1175" s="436">
        <v>111</v>
      </c>
      <c r="K1175" s="437">
        <v>88.8</v>
      </c>
      <c r="L1175" s="438" t="s">
        <v>261</v>
      </c>
      <c r="M1175" s="475">
        <v>235</v>
      </c>
      <c r="N1175" s="437">
        <v>188</v>
      </c>
      <c r="O1175" s="438" t="s">
        <v>261</v>
      </c>
      <c r="P1175" s="475">
        <v>330</v>
      </c>
      <c r="Q1175" s="437">
        <v>264</v>
      </c>
      <c r="R1175" s="438" t="s">
        <v>261</v>
      </c>
      <c r="S1175" s="475">
        <v>432</v>
      </c>
      <c r="T1175" s="437">
        <v>345.6</v>
      </c>
      <c r="U1175" s="438" t="s">
        <v>261</v>
      </c>
      <c r="V1175" s="475">
        <v>2900</v>
      </c>
      <c r="W1175" s="437">
        <v>2320</v>
      </c>
      <c r="X1175" s="443" t="s">
        <v>231</v>
      </c>
      <c r="Y1175" s="436" t="s">
        <v>194</v>
      </c>
      <c r="Z1175" s="436">
        <v>95.7</v>
      </c>
      <c r="AA1175" s="436">
        <v>96.2</v>
      </c>
      <c r="AB1175" s="436">
        <v>96.2</v>
      </c>
      <c r="AC1175" s="436">
        <v>95.8</v>
      </c>
      <c r="AD1175" s="436">
        <v>83.9</v>
      </c>
      <c r="AE1175" s="436">
        <v>88.9</v>
      </c>
      <c r="AF1175" s="436">
        <v>90</v>
      </c>
      <c r="AG1175" s="436">
        <v>586</v>
      </c>
      <c r="AH1175" s="436">
        <v>996.19999999999993</v>
      </c>
      <c r="AI1175" s="436">
        <v>1758</v>
      </c>
      <c r="AJ1175" s="436">
        <v>673.9</v>
      </c>
      <c r="AK1175" s="432">
        <v>170</v>
      </c>
      <c r="AL1175" s="432">
        <v>300</v>
      </c>
      <c r="AM1175" s="432">
        <v>115</v>
      </c>
      <c r="AN1175" s="432">
        <v>17</v>
      </c>
      <c r="AO1175" s="432">
        <v>24</v>
      </c>
      <c r="AP1175" s="480">
        <v>2937</v>
      </c>
      <c r="AQ1175" s="480">
        <v>551</v>
      </c>
      <c r="AR1175" s="480">
        <v>315</v>
      </c>
      <c r="AS1175" s="449">
        <v>49</v>
      </c>
      <c r="AT1175" s="432" t="s">
        <v>299</v>
      </c>
      <c r="AU1175" s="432" t="s">
        <v>197</v>
      </c>
      <c r="AV1175" s="450">
        <v>79</v>
      </c>
      <c r="AW1175" s="450">
        <v>91</v>
      </c>
      <c r="AX1175" s="450">
        <v>48</v>
      </c>
      <c r="AY1175" s="450">
        <v>58</v>
      </c>
      <c r="AZ1175" s="450">
        <v>62</v>
      </c>
      <c r="BA1175" s="450">
        <v>78</v>
      </c>
      <c r="BB1175" s="450">
        <v>74</v>
      </c>
      <c r="BC1175" s="450">
        <v>57</v>
      </c>
      <c r="BD1175" s="450">
        <v>50</v>
      </c>
      <c r="BE1175" s="451">
        <f t="shared" si="72"/>
        <v>335.38389830508476</v>
      </c>
      <c r="BF1175" s="450">
        <v>3600</v>
      </c>
      <c r="BG1175" s="451">
        <f t="shared" si="73"/>
        <v>335.38389830508476</v>
      </c>
      <c r="BH1175" s="450">
        <v>3600</v>
      </c>
      <c r="BI1175" s="446">
        <v>55</v>
      </c>
      <c r="BJ1175" s="482" t="s">
        <v>199</v>
      </c>
      <c r="BK1175" s="482" t="s">
        <v>1875</v>
      </c>
      <c r="BL1175" s="453">
        <v>1.1499999999999999</v>
      </c>
      <c r="BM1175" s="454">
        <v>40</v>
      </c>
      <c r="BN1175" s="454" t="s">
        <v>911</v>
      </c>
      <c r="BO1175" s="483" t="s">
        <v>912</v>
      </c>
      <c r="BP1175" s="454" t="s">
        <v>913</v>
      </c>
      <c r="BQ1175" s="454" t="s">
        <v>945</v>
      </c>
      <c r="BT1175" s="2">
        <v>143</v>
      </c>
    </row>
    <row r="1176" spans="1:72" ht="13.5" customHeight="1">
      <c r="A1176" s="54" t="s">
        <v>1998</v>
      </c>
      <c r="B1176" s="432" t="s">
        <v>1856</v>
      </c>
      <c r="C1176" s="432">
        <v>125</v>
      </c>
      <c r="D1176" s="432">
        <v>4</v>
      </c>
      <c r="E1176" s="432" t="s">
        <v>378</v>
      </c>
      <c r="F1176" s="433">
        <v>1785</v>
      </c>
      <c r="G1176" s="456">
        <v>1710</v>
      </c>
      <c r="H1176" s="479">
        <v>1440</v>
      </c>
      <c r="I1176" s="435" t="s">
        <v>261</v>
      </c>
      <c r="J1176" s="436">
        <v>63</v>
      </c>
      <c r="K1176" s="437">
        <v>50.4</v>
      </c>
      <c r="L1176" s="438" t="s">
        <v>261</v>
      </c>
      <c r="M1176" s="475">
        <v>93</v>
      </c>
      <c r="N1176" s="437">
        <v>74.400000000000006</v>
      </c>
      <c r="O1176" s="438" t="s">
        <v>261</v>
      </c>
      <c r="P1176" s="475">
        <v>121</v>
      </c>
      <c r="Q1176" s="437">
        <v>96.8</v>
      </c>
      <c r="R1176" s="438" t="s">
        <v>261</v>
      </c>
      <c r="S1176" s="475">
        <v>154</v>
      </c>
      <c r="T1176" s="437">
        <v>123.2</v>
      </c>
      <c r="U1176" s="438" t="s">
        <v>261</v>
      </c>
      <c r="V1176" s="475">
        <v>907.5</v>
      </c>
      <c r="W1176" s="437">
        <v>726</v>
      </c>
      <c r="X1176" s="443" t="s">
        <v>231</v>
      </c>
      <c r="Y1176" s="436" t="s">
        <v>194</v>
      </c>
      <c r="Z1176" s="436">
        <v>95.2</v>
      </c>
      <c r="AA1176" s="436">
        <v>95.6</v>
      </c>
      <c r="AB1176" s="436">
        <v>95.4</v>
      </c>
      <c r="AC1176" s="436">
        <v>95</v>
      </c>
      <c r="AD1176" s="436">
        <v>66.3</v>
      </c>
      <c r="AE1176" s="436">
        <v>76</v>
      </c>
      <c r="AF1176" s="436">
        <v>80</v>
      </c>
      <c r="AG1176" s="436">
        <v>366</v>
      </c>
      <c r="AH1176" s="436">
        <v>732</v>
      </c>
      <c r="AI1176" s="436">
        <v>1024.8</v>
      </c>
      <c r="AJ1176" s="436">
        <v>585.6</v>
      </c>
      <c r="AK1176" s="432">
        <v>200</v>
      </c>
      <c r="AL1176" s="432">
        <v>280</v>
      </c>
      <c r="AM1176" s="432">
        <v>160</v>
      </c>
      <c r="AN1176" s="432">
        <v>20</v>
      </c>
      <c r="AO1176" s="432">
        <v>25</v>
      </c>
      <c r="AP1176" s="480">
        <v>1548</v>
      </c>
      <c r="AQ1176" s="480">
        <v>357</v>
      </c>
      <c r="AR1176" s="480">
        <v>542</v>
      </c>
      <c r="AS1176" s="449">
        <v>37.700000000000003</v>
      </c>
      <c r="AT1176" s="432" t="s">
        <v>299</v>
      </c>
      <c r="AU1176" s="432" t="s">
        <v>197</v>
      </c>
      <c r="AV1176" s="450">
        <v>76.3</v>
      </c>
      <c r="AW1176" s="450">
        <v>87.7</v>
      </c>
      <c r="AX1176" s="450">
        <v>52.1</v>
      </c>
      <c r="AY1176" s="450">
        <v>63</v>
      </c>
      <c r="AZ1176" s="450">
        <v>69.7</v>
      </c>
      <c r="BA1176" s="450">
        <v>73</v>
      </c>
      <c r="BB1176" s="450">
        <v>70</v>
      </c>
      <c r="BC1176" s="450">
        <v>61.5</v>
      </c>
      <c r="BD1176" s="450">
        <v>54.1</v>
      </c>
      <c r="BE1176" s="451">
        <f t="shared" si="72"/>
        <v>536.61423728813554</v>
      </c>
      <c r="BF1176" s="450">
        <v>2250</v>
      </c>
      <c r="BG1176" s="451">
        <f t="shared" si="73"/>
        <v>536.61423728813554</v>
      </c>
      <c r="BH1176" s="450">
        <v>2250</v>
      </c>
      <c r="BI1176" s="446">
        <v>55</v>
      </c>
      <c r="BJ1176" s="482" t="s">
        <v>199</v>
      </c>
      <c r="BK1176" s="482" t="s">
        <v>200</v>
      </c>
      <c r="BL1176" s="453">
        <v>1.1499999999999999</v>
      </c>
      <c r="BM1176" s="454">
        <v>40</v>
      </c>
      <c r="BN1176" s="454" t="s">
        <v>911</v>
      </c>
      <c r="BO1176" s="483" t="s">
        <v>912</v>
      </c>
      <c r="BP1176" s="454" t="s">
        <v>913</v>
      </c>
      <c r="BQ1176" s="454" t="s">
        <v>945</v>
      </c>
      <c r="BT1176" s="2">
        <v>183</v>
      </c>
    </row>
    <row r="1177" spans="1:72" ht="13.5" customHeight="1">
      <c r="A1177" s="54" t="s">
        <v>1999</v>
      </c>
      <c r="B1177" s="432" t="s">
        <v>1856</v>
      </c>
      <c r="C1177" s="432">
        <v>150</v>
      </c>
      <c r="D1177" s="432">
        <v>4</v>
      </c>
      <c r="E1177" s="432" t="s">
        <v>383</v>
      </c>
      <c r="F1177" s="433">
        <v>1785</v>
      </c>
      <c r="G1177" s="456">
        <v>1710</v>
      </c>
      <c r="H1177" s="479">
        <v>1440</v>
      </c>
      <c r="I1177" s="435" t="s">
        <v>261</v>
      </c>
      <c r="J1177" s="436">
        <v>79</v>
      </c>
      <c r="K1177" s="437">
        <v>63.2</v>
      </c>
      <c r="L1177" s="438" t="s">
        <v>261</v>
      </c>
      <c r="M1177" s="475">
        <v>117</v>
      </c>
      <c r="N1177" s="437">
        <v>93.6</v>
      </c>
      <c r="O1177" s="438" t="s">
        <v>261</v>
      </c>
      <c r="P1177" s="475">
        <v>148</v>
      </c>
      <c r="Q1177" s="437">
        <v>118.4</v>
      </c>
      <c r="R1177" s="438" t="s">
        <v>261</v>
      </c>
      <c r="S1177" s="475">
        <v>187</v>
      </c>
      <c r="T1177" s="437">
        <v>149.6</v>
      </c>
      <c r="U1177" s="438" t="s">
        <v>261</v>
      </c>
      <c r="V1177" s="475">
        <v>1085</v>
      </c>
      <c r="W1177" s="437">
        <v>868</v>
      </c>
      <c r="X1177" s="443" t="s">
        <v>231</v>
      </c>
      <c r="Y1177" s="436" t="s">
        <v>194</v>
      </c>
      <c r="Z1177" s="436">
        <v>96.3</v>
      </c>
      <c r="AA1177" s="436">
        <v>96.3</v>
      </c>
      <c r="AB1177" s="436">
        <v>96.2</v>
      </c>
      <c r="AC1177" s="436">
        <v>95.8</v>
      </c>
      <c r="AD1177" s="436">
        <v>63.1</v>
      </c>
      <c r="AE1177" s="436">
        <v>73.599999999999994</v>
      </c>
      <c r="AF1177" s="436">
        <v>78</v>
      </c>
      <c r="AG1177" s="436">
        <v>440</v>
      </c>
      <c r="AH1177" s="436">
        <v>1011.9999999999999</v>
      </c>
      <c r="AI1177" s="436">
        <v>1276</v>
      </c>
      <c r="AJ1177" s="436">
        <v>770</v>
      </c>
      <c r="AK1177" s="432">
        <v>230</v>
      </c>
      <c r="AL1177" s="432">
        <v>290</v>
      </c>
      <c r="AM1177" s="432">
        <v>175</v>
      </c>
      <c r="AN1177" s="432">
        <v>20</v>
      </c>
      <c r="AO1177" s="432">
        <v>30</v>
      </c>
      <c r="AP1177" s="480">
        <v>1769</v>
      </c>
      <c r="AQ1177" s="480">
        <v>376</v>
      </c>
      <c r="AR1177" s="480">
        <v>640</v>
      </c>
      <c r="AS1177" s="449">
        <v>41.2</v>
      </c>
      <c r="AT1177" s="432" t="s">
        <v>299</v>
      </c>
      <c r="AU1177" s="432" t="s">
        <v>197</v>
      </c>
      <c r="AV1177" s="450">
        <v>76.3</v>
      </c>
      <c r="AW1177" s="450">
        <v>87.7</v>
      </c>
      <c r="AX1177" s="450">
        <v>52.1</v>
      </c>
      <c r="AY1177" s="450">
        <v>63</v>
      </c>
      <c r="AZ1177" s="450">
        <v>69.7</v>
      </c>
      <c r="BA1177" s="450">
        <v>73</v>
      </c>
      <c r="BB1177" s="450">
        <v>70</v>
      </c>
      <c r="BC1177" s="450">
        <v>61.5</v>
      </c>
      <c r="BD1177" s="450">
        <v>54.1</v>
      </c>
      <c r="BE1177" s="451">
        <f t="shared" si="72"/>
        <v>536.61423728813554</v>
      </c>
      <c r="BF1177" s="450">
        <v>2250</v>
      </c>
      <c r="BG1177" s="451">
        <f t="shared" si="73"/>
        <v>536.61423728813554</v>
      </c>
      <c r="BH1177" s="450">
        <v>2250</v>
      </c>
      <c r="BI1177" s="446">
        <v>55</v>
      </c>
      <c r="BJ1177" s="482" t="s">
        <v>199</v>
      </c>
      <c r="BK1177" s="482" t="s">
        <v>200</v>
      </c>
      <c r="BL1177" s="453">
        <v>1.1499999999999999</v>
      </c>
      <c r="BM1177" s="454">
        <v>40</v>
      </c>
      <c r="BN1177" s="454" t="s">
        <v>911</v>
      </c>
      <c r="BO1177" s="483" t="s">
        <v>912</v>
      </c>
      <c r="BP1177" s="454" t="s">
        <v>913</v>
      </c>
      <c r="BQ1177" s="454" t="s">
        <v>945</v>
      </c>
      <c r="BT1177" s="2">
        <v>204</v>
      </c>
    </row>
    <row r="1178" spans="1:72" ht="13.5" customHeight="1">
      <c r="A1178" s="54" t="s">
        <v>2000</v>
      </c>
      <c r="B1178" s="432" t="s">
        <v>1856</v>
      </c>
      <c r="C1178" s="432">
        <v>200</v>
      </c>
      <c r="D1178" s="432">
        <v>4</v>
      </c>
      <c r="E1178" s="432" t="s">
        <v>388</v>
      </c>
      <c r="F1178" s="433">
        <v>1785</v>
      </c>
      <c r="G1178" s="456">
        <v>1710</v>
      </c>
      <c r="H1178" s="479">
        <v>1440</v>
      </c>
      <c r="I1178" s="435" t="s">
        <v>261</v>
      </c>
      <c r="J1178" s="436">
        <v>100</v>
      </c>
      <c r="K1178" s="437">
        <v>80</v>
      </c>
      <c r="L1178" s="438" t="s">
        <v>261</v>
      </c>
      <c r="M1178" s="475">
        <v>150</v>
      </c>
      <c r="N1178" s="437">
        <v>120</v>
      </c>
      <c r="O1178" s="438" t="s">
        <v>261</v>
      </c>
      <c r="P1178" s="475">
        <v>196</v>
      </c>
      <c r="Q1178" s="437">
        <v>156.80000000000001</v>
      </c>
      <c r="R1178" s="438" t="s">
        <v>261</v>
      </c>
      <c r="S1178" s="475">
        <v>247</v>
      </c>
      <c r="T1178" s="437">
        <v>197.6</v>
      </c>
      <c r="U1178" s="438" t="s">
        <v>261</v>
      </c>
      <c r="V1178" s="475">
        <v>1450</v>
      </c>
      <c r="W1178" s="437">
        <v>1160</v>
      </c>
      <c r="X1178" s="443" t="s">
        <v>231</v>
      </c>
      <c r="Y1178" s="436" t="s">
        <v>194</v>
      </c>
      <c r="Z1178" s="436">
        <v>96.3</v>
      </c>
      <c r="AA1178" s="436">
        <v>96.3</v>
      </c>
      <c r="AB1178" s="436">
        <v>96.2</v>
      </c>
      <c r="AC1178" s="436">
        <v>95.8</v>
      </c>
      <c r="AD1178" s="436">
        <v>65</v>
      </c>
      <c r="AE1178" s="436">
        <v>74.900000000000006</v>
      </c>
      <c r="AF1178" s="436">
        <v>79</v>
      </c>
      <c r="AG1178" s="436">
        <v>587</v>
      </c>
      <c r="AH1178" s="436">
        <v>1291.4000000000001</v>
      </c>
      <c r="AI1178" s="436">
        <v>1643.6</v>
      </c>
      <c r="AJ1178" s="436">
        <v>968.55</v>
      </c>
      <c r="AK1178" s="432">
        <v>220</v>
      </c>
      <c r="AL1178" s="432">
        <v>280</v>
      </c>
      <c r="AM1178" s="432">
        <v>165</v>
      </c>
      <c r="AN1178" s="432">
        <v>18</v>
      </c>
      <c r="AO1178" s="432">
        <v>25</v>
      </c>
      <c r="AP1178" s="480">
        <v>1830</v>
      </c>
      <c r="AQ1178" s="480">
        <v>425</v>
      </c>
      <c r="AR1178" s="480">
        <v>831</v>
      </c>
      <c r="AS1178" s="449">
        <v>47.2</v>
      </c>
      <c r="AT1178" s="432" t="s">
        <v>299</v>
      </c>
      <c r="AU1178" s="432" t="s">
        <v>197</v>
      </c>
      <c r="AV1178" s="450">
        <v>76.900000000000006</v>
      </c>
      <c r="AW1178" s="450">
        <v>88.3</v>
      </c>
      <c r="AX1178" s="450">
        <v>54</v>
      </c>
      <c r="AY1178" s="450">
        <v>64.2</v>
      </c>
      <c r="AZ1178" s="450">
        <v>72.099999999999994</v>
      </c>
      <c r="BA1178" s="450">
        <v>73</v>
      </c>
      <c r="BB1178" s="450">
        <v>69.2</v>
      </c>
      <c r="BC1178" s="450">
        <v>61.6</v>
      </c>
      <c r="BD1178" s="450">
        <v>54.9</v>
      </c>
      <c r="BE1178" s="451">
        <f t="shared" si="72"/>
        <v>536.61423728813554</v>
      </c>
      <c r="BF1178" s="450">
        <v>2250</v>
      </c>
      <c r="BG1178" s="451">
        <f t="shared" si="73"/>
        <v>536.61423728813554</v>
      </c>
      <c r="BH1178" s="450">
        <v>2250</v>
      </c>
      <c r="BI1178" s="446">
        <v>55</v>
      </c>
      <c r="BJ1178" s="482" t="s">
        <v>199</v>
      </c>
      <c r="BK1178" s="482" t="s">
        <v>200</v>
      </c>
      <c r="BL1178" s="453">
        <v>1.1499999999999999</v>
      </c>
      <c r="BM1178" s="454">
        <v>40</v>
      </c>
      <c r="BN1178" s="454" t="s">
        <v>911</v>
      </c>
      <c r="BO1178" s="483" t="s">
        <v>912</v>
      </c>
      <c r="BP1178" s="454" t="s">
        <v>913</v>
      </c>
      <c r="BQ1178" s="454" t="s">
        <v>945</v>
      </c>
      <c r="BT1178" s="2">
        <v>196</v>
      </c>
    </row>
    <row r="1179" spans="1:72" ht="13.5" customHeight="1">
      <c r="A1179" s="54" t="s">
        <v>2001</v>
      </c>
      <c r="B1179" s="432" t="s">
        <v>1856</v>
      </c>
      <c r="C1179" s="432">
        <v>250</v>
      </c>
      <c r="D1179" s="432">
        <v>4</v>
      </c>
      <c r="E1179" s="432" t="s">
        <v>400</v>
      </c>
      <c r="F1179" s="433">
        <v>1785</v>
      </c>
      <c r="G1179" s="456">
        <v>1710</v>
      </c>
      <c r="H1179" s="479">
        <v>1440</v>
      </c>
      <c r="I1179" s="435" t="s">
        <v>261</v>
      </c>
      <c r="J1179" s="436">
        <v>120</v>
      </c>
      <c r="K1179" s="437">
        <v>96</v>
      </c>
      <c r="L1179" s="438" t="s">
        <v>261</v>
      </c>
      <c r="M1179" s="475">
        <v>184</v>
      </c>
      <c r="N1179" s="437">
        <v>147.19999999999999</v>
      </c>
      <c r="O1179" s="438" t="s">
        <v>261</v>
      </c>
      <c r="P1179" s="475">
        <v>240</v>
      </c>
      <c r="Q1179" s="437">
        <v>192</v>
      </c>
      <c r="R1179" s="438" t="s">
        <v>261</v>
      </c>
      <c r="S1179" s="475">
        <v>305</v>
      </c>
      <c r="T1179" s="437">
        <v>244</v>
      </c>
      <c r="U1179" s="438" t="s">
        <v>261</v>
      </c>
      <c r="V1179" s="475">
        <v>1825</v>
      </c>
      <c r="W1179" s="437">
        <v>1460</v>
      </c>
      <c r="X1179" s="443" t="s">
        <v>231</v>
      </c>
      <c r="Y1179" s="436" t="s">
        <v>194</v>
      </c>
      <c r="Z1179" s="436">
        <v>96.6</v>
      </c>
      <c r="AA1179" s="436">
        <v>96.5</v>
      </c>
      <c r="AB1179" s="436">
        <v>96.2</v>
      </c>
      <c r="AC1179" s="436">
        <v>95.8</v>
      </c>
      <c r="AD1179" s="436">
        <v>65.8</v>
      </c>
      <c r="AE1179" s="436">
        <v>76</v>
      </c>
      <c r="AF1179" s="436">
        <v>80</v>
      </c>
      <c r="AG1179" s="436">
        <v>735</v>
      </c>
      <c r="AH1179" s="436">
        <v>1470</v>
      </c>
      <c r="AI1179" s="436">
        <v>1617.0000000000002</v>
      </c>
      <c r="AJ1179" s="436">
        <v>1212.75</v>
      </c>
      <c r="AK1179" s="432">
        <v>200</v>
      </c>
      <c r="AL1179" s="432">
        <v>220</v>
      </c>
      <c r="AM1179" s="432">
        <v>165</v>
      </c>
      <c r="AN1179" s="432">
        <v>18</v>
      </c>
      <c r="AO1179" s="432">
        <v>25</v>
      </c>
      <c r="AP1179" s="480">
        <v>2150</v>
      </c>
      <c r="AQ1179" s="480">
        <v>519</v>
      </c>
      <c r="AR1179" s="480">
        <v>1020</v>
      </c>
      <c r="AS1179" s="449">
        <v>59.6</v>
      </c>
      <c r="AT1179" s="432" t="s">
        <v>299</v>
      </c>
      <c r="AU1179" s="432" t="s">
        <v>197</v>
      </c>
      <c r="AV1179" s="450">
        <v>82.2</v>
      </c>
      <c r="AW1179" s="450">
        <v>93.6</v>
      </c>
      <c r="AX1179" s="450">
        <v>62.1</v>
      </c>
      <c r="AY1179" s="450">
        <v>71</v>
      </c>
      <c r="AZ1179" s="450">
        <v>78.099999999999994</v>
      </c>
      <c r="BA1179" s="450">
        <v>77.5</v>
      </c>
      <c r="BB1179" s="450">
        <v>74</v>
      </c>
      <c r="BC1179" s="450">
        <v>66.8</v>
      </c>
      <c r="BD1179" s="450">
        <v>60.1</v>
      </c>
      <c r="BE1179" s="451">
        <f t="shared" si="72"/>
        <v>536.61423728813554</v>
      </c>
      <c r="BF1179" s="450">
        <v>2250</v>
      </c>
      <c r="BG1179" s="451">
        <f t="shared" si="73"/>
        <v>536.61423728813554</v>
      </c>
      <c r="BH1179" s="450">
        <v>2250</v>
      </c>
      <c r="BI1179" s="446">
        <v>55</v>
      </c>
      <c r="BJ1179" s="482" t="s">
        <v>199</v>
      </c>
      <c r="BK1179" s="482" t="s">
        <v>200</v>
      </c>
      <c r="BL1179" s="453">
        <v>1.1499999999999999</v>
      </c>
      <c r="BM1179" s="454">
        <v>40</v>
      </c>
      <c r="BN1179" s="454" t="s">
        <v>911</v>
      </c>
      <c r="BO1179" s="483" t="s">
        <v>912</v>
      </c>
      <c r="BP1179" s="454" t="s">
        <v>913</v>
      </c>
      <c r="BQ1179" s="454" t="s">
        <v>945</v>
      </c>
      <c r="BT1179" s="2">
        <v>196</v>
      </c>
    </row>
    <row r="1180" spans="1:72" ht="13.5" customHeight="1">
      <c r="A1180" s="54" t="s">
        <v>2002</v>
      </c>
      <c r="B1180" s="432" t="s">
        <v>1856</v>
      </c>
      <c r="C1180" s="432">
        <v>300</v>
      </c>
      <c r="D1180" s="432">
        <v>4</v>
      </c>
      <c r="E1180" s="432" t="s">
        <v>400</v>
      </c>
      <c r="F1180" s="433">
        <v>1785</v>
      </c>
      <c r="G1180" s="456">
        <v>1710</v>
      </c>
      <c r="H1180" s="479">
        <v>1440</v>
      </c>
      <c r="I1180" s="435" t="s">
        <v>261</v>
      </c>
      <c r="J1180" s="436">
        <v>144</v>
      </c>
      <c r="K1180" s="437">
        <v>115.2</v>
      </c>
      <c r="L1180" s="438" t="s">
        <v>261</v>
      </c>
      <c r="M1180" s="475">
        <v>217</v>
      </c>
      <c r="N1180" s="437">
        <v>173.6</v>
      </c>
      <c r="O1180" s="438" t="s">
        <v>261</v>
      </c>
      <c r="P1180" s="475">
        <v>285</v>
      </c>
      <c r="Q1180" s="437">
        <v>228</v>
      </c>
      <c r="R1180" s="438" t="s">
        <v>261</v>
      </c>
      <c r="S1180" s="475">
        <v>365</v>
      </c>
      <c r="T1180" s="437">
        <v>292</v>
      </c>
      <c r="U1180" s="438" t="s">
        <v>261</v>
      </c>
      <c r="V1180" s="475">
        <v>2200</v>
      </c>
      <c r="W1180" s="437">
        <v>1760</v>
      </c>
      <c r="X1180" s="443" t="s">
        <v>231</v>
      </c>
      <c r="Y1180" s="436" t="s">
        <v>194</v>
      </c>
      <c r="Z1180" s="436">
        <v>96.8</v>
      </c>
      <c r="AA1180" s="436">
        <v>96.6</v>
      </c>
      <c r="AB1180" s="436">
        <v>96.2</v>
      </c>
      <c r="AC1180" s="436">
        <v>95.8</v>
      </c>
      <c r="AD1180" s="436">
        <v>66.900000000000006</v>
      </c>
      <c r="AE1180" s="436">
        <v>80</v>
      </c>
      <c r="AF1180" s="436">
        <v>80</v>
      </c>
      <c r="AG1180" s="436">
        <v>882</v>
      </c>
      <c r="AH1180" s="436">
        <v>1764</v>
      </c>
      <c r="AI1180" s="436">
        <v>1940.4</v>
      </c>
      <c r="AJ1180" s="436">
        <v>1499.3999999999999</v>
      </c>
      <c r="AK1180" s="432">
        <v>200</v>
      </c>
      <c r="AL1180" s="432">
        <v>220</v>
      </c>
      <c r="AM1180" s="432">
        <v>170</v>
      </c>
      <c r="AN1180" s="432">
        <v>22</v>
      </c>
      <c r="AO1180" s="432">
        <v>30</v>
      </c>
      <c r="AP1180" s="480">
        <v>2250</v>
      </c>
      <c r="AQ1180" s="480">
        <v>547</v>
      </c>
      <c r="AR1180" s="480">
        <v>1200</v>
      </c>
      <c r="AS1180" s="449">
        <v>63.7</v>
      </c>
      <c r="AT1180" s="432" t="s">
        <v>299</v>
      </c>
      <c r="AU1180" s="432" t="s">
        <v>197</v>
      </c>
      <c r="AV1180" s="450">
        <v>82.2</v>
      </c>
      <c r="AW1180" s="450">
        <v>93.6</v>
      </c>
      <c r="AX1180" s="450">
        <v>62.1</v>
      </c>
      <c r="AY1180" s="450">
        <v>71</v>
      </c>
      <c r="AZ1180" s="450">
        <v>78.099999999999994</v>
      </c>
      <c r="BA1180" s="450">
        <v>77.5</v>
      </c>
      <c r="BB1180" s="450">
        <v>74</v>
      </c>
      <c r="BC1180" s="450">
        <v>66.8</v>
      </c>
      <c r="BD1180" s="450">
        <v>60.1</v>
      </c>
      <c r="BE1180" s="451">
        <f t="shared" si="72"/>
        <v>536.61423728813554</v>
      </c>
      <c r="BF1180" s="450">
        <v>2250</v>
      </c>
      <c r="BG1180" s="451">
        <f t="shared" si="73"/>
        <v>536.61423728813554</v>
      </c>
      <c r="BH1180" s="450">
        <v>2250</v>
      </c>
      <c r="BI1180" s="446">
        <v>55</v>
      </c>
      <c r="BJ1180" s="482" t="s">
        <v>199</v>
      </c>
      <c r="BK1180" s="482" t="s">
        <v>200</v>
      </c>
      <c r="BL1180" s="453">
        <v>1.1499999999999999</v>
      </c>
      <c r="BM1180" s="454">
        <v>40</v>
      </c>
      <c r="BN1180" s="454" t="s">
        <v>911</v>
      </c>
      <c r="BO1180" s="483" t="s">
        <v>912</v>
      </c>
      <c r="BP1180" s="454" t="s">
        <v>913</v>
      </c>
      <c r="BQ1180" s="454" t="s">
        <v>945</v>
      </c>
      <c r="BT1180" s="2">
        <v>200</v>
      </c>
    </row>
    <row r="1181" spans="1:72" ht="13.5" customHeight="1">
      <c r="A1181" s="54" t="s">
        <v>2003</v>
      </c>
      <c r="B1181" s="432" t="s">
        <v>1856</v>
      </c>
      <c r="C1181" s="432">
        <v>350</v>
      </c>
      <c r="D1181" s="432">
        <v>4</v>
      </c>
      <c r="E1181" s="432" t="s">
        <v>1978</v>
      </c>
      <c r="F1181" s="433">
        <v>1785</v>
      </c>
      <c r="G1181" s="456">
        <v>1710</v>
      </c>
      <c r="H1181" s="479">
        <v>1440</v>
      </c>
      <c r="I1181" s="435" t="s">
        <v>261</v>
      </c>
      <c r="J1181" s="436">
        <v>156</v>
      </c>
      <c r="K1181" s="437">
        <v>124.8</v>
      </c>
      <c r="L1181" s="438" t="s">
        <v>261</v>
      </c>
      <c r="M1181" s="475">
        <v>246</v>
      </c>
      <c r="N1181" s="437">
        <v>196.8</v>
      </c>
      <c r="O1181" s="438" t="s">
        <v>261</v>
      </c>
      <c r="P1181" s="475">
        <v>328</v>
      </c>
      <c r="Q1181" s="437">
        <v>262.39999999999998</v>
      </c>
      <c r="R1181" s="438" t="s">
        <v>261</v>
      </c>
      <c r="S1181" s="475">
        <v>421</v>
      </c>
      <c r="T1181" s="437">
        <v>336.8</v>
      </c>
      <c r="U1181" s="438" t="s">
        <v>261</v>
      </c>
      <c r="V1181" s="475">
        <v>2550</v>
      </c>
      <c r="W1181" s="437">
        <v>2040</v>
      </c>
      <c r="X1181" s="443" t="s">
        <v>231</v>
      </c>
      <c r="Y1181" s="436" t="s">
        <v>194</v>
      </c>
      <c r="Z1181" s="436">
        <v>96.1</v>
      </c>
      <c r="AA1181" s="436">
        <v>96.2</v>
      </c>
      <c r="AB1181" s="436">
        <v>96.2</v>
      </c>
      <c r="AC1181" s="436">
        <v>95.8</v>
      </c>
      <c r="AD1181" s="436">
        <v>67.599999999999994</v>
      </c>
      <c r="AE1181" s="436">
        <v>77</v>
      </c>
      <c r="AF1181" s="436">
        <v>81</v>
      </c>
      <c r="AG1181" s="436">
        <v>1028</v>
      </c>
      <c r="AH1181" s="436">
        <v>2415.8000000000002</v>
      </c>
      <c r="AI1181" s="436">
        <v>2415.8000000000002</v>
      </c>
      <c r="AJ1181" s="436">
        <v>1850.4</v>
      </c>
      <c r="AK1181" s="432">
        <v>235</v>
      </c>
      <c r="AL1181" s="432">
        <v>235</v>
      </c>
      <c r="AM1181" s="432">
        <v>180</v>
      </c>
      <c r="AN1181" s="432">
        <v>25</v>
      </c>
      <c r="AO1181" s="432">
        <v>32</v>
      </c>
      <c r="AP1181" s="480">
        <v>2574</v>
      </c>
      <c r="AQ1181" s="480">
        <v>633</v>
      </c>
      <c r="AR1181" s="480">
        <v>1370</v>
      </c>
      <c r="AS1181" s="449">
        <v>77.2</v>
      </c>
      <c r="AT1181" s="432" t="s">
        <v>299</v>
      </c>
      <c r="AU1181" s="432" t="s">
        <v>197</v>
      </c>
      <c r="AV1181" s="450">
        <v>84</v>
      </c>
      <c r="AW1181" s="450">
        <v>95.8</v>
      </c>
      <c r="AX1181" s="450">
        <v>62.7</v>
      </c>
      <c r="AY1181" s="450">
        <v>72.3</v>
      </c>
      <c r="AZ1181" s="450">
        <v>78.7</v>
      </c>
      <c r="BA1181" s="450">
        <v>80.3</v>
      </c>
      <c r="BB1181" s="450">
        <v>76.400000000000006</v>
      </c>
      <c r="BC1181" s="450">
        <v>66.2</v>
      </c>
      <c r="BD1181" s="450">
        <v>58.3</v>
      </c>
      <c r="BE1181" s="451">
        <f t="shared" si="72"/>
        <v>536.61423728813554</v>
      </c>
      <c r="BF1181" s="450">
        <v>2250</v>
      </c>
      <c r="BG1181" s="451">
        <f t="shared" si="73"/>
        <v>536.61423728813554</v>
      </c>
      <c r="BH1181" s="450">
        <v>2250</v>
      </c>
      <c r="BI1181" s="446">
        <v>55</v>
      </c>
      <c r="BJ1181" s="482" t="s">
        <v>199</v>
      </c>
      <c r="BK1181" s="482" t="s">
        <v>1875</v>
      </c>
      <c r="BL1181" s="453">
        <v>1.1499999999999999</v>
      </c>
      <c r="BM1181" s="454">
        <v>40</v>
      </c>
      <c r="BN1181" s="454" t="s">
        <v>911</v>
      </c>
      <c r="BO1181" s="483" t="s">
        <v>912</v>
      </c>
      <c r="BP1181" s="454" t="s">
        <v>913</v>
      </c>
      <c r="BQ1181" s="454" t="s">
        <v>945</v>
      </c>
      <c r="BT1181" s="2">
        <v>204</v>
      </c>
    </row>
    <row r="1182" spans="1:72" ht="13.5" customHeight="1">
      <c r="A1182" s="54" t="s">
        <v>2004</v>
      </c>
      <c r="B1182" s="432" t="s">
        <v>1856</v>
      </c>
      <c r="C1182" s="432">
        <v>400</v>
      </c>
      <c r="D1182" s="432">
        <v>4</v>
      </c>
      <c r="E1182" s="432" t="s">
        <v>1978</v>
      </c>
      <c r="F1182" s="433">
        <v>1785</v>
      </c>
      <c r="G1182" s="456">
        <v>1710</v>
      </c>
      <c r="H1182" s="479">
        <v>1440</v>
      </c>
      <c r="I1182" s="435" t="s">
        <v>261</v>
      </c>
      <c r="J1182" s="436">
        <v>183</v>
      </c>
      <c r="K1182" s="437">
        <v>146.4</v>
      </c>
      <c r="L1182" s="438" t="s">
        <v>261</v>
      </c>
      <c r="M1182" s="475">
        <v>286</v>
      </c>
      <c r="N1182" s="437">
        <v>228.8</v>
      </c>
      <c r="O1182" s="438" t="s">
        <v>261</v>
      </c>
      <c r="P1182" s="475">
        <v>378</v>
      </c>
      <c r="Q1182" s="437">
        <v>302.39999999999998</v>
      </c>
      <c r="R1182" s="438" t="s">
        <v>261</v>
      </c>
      <c r="S1182" s="475">
        <v>487</v>
      </c>
      <c r="T1182" s="437">
        <v>389.6</v>
      </c>
      <c r="U1182" s="438" t="s">
        <v>261</v>
      </c>
      <c r="V1182" s="475">
        <v>2900</v>
      </c>
      <c r="W1182" s="437">
        <v>2320</v>
      </c>
      <c r="X1182" s="443" t="s">
        <v>231</v>
      </c>
      <c r="Y1182" s="436" t="s">
        <v>194</v>
      </c>
      <c r="Z1182" s="436">
        <v>96.2</v>
      </c>
      <c r="AA1182" s="436">
        <v>96.3</v>
      </c>
      <c r="AB1182" s="436">
        <v>96.2</v>
      </c>
      <c r="AC1182" s="436">
        <v>95.8</v>
      </c>
      <c r="AD1182" s="436">
        <v>66.099999999999994</v>
      </c>
      <c r="AE1182" s="436">
        <v>76.099999999999994</v>
      </c>
      <c r="AF1182" s="436">
        <v>80</v>
      </c>
      <c r="AG1182" s="436">
        <v>1179</v>
      </c>
      <c r="AH1182" s="436">
        <v>2770.65</v>
      </c>
      <c r="AI1182" s="436">
        <v>2770.65</v>
      </c>
      <c r="AJ1182" s="436">
        <v>2122.2000000000003</v>
      </c>
      <c r="AK1182" s="432">
        <v>235</v>
      </c>
      <c r="AL1182" s="432">
        <v>235</v>
      </c>
      <c r="AM1182" s="432">
        <v>180</v>
      </c>
      <c r="AN1182" s="432">
        <v>21</v>
      </c>
      <c r="AO1182" s="432">
        <v>26</v>
      </c>
      <c r="AP1182" s="480">
        <v>2685</v>
      </c>
      <c r="AQ1182" s="480">
        <v>670</v>
      </c>
      <c r="AR1182" s="480">
        <v>1550</v>
      </c>
      <c r="AS1182" s="449">
        <v>81.599999999999994</v>
      </c>
      <c r="AT1182" s="432" t="s">
        <v>299</v>
      </c>
      <c r="AU1182" s="432" t="s">
        <v>197</v>
      </c>
      <c r="AV1182" s="450">
        <v>84</v>
      </c>
      <c r="AW1182" s="450">
        <v>95.8</v>
      </c>
      <c r="AX1182" s="450">
        <v>62.7</v>
      </c>
      <c r="AY1182" s="450">
        <v>72.3</v>
      </c>
      <c r="AZ1182" s="450">
        <v>78.7</v>
      </c>
      <c r="BA1182" s="450">
        <v>80.3</v>
      </c>
      <c r="BB1182" s="450">
        <v>76.400000000000006</v>
      </c>
      <c r="BC1182" s="450">
        <v>66.2</v>
      </c>
      <c r="BD1182" s="450">
        <v>58.3</v>
      </c>
      <c r="BE1182" s="451">
        <f t="shared" si="72"/>
        <v>536.61423728813554</v>
      </c>
      <c r="BF1182" s="450">
        <v>2250</v>
      </c>
      <c r="BG1182" s="451">
        <f t="shared" si="73"/>
        <v>536.61423728813554</v>
      </c>
      <c r="BH1182" s="450">
        <v>2250</v>
      </c>
      <c r="BI1182" s="446">
        <v>55</v>
      </c>
      <c r="BJ1182" s="482" t="s">
        <v>199</v>
      </c>
      <c r="BK1182" s="482" t="s">
        <v>1875</v>
      </c>
      <c r="BL1182" s="453">
        <v>1.1499999999999999</v>
      </c>
      <c r="BM1182" s="454">
        <v>40</v>
      </c>
      <c r="BN1182" s="454" t="s">
        <v>911</v>
      </c>
      <c r="BO1182" s="483" t="s">
        <v>912</v>
      </c>
      <c r="BP1182" s="454" t="s">
        <v>913</v>
      </c>
      <c r="BQ1182" s="454" t="s">
        <v>945</v>
      </c>
      <c r="BT1182" s="2">
        <v>204</v>
      </c>
    </row>
    <row r="1183" spans="1:72" ht="13.5" customHeight="1">
      <c r="A1183" s="54" t="s">
        <v>2005</v>
      </c>
      <c r="B1183" s="432" t="s">
        <v>2006</v>
      </c>
      <c r="C1183" s="432">
        <v>125</v>
      </c>
      <c r="D1183" s="432">
        <v>2</v>
      </c>
      <c r="E1183" s="432" t="s">
        <v>409</v>
      </c>
      <c r="F1183" s="433">
        <v>3575</v>
      </c>
      <c r="G1183" s="456">
        <v>3420</v>
      </c>
      <c r="H1183" s="479">
        <v>2160</v>
      </c>
      <c r="I1183" s="435" t="s">
        <v>261</v>
      </c>
      <c r="J1183" s="436">
        <v>57</v>
      </c>
      <c r="K1183" s="437">
        <v>45.6</v>
      </c>
      <c r="L1183" s="438" t="s">
        <v>261</v>
      </c>
      <c r="M1183" s="475">
        <v>87</v>
      </c>
      <c r="N1183" s="437">
        <v>69.599999999999994</v>
      </c>
      <c r="O1183" s="438" t="s">
        <v>261</v>
      </c>
      <c r="P1183" s="475">
        <v>115</v>
      </c>
      <c r="Q1183" s="437">
        <v>92</v>
      </c>
      <c r="R1183" s="438" t="s">
        <v>261</v>
      </c>
      <c r="S1183" s="475">
        <v>145</v>
      </c>
      <c r="T1183" s="437">
        <v>116</v>
      </c>
      <c r="U1183" s="438" t="s">
        <v>261</v>
      </c>
      <c r="V1183" s="475">
        <v>907.5</v>
      </c>
      <c r="W1183" s="437">
        <v>726</v>
      </c>
      <c r="X1183" s="443" t="s">
        <v>231</v>
      </c>
      <c r="Y1183" s="436" t="s">
        <v>194</v>
      </c>
      <c r="Z1183" s="436">
        <v>94.8</v>
      </c>
      <c r="AA1183" s="436">
        <v>95.4</v>
      </c>
      <c r="AB1183" s="436">
        <v>95.4</v>
      </c>
      <c r="AC1183" s="436">
        <v>95</v>
      </c>
      <c r="AD1183" s="436">
        <v>70</v>
      </c>
      <c r="AE1183" s="436">
        <v>80.5</v>
      </c>
      <c r="AF1183" s="436">
        <v>85</v>
      </c>
      <c r="AG1183" s="436">
        <v>185</v>
      </c>
      <c r="AH1183" s="436">
        <v>277.5</v>
      </c>
      <c r="AI1183" s="436">
        <v>555</v>
      </c>
      <c r="AJ1183" s="436">
        <v>249.75000000000003</v>
      </c>
      <c r="AK1183" s="432">
        <v>150</v>
      </c>
      <c r="AL1183" s="432">
        <v>300</v>
      </c>
      <c r="AM1183" s="432">
        <v>135</v>
      </c>
      <c r="AN1183" s="432">
        <v>18</v>
      </c>
      <c r="AO1183" s="432">
        <v>23</v>
      </c>
      <c r="AP1183" s="480">
        <v>1528</v>
      </c>
      <c r="AQ1183" s="480">
        <v>263</v>
      </c>
      <c r="AR1183" s="480">
        <v>113</v>
      </c>
      <c r="AS1183" s="449">
        <v>21.1</v>
      </c>
      <c r="AT1183" s="432" t="s">
        <v>299</v>
      </c>
      <c r="AU1183" s="432" t="s">
        <v>197</v>
      </c>
      <c r="AV1183" s="450">
        <v>78.7</v>
      </c>
      <c r="AW1183" s="450">
        <v>89.7</v>
      </c>
      <c r="AX1183" s="450">
        <v>62.3</v>
      </c>
      <c r="AY1183" s="450">
        <v>71.7</v>
      </c>
      <c r="AZ1183" s="450">
        <v>75</v>
      </c>
      <c r="BA1183" s="450">
        <v>70.900000000000006</v>
      </c>
      <c r="BB1183" s="450">
        <v>70</v>
      </c>
      <c r="BC1183" s="450">
        <v>62.6</v>
      </c>
      <c r="BD1183" s="450">
        <v>58.6</v>
      </c>
      <c r="BE1183" s="451">
        <f t="shared" si="72"/>
        <v>335.38389830508476</v>
      </c>
      <c r="BF1183" s="450">
        <v>3600</v>
      </c>
      <c r="BG1183" s="451">
        <f t="shared" si="73"/>
        <v>335.38389830508476</v>
      </c>
      <c r="BH1183" s="450">
        <v>3600</v>
      </c>
      <c r="BI1183" s="446">
        <v>56</v>
      </c>
      <c r="BJ1183" s="482" t="s">
        <v>199</v>
      </c>
      <c r="BK1183" s="482" t="s">
        <v>200</v>
      </c>
      <c r="BL1183" s="453">
        <v>1.1499999999999999</v>
      </c>
      <c r="BM1183" s="454">
        <v>40</v>
      </c>
      <c r="BN1183" s="454" t="s">
        <v>911</v>
      </c>
      <c r="BO1183" s="483" t="s">
        <v>912</v>
      </c>
      <c r="BP1183" s="454" t="s">
        <v>913</v>
      </c>
      <c r="BQ1183" s="454" t="s">
        <v>945</v>
      </c>
      <c r="BT1183" s="2">
        <v>152</v>
      </c>
    </row>
    <row r="1184" spans="1:72" ht="13.5" customHeight="1">
      <c r="A1184" s="54" t="s">
        <v>2007</v>
      </c>
      <c r="B1184" s="432" t="s">
        <v>2006</v>
      </c>
      <c r="C1184" s="432">
        <v>150</v>
      </c>
      <c r="D1184" s="432">
        <v>2</v>
      </c>
      <c r="E1184" s="432" t="s">
        <v>411</v>
      </c>
      <c r="F1184" s="433">
        <v>3575</v>
      </c>
      <c r="G1184" s="456">
        <v>3420</v>
      </c>
      <c r="H1184" s="479">
        <v>2160</v>
      </c>
      <c r="I1184" s="435" t="s">
        <v>261</v>
      </c>
      <c r="J1184" s="436">
        <v>58</v>
      </c>
      <c r="K1184" s="437">
        <v>46.4</v>
      </c>
      <c r="L1184" s="438" t="s">
        <v>261</v>
      </c>
      <c r="M1184" s="475">
        <v>97</v>
      </c>
      <c r="N1184" s="437">
        <v>77.599999999999994</v>
      </c>
      <c r="O1184" s="438" t="s">
        <v>261</v>
      </c>
      <c r="P1184" s="475">
        <v>130</v>
      </c>
      <c r="Q1184" s="437">
        <v>104</v>
      </c>
      <c r="R1184" s="438" t="s">
        <v>261</v>
      </c>
      <c r="S1184" s="475">
        <v>170</v>
      </c>
      <c r="T1184" s="437">
        <v>136</v>
      </c>
      <c r="U1184" s="438" t="s">
        <v>261</v>
      </c>
      <c r="V1184" s="475">
        <v>1085</v>
      </c>
      <c r="W1184" s="437">
        <v>868</v>
      </c>
      <c r="X1184" s="443" t="s">
        <v>231</v>
      </c>
      <c r="Y1184" s="436" t="s">
        <v>194</v>
      </c>
      <c r="Z1184" s="436">
        <v>95.1</v>
      </c>
      <c r="AA1184" s="436">
        <v>95.8</v>
      </c>
      <c r="AB1184" s="436">
        <v>95.8</v>
      </c>
      <c r="AC1184" s="436">
        <v>95.4</v>
      </c>
      <c r="AD1184" s="436">
        <v>75.069999999999993</v>
      </c>
      <c r="AE1184" s="436">
        <v>83.19</v>
      </c>
      <c r="AF1184" s="436">
        <v>86.5</v>
      </c>
      <c r="AG1184" s="436">
        <v>218</v>
      </c>
      <c r="AH1184" s="436">
        <v>348.8</v>
      </c>
      <c r="AI1184" s="436">
        <v>632.19999999999993</v>
      </c>
      <c r="AJ1184" s="436">
        <v>305.2</v>
      </c>
      <c r="AK1184" s="432">
        <v>160</v>
      </c>
      <c r="AL1184" s="432">
        <v>290</v>
      </c>
      <c r="AM1184" s="432">
        <v>140</v>
      </c>
      <c r="AN1184" s="432">
        <v>15</v>
      </c>
      <c r="AO1184" s="432">
        <v>18</v>
      </c>
      <c r="AP1184" s="480">
        <v>1689</v>
      </c>
      <c r="AQ1184" s="480">
        <v>286</v>
      </c>
      <c r="AR1184" s="480">
        <v>133</v>
      </c>
      <c r="AS1184" s="449">
        <v>24</v>
      </c>
      <c r="AT1184" s="432" t="s">
        <v>299</v>
      </c>
      <c r="AU1184" s="432" t="s">
        <v>197</v>
      </c>
      <c r="AV1184" s="450">
        <v>81</v>
      </c>
      <c r="AW1184" s="450">
        <v>92</v>
      </c>
      <c r="AX1184" s="450">
        <v>66.900000000000006</v>
      </c>
      <c r="AY1184" s="450">
        <v>74.400000000000006</v>
      </c>
      <c r="AZ1184" s="450">
        <v>77</v>
      </c>
      <c r="BA1184" s="450">
        <v>73.599999999999994</v>
      </c>
      <c r="BB1184" s="450">
        <v>72.3</v>
      </c>
      <c r="BC1184" s="450">
        <v>65.2</v>
      </c>
      <c r="BD1184" s="450">
        <v>60.2</v>
      </c>
      <c r="BE1184" s="451">
        <f t="shared" si="72"/>
        <v>335.38389830508476</v>
      </c>
      <c r="BF1184" s="450">
        <v>3600</v>
      </c>
      <c r="BG1184" s="451">
        <f t="shared" si="73"/>
        <v>335.38389830508476</v>
      </c>
      <c r="BH1184" s="450">
        <v>3600</v>
      </c>
      <c r="BI1184" s="446">
        <v>56</v>
      </c>
      <c r="BJ1184" s="482" t="s">
        <v>199</v>
      </c>
      <c r="BK1184" s="482" t="s">
        <v>200</v>
      </c>
      <c r="BL1184" s="453">
        <v>1.1499999999999999</v>
      </c>
      <c r="BM1184" s="454">
        <v>40</v>
      </c>
      <c r="BN1184" s="454" t="s">
        <v>911</v>
      </c>
      <c r="BO1184" s="483" t="s">
        <v>912</v>
      </c>
      <c r="BP1184" s="454" t="s">
        <v>913</v>
      </c>
      <c r="BQ1184" s="454" t="s">
        <v>945</v>
      </c>
      <c r="BT1184" s="2">
        <v>150</v>
      </c>
    </row>
    <row r="1185" spans="1:72" ht="13.5" customHeight="1">
      <c r="A1185" s="54" t="s">
        <v>2008</v>
      </c>
      <c r="B1185" s="432" t="s">
        <v>2006</v>
      </c>
      <c r="C1185" s="432">
        <v>200</v>
      </c>
      <c r="D1185" s="432">
        <v>2</v>
      </c>
      <c r="E1185" s="432" t="s">
        <v>413</v>
      </c>
      <c r="F1185" s="433">
        <v>3570</v>
      </c>
      <c r="G1185" s="456">
        <v>3420</v>
      </c>
      <c r="H1185" s="479">
        <v>2160</v>
      </c>
      <c r="I1185" s="435" t="s">
        <v>261</v>
      </c>
      <c r="J1185" s="436">
        <v>75</v>
      </c>
      <c r="K1185" s="437">
        <v>60</v>
      </c>
      <c r="L1185" s="438" t="s">
        <v>261</v>
      </c>
      <c r="M1185" s="475">
        <v>130</v>
      </c>
      <c r="N1185" s="437">
        <v>104</v>
      </c>
      <c r="O1185" s="438" t="s">
        <v>261</v>
      </c>
      <c r="P1185" s="475">
        <v>175</v>
      </c>
      <c r="Q1185" s="437">
        <v>140</v>
      </c>
      <c r="R1185" s="438" t="s">
        <v>261</v>
      </c>
      <c r="S1185" s="475">
        <v>225</v>
      </c>
      <c r="T1185" s="437">
        <v>180</v>
      </c>
      <c r="U1185" s="438" t="s">
        <v>261</v>
      </c>
      <c r="V1185" s="475">
        <v>1450</v>
      </c>
      <c r="W1185" s="437">
        <v>1160</v>
      </c>
      <c r="X1185" s="443" t="s">
        <v>231</v>
      </c>
      <c r="Y1185" s="436" t="s">
        <v>194</v>
      </c>
      <c r="Z1185" s="436">
        <v>95.8</v>
      </c>
      <c r="AA1185" s="436">
        <v>96.2</v>
      </c>
      <c r="AB1185" s="436">
        <v>96.2</v>
      </c>
      <c r="AC1185" s="436">
        <v>95.8</v>
      </c>
      <c r="AD1185" s="436">
        <v>75.69</v>
      </c>
      <c r="AE1185" s="436">
        <v>83.4</v>
      </c>
      <c r="AF1185" s="436">
        <v>86.5</v>
      </c>
      <c r="AG1185" s="436">
        <v>294</v>
      </c>
      <c r="AH1185" s="436">
        <v>470.40000000000003</v>
      </c>
      <c r="AI1185" s="436">
        <v>823.19999999999993</v>
      </c>
      <c r="AJ1185" s="436">
        <v>411.59999999999997</v>
      </c>
      <c r="AK1185" s="432">
        <v>160</v>
      </c>
      <c r="AL1185" s="432">
        <v>280</v>
      </c>
      <c r="AM1185" s="432">
        <v>140</v>
      </c>
      <c r="AN1185" s="432">
        <v>16</v>
      </c>
      <c r="AO1185" s="432">
        <v>20</v>
      </c>
      <c r="AP1185" s="480">
        <v>1843</v>
      </c>
      <c r="AQ1185" s="480">
        <v>323</v>
      </c>
      <c r="AR1185" s="480">
        <v>172</v>
      </c>
      <c r="AS1185" s="449">
        <v>27</v>
      </c>
      <c r="AT1185" s="432" t="s">
        <v>299</v>
      </c>
      <c r="AU1185" s="432" t="s">
        <v>197</v>
      </c>
      <c r="AV1185" s="450">
        <v>83.3</v>
      </c>
      <c r="AW1185" s="450">
        <v>94.4</v>
      </c>
      <c r="AX1185" s="450">
        <v>69.3</v>
      </c>
      <c r="AY1185" s="450">
        <v>76.7</v>
      </c>
      <c r="AZ1185" s="450">
        <v>79.2</v>
      </c>
      <c r="BA1185" s="450">
        <v>76.2</v>
      </c>
      <c r="BB1185" s="450">
        <v>74.599999999999994</v>
      </c>
      <c r="BC1185" s="450">
        <v>67.599999999999994</v>
      </c>
      <c r="BD1185" s="450">
        <v>62.7</v>
      </c>
      <c r="BE1185" s="451">
        <f t="shared" si="72"/>
        <v>335.38389830508476</v>
      </c>
      <c r="BF1185" s="450">
        <v>3600</v>
      </c>
      <c r="BG1185" s="451">
        <f t="shared" si="73"/>
        <v>335.38389830508476</v>
      </c>
      <c r="BH1185" s="450">
        <v>3600</v>
      </c>
      <c r="BI1185" s="446">
        <v>56</v>
      </c>
      <c r="BJ1185" s="482" t="s">
        <v>199</v>
      </c>
      <c r="BK1185" s="482" t="s">
        <v>200</v>
      </c>
      <c r="BL1185" s="453">
        <v>1.1499999999999999</v>
      </c>
      <c r="BM1185" s="454">
        <v>40</v>
      </c>
      <c r="BN1185" s="454" t="s">
        <v>911</v>
      </c>
      <c r="BO1185" s="483" t="s">
        <v>912</v>
      </c>
      <c r="BP1185" s="454" t="s">
        <v>913</v>
      </c>
      <c r="BQ1185" s="454" t="s">
        <v>945</v>
      </c>
      <c r="BT1185" s="2">
        <v>158</v>
      </c>
    </row>
    <row r="1186" spans="1:72" ht="13.5" customHeight="1">
      <c r="A1186" s="54" t="s">
        <v>2009</v>
      </c>
      <c r="B1186" s="432" t="s">
        <v>2006</v>
      </c>
      <c r="C1186" s="432">
        <v>250</v>
      </c>
      <c r="D1186" s="432">
        <v>2</v>
      </c>
      <c r="E1186" s="432" t="s">
        <v>421</v>
      </c>
      <c r="F1186" s="433">
        <v>3570</v>
      </c>
      <c r="G1186" s="456">
        <v>3420</v>
      </c>
      <c r="H1186" s="479">
        <v>2160</v>
      </c>
      <c r="I1186" s="435" t="s">
        <v>261</v>
      </c>
      <c r="J1186" s="436">
        <v>97</v>
      </c>
      <c r="K1186" s="437">
        <v>77.599999999999994</v>
      </c>
      <c r="L1186" s="438" t="s">
        <v>261</v>
      </c>
      <c r="M1186" s="475">
        <v>160</v>
      </c>
      <c r="N1186" s="437">
        <v>128</v>
      </c>
      <c r="O1186" s="438" t="s">
        <v>261</v>
      </c>
      <c r="P1186" s="475">
        <v>215</v>
      </c>
      <c r="Q1186" s="437">
        <v>215</v>
      </c>
      <c r="R1186" s="438" t="s">
        <v>261</v>
      </c>
      <c r="S1186" s="475">
        <v>275</v>
      </c>
      <c r="T1186" s="437">
        <v>220</v>
      </c>
      <c r="U1186" s="438" t="s">
        <v>261</v>
      </c>
      <c r="V1186" s="475">
        <v>1825</v>
      </c>
      <c r="W1186" s="437">
        <v>1460</v>
      </c>
      <c r="X1186" s="443" t="s">
        <v>231</v>
      </c>
      <c r="Y1186" s="436" t="s">
        <v>194</v>
      </c>
      <c r="Z1186" s="436">
        <v>95.8</v>
      </c>
      <c r="AA1186" s="436">
        <v>96.2</v>
      </c>
      <c r="AB1186" s="436">
        <v>96.2</v>
      </c>
      <c r="AC1186" s="436">
        <v>95.8</v>
      </c>
      <c r="AD1186" s="436">
        <v>75</v>
      </c>
      <c r="AE1186" s="436">
        <v>83.5</v>
      </c>
      <c r="AF1186" s="436">
        <v>87.497459584295626</v>
      </c>
      <c r="AG1186" s="436">
        <v>370</v>
      </c>
      <c r="AH1186" s="436">
        <v>629</v>
      </c>
      <c r="AI1186" s="436">
        <v>1073</v>
      </c>
      <c r="AJ1186" s="436">
        <v>555</v>
      </c>
      <c r="AK1186" s="432">
        <v>170</v>
      </c>
      <c r="AL1186" s="432">
        <v>290</v>
      </c>
      <c r="AM1186" s="432">
        <v>150</v>
      </c>
      <c r="AN1186" s="432">
        <v>12</v>
      </c>
      <c r="AO1186" s="432">
        <v>18</v>
      </c>
      <c r="AP1186" s="480">
        <v>2048</v>
      </c>
      <c r="AQ1186" s="480">
        <v>381</v>
      </c>
      <c r="AR1186" s="480">
        <v>210</v>
      </c>
      <c r="AS1186" s="449">
        <v>32.200000000000003</v>
      </c>
      <c r="AT1186" s="432" t="s">
        <v>299</v>
      </c>
      <c r="AU1186" s="432" t="s">
        <v>197</v>
      </c>
      <c r="AV1186" s="450">
        <v>87.2</v>
      </c>
      <c r="AW1186" s="450">
        <v>98.3</v>
      </c>
      <c r="AX1186" s="450">
        <v>71.7</v>
      </c>
      <c r="AY1186" s="450">
        <v>77.7</v>
      </c>
      <c r="AZ1186" s="450">
        <v>84.1</v>
      </c>
      <c r="BA1186" s="450">
        <v>79.5</v>
      </c>
      <c r="BB1186" s="450">
        <v>79.2</v>
      </c>
      <c r="BC1186" s="450">
        <v>72.7</v>
      </c>
      <c r="BD1186" s="450">
        <v>67.7</v>
      </c>
      <c r="BE1186" s="451">
        <f t="shared" si="72"/>
        <v>335.38389830508476</v>
      </c>
      <c r="BF1186" s="450">
        <v>3600</v>
      </c>
      <c r="BG1186" s="451">
        <f t="shared" si="73"/>
        <v>335.38389830508476</v>
      </c>
      <c r="BH1186" s="450">
        <v>3600</v>
      </c>
      <c r="BI1186" s="446">
        <v>56</v>
      </c>
      <c r="BJ1186" s="482" t="s">
        <v>199</v>
      </c>
      <c r="BK1186" s="482" t="s">
        <v>200</v>
      </c>
      <c r="BL1186" s="453">
        <v>1.1499999999999999</v>
      </c>
      <c r="BM1186" s="454">
        <v>40</v>
      </c>
      <c r="BN1186" s="454" t="s">
        <v>911</v>
      </c>
      <c r="BO1186" s="483" t="s">
        <v>912</v>
      </c>
      <c r="BP1186" s="454" t="s">
        <v>913</v>
      </c>
      <c r="BQ1186" s="454" t="s">
        <v>945</v>
      </c>
      <c r="BT1186" s="2">
        <v>167</v>
      </c>
    </row>
    <row r="1187" spans="1:72" ht="13.5" customHeight="1">
      <c r="A1187" s="300" t="s">
        <v>2010</v>
      </c>
      <c r="B1187" s="301" t="s">
        <v>2006</v>
      </c>
      <c r="C1187" s="301">
        <v>300</v>
      </c>
      <c r="D1187" s="301">
        <v>2</v>
      </c>
      <c r="E1187" s="301" t="s">
        <v>421</v>
      </c>
      <c r="F1187" s="303">
        <v>3570</v>
      </c>
      <c r="G1187" s="308">
        <v>3420</v>
      </c>
      <c r="H1187" s="309">
        <v>2160</v>
      </c>
      <c r="I1187" s="310" t="s">
        <v>261</v>
      </c>
      <c r="J1187" s="311">
        <v>101</v>
      </c>
      <c r="K1187" s="312">
        <v>81</v>
      </c>
      <c r="L1187" s="313" t="s">
        <v>261</v>
      </c>
      <c r="M1187" s="314">
        <v>181</v>
      </c>
      <c r="N1187" s="312">
        <v>145</v>
      </c>
      <c r="O1187" s="313" t="s">
        <v>261</v>
      </c>
      <c r="P1187" s="314">
        <v>256</v>
      </c>
      <c r="Q1187" s="312">
        <v>205</v>
      </c>
      <c r="R1187" s="313" t="s">
        <v>261</v>
      </c>
      <c r="S1187" s="314">
        <v>330</v>
      </c>
      <c r="T1187" s="312">
        <v>264</v>
      </c>
      <c r="U1187" s="313" t="s">
        <v>261</v>
      </c>
      <c r="V1187" s="314">
        <v>2200</v>
      </c>
      <c r="W1187" s="312">
        <v>1760</v>
      </c>
      <c r="X1187" s="315" t="s">
        <v>231</v>
      </c>
      <c r="Y1187" s="311" t="s">
        <v>194</v>
      </c>
      <c r="Z1187" s="311">
        <v>95.5</v>
      </c>
      <c r="AA1187" s="311">
        <v>95.9</v>
      </c>
      <c r="AB1187" s="311">
        <v>95.8</v>
      </c>
      <c r="AC1187" s="311">
        <v>95.4</v>
      </c>
      <c r="AD1187" s="311">
        <v>81</v>
      </c>
      <c r="AE1187" s="311">
        <v>87</v>
      </c>
      <c r="AF1187" s="311">
        <v>89</v>
      </c>
      <c r="AG1187" s="311">
        <v>441</v>
      </c>
      <c r="AH1187" s="311">
        <v>705.6</v>
      </c>
      <c r="AI1187" s="311">
        <v>1234.8</v>
      </c>
      <c r="AJ1187" s="311">
        <v>617.4</v>
      </c>
      <c r="AK1187" s="301">
        <v>160</v>
      </c>
      <c r="AL1187" s="301">
        <v>280</v>
      </c>
      <c r="AM1187" s="301">
        <v>140</v>
      </c>
      <c r="AN1187" s="301">
        <v>12</v>
      </c>
      <c r="AO1187" s="301">
        <v>13</v>
      </c>
      <c r="AP1187" s="316">
        <v>2155</v>
      </c>
      <c r="AQ1187" s="316">
        <v>408</v>
      </c>
      <c r="AR1187" s="316">
        <v>246</v>
      </c>
      <c r="AS1187" s="324">
        <v>35.5</v>
      </c>
      <c r="AT1187" s="301" t="s">
        <v>299</v>
      </c>
      <c r="AU1187" s="301" t="s">
        <v>197</v>
      </c>
      <c r="AV1187" s="317">
        <v>87.2</v>
      </c>
      <c r="AW1187" s="317">
        <v>98.3</v>
      </c>
      <c r="AX1187" s="317">
        <v>71.7</v>
      </c>
      <c r="AY1187" s="317">
        <v>77.7</v>
      </c>
      <c r="AZ1187" s="317">
        <v>84.1</v>
      </c>
      <c r="BA1187" s="317">
        <v>79.5</v>
      </c>
      <c r="BB1187" s="317">
        <v>79.2</v>
      </c>
      <c r="BC1187" s="317">
        <v>72.7</v>
      </c>
      <c r="BD1187" s="317">
        <v>67.7</v>
      </c>
      <c r="BE1187" s="318">
        <f t="shared" si="72"/>
        <v>335.38389830508476</v>
      </c>
      <c r="BF1187" s="317">
        <v>3600</v>
      </c>
      <c r="BG1187" s="318">
        <f t="shared" si="73"/>
        <v>335.38389830508476</v>
      </c>
      <c r="BH1187" s="317">
        <v>3600</v>
      </c>
      <c r="BI1187" s="319">
        <v>56</v>
      </c>
      <c r="BJ1187" s="320" t="s">
        <v>199</v>
      </c>
      <c r="BK1187" s="320" t="s">
        <v>200</v>
      </c>
      <c r="BL1187" s="321">
        <v>1.1499999999999999</v>
      </c>
      <c r="BM1187" s="322">
        <v>40</v>
      </c>
      <c r="BN1187" s="322" t="s">
        <v>911</v>
      </c>
      <c r="BO1187" s="323" t="s">
        <v>912</v>
      </c>
      <c r="BP1187" s="322" t="s">
        <v>913</v>
      </c>
      <c r="BQ1187" s="322" t="s">
        <v>945</v>
      </c>
      <c r="BT1187" s="2">
        <v>158</v>
      </c>
    </row>
    <row r="1188" spans="1:72" ht="13.5" customHeight="1">
      <c r="A1188" s="54" t="s">
        <v>2011</v>
      </c>
      <c r="B1188" s="432" t="s">
        <v>2006</v>
      </c>
      <c r="C1188" s="432">
        <v>350</v>
      </c>
      <c r="D1188" s="432">
        <v>2</v>
      </c>
      <c r="E1188" s="432" t="s">
        <v>1978</v>
      </c>
      <c r="F1188" s="433">
        <v>3570</v>
      </c>
      <c r="G1188" s="456">
        <v>3420</v>
      </c>
      <c r="H1188" s="479">
        <v>2160</v>
      </c>
      <c r="I1188" s="435" t="s">
        <v>261</v>
      </c>
      <c r="J1188" s="436">
        <v>102</v>
      </c>
      <c r="K1188" s="437">
        <v>81.599999999999994</v>
      </c>
      <c r="L1188" s="438" t="s">
        <v>261</v>
      </c>
      <c r="M1188" s="475">
        <v>205</v>
      </c>
      <c r="N1188" s="437">
        <v>205</v>
      </c>
      <c r="O1188" s="438" t="s">
        <v>261</v>
      </c>
      <c r="P1188" s="475">
        <v>290</v>
      </c>
      <c r="Q1188" s="437">
        <v>232</v>
      </c>
      <c r="R1188" s="438" t="s">
        <v>261</v>
      </c>
      <c r="S1188" s="475">
        <v>380</v>
      </c>
      <c r="T1188" s="437">
        <v>304</v>
      </c>
      <c r="U1188" s="438" t="s">
        <v>261</v>
      </c>
      <c r="V1188" s="475">
        <v>2550</v>
      </c>
      <c r="W1188" s="437">
        <v>2040</v>
      </c>
      <c r="X1188" s="443" t="s">
        <v>231</v>
      </c>
      <c r="Y1188" s="436" t="s">
        <v>194</v>
      </c>
      <c r="Z1188" s="436">
        <v>95.5</v>
      </c>
      <c r="AA1188" s="436">
        <v>96.1</v>
      </c>
      <c r="AB1188" s="436">
        <v>96.2</v>
      </c>
      <c r="AC1188" s="436">
        <v>95.8</v>
      </c>
      <c r="AD1188" s="436">
        <v>83.4</v>
      </c>
      <c r="AE1188" s="436">
        <v>88.5</v>
      </c>
      <c r="AF1188" s="436">
        <v>90</v>
      </c>
      <c r="AG1188" s="436">
        <v>515</v>
      </c>
      <c r="AH1188" s="436">
        <v>875.5</v>
      </c>
      <c r="AI1188" s="436">
        <v>1545</v>
      </c>
      <c r="AJ1188" s="436">
        <v>592.25</v>
      </c>
      <c r="AK1188" s="432">
        <v>170</v>
      </c>
      <c r="AL1188" s="432">
        <v>300</v>
      </c>
      <c r="AM1188" s="432">
        <v>115</v>
      </c>
      <c r="AN1188" s="432">
        <v>20</v>
      </c>
      <c r="AO1188" s="432">
        <v>26</v>
      </c>
      <c r="AP1188" s="480">
        <v>2680</v>
      </c>
      <c r="AQ1188" s="480">
        <v>520</v>
      </c>
      <c r="AR1188" s="480">
        <v>281</v>
      </c>
      <c r="AS1188" s="449">
        <v>44.9</v>
      </c>
      <c r="AT1188" s="432" t="s">
        <v>299</v>
      </c>
      <c r="AU1188" s="432" t="s">
        <v>197</v>
      </c>
      <c r="AV1188" s="450">
        <v>79</v>
      </c>
      <c r="AW1188" s="450">
        <v>91</v>
      </c>
      <c r="AX1188" s="450">
        <v>48</v>
      </c>
      <c r="AY1188" s="450">
        <v>58</v>
      </c>
      <c r="AZ1188" s="450">
        <v>62</v>
      </c>
      <c r="BA1188" s="450">
        <v>78</v>
      </c>
      <c r="BB1188" s="450">
        <v>74</v>
      </c>
      <c r="BC1188" s="450">
        <v>57</v>
      </c>
      <c r="BD1188" s="450">
        <v>50</v>
      </c>
      <c r="BE1188" s="451">
        <f t="shared" si="72"/>
        <v>335.38389830508476</v>
      </c>
      <c r="BF1188" s="450">
        <v>3600</v>
      </c>
      <c r="BG1188" s="451">
        <f t="shared" si="73"/>
        <v>335.38389830508476</v>
      </c>
      <c r="BH1188" s="450">
        <v>3600</v>
      </c>
      <c r="BI1188" s="446">
        <v>56</v>
      </c>
      <c r="BJ1188" s="482" t="s">
        <v>199</v>
      </c>
      <c r="BK1188" s="482" t="s">
        <v>1875</v>
      </c>
      <c r="BL1188" s="453">
        <v>1.1499999999999999</v>
      </c>
      <c r="BM1188" s="454">
        <v>40</v>
      </c>
      <c r="BN1188" s="454" t="s">
        <v>911</v>
      </c>
      <c r="BO1188" s="483" t="s">
        <v>912</v>
      </c>
      <c r="BP1188" s="454" t="s">
        <v>913</v>
      </c>
      <c r="BQ1188" s="454" t="s">
        <v>945</v>
      </c>
      <c r="BT1188" s="2">
        <v>143</v>
      </c>
    </row>
    <row r="1189" spans="1:72" ht="13.5" customHeight="1">
      <c r="A1189" s="54" t="s">
        <v>2012</v>
      </c>
      <c r="B1189" s="432" t="s">
        <v>2006</v>
      </c>
      <c r="C1189" s="432">
        <v>400</v>
      </c>
      <c r="D1189" s="432">
        <v>2</v>
      </c>
      <c r="E1189" s="432" t="s">
        <v>1978</v>
      </c>
      <c r="F1189" s="433">
        <v>3570</v>
      </c>
      <c r="G1189" s="456">
        <v>3420</v>
      </c>
      <c r="H1189" s="479">
        <v>2160</v>
      </c>
      <c r="I1189" s="435" t="s">
        <v>261</v>
      </c>
      <c r="J1189" s="436">
        <v>111</v>
      </c>
      <c r="K1189" s="437">
        <v>88.8</v>
      </c>
      <c r="L1189" s="438" t="s">
        <v>261</v>
      </c>
      <c r="M1189" s="475">
        <v>235</v>
      </c>
      <c r="N1189" s="437">
        <v>188</v>
      </c>
      <c r="O1189" s="438" t="s">
        <v>261</v>
      </c>
      <c r="P1189" s="475">
        <v>330</v>
      </c>
      <c r="Q1189" s="437">
        <v>264</v>
      </c>
      <c r="R1189" s="438" t="s">
        <v>261</v>
      </c>
      <c r="S1189" s="475">
        <v>432</v>
      </c>
      <c r="T1189" s="437">
        <v>345.6</v>
      </c>
      <c r="U1189" s="438" t="s">
        <v>261</v>
      </c>
      <c r="V1189" s="475">
        <v>2900</v>
      </c>
      <c r="W1189" s="437">
        <v>2320</v>
      </c>
      <c r="X1189" s="443" t="s">
        <v>231</v>
      </c>
      <c r="Y1189" s="436" t="s">
        <v>194</v>
      </c>
      <c r="Z1189" s="436">
        <v>95.7</v>
      </c>
      <c r="AA1189" s="436">
        <v>96.2</v>
      </c>
      <c r="AB1189" s="436">
        <v>96.2</v>
      </c>
      <c r="AC1189" s="436">
        <v>95.8</v>
      </c>
      <c r="AD1189" s="436">
        <v>83.9</v>
      </c>
      <c r="AE1189" s="436">
        <v>88.9</v>
      </c>
      <c r="AF1189" s="436">
        <v>90</v>
      </c>
      <c r="AG1189" s="436">
        <v>586</v>
      </c>
      <c r="AH1189" s="436">
        <v>996.19999999999993</v>
      </c>
      <c r="AI1189" s="436">
        <v>1758</v>
      </c>
      <c r="AJ1189" s="436">
        <v>673.9</v>
      </c>
      <c r="AK1189" s="432">
        <v>170</v>
      </c>
      <c r="AL1189" s="432">
        <v>300</v>
      </c>
      <c r="AM1189" s="432">
        <v>115</v>
      </c>
      <c r="AN1189" s="432">
        <v>17</v>
      </c>
      <c r="AO1189" s="432">
        <v>24</v>
      </c>
      <c r="AP1189" s="480">
        <v>2863</v>
      </c>
      <c r="AQ1189" s="480">
        <v>551</v>
      </c>
      <c r="AR1189" s="480">
        <v>315</v>
      </c>
      <c r="AS1189" s="449">
        <v>49</v>
      </c>
      <c r="AT1189" s="432" t="s">
        <v>299</v>
      </c>
      <c r="AU1189" s="432" t="s">
        <v>197</v>
      </c>
      <c r="AV1189" s="450">
        <v>79</v>
      </c>
      <c r="AW1189" s="450">
        <v>91</v>
      </c>
      <c r="AX1189" s="450">
        <v>48</v>
      </c>
      <c r="AY1189" s="450">
        <v>58</v>
      </c>
      <c r="AZ1189" s="450">
        <v>62</v>
      </c>
      <c r="BA1189" s="450">
        <v>78</v>
      </c>
      <c r="BB1189" s="450">
        <v>74</v>
      </c>
      <c r="BC1189" s="450">
        <v>57</v>
      </c>
      <c r="BD1189" s="450">
        <v>50</v>
      </c>
      <c r="BE1189" s="451">
        <f t="shared" si="72"/>
        <v>335.38389830508476</v>
      </c>
      <c r="BF1189" s="450">
        <v>3600</v>
      </c>
      <c r="BG1189" s="451">
        <f t="shared" si="73"/>
        <v>335.38389830508476</v>
      </c>
      <c r="BH1189" s="450">
        <v>3600</v>
      </c>
      <c r="BI1189" s="446">
        <v>56</v>
      </c>
      <c r="BJ1189" s="482" t="s">
        <v>199</v>
      </c>
      <c r="BK1189" s="482" t="s">
        <v>1875</v>
      </c>
      <c r="BL1189" s="453">
        <v>1.1499999999999999</v>
      </c>
      <c r="BM1189" s="454">
        <v>40</v>
      </c>
      <c r="BN1189" s="454" t="s">
        <v>911</v>
      </c>
      <c r="BO1189" s="483" t="s">
        <v>912</v>
      </c>
      <c r="BP1189" s="454" t="s">
        <v>913</v>
      </c>
      <c r="BQ1189" s="454" t="s">
        <v>945</v>
      </c>
      <c r="BT1189" s="2">
        <v>143</v>
      </c>
    </row>
    <row r="1190" spans="1:72" ht="13.5" customHeight="1">
      <c r="A1190" s="54" t="s">
        <v>2013</v>
      </c>
      <c r="B1190" s="432" t="s">
        <v>1856</v>
      </c>
      <c r="C1190" s="432">
        <v>125</v>
      </c>
      <c r="D1190" s="432">
        <v>4</v>
      </c>
      <c r="E1190" s="432" t="s">
        <v>2014</v>
      </c>
      <c r="F1190" s="433">
        <v>1785</v>
      </c>
      <c r="G1190" s="456">
        <v>1710</v>
      </c>
      <c r="H1190" s="479">
        <v>1440</v>
      </c>
      <c r="I1190" s="435" t="s">
        <v>261</v>
      </c>
      <c r="J1190" s="436">
        <v>63</v>
      </c>
      <c r="K1190" s="437">
        <v>50.4</v>
      </c>
      <c r="L1190" s="438" t="s">
        <v>261</v>
      </c>
      <c r="M1190" s="475">
        <v>93</v>
      </c>
      <c r="N1190" s="437">
        <v>74.400000000000006</v>
      </c>
      <c r="O1190" s="438" t="s">
        <v>261</v>
      </c>
      <c r="P1190" s="475">
        <v>121</v>
      </c>
      <c r="Q1190" s="437">
        <v>96.8</v>
      </c>
      <c r="R1190" s="438" t="s">
        <v>261</v>
      </c>
      <c r="S1190" s="475">
        <v>154</v>
      </c>
      <c r="T1190" s="437">
        <v>123.2</v>
      </c>
      <c r="U1190" s="438" t="s">
        <v>261</v>
      </c>
      <c r="V1190" s="475">
        <v>907.5</v>
      </c>
      <c r="W1190" s="437">
        <v>726</v>
      </c>
      <c r="X1190" s="443" t="s">
        <v>231</v>
      </c>
      <c r="Y1190" s="436" t="s">
        <v>194</v>
      </c>
      <c r="Z1190" s="436">
        <v>95.2</v>
      </c>
      <c r="AA1190" s="436">
        <v>95.6</v>
      </c>
      <c r="AB1190" s="436">
        <v>95.4</v>
      </c>
      <c r="AC1190" s="436">
        <v>95</v>
      </c>
      <c r="AD1190" s="436">
        <v>66.3</v>
      </c>
      <c r="AE1190" s="436">
        <v>76</v>
      </c>
      <c r="AF1190" s="436">
        <v>80</v>
      </c>
      <c r="AG1190" s="436">
        <v>366</v>
      </c>
      <c r="AH1190" s="436">
        <v>732</v>
      </c>
      <c r="AI1190" s="436">
        <v>1024.8</v>
      </c>
      <c r="AJ1190" s="436">
        <v>585.6</v>
      </c>
      <c r="AK1190" s="432">
        <v>200</v>
      </c>
      <c r="AL1190" s="432">
        <v>280</v>
      </c>
      <c r="AM1190" s="432">
        <v>160</v>
      </c>
      <c r="AN1190" s="432">
        <v>20</v>
      </c>
      <c r="AO1190" s="432">
        <v>25</v>
      </c>
      <c r="AP1190" s="480">
        <v>1548</v>
      </c>
      <c r="AQ1190" s="480">
        <v>357</v>
      </c>
      <c r="AR1190" s="480">
        <v>542</v>
      </c>
      <c r="AS1190" s="449">
        <v>37.700000000000003</v>
      </c>
      <c r="AT1190" s="432" t="s">
        <v>299</v>
      </c>
      <c r="AU1190" s="432" t="s">
        <v>197</v>
      </c>
      <c r="AV1190" s="450">
        <v>76.3</v>
      </c>
      <c r="AW1190" s="450">
        <v>87.7</v>
      </c>
      <c r="AX1190" s="450">
        <v>52.1</v>
      </c>
      <c r="AY1190" s="450">
        <v>63</v>
      </c>
      <c r="AZ1190" s="450">
        <v>69.7</v>
      </c>
      <c r="BA1190" s="450">
        <v>73</v>
      </c>
      <c r="BB1190" s="450">
        <v>70</v>
      </c>
      <c r="BC1190" s="450">
        <v>61.5</v>
      </c>
      <c r="BD1190" s="450">
        <v>54.1</v>
      </c>
      <c r="BE1190" s="451">
        <f t="shared" si="72"/>
        <v>536.61423728813554</v>
      </c>
      <c r="BF1190" s="450">
        <v>2250</v>
      </c>
      <c r="BG1190" s="451">
        <f t="shared" si="73"/>
        <v>536.61423728813554</v>
      </c>
      <c r="BH1190" s="450">
        <v>2250</v>
      </c>
      <c r="BI1190" s="446">
        <v>55</v>
      </c>
      <c r="BJ1190" s="482" t="s">
        <v>199</v>
      </c>
      <c r="BK1190" s="482" t="s">
        <v>200</v>
      </c>
      <c r="BL1190" s="453">
        <v>1.1499999999999999</v>
      </c>
      <c r="BM1190" s="454">
        <v>40</v>
      </c>
      <c r="BN1190" s="454" t="s">
        <v>911</v>
      </c>
      <c r="BO1190" s="483" t="s">
        <v>912</v>
      </c>
      <c r="BP1190" s="454" t="s">
        <v>913</v>
      </c>
      <c r="BQ1190" s="454" t="s">
        <v>945</v>
      </c>
      <c r="BT1190" s="2">
        <v>183</v>
      </c>
    </row>
    <row r="1191" spans="1:72" ht="13.5" customHeight="1">
      <c r="A1191" s="54" t="s">
        <v>2015</v>
      </c>
      <c r="B1191" s="432" t="s">
        <v>1856</v>
      </c>
      <c r="C1191" s="432">
        <v>125</v>
      </c>
      <c r="D1191" s="432">
        <v>4</v>
      </c>
      <c r="E1191" s="432" t="s">
        <v>409</v>
      </c>
      <c r="F1191" s="433">
        <v>1785</v>
      </c>
      <c r="G1191" s="456">
        <v>1710</v>
      </c>
      <c r="H1191" s="479">
        <v>1440</v>
      </c>
      <c r="I1191" s="435" t="s">
        <v>261</v>
      </c>
      <c r="J1191" s="436">
        <v>63</v>
      </c>
      <c r="K1191" s="437">
        <v>50.4</v>
      </c>
      <c r="L1191" s="438" t="s">
        <v>261</v>
      </c>
      <c r="M1191" s="475">
        <v>93</v>
      </c>
      <c r="N1191" s="437">
        <v>74.400000000000006</v>
      </c>
      <c r="O1191" s="438" t="s">
        <v>261</v>
      </c>
      <c r="P1191" s="475">
        <v>121</v>
      </c>
      <c r="Q1191" s="437">
        <v>96.8</v>
      </c>
      <c r="R1191" s="438" t="s">
        <v>261</v>
      </c>
      <c r="S1191" s="475">
        <v>154</v>
      </c>
      <c r="T1191" s="437">
        <v>123.2</v>
      </c>
      <c r="U1191" s="438" t="s">
        <v>261</v>
      </c>
      <c r="V1191" s="475">
        <v>907.5</v>
      </c>
      <c r="W1191" s="437">
        <v>726</v>
      </c>
      <c r="X1191" s="443" t="s">
        <v>231</v>
      </c>
      <c r="Y1191" s="436" t="s">
        <v>194</v>
      </c>
      <c r="Z1191" s="436">
        <v>95.2</v>
      </c>
      <c r="AA1191" s="436">
        <v>95.6</v>
      </c>
      <c r="AB1191" s="436">
        <v>95.4</v>
      </c>
      <c r="AC1191" s="436">
        <v>95</v>
      </c>
      <c r="AD1191" s="436">
        <v>66.3</v>
      </c>
      <c r="AE1191" s="436">
        <v>76</v>
      </c>
      <c r="AF1191" s="436">
        <v>80</v>
      </c>
      <c r="AG1191" s="436">
        <v>366</v>
      </c>
      <c r="AH1191" s="436">
        <v>732</v>
      </c>
      <c r="AI1191" s="436">
        <v>1024.8</v>
      </c>
      <c r="AJ1191" s="436">
        <v>585.6</v>
      </c>
      <c r="AK1191" s="432">
        <v>200</v>
      </c>
      <c r="AL1191" s="432">
        <v>280</v>
      </c>
      <c r="AM1191" s="432">
        <v>160</v>
      </c>
      <c r="AN1191" s="432">
        <v>20</v>
      </c>
      <c r="AO1191" s="432">
        <v>25</v>
      </c>
      <c r="AP1191" s="480">
        <v>1515</v>
      </c>
      <c r="AQ1191" s="480">
        <v>323</v>
      </c>
      <c r="AR1191" s="480">
        <v>542</v>
      </c>
      <c r="AS1191" s="449">
        <v>37.700000000000003</v>
      </c>
      <c r="AT1191" s="432" t="s">
        <v>299</v>
      </c>
      <c r="AU1191" s="432" t="s">
        <v>197</v>
      </c>
      <c r="AV1191" s="450">
        <v>76.3</v>
      </c>
      <c r="AW1191" s="450">
        <v>87.7</v>
      </c>
      <c r="AX1191" s="450">
        <v>52.1</v>
      </c>
      <c r="AY1191" s="450">
        <v>63</v>
      </c>
      <c r="AZ1191" s="450">
        <v>69.7</v>
      </c>
      <c r="BA1191" s="450">
        <v>73</v>
      </c>
      <c r="BB1191" s="450">
        <v>70</v>
      </c>
      <c r="BC1191" s="450">
        <v>61.5</v>
      </c>
      <c r="BD1191" s="450">
        <v>54.1</v>
      </c>
      <c r="BE1191" s="451">
        <f t="shared" si="72"/>
        <v>536.61423728813554</v>
      </c>
      <c r="BF1191" s="450">
        <v>2250</v>
      </c>
      <c r="BG1191" s="451">
        <f t="shared" si="73"/>
        <v>536.61423728813554</v>
      </c>
      <c r="BH1191" s="450">
        <v>2250</v>
      </c>
      <c r="BI1191" s="446">
        <v>55</v>
      </c>
      <c r="BJ1191" s="482" t="s">
        <v>199</v>
      </c>
      <c r="BK1191" s="482" t="s">
        <v>200</v>
      </c>
      <c r="BL1191" s="453">
        <v>1.1499999999999999</v>
      </c>
      <c r="BM1191" s="454">
        <v>40</v>
      </c>
      <c r="BN1191" s="454" t="s">
        <v>911</v>
      </c>
      <c r="BO1191" s="483" t="s">
        <v>912</v>
      </c>
      <c r="BP1191" s="454" t="s">
        <v>913</v>
      </c>
      <c r="BQ1191" s="454" t="s">
        <v>945</v>
      </c>
      <c r="BT1191" s="2">
        <v>183</v>
      </c>
    </row>
    <row r="1192" spans="1:72" ht="13.5" customHeight="1">
      <c r="A1192" s="54" t="s">
        <v>2016</v>
      </c>
      <c r="B1192" s="432" t="s">
        <v>2006</v>
      </c>
      <c r="C1192" s="432">
        <v>125</v>
      </c>
      <c r="D1192" s="432">
        <v>4</v>
      </c>
      <c r="E1192" s="432" t="s">
        <v>2014</v>
      </c>
      <c r="F1192" s="433">
        <v>1785</v>
      </c>
      <c r="G1192" s="456">
        <v>1710</v>
      </c>
      <c r="H1192" s="479">
        <v>1440</v>
      </c>
      <c r="I1192" s="435" t="s">
        <v>261</v>
      </c>
      <c r="J1192" s="436">
        <v>63</v>
      </c>
      <c r="K1192" s="437">
        <v>50.4</v>
      </c>
      <c r="L1192" s="438" t="s">
        <v>261</v>
      </c>
      <c r="M1192" s="475">
        <v>93</v>
      </c>
      <c r="N1192" s="437">
        <v>74.400000000000006</v>
      </c>
      <c r="O1192" s="438" t="s">
        <v>261</v>
      </c>
      <c r="P1192" s="475">
        <v>121</v>
      </c>
      <c r="Q1192" s="437">
        <v>96.8</v>
      </c>
      <c r="R1192" s="438" t="s">
        <v>261</v>
      </c>
      <c r="S1192" s="475">
        <v>154</v>
      </c>
      <c r="T1192" s="437">
        <v>123.2</v>
      </c>
      <c r="U1192" s="438" t="s">
        <v>261</v>
      </c>
      <c r="V1192" s="475">
        <v>907.5</v>
      </c>
      <c r="W1192" s="437">
        <v>726</v>
      </c>
      <c r="X1192" s="443" t="s">
        <v>231</v>
      </c>
      <c r="Y1192" s="436" t="s">
        <v>194</v>
      </c>
      <c r="Z1192" s="436">
        <v>95.2</v>
      </c>
      <c r="AA1192" s="436">
        <v>95.6</v>
      </c>
      <c r="AB1192" s="436">
        <v>95.4</v>
      </c>
      <c r="AC1192" s="436">
        <v>95</v>
      </c>
      <c r="AD1192" s="436">
        <v>66.3</v>
      </c>
      <c r="AE1192" s="436">
        <v>76</v>
      </c>
      <c r="AF1192" s="436">
        <v>80</v>
      </c>
      <c r="AG1192" s="436">
        <v>366</v>
      </c>
      <c r="AH1192" s="436">
        <v>732</v>
      </c>
      <c r="AI1192" s="436">
        <v>1024.8</v>
      </c>
      <c r="AJ1192" s="436">
        <v>585.6</v>
      </c>
      <c r="AK1192" s="432">
        <v>200</v>
      </c>
      <c r="AL1192" s="432">
        <v>280</v>
      </c>
      <c r="AM1192" s="432">
        <v>160</v>
      </c>
      <c r="AN1192" s="432">
        <v>20</v>
      </c>
      <c r="AO1192" s="432">
        <v>25</v>
      </c>
      <c r="AP1192" s="480">
        <v>1492</v>
      </c>
      <c r="AQ1192" s="480">
        <v>357</v>
      </c>
      <c r="AR1192" s="480">
        <v>542</v>
      </c>
      <c r="AS1192" s="449">
        <v>37.700000000000003</v>
      </c>
      <c r="AT1192" s="432" t="s">
        <v>299</v>
      </c>
      <c r="AU1192" s="432" t="s">
        <v>197</v>
      </c>
      <c r="AV1192" s="450">
        <v>76.3</v>
      </c>
      <c r="AW1192" s="450">
        <v>87.7</v>
      </c>
      <c r="AX1192" s="450">
        <v>52.1</v>
      </c>
      <c r="AY1192" s="450">
        <v>63</v>
      </c>
      <c r="AZ1192" s="450">
        <v>69.7</v>
      </c>
      <c r="BA1192" s="450">
        <v>73</v>
      </c>
      <c r="BB1192" s="450">
        <v>70</v>
      </c>
      <c r="BC1192" s="450">
        <v>61.5</v>
      </c>
      <c r="BD1192" s="450">
        <v>54.1</v>
      </c>
      <c r="BE1192" s="451">
        <f t="shared" si="72"/>
        <v>536.61423728813554</v>
      </c>
      <c r="BF1192" s="450">
        <v>2250</v>
      </c>
      <c r="BG1192" s="451">
        <f t="shared" si="73"/>
        <v>536.61423728813554</v>
      </c>
      <c r="BH1192" s="450">
        <v>2250</v>
      </c>
      <c r="BI1192" s="446">
        <v>56</v>
      </c>
      <c r="BJ1192" s="482" t="s">
        <v>199</v>
      </c>
      <c r="BK1192" s="482" t="s">
        <v>200</v>
      </c>
      <c r="BL1192" s="453">
        <v>1.1499999999999999</v>
      </c>
      <c r="BM1192" s="454">
        <v>40</v>
      </c>
      <c r="BN1192" s="454" t="s">
        <v>911</v>
      </c>
      <c r="BO1192" s="483" t="s">
        <v>912</v>
      </c>
      <c r="BP1192" s="454" t="s">
        <v>913</v>
      </c>
      <c r="BQ1192" s="454" t="s">
        <v>945</v>
      </c>
      <c r="BT1192" s="2">
        <v>183</v>
      </c>
    </row>
    <row r="1193" spans="1:72" ht="13.5" customHeight="1">
      <c r="A1193" s="54" t="s">
        <v>2017</v>
      </c>
      <c r="B1193" s="432" t="s">
        <v>2006</v>
      </c>
      <c r="C1193" s="432">
        <v>125</v>
      </c>
      <c r="D1193" s="432">
        <v>4</v>
      </c>
      <c r="E1193" s="432" t="s">
        <v>409</v>
      </c>
      <c r="F1193" s="433">
        <v>1785</v>
      </c>
      <c r="G1193" s="456">
        <v>1710</v>
      </c>
      <c r="H1193" s="479">
        <v>1440</v>
      </c>
      <c r="I1193" s="435" t="s">
        <v>261</v>
      </c>
      <c r="J1193" s="436">
        <v>63</v>
      </c>
      <c r="K1193" s="437">
        <v>50.4</v>
      </c>
      <c r="L1193" s="438" t="s">
        <v>261</v>
      </c>
      <c r="M1193" s="475">
        <v>93</v>
      </c>
      <c r="N1193" s="437">
        <v>74.400000000000006</v>
      </c>
      <c r="O1193" s="438" t="s">
        <v>261</v>
      </c>
      <c r="P1193" s="475">
        <v>121</v>
      </c>
      <c r="Q1193" s="437">
        <v>96.8</v>
      </c>
      <c r="R1193" s="438" t="s">
        <v>261</v>
      </c>
      <c r="S1193" s="475">
        <v>154</v>
      </c>
      <c r="T1193" s="437">
        <v>123.2</v>
      </c>
      <c r="U1193" s="438" t="s">
        <v>261</v>
      </c>
      <c r="V1193" s="475">
        <v>907.5</v>
      </c>
      <c r="W1193" s="437">
        <v>726</v>
      </c>
      <c r="X1193" s="443" t="s">
        <v>231</v>
      </c>
      <c r="Y1193" s="436" t="s">
        <v>194</v>
      </c>
      <c r="Z1193" s="436">
        <v>95.2</v>
      </c>
      <c r="AA1193" s="436">
        <v>95.6</v>
      </c>
      <c r="AB1193" s="436">
        <v>95.4</v>
      </c>
      <c r="AC1193" s="436">
        <v>95</v>
      </c>
      <c r="AD1193" s="436">
        <v>66.3</v>
      </c>
      <c r="AE1193" s="436">
        <v>76</v>
      </c>
      <c r="AF1193" s="436">
        <v>80</v>
      </c>
      <c r="AG1193" s="436">
        <v>366</v>
      </c>
      <c r="AH1193" s="436">
        <v>732</v>
      </c>
      <c r="AI1193" s="436">
        <v>1024.8</v>
      </c>
      <c r="AJ1193" s="436">
        <v>585.6</v>
      </c>
      <c r="AK1193" s="432">
        <v>200</v>
      </c>
      <c r="AL1193" s="432">
        <v>280</v>
      </c>
      <c r="AM1193" s="432">
        <v>160</v>
      </c>
      <c r="AN1193" s="432">
        <v>20</v>
      </c>
      <c r="AO1193" s="432">
        <v>25</v>
      </c>
      <c r="AP1193" s="480">
        <v>1520</v>
      </c>
      <c r="AQ1193" s="480">
        <v>323</v>
      </c>
      <c r="AR1193" s="480">
        <v>542</v>
      </c>
      <c r="AS1193" s="449">
        <v>37.700000000000003</v>
      </c>
      <c r="AT1193" s="432" t="s">
        <v>299</v>
      </c>
      <c r="AU1193" s="432" t="s">
        <v>197</v>
      </c>
      <c r="AV1193" s="450">
        <v>76.3</v>
      </c>
      <c r="AW1193" s="450">
        <v>87.7</v>
      </c>
      <c r="AX1193" s="450">
        <v>52.1</v>
      </c>
      <c r="AY1193" s="450">
        <v>63</v>
      </c>
      <c r="AZ1193" s="450">
        <v>69.7</v>
      </c>
      <c r="BA1193" s="450">
        <v>73</v>
      </c>
      <c r="BB1193" s="450">
        <v>70</v>
      </c>
      <c r="BC1193" s="450">
        <v>61.5</v>
      </c>
      <c r="BD1193" s="450">
        <v>54.1</v>
      </c>
      <c r="BE1193" s="451">
        <f t="shared" si="72"/>
        <v>536.61423728813554</v>
      </c>
      <c r="BF1193" s="450">
        <v>2250</v>
      </c>
      <c r="BG1193" s="451">
        <f t="shared" si="73"/>
        <v>536.61423728813554</v>
      </c>
      <c r="BH1193" s="450">
        <v>2250</v>
      </c>
      <c r="BI1193" s="446">
        <v>56</v>
      </c>
      <c r="BJ1193" s="482" t="s">
        <v>199</v>
      </c>
      <c r="BK1193" s="482" t="s">
        <v>200</v>
      </c>
      <c r="BL1193" s="453">
        <v>1.1499999999999999</v>
      </c>
      <c r="BM1193" s="454">
        <v>40</v>
      </c>
      <c r="BN1193" s="454" t="s">
        <v>911</v>
      </c>
      <c r="BO1193" s="483" t="s">
        <v>912</v>
      </c>
      <c r="BP1193" s="454" t="s">
        <v>913</v>
      </c>
      <c r="BQ1193" s="454" t="s">
        <v>945</v>
      </c>
      <c r="BT1193" s="2">
        <v>183</v>
      </c>
    </row>
    <row r="1194" spans="1:72" ht="13.5" customHeight="1">
      <c r="A1194" s="54" t="s">
        <v>2018</v>
      </c>
      <c r="B1194" s="432" t="s">
        <v>2006</v>
      </c>
      <c r="C1194" s="432">
        <v>125</v>
      </c>
      <c r="D1194" s="432">
        <v>4</v>
      </c>
      <c r="E1194" s="432" t="s">
        <v>378</v>
      </c>
      <c r="F1194" s="433">
        <v>1785</v>
      </c>
      <c r="G1194" s="456">
        <v>1710</v>
      </c>
      <c r="H1194" s="479">
        <v>1440</v>
      </c>
      <c r="I1194" s="435" t="s">
        <v>261</v>
      </c>
      <c r="J1194" s="436">
        <v>63</v>
      </c>
      <c r="K1194" s="437">
        <v>50.4</v>
      </c>
      <c r="L1194" s="438" t="s">
        <v>261</v>
      </c>
      <c r="M1194" s="475">
        <v>93</v>
      </c>
      <c r="N1194" s="437">
        <v>74.400000000000006</v>
      </c>
      <c r="O1194" s="438" t="s">
        <v>261</v>
      </c>
      <c r="P1194" s="475">
        <v>121</v>
      </c>
      <c r="Q1194" s="437">
        <v>96.8</v>
      </c>
      <c r="R1194" s="438" t="s">
        <v>261</v>
      </c>
      <c r="S1194" s="475">
        <v>154</v>
      </c>
      <c r="T1194" s="437">
        <v>123.2</v>
      </c>
      <c r="U1194" s="438" t="s">
        <v>261</v>
      </c>
      <c r="V1194" s="475">
        <v>907.5</v>
      </c>
      <c r="W1194" s="437">
        <v>726</v>
      </c>
      <c r="X1194" s="443" t="s">
        <v>231</v>
      </c>
      <c r="Y1194" s="436" t="s">
        <v>194</v>
      </c>
      <c r="Z1194" s="436">
        <v>95.2</v>
      </c>
      <c r="AA1194" s="436">
        <v>95.6</v>
      </c>
      <c r="AB1194" s="436">
        <v>95.4</v>
      </c>
      <c r="AC1194" s="436">
        <v>95</v>
      </c>
      <c r="AD1194" s="436">
        <v>66.3</v>
      </c>
      <c r="AE1194" s="436">
        <v>76</v>
      </c>
      <c r="AF1194" s="436">
        <v>80</v>
      </c>
      <c r="AG1194" s="436">
        <v>366</v>
      </c>
      <c r="AH1194" s="436">
        <v>732</v>
      </c>
      <c r="AI1194" s="436">
        <v>1024.8</v>
      </c>
      <c r="AJ1194" s="436">
        <v>585.6</v>
      </c>
      <c r="AK1194" s="432">
        <v>200</v>
      </c>
      <c r="AL1194" s="432">
        <v>280</v>
      </c>
      <c r="AM1194" s="432">
        <v>160</v>
      </c>
      <c r="AN1194" s="432">
        <v>20</v>
      </c>
      <c r="AO1194" s="432">
        <v>25</v>
      </c>
      <c r="AP1194" s="480">
        <v>1510</v>
      </c>
      <c r="AQ1194" s="480">
        <v>357</v>
      </c>
      <c r="AR1194" s="480">
        <v>542</v>
      </c>
      <c r="AS1194" s="449">
        <v>37.700000000000003</v>
      </c>
      <c r="AT1194" s="432" t="s">
        <v>299</v>
      </c>
      <c r="AU1194" s="432" t="s">
        <v>197</v>
      </c>
      <c r="AV1194" s="450">
        <v>76.3</v>
      </c>
      <c r="AW1194" s="450">
        <v>87.7</v>
      </c>
      <c r="AX1194" s="450">
        <v>52.1</v>
      </c>
      <c r="AY1194" s="450">
        <v>63</v>
      </c>
      <c r="AZ1194" s="450">
        <v>69.7</v>
      </c>
      <c r="BA1194" s="450">
        <v>73</v>
      </c>
      <c r="BB1194" s="450">
        <v>70</v>
      </c>
      <c r="BC1194" s="450">
        <v>61.5</v>
      </c>
      <c r="BD1194" s="450">
        <v>54.1</v>
      </c>
      <c r="BE1194" s="451">
        <f t="shared" si="72"/>
        <v>536.61423728813554</v>
      </c>
      <c r="BF1194" s="450">
        <v>2250</v>
      </c>
      <c r="BG1194" s="451">
        <f t="shared" si="73"/>
        <v>536.61423728813554</v>
      </c>
      <c r="BH1194" s="450">
        <v>2250</v>
      </c>
      <c r="BI1194" s="446">
        <v>56</v>
      </c>
      <c r="BJ1194" s="482" t="s">
        <v>199</v>
      </c>
      <c r="BK1194" s="482" t="s">
        <v>200</v>
      </c>
      <c r="BL1194" s="453">
        <v>1.1499999999999999</v>
      </c>
      <c r="BM1194" s="454">
        <v>40</v>
      </c>
      <c r="BN1194" s="454" t="s">
        <v>911</v>
      </c>
      <c r="BO1194" s="483" t="s">
        <v>912</v>
      </c>
      <c r="BP1194" s="454" t="s">
        <v>913</v>
      </c>
      <c r="BQ1194" s="454" t="s">
        <v>945</v>
      </c>
      <c r="BT1194" s="2">
        <v>183</v>
      </c>
    </row>
    <row r="1195" spans="1:72" ht="13.5" customHeight="1">
      <c r="A1195" s="54" t="s">
        <v>2019</v>
      </c>
      <c r="B1195" s="432" t="s">
        <v>1856</v>
      </c>
      <c r="C1195" s="432">
        <v>150</v>
      </c>
      <c r="D1195" s="432">
        <v>4</v>
      </c>
      <c r="E1195" s="432" t="s">
        <v>2020</v>
      </c>
      <c r="F1195" s="433">
        <v>1785</v>
      </c>
      <c r="G1195" s="456">
        <v>1710</v>
      </c>
      <c r="H1195" s="479">
        <v>1440</v>
      </c>
      <c r="I1195" s="435" t="s">
        <v>261</v>
      </c>
      <c r="J1195" s="436">
        <v>79</v>
      </c>
      <c r="K1195" s="437">
        <v>63.2</v>
      </c>
      <c r="L1195" s="438" t="s">
        <v>261</v>
      </c>
      <c r="M1195" s="475">
        <v>117</v>
      </c>
      <c r="N1195" s="437">
        <v>93.6</v>
      </c>
      <c r="O1195" s="438" t="s">
        <v>261</v>
      </c>
      <c r="P1195" s="475">
        <v>148</v>
      </c>
      <c r="Q1195" s="437">
        <v>118.4</v>
      </c>
      <c r="R1195" s="438" t="s">
        <v>261</v>
      </c>
      <c r="S1195" s="475">
        <v>187</v>
      </c>
      <c r="T1195" s="437">
        <v>149.6</v>
      </c>
      <c r="U1195" s="438" t="s">
        <v>261</v>
      </c>
      <c r="V1195" s="475">
        <v>1085</v>
      </c>
      <c r="W1195" s="437">
        <v>868</v>
      </c>
      <c r="X1195" s="443" t="s">
        <v>231</v>
      </c>
      <c r="Y1195" s="436" t="s">
        <v>194</v>
      </c>
      <c r="Z1195" s="436">
        <v>96.3</v>
      </c>
      <c r="AA1195" s="436">
        <v>96.3</v>
      </c>
      <c r="AB1195" s="436">
        <v>96.2</v>
      </c>
      <c r="AC1195" s="436">
        <v>95.8</v>
      </c>
      <c r="AD1195" s="436">
        <v>63.1</v>
      </c>
      <c r="AE1195" s="436">
        <v>73.599999999999994</v>
      </c>
      <c r="AF1195" s="436">
        <v>78</v>
      </c>
      <c r="AG1195" s="436">
        <v>440</v>
      </c>
      <c r="AH1195" s="436">
        <v>1011.9999999999999</v>
      </c>
      <c r="AI1195" s="436">
        <v>1276</v>
      </c>
      <c r="AJ1195" s="436">
        <v>770</v>
      </c>
      <c r="AK1195" s="432">
        <v>230</v>
      </c>
      <c r="AL1195" s="432">
        <v>290</v>
      </c>
      <c r="AM1195" s="432">
        <v>175</v>
      </c>
      <c r="AN1195" s="432">
        <v>20</v>
      </c>
      <c r="AO1195" s="432">
        <v>30</v>
      </c>
      <c r="AP1195" s="480">
        <v>1631</v>
      </c>
      <c r="AQ1195" s="480">
        <v>376</v>
      </c>
      <c r="AR1195" s="480">
        <v>640</v>
      </c>
      <c r="AS1195" s="449">
        <v>41.2</v>
      </c>
      <c r="AT1195" s="432" t="s">
        <v>299</v>
      </c>
      <c r="AU1195" s="432" t="s">
        <v>197</v>
      </c>
      <c r="AV1195" s="450">
        <v>76.3</v>
      </c>
      <c r="AW1195" s="450">
        <v>87.7</v>
      </c>
      <c r="AX1195" s="450">
        <v>52.1</v>
      </c>
      <c r="AY1195" s="450">
        <v>63</v>
      </c>
      <c r="AZ1195" s="450">
        <v>69.7</v>
      </c>
      <c r="BA1195" s="450">
        <v>73</v>
      </c>
      <c r="BB1195" s="450">
        <v>70</v>
      </c>
      <c r="BC1195" s="450">
        <v>61.5</v>
      </c>
      <c r="BD1195" s="450">
        <v>54.1</v>
      </c>
      <c r="BE1195" s="451">
        <f t="shared" si="72"/>
        <v>536.61423728813554</v>
      </c>
      <c r="BF1195" s="450">
        <v>2250</v>
      </c>
      <c r="BG1195" s="451">
        <f t="shared" si="73"/>
        <v>536.61423728813554</v>
      </c>
      <c r="BH1195" s="450">
        <v>2250</v>
      </c>
      <c r="BI1195" s="446">
        <v>55</v>
      </c>
      <c r="BJ1195" s="482" t="s">
        <v>199</v>
      </c>
      <c r="BK1195" s="482" t="s">
        <v>200</v>
      </c>
      <c r="BL1195" s="453">
        <v>1.1499999999999999</v>
      </c>
      <c r="BM1195" s="454">
        <v>40</v>
      </c>
      <c r="BN1195" s="454" t="s">
        <v>911</v>
      </c>
      <c r="BO1195" s="483" t="s">
        <v>912</v>
      </c>
      <c r="BP1195" s="454" t="s">
        <v>913</v>
      </c>
      <c r="BQ1195" s="454" t="s">
        <v>945</v>
      </c>
      <c r="BT1195" s="2">
        <v>204</v>
      </c>
    </row>
    <row r="1196" spans="1:72" ht="13.5" customHeight="1">
      <c r="A1196" s="54" t="s">
        <v>2021</v>
      </c>
      <c r="B1196" s="432" t="s">
        <v>1856</v>
      </c>
      <c r="C1196" s="432">
        <v>150</v>
      </c>
      <c r="D1196" s="432">
        <v>4</v>
      </c>
      <c r="E1196" s="432" t="s">
        <v>411</v>
      </c>
      <c r="F1196" s="433">
        <v>1785</v>
      </c>
      <c r="G1196" s="456">
        <v>1710</v>
      </c>
      <c r="H1196" s="479">
        <v>1440</v>
      </c>
      <c r="I1196" s="435" t="s">
        <v>261</v>
      </c>
      <c r="J1196" s="436">
        <v>79</v>
      </c>
      <c r="K1196" s="437">
        <v>63.2</v>
      </c>
      <c r="L1196" s="438" t="s">
        <v>261</v>
      </c>
      <c r="M1196" s="475">
        <v>117</v>
      </c>
      <c r="N1196" s="437">
        <v>93.6</v>
      </c>
      <c r="O1196" s="438" t="s">
        <v>261</v>
      </c>
      <c r="P1196" s="475">
        <v>148</v>
      </c>
      <c r="Q1196" s="437">
        <v>118.4</v>
      </c>
      <c r="R1196" s="438" t="s">
        <v>261</v>
      </c>
      <c r="S1196" s="475">
        <v>187</v>
      </c>
      <c r="T1196" s="437">
        <v>149.6</v>
      </c>
      <c r="U1196" s="438" t="s">
        <v>261</v>
      </c>
      <c r="V1196" s="475">
        <v>1085</v>
      </c>
      <c r="W1196" s="437">
        <v>868</v>
      </c>
      <c r="X1196" s="443" t="s">
        <v>231</v>
      </c>
      <c r="Y1196" s="436" t="s">
        <v>194</v>
      </c>
      <c r="Z1196" s="436">
        <v>96.3</v>
      </c>
      <c r="AA1196" s="436">
        <v>96.3</v>
      </c>
      <c r="AB1196" s="436">
        <v>96.2</v>
      </c>
      <c r="AC1196" s="436">
        <v>95.8</v>
      </c>
      <c r="AD1196" s="436">
        <v>63.1</v>
      </c>
      <c r="AE1196" s="436">
        <v>73.599999999999994</v>
      </c>
      <c r="AF1196" s="436">
        <v>78</v>
      </c>
      <c r="AG1196" s="436">
        <v>440</v>
      </c>
      <c r="AH1196" s="436">
        <v>1011.9999999999999</v>
      </c>
      <c r="AI1196" s="436">
        <v>1276</v>
      </c>
      <c r="AJ1196" s="436">
        <v>770</v>
      </c>
      <c r="AK1196" s="432">
        <v>230</v>
      </c>
      <c r="AL1196" s="432">
        <v>290</v>
      </c>
      <c r="AM1196" s="432">
        <v>175</v>
      </c>
      <c r="AN1196" s="432">
        <v>20</v>
      </c>
      <c r="AO1196" s="432">
        <v>30</v>
      </c>
      <c r="AP1196" s="480">
        <v>1594</v>
      </c>
      <c r="AQ1196" s="480">
        <v>346</v>
      </c>
      <c r="AR1196" s="480">
        <v>640</v>
      </c>
      <c r="AS1196" s="449">
        <v>41.2</v>
      </c>
      <c r="AT1196" s="432" t="s">
        <v>299</v>
      </c>
      <c r="AU1196" s="432" t="s">
        <v>197</v>
      </c>
      <c r="AV1196" s="450">
        <v>76.3</v>
      </c>
      <c r="AW1196" s="450">
        <v>87.7</v>
      </c>
      <c r="AX1196" s="450">
        <v>52.1</v>
      </c>
      <c r="AY1196" s="450">
        <v>63</v>
      </c>
      <c r="AZ1196" s="450">
        <v>69.7</v>
      </c>
      <c r="BA1196" s="450">
        <v>73</v>
      </c>
      <c r="BB1196" s="450">
        <v>70</v>
      </c>
      <c r="BC1196" s="450">
        <v>61.5</v>
      </c>
      <c r="BD1196" s="450">
        <v>54.1</v>
      </c>
      <c r="BE1196" s="451">
        <f t="shared" si="72"/>
        <v>536.61423728813554</v>
      </c>
      <c r="BF1196" s="450">
        <v>2250</v>
      </c>
      <c r="BG1196" s="451">
        <f t="shared" si="73"/>
        <v>536.61423728813554</v>
      </c>
      <c r="BH1196" s="450">
        <v>2250</v>
      </c>
      <c r="BI1196" s="446">
        <v>55</v>
      </c>
      <c r="BJ1196" s="482" t="s">
        <v>199</v>
      </c>
      <c r="BK1196" s="482" t="s">
        <v>200</v>
      </c>
      <c r="BL1196" s="453">
        <v>1.1499999999999999</v>
      </c>
      <c r="BM1196" s="454">
        <v>40</v>
      </c>
      <c r="BN1196" s="454" t="s">
        <v>911</v>
      </c>
      <c r="BO1196" s="483" t="s">
        <v>912</v>
      </c>
      <c r="BP1196" s="454" t="s">
        <v>913</v>
      </c>
      <c r="BQ1196" s="454" t="s">
        <v>945</v>
      </c>
      <c r="BT1196" s="2">
        <v>204</v>
      </c>
    </row>
    <row r="1197" spans="1:72" ht="13.5" customHeight="1">
      <c r="A1197" s="54" t="s">
        <v>2022</v>
      </c>
      <c r="B1197" s="432" t="s">
        <v>2006</v>
      </c>
      <c r="C1197" s="432">
        <v>150</v>
      </c>
      <c r="D1197" s="432">
        <v>4</v>
      </c>
      <c r="E1197" s="432" t="s">
        <v>2020</v>
      </c>
      <c r="F1197" s="433">
        <v>1785</v>
      </c>
      <c r="G1197" s="456">
        <v>1710</v>
      </c>
      <c r="H1197" s="479">
        <v>1440</v>
      </c>
      <c r="I1197" s="435" t="s">
        <v>261</v>
      </c>
      <c r="J1197" s="436">
        <v>79</v>
      </c>
      <c r="K1197" s="437">
        <v>63.2</v>
      </c>
      <c r="L1197" s="438" t="s">
        <v>261</v>
      </c>
      <c r="M1197" s="475">
        <v>117</v>
      </c>
      <c r="N1197" s="437">
        <v>93.6</v>
      </c>
      <c r="O1197" s="438" t="s">
        <v>261</v>
      </c>
      <c r="P1197" s="475">
        <v>148</v>
      </c>
      <c r="Q1197" s="437">
        <v>118.4</v>
      </c>
      <c r="R1197" s="438" t="s">
        <v>261</v>
      </c>
      <c r="S1197" s="475">
        <v>187</v>
      </c>
      <c r="T1197" s="437">
        <v>149.6</v>
      </c>
      <c r="U1197" s="438" t="s">
        <v>261</v>
      </c>
      <c r="V1197" s="475">
        <v>1085</v>
      </c>
      <c r="W1197" s="437">
        <v>868</v>
      </c>
      <c r="X1197" s="443" t="s">
        <v>231</v>
      </c>
      <c r="Y1197" s="436" t="s">
        <v>194</v>
      </c>
      <c r="Z1197" s="436">
        <v>96.3</v>
      </c>
      <c r="AA1197" s="436">
        <v>96.3</v>
      </c>
      <c r="AB1197" s="436">
        <v>96.2</v>
      </c>
      <c r="AC1197" s="436">
        <v>95.8</v>
      </c>
      <c r="AD1197" s="436">
        <v>63.1</v>
      </c>
      <c r="AE1197" s="436">
        <v>73.599999999999994</v>
      </c>
      <c r="AF1197" s="436">
        <v>78</v>
      </c>
      <c r="AG1197" s="436">
        <v>440</v>
      </c>
      <c r="AH1197" s="436">
        <v>1011.9999999999999</v>
      </c>
      <c r="AI1197" s="436">
        <v>1276</v>
      </c>
      <c r="AJ1197" s="436">
        <v>770</v>
      </c>
      <c r="AK1197" s="432">
        <v>230</v>
      </c>
      <c r="AL1197" s="432">
        <v>290</v>
      </c>
      <c r="AM1197" s="432">
        <v>175</v>
      </c>
      <c r="AN1197" s="432">
        <v>20</v>
      </c>
      <c r="AO1197" s="432">
        <v>30</v>
      </c>
      <c r="AP1197" s="480">
        <v>1664</v>
      </c>
      <c r="AQ1197" s="480">
        <v>376</v>
      </c>
      <c r="AR1197" s="480">
        <v>640</v>
      </c>
      <c r="AS1197" s="449">
        <v>41.2</v>
      </c>
      <c r="AT1197" s="432" t="s">
        <v>299</v>
      </c>
      <c r="AU1197" s="432" t="s">
        <v>197</v>
      </c>
      <c r="AV1197" s="450">
        <v>76.3</v>
      </c>
      <c r="AW1197" s="450">
        <v>87.7</v>
      </c>
      <c r="AX1197" s="450">
        <v>52.1</v>
      </c>
      <c r="AY1197" s="450">
        <v>63</v>
      </c>
      <c r="AZ1197" s="450">
        <v>69.7</v>
      </c>
      <c r="BA1197" s="450">
        <v>73</v>
      </c>
      <c r="BB1197" s="450">
        <v>70</v>
      </c>
      <c r="BC1197" s="450">
        <v>61.5</v>
      </c>
      <c r="BD1197" s="450">
        <v>54.1</v>
      </c>
      <c r="BE1197" s="451">
        <f t="shared" si="72"/>
        <v>536.61423728813554</v>
      </c>
      <c r="BF1197" s="450">
        <v>2250</v>
      </c>
      <c r="BG1197" s="451">
        <f t="shared" si="73"/>
        <v>536.61423728813554</v>
      </c>
      <c r="BH1197" s="450">
        <v>2250</v>
      </c>
      <c r="BI1197" s="446">
        <v>56</v>
      </c>
      <c r="BJ1197" s="482" t="s">
        <v>199</v>
      </c>
      <c r="BK1197" s="482" t="s">
        <v>200</v>
      </c>
      <c r="BL1197" s="453">
        <v>1.1499999999999999</v>
      </c>
      <c r="BM1197" s="454">
        <v>40</v>
      </c>
      <c r="BN1197" s="454" t="s">
        <v>911</v>
      </c>
      <c r="BO1197" s="483" t="s">
        <v>912</v>
      </c>
      <c r="BP1197" s="454" t="s">
        <v>913</v>
      </c>
      <c r="BQ1197" s="454" t="s">
        <v>945</v>
      </c>
      <c r="BT1197" s="2">
        <v>204</v>
      </c>
    </row>
    <row r="1198" spans="1:72" ht="13.5" customHeight="1">
      <c r="A1198" s="54" t="s">
        <v>2023</v>
      </c>
      <c r="B1198" s="432" t="s">
        <v>2006</v>
      </c>
      <c r="C1198" s="432">
        <v>150</v>
      </c>
      <c r="D1198" s="432">
        <v>4</v>
      </c>
      <c r="E1198" s="432" t="s">
        <v>411</v>
      </c>
      <c r="F1198" s="433">
        <v>1785</v>
      </c>
      <c r="G1198" s="456">
        <v>1710</v>
      </c>
      <c r="H1198" s="479">
        <v>1440</v>
      </c>
      <c r="I1198" s="435" t="s">
        <v>261</v>
      </c>
      <c r="J1198" s="436">
        <v>79</v>
      </c>
      <c r="K1198" s="437">
        <v>63.2</v>
      </c>
      <c r="L1198" s="438" t="s">
        <v>261</v>
      </c>
      <c r="M1198" s="475">
        <v>117</v>
      </c>
      <c r="N1198" s="437">
        <v>93.6</v>
      </c>
      <c r="O1198" s="438" t="s">
        <v>261</v>
      </c>
      <c r="P1198" s="475">
        <v>148</v>
      </c>
      <c r="Q1198" s="437">
        <v>118.4</v>
      </c>
      <c r="R1198" s="438" t="s">
        <v>261</v>
      </c>
      <c r="S1198" s="475">
        <v>187</v>
      </c>
      <c r="T1198" s="437">
        <v>149.6</v>
      </c>
      <c r="U1198" s="438" t="s">
        <v>261</v>
      </c>
      <c r="V1198" s="475">
        <v>1085</v>
      </c>
      <c r="W1198" s="437">
        <v>868</v>
      </c>
      <c r="X1198" s="443" t="s">
        <v>231</v>
      </c>
      <c r="Y1198" s="436" t="s">
        <v>194</v>
      </c>
      <c r="Z1198" s="436">
        <v>96.3</v>
      </c>
      <c r="AA1198" s="436">
        <v>96.3</v>
      </c>
      <c r="AB1198" s="436">
        <v>96.2</v>
      </c>
      <c r="AC1198" s="436">
        <v>95.8</v>
      </c>
      <c r="AD1198" s="436">
        <v>63.1</v>
      </c>
      <c r="AE1198" s="436">
        <v>73.599999999999994</v>
      </c>
      <c r="AF1198" s="436">
        <v>78</v>
      </c>
      <c r="AG1198" s="436">
        <v>440</v>
      </c>
      <c r="AH1198" s="436">
        <v>1011.9999999999999</v>
      </c>
      <c r="AI1198" s="436">
        <v>1276</v>
      </c>
      <c r="AJ1198" s="436">
        <v>770</v>
      </c>
      <c r="AK1198" s="432">
        <v>230</v>
      </c>
      <c r="AL1198" s="432">
        <v>290</v>
      </c>
      <c r="AM1198" s="432">
        <v>175</v>
      </c>
      <c r="AN1198" s="432">
        <v>20</v>
      </c>
      <c r="AO1198" s="432">
        <v>30</v>
      </c>
      <c r="AP1198" s="480">
        <v>1614</v>
      </c>
      <c r="AQ1198" s="480">
        <v>346</v>
      </c>
      <c r="AR1198" s="480">
        <v>640</v>
      </c>
      <c r="AS1198" s="449">
        <v>41.2</v>
      </c>
      <c r="AT1198" s="432" t="s">
        <v>299</v>
      </c>
      <c r="AU1198" s="432" t="s">
        <v>197</v>
      </c>
      <c r="AV1198" s="450">
        <v>76.3</v>
      </c>
      <c r="AW1198" s="450">
        <v>87.7</v>
      </c>
      <c r="AX1198" s="450">
        <v>52.1</v>
      </c>
      <c r="AY1198" s="450">
        <v>63</v>
      </c>
      <c r="AZ1198" s="450">
        <v>69.7</v>
      </c>
      <c r="BA1198" s="450">
        <v>73</v>
      </c>
      <c r="BB1198" s="450">
        <v>70</v>
      </c>
      <c r="BC1198" s="450">
        <v>61.5</v>
      </c>
      <c r="BD1198" s="450">
        <v>54.1</v>
      </c>
      <c r="BE1198" s="451">
        <f t="shared" si="72"/>
        <v>536.61423728813554</v>
      </c>
      <c r="BF1198" s="450">
        <v>2250</v>
      </c>
      <c r="BG1198" s="451">
        <f t="shared" si="73"/>
        <v>536.61423728813554</v>
      </c>
      <c r="BH1198" s="450">
        <v>2250</v>
      </c>
      <c r="BI1198" s="446">
        <v>56</v>
      </c>
      <c r="BJ1198" s="482" t="s">
        <v>199</v>
      </c>
      <c r="BK1198" s="482" t="s">
        <v>200</v>
      </c>
      <c r="BL1198" s="453">
        <v>1.1499999999999999</v>
      </c>
      <c r="BM1198" s="454">
        <v>40</v>
      </c>
      <c r="BN1198" s="454" t="s">
        <v>911</v>
      </c>
      <c r="BO1198" s="483" t="s">
        <v>912</v>
      </c>
      <c r="BP1198" s="454" t="s">
        <v>913</v>
      </c>
      <c r="BQ1198" s="454" t="s">
        <v>945</v>
      </c>
      <c r="BT1198" s="2">
        <v>204</v>
      </c>
    </row>
    <row r="1199" spans="1:72" ht="13.5" customHeight="1">
      <c r="A1199" s="54" t="s">
        <v>2024</v>
      </c>
      <c r="B1199" s="432" t="s">
        <v>2006</v>
      </c>
      <c r="C1199" s="432">
        <v>150</v>
      </c>
      <c r="D1199" s="432">
        <v>4</v>
      </c>
      <c r="E1199" s="432" t="s">
        <v>383</v>
      </c>
      <c r="F1199" s="433">
        <v>1785</v>
      </c>
      <c r="G1199" s="456">
        <v>1710</v>
      </c>
      <c r="H1199" s="479">
        <v>1440</v>
      </c>
      <c r="I1199" s="435" t="s">
        <v>261</v>
      </c>
      <c r="J1199" s="436">
        <v>79</v>
      </c>
      <c r="K1199" s="437">
        <v>63.2</v>
      </c>
      <c r="L1199" s="438" t="s">
        <v>261</v>
      </c>
      <c r="M1199" s="475">
        <v>117</v>
      </c>
      <c r="N1199" s="437">
        <v>93.6</v>
      </c>
      <c r="O1199" s="438" t="s">
        <v>261</v>
      </c>
      <c r="P1199" s="475">
        <v>148</v>
      </c>
      <c r="Q1199" s="437">
        <v>118.4</v>
      </c>
      <c r="R1199" s="438" t="s">
        <v>261</v>
      </c>
      <c r="S1199" s="475">
        <v>187</v>
      </c>
      <c r="T1199" s="437">
        <v>149.6</v>
      </c>
      <c r="U1199" s="438" t="s">
        <v>261</v>
      </c>
      <c r="V1199" s="475">
        <v>1085</v>
      </c>
      <c r="W1199" s="437">
        <v>868</v>
      </c>
      <c r="X1199" s="443" t="s">
        <v>231</v>
      </c>
      <c r="Y1199" s="436" t="s">
        <v>194</v>
      </c>
      <c r="Z1199" s="436">
        <v>96.3</v>
      </c>
      <c r="AA1199" s="436">
        <v>96.3</v>
      </c>
      <c r="AB1199" s="436">
        <v>96.2</v>
      </c>
      <c r="AC1199" s="436">
        <v>95.8</v>
      </c>
      <c r="AD1199" s="436">
        <v>63.1</v>
      </c>
      <c r="AE1199" s="436">
        <v>73.599999999999994</v>
      </c>
      <c r="AF1199" s="436">
        <v>78</v>
      </c>
      <c r="AG1199" s="436">
        <v>440</v>
      </c>
      <c r="AH1199" s="436">
        <v>1011.9999999999999</v>
      </c>
      <c r="AI1199" s="436">
        <v>1276</v>
      </c>
      <c r="AJ1199" s="436">
        <v>770</v>
      </c>
      <c r="AK1199" s="432">
        <v>230</v>
      </c>
      <c r="AL1199" s="432">
        <v>290</v>
      </c>
      <c r="AM1199" s="432">
        <v>175</v>
      </c>
      <c r="AN1199" s="432">
        <v>20</v>
      </c>
      <c r="AO1199" s="432">
        <v>30</v>
      </c>
      <c r="AP1199" s="480">
        <v>1638</v>
      </c>
      <c r="AQ1199" s="480" t="s">
        <v>2025</v>
      </c>
      <c r="AR1199" s="480">
        <v>640</v>
      </c>
      <c r="AS1199" s="449">
        <v>41.2</v>
      </c>
      <c r="AT1199" s="432" t="s">
        <v>299</v>
      </c>
      <c r="AU1199" s="432" t="s">
        <v>197</v>
      </c>
      <c r="AV1199" s="450">
        <v>76.3</v>
      </c>
      <c r="AW1199" s="450">
        <v>87.7</v>
      </c>
      <c r="AX1199" s="450">
        <v>52.1</v>
      </c>
      <c r="AY1199" s="450">
        <v>63</v>
      </c>
      <c r="AZ1199" s="450">
        <v>69.7</v>
      </c>
      <c r="BA1199" s="450">
        <v>73</v>
      </c>
      <c r="BB1199" s="450">
        <v>70</v>
      </c>
      <c r="BC1199" s="450">
        <v>61.5</v>
      </c>
      <c r="BD1199" s="450">
        <v>54.1</v>
      </c>
      <c r="BE1199" s="451">
        <f t="shared" si="72"/>
        <v>536.61423728813554</v>
      </c>
      <c r="BF1199" s="450">
        <v>2250</v>
      </c>
      <c r="BG1199" s="451">
        <f t="shared" si="73"/>
        <v>536.61423728813554</v>
      </c>
      <c r="BH1199" s="450">
        <v>2250</v>
      </c>
      <c r="BI1199" s="446">
        <v>56</v>
      </c>
      <c r="BJ1199" s="482" t="s">
        <v>199</v>
      </c>
      <c r="BK1199" s="482" t="s">
        <v>200</v>
      </c>
      <c r="BL1199" s="453">
        <v>1.1499999999999999</v>
      </c>
      <c r="BM1199" s="454">
        <v>40</v>
      </c>
      <c r="BN1199" s="454" t="s">
        <v>911</v>
      </c>
      <c r="BO1199" s="483" t="s">
        <v>912</v>
      </c>
      <c r="BP1199" s="454" t="s">
        <v>913</v>
      </c>
      <c r="BQ1199" s="454" t="s">
        <v>945</v>
      </c>
      <c r="BT1199" s="2">
        <v>204</v>
      </c>
    </row>
    <row r="1200" spans="1:72" ht="13.5" customHeight="1">
      <c r="A1200" s="54" t="s">
        <v>2026</v>
      </c>
      <c r="B1200" s="432" t="s">
        <v>2006</v>
      </c>
      <c r="C1200" s="432">
        <v>200</v>
      </c>
      <c r="D1200" s="432">
        <v>4</v>
      </c>
      <c r="E1200" s="432" t="s">
        <v>388</v>
      </c>
      <c r="F1200" s="433">
        <v>1785</v>
      </c>
      <c r="G1200" s="456">
        <v>1710</v>
      </c>
      <c r="H1200" s="479">
        <v>1440</v>
      </c>
      <c r="I1200" s="435" t="s">
        <v>261</v>
      </c>
      <c r="J1200" s="436">
        <v>100</v>
      </c>
      <c r="K1200" s="437">
        <v>80</v>
      </c>
      <c r="L1200" s="438" t="s">
        <v>261</v>
      </c>
      <c r="M1200" s="475">
        <v>150</v>
      </c>
      <c r="N1200" s="437">
        <v>120</v>
      </c>
      <c r="O1200" s="438" t="s">
        <v>261</v>
      </c>
      <c r="P1200" s="475">
        <v>196</v>
      </c>
      <c r="Q1200" s="437">
        <v>156.80000000000001</v>
      </c>
      <c r="R1200" s="438" t="s">
        <v>261</v>
      </c>
      <c r="S1200" s="475">
        <v>247</v>
      </c>
      <c r="T1200" s="437">
        <v>197.6</v>
      </c>
      <c r="U1200" s="438" t="s">
        <v>261</v>
      </c>
      <c r="V1200" s="475">
        <v>1450</v>
      </c>
      <c r="W1200" s="437">
        <v>1160</v>
      </c>
      <c r="X1200" s="443" t="s">
        <v>231</v>
      </c>
      <c r="Y1200" s="436" t="s">
        <v>194</v>
      </c>
      <c r="Z1200" s="436">
        <v>96.3</v>
      </c>
      <c r="AA1200" s="436">
        <v>96.3</v>
      </c>
      <c r="AB1200" s="436">
        <v>96.2</v>
      </c>
      <c r="AC1200" s="436">
        <v>95.8</v>
      </c>
      <c r="AD1200" s="436">
        <v>65</v>
      </c>
      <c r="AE1200" s="436">
        <v>74.900000000000006</v>
      </c>
      <c r="AF1200" s="436">
        <v>79</v>
      </c>
      <c r="AG1200" s="436">
        <v>587</v>
      </c>
      <c r="AH1200" s="436">
        <v>1291.4000000000001</v>
      </c>
      <c r="AI1200" s="436">
        <v>1643.6</v>
      </c>
      <c r="AJ1200" s="436">
        <v>968.55</v>
      </c>
      <c r="AK1200" s="432">
        <v>220</v>
      </c>
      <c r="AL1200" s="432">
        <v>280</v>
      </c>
      <c r="AM1200" s="432">
        <v>165</v>
      </c>
      <c r="AN1200" s="432">
        <v>18</v>
      </c>
      <c r="AO1200" s="432">
        <v>25</v>
      </c>
      <c r="AP1200" s="480">
        <v>1830</v>
      </c>
      <c r="AQ1200" s="480">
        <v>425</v>
      </c>
      <c r="AR1200" s="480">
        <v>831</v>
      </c>
      <c r="AS1200" s="449">
        <v>47.2</v>
      </c>
      <c r="AT1200" s="432" t="s">
        <v>299</v>
      </c>
      <c r="AU1200" s="432" t="s">
        <v>197</v>
      </c>
      <c r="AV1200" s="450">
        <v>76.900000000000006</v>
      </c>
      <c r="AW1200" s="450">
        <v>88.3</v>
      </c>
      <c r="AX1200" s="450">
        <v>54</v>
      </c>
      <c r="AY1200" s="450">
        <v>64.2</v>
      </c>
      <c r="AZ1200" s="450">
        <v>72.099999999999994</v>
      </c>
      <c r="BA1200" s="450">
        <v>73</v>
      </c>
      <c r="BB1200" s="450">
        <v>69.2</v>
      </c>
      <c r="BC1200" s="450">
        <v>61.6</v>
      </c>
      <c r="BD1200" s="450">
        <v>54.9</v>
      </c>
      <c r="BE1200" s="451">
        <f t="shared" si="72"/>
        <v>536.61423728813554</v>
      </c>
      <c r="BF1200" s="450">
        <v>2250</v>
      </c>
      <c r="BG1200" s="451">
        <f t="shared" si="73"/>
        <v>536.61423728813554</v>
      </c>
      <c r="BH1200" s="450">
        <v>2250</v>
      </c>
      <c r="BI1200" s="446">
        <v>56</v>
      </c>
      <c r="BJ1200" s="482" t="s">
        <v>199</v>
      </c>
      <c r="BK1200" s="482" t="s">
        <v>200</v>
      </c>
      <c r="BL1200" s="453">
        <v>1.1499999999999999</v>
      </c>
      <c r="BM1200" s="454">
        <v>40</v>
      </c>
      <c r="BN1200" s="454" t="s">
        <v>911</v>
      </c>
      <c r="BO1200" s="483" t="s">
        <v>912</v>
      </c>
      <c r="BP1200" s="454" t="s">
        <v>913</v>
      </c>
      <c r="BQ1200" s="454" t="s">
        <v>945</v>
      </c>
      <c r="BT1200" s="2">
        <v>196</v>
      </c>
    </row>
    <row r="1201" spans="1:72" ht="13.5" customHeight="1">
      <c r="A1201" s="54" t="s">
        <v>2027</v>
      </c>
      <c r="B1201" s="432" t="s">
        <v>1856</v>
      </c>
      <c r="C1201" s="432">
        <v>200</v>
      </c>
      <c r="D1201" s="432">
        <v>4</v>
      </c>
      <c r="E1201" s="432" t="s">
        <v>2028</v>
      </c>
      <c r="F1201" s="433">
        <v>1785</v>
      </c>
      <c r="G1201" s="456">
        <v>1710</v>
      </c>
      <c r="H1201" s="479">
        <v>1440</v>
      </c>
      <c r="I1201" s="435" t="s">
        <v>261</v>
      </c>
      <c r="J1201" s="436">
        <v>100</v>
      </c>
      <c r="K1201" s="437">
        <v>80</v>
      </c>
      <c r="L1201" s="438" t="s">
        <v>261</v>
      </c>
      <c r="M1201" s="475">
        <v>150</v>
      </c>
      <c r="N1201" s="437">
        <v>120</v>
      </c>
      <c r="O1201" s="438" t="s">
        <v>261</v>
      </c>
      <c r="P1201" s="475">
        <v>196</v>
      </c>
      <c r="Q1201" s="437">
        <v>156.80000000000001</v>
      </c>
      <c r="R1201" s="438" t="s">
        <v>261</v>
      </c>
      <c r="S1201" s="475">
        <v>247</v>
      </c>
      <c r="T1201" s="437">
        <v>197.6</v>
      </c>
      <c r="U1201" s="438" t="s">
        <v>261</v>
      </c>
      <c r="V1201" s="475">
        <v>1450</v>
      </c>
      <c r="W1201" s="437">
        <v>1160</v>
      </c>
      <c r="X1201" s="443" t="s">
        <v>231</v>
      </c>
      <c r="Y1201" s="436" t="s">
        <v>194</v>
      </c>
      <c r="Z1201" s="436">
        <v>96.3</v>
      </c>
      <c r="AA1201" s="436">
        <v>96.3</v>
      </c>
      <c r="AB1201" s="436">
        <v>96.2</v>
      </c>
      <c r="AC1201" s="436">
        <v>95.8</v>
      </c>
      <c r="AD1201" s="436">
        <v>65</v>
      </c>
      <c r="AE1201" s="436">
        <v>74.900000000000006</v>
      </c>
      <c r="AF1201" s="436">
        <v>79</v>
      </c>
      <c r="AG1201" s="436">
        <v>587</v>
      </c>
      <c r="AH1201" s="436">
        <v>1291.4000000000001</v>
      </c>
      <c r="AI1201" s="436">
        <v>1643.6</v>
      </c>
      <c r="AJ1201" s="436">
        <v>968.55</v>
      </c>
      <c r="AK1201" s="432">
        <v>220</v>
      </c>
      <c r="AL1201" s="432">
        <v>280</v>
      </c>
      <c r="AM1201" s="432">
        <v>165</v>
      </c>
      <c r="AN1201" s="432">
        <v>18</v>
      </c>
      <c r="AO1201" s="432">
        <v>25</v>
      </c>
      <c r="AP1201" s="480">
        <v>1841</v>
      </c>
      <c r="AQ1201" s="480">
        <v>425</v>
      </c>
      <c r="AR1201" s="480">
        <v>831</v>
      </c>
      <c r="AS1201" s="449">
        <v>47.2</v>
      </c>
      <c r="AT1201" s="432" t="s">
        <v>299</v>
      </c>
      <c r="AU1201" s="432" t="s">
        <v>197</v>
      </c>
      <c r="AV1201" s="450">
        <v>76.900000000000006</v>
      </c>
      <c r="AW1201" s="450">
        <v>88.3</v>
      </c>
      <c r="AX1201" s="450">
        <v>54</v>
      </c>
      <c r="AY1201" s="450">
        <v>64.2</v>
      </c>
      <c r="AZ1201" s="450">
        <v>72.099999999999994</v>
      </c>
      <c r="BA1201" s="450">
        <v>73</v>
      </c>
      <c r="BB1201" s="450">
        <v>69.2</v>
      </c>
      <c r="BC1201" s="450">
        <v>61.6</v>
      </c>
      <c r="BD1201" s="450">
        <v>54.9</v>
      </c>
      <c r="BE1201" s="451">
        <f t="shared" si="72"/>
        <v>536.61423728813554</v>
      </c>
      <c r="BF1201" s="450">
        <v>2250</v>
      </c>
      <c r="BG1201" s="451">
        <f t="shared" si="73"/>
        <v>536.61423728813554</v>
      </c>
      <c r="BH1201" s="450">
        <v>2250</v>
      </c>
      <c r="BI1201" s="446">
        <v>55</v>
      </c>
      <c r="BJ1201" s="482" t="s">
        <v>199</v>
      </c>
      <c r="BK1201" s="482" t="s">
        <v>200</v>
      </c>
      <c r="BL1201" s="453">
        <v>1.1499999999999999</v>
      </c>
      <c r="BM1201" s="454">
        <v>40</v>
      </c>
      <c r="BN1201" s="454" t="s">
        <v>911</v>
      </c>
      <c r="BO1201" s="483" t="s">
        <v>912</v>
      </c>
      <c r="BP1201" s="454" t="s">
        <v>913</v>
      </c>
      <c r="BQ1201" s="454" t="s">
        <v>945</v>
      </c>
      <c r="BT1201" s="2">
        <v>196</v>
      </c>
    </row>
    <row r="1202" spans="1:72" ht="13.5" customHeight="1">
      <c r="A1202" s="54" t="s">
        <v>2029</v>
      </c>
      <c r="B1202" s="432" t="s">
        <v>1856</v>
      </c>
      <c r="C1202" s="432">
        <v>200</v>
      </c>
      <c r="D1202" s="432">
        <v>4</v>
      </c>
      <c r="E1202" s="432" t="s">
        <v>413</v>
      </c>
      <c r="F1202" s="433">
        <v>1785</v>
      </c>
      <c r="G1202" s="456">
        <v>1710</v>
      </c>
      <c r="H1202" s="479">
        <v>1440</v>
      </c>
      <c r="I1202" s="435" t="s">
        <v>261</v>
      </c>
      <c r="J1202" s="436">
        <v>100</v>
      </c>
      <c r="K1202" s="437">
        <v>80</v>
      </c>
      <c r="L1202" s="438" t="s">
        <v>261</v>
      </c>
      <c r="M1202" s="475">
        <v>150</v>
      </c>
      <c r="N1202" s="437">
        <v>120</v>
      </c>
      <c r="O1202" s="438" t="s">
        <v>261</v>
      </c>
      <c r="P1202" s="475">
        <v>196</v>
      </c>
      <c r="Q1202" s="437">
        <v>156.80000000000001</v>
      </c>
      <c r="R1202" s="438" t="s">
        <v>261</v>
      </c>
      <c r="S1202" s="475">
        <v>247</v>
      </c>
      <c r="T1202" s="437">
        <v>197.6</v>
      </c>
      <c r="U1202" s="438" t="s">
        <v>261</v>
      </c>
      <c r="V1202" s="475">
        <v>1450</v>
      </c>
      <c r="W1202" s="437">
        <v>1160</v>
      </c>
      <c r="X1202" s="443" t="s">
        <v>231</v>
      </c>
      <c r="Y1202" s="436" t="s">
        <v>194</v>
      </c>
      <c r="Z1202" s="436">
        <v>96.3</v>
      </c>
      <c r="AA1202" s="436">
        <v>96.3</v>
      </c>
      <c r="AB1202" s="436">
        <v>96.2</v>
      </c>
      <c r="AC1202" s="436">
        <v>95.8</v>
      </c>
      <c r="AD1202" s="436">
        <v>65</v>
      </c>
      <c r="AE1202" s="436">
        <v>74.900000000000006</v>
      </c>
      <c r="AF1202" s="436">
        <v>79</v>
      </c>
      <c r="AG1202" s="436">
        <v>587</v>
      </c>
      <c r="AH1202" s="436">
        <v>1291.4000000000001</v>
      </c>
      <c r="AI1202" s="436">
        <v>1643.6</v>
      </c>
      <c r="AJ1202" s="436">
        <v>968.55</v>
      </c>
      <c r="AK1202" s="432">
        <v>220</v>
      </c>
      <c r="AL1202" s="432">
        <v>280</v>
      </c>
      <c r="AM1202" s="432">
        <v>165</v>
      </c>
      <c r="AN1202" s="432">
        <v>18</v>
      </c>
      <c r="AO1202" s="432">
        <v>25</v>
      </c>
      <c r="AP1202" s="480">
        <v>1797</v>
      </c>
      <c r="AQ1202" s="480">
        <v>397</v>
      </c>
      <c r="AR1202" s="480">
        <v>831</v>
      </c>
      <c r="AS1202" s="449">
        <v>47.2</v>
      </c>
      <c r="AT1202" s="432" t="s">
        <v>299</v>
      </c>
      <c r="AU1202" s="432" t="s">
        <v>197</v>
      </c>
      <c r="AV1202" s="450">
        <v>76.900000000000006</v>
      </c>
      <c r="AW1202" s="450">
        <v>88.3</v>
      </c>
      <c r="AX1202" s="450">
        <v>54</v>
      </c>
      <c r="AY1202" s="450">
        <v>64.2</v>
      </c>
      <c r="AZ1202" s="450">
        <v>72.099999999999994</v>
      </c>
      <c r="BA1202" s="450">
        <v>73</v>
      </c>
      <c r="BB1202" s="450">
        <v>69.2</v>
      </c>
      <c r="BC1202" s="450">
        <v>61.6</v>
      </c>
      <c r="BD1202" s="450">
        <v>54.9</v>
      </c>
      <c r="BE1202" s="451">
        <f t="shared" si="72"/>
        <v>536.61423728813554</v>
      </c>
      <c r="BF1202" s="450">
        <v>2250</v>
      </c>
      <c r="BG1202" s="451">
        <f t="shared" si="73"/>
        <v>536.61423728813554</v>
      </c>
      <c r="BH1202" s="450">
        <v>2250</v>
      </c>
      <c r="BI1202" s="446">
        <v>55</v>
      </c>
      <c r="BJ1202" s="482" t="s">
        <v>199</v>
      </c>
      <c r="BK1202" s="482" t="s">
        <v>200</v>
      </c>
      <c r="BL1202" s="453">
        <v>1.1499999999999999</v>
      </c>
      <c r="BM1202" s="454">
        <v>40</v>
      </c>
      <c r="BN1202" s="454" t="s">
        <v>911</v>
      </c>
      <c r="BO1202" s="483" t="s">
        <v>912</v>
      </c>
      <c r="BP1202" s="454" t="s">
        <v>913</v>
      </c>
      <c r="BQ1202" s="454" t="s">
        <v>945</v>
      </c>
      <c r="BT1202" s="2">
        <v>196</v>
      </c>
    </row>
    <row r="1203" spans="1:72" ht="13.5" customHeight="1">
      <c r="A1203" s="54" t="s">
        <v>2030</v>
      </c>
      <c r="B1203" s="432" t="s">
        <v>2006</v>
      </c>
      <c r="C1203" s="432">
        <v>200</v>
      </c>
      <c r="D1203" s="432">
        <v>4</v>
      </c>
      <c r="E1203" s="432" t="s">
        <v>2028</v>
      </c>
      <c r="F1203" s="433">
        <v>1785</v>
      </c>
      <c r="G1203" s="456">
        <v>1710</v>
      </c>
      <c r="H1203" s="479">
        <v>1440</v>
      </c>
      <c r="I1203" s="435" t="s">
        <v>261</v>
      </c>
      <c r="J1203" s="436">
        <v>100</v>
      </c>
      <c r="K1203" s="437">
        <v>80</v>
      </c>
      <c r="L1203" s="438" t="s">
        <v>261</v>
      </c>
      <c r="M1203" s="475">
        <v>150</v>
      </c>
      <c r="N1203" s="437">
        <v>120</v>
      </c>
      <c r="O1203" s="438" t="s">
        <v>261</v>
      </c>
      <c r="P1203" s="475">
        <v>196</v>
      </c>
      <c r="Q1203" s="437">
        <v>156.80000000000001</v>
      </c>
      <c r="R1203" s="438" t="s">
        <v>261</v>
      </c>
      <c r="S1203" s="475">
        <v>247</v>
      </c>
      <c r="T1203" s="437">
        <v>197.6</v>
      </c>
      <c r="U1203" s="438" t="s">
        <v>261</v>
      </c>
      <c r="V1203" s="475">
        <v>1450</v>
      </c>
      <c r="W1203" s="437">
        <v>1160</v>
      </c>
      <c r="X1203" s="443" t="s">
        <v>231</v>
      </c>
      <c r="Y1203" s="436" t="s">
        <v>194</v>
      </c>
      <c r="Z1203" s="436">
        <v>96.3</v>
      </c>
      <c r="AA1203" s="436">
        <v>96.3</v>
      </c>
      <c r="AB1203" s="436">
        <v>96.2</v>
      </c>
      <c r="AC1203" s="436">
        <v>95.8</v>
      </c>
      <c r="AD1203" s="436">
        <v>65</v>
      </c>
      <c r="AE1203" s="436">
        <v>74.900000000000006</v>
      </c>
      <c r="AF1203" s="436">
        <v>79</v>
      </c>
      <c r="AG1203" s="436">
        <v>587</v>
      </c>
      <c r="AH1203" s="436">
        <v>1291.4000000000001</v>
      </c>
      <c r="AI1203" s="436">
        <v>1643.6</v>
      </c>
      <c r="AJ1203" s="436">
        <v>968.55</v>
      </c>
      <c r="AK1203" s="432">
        <v>220</v>
      </c>
      <c r="AL1203" s="432">
        <v>280</v>
      </c>
      <c r="AM1203" s="432">
        <v>165</v>
      </c>
      <c r="AN1203" s="432">
        <v>18</v>
      </c>
      <c r="AO1203" s="432">
        <v>25</v>
      </c>
      <c r="AP1203" s="480">
        <v>1865</v>
      </c>
      <c r="AQ1203" s="480">
        <v>425</v>
      </c>
      <c r="AR1203" s="480">
        <v>831</v>
      </c>
      <c r="AS1203" s="449">
        <v>47.2</v>
      </c>
      <c r="AT1203" s="432" t="s">
        <v>299</v>
      </c>
      <c r="AU1203" s="432" t="s">
        <v>197</v>
      </c>
      <c r="AV1203" s="450">
        <v>76.900000000000006</v>
      </c>
      <c r="AW1203" s="450">
        <v>88.3</v>
      </c>
      <c r="AX1203" s="450">
        <v>54</v>
      </c>
      <c r="AY1203" s="450">
        <v>64.2</v>
      </c>
      <c r="AZ1203" s="450">
        <v>72.099999999999994</v>
      </c>
      <c r="BA1203" s="450">
        <v>73</v>
      </c>
      <c r="BB1203" s="450">
        <v>69.2</v>
      </c>
      <c r="BC1203" s="450">
        <v>61.6</v>
      </c>
      <c r="BD1203" s="450">
        <v>54.9</v>
      </c>
      <c r="BE1203" s="451">
        <f t="shared" si="72"/>
        <v>536.61423728813554</v>
      </c>
      <c r="BF1203" s="450">
        <v>2250</v>
      </c>
      <c r="BG1203" s="451">
        <f t="shared" si="73"/>
        <v>536.61423728813554</v>
      </c>
      <c r="BH1203" s="450">
        <v>2250</v>
      </c>
      <c r="BI1203" s="446">
        <v>56</v>
      </c>
      <c r="BJ1203" s="482" t="s">
        <v>199</v>
      </c>
      <c r="BK1203" s="482" t="s">
        <v>200</v>
      </c>
      <c r="BL1203" s="453">
        <v>1.1499999999999999</v>
      </c>
      <c r="BM1203" s="454">
        <v>40</v>
      </c>
      <c r="BN1203" s="454" t="s">
        <v>911</v>
      </c>
      <c r="BO1203" s="483" t="s">
        <v>912</v>
      </c>
      <c r="BP1203" s="454" t="s">
        <v>913</v>
      </c>
      <c r="BQ1203" s="454" t="s">
        <v>945</v>
      </c>
      <c r="BT1203" s="2">
        <v>196</v>
      </c>
    </row>
    <row r="1204" spans="1:72" ht="13.5" customHeight="1">
      <c r="A1204" s="54" t="s">
        <v>2031</v>
      </c>
      <c r="B1204" s="432" t="s">
        <v>2006</v>
      </c>
      <c r="C1204" s="432">
        <v>200</v>
      </c>
      <c r="D1204" s="432">
        <v>4</v>
      </c>
      <c r="E1204" s="432" t="s">
        <v>413</v>
      </c>
      <c r="F1204" s="433">
        <v>1785</v>
      </c>
      <c r="G1204" s="456">
        <v>1710</v>
      </c>
      <c r="H1204" s="479">
        <v>1440</v>
      </c>
      <c r="I1204" s="435" t="s">
        <v>261</v>
      </c>
      <c r="J1204" s="436">
        <v>100</v>
      </c>
      <c r="K1204" s="437">
        <v>80</v>
      </c>
      <c r="L1204" s="438" t="s">
        <v>261</v>
      </c>
      <c r="M1204" s="475">
        <v>150</v>
      </c>
      <c r="N1204" s="437">
        <v>120</v>
      </c>
      <c r="O1204" s="438" t="s">
        <v>261</v>
      </c>
      <c r="P1204" s="475">
        <v>196</v>
      </c>
      <c r="Q1204" s="437">
        <v>156.80000000000001</v>
      </c>
      <c r="R1204" s="438" t="s">
        <v>261</v>
      </c>
      <c r="S1204" s="475">
        <v>247</v>
      </c>
      <c r="T1204" s="437">
        <v>197.6</v>
      </c>
      <c r="U1204" s="438" t="s">
        <v>261</v>
      </c>
      <c r="V1204" s="475">
        <v>1450</v>
      </c>
      <c r="W1204" s="437">
        <v>1160</v>
      </c>
      <c r="X1204" s="443" t="s">
        <v>231</v>
      </c>
      <c r="Y1204" s="436" t="s">
        <v>194</v>
      </c>
      <c r="Z1204" s="436">
        <v>96.3</v>
      </c>
      <c r="AA1204" s="436">
        <v>96.3</v>
      </c>
      <c r="AB1204" s="436">
        <v>96.2</v>
      </c>
      <c r="AC1204" s="436">
        <v>95.8</v>
      </c>
      <c r="AD1204" s="436">
        <v>65</v>
      </c>
      <c r="AE1204" s="436">
        <v>74.900000000000006</v>
      </c>
      <c r="AF1204" s="436">
        <v>79</v>
      </c>
      <c r="AG1204" s="436">
        <v>587</v>
      </c>
      <c r="AH1204" s="436">
        <v>1291.4000000000001</v>
      </c>
      <c r="AI1204" s="436">
        <v>1643.6</v>
      </c>
      <c r="AJ1204" s="436">
        <v>968.55</v>
      </c>
      <c r="AK1204" s="432">
        <v>220</v>
      </c>
      <c r="AL1204" s="432">
        <v>280</v>
      </c>
      <c r="AM1204" s="432">
        <v>165</v>
      </c>
      <c r="AN1204" s="432">
        <v>18</v>
      </c>
      <c r="AO1204" s="432">
        <v>25</v>
      </c>
      <c r="AP1204" s="480">
        <v>1820</v>
      </c>
      <c r="AQ1204" s="480">
        <v>397</v>
      </c>
      <c r="AR1204" s="480">
        <v>831</v>
      </c>
      <c r="AS1204" s="449">
        <v>47.2</v>
      </c>
      <c r="AT1204" s="432" t="s">
        <v>299</v>
      </c>
      <c r="AU1204" s="432" t="s">
        <v>197</v>
      </c>
      <c r="AV1204" s="450">
        <v>76.900000000000006</v>
      </c>
      <c r="AW1204" s="450">
        <v>88.3</v>
      </c>
      <c r="AX1204" s="450">
        <v>54</v>
      </c>
      <c r="AY1204" s="450">
        <v>64.2</v>
      </c>
      <c r="AZ1204" s="450">
        <v>72.099999999999994</v>
      </c>
      <c r="BA1204" s="450">
        <v>73</v>
      </c>
      <c r="BB1204" s="450">
        <v>69.2</v>
      </c>
      <c r="BC1204" s="450">
        <v>61.6</v>
      </c>
      <c r="BD1204" s="450">
        <v>54.9</v>
      </c>
      <c r="BE1204" s="451">
        <f t="shared" ref="BE1204:BE1250" si="75">(((125*746)*(9.549))/BF1204)/0.7375</f>
        <v>536.61423728813554</v>
      </c>
      <c r="BF1204" s="450">
        <v>2250</v>
      </c>
      <c r="BG1204" s="451">
        <f t="shared" ref="BG1204:BG1250" si="76">BE1204</f>
        <v>536.61423728813554</v>
      </c>
      <c r="BH1204" s="450">
        <v>2250</v>
      </c>
      <c r="BI1204" s="446">
        <v>56</v>
      </c>
      <c r="BJ1204" s="482" t="s">
        <v>199</v>
      </c>
      <c r="BK1204" s="482" t="s">
        <v>200</v>
      </c>
      <c r="BL1204" s="453">
        <v>1.1499999999999999</v>
      </c>
      <c r="BM1204" s="454">
        <v>40</v>
      </c>
      <c r="BN1204" s="454" t="s">
        <v>911</v>
      </c>
      <c r="BO1204" s="483" t="s">
        <v>912</v>
      </c>
      <c r="BP1204" s="454" t="s">
        <v>913</v>
      </c>
      <c r="BQ1204" s="454" t="s">
        <v>945</v>
      </c>
      <c r="BT1204" s="2">
        <v>196</v>
      </c>
    </row>
    <row r="1205" spans="1:72" ht="13.5" customHeight="1">
      <c r="A1205" s="54" t="s">
        <v>2032</v>
      </c>
      <c r="B1205" s="432" t="s">
        <v>1856</v>
      </c>
      <c r="C1205" s="432">
        <v>250</v>
      </c>
      <c r="D1205" s="432">
        <v>4</v>
      </c>
      <c r="E1205" s="432" t="s">
        <v>2033</v>
      </c>
      <c r="F1205" s="433">
        <v>1785</v>
      </c>
      <c r="G1205" s="456">
        <v>1710</v>
      </c>
      <c r="H1205" s="479">
        <v>1440</v>
      </c>
      <c r="I1205" s="435" t="s">
        <v>261</v>
      </c>
      <c r="J1205" s="436">
        <v>120</v>
      </c>
      <c r="K1205" s="437">
        <v>96</v>
      </c>
      <c r="L1205" s="438" t="s">
        <v>261</v>
      </c>
      <c r="M1205" s="475">
        <v>184</v>
      </c>
      <c r="N1205" s="437">
        <v>147.19999999999999</v>
      </c>
      <c r="O1205" s="438" t="s">
        <v>261</v>
      </c>
      <c r="P1205" s="475">
        <v>240</v>
      </c>
      <c r="Q1205" s="437">
        <v>192</v>
      </c>
      <c r="R1205" s="438" t="s">
        <v>261</v>
      </c>
      <c r="S1205" s="475">
        <v>305</v>
      </c>
      <c r="T1205" s="437">
        <v>244</v>
      </c>
      <c r="U1205" s="438" t="s">
        <v>261</v>
      </c>
      <c r="V1205" s="475">
        <v>1825</v>
      </c>
      <c r="W1205" s="437">
        <v>1460</v>
      </c>
      <c r="X1205" s="443" t="s">
        <v>231</v>
      </c>
      <c r="Y1205" s="436" t="s">
        <v>194</v>
      </c>
      <c r="Z1205" s="436">
        <v>96.6</v>
      </c>
      <c r="AA1205" s="436">
        <v>96.5</v>
      </c>
      <c r="AB1205" s="436">
        <v>96.2</v>
      </c>
      <c r="AC1205" s="436">
        <v>95.8</v>
      </c>
      <c r="AD1205" s="436">
        <v>65.8</v>
      </c>
      <c r="AE1205" s="436">
        <v>76</v>
      </c>
      <c r="AF1205" s="436">
        <v>80</v>
      </c>
      <c r="AG1205" s="436">
        <v>735</v>
      </c>
      <c r="AH1205" s="436">
        <v>1470</v>
      </c>
      <c r="AI1205" s="436">
        <v>1617.0000000000002</v>
      </c>
      <c r="AJ1205" s="436">
        <v>1212.75</v>
      </c>
      <c r="AK1205" s="432">
        <v>200</v>
      </c>
      <c r="AL1205" s="432">
        <v>220</v>
      </c>
      <c r="AM1205" s="432">
        <v>165</v>
      </c>
      <c r="AN1205" s="432">
        <v>18</v>
      </c>
      <c r="AO1205" s="432">
        <v>25</v>
      </c>
      <c r="AP1205" s="480">
        <v>2156</v>
      </c>
      <c r="AQ1205" s="480">
        <v>519</v>
      </c>
      <c r="AR1205" s="480">
        <v>1020</v>
      </c>
      <c r="AS1205" s="449">
        <v>59.6</v>
      </c>
      <c r="AT1205" s="432" t="s">
        <v>299</v>
      </c>
      <c r="AU1205" s="432" t="s">
        <v>197</v>
      </c>
      <c r="AV1205" s="450">
        <v>82.2</v>
      </c>
      <c r="AW1205" s="450">
        <v>93.6</v>
      </c>
      <c r="AX1205" s="450">
        <v>62.1</v>
      </c>
      <c r="AY1205" s="450">
        <v>71</v>
      </c>
      <c r="AZ1205" s="450">
        <v>78.099999999999994</v>
      </c>
      <c r="BA1205" s="450">
        <v>77.5</v>
      </c>
      <c r="BB1205" s="450">
        <v>74</v>
      </c>
      <c r="BC1205" s="450">
        <v>66.8</v>
      </c>
      <c r="BD1205" s="450">
        <v>60.1</v>
      </c>
      <c r="BE1205" s="451">
        <f t="shared" si="75"/>
        <v>536.61423728813554</v>
      </c>
      <c r="BF1205" s="450">
        <v>2250</v>
      </c>
      <c r="BG1205" s="451">
        <f t="shared" si="76"/>
        <v>536.61423728813554</v>
      </c>
      <c r="BH1205" s="450">
        <v>2250</v>
      </c>
      <c r="BI1205" s="446">
        <v>55</v>
      </c>
      <c r="BJ1205" s="482" t="s">
        <v>199</v>
      </c>
      <c r="BK1205" s="482" t="s">
        <v>200</v>
      </c>
      <c r="BL1205" s="453">
        <v>1.1499999999999999</v>
      </c>
      <c r="BM1205" s="454">
        <v>40</v>
      </c>
      <c r="BN1205" s="454" t="s">
        <v>911</v>
      </c>
      <c r="BO1205" s="483" t="s">
        <v>912</v>
      </c>
      <c r="BP1205" s="454" t="s">
        <v>913</v>
      </c>
      <c r="BQ1205" s="454" t="s">
        <v>945</v>
      </c>
      <c r="BT1205" s="2">
        <v>196</v>
      </c>
    </row>
    <row r="1206" spans="1:72" ht="13.5" customHeight="1">
      <c r="A1206" s="54" t="s">
        <v>2034</v>
      </c>
      <c r="B1206" s="432" t="s">
        <v>1856</v>
      </c>
      <c r="C1206" s="432">
        <v>250</v>
      </c>
      <c r="D1206" s="432">
        <v>4</v>
      </c>
      <c r="E1206" s="432" t="s">
        <v>421</v>
      </c>
      <c r="F1206" s="433">
        <v>1785</v>
      </c>
      <c r="G1206" s="456">
        <v>1710</v>
      </c>
      <c r="H1206" s="479">
        <v>1440</v>
      </c>
      <c r="I1206" s="435" t="s">
        <v>261</v>
      </c>
      <c r="J1206" s="436">
        <v>120</v>
      </c>
      <c r="K1206" s="437">
        <v>96</v>
      </c>
      <c r="L1206" s="438" t="s">
        <v>261</v>
      </c>
      <c r="M1206" s="475">
        <v>184</v>
      </c>
      <c r="N1206" s="437">
        <v>147.19999999999999</v>
      </c>
      <c r="O1206" s="438" t="s">
        <v>261</v>
      </c>
      <c r="P1206" s="475">
        <v>240</v>
      </c>
      <c r="Q1206" s="437">
        <v>192</v>
      </c>
      <c r="R1206" s="438" t="s">
        <v>261</v>
      </c>
      <c r="S1206" s="475">
        <v>305</v>
      </c>
      <c r="T1206" s="437">
        <v>244</v>
      </c>
      <c r="U1206" s="438" t="s">
        <v>261</v>
      </c>
      <c r="V1206" s="475">
        <v>1825</v>
      </c>
      <c r="W1206" s="437">
        <v>1460</v>
      </c>
      <c r="X1206" s="443" t="s">
        <v>231</v>
      </c>
      <c r="Y1206" s="436" t="s">
        <v>194</v>
      </c>
      <c r="Z1206" s="436">
        <v>96.6</v>
      </c>
      <c r="AA1206" s="436">
        <v>96.5</v>
      </c>
      <c r="AB1206" s="436">
        <v>96.2</v>
      </c>
      <c r="AC1206" s="436">
        <v>95.8</v>
      </c>
      <c r="AD1206" s="436">
        <v>65.8</v>
      </c>
      <c r="AE1206" s="436">
        <v>76</v>
      </c>
      <c r="AF1206" s="436">
        <v>80</v>
      </c>
      <c r="AG1206" s="436">
        <v>735</v>
      </c>
      <c r="AH1206" s="436">
        <v>1470</v>
      </c>
      <c r="AI1206" s="436">
        <v>1617.0000000000002</v>
      </c>
      <c r="AJ1206" s="436">
        <v>1212.75</v>
      </c>
      <c r="AK1206" s="432">
        <v>200</v>
      </c>
      <c r="AL1206" s="432">
        <v>220</v>
      </c>
      <c r="AM1206" s="432">
        <v>165</v>
      </c>
      <c r="AN1206" s="432">
        <v>18</v>
      </c>
      <c r="AO1206" s="432">
        <v>25</v>
      </c>
      <c r="AP1206" s="480">
        <v>2097</v>
      </c>
      <c r="AQ1206" s="480">
        <v>491</v>
      </c>
      <c r="AR1206" s="480">
        <v>1020</v>
      </c>
      <c r="AS1206" s="449">
        <v>59.6</v>
      </c>
      <c r="AT1206" s="432" t="s">
        <v>299</v>
      </c>
      <c r="AU1206" s="432" t="s">
        <v>197</v>
      </c>
      <c r="AV1206" s="450">
        <v>82.2</v>
      </c>
      <c r="AW1206" s="450">
        <v>93.6</v>
      </c>
      <c r="AX1206" s="450">
        <v>62.1</v>
      </c>
      <c r="AY1206" s="450">
        <v>71</v>
      </c>
      <c r="AZ1206" s="450">
        <v>78.099999999999994</v>
      </c>
      <c r="BA1206" s="450">
        <v>77.5</v>
      </c>
      <c r="BB1206" s="450">
        <v>74</v>
      </c>
      <c r="BC1206" s="450">
        <v>66.8</v>
      </c>
      <c r="BD1206" s="450">
        <v>60.1</v>
      </c>
      <c r="BE1206" s="451">
        <f t="shared" si="75"/>
        <v>536.61423728813554</v>
      </c>
      <c r="BF1206" s="450">
        <v>2250</v>
      </c>
      <c r="BG1206" s="451">
        <f t="shared" si="76"/>
        <v>536.61423728813554</v>
      </c>
      <c r="BH1206" s="450">
        <v>2250</v>
      </c>
      <c r="BI1206" s="446">
        <v>55</v>
      </c>
      <c r="BJ1206" s="482" t="s">
        <v>199</v>
      </c>
      <c r="BK1206" s="482" t="s">
        <v>200</v>
      </c>
      <c r="BL1206" s="453">
        <v>1.1499999999999999</v>
      </c>
      <c r="BM1206" s="454">
        <v>40</v>
      </c>
      <c r="BN1206" s="454" t="s">
        <v>911</v>
      </c>
      <c r="BO1206" s="483" t="s">
        <v>912</v>
      </c>
      <c r="BP1206" s="454" t="s">
        <v>913</v>
      </c>
      <c r="BQ1206" s="454" t="s">
        <v>945</v>
      </c>
      <c r="BT1206" s="2">
        <v>196</v>
      </c>
    </row>
    <row r="1207" spans="1:72" ht="13.5" customHeight="1">
      <c r="A1207" s="54" t="s">
        <v>2035</v>
      </c>
      <c r="B1207" s="432" t="s">
        <v>2006</v>
      </c>
      <c r="C1207" s="432">
        <v>250</v>
      </c>
      <c r="D1207" s="432">
        <v>4</v>
      </c>
      <c r="E1207" s="432" t="s">
        <v>2033</v>
      </c>
      <c r="F1207" s="433">
        <v>1785</v>
      </c>
      <c r="G1207" s="456">
        <v>1710</v>
      </c>
      <c r="H1207" s="479">
        <v>1440</v>
      </c>
      <c r="I1207" s="435" t="s">
        <v>261</v>
      </c>
      <c r="J1207" s="436">
        <v>120</v>
      </c>
      <c r="K1207" s="437">
        <v>96</v>
      </c>
      <c r="L1207" s="438" t="s">
        <v>261</v>
      </c>
      <c r="M1207" s="475">
        <v>184</v>
      </c>
      <c r="N1207" s="437">
        <v>147.19999999999999</v>
      </c>
      <c r="O1207" s="438" t="s">
        <v>261</v>
      </c>
      <c r="P1207" s="475">
        <v>240</v>
      </c>
      <c r="Q1207" s="437">
        <v>192</v>
      </c>
      <c r="R1207" s="438" t="s">
        <v>261</v>
      </c>
      <c r="S1207" s="475">
        <v>305</v>
      </c>
      <c r="T1207" s="437">
        <v>244</v>
      </c>
      <c r="U1207" s="438" t="s">
        <v>261</v>
      </c>
      <c r="V1207" s="475">
        <v>1825</v>
      </c>
      <c r="W1207" s="437">
        <v>1460</v>
      </c>
      <c r="X1207" s="443" t="s">
        <v>231</v>
      </c>
      <c r="Y1207" s="436" t="s">
        <v>194</v>
      </c>
      <c r="Z1207" s="436">
        <v>96.6</v>
      </c>
      <c r="AA1207" s="436">
        <v>96.5</v>
      </c>
      <c r="AB1207" s="436">
        <v>96.2</v>
      </c>
      <c r="AC1207" s="436">
        <v>95.8</v>
      </c>
      <c r="AD1207" s="436">
        <v>65.8</v>
      </c>
      <c r="AE1207" s="436">
        <v>76</v>
      </c>
      <c r="AF1207" s="436">
        <v>80</v>
      </c>
      <c r="AG1207" s="436">
        <v>735</v>
      </c>
      <c r="AH1207" s="436">
        <v>1470</v>
      </c>
      <c r="AI1207" s="436">
        <v>1617.0000000000002</v>
      </c>
      <c r="AJ1207" s="436">
        <v>1212.75</v>
      </c>
      <c r="AK1207" s="432">
        <v>200</v>
      </c>
      <c r="AL1207" s="432">
        <v>220</v>
      </c>
      <c r="AM1207" s="432">
        <v>165</v>
      </c>
      <c r="AN1207" s="432">
        <v>18</v>
      </c>
      <c r="AO1207" s="432">
        <v>25</v>
      </c>
      <c r="AP1207" s="480">
        <v>2116</v>
      </c>
      <c r="AQ1207" s="480">
        <v>519</v>
      </c>
      <c r="AR1207" s="480">
        <v>1020</v>
      </c>
      <c r="AS1207" s="449">
        <v>59.6</v>
      </c>
      <c r="AT1207" s="432" t="s">
        <v>299</v>
      </c>
      <c r="AU1207" s="432" t="s">
        <v>197</v>
      </c>
      <c r="AV1207" s="450">
        <v>82.2</v>
      </c>
      <c r="AW1207" s="450">
        <v>93.6</v>
      </c>
      <c r="AX1207" s="450">
        <v>62.1</v>
      </c>
      <c r="AY1207" s="450">
        <v>71</v>
      </c>
      <c r="AZ1207" s="450">
        <v>78.099999999999994</v>
      </c>
      <c r="BA1207" s="450">
        <v>77.5</v>
      </c>
      <c r="BB1207" s="450">
        <v>74</v>
      </c>
      <c r="BC1207" s="450">
        <v>66.8</v>
      </c>
      <c r="BD1207" s="450">
        <v>60.1</v>
      </c>
      <c r="BE1207" s="451">
        <f t="shared" si="75"/>
        <v>536.61423728813554</v>
      </c>
      <c r="BF1207" s="450">
        <v>2250</v>
      </c>
      <c r="BG1207" s="451">
        <f t="shared" si="76"/>
        <v>536.61423728813554</v>
      </c>
      <c r="BH1207" s="450">
        <v>2250</v>
      </c>
      <c r="BI1207" s="446">
        <v>56</v>
      </c>
      <c r="BJ1207" s="482" t="s">
        <v>199</v>
      </c>
      <c r="BK1207" s="482" t="s">
        <v>200</v>
      </c>
      <c r="BL1207" s="453">
        <v>1.1499999999999999</v>
      </c>
      <c r="BM1207" s="454">
        <v>40</v>
      </c>
      <c r="BN1207" s="454" t="s">
        <v>911</v>
      </c>
      <c r="BO1207" s="483" t="s">
        <v>912</v>
      </c>
      <c r="BP1207" s="454" t="s">
        <v>913</v>
      </c>
      <c r="BQ1207" s="454" t="s">
        <v>945</v>
      </c>
      <c r="BT1207" s="2">
        <v>196</v>
      </c>
    </row>
    <row r="1208" spans="1:72" ht="13.5" customHeight="1">
      <c r="A1208" s="54" t="s">
        <v>2036</v>
      </c>
      <c r="B1208" s="432" t="s">
        <v>2006</v>
      </c>
      <c r="C1208" s="432">
        <v>250</v>
      </c>
      <c r="D1208" s="432">
        <v>4</v>
      </c>
      <c r="E1208" s="432" t="s">
        <v>421</v>
      </c>
      <c r="F1208" s="433">
        <v>1785</v>
      </c>
      <c r="G1208" s="456">
        <v>1710</v>
      </c>
      <c r="H1208" s="479">
        <v>1440</v>
      </c>
      <c r="I1208" s="435" t="s">
        <v>261</v>
      </c>
      <c r="J1208" s="436">
        <v>120</v>
      </c>
      <c r="K1208" s="437">
        <v>96</v>
      </c>
      <c r="L1208" s="438" t="s">
        <v>261</v>
      </c>
      <c r="M1208" s="475">
        <v>184</v>
      </c>
      <c r="N1208" s="437">
        <v>147.19999999999999</v>
      </c>
      <c r="O1208" s="438" t="s">
        <v>261</v>
      </c>
      <c r="P1208" s="475">
        <v>240</v>
      </c>
      <c r="Q1208" s="437">
        <v>192</v>
      </c>
      <c r="R1208" s="438" t="s">
        <v>261</v>
      </c>
      <c r="S1208" s="475">
        <v>305</v>
      </c>
      <c r="T1208" s="437">
        <v>244</v>
      </c>
      <c r="U1208" s="438" t="s">
        <v>261</v>
      </c>
      <c r="V1208" s="475">
        <v>1825</v>
      </c>
      <c r="W1208" s="437">
        <v>1460</v>
      </c>
      <c r="X1208" s="443" t="s">
        <v>231</v>
      </c>
      <c r="Y1208" s="436" t="s">
        <v>194</v>
      </c>
      <c r="Z1208" s="436">
        <v>96.6</v>
      </c>
      <c r="AA1208" s="436">
        <v>96.5</v>
      </c>
      <c r="AB1208" s="436">
        <v>96.2</v>
      </c>
      <c r="AC1208" s="436">
        <v>95.8</v>
      </c>
      <c r="AD1208" s="436">
        <v>65.8</v>
      </c>
      <c r="AE1208" s="436">
        <v>76</v>
      </c>
      <c r="AF1208" s="436">
        <v>80</v>
      </c>
      <c r="AG1208" s="436">
        <v>735</v>
      </c>
      <c r="AH1208" s="436">
        <v>1470</v>
      </c>
      <c r="AI1208" s="436">
        <v>1617.0000000000002</v>
      </c>
      <c r="AJ1208" s="436">
        <v>1212.75</v>
      </c>
      <c r="AK1208" s="432">
        <v>200</v>
      </c>
      <c r="AL1208" s="432">
        <v>220</v>
      </c>
      <c r="AM1208" s="432">
        <v>165</v>
      </c>
      <c r="AN1208" s="432">
        <v>18</v>
      </c>
      <c r="AO1208" s="432">
        <v>25</v>
      </c>
      <c r="AP1208" s="480">
        <v>2095</v>
      </c>
      <c r="AQ1208" s="480">
        <v>491</v>
      </c>
      <c r="AR1208" s="480">
        <v>1020</v>
      </c>
      <c r="AS1208" s="449">
        <v>59.6</v>
      </c>
      <c r="AT1208" s="432" t="s">
        <v>299</v>
      </c>
      <c r="AU1208" s="432" t="s">
        <v>197</v>
      </c>
      <c r="AV1208" s="450">
        <v>82.2</v>
      </c>
      <c r="AW1208" s="450">
        <v>93.6</v>
      </c>
      <c r="AX1208" s="450">
        <v>62.1</v>
      </c>
      <c r="AY1208" s="450">
        <v>71</v>
      </c>
      <c r="AZ1208" s="450">
        <v>78.099999999999994</v>
      </c>
      <c r="BA1208" s="450">
        <v>77.5</v>
      </c>
      <c r="BB1208" s="450">
        <v>74</v>
      </c>
      <c r="BC1208" s="450">
        <v>66.8</v>
      </c>
      <c r="BD1208" s="450">
        <v>60.1</v>
      </c>
      <c r="BE1208" s="451">
        <f t="shared" si="75"/>
        <v>536.61423728813554</v>
      </c>
      <c r="BF1208" s="450">
        <v>2250</v>
      </c>
      <c r="BG1208" s="451">
        <f t="shared" si="76"/>
        <v>536.61423728813554</v>
      </c>
      <c r="BH1208" s="450">
        <v>2250</v>
      </c>
      <c r="BI1208" s="446">
        <v>56</v>
      </c>
      <c r="BJ1208" s="482" t="s">
        <v>199</v>
      </c>
      <c r="BK1208" s="482" t="s">
        <v>200</v>
      </c>
      <c r="BL1208" s="453">
        <v>1.1499999999999999</v>
      </c>
      <c r="BM1208" s="454">
        <v>40</v>
      </c>
      <c r="BN1208" s="454" t="s">
        <v>911</v>
      </c>
      <c r="BO1208" s="483" t="s">
        <v>912</v>
      </c>
      <c r="BP1208" s="454" t="s">
        <v>913</v>
      </c>
      <c r="BQ1208" s="454" t="s">
        <v>945</v>
      </c>
      <c r="BT1208" s="2">
        <v>196</v>
      </c>
    </row>
    <row r="1209" spans="1:72" ht="13.5" customHeight="1">
      <c r="A1209" s="54" t="s">
        <v>2037</v>
      </c>
      <c r="B1209" s="432" t="s">
        <v>2006</v>
      </c>
      <c r="C1209" s="432">
        <v>250</v>
      </c>
      <c r="D1209" s="432">
        <v>4</v>
      </c>
      <c r="E1209" s="432" t="s">
        <v>400</v>
      </c>
      <c r="F1209" s="433">
        <v>1785</v>
      </c>
      <c r="G1209" s="456">
        <v>1710</v>
      </c>
      <c r="H1209" s="479">
        <v>1440</v>
      </c>
      <c r="I1209" s="435" t="s">
        <v>261</v>
      </c>
      <c r="J1209" s="436">
        <v>120</v>
      </c>
      <c r="K1209" s="437">
        <v>96</v>
      </c>
      <c r="L1209" s="438" t="s">
        <v>261</v>
      </c>
      <c r="M1209" s="475">
        <v>184</v>
      </c>
      <c r="N1209" s="437">
        <v>147.19999999999999</v>
      </c>
      <c r="O1209" s="438" t="s">
        <v>261</v>
      </c>
      <c r="P1209" s="475">
        <v>240</v>
      </c>
      <c r="Q1209" s="437">
        <v>192</v>
      </c>
      <c r="R1209" s="438" t="s">
        <v>261</v>
      </c>
      <c r="S1209" s="475">
        <v>305</v>
      </c>
      <c r="T1209" s="437">
        <v>244</v>
      </c>
      <c r="U1209" s="438" t="s">
        <v>261</v>
      </c>
      <c r="V1209" s="475">
        <v>1825</v>
      </c>
      <c r="W1209" s="437">
        <v>1460</v>
      </c>
      <c r="X1209" s="443" t="s">
        <v>231</v>
      </c>
      <c r="Y1209" s="436" t="s">
        <v>194</v>
      </c>
      <c r="Z1209" s="436">
        <v>96.6</v>
      </c>
      <c r="AA1209" s="436">
        <v>96.5</v>
      </c>
      <c r="AB1209" s="436">
        <v>96.2</v>
      </c>
      <c r="AC1209" s="436">
        <v>95.8</v>
      </c>
      <c r="AD1209" s="436">
        <v>65.8</v>
      </c>
      <c r="AE1209" s="436">
        <v>76</v>
      </c>
      <c r="AF1209" s="436">
        <v>80</v>
      </c>
      <c r="AG1209" s="436">
        <v>735</v>
      </c>
      <c r="AH1209" s="436">
        <v>1470</v>
      </c>
      <c r="AI1209" s="436">
        <v>1617.0000000000002</v>
      </c>
      <c r="AJ1209" s="436">
        <v>1212.75</v>
      </c>
      <c r="AK1209" s="432">
        <v>200</v>
      </c>
      <c r="AL1209" s="432">
        <v>220</v>
      </c>
      <c r="AM1209" s="432">
        <v>165</v>
      </c>
      <c r="AN1209" s="432">
        <v>18</v>
      </c>
      <c r="AO1209" s="432">
        <v>25</v>
      </c>
      <c r="AP1209" s="480">
        <v>2138</v>
      </c>
      <c r="AQ1209" s="480">
        <v>519</v>
      </c>
      <c r="AR1209" s="480">
        <v>1020</v>
      </c>
      <c r="AS1209" s="449">
        <v>59.6</v>
      </c>
      <c r="AT1209" s="432" t="s">
        <v>299</v>
      </c>
      <c r="AU1209" s="432" t="s">
        <v>197</v>
      </c>
      <c r="AV1209" s="450">
        <v>82.2</v>
      </c>
      <c r="AW1209" s="450">
        <v>93.6</v>
      </c>
      <c r="AX1209" s="450">
        <v>62.1</v>
      </c>
      <c r="AY1209" s="450">
        <v>71</v>
      </c>
      <c r="AZ1209" s="450">
        <v>78.099999999999994</v>
      </c>
      <c r="BA1209" s="450">
        <v>77.5</v>
      </c>
      <c r="BB1209" s="450">
        <v>74</v>
      </c>
      <c r="BC1209" s="450">
        <v>66.8</v>
      </c>
      <c r="BD1209" s="450">
        <v>60.1</v>
      </c>
      <c r="BE1209" s="451">
        <f t="shared" si="75"/>
        <v>536.61423728813554</v>
      </c>
      <c r="BF1209" s="450">
        <v>2250</v>
      </c>
      <c r="BG1209" s="451">
        <f t="shared" si="76"/>
        <v>536.61423728813554</v>
      </c>
      <c r="BH1209" s="450">
        <v>2250</v>
      </c>
      <c r="BI1209" s="446">
        <v>56</v>
      </c>
      <c r="BJ1209" s="482" t="s">
        <v>199</v>
      </c>
      <c r="BK1209" s="482" t="s">
        <v>200</v>
      </c>
      <c r="BL1209" s="453">
        <v>1.1499999999999999</v>
      </c>
      <c r="BM1209" s="454">
        <v>40</v>
      </c>
      <c r="BN1209" s="454" t="s">
        <v>911</v>
      </c>
      <c r="BO1209" s="483" t="s">
        <v>912</v>
      </c>
      <c r="BP1209" s="454" t="s">
        <v>913</v>
      </c>
      <c r="BQ1209" s="454" t="s">
        <v>945</v>
      </c>
      <c r="BT1209" s="2">
        <v>196</v>
      </c>
    </row>
    <row r="1210" spans="1:72" ht="13.5" customHeight="1">
      <c r="A1210" s="54" t="s">
        <v>2038</v>
      </c>
      <c r="B1210" s="432" t="s">
        <v>1856</v>
      </c>
      <c r="C1210" s="432">
        <v>300</v>
      </c>
      <c r="D1210" s="432">
        <v>4</v>
      </c>
      <c r="E1210" s="432" t="s">
        <v>421</v>
      </c>
      <c r="F1210" s="433">
        <v>1785</v>
      </c>
      <c r="G1210" s="456">
        <v>1710</v>
      </c>
      <c r="H1210" s="479">
        <v>1440</v>
      </c>
      <c r="I1210" s="435" t="s">
        <v>261</v>
      </c>
      <c r="J1210" s="436">
        <v>144</v>
      </c>
      <c r="K1210" s="437">
        <v>115.2</v>
      </c>
      <c r="L1210" s="438" t="s">
        <v>261</v>
      </c>
      <c r="M1210" s="475">
        <v>217</v>
      </c>
      <c r="N1210" s="437">
        <v>173.6</v>
      </c>
      <c r="O1210" s="438" t="s">
        <v>261</v>
      </c>
      <c r="P1210" s="475">
        <v>285</v>
      </c>
      <c r="Q1210" s="437">
        <v>228</v>
      </c>
      <c r="R1210" s="438" t="s">
        <v>261</v>
      </c>
      <c r="S1210" s="475">
        <v>365</v>
      </c>
      <c r="T1210" s="437">
        <v>292</v>
      </c>
      <c r="U1210" s="438" t="s">
        <v>261</v>
      </c>
      <c r="V1210" s="475">
        <v>2200</v>
      </c>
      <c r="W1210" s="437">
        <v>1760</v>
      </c>
      <c r="X1210" s="443" t="s">
        <v>231</v>
      </c>
      <c r="Y1210" s="436" t="s">
        <v>194</v>
      </c>
      <c r="Z1210" s="436">
        <v>96.8</v>
      </c>
      <c r="AA1210" s="436">
        <v>96.6</v>
      </c>
      <c r="AB1210" s="436">
        <v>96.2</v>
      </c>
      <c r="AC1210" s="436">
        <v>95.8</v>
      </c>
      <c r="AD1210" s="436">
        <v>66.900000000000006</v>
      </c>
      <c r="AE1210" s="436">
        <v>80</v>
      </c>
      <c r="AF1210" s="436">
        <v>80</v>
      </c>
      <c r="AG1210" s="436">
        <v>882</v>
      </c>
      <c r="AH1210" s="436">
        <v>1764</v>
      </c>
      <c r="AI1210" s="436">
        <v>1940.4</v>
      </c>
      <c r="AJ1210" s="436">
        <v>1499.3999999999999</v>
      </c>
      <c r="AK1210" s="432">
        <v>200</v>
      </c>
      <c r="AL1210" s="432">
        <v>220</v>
      </c>
      <c r="AM1210" s="432">
        <v>170</v>
      </c>
      <c r="AN1210" s="432">
        <v>22</v>
      </c>
      <c r="AO1210" s="432">
        <v>30</v>
      </c>
      <c r="AP1210" s="480">
        <v>2183</v>
      </c>
      <c r="AQ1210" s="480">
        <v>547</v>
      </c>
      <c r="AR1210" s="480">
        <v>1200</v>
      </c>
      <c r="AS1210" s="449">
        <v>63.7</v>
      </c>
      <c r="AT1210" s="432" t="s">
        <v>299</v>
      </c>
      <c r="AU1210" s="432" t="s">
        <v>197</v>
      </c>
      <c r="AV1210" s="450">
        <v>82.2</v>
      </c>
      <c r="AW1210" s="450">
        <v>93.6</v>
      </c>
      <c r="AX1210" s="450">
        <v>62.1</v>
      </c>
      <c r="AY1210" s="450">
        <v>71</v>
      </c>
      <c r="AZ1210" s="450">
        <v>78.099999999999994</v>
      </c>
      <c r="BA1210" s="450">
        <v>77.5</v>
      </c>
      <c r="BB1210" s="450">
        <v>74</v>
      </c>
      <c r="BC1210" s="450">
        <v>66.8</v>
      </c>
      <c r="BD1210" s="450">
        <v>60.1</v>
      </c>
      <c r="BE1210" s="451">
        <f t="shared" si="75"/>
        <v>536.61423728813554</v>
      </c>
      <c r="BF1210" s="450">
        <v>2250</v>
      </c>
      <c r="BG1210" s="451">
        <f t="shared" si="76"/>
        <v>536.61423728813554</v>
      </c>
      <c r="BH1210" s="450">
        <v>2250</v>
      </c>
      <c r="BI1210" s="446">
        <v>55</v>
      </c>
      <c r="BJ1210" s="482" t="s">
        <v>199</v>
      </c>
      <c r="BK1210" s="482" t="s">
        <v>200</v>
      </c>
      <c r="BL1210" s="453">
        <v>1.1499999999999999</v>
      </c>
      <c r="BM1210" s="454">
        <v>40</v>
      </c>
      <c r="BN1210" s="454" t="s">
        <v>911</v>
      </c>
      <c r="BO1210" s="483" t="s">
        <v>912</v>
      </c>
      <c r="BP1210" s="454" t="s">
        <v>913</v>
      </c>
      <c r="BQ1210" s="454" t="s">
        <v>945</v>
      </c>
      <c r="BT1210" s="2">
        <v>200</v>
      </c>
    </row>
    <row r="1211" spans="1:72" ht="13.5" customHeight="1">
      <c r="A1211" s="54" t="s">
        <v>2039</v>
      </c>
      <c r="B1211" s="432" t="s">
        <v>1856</v>
      </c>
      <c r="C1211" s="432">
        <v>300</v>
      </c>
      <c r="D1211" s="432">
        <v>4</v>
      </c>
      <c r="E1211" s="432" t="s">
        <v>2033</v>
      </c>
      <c r="F1211" s="433">
        <v>1785</v>
      </c>
      <c r="G1211" s="456">
        <v>1710</v>
      </c>
      <c r="H1211" s="479">
        <v>1440</v>
      </c>
      <c r="I1211" s="435" t="s">
        <v>261</v>
      </c>
      <c r="J1211" s="436">
        <v>144</v>
      </c>
      <c r="K1211" s="437">
        <v>115.2</v>
      </c>
      <c r="L1211" s="438" t="s">
        <v>261</v>
      </c>
      <c r="M1211" s="475">
        <v>217</v>
      </c>
      <c r="N1211" s="437">
        <v>173.6</v>
      </c>
      <c r="O1211" s="438" t="s">
        <v>261</v>
      </c>
      <c r="P1211" s="475">
        <v>285</v>
      </c>
      <c r="Q1211" s="437">
        <v>228</v>
      </c>
      <c r="R1211" s="438" t="s">
        <v>261</v>
      </c>
      <c r="S1211" s="475">
        <v>365</v>
      </c>
      <c r="T1211" s="437">
        <v>292</v>
      </c>
      <c r="U1211" s="438" t="s">
        <v>261</v>
      </c>
      <c r="V1211" s="475">
        <v>2200</v>
      </c>
      <c r="W1211" s="437">
        <v>1760</v>
      </c>
      <c r="X1211" s="443" t="s">
        <v>231</v>
      </c>
      <c r="Y1211" s="436" t="s">
        <v>194</v>
      </c>
      <c r="Z1211" s="436">
        <v>96.8</v>
      </c>
      <c r="AA1211" s="436">
        <v>96.6</v>
      </c>
      <c r="AB1211" s="436">
        <v>96.2</v>
      </c>
      <c r="AC1211" s="436">
        <v>95.8</v>
      </c>
      <c r="AD1211" s="436">
        <v>66.900000000000006</v>
      </c>
      <c r="AE1211" s="436">
        <v>80</v>
      </c>
      <c r="AF1211" s="436">
        <v>80</v>
      </c>
      <c r="AG1211" s="436">
        <v>882</v>
      </c>
      <c r="AH1211" s="436">
        <v>1764</v>
      </c>
      <c r="AI1211" s="436">
        <v>1940.4</v>
      </c>
      <c r="AJ1211" s="436">
        <v>1499.3999999999999</v>
      </c>
      <c r="AK1211" s="432">
        <v>200</v>
      </c>
      <c r="AL1211" s="432">
        <v>220</v>
      </c>
      <c r="AM1211" s="432">
        <v>170</v>
      </c>
      <c r="AN1211" s="432">
        <v>22</v>
      </c>
      <c r="AO1211" s="432">
        <v>30</v>
      </c>
      <c r="AP1211" s="480">
        <v>2216</v>
      </c>
      <c r="AQ1211" s="480">
        <v>547</v>
      </c>
      <c r="AR1211" s="480">
        <v>1200</v>
      </c>
      <c r="AS1211" s="449">
        <v>63.7</v>
      </c>
      <c r="AT1211" s="432" t="s">
        <v>299</v>
      </c>
      <c r="AU1211" s="432" t="s">
        <v>197</v>
      </c>
      <c r="AV1211" s="450">
        <v>82.2</v>
      </c>
      <c r="AW1211" s="450">
        <v>93.6</v>
      </c>
      <c r="AX1211" s="450">
        <v>62.1</v>
      </c>
      <c r="AY1211" s="450">
        <v>71</v>
      </c>
      <c r="AZ1211" s="450">
        <v>78.099999999999994</v>
      </c>
      <c r="BA1211" s="450">
        <v>77.5</v>
      </c>
      <c r="BB1211" s="450">
        <v>74</v>
      </c>
      <c r="BC1211" s="450">
        <v>66.8</v>
      </c>
      <c r="BD1211" s="450">
        <v>60.1</v>
      </c>
      <c r="BE1211" s="451">
        <f t="shared" si="75"/>
        <v>536.61423728813554</v>
      </c>
      <c r="BF1211" s="450">
        <v>2250</v>
      </c>
      <c r="BG1211" s="451">
        <f t="shared" si="76"/>
        <v>536.61423728813554</v>
      </c>
      <c r="BH1211" s="450">
        <v>2250</v>
      </c>
      <c r="BI1211" s="446">
        <v>55</v>
      </c>
      <c r="BJ1211" s="482" t="s">
        <v>199</v>
      </c>
      <c r="BK1211" s="482" t="s">
        <v>200</v>
      </c>
      <c r="BL1211" s="453">
        <v>1.1499999999999999</v>
      </c>
      <c r="BM1211" s="454">
        <v>40</v>
      </c>
      <c r="BN1211" s="454" t="s">
        <v>911</v>
      </c>
      <c r="BO1211" s="483" t="s">
        <v>912</v>
      </c>
      <c r="BP1211" s="454" t="s">
        <v>913</v>
      </c>
      <c r="BQ1211" s="454" t="s">
        <v>945</v>
      </c>
      <c r="BT1211" s="2">
        <v>200</v>
      </c>
    </row>
    <row r="1212" spans="1:72" ht="13.5" customHeight="1">
      <c r="A1212" s="54" t="s">
        <v>2040</v>
      </c>
      <c r="B1212" s="432" t="s">
        <v>2006</v>
      </c>
      <c r="C1212" s="432">
        <v>300</v>
      </c>
      <c r="D1212" s="432">
        <v>4</v>
      </c>
      <c r="E1212" s="432" t="s">
        <v>421</v>
      </c>
      <c r="F1212" s="433">
        <v>1785</v>
      </c>
      <c r="G1212" s="456">
        <v>1710</v>
      </c>
      <c r="H1212" s="479">
        <v>1440</v>
      </c>
      <c r="I1212" s="435" t="s">
        <v>261</v>
      </c>
      <c r="J1212" s="436">
        <v>144</v>
      </c>
      <c r="K1212" s="437">
        <v>115.2</v>
      </c>
      <c r="L1212" s="438" t="s">
        <v>261</v>
      </c>
      <c r="M1212" s="475">
        <v>217</v>
      </c>
      <c r="N1212" s="437">
        <v>173.6</v>
      </c>
      <c r="O1212" s="438" t="s">
        <v>261</v>
      </c>
      <c r="P1212" s="475">
        <v>285</v>
      </c>
      <c r="Q1212" s="437">
        <v>228</v>
      </c>
      <c r="R1212" s="438" t="s">
        <v>261</v>
      </c>
      <c r="S1212" s="475">
        <v>365</v>
      </c>
      <c r="T1212" s="437">
        <v>292</v>
      </c>
      <c r="U1212" s="438" t="s">
        <v>261</v>
      </c>
      <c r="V1212" s="475">
        <v>2200</v>
      </c>
      <c r="W1212" s="437">
        <v>1760</v>
      </c>
      <c r="X1212" s="443" t="s">
        <v>231</v>
      </c>
      <c r="Y1212" s="436" t="s">
        <v>194</v>
      </c>
      <c r="Z1212" s="436">
        <v>96.8</v>
      </c>
      <c r="AA1212" s="436">
        <v>96.6</v>
      </c>
      <c r="AB1212" s="436">
        <v>96.2</v>
      </c>
      <c r="AC1212" s="436">
        <v>95.8</v>
      </c>
      <c r="AD1212" s="436">
        <v>66.900000000000006</v>
      </c>
      <c r="AE1212" s="436">
        <v>80</v>
      </c>
      <c r="AF1212" s="436">
        <v>80</v>
      </c>
      <c r="AG1212" s="436">
        <v>882</v>
      </c>
      <c r="AH1212" s="436">
        <v>1764</v>
      </c>
      <c r="AI1212" s="436">
        <v>1940.4</v>
      </c>
      <c r="AJ1212" s="436">
        <v>1499.3999999999999</v>
      </c>
      <c r="AK1212" s="432">
        <v>200</v>
      </c>
      <c r="AL1212" s="432">
        <v>220</v>
      </c>
      <c r="AM1212" s="432">
        <v>170</v>
      </c>
      <c r="AN1212" s="432">
        <v>22</v>
      </c>
      <c r="AO1212" s="432">
        <v>30</v>
      </c>
      <c r="AP1212" s="480">
        <v>2170</v>
      </c>
      <c r="AQ1212" s="480">
        <v>547</v>
      </c>
      <c r="AR1212" s="480">
        <v>1200</v>
      </c>
      <c r="AS1212" s="449">
        <v>63.7</v>
      </c>
      <c r="AT1212" s="432" t="s">
        <v>299</v>
      </c>
      <c r="AU1212" s="432" t="s">
        <v>197</v>
      </c>
      <c r="AV1212" s="450">
        <v>82.2</v>
      </c>
      <c r="AW1212" s="450">
        <v>93.6</v>
      </c>
      <c r="AX1212" s="450">
        <v>62.1</v>
      </c>
      <c r="AY1212" s="450">
        <v>71</v>
      </c>
      <c r="AZ1212" s="450">
        <v>78.099999999999994</v>
      </c>
      <c r="BA1212" s="450">
        <v>77.5</v>
      </c>
      <c r="BB1212" s="450">
        <v>74</v>
      </c>
      <c r="BC1212" s="450">
        <v>66.8</v>
      </c>
      <c r="BD1212" s="450">
        <v>60.1</v>
      </c>
      <c r="BE1212" s="451">
        <f t="shared" si="75"/>
        <v>536.61423728813554</v>
      </c>
      <c r="BF1212" s="450">
        <v>2250</v>
      </c>
      <c r="BG1212" s="451">
        <f t="shared" si="76"/>
        <v>536.61423728813554</v>
      </c>
      <c r="BH1212" s="450">
        <v>2250</v>
      </c>
      <c r="BI1212" s="446">
        <v>56</v>
      </c>
      <c r="BJ1212" s="482" t="s">
        <v>199</v>
      </c>
      <c r="BK1212" s="482" t="s">
        <v>200</v>
      </c>
      <c r="BL1212" s="453">
        <v>1.1499999999999999</v>
      </c>
      <c r="BM1212" s="454">
        <v>40</v>
      </c>
      <c r="BN1212" s="454" t="s">
        <v>911</v>
      </c>
      <c r="BO1212" s="483" t="s">
        <v>912</v>
      </c>
      <c r="BP1212" s="454" t="s">
        <v>913</v>
      </c>
      <c r="BQ1212" s="454" t="s">
        <v>945</v>
      </c>
      <c r="BT1212" s="2">
        <v>200</v>
      </c>
    </row>
    <row r="1213" spans="1:72" ht="13.5" customHeight="1">
      <c r="A1213" s="54" t="s">
        <v>2041</v>
      </c>
      <c r="B1213" s="432" t="s">
        <v>1856</v>
      </c>
      <c r="C1213" s="432">
        <v>350</v>
      </c>
      <c r="D1213" s="432">
        <v>4</v>
      </c>
      <c r="E1213" s="432" t="s">
        <v>2042</v>
      </c>
      <c r="F1213" s="433">
        <v>1785</v>
      </c>
      <c r="G1213" s="456">
        <v>1710</v>
      </c>
      <c r="H1213" s="479">
        <v>1440</v>
      </c>
      <c r="I1213" s="435" t="s">
        <v>261</v>
      </c>
      <c r="J1213" s="436">
        <v>156</v>
      </c>
      <c r="K1213" s="437">
        <v>124.8</v>
      </c>
      <c r="L1213" s="438" t="s">
        <v>261</v>
      </c>
      <c r="M1213" s="475">
        <v>246</v>
      </c>
      <c r="N1213" s="437">
        <v>196.8</v>
      </c>
      <c r="O1213" s="438" t="s">
        <v>261</v>
      </c>
      <c r="P1213" s="475">
        <v>328</v>
      </c>
      <c r="Q1213" s="437">
        <v>262.39999999999998</v>
      </c>
      <c r="R1213" s="438" t="s">
        <v>261</v>
      </c>
      <c r="S1213" s="475">
        <v>421</v>
      </c>
      <c r="T1213" s="437">
        <v>336.8</v>
      </c>
      <c r="U1213" s="438" t="s">
        <v>261</v>
      </c>
      <c r="V1213" s="475">
        <v>2550</v>
      </c>
      <c r="W1213" s="437">
        <v>2040</v>
      </c>
      <c r="X1213" s="443" t="s">
        <v>231</v>
      </c>
      <c r="Y1213" s="436" t="s">
        <v>194</v>
      </c>
      <c r="Z1213" s="436">
        <v>96.1</v>
      </c>
      <c r="AA1213" s="436">
        <v>96.2</v>
      </c>
      <c r="AB1213" s="436">
        <v>96.2</v>
      </c>
      <c r="AC1213" s="436">
        <v>95.8</v>
      </c>
      <c r="AD1213" s="436">
        <v>67.599999999999994</v>
      </c>
      <c r="AE1213" s="436">
        <v>77</v>
      </c>
      <c r="AF1213" s="436">
        <v>81</v>
      </c>
      <c r="AG1213" s="436">
        <v>1028</v>
      </c>
      <c r="AH1213" s="436">
        <v>2415.8000000000002</v>
      </c>
      <c r="AI1213" s="436">
        <v>2415.8000000000002</v>
      </c>
      <c r="AJ1213" s="436">
        <v>1850.4</v>
      </c>
      <c r="AK1213" s="432">
        <v>235</v>
      </c>
      <c r="AL1213" s="432">
        <v>235</v>
      </c>
      <c r="AM1213" s="432">
        <v>180</v>
      </c>
      <c r="AN1213" s="432">
        <v>25</v>
      </c>
      <c r="AO1213" s="432">
        <v>32</v>
      </c>
      <c r="AP1213" s="480">
        <v>2632</v>
      </c>
      <c r="AQ1213" s="480">
        <v>653</v>
      </c>
      <c r="AR1213" s="480">
        <v>1370</v>
      </c>
      <c r="AS1213" s="449">
        <v>77.2</v>
      </c>
      <c r="AT1213" s="432" t="s">
        <v>299</v>
      </c>
      <c r="AU1213" s="432" t="s">
        <v>197</v>
      </c>
      <c r="AV1213" s="450">
        <v>84</v>
      </c>
      <c r="AW1213" s="450">
        <v>95.8</v>
      </c>
      <c r="AX1213" s="450">
        <v>62.7</v>
      </c>
      <c r="AY1213" s="450">
        <v>72.3</v>
      </c>
      <c r="AZ1213" s="450">
        <v>78.7</v>
      </c>
      <c r="BA1213" s="450">
        <v>80.3</v>
      </c>
      <c r="BB1213" s="450">
        <v>76.400000000000006</v>
      </c>
      <c r="BC1213" s="450">
        <v>66.2</v>
      </c>
      <c r="BD1213" s="450">
        <v>58.3</v>
      </c>
      <c r="BE1213" s="451">
        <f t="shared" si="75"/>
        <v>536.61423728813554</v>
      </c>
      <c r="BF1213" s="450">
        <v>2250</v>
      </c>
      <c r="BG1213" s="451">
        <f t="shared" si="76"/>
        <v>536.61423728813554</v>
      </c>
      <c r="BH1213" s="450">
        <v>2250</v>
      </c>
      <c r="BI1213" s="446">
        <v>55</v>
      </c>
      <c r="BJ1213" s="482" t="s">
        <v>199</v>
      </c>
      <c r="BK1213" s="482" t="s">
        <v>1875</v>
      </c>
      <c r="BL1213" s="453">
        <v>1.1499999999999999</v>
      </c>
      <c r="BM1213" s="454">
        <v>40</v>
      </c>
      <c r="BN1213" s="454" t="s">
        <v>911</v>
      </c>
      <c r="BO1213" s="483" t="s">
        <v>912</v>
      </c>
      <c r="BP1213" s="454" t="s">
        <v>913</v>
      </c>
      <c r="BQ1213" s="454" t="s">
        <v>945</v>
      </c>
      <c r="BT1213" s="2">
        <v>204</v>
      </c>
    </row>
    <row r="1214" spans="1:72" ht="13.5" customHeight="1">
      <c r="A1214" s="54" t="s">
        <v>2043</v>
      </c>
      <c r="B1214" s="432" t="s">
        <v>2006</v>
      </c>
      <c r="C1214" s="432">
        <v>350</v>
      </c>
      <c r="D1214" s="432">
        <v>4</v>
      </c>
      <c r="E1214" s="432" t="s">
        <v>2042</v>
      </c>
      <c r="F1214" s="433">
        <v>1785</v>
      </c>
      <c r="G1214" s="456">
        <v>1710</v>
      </c>
      <c r="H1214" s="479">
        <v>1440</v>
      </c>
      <c r="I1214" s="435" t="s">
        <v>261</v>
      </c>
      <c r="J1214" s="436">
        <v>156</v>
      </c>
      <c r="K1214" s="437">
        <v>124.8</v>
      </c>
      <c r="L1214" s="438" t="s">
        <v>261</v>
      </c>
      <c r="M1214" s="475">
        <v>246</v>
      </c>
      <c r="N1214" s="437">
        <v>196.8</v>
      </c>
      <c r="O1214" s="438" t="s">
        <v>261</v>
      </c>
      <c r="P1214" s="475">
        <v>328</v>
      </c>
      <c r="Q1214" s="437">
        <v>262.39999999999998</v>
      </c>
      <c r="R1214" s="438" t="s">
        <v>261</v>
      </c>
      <c r="S1214" s="475">
        <v>421</v>
      </c>
      <c r="T1214" s="437">
        <v>336.8</v>
      </c>
      <c r="U1214" s="438" t="s">
        <v>261</v>
      </c>
      <c r="V1214" s="475">
        <v>2550</v>
      </c>
      <c r="W1214" s="437">
        <v>2040</v>
      </c>
      <c r="X1214" s="443" t="s">
        <v>231</v>
      </c>
      <c r="Y1214" s="436" t="s">
        <v>194</v>
      </c>
      <c r="Z1214" s="436">
        <v>96.1</v>
      </c>
      <c r="AA1214" s="436">
        <v>96.2</v>
      </c>
      <c r="AB1214" s="436">
        <v>96.2</v>
      </c>
      <c r="AC1214" s="436">
        <v>95.8</v>
      </c>
      <c r="AD1214" s="436">
        <v>67.599999999999994</v>
      </c>
      <c r="AE1214" s="436">
        <v>77</v>
      </c>
      <c r="AF1214" s="436">
        <v>81</v>
      </c>
      <c r="AG1214" s="436">
        <v>1028</v>
      </c>
      <c r="AH1214" s="436">
        <v>2415.8000000000002</v>
      </c>
      <c r="AI1214" s="436">
        <v>2415.8000000000002</v>
      </c>
      <c r="AJ1214" s="436">
        <v>1850.4</v>
      </c>
      <c r="AK1214" s="432">
        <v>235</v>
      </c>
      <c r="AL1214" s="432">
        <v>235</v>
      </c>
      <c r="AM1214" s="432">
        <v>180</v>
      </c>
      <c r="AN1214" s="432">
        <v>25</v>
      </c>
      <c r="AO1214" s="432">
        <v>32</v>
      </c>
      <c r="AP1214" s="480">
        <v>2642</v>
      </c>
      <c r="AQ1214" s="480">
        <v>653</v>
      </c>
      <c r="AR1214" s="480">
        <v>1370</v>
      </c>
      <c r="AS1214" s="449">
        <v>77.2</v>
      </c>
      <c r="AT1214" s="432" t="s">
        <v>299</v>
      </c>
      <c r="AU1214" s="432" t="s">
        <v>197</v>
      </c>
      <c r="AV1214" s="450">
        <v>84</v>
      </c>
      <c r="AW1214" s="450">
        <v>95.8</v>
      </c>
      <c r="AX1214" s="450">
        <v>62.7</v>
      </c>
      <c r="AY1214" s="450">
        <v>72.3</v>
      </c>
      <c r="AZ1214" s="450">
        <v>78.7</v>
      </c>
      <c r="BA1214" s="450">
        <v>80.3</v>
      </c>
      <c r="BB1214" s="450">
        <v>76.400000000000006</v>
      </c>
      <c r="BC1214" s="450">
        <v>66.2</v>
      </c>
      <c r="BD1214" s="450">
        <v>58.3</v>
      </c>
      <c r="BE1214" s="451">
        <f t="shared" si="75"/>
        <v>536.61423728813554</v>
      </c>
      <c r="BF1214" s="450">
        <v>2250</v>
      </c>
      <c r="BG1214" s="451">
        <f t="shared" si="76"/>
        <v>536.61423728813554</v>
      </c>
      <c r="BH1214" s="450">
        <v>2250</v>
      </c>
      <c r="BI1214" s="446">
        <v>56</v>
      </c>
      <c r="BJ1214" s="482" t="s">
        <v>199</v>
      </c>
      <c r="BK1214" s="482" t="s">
        <v>1875</v>
      </c>
      <c r="BL1214" s="453">
        <v>1.1499999999999999</v>
      </c>
      <c r="BM1214" s="454">
        <v>40</v>
      </c>
      <c r="BN1214" s="454" t="s">
        <v>911</v>
      </c>
      <c r="BO1214" s="483" t="s">
        <v>912</v>
      </c>
      <c r="BP1214" s="454" t="s">
        <v>913</v>
      </c>
      <c r="BQ1214" s="454" t="s">
        <v>945</v>
      </c>
      <c r="BT1214" s="2">
        <v>204</v>
      </c>
    </row>
    <row r="1215" spans="1:72" ht="13.5" customHeight="1">
      <c r="A1215" s="54" t="s">
        <v>2044</v>
      </c>
      <c r="B1215" s="432" t="s">
        <v>1856</v>
      </c>
      <c r="C1215" s="432">
        <v>400</v>
      </c>
      <c r="D1215" s="432">
        <v>4</v>
      </c>
      <c r="E1215" s="432" t="s">
        <v>2042</v>
      </c>
      <c r="F1215" s="433">
        <v>1785</v>
      </c>
      <c r="G1215" s="456">
        <v>1710</v>
      </c>
      <c r="H1215" s="479">
        <v>1440</v>
      </c>
      <c r="I1215" s="435" t="s">
        <v>261</v>
      </c>
      <c r="J1215" s="436">
        <v>183</v>
      </c>
      <c r="K1215" s="437">
        <v>146.4</v>
      </c>
      <c r="L1215" s="438" t="s">
        <v>261</v>
      </c>
      <c r="M1215" s="475">
        <v>286</v>
      </c>
      <c r="N1215" s="437">
        <v>228.8</v>
      </c>
      <c r="O1215" s="438" t="s">
        <v>261</v>
      </c>
      <c r="P1215" s="475">
        <v>378</v>
      </c>
      <c r="Q1215" s="437">
        <v>302.39999999999998</v>
      </c>
      <c r="R1215" s="438" t="s">
        <v>261</v>
      </c>
      <c r="S1215" s="475">
        <v>487</v>
      </c>
      <c r="T1215" s="437">
        <v>389.6</v>
      </c>
      <c r="U1215" s="438" t="s">
        <v>261</v>
      </c>
      <c r="V1215" s="475">
        <v>2900</v>
      </c>
      <c r="W1215" s="437">
        <v>2320</v>
      </c>
      <c r="X1215" s="443" t="s">
        <v>231</v>
      </c>
      <c r="Y1215" s="436" t="s">
        <v>194</v>
      </c>
      <c r="Z1215" s="436">
        <v>96.2</v>
      </c>
      <c r="AA1215" s="436">
        <v>96.3</v>
      </c>
      <c r="AB1215" s="436">
        <v>96.2</v>
      </c>
      <c r="AC1215" s="436">
        <v>95.8</v>
      </c>
      <c r="AD1215" s="436">
        <v>66.099999999999994</v>
      </c>
      <c r="AE1215" s="436">
        <v>76.099999999999994</v>
      </c>
      <c r="AF1215" s="436">
        <v>80</v>
      </c>
      <c r="AG1215" s="436">
        <v>1179</v>
      </c>
      <c r="AH1215" s="436">
        <v>2770.65</v>
      </c>
      <c r="AI1215" s="436">
        <v>2770.65</v>
      </c>
      <c r="AJ1215" s="436">
        <v>2122.2000000000003</v>
      </c>
      <c r="AK1215" s="432">
        <v>235</v>
      </c>
      <c r="AL1215" s="432">
        <v>235</v>
      </c>
      <c r="AM1215" s="432">
        <v>180</v>
      </c>
      <c r="AN1215" s="432">
        <v>21</v>
      </c>
      <c r="AO1215" s="432">
        <v>26</v>
      </c>
      <c r="AP1215" s="480">
        <v>2734</v>
      </c>
      <c r="AQ1215" s="480">
        <v>659</v>
      </c>
      <c r="AR1215" s="480">
        <v>1550</v>
      </c>
      <c r="AS1215" s="449">
        <v>81.599999999999994</v>
      </c>
      <c r="AT1215" s="432" t="s">
        <v>299</v>
      </c>
      <c r="AU1215" s="432" t="s">
        <v>197</v>
      </c>
      <c r="AV1215" s="450">
        <v>84</v>
      </c>
      <c r="AW1215" s="450">
        <v>95.8</v>
      </c>
      <c r="AX1215" s="450">
        <v>62.7</v>
      </c>
      <c r="AY1215" s="450">
        <v>72.3</v>
      </c>
      <c r="AZ1215" s="450">
        <v>78.7</v>
      </c>
      <c r="BA1215" s="450">
        <v>80.3</v>
      </c>
      <c r="BB1215" s="450">
        <v>76.400000000000006</v>
      </c>
      <c r="BC1215" s="450">
        <v>66.2</v>
      </c>
      <c r="BD1215" s="450">
        <v>58.3</v>
      </c>
      <c r="BE1215" s="451">
        <f t="shared" si="75"/>
        <v>536.61423728813554</v>
      </c>
      <c r="BF1215" s="450">
        <v>2250</v>
      </c>
      <c r="BG1215" s="451">
        <f t="shared" si="76"/>
        <v>536.61423728813554</v>
      </c>
      <c r="BH1215" s="450">
        <v>2250</v>
      </c>
      <c r="BI1215" s="446">
        <v>55</v>
      </c>
      <c r="BJ1215" s="482" t="s">
        <v>199</v>
      </c>
      <c r="BK1215" s="482" t="s">
        <v>1875</v>
      </c>
      <c r="BL1215" s="453">
        <v>1.1499999999999999</v>
      </c>
      <c r="BM1215" s="454">
        <v>40</v>
      </c>
      <c r="BN1215" s="454" t="s">
        <v>911</v>
      </c>
      <c r="BO1215" s="483" t="s">
        <v>912</v>
      </c>
      <c r="BP1215" s="454" t="s">
        <v>913</v>
      </c>
      <c r="BQ1215" s="454" t="s">
        <v>945</v>
      </c>
      <c r="BT1215" s="2">
        <v>204</v>
      </c>
    </row>
    <row r="1216" spans="1:72" ht="13.5" customHeight="1">
      <c r="A1216" s="54" t="s">
        <v>2045</v>
      </c>
      <c r="B1216" s="432" t="s">
        <v>2006</v>
      </c>
      <c r="C1216" s="432">
        <v>400</v>
      </c>
      <c r="D1216" s="432">
        <v>4</v>
      </c>
      <c r="E1216" s="432" t="s">
        <v>1978</v>
      </c>
      <c r="F1216" s="433">
        <v>1785</v>
      </c>
      <c r="G1216" s="456">
        <v>1710</v>
      </c>
      <c r="H1216" s="479">
        <v>1440</v>
      </c>
      <c r="I1216" s="435" t="s">
        <v>261</v>
      </c>
      <c r="J1216" s="436">
        <v>183</v>
      </c>
      <c r="K1216" s="437">
        <v>146.4</v>
      </c>
      <c r="L1216" s="438" t="s">
        <v>261</v>
      </c>
      <c r="M1216" s="475">
        <v>286</v>
      </c>
      <c r="N1216" s="437">
        <v>228.8</v>
      </c>
      <c r="O1216" s="438" t="s">
        <v>261</v>
      </c>
      <c r="P1216" s="475">
        <v>378</v>
      </c>
      <c r="Q1216" s="437">
        <v>302.39999999999998</v>
      </c>
      <c r="R1216" s="438" t="s">
        <v>261</v>
      </c>
      <c r="S1216" s="475">
        <v>487</v>
      </c>
      <c r="T1216" s="437">
        <v>389.6</v>
      </c>
      <c r="U1216" s="438" t="s">
        <v>261</v>
      </c>
      <c r="V1216" s="475">
        <v>2900</v>
      </c>
      <c r="W1216" s="437">
        <v>2320</v>
      </c>
      <c r="X1216" s="443" t="s">
        <v>231</v>
      </c>
      <c r="Y1216" s="436" t="s">
        <v>194</v>
      </c>
      <c r="Z1216" s="436">
        <v>96.2</v>
      </c>
      <c r="AA1216" s="436">
        <v>96.3</v>
      </c>
      <c r="AB1216" s="436">
        <v>96.2</v>
      </c>
      <c r="AC1216" s="436">
        <v>95.8</v>
      </c>
      <c r="AD1216" s="436">
        <v>66.099999999999994</v>
      </c>
      <c r="AE1216" s="436">
        <v>76.099999999999994</v>
      </c>
      <c r="AF1216" s="436">
        <v>80</v>
      </c>
      <c r="AG1216" s="436">
        <v>1179</v>
      </c>
      <c r="AH1216" s="436">
        <v>2770.65</v>
      </c>
      <c r="AI1216" s="436">
        <v>2770.65</v>
      </c>
      <c r="AJ1216" s="436">
        <v>2122.2000000000003</v>
      </c>
      <c r="AK1216" s="432">
        <v>235</v>
      </c>
      <c r="AL1216" s="432">
        <v>235</v>
      </c>
      <c r="AM1216" s="432">
        <v>180</v>
      </c>
      <c r="AN1216" s="432">
        <v>21</v>
      </c>
      <c r="AO1216" s="432">
        <v>26</v>
      </c>
      <c r="AP1216" s="480">
        <v>2685</v>
      </c>
      <c r="AQ1216" s="480">
        <v>670</v>
      </c>
      <c r="AR1216" s="480">
        <v>1550</v>
      </c>
      <c r="AS1216" s="449">
        <v>81.599999999999994</v>
      </c>
      <c r="AT1216" s="432" t="s">
        <v>299</v>
      </c>
      <c r="AU1216" s="432" t="s">
        <v>197</v>
      </c>
      <c r="AV1216" s="450">
        <v>84</v>
      </c>
      <c r="AW1216" s="450">
        <v>95.8</v>
      </c>
      <c r="AX1216" s="450">
        <v>62.7</v>
      </c>
      <c r="AY1216" s="450">
        <v>72.3</v>
      </c>
      <c r="AZ1216" s="450">
        <v>78.7</v>
      </c>
      <c r="BA1216" s="450">
        <v>80.3</v>
      </c>
      <c r="BB1216" s="450">
        <v>76.400000000000006</v>
      </c>
      <c r="BC1216" s="450">
        <v>66.2</v>
      </c>
      <c r="BD1216" s="450">
        <v>58.3</v>
      </c>
      <c r="BE1216" s="451">
        <f t="shared" si="75"/>
        <v>536.61423728813554</v>
      </c>
      <c r="BF1216" s="450">
        <v>2250</v>
      </c>
      <c r="BG1216" s="451">
        <f t="shared" si="76"/>
        <v>536.61423728813554</v>
      </c>
      <c r="BH1216" s="450">
        <v>2250</v>
      </c>
      <c r="BI1216" s="446">
        <v>56</v>
      </c>
      <c r="BJ1216" s="482" t="s">
        <v>199</v>
      </c>
      <c r="BK1216" s="482" t="s">
        <v>1875</v>
      </c>
      <c r="BL1216" s="453">
        <v>1.1499999999999999</v>
      </c>
      <c r="BM1216" s="454">
        <v>40</v>
      </c>
      <c r="BN1216" s="454" t="s">
        <v>911</v>
      </c>
      <c r="BO1216" s="483" t="s">
        <v>912</v>
      </c>
      <c r="BP1216" s="454" t="s">
        <v>913</v>
      </c>
      <c r="BQ1216" s="454" t="s">
        <v>945</v>
      </c>
      <c r="BT1216" s="2">
        <v>204</v>
      </c>
    </row>
    <row r="1217" spans="1:72" ht="13.5" customHeight="1">
      <c r="A1217" s="54" t="s">
        <v>2046</v>
      </c>
      <c r="B1217" s="432" t="s">
        <v>1856</v>
      </c>
      <c r="C1217" s="432">
        <v>125</v>
      </c>
      <c r="D1217" s="432">
        <v>6</v>
      </c>
      <c r="E1217" s="432" t="s">
        <v>383</v>
      </c>
      <c r="F1217" s="433">
        <v>1190</v>
      </c>
      <c r="G1217" s="456">
        <v>1140</v>
      </c>
      <c r="H1217" s="479">
        <v>840</v>
      </c>
      <c r="I1217" s="435" t="s">
        <v>261</v>
      </c>
      <c r="J1217" s="436">
        <v>67</v>
      </c>
      <c r="K1217" s="437">
        <v>54</v>
      </c>
      <c r="L1217" s="438" t="s">
        <v>261</v>
      </c>
      <c r="M1217" s="475">
        <v>99</v>
      </c>
      <c r="N1217" s="437">
        <v>79</v>
      </c>
      <c r="O1217" s="438" t="s">
        <v>261</v>
      </c>
      <c r="P1217" s="475">
        <v>124</v>
      </c>
      <c r="Q1217" s="437">
        <v>99</v>
      </c>
      <c r="R1217" s="438" t="s">
        <v>261</v>
      </c>
      <c r="S1217" s="475">
        <v>155</v>
      </c>
      <c r="T1217" s="437">
        <v>124</v>
      </c>
      <c r="U1217" s="438" t="s">
        <v>261</v>
      </c>
      <c r="V1217" s="475">
        <v>907.5</v>
      </c>
      <c r="W1217" s="437">
        <v>726</v>
      </c>
      <c r="X1217" s="443" t="s">
        <v>231</v>
      </c>
      <c r="Y1217" s="436" t="s">
        <v>194</v>
      </c>
      <c r="Z1217" s="436">
        <v>94.8</v>
      </c>
      <c r="AA1217" s="436">
        <v>95.3</v>
      </c>
      <c r="AB1217" s="436">
        <v>95</v>
      </c>
      <c r="AC1217" s="436">
        <v>94.5</v>
      </c>
      <c r="AD1217" s="436">
        <v>62.3</v>
      </c>
      <c r="AE1217" s="436">
        <v>74.599999999999994</v>
      </c>
      <c r="AF1217" s="436">
        <v>79.8</v>
      </c>
      <c r="AG1217" s="436">
        <v>530.30707800000005</v>
      </c>
      <c r="AH1217" s="436">
        <v>795.46061700000007</v>
      </c>
      <c r="AI1217" s="436">
        <v>1299.2523411</v>
      </c>
      <c r="AJ1217" s="436">
        <v>768.94526310000003</v>
      </c>
      <c r="AK1217" s="432">
        <v>150</v>
      </c>
      <c r="AL1217" s="432">
        <v>245</v>
      </c>
      <c r="AM1217" s="432">
        <v>145</v>
      </c>
      <c r="AN1217" s="432">
        <v>25</v>
      </c>
      <c r="AO1217" s="432">
        <v>35</v>
      </c>
      <c r="AP1217" s="480">
        <v>1579</v>
      </c>
      <c r="AQ1217" s="480">
        <v>372</v>
      </c>
      <c r="AR1217" s="480">
        <v>1450</v>
      </c>
      <c r="AS1217" s="449">
        <v>40.299999999999997</v>
      </c>
      <c r="AT1217" s="432" t="s">
        <v>299</v>
      </c>
      <c r="AU1217" s="432" t="s">
        <v>197</v>
      </c>
      <c r="AV1217" s="450">
        <v>66</v>
      </c>
      <c r="AW1217" s="450">
        <v>77</v>
      </c>
      <c r="AX1217" s="450">
        <v>46</v>
      </c>
      <c r="AY1217" s="450">
        <v>58</v>
      </c>
      <c r="AZ1217" s="450">
        <v>61</v>
      </c>
      <c r="BA1217" s="450">
        <v>61</v>
      </c>
      <c r="BB1217" s="450">
        <v>59</v>
      </c>
      <c r="BC1217" s="450">
        <v>56</v>
      </c>
      <c r="BD1217" s="450">
        <v>41</v>
      </c>
      <c r="BE1217" s="451">
        <f t="shared" si="75"/>
        <v>670.76779661016951</v>
      </c>
      <c r="BF1217" s="450">
        <v>1800</v>
      </c>
      <c r="BG1217" s="451">
        <f t="shared" si="76"/>
        <v>670.76779661016951</v>
      </c>
      <c r="BH1217" s="450">
        <v>1800</v>
      </c>
      <c r="BI1217" s="446">
        <v>55</v>
      </c>
      <c r="BJ1217" s="482" t="s">
        <v>199</v>
      </c>
      <c r="BK1217" s="482" t="s">
        <v>200</v>
      </c>
      <c r="BL1217" s="453">
        <v>1.1499999999999999</v>
      </c>
      <c r="BM1217" s="454">
        <v>40</v>
      </c>
      <c r="BN1217" s="454" t="s">
        <v>911</v>
      </c>
      <c r="BO1217" s="483" t="s">
        <v>912</v>
      </c>
      <c r="BP1217" s="454" t="s">
        <v>913</v>
      </c>
      <c r="BQ1217" s="454" t="s">
        <v>945</v>
      </c>
      <c r="BT1217" s="2">
        <v>167</v>
      </c>
    </row>
    <row r="1218" spans="1:72" ht="13.5" customHeight="1">
      <c r="A1218" s="54" t="s">
        <v>2047</v>
      </c>
      <c r="B1218" s="432" t="s">
        <v>1856</v>
      </c>
      <c r="C1218" s="432">
        <v>150</v>
      </c>
      <c r="D1218" s="432">
        <v>6</v>
      </c>
      <c r="E1218" s="432" t="s">
        <v>388</v>
      </c>
      <c r="F1218" s="433">
        <v>1190</v>
      </c>
      <c r="G1218" s="456">
        <v>1140</v>
      </c>
      <c r="H1218" s="479">
        <v>840</v>
      </c>
      <c r="I1218" s="435" t="s">
        <v>261</v>
      </c>
      <c r="J1218" s="436">
        <v>77</v>
      </c>
      <c r="K1218" s="437">
        <v>62</v>
      </c>
      <c r="L1218" s="438" t="s">
        <v>261</v>
      </c>
      <c r="M1218" s="475">
        <v>114</v>
      </c>
      <c r="N1218" s="437">
        <v>91</v>
      </c>
      <c r="O1218" s="438" t="s">
        <v>261</v>
      </c>
      <c r="P1218" s="475">
        <v>145</v>
      </c>
      <c r="Q1218" s="437">
        <v>116</v>
      </c>
      <c r="R1218" s="438" t="s">
        <v>261</v>
      </c>
      <c r="S1218" s="475">
        <v>182</v>
      </c>
      <c r="T1218" s="437">
        <v>146</v>
      </c>
      <c r="U1218" s="438" t="s">
        <v>261</v>
      </c>
      <c r="V1218" s="475">
        <v>1085</v>
      </c>
      <c r="W1218" s="437">
        <v>868</v>
      </c>
      <c r="X1218" s="443" t="s">
        <v>231</v>
      </c>
      <c r="Y1218" s="436" t="s">
        <v>194</v>
      </c>
      <c r="Z1218" s="436">
        <v>95.1</v>
      </c>
      <c r="AA1218" s="436">
        <v>95.6</v>
      </c>
      <c r="AB1218" s="436">
        <v>95.8</v>
      </c>
      <c r="AC1218" s="436">
        <v>95.4</v>
      </c>
      <c r="AD1218" s="436">
        <v>64.900000000000006</v>
      </c>
      <c r="AE1218" s="436">
        <v>75.900000000000006</v>
      </c>
      <c r="AF1218" s="436">
        <v>80.7</v>
      </c>
      <c r="AG1218" s="436">
        <v>662.33067600000004</v>
      </c>
      <c r="AH1218" s="436">
        <v>993.49601399999995</v>
      </c>
      <c r="AI1218" s="436">
        <v>1622.7101562000003</v>
      </c>
      <c r="AJ1218" s="436">
        <v>960.3794802000001</v>
      </c>
      <c r="AK1218" s="432">
        <v>150</v>
      </c>
      <c r="AL1218" s="432">
        <v>245</v>
      </c>
      <c r="AM1218" s="432">
        <v>145</v>
      </c>
      <c r="AN1218" s="432">
        <v>28</v>
      </c>
      <c r="AO1218" s="432">
        <v>43</v>
      </c>
      <c r="AP1218" s="480">
        <v>1795</v>
      </c>
      <c r="AQ1218" s="480">
        <v>435</v>
      </c>
      <c r="AR1218" s="480">
        <v>1720</v>
      </c>
      <c r="AS1218" s="449">
        <v>48.4</v>
      </c>
      <c r="AT1218" s="432" t="s">
        <v>299</v>
      </c>
      <c r="AU1218" s="432" t="s">
        <v>197</v>
      </c>
      <c r="AV1218" s="450">
        <v>64</v>
      </c>
      <c r="AW1218" s="450">
        <v>75</v>
      </c>
      <c r="AX1218" s="450">
        <v>45</v>
      </c>
      <c r="AY1218" s="450">
        <v>55</v>
      </c>
      <c r="AZ1218" s="450">
        <v>59</v>
      </c>
      <c r="BA1218" s="450">
        <v>60</v>
      </c>
      <c r="BB1218" s="450">
        <v>57</v>
      </c>
      <c r="BC1218" s="450">
        <v>50</v>
      </c>
      <c r="BD1218" s="450">
        <v>42</v>
      </c>
      <c r="BE1218" s="451">
        <f t="shared" si="75"/>
        <v>670.76779661016951</v>
      </c>
      <c r="BF1218" s="450">
        <v>1800</v>
      </c>
      <c r="BG1218" s="451">
        <f t="shared" si="76"/>
        <v>670.76779661016951</v>
      </c>
      <c r="BH1218" s="450">
        <v>1800</v>
      </c>
      <c r="BI1218" s="446">
        <v>55</v>
      </c>
      <c r="BJ1218" s="482" t="s">
        <v>199</v>
      </c>
      <c r="BK1218" s="482" t="s">
        <v>200</v>
      </c>
      <c r="BL1218" s="453">
        <v>1.1499999999999999</v>
      </c>
      <c r="BM1218" s="454">
        <v>40</v>
      </c>
      <c r="BN1218" s="454" t="s">
        <v>911</v>
      </c>
      <c r="BO1218" s="483" t="s">
        <v>912</v>
      </c>
      <c r="BP1218" s="454" t="s">
        <v>913</v>
      </c>
      <c r="BQ1218" s="454" t="s">
        <v>945</v>
      </c>
      <c r="BT1218" s="2">
        <v>182</v>
      </c>
    </row>
    <row r="1219" spans="1:72" ht="13.5" customHeight="1">
      <c r="A1219" s="54" t="s">
        <v>2048</v>
      </c>
      <c r="B1219" s="432" t="s">
        <v>1856</v>
      </c>
      <c r="C1219" s="432">
        <v>200</v>
      </c>
      <c r="D1219" s="432">
        <v>6</v>
      </c>
      <c r="E1219" s="432" t="s">
        <v>400</v>
      </c>
      <c r="F1219" s="433">
        <v>1190</v>
      </c>
      <c r="G1219" s="456">
        <v>1140</v>
      </c>
      <c r="H1219" s="479">
        <v>840</v>
      </c>
      <c r="I1219" s="435" t="s">
        <v>261</v>
      </c>
      <c r="J1219" s="436">
        <v>112</v>
      </c>
      <c r="K1219" s="437">
        <v>90</v>
      </c>
      <c r="L1219" s="438" t="s">
        <v>261</v>
      </c>
      <c r="M1219" s="475">
        <v>155</v>
      </c>
      <c r="N1219" s="437">
        <v>124</v>
      </c>
      <c r="O1219" s="438" t="s">
        <v>261</v>
      </c>
      <c r="P1219" s="475">
        <v>195</v>
      </c>
      <c r="Q1219" s="437">
        <v>156</v>
      </c>
      <c r="R1219" s="438" t="s">
        <v>261</v>
      </c>
      <c r="S1219" s="475">
        <v>243</v>
      </c>
      <c r="T1219" s="437">
        <v>194</v>
      </c>
      <c r="U1219" s="438" t="s">
        <v>261</v>
      </c>
      <c r="V1219" s="475">
        <v>1450</v>
      </c>
      <c r="W1219" s="437">
        <v>1160</v>
      </c>
      <c r="X1219" s="443" t="s">
        <v>231</v>
      </c>
      <c r="Y1219" s="436" t="s">
        <v>194</v>
      </c>
      <c r="Z1219" s="436">
        <v>95.3</v>
      </c>
      <c r="AA1219" s="436">
        <v>95.7</v>
      </c>
      <c r="AB1219" s="436">
        <v>95.8</v>
      </c>
      <c r="AC1219" s="436">
        <v>95.4</v>
      </c>
      <c r="AD1219" s="436">
        <v>63.3</v>
      </c>
      <c r="AE1219" s="436">
        <v>74.900000000000006</v>
      </c>
      <c r="AF1219" s="436">
        <v>80.400000000000006</v>
      </c>
      <c r="AG1219" s="436">
        <v>882.86171400000001</v>
      </c>
      <c r="AH1219" s="436">
        <v>1633.2941708999999</v>
      </c>
      <c r="AI1219" s="436">
        <v>2383.7266278000002</v>
      </c>
      <c r="AJ1219" s="436">
        <v>1545.0079995000001</v>
      </c>
      <c r="AK1219" s="432">
        <v>185</v>
      </c>
      <c r="AL1219" s="432">
        <v>270</v>
      </c>
      <c r="AM1219" s="432">
        <v>175</v>
      </c>
      <c r="AN1219" s="432">
        <v>25</v>
      </c>
      <c r="AO1219" s="432">
        <v>32</v>
      </c>
      <c r="AP1219" s="480">
        <v>2125</v>
      </c>
      <c r="AQ1219" s="480">
        <v>535</v>
      </c>
      <c r="AR1219" s="480">
        <v>2240</v>
      </c>
      <c r="AS1219" s="449">
        <v>61.3</v>
      </c>
      <c r="AT1219" s="432" t="s">
        <v>299</v>
      </c>
      <c r="AU1219" s="432" t="s">
        <v>197</v>
      </c>
      <c r="AV1219" s="450">
        <v>74</v>
      </c>
      <c r="AW1219" s="450">
        <v>86</v>
      </c>
      <c r="AX1219" s="450">
        <v>57</v>
      </c>
      <c r="AY1219" s="450">
        <v>65</v>
      </c>
      <c r="AZ1219" s="450">
        <v>69</v>
      </c>
      <c r="BA1219" s="450">
        <v>70</v>
      </c>
      <c r="BB1219" s="450">
        <v>65</v>
      </c>
      <c r="BC1219" s="450">
        <v>61</v>
      </c>
      <c r="BD1219" s="450">
        <v>52</v>
      </c>
      <c r="BE1219" s="451">
        <f t="shared" si="75"/>
        <v>670.76779661016951</v>
      </c>
      <c r="BF1219" s="450">
        <v>1800</v>
      </c>
      <c r="BG1219" s="451">
        <f t="shared" si="76"/>
        <v>670.76779661016951</v>
      </c>
      <c r="BH1219" s="450">
        <v>1800</v>
      </c>
      <c r="BI1219" s="446">
        <v>55</v>
      </c>
      <c r="BJ1219" s="482" t="s">
        <v>199</v>
      </c>
      <c r="BK1219" s="482" t="s">
        <v>200</v>
      </c>
      <c r="BL1219" s="453">
        <v>1.1499999999999999</v>
      </c>
      <c r="BM1219" s="454">
        <v>40</v>
      </c>
      <c r="BN1219" s="454" t="s">
        <v>911</v>
      </c>
      <c r="BO1219" s="483" t="s">
        <v>912</v>
      </c>
      <c r="BP1219" s="454" t="s">
        <v>913</v>
      </c>
      <c r="BQ1219" s="454" t="s">
        <v>945</v>
      </c>
      <c r="BT1219" s="2">
        <v>190</v>
      </c>
    </row>
    <row r="1220" spans="1:72" ht="13.5" customHeight="1">
      <c r="A1220" s="54" t="s">
        <v>2049</v>
      </c>
      <c r="B1220" s="432" t="s">
        <v>1856</v>
      </c>
      <c r="C1220" s="432">
        <v>250</v>
      </c>
      <c r="D1220" s="432">
        <v>6</v>
      </c>
      <c r="E1220" s="432" t="s">
        <v>400</v>
      </c>
      <c r="F1220" s="433">
        <v>1190</v>
      </c>
      <c r="G1220" s="456">
        <v>1140</v>
      </c>
      <c r="H1220" s="479">
        <v>840</v>
      </c>
      <c r="I1220" s="435" t="s">
        <v>261</v>
      </c>
      <c r="J1220" s="436">
        <v>139</v>
      </c>
      <c r="K1220" s="437">
        <v>111</v>
      </c>
      <c r="L1220" s="438" t="s">
        <v>261</v>
      </c>
      <c r="M1220" s="475">
        <v>191</v>
      </c>
      <c r="N1220" s="437">
        <v>153</v>
      </c>
      <c r="O1220" s="438" t="s">
        <v>261</v>
      </c>
      <c r="P1220" s="475">
        <v>243</v>
      </c>
      <c r="Q1220" s="437">
        <v>195</v>
      </c>
      <c r="R1220" s="438" t="s">
        <v>261</v>
      </c>
      <c r="S1220" s="475">
        <v>306</v>
      </c>
      <c r="T1220" s="437">
        <v>245</v>
      </c>
      <c r="U1220" s="438" t="s">
        <v>261</v>
      </c>
      <c r="V1220" s="475">
        <v>1825</v>
      </c>
      <c r="W1220" s="437">
        <v>1460</v>
      </c>
      <c r="X1220" s="443" t="s">
        <v>231</v>
      </c>
      <c r="Y1220" s="436" t="s">
        <v>194</v>
      </c>
      <c r="Z1220" s="436">
        <v>95.5</v>
      </c>
      <c r="AA1220" s="436">
        <v>95.9</v>
      </c>
      <c r="AB1220" s="436">
        <v>95.8</v>
      </c>
      <c r="AC1220" s="436">
        <v>95.4</v>
      </c>
      <c r="AD1220" s="436">
        <v>64.900000000000006</v>
      </c>
      <c r="AE1220" s="436">
        <v>76.2</v>
      </c>
      <c r="AF1220" s="436">
        <v>82</v>
      </c>
      <c r="AG1220" s="436">
        <v>1109.3</v>
      </c>
      <c r="AH1220" s="436">
        <v>1774.9</v>
      </c>
      <c r="AI1220" s="436">
        <v>2884.2</v>
      </c>
      <c r="AJ1220" s="436">
        <v>1697.2</v>
      </c>
      <c r="AK1220" s="432">
        <v>160</v>
      </c>
      <c r="AL1220" s="432">
        <v>260</v>
      </c>
      <c r="AM1220" s="432">
        <v>153</v>
      </c>
      <c r="AN1220" s="432">
        <v>20</v>
      </c>
      <c r="AO1220" s="432">
        <v>25</v>
      </c>
      <c r="AP1220" s="480">
        <v>2283</v>
      </c>
      <c r="AQ1220" s="480">
        <v>589</v>
      </c>
      <c r="AR1220" s="480">
        <v>2740</v>
      </c>
      <c r="AS1220" s="449">
        <v>69.900000000000006</v>
      </c>
      <c r="AT1220" s="432" t="s">
        <v>299</v>
      </c>
      <c r="AU1220" s="432" t="s">
        <v>197</v>
      </c>
      <c r="AV1220" s="450">
        <v>74</v>
      </c>
      <c r="AW1220" s="450">
        <v>86</v>
      </c>
      <c r="AX1220" s="450">
        <v>57</v>
      </c>
      <c r="AY1220" s="450">
        <v>65</v>
      </c>
      <c r="AZ1220" s="450">
        <v>69</v>
      </c>
      <c r="BA1220" s="450">
        <v>70</v>
      </c>
      <c r="BB1220" s="450">
        <v>65</v>
      </c>
      <c r="BC1220" s="450">
        <v>61</v>
      </c>
      <c r="BD1220" s="450">
        <v>52</v>
      </c>
      <c r="BE1220" s="451">
        <f t="shared" si="75"/>
        <v>670.76779661016951</v>
      </c>
      <c r="BF1220" s="450">
        <v>1800</v>
      </c>
      <c r="BG1220" s="451">
        <f t="shared" si="76"/>
        <v>670.76779661016951</v>
      </c>
      <c r="BH1220" s="450">
        <v>1800</v>
      </c>
      <c r="BI1220" s="446">
        <v>55</v>
      </c>
      <c r="BJ1220" s="482" t="s">
        <v>199</v>
      </c>
      <c r="BK1220" s="482" t="s">
        <v>200</v>
      </c>
      <c r="BL1220" s="453">
        <v>1.1499999999999999</v>
      </c>
      <c r="BM1220" s="454">
        <v>40</v>
      </c>
      <c r="BN1220" s="454" t="s">
        <v>911</v>
      </c>
      <c r="BO1220" s="483" t="s">
        <v>912</v>
      </c>
      <c r="BP1220" s="454" t="s">
        <v>913</v>
      </c>
      <c r="BQ1220" s="454" t="s">
        <v>945</v>
      </c>
      <c r="BT1220" s="2">
        <v>180</v>
      </c>
    </row>
    <row r="1221" spans="1:72" ht="13.5" customHeight="1">
      <c r="A1221" s="54" t="s">
        <v>2050</v>
      </c>
      <c r="B1221" s="432" t="s">
        <v>1856</v>
      </c>
      <c r="C1221" s="432">
        <v>100</v>
      </c>
      <c r="D1221" s="432">
        <v>6</v>
      </c>
      <c r="E1221" s="432" t="s">
        <v>409</v>
      </c>
      <c r="F1221" s="433">
        <v>1190</v>
      </c>
      <c r="G1221" s="456">
        <v>1140</v>
      </c>
      <c r="H1221" s="479">
        <v>840</v>
      </c>
      <c r="I1221" s="435" t="s">
        <v>261</v>
      </c>
      <c r="J1221" s="436">
        <v>63</v>
      </c>
      <c r="K1221" s="437">
        <v>50</v>
      </c>
      <c r="L1221" s="438" t="s">
        <v>261</v>
      </c>
      <c r="M1221" s="475">
        <v>75</v>
      </c>
      <c r="N1221" s="437">
        <v>60</v>
      </c>
      <c r="O1221" s="438" t="s">
        <v>261</v>
      </c>
      <c r="P1221" s="475">
        <v>97</v>
      </c>
      <c r="Q1221" s="437">
        <v>77</v>
      </c>
      <c r="R1221" s="438" t="s">
        <v>261</v>
      </c>
      <c r="S1221" s="475">
        <v>128</v>
      </c>
      <c r="T1221" s="437">
        <v>102</v>
      </c>
      <c r="U1221" s="438" t="s">
        <v>261</v>
      </c>
      <c r="V1221" s="475">
        <v>725</v>
      </c>
      <c r="W1221" s="437">
        <v>580</v>
      </c>
      <c r="X1221" s="443" t="s">
        <v>231</v>
      </c>
      <c r="Y1221" s="436" t="s">
        <v>194</v>
      </c>
      <c r="Z1221" s="436">
        <v>94.3</v>
      </c>
      <c r="AA1221" s="436">
        <v>95</v>
      </c>
      <c r="AB1221" s="436">
        <v>95</v>
      </c>
      <c r="AC1221" s="436">
        <v>94.5</v>
      </c>
      <c r="AD1221" s="436">
        <v>57.7</v>
      </c>
      <c r="AE1221" s="436">
        <v>71.2</v>
      </c>
      <c r="AF1221" s="436">
        <v>77.3</v>
      </c>
      <c r="AG1221" s="436">
        <v>422.62302600000004</v>
      </c>
      <c r="AH1221" s="436">
        <v>633.93453900000009</v>
      </c>
      <c r="AI1221" s="436">
        <v>1098.8198676000002</v>
      </c>
      <c r="AJ1221" s="436">
        <v>612.80338770000003</v>
      </c>
      <c r="AK1221" s="432">
        <v>150</v>
      </c>
      <c r="AL1221" s="432">
        <v>260</v>
      </c>
      <c r="AM1221" s="432">
        <v>145</v>
      </c>
      <c r="AN1221" s="432">
        <v>30</v>
      </c>
      <c r="AO1221" s="432">
        <v>35</v>
      </c>
      <c r="AP1221" s="480">
        <v>1407</v>
      </c>
      <c r="AQ1221" s="480">
        <v>310</v>
      </c>
      <c r="AR1221" s="480">
        <v>1180</v>
      </c>
      <c r="AS1221" s="449">
        <v>34.299999999999997</v>
      </c>
      <c r="AT1221" s="432" t="s">
        <v>299</v>
      </c>
      <c r="AU1221" s="432" t="s">
        <v>197</v>
      </c>
      <c r="AV1221" s="450">
        <v>65</v>
      </c>
      <c r="AW1221" s="450">
        <v>76</v>
      </c>
      <c r="AX1221" s="450">
        <v>48</v>
      </c>
      <c r="AY1221" s="450">
        <v>58</v>
      </c>
      <c r="AZ1221" s="450">
        <v>59</v>
      </c>
      <c r="BA1221" s="450">
        <v>60</v>
      </c>
      <c r="BB1221" s="450">
        <v>58</v>
      </c>
      <c r="BC1221" s="450">
        <v>55</v>
      </c>
      <c r="BD1221" s="450">
        <v>42</v>
      </c>
      <c r="BE1221" s="451">
        <f t="shared" si="75"/>
        <v>670.76779661016951</v>
      </c>
      <c r="BF1221" s="450">
        <v>1800</v>
      </c>
      <c r="BG1221" s="451">
        <f t="shared" si="76"/>
        <v>670.76779661016951</v>
      </c>
      <c r="BH1221" s="450">
        <v>1800</v>
      </c>
      <c r="BI1221" s="446">
        <v>55</v>
      </c>
      <c r="BJ1221" s="482" t="s">
        <v>199</v>
      </c>
      <c r="BK1221" s="482" t="s">
        <v>200</v>
      </c>
      <c r="BL1221" s="453">
        <v>1.1499999999999999</v>
      </c>
      <c r="BM1221" s="454">
        <v>40</v>
      </c>
      <c r="BN1221" s="454" t="s">
        <v>911</v>
      </c>
      <c r="BO1221" s="483" t="s">
        <v>912</v>
      </c>
      <c r="BP1221" s="454" t="s">
        <v>913</v>
      </c>
      <c r="BQ1221" s="454" t="s">
        <v>945</v>
      </c>
      <c r="BT1221" s="2">
        <v>157</v>
      </c>
    </row>
    <row r="1222" spans="1:72" ht="13.5" customHeight="1">
      <c r="A1222" s="54" t="s">
        <v>2051</v>
      </c>
      <c r="B1222" s="432" t="s">
        <v>1856</v>
      </c>
      <c r="C1222" s="432">
        <v>125</v>
      </c>
      <c r="D1222" s="432">
        <v>6</v>
      </c>
      <c r="E1222" s="432" t="s">
        <v>411</v>
      </c>
      <c r="F1222" s="433">
        <v>1190</v>
      </c>
      <c r="G1222" s="456">
        <v>1140</v>
      </c>
      <c r="H1222" s="479">
        <v>840</v>
      </c>
      <c r="I1222" s="435" t="s">
        <v>261</v>
      </c>
      <c r="J1222" s="436">
        <v>67</v>
      </c>
      <c r="K1222" s="437">
        <v>54</v>
      </c>
      <c r="L1222" s="438" t="s">
        <v>261</v>
      </c>
      <c r="M1222" s="475">
        <v>99</v>
      </c>
      <c r="N1222" s="437">
        <v>79</v>
      </c>
      <c r="O1222" s="438" t="s">
        <v>261</v>
      </c>
      <c r="P1222" s="475">
        <v>124</v>
      </c>
      <c r="Q1222" s="437">
        <v>99</v>
      </c>
      <c r="R1222" s="438" t="s">
        <v>261</v>
      </c>
      <c r="S1222" s="475">
        <v>155</v>
      </c>
      <c r="T1222" s="437">
        <v>124</v>
      </c>
      <c r="U1222" s="438" t="s">
        <v>261</v>
      </c>
      <c r="V1222" s="475">
        <v>907.5</v>
      </c>
      <c r="W1222" s="437">
        <v>726</v>
      </c>
      <c r="X1222" s="443" t="s">
        <v>231</v>
      </c>
      <c r="Y1222" s="436" t="s">
        <v>194</v>
      </c>
      <c r="Z1222" s="436">
        <v>94.8</v>
      </c>
      <c r="AA1222" s="436">
        <v>95.3</v>
      </c>
      <c r="AB1222" s="436">
        <v>95</v>
      </c>
      <c r="AC1222" s="436">
        <v>94.5</v>
      </c>
      <c r="AD1222" s="436">
        <v>62.3</v>
      </c>
      <c r="AE1222" s="436">
        <v>74.599999999999994</v>
      </c>
      <c r="AF1222" s="436">
        <v>79.8</v>
      </c>
      <c r="AG1222" s="436">
        <v>530.30707800000005</v>
      </c>
      <c r="AH1222" s="436">
        <v>795.46061700000007</v>
      </c>
      <c r="AI1222" s="436">
        <v>1299.2523411</v>
      </c>
      <c r="AJ1222" s="436">
        <v>768.94526310000003</v>
      </c>
      <c r="AK1222" s="432">
        <v>150</v>
      </c>
      <c r="AL1222" s="432">
        <v>245</v>
      </c>
      <c r="AM1222" s="432">
        <v>145</v>
      </c>
      <c r="AN1222" s="432">
        <v>25</v>
      </c>
      <c r="AO1222" s="432">
        <v>35</v>
      </c>
      <c r="AP1222" s="480">
        <v>1537</v>
      </c>
      <c r="AQ1222" s="480">
        <v>346</v>
      </c>
      <c r="AR1222" s="480">
        <v>1450</v>
      </c>
      <c r="AS1222" s="449">
        <v>40.299999999999997</v>
      </c>
      <c r="AT1222" s="432" t="s">
        <v>299</v>
      </c>
      <c r="AU1222" s="432" t="s">
        <v>197</v>
      </c>
      <c r="AV1222" s="450">
        <v>66</v>
      </c>
      <c r="AW1222" s="450">
        <v>77</v>
      </c>
      <c r="AX1222" s="450">
        <v>46</v>
      </c>
      <c r="AY1222" s="450">
        <v>58</v>
      </c>
      <c r="AZ1222" s="450">
        <v>61</v>
      </c>
      <c r="BA1222" s="450">
        <v>61</v>
      </c>
      <c r="BB1222" s="450">
        <v>59</v>
      </c>
      <c r="BC1222" s="450">
        <v>56</v>
      </c>
      <c r="BD1222" s="450">
        <v>41</v>
      </c>
      <c r="BE1222" s="451">
        <f t="shared" si="75"/>
        <v>670.76779661016951</v>
      </c>
      <c r="BF1222" s="450">
        <v>1800</v>
      </c>
      <c r="BG1222" s="451">
        <f t="shared" si="76"/>
        <v>670.76779661016951</v>
      </c>
      <c r="BH1222" s="450">
        <v>1800</v>
      </c>
      <c r="BI1222" s="446">
        <v>55</v>
      </c>
      <c r="BJ1222" s="482" t="s">
        <v>199</v>
      </c>
      <c r="BK1222" s="482" t="s">
        <v>200</v>
      </c>
      <c r="BL1222" s="453">
        <v>1.1499999999999999</v>
      </c>
      <c r="BM1222" s="454">
        <v>40</v>
      </c>
      <c r="BN1222" s="454" t="s">
        <v>911</v>
      </c>
      <c r="BO1222" s="483" t="s">
        <v>912</v>
      </c>
      <c r="BP1222" s="454" t="s">
        <v>913</v>
      </c>
      <c r="BQ1222" s="454" t="s">
        <v>945</v>
      </c>
      <c r="BT1222" s="2">
        <v>167</v>
      </c>
    </row>
    <row r="1223" spans="1:72" ht="13.5" customHeight="1">
      <c r="A1223" s="54" t="s">
        <v>2052</v>
      </c>
      <c r="B1223" s="432" t="s">
        <v>1856</v>
      </c>
      <c r="C1223" s="432">
        <v>150</v>
      </c>
      <c r="D1223" s="432">
        <v>6</v>
      </c>
      <c r="E1223" s="432" t="s">
        <v>413</v>
      </c>
      <c r="F1223" s="433">
        <v>1190</v>
      </c>
      <c r="G1223" s="456">
        <v>1140</v>
      </c>
      <c r="H1223" s="479">
        <v>840</v>
      </c>
      <c r="I1223" s="435" t="s">
        <v>261</v>
      </c>
      <c r="J1223" s="436">
        <v>77</v>
      </c>
      <c r="K1223" s="437">
        <v>62</v>
      </c>
      <c r="L1223" s="438" t="s">
        <v>261</v>
      </c>
      <c r="M1223" s="475">
        <v>114</v>
      </c>
      <c r="N1223" s="437">
        <v>91</v>
      </c>
      <c r="O1223" s="438" t="s">
        <v>261</v>
      </c>
      <c r="P1223" s="475">
        <v>145</v>
      </c>
      <c r="Q1223" s="437">
        <v>116</v>
      </c>
      <c r="R1223" s="438" t="s">
        <v>261</v>
      </c>
      <c r="S1223" s="475">
        <v>182</v>
      </c>
      <c r="T1223" s="437">
        <v>146</v>
      </c>
      <c r="U1223" s="438" t="s">
        <v>261</v>
      </c>
      <c r="V1223" s="475">
        <v>1085</v>
      </c>
      <c r="W1223" s="437">
        <v>868</v>
      </c>
      <c r="X1223" s="443" t="s">
        <v>231</v>
      </c>
      <c r="Y1223" s="436" t="s">
        <v>194</v>
      </c>
      <c r="Z1223" s="436">
        <v>95.1</v>
      </c>
      <c r="AA1223" s="436">
        <v>95.6</v>
      </c>
      <c r="AB1223" s="436">
        <v>95.8</v>
      </c>
      <c r="AC1223" s="436">
        <v>95.4</v>
      </c>
      <c r="AD1223" s="436">
        <v>64.900000000000006</v>
      </c>
      <c r="AE1223" s="436">
        <v>75.900000000000006</v>
      </c>
      <c r="AF1223" s="436">
        <v>80.7</v>
      </c>
      <c r="AG1223" s="436">
        <v>662.33067600000004</v>
      </c>
      <c r="AH1223" s="436">
        <v>993.49601399999995</v>
      </c>
      <c r="AI1223" s="436">
        <v>1622.7101562000003</v>
      </c>
      <c r="AJ1223" s="436">
        <v>960.3794802000001</v>
      </c>
      <c r="AK1223" s="432">
        <v>150</v>
      </c>
      <c r="AL1223" s="432">
        <v>245</v>
      </c>
      <c r="AM1223" s="432">
        <v>145</v>
      </c>
      <c r="AN1223" s="432">
        <v>28</v>
      </c>
      <c r="AO1223" s="432">
        <v>43</v>
      </c>
      <c r="AP1223" s="480">
        <v>1747</v>
      </c>
      <c r="AQ1223" s="480">
        <v>409</v>
      </c>
      <c r="AR1223" s="480">
        <v>1720</v>
      </c>
      <c r="AS1223" s="449">
        <v>48.4</v>
      </c>
      <c r="AT1223" s="432" t="s">
        <v>299</v>
      </c>
      <c r="AU1223" s="432" t="s">
        <v>197</v>
      </c>
      <c r="AV1223" s="450">
        <v>64</v>
      </c>
      <c r="AW1223" s="450">
        <v>75</v>
      </c>
      <c r="AX1223" s="450">
        <v>45</v>
      </c>
      <c r="AY1223" s="450">
        <v>55</v>
      </c>
      <c r="AZ1223" s="450">
        <v>59</v>
      </c>
      <c r="BA1223" s="450">
        <v>60</v>
      </c>
      <c r="BB1223" s="450">
        <v>57</v>
      </c>
      <c r="BC1223" s="450">
        <v>50</v>
      </c>
      <c r="BD1223" s="450">
        <v>42</v>
      </c>
      <c r="BE1223" s="451">
        <f t="shared" si="75"/>
        <v>670.76779661016951</v>
      </c>
      <c r="BF1223" s="450">
        <v>1800</v>
      </c>
      <c r="BG1223" s="451">
        <f t="shared" si="76"/>
        <v>670.76779661016951</v>
      </c>
      <c r="BH1223" s="450">
        <v>1800</v>
      </c>
      <c r="BI1223" s="446">
        <v>55</v>
      </c>
      <c r="BJ1223" s="482" t="s">
        <v>199</v>
      </c>
      <c r="BK1223" s="482" t="s">
        <v>200</v>
      </c>
      <c r="BL1223" s="453">
        <v>1.1499999999999999</v>
      </c>
      <c r="BM1223" s="454">
        <v>40</v>
      </c>
      <c r="BN1223" s="454" t="s">
        <v>911</v>
      </c>
      <c r="BO1223" s="483" t="s">
        <v>912</v>
      </c>
      <c r="BP1223" s="454" t="s">
        <v>913</v>
      </c>
      <c r="BQ1223" s="454" t="s">
        <v>945</v>
      </c>
      <c r="BT1223" s="2">
        <v>182</v>
      </c>
    </row>
    <row r="1224" spans="1:72" ht="13.5" customHeight="1">
      <c r="A1224" s="54" t="s">
        <v>2053</v>
      </c>
      <c r="B1224" s="432" t="s">
        <v>1856</v>
      </c>
      <c r="C1224" s="432">
        <v>200</v>
      </c>
      <c r="D1224" s="432">
        <v>6</v>
      </c>
      <c r="E1224" s="432" t="s">
        <v>421</v>
      </c>
      <c r="F1224" s="433">
        <v>1190</v>
      </c>
      <c r="G1224" s="456">
        <v>1140</v>
      </c>
      <c r="H1224" s="479">
        <v>840</v>
      </c>
      <c r="I1224" s="435" t="s">
        <v>261</v>
      </c>
      <c r="J1224" s="436">
        <v>112</v>
      </c>
      <c r="K1224" s="437">
        <v>90</v>
      </c>
      <c r="L1224" s="438" t="s">
        <v>261</v>
      </c>
      <c r="M1224" s="475">
        <v>155</v>
      </c>
      <c r="N1224" s="437">
        <v>124</v>
      </c>
      <c r="O1224" s="438" t="s">
        <v>261</v>
      </c>
      <c r="P1224" s="475">
        <v>195</v>
      </c>
      <c r="Q1224" s="437">
        <v>156</v>
      </c>
      <c r="R1224" s="438" t="s">
        <v>261</v>
      </c>
      <c r="S1224" s="475">
        <v>243</v>
      </c>
      <c r="T1224" s="437">
        <v>194</v>
      </c>
      <c r="U1224" s="438" t="s">
        <v>261</v>
      </c>
      <c r="V1224" s="475">
        <v>1450</v>
      </c>
      <c r="W1224" s="437">
        <v>1160</v>
      </c>
      <c r="X1224" s="443" t="s">
        <v>231</v>
      </c>
      <c r="Y1224" s="436" t="s">
        <v>194</v>
      </c>
      <c r="Z1224" s="436">
        <v>95.3</v>
      </c>
      <c r="AA1224" s="436">
        <v>95.7</v>
      </c>
      <c r="AB1224" s="436">
        <v>95.8</v>
      </c>
      <c r="AC1224" s="436">
        <v>95.4</v>
      </c>
      <c r="AD1224" s="436">
        <v>63.3</v>
      </c>
      <c r="AE1224" s="436">
        <v>74.900000000000006</v>
      </c>
      <c r="AF1224" s="436">
        <v>80.400000000000006</v>
      </c>
      <c r="AG1224" s="436">
        <v>882.86171400000001</v>
      </c>
      <c r="AH1224" s="436">
        <v>1633.2941708999999</v>
      </c>
      <c r="AI1224" s="436">
        <v>2383.7266278000002</v>
      </c>
      <c r="AJ1224" s="436">
        <v>1545.0079995000001</v>
      </c>
      <c r="AK1224" s="432">
        <v>185</v>
      </c>
      <c r="AL1224" s="432">
        <v>270</v>
      </c>
      <c r="AM1224" s="432">
        <v>175</v>
      </c>
      <c r="AN1224" s="432">
        <v>25</v>
      </c>
      <c r="AO1224" s="432">
        <v>32</v>
      </c>
      <c r="AP1224" s="480">
        <v>2075</v>
      </c>
      <c r="AQ1224" s="480">
        <v>506</v>
      </c>
      <c r="AR1224" s="480">
        <v>2240</v>
      </c>
      <c r="AS1224" s="449">
        <v>60.5</v>
      </c>
      <c r="AT1224" s="432" t="s">
        <v>299</v>
      </c>
      <c r="AU1224" s="432" t="s">
        <v>197</v>
      </c>
      <c r="AV1224" s="450">
        <v>74</v>
      </c>
      <c r="AW1224" s="450">
        <v>86</v>
      </c>
      <c r="AX1224" s="450">
        <v>57</v>
      </c>
      <c r="AY1224" s="450">
        <v>65</v>
      </c>
      <c r="AZ1224" s="450">
        <v>69</v>
      </c>
      <c r="BA1224" s="450">
        <v>70</v>
      </c>
      <c r="BB1224" s="450">
        <v>65</v>
      </c>
      <c r="BC1224" s="450">
        <v>61</v>
      </c>
      <c r="BD1224" s="450">
        <v>52</v>
      </c>
      <c r="BE1224" s="451">
        <f t="shared" si="75"/>
        <v>670.76779661016951</v>
      </c>
      <c r="BF1224" s="450">
        <v>1800</v>
      </c>
      <c r="BG1224" s="451">
        <f t="shared" si="76"/>
        <v>670.76779661016951</v>
      </c>
      <c r="BH1224" s="450">
        <v>1800</v>
      </c>
      <c r="BI1224" s="446">
        <v>55</v>
      </c>
      <c r="BJ1224" s="482" t="s">
        <v>199</v>
      </c>
      <c r="BK1224" s="482" t="s">
        <v>200</v>
      </c>
      <c r="BL1224" s="453">
        <v>1.1499999999999999</v>
      </c>
      <c r="BM1224" s="454">
        <v>40</v>
      </c>
      <c r="BN1224" s="454" t="s">
        <v>911</v>
      </c>
      <c r="BO1224" s="483" t="s">
        <v>912</v>
      </c>
      <c r="BP1224" s="454" t="s">
        <v>913</v>
      </c>
      <c r="BQ1224" s="454" t="s">
        <v>945</v>
      </c>
      <c r="BT1224" s="2">
        <v>190</v>
      </c>
    </row>
    <row r="1225" spans="1:72" ht="13.5" customHeight="1">
      <c r="A1225" s="54" t="s">
        <v>2054</v>
      </c>
      <c r="B1225" s="432" t="s">
        <v>1856</v>
      </c>
      <c r="C1225" s="432">
        <v>250</v>
      </c>
      <c r="D1225" s="432">
        <v>6</v>
      </c>
      <c r="E1225" s="432" t="s">
        <v>421</v>
      </c>
      <c r="F1225" s="433">
        <v>1190</v>
      </c>
      <c r="G1225" s="456">
        <v>1140</v>
      </c>
      <c r="H1225" s="479">
        <v>840</v>
      </c>
      <c r="I1225" s="435" t="s">
        <v>261</v>
      </c>
      <c r="J1225" s="436">
        <v>139</v>
      </c>
      <c r="K1225" s="437">
        <v>111</v>
      </c>
      <c r="L1225" s="438" t="s">
        <v>261</v>
      </c>
      <c r="M1225" s="475">
        <v>191</v>
      </c>
      <c r="N1225" s="437">
        <v>153</v>
      </c>
      <c r="O1225" s="438" t="s">
        <v>261</v>
      </c>
      <c r="P1225" s="475">
        <v>243</v>
      </c>
      <c r="Q1225" s="437">
        <v>195</v>
      </c>
      <c r="R1225" s="438" t="s">
        <v>261</v>
      </c>
      <c r="S1225" s="475">
        <v>306</v>
      </c>
      <c r="T1225" s="437">
        <v>245</v>
      </c>
      <c r="U1225" s="438" t="s">
        <v>261</v>
      </c>
      <c r="V1225" s="475">
        <v>1825</v>
      </c>
      <c r="W1225" s="437">
        <v>1460</v>
      </c>
      <c r="X1225" s="443" t="s">
        <v>231</v>
      </c>
      <c r="Y1225" s="436" t="s">
        <v>194</v>
      </c>
      <c r="Z1225" s="436">
        <v>95.5</v>
      </c>
      <c r="AA1225" s="436">
        <v>95.9</v>
      </c>
      <c r="AB1225" s="436">
        <v>95.8</v>
      </c>
      <c r="AC1225" s="436">
        <v>95.4</v>
      </c>
      <c r="AD1225" s="436">
        <v>64.900000000000006</v>
      </c>
      <c r="AE1225" s="436">
        <v>76.2</v>
      </c>
      <c r="AF1225" s="436">
        <v>82</v>
      </c>
      <c r="AG1225" s="436">
        <v>1109.3</v>
      </c>
      <c r="AH1225" s="436">
        <v>1774.9</v>
      </c>
      <c r="AI1225" s="436">
        <v>2884.2</v>
      </c>
      <c r="AJ1225" s="436">
        <v>1697.2</v>
      </c>
      <c r="AK1225" s="432">
        <v>160</v>
      </c>
      <c r="AL1225" s="432">
        <v>260</v>
      </c>
      <c r="AM1225" s="432">
        <v>153</v>
      </c>
      <c r="AN1225" s="432">
        <v>20</v>
      </c>
      <c r="AO1225" s="432">
        <v>25</v>
      </c>
      <c r="AP1225" s="480">
        <v>2234</v>
      </c>
      <c r="AQ1225" s="480">
        <v>563</v>
      </c>
      <c r="AR1225" s="480">
        <v>2740</v>
      </c>
      <c r="AS1225" s="449">
        <v>69.099999999999994</v>
      </c>
      <c r="AT1225" s="432" t="s">
        <v>299</v>
      </c>
      <c r="AU1225" s="432" t="s">
        <v>197</v>
      </c>
      <c r="AV1225" s="450">
        <v>74</v>
      </c>
      <c r="AW1225" s="450">
        <v>86</v>
      </c>
      <c r="AX1225" s="450">
        <v>57</v>
      </c>
      <c r="AY1225" s="450">
        <v>65</v>
      </c>
      <c r="AZ1225" s="450">
        <v>69</v>
      </c>
      <c r="BA1225" s="450">
        <v>70</v>
      </c>
      <c r="BB1225" s="450">
        <v>65</v>
      </c>
      <c r="BC1225" s="450">
        <v>61</v>
      </c>
      <c r="BD1225" s="450">
        <v>52</v>
      </c>
      <c r="BE1225" s="451">
        <f t="shared" si="75"/>
        <v>670.76779661016951</v>
      </c>
      <c r="BF1225" s="450">
        <v>1800</v>
      </c>
      <c r="BG1225" s="451">
        <f t="shared" si="76"/>
        <v>670.76779661016951</v>
      </c>
      <c r="BH1225" s="450">
        <v>1800</v>
      </c>
      <c r="BI1225" s="446">
        <v>55</v>
      </c>
      <c r="BJ1225" s="482" t="s">
        <v>199</v>
      </c>
      <c r="BK1225" s="482" t="s">
        <v>200</v>
      </c>
      <c r="BL1225" s="453">
        <v>1.1499999999999999</v>
      </c>
      <c r="BM1225" s="454">
        <v>40</v>
      </c>
      <c r="BN1225" s="454" t="s">
        <v>911</v>
      </c>
      <c r="BO1225" s="483" t="s">
        <v>912</v>
      </c>
      <c r="BP1225" s="454" t="s">
        <v>913</v>
      </c>
      <c r="BQ1225" s="454" t="s">
        <v>945</v>
      </c>
      <c r="BT1225" s="2">
        <v>180</v>
      </c>
    </row>
    <row r="1226" spans="1:72" ht="13.5" customHeight="1">
      <c r="A1226" s="54" t="s">
        <v>2055</v>
      </c>
      <c r="B1226" s="432" t="s">
        <v>1856</v>
      </c>
      <c r="C1226" s="432">
        <v>100</v>
      </c>
      <c r="D1226" s="432">
        <v>6</v>
      </c>
      <c r="E1226" s="432" t="s">
        <v>2014</v>
      </c>
      <c r="F1226" s="433">
        <v>1190</v>
      </c>
      <c r="G1226" s="456">
        <v>1140</v>
      </c>
      <c r="H1226" s="479">
        <v>840</v>
      </c>
      <c r="I1226" s="435" t="s">
        <v>261</v>
      </c>
      <c r="J1226" s="436">
        <v>63</v>
      </c>
      <c r="K1226" s="437">
        <v>50</v>
      </c>
      <c r="L1226" s="438" t="s">
        <v>261</v>
      </c>
      <c r="M1226" s="475">
        <v>75</v>
      </c>
      <c r="N1226" s="437">
        <v>60</v>
      </c>
      <c r="O1226" s="438" t="s">
        <v>261</v>
      </c>
      <c r="P1226" s="475">
        <v>97</v>
      </c>
      <c r="Q1226" s="437">
        <v>77</v>
      </c>
      <c r="R1226" s="438" t="s">
        <v>261</v>
      </c>
      <c r="S1226" s="475">
        <v>128</v>
      </c>
      <c r="T1226" s="437">
        <v>102</v>
      </c>
      <c r="U1226" s="438" t="s">
        <v>261</v>
      </c>
      <c r="V1226" s="475">
        <v>725</v>
      </c>
      <c r="W1226" s="437">
        <v>580</v>
      </c>
      <c r="X1226" s="443" t="s">
        <v>231</v>
      </c>
      <c r="Y1226" s="436" t="s">
        <v>194</v>
      </c>
      <c r="Z1226" s="436">
        <v>94.3</v>
      </c>
      <c r="AA1226" s="436">
        <v>95</v>
      </c>
      <c r="AB1226" s="436">
        <v>95</v>
      </c>
      <c r="AC1226" s="436">
        <v>94.5</v>
      </c>
      <c r="AD1226" s="436">
        <v>57.7</v>
      </c>
      <c r="AE1226" s="436">
        <v>71.2</v>
      </c>
      <c r="AF1226" s="436">
        <v>77.3</v>
      </c>
      <c r="AG1226" s="436">
        <v>422.62302600000004</v>
      </c>
      <c r="AH1226" s="436">
        <v>633.93453900000009</v>
      </c>
      <c r="AI1226" s="436">
        <v>1098.8198676000002</v>
      </c>
      <c r="AJ1226" s="436">
        <v>612.80338770000003</v>
      </c>
      <c r="AK1226" s="432">
        <v>150</v>
      </c>
      <c r="AL1226" s="432">
        <v>260</v>
      </c>
      <c r="AM1226" s="432">
        <v>145</v>
      </c>
      <c r="AN1226" s="432">
        <v>30</v>
      </c>
      <c r="AO1226" s="432">
        <v>35</v>
      </c>
      <c r="AP1226" s="480">
        <v>1468</v>
      </c>
      <c r="AQ1226" s="480">
        <v>336</v>
      </c>
      <c r="AR1226" s="480">
        <v>1180</v>
      </c>
      <c r="AS1226" s="449">
        <v>34.299999999999997</v>
      </c>
      <c r="AT1226" s="432" t="s">
        <v>299</v>
      </c>
      <c r="AU1226" s="432" t="s">
        <v>197</v>
      </c>
      <c r="AV1226" s="450">
        <v>65</v>
      </c>
      <c r="AW1226" s="450">
        <v>76</v>
      </c>
      <c r="AX1226" s="450">
        <v>48</v>
      </c>
      <c r="AY1226" s="450">
        <v>58</v>
      </c>
      <c r="AZ1226" s="450">
        <v>59</v>
      </c>
      <c r="BA1226" s="450">
        <v>60</v>
      </c>
      <c r="BB1226" s="450">
        <v>58</v>
      </c>
      <c r="BC1226" s="450">
        <v>55</v>
      </c>
      <c r="BD1226" s="450">
        <v>42</v>
      </c>
      <c r="BE1226" s="451">
        <f t="shared" si="75"/>
        <v>670.76779661016951</v>
      </c>
      <c r="BF1226" s="450">
        <v>1800</v>
      </c>
      <c r="BG1226" s="451">
        <f t="shared" si="76"/>
        <v>670.76779661016951</v>
      </c>
      <c r="BH1226" s="450">
        <v>1800</v>
      </c>
      <c r="BI1226" s="446">
        <v>55</v>
      </c>
      <c r="BJ1226" s="482" t="s">
        <v>199</v>
      </c>
      <c r="BK1226" s="482" t="s">
        <v>200</v>
      </c>
      <c r="BL1226" s="453">
        <v>1.1499999999999999</v>
      </c>
      <c r="BM1226" s="454">
        <v>40</v>
      </c>
      <c r="BN1226" s="454" t="s">
        <v>911</v>
      </c>
      <c r="BO1226" s="483" t="s">
        <v>912</v>
      </c>
      <c r="BP1226" s="454" t="s">
        <v>913</v>
      </c>
      <c r="BQ1226" s="454" t="s">
        <v>945</v>
      </c>
      <c r="BT1226" s="2">
        <v>157</v>
      </c>
    </row>
    <row r="1227" spans="1:72" ht="13.5" customHeight="1">
      <c r="A1227" s="54" t="s">
        <v>2056</v>
      </c>
      <c r="B1227" s="432" t="s">
        <v>1856</v>
      </c>
      <c r="C1227" s="432">
        <v>125</v>
      </c>
      <c r="D1227" s="432">
        <v>6</v>
      </c>
      <c r="E1227" s="432" t="s">
        <v>2020</v>
      </c>
      <c r="F1227" s="433">
        <v>1190</v>
      </c>
      <c r="G1227" s="456">
        <v>1140</v>
      </c>
      <c r="H1227" s="479">
        <v>840</v>
      </c>
      <c r="I1227" s="435" t="s">
        <v>261</v>
      </c>
      <c r="J1227" s="436">
        <v>67</v>
      </c>
      <c r="K1227" s="437">
        <v>54</v>
      </c>
      <c r="L1227" s="438" t="s">
        <v>261</v>
      </c>
      <c r="M1227" s="475">
        <v>99</v>
      </c>
      <c r="N1227" s="437">
        <v>79</v>
      </c>
      <c r="O1227" s="438" t="s">
        <v>261</v>
      </c>
      <c r="P1227" s="475">
        <v>124</v>
      </c>
      <c r="Q1227" s="437">
        <v>99</v>
      </c>
      <c r="R1227" s="438" t="s">
        <v>261</v>
      </c>
      <c r="S1227" s="475">
        <v>155</v>
      </c>
      <c r="T1227" s="437">
        <v>124</v>
      </c>
      <c r="U1227" s="438" t="s">
        <v>261</v>
      </c>
      <c r="V1227" s="475">
        <v>907.5</v>
      </c>
      <c r="W1227" s="437">
        <v>726</v>
      </c>
      <c r="X1227" s="443" t="s">
        <v>231</v>
      </c>
      <c r="Y1227" s="436" t="s">
        <v>194</v>
      </c>
      <c r="Z1227" s="436">
        <v>94.8</v>
      </c>
      <c r="AA1227" s="436">
        <v>95.3</v>
      </c>
      <c r="AB1227" s="436">
        <v>95</v>
      </c>
      <c r="AC1227" s="436">
        <v>94.5</v>
      </c>
      <c r="AD1227" s="436">
        <v>62.3</v>
      </c>
      <c r="AE1227" s="436">
        <v>74.599999999999994</v>
      </c>
      <c r="AF1227" s="436">
        <v>79.8</v>
      </c>
      <c r="AG1227" s="436">
        <v>530.30707800000005</v>
      </c>
      <c r="AH1227" s="436">
        <v>795.46061700000007</v>
      </c>
      <c r="AI1227" s="436">
        <v>1299.2523411</v>
      </c>
      <c r="AJ1227" s="436">
        <v>768.94526310000003</v>
      </c>
      <c r="AK1227" s="432">
        <v>150</v>
      </c>
      <c r="AL1227" s="432">
        <v>245</v>
      </c>
      <c r="AM1227" s="432">
        <v>145</v>
      </c>
      <c r="AN1227" s="432">
        <v>25</v>
      </c>
      <c r="AO1227" s="432">
        <v>35</v>
      </c>
      <c r="AP1227" s="480">
        <v>1555</v>
      </c>
      <c r="AQ1227" s="480">
        <v>372</v>
      </c>
      <c r="AR1227" s="480">
        <v>1450</v>
      </c>
      <c r="AS1227" s="449">
        <v>40.299999999999997</v>
      </c>
      <c r="AT1227" s="432" t="s">
        <v>299</v>
      </c>
      <c r="AU1227" s="432" t="s">
        <v>197</v>
      </c>
      <c r="AV1227" s="450">
        <v>66</v>
      </c>
      <c r="AW1227" s="450">
        <v>77</v>
      </c>
      <c r="AX1227" s="450">
        <v>46</v>
      </c>
      <c r="AY1227" s="450">
        <v>58</v>
      </c>
      <c r="AZ1227" s="450">
        <v>61</v>
      </c>
      <c r="BA1227" s="450">
        <v>61</v>
      </c>
      <c r="BB1227" s="450">
        <v>59</v>
      </c>
      <c r="BC1227" s="450">
        <v>56</v>
      </c>
      <c r="BD1227" s="450">
        <v>41</v>
      </c>
      <c r="BE1227" s="451">
        <f t="shared" si="75"/>
        <v>670.76779661016951</v>
      </c>
      <c r="BF1227" s="450">
        <v>1800</v>
      </c>
      <c r="BG1227" s="451">
        <f t="shared" si="76"/>
        <v>670.76779661016951</v>
      </c>
      <c r="BH1227" s="450">
        <v>1800</v>
      </c>
      <c r="BI1227" s="446">
        <v>55</v>
      </c>
      <c r="BJ1227" s="482" t="s">
        <v>199</v>
      </c>
      <c r="BK1227" s="482" t="s">
        <v>200</v>
      </c>
      <c r="BL1227" s="453">
        <v>1.1499999999999999</v>
      </c>
      <c r="BM1227" s="454">
        <v>40</v>
      </c>
      <c r="BN1227" s="454" t="s">
        <v>911</v>
      </c>
      <c r="BO1227" s="483" t="s">
        <v>912</v>
      </c>
      <c r="BP1227" s="454" t="s">
        <v>913</v>
      </c>
      <c r="BQ1227" s="454" t="s">
        <v>945</v>
      </c>
      <c r="BT1227" s="2">
        <v>167</v>
      </c>
    </row>
    <row r="1228" spans="1:72" ht="13.5" customHeight="1">
      <c r="A1228" s="54" t="s">
        <v>2057</v>
      </c>
      <c r="B1228" s="432" t="s">
        <v>1856</v>
      </c>
      <c r="C1228" s="432">
        <v>150</v>
      </c>
      <c r="D1228" s="432">
        <v>6</v>
      </c>
      <c r="E1228" s="432" t="s">
        <v>2028</v>
      </c>
      <c r="F1228" s="433">
        <v>1190</v>
      </c>
      <c r="G1228" s="456">
        <v>1140</v>
      </c>
      <c r="H1228" s="479">
        <v>840</v>
      </c>
      <c r="I1228" s="435" t="s">
        <v>261</v>
      </c>
      <c r="J1228" s="436">
        <v>77</v>
      </c>
      <c r="K1228" s="437">
        <v>62</v>
      </c>
      <c r="L1228" s="438" t="s">
        <v>261</v>
      </c>
      <c r="M1228" s="475">
        <v>114</v>
      </c>
      <c r="N1228" s="437">
        <v>91</v>
      </c>
      <c r="O1228" s="438" t="s">
        <v>261</v>
      </c>
      <c r="P1228" s="475">
        <v>145</v>
      </c>
      <c r="Q1228" s="437">
        <v>116</v>
      </c>
      <c r="R1228" s="438" t="s">
        <v>261</v>
      </c>
      <c r="S1228" s="475">
        <v>182</v>
      </c>
      <c r="T1228" s="437">
        <v>146</v>
      </c>
      <c r="U1228" s="438" t="s">
        <v>261</v>
      </c>
      <c r="V1228" s="475">
        <v>1085</v>
      </c>
      <c r="W1228" s="437">
        <v>868</v>
      </c>
      <c r="X1228" s="443" t="s">
        <v>231</v>
      </c>
      <c r="Y1228" s="436" t="s">
        <v>194</v>
      </c>
      <c r="Z1228" s="436">
        <v>95.1</v>
      </c>
      <c r="AA1228" s="436">
        <v>95.6</v>
      </c>
      <c r="AB1228" s="436">
        <v>95.8</v>
      </c>
      <c r="AC1228" s="436">
        <v>95.4</v>
      </c>
      <c r="AD1228" s="436">
        <v>64.900000000000006</v>
      </c>
      <c r="AE1228" s="436">
        <v>75.900000000000006</v>
      </c>
      <c r="AF1228" s="436">
        <v>80.7</v>
      </c>
      <c r="AG1228" s="436">
        <v>662.33067600000004</v>
      </c>
      <c r="AH1228" s="436">
        <v>993.49601399999995</v>
      </c>
      <c r="AI1228" s="436">
        <v>1622.7101562000003</v>
      </c>
      <c r="AJ1228" s="436">
        <v>960.3794802000001</v>
      </c>
      <c r="AK1228" s="432">
        <v>150</v>
      </c>
      <c r="AL1228" s="432">
        <v>245</v>
      </c>
      <c r="AM1228" s="432">
        <v>145</v>
      </c>
      <c r="AN1228" s="432">
        <v>28</v>
      </c>
      <c r="AO1228" s="432">
        <v>43</v>
      </c>
      <c r="AP1228" s="480">
        <v>1807</v>
      </c>
      <c r="AQ1228" s="480">
        <v>435</v>
      </c>
      <c r="AR1228" s="480">
        <v>1720</v>
      </c>
      <c r="AS1228" s="449">
        <v>48.4</v>
      </c>
      <c r="AT1228" s="432" t="s">
        <v>299</v>
      </c>
      <c r="AU1228" s="432" t="s">
        <v>197</v>
      </c>
      <c r="AV1228" s="450">
        <v>64</v>
      </c>
      <c r="AW1228" s="450">
        <v>75</v>
      </c>
      <c r="AX1228" s="450">
        <v>45</v>
      </c>
      <c r="AY1228" s="450">
        <v>55</v>
      </c>
      <c r="AZ1228" s="450">
        <v>59</v>
      </c>
      <c r="BA1228" s="450">
        <v>60</v>
      </c>
      <c r="BB1228" s="450">
        <v>57</v>
      </c>
      <c r="BC1228" s="450">
        <v>50</v>
      </c>
      <c r="BD1228" s="450">
        <v>42</v>
      </c>
      <c r="BE1228" s="451">
        <f t="shared" si="75"/>
        <v>670.76779661016951</v>
      </c>
      <c r="BF1228" s="450">
        <v>1800</v>
      </c>
      <c r="BG1228" s="451">
        <f t="shared" si="76"/>
        <v>670.76779661016951</v>
      </c>
      <c r="BH1228" s="450">
        <v>1800</v>
      </c>
      <c r="BI1228" s="446">
        <v>55</v>
      </c>
      <c r="BJ1228" s="482" t="s">
        <v>199</v>
      </c>
      <c r="BK1228" s="482" t="s">
        <v>200</v>
      </c>
      <c r="BL1228" s="453">
        <v>1.1499999999999999</v>
      </c>
      <c r="BM1228" s="454">
        <v>40</v>
      </c>
      <c r="BN1228" s="454" t="s">
        <v>911</v>
      </c>
      <c r="BO1228" s="483" t="s">
        <v>912</v>
      </c>
      <c r="BP1228" s="454" t="s">
        <v>913</v>
      </c>
      <c r="BQ1228" s="454" t="s">
        <v>945</v>
      </c>
      <c r="BT1228" s="2">
        <v>182</v>
      </c>
    </row>
    <row r="1229" spans="1:72" ht="13.5" customHeight="1">
      <c r="A1229" s="54" t="s">
        <v>2058</v>
      </c>
      <c r="B1229" s="432" t="s">
        <v>1856</v>
      </c>
      <c r="C1229" s="432">
        <v>200</v>
      </c>
      <c r="D1229" s="432">
        <v>6</v>
      </c>
      <c r="E1229" s="432" t="s">
        <v>2033</v>
      </c>
      <c r="F1229" s="433">
        <v>1190</v>
      </c>
      <c r="G1229" s="456">
        <v>1140</v>
      </c>
      <c r="H1229" s="479">
        <v>840</v>
      </c>
      <c r="I1229" s="435" t="s">
        <v>261</v>
      </c>
      <c r="J1229" s="436">
        <v>112</v>
      </c>
      <c r="K1229" s="437">
        <v>90</v>
      </c>
      <c r="L1229" s="438" t="s">
        <v>261</v>
      </c>
      <c r="M1229" s="475">
        <v>155</v>
      </c>
      <c r="N1229" s="437">
        <v>124</v>
      </c>
      <c r="O1229" s="438" t="s">
        <v>261</v>
      </c>
      <c r="P1229" s="475">
        <v>195</v>
      </c>
      <c r="Q1229" s="437">
        <v>156</v>
      </c>
      <c r="R1229" s="438" t="s">
        <v>261</v>
      </c>
      <c r="S1229" s="475">
        <v>243</v>
      </c>
      <c r="T1229" s="437">
        <v>194</v>
      </c>
      <c r="U1229" s="438" t="s">
        <v>261</v>
      </c>
      <c r="V1229" s="475">
        <v>1450</v>
      </c>
      <c r="W1229" s="437">
        <v>1160</v>
      </c>
      <c r="X1229" s="443" t="s">
        <v>231</v>
      </c>
      <c r="Y1229" s="436" t="s">
        <v>194</v>
      </c>
      <c r="Z1229" s="436">
        <v>95.3</v>
      </c>
      <c r="AA1229" s="436">
        <v>95.7</v>
      </c>
      <c r="AB1229" s="436">
        <v>95.8</v>
      </c>
      <c r="AC1229" s="436">
        <v>95.4</v>
      </c>
      <c r="AD1229" s="436">
        <v>63.3</v>
      </c>
      <c r="AE1229" s="436">
        <v>74.900000000000006</v>
      </c>
      <c r="AF1229" s="436">
        <v>80.400000000000006</v>
      </c>
      <c r="AG1229" s="436">
        <v>882.86171400000001</v>
      </c>
      <c r="AH1229" s="436">
        <v>1633.2941708999999</v>
      </c>
      <c r="AI1229" s="436">
        <v>2383.7266278000002</v>
      </c>
      <c r="AJ1229" s="436">
        <v>1545.0079995000001</v>
      </c>
      <c r="AK1229" s="432">
        <v>185</v>
      </c>
      <c r="AL1229" s="432">
        <v>270</v>
      </c>
      <c r="AM1229" s="432">
        <v>175</v>
      </c>
      <c r="AN1229" s="432">
        <v>25</v>
      </c>
      <c r="AO1229" s="432">
        <v>32</v>
      </c>
      <c r="AP1229" s="480">
        <v>2138</v>
      </c>
      <c r="AQ1229" s="480">
        <v>535</v>
      </c>
      <c r="AR1229" s="480">
        <v>2240</v>
      </c>
      <c r="AS1229" s="449">
        <v>61.3</v>
      </c>
      <c r="AT1229" s="432" t="s">
        <v>299</v>
      </c>
      <c r="AU1229" s="432" t="s">
        <v>197</v>
      </c>
      <c r="AV1229" s="450">
        <v>74</v>
      </c>
      <c r="AW1229" s="450">
        <v>86</v>
      </c>
      <c r="AX1229" s="450">
        <v>57</v>
      </c>
      <c r="AY1229" s="450">
        <v>65</v>
      </c>
      <c r="AZ1229" s="450">
        <v>69</v>
      </c>
      <c r="BA1229" s="450">
        <v>70</v>
      </c>
      <c r="BB1229" s="450">
        <v>65</v>
      </c>
      <c r="BC1229" s="450">
        <v>61</v>
      </c>
      <c r="BD1229" s="450">
        <v>52</v>
      </c>
      <c r="BE1229" s="451">
        <f t="shared" si="75"/>
        <v>670.76779661016951</v>
      </c>
      <c r="BF1229" s="450">
        <v>1800</v>
      </c>
      <c r="BG1229" s="451">
        <f t="shared" si="76"/>
        <v>670.76779661016951</v>
      </c>
      <c r="BH1229" s="450">
        <v>1800</v>
      </c>
      <c r="BI1229" s="446">
        <v>55</v>
      </c>
      <c r="BJ1229" s="482" t="s">
        <v>199</v>
      </c>
      <c r="BK1229" s="482" t="s">
        <v>200</v>
      </c>
      <c r="BL1229" s="453">
        <v>1.1499999999999999</v>
      </c>
      <c r="BM1229" s="454">
        <v>40</v>
      </c>
      <c r="BN1229" s="454" t="s">
        <v>911</v>
      </c>
      <c r="BO1229" s="483" t="s">
        <v>912</v>
      </c>
      <c r="BP1229" s="454" t="s">
        <v>913</v>
      </c>
      <c r="BQ1229" s="454" t="s">
        <v>945</v>
      </c>
      <c r="BT1229" s="2">
        <v>190</v>
      </c>
    </row>
    <row r="1230" spans="1:72" ht="13.5" customHeight="1">
      <c r="A1230" s="54" t="s">
        <v>2059</v>
      </c>
      <c r="B1230" s="432" t="s">
        <v>1856</v>
      </c>
      <c r="C1230" s="432">
        <v>250</v>
      </c>
      <c r="D1230" s="432">
        <v>6</v>
      </c>
      <c r="E1230" s="432" t="s">
        <v>2033</v>
      </c>
      <c r="F1230" s="433">
        <v>1190</v>
      </c>
      <c r="G1230" s="456">
        <v>1140</v>
      </c>
      <c r="H1230" s="479">
        <v>840</v>
      </c>
      <c r="I1230" s="435" t="s">
        <v>261</v>
      </c>
      <c r="J1230" s="436">
        <v>139</v>
      </c>
      <c r="K1230" s="437">
        <v>111</v>
      </c>
      <c r="L1230" s="438" t="s">
        <v>261</v>
      </c>
      <c r="M1230" s="475">
        <v>191</v>
      </c>
      <c r="N1230" s="437">
        <v>153</v>
      </c>
      <c r="O1230" s="438" t="s">
        <v>261</v>
      </c>
      <c r="P1230" s="475">
        <v>243</v>
      </c>
      <c r="Q1230" s="437">
        <v>195</v>
      </c>
      <c r="R1230" s="438" t="s">
        <v>261</v>
      </c>
      <c r="S1230" s="475">
        <v>306</v>
      </c>
      <c r="T1230" s="437">
        <v>245</v>
      </c>
      <c r="U1230" s="438" t="s">
        <v>261</v>
      </c>
      <c r="V1230" s="475">
        <v>1825</v>
      </c>
      <c r="W1230" s="437">
        <v>1460</v>
      </c>
      <c r="X1230" s="443" t="s">
        <v>231</v>
      </c>
      <c r="Y1230" s="436" t="s">
        <v>194</v>
      </c>
      <c r="Z1230" s="436">
        <v>95.5</v>
      </c>
      <c r="AA1230" s="436">
        <v>95.9</v>
      </c>
      <c r="AB1230" s="436">
        <v>95.8</v>
      </c>
      <c r="AC1230" s="436">
        <v>95.4</v>
      </c>
      <c r="AD1230" s="436">
        <v>64.900000000000006</v>
      </c>
      <c r="AE1230" s="436">
        <v>76.2</v>
      </c>
      <c r="AF1230" s="436">
        <v>82</v>
      </c>
      <c r="AG1230" s="436">
        <v>1109.3</v>
      </c>
      <c r="AH1230" s="436">
        <v>1774.9</v>
      </c>
      <c r="AI1230" s="436">
        <v>2884.2</v>
      </c>
      <c r="AJ1230" s="436">
        <v>1697.2</v>
      </c>
      <c r="AK1230" s="432">
        <v>160</v>
      </c>
      <c r="AL1230" s="432">
        <v>260</v>
      </c>
      <c r="AM1230" s="432">
        <v>153</v>
      </c>
      <c r="AN1230" s="432">
        <v>20</v>
      </c>
      <c r="AO1230" s="432">
        <v>25</v>
      </c>
      <c r="AP1230" s="480">
        <v>2295</v>
      </c>
      <c r="AQ1230" s="480">
        <v>589</v>
      </c>
      <c r="AR1230" s="480">
        <v>2740</v>
      </c>
      <c r="AS1230" s="449">
        <v>69.900000000000006</v>
      </c>
      <c r="AT1230" s="432" t="s">
        <v>299</v>
      </c>
      <c r="AU1230" s="432" t="s">
        <v>197</v>
      </c>
      <c r="AV1230" s="450">
        <v>74</v>
      </c>
      <c r="AW1230" s="450">
        <v>86</v>
      </c>
      <c r="AX1230" s="450">
        <v>57</v>
      </c>
      <c r="AY1230" s="450">
        <v>65</v>
      </c>
      <c r="AZ1230" s="450">
        <v>69</v>
      </c>
      <c r="BA1230" s="450">
        <v>70</v>
      </c>
      <c r="BB1230" s="450">
        <v>65</v>
      </c>
      <c r="BC1230" s="450">
        <v>61</v>
      </c>
      <c r="BD1230" s="450">
        <v>52</v>
      </c>
      <c r="BE1230" s="451">
        <f t="shared" si="75"/>
        <v>670.76779661016951</v>
      </c>
      <c r="BF1230" s="450">
        <v>1800</v>
      </c>
      <c r="BG1230" s="451">
        <f t="shared" si="76"/>
        <v>670.76779661016951</v>
      </c>
      <c r="BH1230" s="450">
        <v>1800</v>
      </c>
      <c r="BI1230" s="446">
        <v>55</v>
      </c>
      <c r="BJ1230" s="482" t="s">
        <v>199</v>
      </c>
      <c r="BK1230" s="482" t="s">
        <v>200</v>
      </c>
      <c r="BL1230" s="453">
        <v>1.1499999999999999</v>
      </c>
      <c r="BM1230" s="454">
        <v>40</v>
      </c>
      <c r="BN1230" s="454" t="s">
        <v>911</v>
      </c>
      <c r="BO1230" s="483" t="s">
        <v>912</v>
      </c>
      <c r="BP1230" s="454" t="s">
        <v>913</v>
      </c>
      <c r="BQ1230" s="454" t="s">
        <v>945</v>
      </c>
      <c r="BT1230" s="2">
        <v>180</v>
      </c>
    </row>
    <row r="1231" spans="1:72" ht="13.5" customHeight="1">
      <c r="A1231" s="54" t="s">
        <v>2060</v>
      </c>
      <c r="B1231" s="432" t="s">
        <v>1856</v>
      </c>
      <c r="C1231" s="432">
        <v>300</v>
      </c>
      <c r="D1231" s="432">
        <v>6</v>
      </c>
      <c r="E1231" s="432" t="s">
        <v>2042</v>
      </c>
      <c r="F1231" s="433">
        <v>1190</v>
      </c>
      <c r="G1231" s="456">
        <v>1140</v>
      </c>
      <c r="H1231" s="479">
        <v>840</v>
      </c>
      <c r="I1231" s="435" t="s">
        <v>261</v>
      </c>
      <c r="J1231" s="436">
        <v>152</v>
      </c>
      <c r="K1231" s="437">
        <v>121.4</v>
      </c>
      <c r="L1231" s="438" t="s">
        <v>261</v>
      </c>
      <c r="M1231" s="475">
        <v>223</v>
      </c>
      <c r="N1231" s="437">
        <v>178</v>
      </c>
      <c r="O1231" s="438" t="s">
        <v>261</v>
      </c>
      <c r="P1231" s="475">
        <v>287</v>
      </c>
      <c r="Q1231" s="437">
        <v>229</v>
      </c>
      <c r="R1231" s="438" t="s">
        <v>261</v>
      </c>
      <c r="S1231" s="475">
        <v>364</v>
      </c>
      <c r="T1231" s="437">
        <v>291.2</v>
      </c>
      <c r="U1231" s="438" t="s">
        <v>261</v>
      </c>
      <c r="V1231" s="475">
        <v>2200</v>
      </c>
      <c r="W1231" s="437">
        <v>1760</v>
      </c>
      <c r="X1231" s="443" t="s">
        <v>231</v>
      </c>
      <c r="Y1231" s="436" t="s">
        <v>194</v>
      </c>
      <c r="Z1231" s="436">
        <v>95.7</v>
      </c>
      <c r="AA1231" s="436">
        <v>96</v>
      </c>
      <c r="AB1231" s="436">
        <v>95.8</v>
      </c>
      <c r="AC1231" s="436">
        <v>95.4</v>
      </c>
      <c r="AD1231" s="436">
        <v>66.7</v>
      </c>
      <c r="AE1231" s="436">
        <v>77.5</v>
      </c>
      <c r="AF1231" s="436">
        <v>82.9</v>
      </c>
      <c r="AG1231" s="436">
        <v>1333.5</v>
      </c>
      <c r="AH1231" s="436">
        <v>2133.6</v>
      </c>
      <c r="AI1231" s="436">
        <v>3467.1</v>
      </c>
      <c r="AJ1231" s="436">
        <v>2040.3</v>
      </c>
      <c r="AK1231" s="432">
        <v>160</v>
      </c>
      <c r="AL1231" s="432">
        <v>260</v>
      </c>
      <c r="AM1231" s="432">
        <v>153</v>
      </c>
      <c r="AN1231" s="432">
        <v>26</v>
      </c>
      <c r="AO1231" s="432">
        <v>33</v>
      </c>
      <c r="AP1231" s="480">
        <v>2845</v>
      </c>
      <c r="AQ1231" s="480">
        <v>739</v>
      </c>
      <c r="AR1231" s="480">
        <v>3240</v>
      </c>
      <c r="AS1231" s="449">
        <v>89</v>
      </c>
      <c r="AT1231" s="432" t="s">
        <v>299</v>
      </c>
      <c r="AU1231" s="432" t="s">
        <v>197</v>
      </c>
      <c r="AV1231" s="450">
        <v>75</v>
      </c>
      <c r="AW1231" s="450">
        <v>87</v>
      </c>
      <c r="AX1231" s="450">
        <v>58</v>
      </c>
      <c r="AY1231" s="450">
        <v>65</v>
      </c>
      <c r="AZ1231" s="450">
        <v>71</v>
      </c>
      <c r="BA1231" s="450">
        <v>71</v>
      </c>
      <c r="BB1231" s="450">
        <v>65</v>
      </c>
      <c r="BC1231" s="450">
        <v>62</v>
      </c>
      <c r="BD1231" s="450">
        <v>53</v>
      </c>
      <c r="BE1231" s="451">
        <f t="shared" si="75"/>
        <v>670.76779661016951</v>
      </c>
      <c r="BF1231" s="450">
        <v>1800</v>
      </c>
      <c r="BG1231" s="451">
        <f t="shared" si="76"/>
        <v>670.76779661016951</v>
      </c>
      <c r="BH1231" s="450">
        <v>1800</v>
      </c>
      <c r="BI1231" s="446">
        <v>55</v>
      </c>
      <c r="BJ1231" s="482" t="s">
        <v>199</v>
      </c>
      <c r="BK1231" s="482" t="s">
        <v>1875</v>
      </c>
      <c r="BL1231" s="453">
        <v>1.1499999999999999</v>
      </c>
      <c r="BM1231" s="454">
        <v>40</v>
      </c>
      <c r="BN1231" s="454" t="s">
        <v>911</v>
      </c>
      <c r="BO1231" s="483" t="s">
        <v>912</v>
      </c>
      <c r="BP1231" s="454" t="s">
        <v>913</v>
      </c>
      <c r="BQ1231" s="454" t="s">
        <v>945</v>
      </c>
      <c r="BT1231" s="2">
        <v>204</v>
      </c>
    </row>
    <row r="1232" spans="1:72" ht="13.5" customHeight="1">
      <c r="A1232" s="54" t="s">
        <v>2061</v>
      </c>
      <c r="B1232" s="432" t="s">
        <v>2006</v>
      </c>
      <c r="C1232" s="432">
        <v>100</v>
      </c>
      <c r="D1232" s="432">
        <v>6</v>
      </c>
      <c r="E1232" s="432" t="s">
        <v>378</v>
      </c>
      <c r="F1232" s="433">
        <v>1190</v>
      </c>
      <c r="G1232" s="456">
        <v>1140</v>
      </c>
      <c r="H1232" s="479">
        <v>840</v>
      </c>
      <c r="I1232" s="435" t="s">
        <v>261</v>
      </c>
      <c r="J1232" s="436">
        <v>63</v>
      </c>
      <c r="K1232" s="437">
        <v>50</v>
      </c>
      <c r="L1232" s="438" t="s">
        <v>261</v>
      </c>
      <c r="M1232" s="475">
        <v>75</v>
      </c>
      <c r="N1232" s="437">
        <v>60</v>
      </c>
      <c r="O1232" s="438" t="s">
        <v>261</v>
      </c>
      <c r="P1232" s="475">
        <v>97</v>
      </c>
      <c r="Q1232" s="437">
        <v>77</v>
      </c>
      <c r="R1232" s="438" t="s">
        <v>261</v>
      </c>
      <c r="S1232" s="475">
        <v>128</v>
      </c>
      <c r="T1232" s="437">
        <v>102</v>
      </c>
      <c r="U1232" s="438" t="s">
        <v>261</v>
      </c>
      <c r="V1232" s="475">
        <v>725</v>
      </c>
      <c r="W1232" s="437">
        <v>580</v>
      </c>
      <c r="X1232" s="443" t="s">
        <v>231</v>
      </c>
      <c r="Y1232" s="436" t="s">
        <v>194</v>
      </c>
      <c r="Z1232" s="436">
        <v>94.3</v>
      </c>
      <c r="AA1232" s="436">
        <v>95</v>
      </c>
      <c r="AB1232" s="436">
        <v>95</v>
      </c>
      <c r="AC1232" s="436">
        <v>94.5</v>
      </c>
      <c r="AD1232" s="436">
        <v>57.7</v>
      </c>
      <c r="AE1232" s="436">
        <v>71.2</v>
      </c>
      <c r="AF1232" s="436">
        <v>77.3</v>
      </c>
      <c r="AG1232" s="436">
        <v>422.62302600000004</v>
      </c>
      <c r="AH1232" s="436">
        <v>633.93453900000009</v>
      </c>
      <c r="AI1232" s="436">
        <v>1098.8198676000002</v>
      </c>
      <c r="AJ1232" s="436">
        <v>612.80338770000003</v>
      </c>
      <c r="AK1232" s="432">
        <v>150</v>
      </c>
      <c r="AL1232" s="432">
        <v>260</v>
      </c>
      <c r="AM1232" s="432">
        <v>145</v>
      </c>
      <c r="AN1232" s="432">
        <v>30</v>
      </c>
      <c r="AO1232" s="432">
        <v>35</v>
      </c>
      <c r="AP1232" s="480">
        <v>1452</v>
      </c>
      <c r="AQ1232" s="480">
        <v>336</v>
      </c>
      <c r="AR1232" s="480">
        <v>1180</v>
      </c>
      <c r="AS1232" s="449">
        <v>59.6</v>
      </c>
      <c r="AT1232" s="432" t="s">
        <v>299</v>
      </c>
      <c r="AU1232" s="432" t="s">
        <v>197</v>
      </c>
      <c r="AV1232" s="450">
        <v>65</v>
      </c>
      <c r="AW1232" s="450">
        <v>76</v>
      </c>
      <c r="AX1232" s="450">
        <v>48</v>
      </c>
      <c r="AY1232" s="450">
        <v>58</v>
      </c>
      <c r="AZ1232" s="450">
        <v>59</v>
      </c>
      <c r="BA1232" s="450">
        <v>60</v>
      </c>
      <c r="BB1232" s="450">
        <v>58</v>
      </c>
      <c r="BC1232" s="450">
        <v>55</v>
      </c>
      <c r="BD1232" s="450">
        <v>42</v>
      </c>
      <c r="BE1232" s="451">
        <f t="shared" si="75"/>
        <v>670.76779661016951</v>
      </c>
      <c r="BF1232" s="450">
        <v>1800</v>
      </c>
      <c r="BG1232" s="451">
        <f t="shared" si="76"/>
        <v>670.76779661016951</v>
      </c>
      <c r="BH1232" s="450">
        <v>1800</v>
      </c>
      <c r="BI1232" s="446">
        <v>56</v>
      </c>
      <c r="BJ1232" s="482" t="s">
        <v>199</v>
      </c>
      <c r="BK1232" s="482" t="s">
        <v>200</v>
      </c>
      <c r="BL1232" s="453">
        <v>1.1499999999999999</v>
      </c>
      <c r="BM1232" s="454">
        <v>40</v>
      </c>
      <c r="BN1232" s="454" t="s">
        <v>911</v>
      </c>
      <c r="BO1232" s="483" t="s">
        <v>912</v>
      </c>
      <c r="BP1232" s="454" t="s">
        <v>913</v>
      </c>
      <c r="BQ1232" s="454" t="s">
        <v>945</v>
      </c>
      <c r="BT1232" s="2">
        <v>157</v>
      </c>
    </row>
    <row r="1233" spans="1:72" ht="13.5" customHeight="1">
      <c r="A1233" s="54" t="s">
        <v>2062</v>
      </c>
      <c r="B1233" s="432" t="s">
        <v>2006</v>
      </c>
      <c r="C1233" s="432">
        <v>125</v>
      </c>
      <c r="D1233" s="432">
        <v>6</v>
      </c>
      <c r="E1233" s="432" t="s">
        <v>383</v>
      </c>
      <c r="F1233" s="433">
        <v>1190</v>
      </c>
      <c r="G1233" s="456">
        <v>1140</v>
      </c>
      <c r="H1233" s="479">
        <v>840</v>
      </c>
      <c r="I1233" s="435" t="s">
        <v>261</v>
      </c>
      <c r="J1233" s="436">
        <v>67</v>
      </c>
      <c r="K1233" s="437">
        <v>54</v>
      </c>
      <c r="L1233" s="438" t="s">
        <v>261</v>
      </c>
      <c r="M1233" s="475">
        <v>99</v>
      </c>
      <c r="N1233" s="437">
        <v>79</v>
      </c>
      <c r="O1233" s="438" t="s">
        <v>261</v>
      </c>
      <c r="P1233" s="475">
        <v>124</v>
      </c>
      <c r="Q1233" s="437">
        <v>99</v>
      </c>
      <c r="R1233" s="438" t="s">
        <v>261</v>
      </c>
      <c r="S1233" s="475">
        <v>155</v>
      </c>
      <c r="T1233" s="437">
        <v>124</v>
      </c>
      <c r="U1233" s="438" t="s">
        <v>261</v>
      </c>
      <c r="V1233" s="475">
        <v>907.5</v>
      </c>
      <c r="W1233" s="437">
        <v>726</v>
      </c>
      <c r="X1233" s="443" t="s">
        <v>231</v>
      </c>
      <c r="Y1233" s="436" t="s">
        <v>194</v>
      </c>
      <c r="Z1233" s="436">
        <v>94.8</v>
      </c>
      <c r="AA1233" s="436">
        <v>95.3</v>
      </c>
      <c r="AB1233" s="436">
        <v>95</v>
      </c>
      <c r="AC1233" s="436">
        <v>94.5</v>
      </c>
      <c r="AD1233" s="436">
        <v>62.3</v>
      </c>
      <c r="AE1233" s="436">
        <v>74.599999999999994</v>
      </c>
      <c r="AF1233" s="436">
        <v>79.8</v>
      </c>
      <c r="AG1233" s="436">
        <v>530.30707800000005</v>
      </c>
      <c r="AH1233" s="436">
        <v>795.46061700000007</v>
      </c>
      <c r="AI1233" s="436">
        <v>1299.2523411</v>
      </c>
      <c r="AJ1233" s="436">
        <v>768.94526310000003</v>
      </c>
      <c r="AK1233" s="432">
        <v>150</v>
      </c>
      <c r="AL1233" s="432">
        <v>245</v>
      </c>
      <c r="AM1233" s="432">
        <v>145</v>
      </c>
      <c r="AN1233" s="432">
        <v>25</v>
      </c>
      <c r="AO1233" s="432">
        <v>35</v>
      </c>
      <c r="AP1233" s="480">
        <v>1540</v>
      </c>
      <c r="AQ1233" s="480">
        <v>372</v>
      </c>
      <c r="AR1233" s="480">
        <v>1450</v>
      </c>
      <c r="AS1233" s="449">
        <v>40.299999999999997</v>
      </c>
      <c r="AT1233" s="432" t="s">
        <v>299</v>
      </c>
      <c r="AU1233" s="432" t="s">
        <v>197</v>
      </c>
      <c r="AV1233" s="450">
        <v>66</v>
      </c>
      <c r="AW1233" s="450">
        <v>77</v>
      </c>
      <c r="AX1233" s="450">
        <v>46</v>
      </c>
      <c r="AY1233" s="450">
        <v>58</v>
      </c>
      <c r="AZ1233" s="450">
        <v>61</v>
      </c>
      <c r="BA1233" s="450">
        <v>61</v>
      </c>
      <c r="BB1233" s="450">
        <v>59</v>
      </c>
      <c r="BC1233" s="450">
        <v>56</v>
      </c>
      <c r="BD1233" s="450">
        <v>41</v>
      </c>
      <c r="BE1233" s="451">
        <f t="shared" si="75"/>
        <v>670.76779661016951</v>
      </c>
      <c r="BF1233" s="450">
        <v>1800</v>
      </c>
      <c r="BG1233" s="451">
        <f t="shared" si="76"/>
        <v>670.76779661016951</v>
      </c>
      <c r="BH1233" s="450">
        <v>1800</v>
      </c>
      <c r="BI1233" s="446">
        <v>56</v>
      </c>
      <c r="BJ1233" s="482" t="s">
        <v>199</v>
      </c>
      <c r="BK1233" s="482" t="s">
        <v>200</v>
      </c>
      <c r="BL1233" s="453">
        <v>1.1499999999999999</v>
      </c>
      <c r="BM1233" s="454">
        <v>40</v>
      </c>
      <c r="BN1233" s="454" t="s">
        <v>911</v>
      </c>
      <c r="BO1233" s="483" t="s">
        <v>912</v>
      </c>
      <c r="BP1233" s="454" t="s">
        <v>913</v>
      </c>
      <c r="BQ1233" s="454" t="s">
        <v>945</v>
      </c>
      <c r="BT1233" s="2">
        <v>167</v>
      </c>
    </row>
    <row r="1234" spans="1:72" ht="13.5" customHeight="1">
      <c r="A1234" s="54" t="s">
        <v>2063</v>
      </c>
      <c r="B1234" s="432" t="s">
        <v>2006</v>
      </c>
      <c r="C1234" s="432">
        <v>150</v>
      </c>
      <c r="D1234" s="432">
        <v>6</v>
      </c>
      <c r="E1234" s="432" t="s">
        <v>388</v>
      </c>
      <c r="F1234" s="433">
        <v>1190</v>
      </c>
      <c r="G1234" s="456">
        <v>1140</v>
      </c>
      <c r="H1234" s="479">
        <v>840</v>
      </c>
      <c r="I1234" s="435" t="s">
        <v>261</v>
      </c>
      <c r="J1234" s="436">
        <v>77</v>
      </c>
      <c r="K1234" s="437">
        <v>62</v>
      </c>
      <c r="L1234" s="438" t="s">
        <v>261</v>
      </c>
      <c r="M1234" s="475">
        <v>114</v>
      </c>
      <c r="N1234" s="437">
        <v>91</v>
      </c>
      <c r="O1234" s="438" t="s">
        <v>261</v>
      </c>
      <c r="P1234" s="475">
        <v>145</v>
      </c>
      <c r="Q1234" s="437">
        <v>116</v>
      </c>
      <c r="R1234" s="438" t="s">
        <v>261</v>
      </c>
      <c r="S1234" s="475">
        <v>182</v>
      </c>
      <c r="T1234" s="437">
        <v>146</v>
      </c>
      <c r="U1234" s="438" t="s">
        <v>261</v>
      </c>
      <c r="V1234" s="475">
        <v>1085</v>
      </c>
      <c r="W1234" s="437">
        <v>868</v>
      </c>
      <c r="X1234" s="443" t="s">
        <v>231</v>
      </c>
      <c r="Y1234" s="436" t="s">
        <v>194</v>
      </c>
      <c r="Z1234" s="436">
        <v>95.1</v>
      </c>
      <c r="AA1234" s="436">
        <v>95.6</v>
      </c>
      <c r="AB1234" s="436">
        <v>95.8</v>
      </c>
      <c r="AC1234" s="436">
        <v>95.4</v>
      </c>
      <c r="AD1234" s="436">
        <v>64.900000000000006</v>
      </c>
      <c r="AE1234" s="436">
        <v>75.900000000000006</v>
      </c>
      <c r="AF1234" s="436">
        <v>80.7</v>
      </c>
      <c r="AG1234" s="436">
        <v>662.33067600000004</v>
      </c>
      <c r="AH1234" s="436">
        <v>993.49601399999995</v>
      </c>
      <c r="AI1234" s="436">
        <v>1622.7101562000003</v>
      </c>
      <c r="AJ1234" s="436">
        <v>960.3794802000001</v>
      </c>
      <c r="AK1234" s="432">
        <v>150</v>
      </c>
      <c r="AL1234" s="432">
        <v>245</v>
      </c>
      <c r="AM1234" s="432">
        <v>145</v>
      </c>
      <c r="AN1234" s="432">
        <v>28</v>
      </c>
      <c r="AO1234" s="432">
        <v>43</v>
      </c>
      <c r="AP1234" s="480">
        <v>1792</v>
      </c>
      <c r="AQ1234" s="480">
        <v>435</v>
      </c>
      <c r="AR1234" s="480">
        <v>1720</v>
      </c>
      <c r="AS1234" s="449">
        <v>48.4</v>
      </c>
      <c r="AT1234" s="432" t="s">
        <v>299</v>
      </c>
      <c r="AU1234" s="432" t="s">
        <v>197</v>
      </c>
      <c r="AV1234" s="450">
        <v>64</v>
      </c>
      <c r="AW1234" s="450">
        <v>75</v>
      </c>
      <c r="AX1234" s="450">
        <v>45</v>
      </c>
      <c r="AY1234" s="450">
        <v>55</v>
      </c>
      <c r="AZ1234" s="450">
        <v>59</v>
      </c>
      <c r="BA1234" s="450">
        <v>60</v>
      </c>
      <c r="BB1234" s="450">
        <v>57</v>
      </c>
      <c r="BC1234" s="450">
        <v>50</v>
      </c>
      <c r="BD1234" s="450">
        <v>42</v>
      </c>
      <c r="BE1234" s="451">
        <f t="shared" si="75"/>
        <v>670.76779661016951</v>
      </c>
      <c r="BF1234" s="450">
        <v>1800</v>
      </c>
      <c r="BG1234" s="451">
        <f t="shared" si="76"/>
        <v>670.76779661016951</v>
      </c>
      <c r="BH1234" s="450">
        <v>1800</v>
      </c>
      <c r="BI1234" s="446">
        <v>56</v>
      </c>
      <c r="BJ1234" s="482" t="s">
        <v>199</v>
      </c>
      <c r="BK1234" s="482" t="s">
        <v>200</v>
      </c>
      <c r="BL1234" s="453">
        <v>1.1499999999999999</v>
      </c>
      <c r="BM1234" s="454">
        <v>40</v>
      </c>
      <c r="BN1234" s="454" t="s">
        <v>911</v>
      </c>
      <c r="BO1234" s="483" t="s">
        <v>912</v>
      </c>
      <c r="BP1234" s="454" t="s">
        <v>913</v>
      </c>
      <c r="BQ1234" s="454" t="s">
        <v>945</v>
      </c>
      <c r="BT1234" s="2">
        <v>182</v>
      </c>
    </row>
    <row r="1235" spans="1:72" ht="13.5" customHeight="1">
      <c r="A1235" s="54" t="s">
        <v>2064</v>
      </c>
      <c r="B1235" s="432" t="s">
        <v>2006</v>
      </c>
      <c r="C1235" s="432">
        <v>200</v>
      </c>
      <c r="D1235" s="432">
        <v>6</v>
      </c>
      <c r="E1235" s="432" t="s">
        <v>400</v>
      </c>
      <c r="F1235" s="433">
        <v>1190</v>
      </c>
      <c r="G1235" s="456">
        <v>1140</v>
      </c>
      <c r="H1235" s="479">
        <v>840</v>
      </c>
      <c r="I1235" s="435" t="s">
        <v>261</v>
      </c>
      <c r="J1235" s="436">
        <v>112</v>
      </c>
      <c r="K1235" s="437">
        <v>90</v>
      </c>
      <c r="L1235" s="438" t="s">
        <v>261</v>
      </c>
      <c r="M1235" s="475">
        <v>155</v>
      </c>
      <c r="N1235" s="437">
        <v>124</v>
      </c>
      <c r="O1235" s="438" t="s">
        <v>261</v>
      </c>
      <c r="P1235" s="475">
        <v>195</v>
      </c>
      <c r="Q1235" s="437">
        <v>156</v>
      </c>
      <c r="R1235" s="438" t="s">
        <v>261</v>
      </c>
      <c r="S1235" s="475">
        <v>243</v>
      </c>
      <c r="T1235" s="437">
        <v>194</v>
      </c>
      <c r="U1235" s="438" t="s">
        <v>261</v>
      </c>
      <c r="V1235" s="475">
        <v>1450</v>
      </c>
      <c r="W1235" s="437">
        <v>1160</v>
      </c>
      <c r="X1235" s="443" t="s">
        <v>231</v>
      </c>
      <c r="Y1235" s="436" t="s">
        <v>194</v>
      </c>
      <c r="Z1235" s="436">
        <v>95.3</v>
      </c>
      <c r="AA1235" s="436">
        <v>95.7</v>
      </c>
      <c r="AB1235" s="436">
        <v>95.8</v>
      </c>
      <c r="AC1235" s="436">
        <v>95.4</v>
      </c>
      <c r="AD1235" s="436">
        <v>63.3</v>
      </c>
      <c r="AE1235" s="436">
        <v>74.900000000000006</v>
      </c>
      <c r="AF1235" s="436">
        <v>80.400000000000006</v>
      </c>
      <c r="AG1235" s="436">
        <v>882.86171400000001</v>
      </c>
      <c r="AH1235" s="436">
        <v>1633.2941708999999</v>
      </c>
      <c r="AI1235" s="436">
        <v>2383.7266278000002</v>
      </c>
      <c r="AJ1235" s="436">
        <v>1545.0079995000001</v>
      </c>
      <c r="AK1235" s="432">
        <v>185</v>
      </c>
      <c r="AL1235" s="432">
        <v>270</v>
      </c>
      <c r="AM1235" s="432">
        <v>175</v>
      </c>
      <c r="AN1235" s="432">
        <v>25</v>
      </c>
      <c r="AO1235" s="432">
        <v>32</v>
      </c>
      <c r="AP1235" s="480">
        <v>2123</v>
      </c>
      <c r="AQ1235" s="480">
        <v>535</v>
      </c>
      <c r="AR1235" s="480">
        <v>2240</v>
      </c>
      <c r="AS1235" s="449">
        <v>61.3</v>
      </c>
      <c r="AT1235" s="432" t="s">
        <v>299</v>
      </c>
      <c r="AU1235" s="432" t="s">
        <v>197</v>
      </c>
      <c r="AV1235" s="450">
        <v>74</v>
      </c>
      <c r="AW1235" s="450">
        <v>86</v>
      </c>
      <c r="AX1235" s="450">
        <v>57</v>
      </c>
      <c r="AY1235" s="450">
        <v>65</v>
      </c>
      <c r="AZ1235" s="450">
        <v>69</v>
      </c>
      <c r="BA1235" s="450">
        <v>70</v>
      </c>
      <c r="BB1235" s="450">
        <v>65</v>
      </c>
      <c r="BC1235" s="450">
        <v>61</v>
      </c>
      <c r="BD1235" s="450">
        <v>52</v>
      </c>
      <c r="BE1235" s="451">
        <f t="shared" si="75"/>
        <v>670.76779661016951</v>
      </c>
      <c r="BF1235" s="450">
        <v>1800</v>
      </c>
      <c r="BG1235" s="451">
        <f t="shared" si="76"/>
        <v>670.76779661016951</v>
      </c>
      <c r="BH1235" s="450">
        <v>1800</v>
      </c>
      <c r="BI1235" s="446">
        <v>56</v>
      </c>
      <c r="BJ1235" s="482" t="s">
        <v>199</v>
      </c>
      <c r="BK1235" s="482" t="s">
        <v>200</v>
      </c>
      <c r="BL1235" s="453">
        <v>1.1499999999999999</v>
      </c>
      <c r="BM1235" s="454">
        <v>40</v>
      </c>
      <c r="BN1235" s="454" t="s">
        <v>911</v>
      </c>
      <c r="BO1235" s="483" t="s">
        <v>912</v>
      </c>
      <c r="BP1235" s="454" t="s">
        <v>913</v>
      </c>
      <c r="BQ1235" s="454" t="s">
        <v>945</v>
      </c>
      <c r="BT1235" s="2">
        <v>190</v>
      </c>
    </row>
    <row r="1236" spans="1:72" ht="13.5" customHeight="1">
      <c r="A1236" s="54" t="s">
        <v>2065</v>
      </c>
      <c r="B1236" s="432" t="s">
        <v>2006</v>
      </c>
      <c r="C1236" s="432">
        <v>250</v>
      </c>
      <c r="D1236" s="432">
        <v>6</v>
      </c>
      <c r="E1236" s="432" t="s">
        <v>400</v>
      </c>
      <c r="F1236" s="433">
        <v>1190</v>
      </c>
      <c r="G1236" s="456">
        <v>1140</v>
      </c>
      <c r="H1236" s="479">
        <v>840</v>
      </c>
      <c r="I1236" s="435" t="s">
        <v>261</v>
      </c>
      <c r="J1236" s="436">
        <v>139</v>
      </c>
      <c r="K1236" s="437">
        <v>111</v>
      </c>
      <c r="L1236" s="438" t="s">
        <v>261</v>
      </c>
      <c r="M1236" s="475">
        <v>191</v>
      </c>
      <c r="N1236" s="437">
        <v>153</v>
      </c>
      <c r="O1236" s="438" t="s">
        <v>261</v>
      </c>
      <c r="P1236" s="475">
        <v>243</v>
      </c>
      <c r="Q1236" s="437">
        <v>195</v>
      </c>
      <c r="R1236" s="438" t="s">
        <v>261</v>
      </c>
      <c r="S1236" s="475">
        <v>306</v>
      </c>
      <c r="T1236" s="437">
        <v>245</v>
      </c>
      <c r="U1236" s="438" t="s">
        <v>261</v>
      </c>
      <c r="V1236" s="475">
        <v>1825</v>
      </c>
      <c r="W1236" s="437">
        <v>1460</v>
      </c>
      <c r="X1236" s="443" t="s">
        <v>231</v>
      </c>
      <c r="Y1236" s="436" t="s">
        <v>194</v>
      </c>
      <c r="Z1236" s="436">
        <v>95.5</v>
      </c>
      <c r="AA1236" s="436">
        <v>95.9</v>
      </c>
      <c r="AB1236" s="436">
        <v>95.8</v>
      </c>
      <c r="AC1236" s="436">
        <v>95.4</v>
      </c>
      <c r="AD1236" s="436">
        <v>64.900000000000006</v>
      </c>
      <c r="AE1236" s="436">
        <v>76.2</v>
      </c>
      <c r="AF1236" s="436">
        <v>82</v>
      </c>
      <c r="AG1236" s="436">
        <v>1109.3</v>
      </c>
      <c r="AH1236" s="436">
        <v>1774.9</v>
      </c>
      <c r="AI1236" s="436">
        <v>2884.2</v>
      </c>
      <c r="AJ1236" s="436">
        <v>1697.2</v>
      </c>
      <c r="AK1236" s="432">
        <v>160</v>
      </c>
      <c r="AL1236" s="432">
        <v>260</v>
      </c>
      <c r="AM1236" s="432">
        <v>153</v>
      </c>
      <c r="AN1236" s="432">
        <v>20</v>
      </c>
      <c r="AO1236" s="432">
        <v>25</v>
      </c>
      <c r="AP1236" s="480">
        <v>2280</v>
      </c>
      <c r="AQ1236" s="480">
        <v>589</v>
      </c>
      <c r="AR1236" s="480">
        <v>2740</v>
      </c>
      <c r="AS1236" s="449">
        <v>69.900000000000006</v>
      </c>
      <c r="AT1236" s="432" t="s">
        <v>299</v>
      </c>
      <c r="AU1236" s="432" t="s">
        <v>197</v>
      </c>
      <c r="AV1236" s="450">
        <v>74</v>
      </c>
      <c r="AW1236" s="450">
        <v>86</v>
      </c>
      <c r="AX1236" s="450">
        <v>57</v>
      </c>
      <c r="AY1236" s="450">
        <v>65</v>
      </c>
      <c r="AZ1236" s="450">
        <v>69</v>
      </c>
      <c r="BA1236" s="450">
        <v>70</v>
      </c>
      <c r="BB1236" s="450">
        <v>65</v>
      </c>
      <c r="BC1236" s="450">
        <v>61</v>
      </c>
      <c r="BD1236" s="450">
        <v>52</v>
      </c>
      <c r="BE1236" s="451">
        <f t="shared" si="75"/>
        <v>670.76779661016951</v>
      </c>
      <c r="BF1236" s="450">
        <v>1800</v>
      </c>
      <c r="BG1236" s="451">
        <f t="shared" si="76"/>
        <v>670.76779661016951</v>
      </c>
      <c r="BH1236" s="450">
        <v>1800</v>
      </c>
      <c r="BI1236" s="446">
        <v>56</v>
      </c>
      <c r="BJ1236" s="482" t="s">
        <v>199</v>
      </c>
      <c r="BK1236" s="482" t="s">
        <v>200</v>
      </c>
      <c r="BL1236" s="453">
        <v>1.1499999999999999</v>
      </c>
      <c r="BM1236" s="454">
        <v>40</v>
      </c>
      <c r="BN1236" s="454" t="s">
        <v>911</v>
      </c>
      <c r="BO1236" s="483" t="s">
        <v>912</v>
      </c>
      <c r="BP1236" s="454" t="s">
        <v>913</v>
      </c>
      <c r="BQ1236" s="454" t="s">
        <v>945</v>
      </c>
      <c r="BT1236" s="2">
        <v>180</v>
      </c>
    </row>
    <row r="1237" spans="1:72" ht="13.5" customHeight="1">
      <c r="A1237" s="54" t="s">
        <v>2066</v>
      </c>
      <c r="B1237" s="432" t="s">
        <v>2006</v>
      </c>
      <c r="C1237" s="432">
        <v>125</v>
      </c>
      <c r="D1237" s="432">
        <v>6</v>
      </c>
      <c r="E1237" s="432" t="s">
        <v>411</v>
      </c>
      <c r="F1237" s="433">
        <v>1190</v>
      </c>
      <c r="G1237" s="456">
        <v>1140</v>
      </c>
      <c r="H1237" s="479">
        <v>840</v>
      </c>
      <c r="I1237" s="435" t="s">
        <v>261</v>
      </c>
      <c r="J1237" s="436">
        <v>67</v>
      </c>
      <c r="K1237" s="437">
        <v>54</v>
      </c>
      <c r="L1237" s="438" t="s">
        <v>261</v>
      </c>
      <c r="M1237" s="475">
        <v>99</v>
      </c>
      <c r="N1237" s="437">
        <v>79</v>
      </c>
      <c r="O1237" s="438" t="s">
        <v>261</v>
      </c>
      <c r="P1237" s="475">
        <v>124</v>
      </c>
      <c r="Q1237" s="437">
        <v>99</v>
      </c>
      <c r="R1237" s="438" t="s">
        <v>261</v>
      </c>
      <c r="S1237" s="475">
        <v>155</v>
      </c>
      <c r="T1237" s="437">
        <v>124</v>
      </c>
      <c r="U1237" s="438" t="s">
        <v>261</v>
      </c>
      <c r="V1237" s="475">
        <v>907.5</v>
      </c>
      <c r="W1237" s="437">
        <v>726</v>
      </c>
      <c r="X1237" s="443" t="s">
        <v>231</v>
      </c>
      <c r="Y1237" s="436" t="s">
        <v>194</v>
      </c>
      <c r="Z1237" s="436">
        <v>94.8</v>
      </c>
      <c r="AA1237" s="436">
        <v>95.3</v>
      </c>
      <c r="AB1237" s="436">
        <v>95</v>
      </c>
      <c r="AC1237" s="436">
        <v>94.5</v>
      </c>
      <c r="AD1237" s="436">
        <v>62.3</v>
      </c>
      <c r="AE1237" s="436">
        <v>74.599999999999994</v>
      </c>
      <c r="AF1237" s="436">
        <v>79.8</v>
      </c>
      <c r="AG1237" s="436">
        <v>530.30707800000005</v>
      </c>
      <c r="AH1237" s="436">
        <v>795.46061700000007</v>
      </c>
      <c r="AI1237" s="436">
        <v>1299.2523411</v>
      </c>
      <c r="AJ1237" s="436">
        <v>768.94526310000003</v>
      </c>
      <c r="AK1237" s="432">
        <v>150</v>
      </c>
      <c r="AL1237" s="432">
        <v>245</v>
      </c>
      <c r="AM1237" s="432">
        <v>145</v>
      </c>
      <c r="AN1237" s="432">
        <v>25</v>
      </c>
      <c r="AO1237" s="432">
        <v>35</v>
      </c>
      <c r="AP1237" s="480">
        <v>1494</v>
      </c>
      <c r="AQ1237" s="480">
        <v>346</v>
      </c>
      <c r="AR1237" s="480">
        <v>1450</v>
      </c>
      <c r="AS1237" s="449">
        <v>40.299999999999997</v>
      </c>
      <c r="AT1237" s="432" t="s">
        <v>299</v>
      </c>
      <c r="AU1237" s="432" t="s">
        <v>197</v>
      </c>
      <c r="AV1237" s="450">
        <v>66</v>
      </c>
      <c r="AW1237" s="450">
        <v>77</v>
      </c>
      <c r="AX1237" s="450">
        <v>46</v>
      </c>
      <c r="AY1237" s="450">
        <v>58</v>
      </c>
      <c r="AZ1237" s="450">
        <v>61</v>
      </c>
      <c r="BA1237" s="450">
        <v>61</v>
      </c>
      <c r="BB1237" s="450">
        <v>59</v>
      </c>
      <c r="BC1237" s="450">
        <v>56</v>
      </c>
      <c r="BD1237" s="450">
        <v>41</v>
      </c>
      <c r="BE1237" s="451">
        <f t="shared" si="75"/>
        <v>670.76779661016951</v>
      </c>
      <c r="BF1237" s="450">
        <v>1800</v>
      </c>
      <c r="BG1237" s="451">
        <f t="shared" si="76"/>
        <v>670.76779661016951</v>
      </c>
      <c r="BH1237" s="450">
        <v>1800</v>
      </c>
      <c r="BI1237" s="446">
        <v>56</v>
      </c>
      <c r="BJ1237" s="482" t="s">
        <v>199</v>
      </c>
      <c r="BK1237" s="482" t="s">
        <v>200</v>
      </c>
      <c r="BL1237" s="453">
        <v>1.1499999999999999</v>
      </c>
      <c r="BM1237" s="454">
        <v>40</v>
      </c>
      <c r="BN1237" s="454" t="s">
        <v>911</v>
      </c>
      <c r="BO1237" s="483" t="s">
        <v>912</v>
      </c>
      <c r="BP1237" s="454" t="s">
        <v>913</v>
      </c>
      <c r="BQ1237" s="454" t="s">
        <v>945</v>
      </c>
      <c r="BT1237" s="2">
        <v>167</v>
      </c>
    </row>
    <row r="1238" spans="1:72" ht="13.5" customHeight="1">
      <c r="A1238" s="54" t="s">
        <v>2067</v>
      </c>
      <c r="B1238" s="432" t="s">
        <v>2006</v>
      </c>
      <c r="C1238" s="432">
        <v>150</v>
      </c>
      <c r="D1238" s="432">
        <v>6</v>
      </c>
      <c r="E1238" s="432" t="s">
        <v>413</v>
      </c>
      <c r="F1238" s="433">
        <v>1190</v>
      </c>
      <c r="G1238" s="456">
        <v>1140</v>
      </c>
      <c r="H1238" s="479">
        <v>840</v>
      </c>
      <c r="I1238" s="435" t="s">
        <v>261</v>
      </c>
      <c r="J1238" s="436">
        <v>77</v>
      </c>
      <c r="K1238" s="437">
        <v>62</v>
      </c>
      <c r="L1238" s="438" t="s">
        <v>261</v>
      </c>
      <c r="M1238" s="475">
        <v>114</v>
      </c>
      <c r="N1238" s="437">
        <v>91</v>
      </c>
      <c r="O1238" s="438" t="s">
        <v>261</v>
      </c>
      <c r="P1238" s="475">
        <v>145</v>
      </c>
      <c r="Q1238" s="437">
        <v>116</v>
      </c>
      <c r="R1238" s="438" t="s">
        <v>261</v>
      </c>
      <c r="S1238" s="475">
        <v>182</v>
      </c>
      <c r="T1238" s="437">
        <v>146</v>
      </c>
      <c r="U1238" s="438" t="s">
        <v>261</v>
      </c>
      <c r="V1238" s="475">
        <v>1085</v>
      </c>
      <c r="W1238" s="437">
        <v>868</v>
      </c>
      <c r="X1238" s="443" t="s">
        <v>231</v>
      </c>
      <c r="Y1238" s="436" t="s">
        <v>194</v>
      </c>
      <c r="Z1238" s="436">
        <v>95.1</v>
      </c>
      <c r="AA1238" s="436">
        <v>95.6</v>
      </c>
      <c r="AB1238" s="436">
        <v>95.8</v>
      </c>
      <c r="AC1238" s="436">
        <v>95.4</v>
      </c>
      <c r="AD1238" s="436">
        <v>64.900000000000006</v>
      </c>
      <c r="AE1238" s="436">
        <v>75.900000000000006</v>
      </c>
      <c r="AF1238" s="436">
        <v>80.7</v>
      </c>
      <c r="AG1238" s="436">
        <v>662.33067600000004</v>
      </c>
      <c r="AH1238" s="436">
        <v>993.49601399999995</v>
      </c>
      <c r="AI1238" s="436">
        <v>1622.7101562000003</v>
      </c>
      <c r="AJ1238" s="436">
        <v>960.3794802000001</v>
      </c>
      <c r="AK1238" s="432">
        <v>150</v>
      </c>
      <c r="AL1238" s="432">
        <v>245</v>
      </c>
      <c r="AM1238" s="432">
        <v>145</v>
      </c>
      <c r="AN1238" s="432">
        <v>28</v>
      </c>
      <c r="AO1238" s="432">
        <v>43</v>
      </c>
      <c r="AP1238" s="480">
        <v>1746</v>
      </c>
      <c r="AQ1238" s="480">
        <v>409</v>
      </c>
      <c r="AR1238" s="480">
        <v>1720</v>
      </c>
      <c r="AS1238" s="449">
        <v>48.4</v>
      </c>
      <c r="AT1238" s="432" t="s">
        <v>299</v>
      </c>
      <c r="AU1238" s="432" t="s">
        <v>197</v>
      </c>
      <c r="AV1238" s="450">
        <v>64</v>
      </c>
      <c r="AW1238" s="450">
        <v>75</v>
      </c>
      <c r="AX1238" s="450">
        <v>45</v>
      </c>
      <c r="AY1238" s="450">
        <v>55</v>
      </c>
      <c r="AZ1238" s="450">
        <v>59</v>
      </c>
      <c r="BA1238" s="450">
        <v>60</v>
      </c>
      <c r="BB1238" s="450">
        <v>57</v>
      </c>
      <c r="BC1238" s="450">
        <v>50</v>
      </c>
      <c r="BD1238" s="450">
        <v>42</v>
      </c>
      <c r="BE1238" s="451">
        <f t="shared" si="75"/>
        <v>670.76779661016951</v>
      </c>
      <c r="BF1238" s="450">
        <v>1800</v>
      </c>
      <c r="BG1238" s="451">
        <f t="shared" si="76"/>
        <v>670.76779661016951</v>
      </c>
      <c r="BH1238" s="450">
        <v>1800</v>
      </c>
      <c r="BI1238" s="446">
        <v>56</v>
      </c>
      <c r="BJ1238" s="482" t="s">
        <v>199</v>
      </c>
      <c r="BK1238" s="482" t="s">
        <v>200</v>
      </c>
      <c r="BL1238" s="453">
        <v>1.1499999999999999</v>
      </c>
      <c r="BM1238" s="454">
        <v>40</v>
      </c>
      <c r="BN1238" s="454" t="s">
        <v>911</v>
      </c>
      <c r="BO1238" s="483" t="s">
        <v>912</v>
      </c>
      <c r="BP1238" s="454" t="s">
        <v>913</v>
      </c>
      <c r="BQ1238" s="454" t="s">
        <v>945</v>
      </c>
      <c r="BT1238" s="2">
        <v>182</v>
      </c>
    </row>
    <row r="1239" spans="1:72" ht="13.5" customHeight="1">
      <c r="A1239" s="54" t="s">
        <v>2068</v>
      </c>
      <c r="B1239" s="432" t="s">
        <v>2006</v>
      </c>
      <c r="C1239" s="432">
        <v>300</v>
      </c>
      <c r="D1239" s="432">
        <v>6</v>
      </c>
      <c r="E1239" s="432" t="s">
        <v>1978</v>
      </c>
      <c r="F1239" s="433">
        <v>1190</v>
      </c>
      <c r="G1239" s="456">
        <v>1140</v>
      </c>
      <c r="H1239" s="479">
        <v>840</v>
      </c>
      <c r="I1239" s="435" t="s">
        <v>261</v>
      </c>
      <c r="J1239" s="436">
        <v>152</v>
      </c>
      <c r="K1239" s="437">
        <v>121.4</v>
      </c>
      <c r="L1239" s="438" t="s">
        <v>261</v>
      </c>
      <c r="M1239" s="475">
        <v>223</v>
      </c>
      <c r="N1239" s="437">
        <v>178</v>
      </c>
      <c r="O1239" s="438" t="s">
        <v>261</v>
      </c>
      <c r="P1239" s="475">
        <v>287</v>
      </c>
      <c r="Q1239" s="437">
        <v>229</v>
      </c>
      <c r="R1239" s="438" t="s">
        <v>261</v>
      </c>
      <c r="S1239" s="475">
        <v>364</v>
      </c>
      <c r="T1239" s="437">
        <v>291.2</v>
      </c>
      <c r="U1239" s="438" t="s">
        <v>261</v>
      </c>
      <c r="V1239" s="475">
        <v>2200</v>
      </c>
      <c r="W1239" s="437">
        <v>1760</v>
      </c>
      <c r="X1239" s="443" t="s">
        <v>231</v>
      </c>
      <c r="Y1239" s="436" t="s">
        <v>194</v>
      </c>
      <c r="Z1239" s="436">
        <v>95.7</v>
      </c>
      <c r="AA1239" s="436">
        <v>96</v>
      </c>
      <c r="AB1239" s="436">
        <v>95.8</v>
      </c>
      <c r="AC1239" s="436">
        <v>95.4</v>
      </c>
      <c r="AD1239" s="436">
        <v>66.7</v>
      </c>
      <c r="AE1239" s="436">
        <v>77.5</v>
      </c>
      <c r="AF1239" s="436">
        <v>82.9</v>
      </c>
      <c r="AG1239" s="436">
        <v>1333.5</v>
      </c>
      <c r="AH1239" s="436">
        <v>2133.6</v>
      </c>
      <c r="AI1239" s="436">
        <v>3467.1</v>
      </c>
      <c r="AJ1239" s="436">
        <v>2040.3</v>
      </c>
      <c r="AK1239" s="432">
        <v>160</v>
      </c>
      <c r="AL1239" s="432">
        <v>260</v>
      </c>
      <c r="AM1239" s="432">
        <v>153</v>
      </c>
      <c r="AN1239" s="432">
        <v>26</v>
      </c>
      <c r="AO1239" s="432">
        <v>33</v>
      </c>
      <c r="AP1239" s="480">
        <v>2797</v>
      </c>
      <c r="AQ1239" s="480">
        <v>713</v>
      </c>
      <c r="AR1239" s="480">
        <v>3240</v>
      </c>
      <c r="AS1239" s="449">
        <v>81.599999999999994</v>
      </c>
      <c r="AT1239" s="432" t="s">
        <v>299</v>
      </c>
      <c r="AU1239" s="432" t="s">
        <v>197</v>
      </c>
      <c r="AV1239" s="450">
        <v>75</v>
      </c>
      <c r="AW1239" s="450">
        <v>87</v>
      </c>
      <c r="AX1239" s="450">
        <v>58</v>
      </c>
      <c r="AY1239" s="450">
        <v>65</v>
      </c>
      <c r="AZ1239" s="450">
        <v>71</v>
      </c>
      <c r="BA1239" s="450">
        <v>71</v>
      </c>
      <c r="BB1239" s="450">
        <v>65</v>
      </c>
      <c r="BC1239" s="450">
        <v>62</v>
      </c>
      <c r="BD1239" s="450">
        <v>53</v>
      </c>
      <c r="BE1239" s="451">
        <f t="shared" si="75"/>
        <v>670.76779661016951</v>
      </c>
      <c r="BF1239" s="450">
        <v>1800</v>
      </c>
      <c r="BG1239" s="451">
        <f t="shared" si="76"/>
        <v>670.76779661016951</v>
      </c>
      <c r="BH1239" s="450">
        <v>1800</v>
      </c>
      <c r="BI1239" s="446">
        <v>56</v>
      </c>
      <c r="BJ1239" s="482" t="s">
        <v>199</v>
      </c>
      <c r="BK1239" s="482" t="s">
        <v>1875</v>
      </c>
      <c r="BL1239" s="453">
        <v>1.1499999999999999</v>
      </c>
      <c r="BM1239" s="454">
        <v>40</v>
      </c>
      <c r="BN1239" s="454" t="s">
        <v>911</v>
      </c>
      <c r="BO1239" s="483" t="s">
        <v>912</v>
      </c>
      <c r="BP1239" s="454" t="s">
        <v>913</v>
      </c>
      <c r="BQ1239" s="454" t="s">
        <v>945</v>
      </c>
      <c r="BT1239" s="2">
        <v>204</v>
      </c>
    </row>
    <row r="1240" spans="1:72" ht="13.5" customHeight="1">
      <c r="A1240" s="54" t="s">
        <v>2069</v>
      </c>
      <c r="B1240" s="432" t="s">
        <v>2006</v>
      </c>
      <c r="C1240" s="432">
        <v>100</v>
      </c>
      <c r="D1240" s="432">
        <v>6</v>
      </c>
      <c r="E1240" s="432" t="s">
        <v>2014</v>
      </c>
      <c r="F1240" s="433">
        <v>1190</v>
      </c>
      <c r="G1240" s="456">
        <v>1140</v>
      </c>
      <c r="H1240" s="479">
        <v>840</v>
      </c>
      <c r="I1240" s="435" t="s">
        <v>261</v>
      </c>
      <c r="J1240" s="436">
        <v>63</v>
      </c>
      <c r="K1240" s="437">
        <v>50</v>
      </c>
      <c r="L1240" s="438" t="s">
        <v>261</v>
      </c>
      <c r="M1240" s="475">
        <v>75</v>
      </c>
      <c r="N1240" s="437">
        <v>60</v>
      </c>
      <c r="O1240" s="438" t="s">
        <v>261</v>
      </c>
      <c r="P1240" s="475">
        <v>97</v>
      </c>
      <c r="Q1240" s="437">
        <v>77</v>
      </c>
      <c r="R1240" s="438" t="s">
        <v>261</v>
      </c>
      <c r="S1240" s="475">
        <v>128</v>
      </c>
      <c r="T1240" s="437">
        <v>102</v>
      </c>
      <c r="U1240" s="438" t="s">
        <v>261</v>
      </c>
      <c r="V1240" s="475">
        <v>725</v>
      </c>
      <c r="W1240" s="437">
        <v>580</v>
      </c>
      <c r="X1240" s="443" t="s">
        <v>231</v>
      </c>
      <c r="Y1240" s="436" t="s">
        <v>194</v>
      </c>
      <c r="Z1240" s="436">
        <v>94.3</v>
      </c>
      <c r="AA1240" s="436">
        <v>95</v>
      </c>
      <c r="AB1240" s="436">
        <v>95</v>
      </c>
      <c r="AC1240" s="436">
        <v>94.5</v>
      </c>
      <c r="AD1240" s="436">
        <v>57.7</v>
      </c>
      <c r="AE1240" s="436">
        <v>71.2</v>
      </c>
      <c r="AF1240" s="436">
        <v>77.3</v>
      </c>
      <c r="AG1240" s="436">
        <v>422.62302600000004</v>
      </c>
      <c r="AH1240" s="436">
        <v>633.93453900000009</v>
      </c>
      <c r="AI1240" s="436">
        <v>1098.8198676000002</v>
      </c>
      <c r="AJ1240" s="436">
        <v>612.80338770000003</v>
      </c>
      <c r="AK1240" s="432">
        <v>150</v>
      </c>
      <c r="AL1240" s="432">
        <v>260</v>
      </c>
      <c r="AM1240" s="432">
        <v>145</v>
      </c>
      <c r="AN1240" s="432">
        <v>30</v>
      </c>
      <c r="AO1240" s="432">
        <v>35</v>
      </c>
      <c r="AP1240" s="480">
        <v>1465</v>
      </c>
      <c r="AQ1240" s="480">
        <v>336</v>
      </c>
      <c r="AR1240" s="480">
        <v>1180</v>
      </c>
      <c r="AS1240" s="449">
        <v>34.299999999999997</v>
      </c>
      <c r="AT1240" s="432" t="s">
        <v>299</v>
      </c>
      <c r="AU1240" s="432" t="s">
        <v>197</v>
      </c>
      <c r="AV1240" s="450">
        <v>65</v>
      </c>
      <c r="AW1240" s="450">
        <v>76</v>
      </c>
      <c r="AX1240" s="450">
        <v>48</v>
      </c>
      <c r="AY1240" s="450">
        <v>58</v>
      </c>
      <c r="AZ1240" s="450">
        <v>59</v>
      </c>
      <c r="BA1240" s="450">
        <v>60</v>
      </c>
      <c r="BB1240" s="450">
        <v>58</v>
      </c>
      <c r="BC1240" s="450">
        <v>55</v>
      </c>
      <c r="BD1240" s="450">
        <v>42</v>
      </c>
      <c r="BE1240" s="451">
        <f t="shared" si="75"/>
        <v>670.76779661016951</v>
      </c>
      <c r="BF1240" s="450">
        <v>1800</v>
      </c>
      <c r="BG1240" s="451">
        <f t="shared" si="76"/>
        <v>670.76779661016951</v>
      </c>
      <c r="BH1240" s="450">
        <v>1800</v>
      </c>
      <c r="BI1240" s="446">
        <v>56</v>
      </c>
      <c r="BJ1240" s="482" t="s">
        <v>199</v>
      </c>
      <c r="BK1240" s="482" t="s">
        <v>200</v>
      </c>
      <c r="BL1240" s="453">
        <v>1.1499999999999999</v>
      </c>
      <c r="BM1240" s="454">
        <v>40</v>
      </c>
      <c r="BN1240" s="454" t="s">
        <v>911</v>
      </c>
      <c r="BO1240" s="483" t="s">
        <v>912</v>
      </c>
      <c r="BP1240" s="454" t="s">
        <v>913</v>
      </c>
      <c r="BQ1240" s="454" t="s">
        <v>945</v>
      </c>
      <c r="BT1240" s="2">
        <v>157</v>
      </c>
    </row>
    <row r="1241" spans="1:72" ht="13.5" customHeight="1">
      <c r="A1241" s="54" t="s">
        <v>2070</v>
      </c>
      <c r="B1241" s="432" t="s">
        <v>2006</v>
      </c>
      <c r="C1241" s="432">
        <v>125</v>
      </c>
      <c r="D1241" s="432">
        <v>6</v>
      </c>
      <c r="E1241" s="432" t="s">
        <v>2020</v>
      </c>
      <c r="F1241" s="433">
        <v>1190</v>
      </c>
      <c r="G1241" s="456">
        <v>1140</v>
      </c>
      <c r="H1241" s="479">
        <v>840</v>
      </c>
      <c r="I1241" s="435" t="s">
        <v>261</v>
      </c>
      <c r="J1241" s="436">
        <v>67</v>
      </c>
      <c r="K1241" s="437">
        <v>54</v>
      </c>
      <c r="L1241" s="438" t="s">
        <v>261</v>
      </c>
      <c r="M1241" s="475">
        <v>99</v>
      </c>
      <c r="N1241" s="437">
        <v>79</v>
      </c>
      <c r="O1241" s="438" t="s">
        <v>261</v>
      </c>
      <c r="P1241" s="475">
        <v>124</v>
      </c>
      <c r="Q1241" s="437">
        <v>99</v>
      </c>
      <c r="R1241" s="438" t="s">
        <v>261</v>
      </c>
      <c r="S1241" s="475">
        <v>155</v>
      </c>
      <c r="T1241" s="437">
        <v>124</v>
      </c>
      <c r="U1241" s="438" t="s">
        <v>261</v>
      </c>
      <c r="V1241" s="475">
        <v>907.5</v>
      </c>
      <c r="W1241" s="437">
        <v>726</v>
      </c>
      <c r="X1241" s="443" t="s">
        <v>231</v>
      </c>
      <c r="Y1241" s="436" t="s">
        <v>194</v>
      </c>
      <c r="Z1241" s="436">
        <v>94.8</v>
      </c>
      <c r="AA1241" s="436">
        <v>95.3</v>
      </c>
      <c r="AB1241" s="436">
        <v>95</v>
      </c>
      <c r="AC1241" s="436">
        <v>94.5</v>
      </c>
      <c r="AD1241" s="436">
        <v>62.3</v>
      </c>
      <c r="AE1241" s="436">
        <v>74.599999999999994</v>
      </c>
      <c r="AF1241" s="436">
        <v>79.8</v>
      </c>
      <c r="AG1241" s="436">
        <v>530.30707800000005</v>
      </c>
      <c r="AH1241" s="436">
        <v>795.46061700000007</v>
      </c>
      <c r="AI1241" s="436">
        <v>1299.2523411</v>
      </c>
      <c r="AJ1241" s="436">
        <v>768.94526310000003</v>
      </c>
      <c r="AK1241" s="432">
        <v>150</v>
      </c>
      <c r="AL1241" s="432">
        <v>245</v>
      </c>
      <c r="AM1241" s="432">
        <v>145</v>
      </c>
      <c r="AN1241" s="432">
        <v>25</v>
      </c>
      <c r="AO1241" s="432">
        <v>35</v>
      </c>
      <c r="AP1241" s="480">
        <v>1552</v>
      </c>
      <c r="AQ1241" s="480">
        <v>372</v>
      </c>
      <c r="AR1241" s="480">
        <v>1450</v>
      </c>
      <c r="AS1241" s="449">
        <v>40.299999999999997</v>
      </c>
      <c r="AT1241" s="432" t="s">
        <v>299</v>
      </c>
      <c r="AU1241" s="432" t="s">
        <v>197</v>
      </c>
      <c r="AV1241" s="450">
        <v>66</v>
      </c>
      <c r="AW1241" s="450">
        <v>77</v>
      </c>
      <c r="AX1241" s="450">
        <v>46</v>
      </c>
      <c r="AY1241" s="450">
        <v>58</v>
      </c>
      <c r="AZ1241" s="450">
        <v>61</v>
      </c>
      <c r="BA1241" s="450">
        <v>61</v>
      </c>
      <c r="BB1241" s="450">
        <v>59</v>
      </c>
      <c r="BC1241" s="450">
        <v>56</v>
      </c>
      <c r="BD1241" s="450">
        <v>41</v>
      </c>
      <c r="BE1241" s="451">
        <f t="shared" si="75"/>
        <v>670.76779661016951</v>
      </c>
      <c r="BF1241" s="450">
        <v>1800</v>
      </c>
      <c r="BG1241" s="451">
        <f t="shared" si="76"/>
        <v>670.76779661016951</v>
      </c>
      <c r="BH1241" s="450">
        <v>1800</v>
      </c>
      <c r="BI1241" s="446">
        <v>56</v>
      </c>
      <c r="BJ1241" s="482" t="s">
        <v>199</v>
      </c>
      <c r="BK1241" s="482" t="s">
        <v>200</v>
      </c>
      <c r="BL1241" s="453">
        <v>1.1499999999999999</v>
      </c>
      <c r="BM1241" s="454">
        <v>40</v>
      </c>
      <c r="BN1241" s="454" t="s">
        <v>911</v>
      </c>
      <c r="BO1241" s="483" t="s">
        <v>912</v>
      </c>
      <c r="BP1241" s="454" t="s">
        <v>913</v>
      </c>
      <c r="BQ1241" s="454" t="s">
        <v>945</v>
      </c>
      <c r="BT1241" s="2">
        <v>167</v>
      </c>
    </row>
    <row r="1242" spans="1:72" ht="13.5" customHeight="1">
      <c r="A1242" s="54" t="s">
        <v>2071</v>
      </c>
      <c r="B1242" s="432" t="s">
        <v>2006</v>
      </c>
      <c r="C1242" s="432">
        <v>150</v>
      </c>
      <c r="D1242" s="432">
        <v>6</v>
      </c>
      <c r="E1242" s="432" t="s">
        <v>2028</v>
      </c>
      <c r="F1242" s="433">
        <v>1190</v>
      </c>
      <c r="G1242" s="456">
        <v>1140</v>
      </c>
      <c r="H1242" s="479">
        <v>840</v>
      </c>
      <c r="I1242" s="435" t="s">
        <v>261</v>
      </c>
      <c r="J1242" s="436">
        <v>77</v>
      </c>
      <c r="K1242" s="437">
        <v>62</v>
      </c>
      <c r="L1242" s="438" t="s">
        <v>261</v>
      </c>
      <c r="M1242" s="475">
        <v>114</v>
      </c>
      <c r="N1242" s="437">
        <v>91</v>
      </c>
      <c r="O1242" s="438" t="s">
        <v>261</v>
      </c>
      <c r="P1242" s="475">
        <v>145</v>
      </c>
      <c r="Q1242" s="437">
        <v>116</v>
      </c>
      <c r="R1242" s="438" t="s">
        <v>261</v>
      </c>
      <c r="S1242" s="475">
        <v>182</v>
      </c>
      <c r="T1242" s="437">
        <v>146</v>
      </c>
      <c r="U1242" s="438" t="s">
        <v>261</v>
      </c>
      <c r="V1242" s="475">
        <v>1085</v>
      </c>
      <c r="W1242" s="437">
        <v>868</v>
      </c>
      <c r="X1242" s="443" t="s">
        <v>231</v>
      </c>
      <c r="Y1242" s="436" t="s">
        <v>194</v>
      </c>
      <c r="Z1242" s="436">
        <v>95.1</v>
      </c>
      <c r="AA1242" s="436">
        <v>95.6</v>
      </c>
      <c r="AB1242" s="436">
        <v>95.8</v>
      </c>
      <c r="AC1242" s="436">
        <v>95.4</v>
      </c>
      <c r="AD1242" s="436">
        <v>64.900000000000006</v>
      </c>
      <c r="AE1242" s="436">
        <v>75.900000000000006</v>
      </c>
      <c r="AF1242" s="436">
        <v>80.7</v>
      </c>
      <c r="AG1242" s="436">
        <v>662.33067600000004</v>
      </c>
      <c r="AH1242" s="436">
        <v>993.49601399999995</v>
      </c>
      <c r="AI1242" s="436">
        <v>1622.7101562000003</v>
      </c>
      <c r="AJ1242" s="436">
        <v>960.3794802000001</v>
      </c>
      <c r="AK1242" s="432">
        <v>150</v>
      </c>
      <c r="AL1242" s="432">
        <v>245</v>
      </c>
      <c r="AM1242" s="432">
        <v>145</v>
      </c>
      <c r="AN1242" s="432">
        <v>28</v>
      </c>
      <c r="AO1242" s="432">
        <v>43</v>
      </c>
      <c r="AP1242" s="480">
        <v>1804</v>
      </c>
      <c r="AQ1242" s="480">
        <v>435</v>
      </c>
      <c r="AR1242" s="480">
        <v>1720</v>
      </c>
      <c r="AS1242" s="449">
        <v>48.4</v>
      </c>
      <c r="AT1242" s="432" t="s">
        <v>299</v>
      </c>
      <c r="AU1242" s="432" t="s">
        <v>197</v>
      </c>
      <c r="AV1242" s="450">
        <v>64</v>
      </c>
      <c r="AW1242" s="450">
        <v>75</v>
      </c>
      <c r="AX1242" s="450">
        <v>45</v>
      </c>
      <c r="AY1242" s="450">
        <v>55</v>
      </c>
      <c r="AZ1242" s="450">
        <v>59</v>
      </c>
      <c r="BA1242" s="450">
        <v>60</v>
      </c>
      <c r="BB1242" s="450">
        <v>57</v>
      </c>
      <c r="BC1242" s="450">
        <v>50</v>
      </c>
      <c r="BD1242" s="450">
        <v>42</v>
      </c>
      <c r="BE1242" s="451">
        <f t="shared" si="75"/>
        <v>670.76779661016951</v>
      </c>
      <c r="BF1242" s="450">
        <v>1800</v>
      </c>
      <c r="BG1242" s="451">
        <f t="shared" si="76"/>
        <v>670.76779661016951</v>
      </c>
      <c r="BH1242" s="450">
        <v>1800</v>
      </c>
      <c r="BI1242" s="446">
        <v>56</v>
      </c>
      <c r="BJ1242" s="482" t="s">
        <v>199</v>
      </c>
      <c r="BK1242" s="482" t="s">
        <v>200</v>
      </c>
      <c r="BL1242" s="453">
        <v>1.1499999999999999</v>
      </c>
      <c r="BM1242" s="454">
        <v>40</v>
      </c>
      <c r="BN1242" s="454" t="s">
        <v>911</v>
      </c>
      <c r="BO1242" s="483" t="s">
        <v>912</v>
      </c>
      <c r="BP1242" s="454" t="s">
        <v>913</v>
      </c>
      <c r="BQ1242" s="454" t="s">
        <v>945</v>
      </c>
      <c r="BT1242" s="2">
        <v>182</v>
      </c>
    </row>
    <row r="1243" spans="1:72" ht="13.5" customHeight="1">
      <c r="A1243" s="54" t="s">
        <v>2072</v>
      </c>
      <c r="B1243" s="432" t="s">
        <v>2006</v>
      </c>
      <c r="C1243" s="432">
        <v>200</v>
      </c>
      <c r="D1243" s="432">
        <v>6</v>
      </c>
      <c r="E1243" s="432" t="s">
        <v>2033</v>
      </c>
      <c r="F1243" s="433">
        <v>1190</v>
      </c>
      <c r="G1243" s="456">
        <v>1140</v>
      </c>
      <c r="H1243" s="479">
        <v>840</v>
      </c>
      <c r="I1243" s="435" t="s">
        <v>261</v>
      </c>
      <c r="J1243" s="436">
        <v>112</v>
      </c>
      <c r="K1243" s="437">
        <v>90</v>
      </c>
      <c r="L1243" s="438" t="s">
        <v>261</v>
      </c>
      <c r="M1243" s="475">
        <v>155</v>
      </c>
      <c r="N1243" s="437">
        <v>124</v>
      </c>
      <c r="O1243" s="438" t="s">
        <v>261</v>
      </c>
      <c r="P1243" s="475">
        <v>195</v>
      </c>
      <c r="Q1243" s="437">
        <v>156</v>
      </c>
      <c r="R1243" s="438" t="s">
        <v>261</v>
      </c>
      <c r="S1243" s="475">
        <v>243</v>
      </c>
      <c r="T1243" s="437">
        <v>194</v>
      </c>
      <c r="U1243" s="438" t="s">
        <v>261</v>
      </c>
      <c r="V1243" s="475">
        <v>1450</v>
      </c>
      <c r="W1243" s="437">
        <v>1160</v>
      </c>
      <c r="X1243" s="443" t="s">
        <v>231</v>
      </c>
      <c r="Y1243" s="436" t="s">
        <v>194</v>
      </c>
      <c r="Z1243" s="436">
        <v>95.3</v>
      </c>
      <c r="AA1243" s="436">
        <v>95.7</v>
      </c>
      <c r="AB1243" s="436">
        <v>95.8</v>
      </c>
      <c r="AC1243" s="436">
        <v>95.4</v>
      </c>
      <c r="AD1243" s="436">
        <v>63.3</v>
      </c>
      <c r="AE1243" s="436">
        <v>74.900000000000006</v>
      </c>
      <c r="AF1243" s="436">
        <v>80.400000000000006</v>
      </c>
      <c r="AG1243" s="436">
        <v>882.86171400000001</v>
      </c>
      <c r="AH1243" s="436">
        <v>1633.2941708999999</v>
      </c>
      <c r="AI1243" s="436">
        <v>2383.7266278000002</v>
      </c>
      <c r="AJ1243" s="436">
        <v>1545.0079995000001</v>
      </c>
      <c r="AK1243" s="432">
        <v>185</v>
      </c>
      <c r="AL1243" s="432">
        <v>270</v>
      </c>
      <c r="AM1243" s="432">
        <v>175</v>
      </c>
      <c r="AN1243" s="432">
        <v>25</v>
      </c>
      <c r="AO1243" s="432">
        <v>32</v>
      </c>
      <c r="AP1243" s="480">
        <v>2135</v>
      </c>
      <c r="AQ1243" s="480">
        <v>535</v>
      </c>
      <c r="AR1243" s="480">
        <v>2240</v>
      </c>
      <c r="AS1243" s="449">
        <v>61.3</v>
      </c>
      <c r="AT1243" s="432" t="s">
        <v>299</v>
      </c>
      <c r="AU1243" s="432" t="s">
        <v>197</v>
      </c>
      <c r="AV1243" s="450">
        <v>74</v>
      </c>
      <c r="AW1243" s="450">
        <v>86</v>
      </c>
      <c r="AX1243" s="450">
        <v>57</v>
      </c>
      <c r="AY1243" s="450">
        <v>65</v>
      </c>
      <c r="AZ1243" s="450">
        <v>69</v>
      </c>
      <c r="BA1243" s="450">
        <v>70</v>
      </c>
      <c r="BB1243" s="450">
        <v>65</v>
      </c>
      <c r="BC1243" s="450">
        <v>61</v>
      </c>
      <c r="BD1243" s="450">
        <v>52</v>
      </c>
      <c r="BE1243" s="451">
        <f t="shared" si="75"/>
        <v>670.76779661016951</v>
      </c>
      <c r="BF1243" s="450">
        <v>1800</v>
      </c>
      <c r="BG1243" s="451">
        <f t="shared" si="76"/>
        <v>670.76779661016951</v>
      </c>
      <c r="BH1243" s="450">
        <v>1800</v>
      </c>
      <c r="BI1243" s="446">
        <v>56</v>
      </c>
      <c r="BJ1243" s="482" t="s">
        <v>199</v>
      </c>
      <c r="BK1243" s="482" t="s">
        <v>200</v>
      </c>
      <c r="BL1243" s="453">
        <v>1.1499999999999999</v>
      </c>
      <c r="BM1243" s="454">
        <v>40</v>
      </c>
      <c r="BN1243" s="454" t="s">
        <v>911</v>
      </c>
      <c r="BO1243" s="483" t="s">
        <v>912</v>
      </c>
      <c r="BP1243" s="454" t="s">
        <v>913</v>
      </c>
      <c r="BQ1243" s="454" t="s">
        <v>945</v>
      </c>
      <c r="BT1243" s="2">
        <v>190</v>
      </c>
    </row>
    <row r="1244" spans="1:72" ht="13.5" customHeight="1">
      <c r="A1244" s="54" t="s">
        <v>2073</v>
      </c>
      <c r="B1244" s="432" t="s">
        <v>2006</v>
      </c>
      <c r="C1244" s="432">
        <v>250</v>
      </c>
      <c r="D1244" s="432">
        <v>6</v>
      </c>
      <c r="E1244" s="432" t="s">
        <v>2033</v>
      </c>
      <c r="F1244" s="433">
        <v>1190</v>
      </c>
      <c r="G1244" s="456">
        <v>1140</v>
      </c>
      <c r="H1244" s="479">
        <v>840</v>
      </c>
      <c r="I1244" s="435" t="s">
        <v>261</v>
      </c>
      <c r="J1244" s="436">
        <v>139</v>
      </c>
      <c r="K1244" s="437">
        <v>111</v>
      </c>
      <c r="L1244" s="438" t="s">
        <v>261</v>
      </c>
      <c r="M1244" s="475">
        <v>191</v>
      </c>
      <c r="N1244" s="437">
        <v>153</v>
      </c>
      <c r="O1244" s="438" t="s">
        <v>261</v>
      </c>
      <c r="P1244" s="475">
        <v>243</v>
      </c>
      <c r="Q1244" s="437">
        <v>195</v>
      </c>
      <c r="R1244" s="438" t="s">
        <v>261</v>
      </c>
      <c r="S1244" s="475">
        <v>306</v>
      </c>
      <c r="T1244" s="437">
        <v>245</v>
      </c>
      <c r="U1244" s="438" t="s">
        <v>261</v>
      </c>
      <c r="V1244" s="475">
        <v>1825</v>
      </c>
      <c r="W1244" s="437">
        <v>1460</v>
      </c>
      <c r="X1244" s="443" t="s">
        <v>231</v>
      </c>
      <c r="Y1244" s="436" t="s">
        <v>194</v>
      </c>
      <c r="Z1244" s="436">
        <v>95.5</v>
      </c>
      <c r="AA1244" s="436">
        <v>95.9</v>
      </c>
      <c r="AB1244" s="436">
        <v>95.8</v>
      </c>
      <c r="AC1244" s="436">
        <v>95.4</v>
      </c>
      <c r="AD1244" s="436">
        <v>64.900000000000006</v>
      </c>
      <c r="AE1244" s="436">
        <v>76.2</v>
      </c>
      <c r="AF1244" s="436">
        <v>82</v>
      </c>
      <c r="AG1244" s="436">
        <v>1109.3</v>
      </c>
      <c r="AH1244" s="436">
        <v>1774.9</v>
      </c>
      <c r="AI1244" s="436">
        <v>2884.2</v>
      </c>
      <c r="AJ1244" s="436">
        <v>1697.2</v>
      </c>
      <c r="AK1244" s="432">
        <v>160</v>
      </c>
      <c r="AL1244" s="432">
        <v>260</v>
      </c>
      <c r="AM1244" s="432">
        <v>153</v>
      </c>
      <c r="AN1244" s="432">
        <v>20</v>
      </c>
      <c r="AO1244" s="432">
        <v>25</v>
      </c>
      <c r="AP1244" s="480">
        <v>2292</v>
      </c>
      <c r="AQ1244" s="480">
        <v>589</v>
      </c>
      <c r="AR1244" s="480">
        <v>2740</v>
      </c>
      <c r="AS1244" s="449">
        <v>69.900000000000006</v>
      </c>
      <c r="AT1244" s="432" t="s">
        <v>299</v>
      </c>
      <c r="AU1244" s="432" t="s">
        <v>197</v>
      </c>
      <c r="AV1244" s="450">
        <v>74</v>
      </c>
      <c r="AW1244" s="450">
        <v>86</v>
      </c>
      <c r="AX1244" s="450">
        <v>57</v>
      </c>
      <c r="AY1244" s="450">
        <v>65</v>
      </c>
      <c r="AZ1244" s="450">
        <v>69</v>
      </c>
      <c r="BA1244" s="450">
        <v>70</v>
      </c>
      <c r="BB1244" s="450">
        <v>65</v>
      </c>
      <c r="BC1244" s="450">
        <v>61</v>
      </c>
      <c r="BD1244" s="450">
        <v>52</v>
      </c>
      <c r="BE1244" s="451">
        <f t="shared" si="75"/>
        <v>670.76779661016951</v>
      </c>
      <c r="BF1244" s="450">
        <v>1800</v>
      </c>
      <c r="BG1244" s="451">
        <f t="shared" si="76"/>
        <v>670.76779661016951</v>
      </c>
      <c r="BH1244" s="450">
        <v>1800</v>
      </c>
      <c r="BI1244" s="446">
        <v>56</v>
      </c>
      <c r="BJ1244" s="482" t="s">
        <v>199</v>
      </c>
      <c r="BK1244" s="482" t="s">
        <v>200</v>
      </c>
      <c r="BL1244" s="453">
        <v>1.1499999999999999</v>
      </c>
      <c r="BM1244" s="454">
        <v>40</v>
      </c>
      <c r="BN1244" s="454" t="s">
        <v>911</v>
      </c>
      <c r="BO1244" s="483" t="s">
        <v>912</v>
      </c>
      <c r="BP1244" s="454" t="s">
        <v>913</v>
      </c>
      <c r="BQ1244" s="454" t="s">
        <v>945</v>
      </c>
      <c r="BT1244" s="2">
        <v>180</v>
      </c>
    </row>
    <row r="1245" spans="1:72" ht="13.5" customHeight="1">
      <c r="A1245" s="54" t="s">
        <v>2074</v>
      </c>
      <c r="B1245" s="432" t="s">
        <v>2006</v>
      </c>
      <c r="C1245" s="432">
        <v>300</v>
      </c>
      <c r="D1245" s="432">
        <v>6</v>
      </c>
      <c r="E1245" s="432" t="s">
        <v>2042</v>
      </c>
      <c r="F1245" s="433">
        <v>1190</v>
      </c>
      <c r="G1245" s="456">
        <v>1140</v>
      </c>
      <c r="H1245" s="479">
        <v>840</v>
      </c>
      <c r="I1245" s="435" t="s">
        <v>261</v>
      </c>
      <c r="J1245" s="436">
        <v>152</v>
      </c>
      <c r="K1245" s="437">
        <v>121.4</v>
      </c>
      <c r="L1245" s="438" t="s">
        <v>261</v>
      </c>
      <c r="M1245" s="475">
        <v>223</v>
      </c>
      <c r="N1245" s="437">
        <v>178</v>
      </c>
      <c r="O1245" s="438" t="s">
        <v>261</v>
      </c>
      <c r="P1245" s="475">
        <v>287</v>
      </c>
      <c r="Q1245" s="437">
        <v>229</v>
      </c>
      <c r="R1245" s="438" t="s">
        <v>261</v>
      </c>
      <c r="S1245" s="475">
        <v>364</v>
      </c>
      <c r="T1245" s="437">
        <v>291.2</v>
      </c>
      <c r="U1245" s="438" t="s">
        <v>261</v>
      </c>
      <c r="V1245" s="475">
        <v>2200</v>
      </c>
      <c r="W1245" s="437">
        <v>1760</v>
      </c>
      <c r="X1245" s="443" t="s">
        <v>231</v>
      </c>
      <c r="Y1245" s="436" t="s">
        <v>194</v>
      </c>
      <c r="Z1245" s="436">
        <v>95.7</v>
      </c>
      <c r="AA1245" s="436">
        <v>96</v>
      </c>
      <c r="AB1245" s="436">
        <v>95.8</v>
      </c>
      <c r="AC1245" s="436">
        <v>95.4</v>
      </c>
      <c r="AD1245" s="436">
        <v>66.7</v>
      </c>
      <c r="AE1245" s="436">
        <v>77.5</v>
      </c>
      <c r="AF1245" s="436">
        <v>82.9</v>
      </c>
      <c r="AG1245" s="436">
        <v>1333.5</v>
      </c>
      <c r="AH1245" s="436">
        <v>2133.6</v>
      </c>
      <c r="AI1245" s="436">
        <v>3467.1</v>
      </c>
      <c r="AJ1245" s="436">
        <v>2040.3</v>
      </c>
      <c r="AK1245" s="432">
        <v>160</v>
      </c>
      <c r="AL1245" s="432">
        <v>260</v>
      </c>
      <c r="AM1245" s="432">
        <v>153</v>
      </c>
      <c r="AN1245" s="432">
        <v>26</v>
      </c>
      <c r="AO1245" s="432">
        <v>33</v>
      </c>
      <c r="AP1245" s="480">
        <v>2855</v>
      </c>
      <c r="AQ1245" s="480">
        <v>739</v>
      </c>
      <c r="AR1245" s="480">
        <v>3240</v>
      </c>
      <c r="AS1245" s="449">
        <v>89</v>
      </c>
      <c r="AT1245" s="432" t="s">
        <v>299</v>
      </c>
      <c r="AU1245" s="432" t="s">
        <v>197</v>
      </c>
      <c r="AV1245" s="450">
        <v>75</v>
      </c>
      <c r="AW1245" s="450">
        <v>87</v>
      </c>
      <c r="AX1245" s="450">
        <v>58</v>
      </c>
      <c r="AY1245" s="450">
        <v>65</v>
      </c>
      <c r="AZ1245" s="450">
        <v>71</v>
      </c>
      <c r="BA1245" s="450">
        <v>71</v>
      </c>
      <c r="BB1245" s="450">
        <v>65</v>
      </c>
      <c r="BC1245" s="450">
        <v>62</v>
      </c>
      <c r="BD1245" s="450">
        <v>53</v>
      </c>
      <c r="BE1245" s="451">
        <f t="shared" si="75"/>
        <v>670.76779661016951</v>
      </c>
      <c r="BF1245" s="450">
        <v>1800</v>
      </c>
      <c r="BG1245" s="451">
        <f t="shared" si="76"/>
        <v>670.76779661016951</v>
      </c>
      <c r="BH1245" s="450">
        <v>1800</v>
      </c>
      <c r="BI1245" s="446">
        <v>56</v>
      </c>
      <c r="BJ1245" s="482" t="s">
        <v>199</v>
      </c>
      <c r="BK1245" s="482" t="s">
        <v>1875</v>
      </c>
      <c r="BL1245" s="453">
        <v>1.1499999999999999</v>
      </c>
      <c r="BM1245" s="454">
        <v>40</v>
      </c>
      <c r="BN1245" s="454" t="s">
        <v>911</v>
      </c>
      <c r="BO1245" s="483" t="s">
        <v>912</v>
      </c>
      <c r="BP1245" s="454" t="s">
        <v>913</v>
      </c>
      <c r="BQ1245" s="454" t="s">
        <v>945</v>
      </c>
      <c r="BT1245" s="2">
        <v>204</v>
      </c>
    </row>
    <row r="1246" spans="1:72" ht="13.5" customHeight="1">
      <c r="A1246" s="54" t="s">
        <v>2075</v>
      </c>
      <c r="B1246" s="432" t="s">
        <v>1856</v>
      </c>
      <c r="C1246" s="432">
        <v>75</v>
      </c>
      <c r="D1246" s="432">
        <v>8</v>
      </c>
      <c r="E1246" s="432" t="s">
        <v>378</v>
      </c>
      <c r="F1246" s="433">
        <v>885</v>
      </c>
      <c r="G1246" s="456">
        <v>860</v>
      </c>
      <c r="H1246" s="479">
        <v>675</v>
      </c>
      <c r="I1246" s="435" t="s">
        <v>261</v>
      </c>
      <c r="J1246" s="436">
        <v>50</v>
      </c>
      <c r="K1246" s="437">
        <v>40</v>
      </c>
      <c r="L1246" s="438" t="s">
        <v>261</v>
      </c>
      <c r="M1246" s="475">
        <v>65.099999999999994</v>
      </c>
      <c r="N1246" s="437">
        <v>52.1</v>
      </c>
      <c r="O1246" s="438" t="s">
        <v>261</v>
      </c>
      <c r="P1246" s="475">
        <v>81.5</v>
      </c>
      <c r="Q1246" s="437">
        <v>65.2</v>
      </c>
      <c r="R1246" s="438" t="s">
        <v>261</v>
      </c>
      <c r="S1246" s="475">
        <v>105</v>
      </c>
      <c r="T1246" s="437">
        <v>84</v>
      </c>
      <c r="U1246" s="438" t="s">
        <v>261</v>
      </c>
      <c r="V1246" s="475">
        <v>542.5</v>
      </c>
      <c r="W1246" s="437">
        <v>434</v>
      </c>
      <c r="X1246" s="443" t="s">
        <v>231</v>
      </c>
      <c r="Y1246" s="436" t="s">
        <v>194</v>
      </c>
      <c r="Z1246" s="436">
        <v>93.3</v>
      </c>
      <c r="AA1246" s="436">
        <v>93.8</v>
      </c>
      <c r="AB1246" s="436">
        <v>93.6</v>
      </c>
      <c r="AC1246" s="436">
        <v>93</v>
      </c>
      <c r="AD1246" s="436">
        <v>54.8</v>
      </c>
      <c r="AE1246" s="436">
        <v>65.3</v>
      </c>
      <c r="AF1246" s="436">
        <v>68.099999999999994</v>
      </c>
      <c r="AG1246" s="436">
        <v>442.5</v>
      </c>
      <c r="AH1246" s="436">
        <v>575.29999999999995</v>
      </c>
      <c r="AI1246" s="436">
        <v>885.1</v>
      </c>
      <c r="AJ1246" s="436">
        <v>553.20000000000005</v>
      </c>
      <c r="AK1246" s="432">
        <v>130</v>
      </c>
      <c r="AL1246" s="432">
        <v>200</v>
      </c>
      <c r="AM1246" s="432">
        <v>125</v>
      </c>
      <c r="AN1246" s="432">
        <v>25</v>
      </c>
      <c r="AO1246" s="432">
        <v>32</v>
      </c>
      <c r="AP1246" s="480">
        <v>1414</v>
      </c>
      <c r="AQ1246" s="480" t="s">
        <v>2025</v>
      </c>
      <c r="AR1246" s="480">
        <v>1810</v>
      </c>
      <c r="AS1246" s="449">
        <v>33.4</v>
      </c>
      <c r="AT1246" s="432" t="s">
        <v>299</v>
      </c>
      <c r="AU1246" s="432" t="s">
        <v>197</v>
      </c>
      <c r="AV1246" s="450">
        <v>65</v>
      </c>
      <c r="AW1246" s="450">
        <v>76</v>
      </c>
      <c r="AX1246" s="450">
        <v>48</v>
      </c>
      <c r="AY1246" s="450">
        <v>58</v>
      </c>
      <c r="AZ1246" s="450">
        <v>59</v>
      </c>
      <c r="BA1246" s="450">
        <v>60</v>
      </c>
      <c r="BB1246" s="450">
        <v>58</v>
      </c>
      <c r="BC1246" s="450">
        <v>55</v>
      </c>
      <c r="BD1246" s="450">
        <v>42</v>
      </c>
      <c r="BE1246" s="451">
        <f t="shared" si="75"/>
        <v>894.35706214689264</v>
      </c>
      <c r="BF1246" s="450">
        <v>1350</v>
      </c>
      <c r="BG1246" s="451">
        <f t="shared" si="76"/>
        <v>894.35706214689264</v>
      </c>
      <c r="BH1246" s="450">
        <v>1350</v>
      </c>
      <c r="BI1246" s="446">
        <v>55</v>
      </c>
      <c r="BJ1246" s="482" t="s">
        <v>199</v>
      </c>
      <c r="BK1246" s="482" t="s">
        <v>200</v>
      </c>
      <c r="BL1246" s="453">
        <v>1.1499999999999999</v>
      </c>
      <c r="BM1246" s="454">
        <v>40</v>
      </c>
      <c r="BN1246" s="454" t="s">
        <v>911</v>
      </c>
      <c r="BO1246" s="483" t="s">
        <v>912</v>
      </c>
      <c r="BP1246" s="454" t="s">
        <v>913</v>
      </c>
      <c r="BQ1246" s="454" t="s">
        <v>945</v>
      </c>
      <c r="BT1246" s="2">
        <v>134</v>
      </c>
    </row>
    <row r="1247" spans="1:72" ht="13.5" customHeight="1">
      <c r="A1247" s="54" t="s">
        <v>2076</v>
      </c>
      <c r="B1247" s="432" t="s">
        <v>1856</v>
      </c>
      <c r="C1247" s="432">
        <v>125</v>
      </c>
      <c r="D1247" s="432">
        <v>8</v>
      </c>
      <c r="E1247" s="432" t="s">
        <v>388</v>
      </c>
      <c r="F1247" s="433">
        <v>885</v>
      </c>
      <c r="G1247" s="456">
        <v>860</v>
      </c>
      <c r="H1247" s="479">
        <v>675</v>
      </c>
      <c r="I1247" s="435" t="s">
        <v>261</v>
      </c>
      <c r="J1247" s="436">
        <v>81</v>
      </c>
      <c r="K1247" s="437">
        <v>64.8</v>
      </c>
      <c r="L1247" s="438" t="s">
        <v>261</v>
      </c>
      <c r="M1247" s="475">
        <v>95.287944025834236</v>
      </c>
      <c r="N1247" s="437">
        <v>76.230355220667391</v>
      </c>
      <c r="O1247" s="438" t="s">
        <v>261</v>
      </c>
      <c r="P1247" s="475">
        <v>127.11571582346608</v>
      </c>
      <c r="Q1247" s="437">
        <v>101.69257265877286</v>
      </c>
      <c r="R1247" s="438" t="s">
        <v>261</v>
      </c>
      <c r="S1247" s="475">
        <v>165</v>
      </c>
      <c r="T1247" s="437">
        <v>132</v>
      </c>
      <c r="U1247" s="438" t="s">
        <v>261</v>
      </c>
      <c r="V1247" s="475">
        <v>907.5</v>
      </c>
      <c r="W1247" s="437">
        <v>726</v>
      </c>
      <c r="X1247" s="443" t="s">
        <v>231</v>
      </c>
      <c r="Y1247" s="436" t="s">
        <v>194</v>
      </c>
      <c r="Z1247" s="436">
        <v>94.7</v>
      </c>
      <c r="AA1247" s="436">
        <v>94.8</v>
      </c>
      <c r="AB1247" s="436">
        <v>94.1</v>
      </c>
      <c r="AC1247" s="436">
        <v>93.6</v>
      </c>
      <c r="AD1247" s="436">
        <v>66.5</v>
      </c>
      <c r="AE1247" s="436">
        <v>74.7</v>
      </c>
      <c r="AF1247" s="436">
        <v>77.2</v>
      </c>
      <c r="AG1247" s="436">
        <v>739.77468600000009</v>
      </c>
      <c r="AH1247" s="436">
        <v>1035.6845604000002</v>
      </c>
      <c r="AI1247" s="436">
        <v>1516.5381063000002</v>
      </c>
      <c r="AJ1247" s="436">
        <v>998.69582610000009</v>
      </c>
      <c r="AK1247" s="432">
        <v>140</v>
      </c>
      <c r="AL1247" s="432">
        <v>205</v>
      </c>
      <c r="AM1247" s="432">
        <v>135</v>
      </c>
      <c r="AN1247" s="432">
        <v>20</v>
      </c>
      <c r="AO1247" s="432">
        <v>30</v>
      </c>
      <c r="AP1247" s="480">
        <v>1720</v>
      </c>
      <c r="AQ1247" s="480">
        <v>418</v>
      </c>
      <c r="AR1247" s="480">
        <v>2920</v>
      </c>
      <c r="AS1247" s="449">
        <v>45.7</v>
      </c>
      <c r="AT1247" s="432" t="s">
        <v>299</v>
      </c>
      <c r="AU1247" s="432" t="s">
        <v>197</v>
      </c>
      <c r="AV1247" s="450">
        <v>64</v>
      </c>
      <c r="AW1247" s="450">
        <v>75</v>
      </c>
      <c r="AX1247" s="450">
        <v>45</v>
      </c>
      <c r="AY1247" s="450">
        <v>55</v>
      </c>
      <c r="AZ1247" s="450">
        <v>59</v>
      </c>
      <c r="BA1247" s="450">
        <v>60</v>
      </c>
      <c r="BB1247" s="450">
        <v>57</v>
      </c>
      <c r="BC1247" s="450">
        <v>50</v>
      </c>
      <c r="BD1247" s="450">
        <v>42</v>
      </c>
      <c r="BE1247" s="451">
        <f t="shared" si="75"/>
        <v>894.35706214689264</v>
      </c>
      <c r="BF1247" s="450">
        <v>1350</v>
      </c>
      <c r="BG1247" s="451">
        <f t="shared" si="76"/>
        <v>894.35706214689264</v>
      </c>
      <c r="BH1247" s="450">
        <v>1350</v>
      </c>
      <c r="BI1247" s="446">
        <v>55</v>
      </c>
      <c r="BJ1247" s="482" t="s">
        <v>199</v>
      </c>
      <c r="BK1247" s="482" t="s">
        <v>200</v>
      </c>
      <c r="BL1247" s="453">
        <v>1.1499999999999999</v>
      </c>
      <c r="BM1247" s="454">
        <v>40</v>
      </c>
      <c r="BN1247" s="454" t="s">
        <v>911</v>
      </c>
      <c r="BO1247" s="483" t="s">
        <v>912</v>
      </c>
      <c r="BP1247" s="454" t="s">
        <v>913</v>
      </c>
      <c r="BQ1247" s="454" t="s">
        <v>945</v>
      </c>
      <c r="BT1247" s="2">
        <v>130</v>
      </c>
    </row>
    <row r="1248" spans="1:72" ht="13.5" customHeight="1">
      <c r="A1248" s="54" t="s">
        <v>2077</v>
      </c>
      <c r="B1248" s="432" t="s">
        <v>1856</v>
      </c>
      <c r="C1248" s="432">
        <v>150</v>
      </c>
      <c r="D1248" s="432">
        <v>8</v>
      </c>
      <c r="E1248" s="432" t="s">
        <v>1978</v>
      </c>
      <c r="F1248" s="433">
        <v>890</v>
      </c>
      <c r="G1248" s="456">
        <v>855</v>
      </c>
      <c r="H1248" s="479">
        <v>630</v>
      </c>
      <c r="I1248" s="435" t="s">
        <v>261</v>
      </c>
      <c r="J1248" s="436">
        <v>103</v>
      </c>
      <c r="K1248" s="437">
        <v>82.4</v>
      </c>
      <c r="L1248" s="438" t="s">
        <v>261</v>
      </c>
      <c r="M1248" s="475">
        <v>115.44770098270298</v>
      </c>
      <c r="N1248" s="437">
        <v>92.358160786162387</v>
      </c>
      <c r="O1248" s="438" t="s">
        <v>261</v>
      </c>
      <c r="P1248" s="475">
        <v>156.36853174747074</v>
      </c>
      <c r="Q1248" s="437" t="s">
        <v>261</v>
      </c>
      <c r="R1248" s="438" t="s">
        <v>261</v>
      </c>
      <c r="S1248" s="475">
        <v>205.00000000000003</v>
      </c>
      <c r="T1248" s="437">
        <v>164.00000000000003</v>
      </c>
      <c r="U1248" s="438" t="s">
        <v>261</v>
      </c>
      <c r="V1248" s="475">
        <v>1085</v>
      </c>
      <c r="W1248" s="437">
        <v>868</v>
      </c>
      <c r="X1248" s="443" t="s">
        <v>231</v>
      </c>
      <c r="Y1248" s="436" t="s">
        <v>194</v>
      </c>
      <c r="Z1248" s="436">
        <v>94.9</v>
      </c>
      <c r="AA1248" s="436">
        <v>94.8</v>
      </c>
      <c r="AB1248" s="436">
        <v>94.1</v>
      </c>
      <c r="AC1248" s="436">
        <v>93.6</v>
      </c>
      <c r="AD1248" s="436">
        <v>68.8</v>
      </c>
      <c r="AE1248" s="436">
        <v>76.099999999999994</v>
      </c>
      <c r="AF1248" s="436">
        <v>78.099999999999994</v>
      </c>
      <c r="AG1248" s="436">
        <v>890.23733400000003</v>
      </c>
      <c r="AH1248" s="436">
        <v>1246.3322676</v>
      </c>
      <c r="AI1248" s="436">
        <v>1824.9865347000002</v>
      </c>
      <c r="AJ1248" s="436">
        <v>1201.8204009000001</v>
      </c>
      <c r="AK1248" s="432">
        <v>140</v>
      </c>
      <c r="AL1248" s="432">
        <v>205</v>
      </c>
      <c r="AM1248" s="432">
        <v>135</v>
      </c>
      <c r="AN1248" s="432">
        <v>20</v>
      </c>
      <c r="AO1248" s="432">
        <v>30</v>
      </c>
      <c r="AP1248" s="480">
        <v>1958</v>
      </c>
      <c r="AQ1248" s="480">
        <v>481</v>
      </c>
      <c r="AR1248" s="480">
        <v>3460</v>
      </c>
      <c r="AS1248" s="449">
        <v>52.7</v>
      </c>
      <c r="AT1248" s="432" t="s">
        <v>299</v>
      </c>
      <c r="AU1248" s="432" t="s">
        <v>197</v>
      </c>
      <c r="AV1248" s="450">
        <v>74</v>
      </c>
      <c r="AW1248" s="450">
        <v>86</v>
      </c>
      <c r="AX1248" s="450">
        <v>57</v>
      </c>
      <c r="AY1248" s="450">
        <v>65</v>
      </c>
      <c r="AZ1248" s="450">
        <v>69</v>
      </c>
      <c r="BA1248" s="450">
        <v>70</v>
      </c>
      <c r="BB1248" s="450">
        <v>65</v>
      </c>
      <c r="BC1248" s="450">
        <v>61</v>
      </c>
      <c r="BD1248" s="450">
        <v>52</v>
      </c>
      <c r="BE1248" s="451">
        <f t="shared" si="75"/>
        <v>894.35706214689264</v>
      </c>
      <c r="BF1248" s="450">
        <v>1350</v>
      </c>
      <c r="BG1248" s="451">
        <f t="shared" si="76"/>
        <v>894.35706214689264</v>
      </c>
      <c r="BH1248" s="450">
        <v>1350</v>
      </c>
      <c r="BI1248" s="446">
        <v>55</v>
      </c>
      <c r="BJ1248" s="482" t="s">
        <v>199</v>
      </c>
      <c r="BK1248" s="482" t="s">
        <v>200</v>
      </c>
      <c r="BL1248" s="453">
        <v>1.1499999999999999</v>
      </c>
      <c r="BM1248" s="454">
        <v>40</v>
      </c>
      <c r="BN1248" s="454" t="s">
        <v>911</v>
      </c>
      <c r="BO1248" s="483" t="s">
        <v>912</v>
      </c>
      <c r="BP1248" s="454" t="s">
        <v>913</v>
      </c>
      <c r="BQ1248" s="454" t="s">
        <v>945</v>
      </c>
      <c r="BT1248" s="2">
        <v>130</v>
      </c>
    </row>
    <row r="1249" spans="1:72" ht="13.5" customHeight="1">
      <c r="A1249" s="54" t="s">
        <v>2078</v>
      </c>
      <c r="B1249" s="432" t="s">
        <v>1856</v>
      </c>
      <c r="C1249" s="432">
        <v>125</v>
      </c>
      <c r="D1249" s="432">
        <v>8</v>
      </c>
      <c r="E1249" s="432" t="s">
        <v>2028</v>
      </c>
      <c r="F1249" s="433">
        <v>885</v>
      </c>
      <c r="G1249" s="456">
        <v>860</v>
      </c>
      <c r="H1249" s="479">
        <v>675</v>
      </c>
      <c r="I1249" s="435" t="s">
        <v>261</v>
      </c>
      <c r="J1249" s="436">
        <v>81</v>
      </c>
      <c r="K1249" s="437">
        <v>64.8</v>
      </c>
      <c r="L1249" s="438" t="s">
        <v>261</v>
      </c>
      <c r="M1249" s="475">
        <v>95.287944025834236</v>
      </c>
      <c r="N1249" s="437">
        <v>76.230355220667391</v>
      </c>
      <c r="O1249" s="438" t="s">
        <v>261</v>
      </c>
      <c r="P1249" s="475">
        <v>127.11571582346608</v>
      </c>
      <c r="Q1249" s="437">
        <v>101.69257265877286</v>
      </c>
      <c r="R1249" s="438" t="s">
        <v>261</v>
      </c>
      <c r="S1249" s="475">
        <v>165</v>
      </c>
      <c r="T1249" s="437">
        <v>132</v>
      </c>
      <c r="U1249" s="438" t="s">
        <v>261</v>
      </c>
      <c r="V1249" s="475">
        <v>907.5</v>
      </c>
      <c r="W1249" s="437">
        <v>726</v>
      </c>
      <c r="X1249" s="443" t="s">
        <v>231</v>
      </c>
      <c r="Y1249" s="436" t="s">
        <v>194</v>
      </c>
      <c r="Z1249" s="436">
        <v>94.7</v>
      </c>
      <c r="AA1249" s="436">
        <v>94.8</v>
      </c>
      <c r="AB1249" s="436">
        <v>94.1</v>
      </c>
      <c r="AC1249" s="436">
        <v>93.6</v>
      </c>
      <c r="AD1249" s="436">
        <v>66.5</v>
      </c>
      <c r="AE1249" s="436">
        <v>74.7</v>
      </c>
      <c r="AF1249" s="436">
        <v>77.2</v>
      </c>
      <c r="AG1249" s="436">
        <v>739.77468600000009</v>
      </c>
      <c r="AH1249" s="436">
        <v>1035.6845604000002</v>
      </c>
      <c r="AI1249" s="436">
        <v>1516.5381063000002</v>
      </c>
      <c r="AJ1249" s="436">
        <v>998.69582610000009</v>
      </c>
      <c r="AK1249" s="432">
        <v>140</v>
      </c>
      <c r="AL1249" s="432">
        <v>205</v>
      </c>
      <c r="AM1249" s="432">
        <v>135</v>
      </c>
      <c r="AN1249" s="432">
        <v>20</v>
      </c>
      <c r="AO1249" s="432">
        <v>30</v>
      </c>
      <c r="AP1249" s="480">
        <v>1733</v>
      </c>
      <c r="AQ1249" s="480">
        <v>418</v>
      </c>
      <c r="AR1249" s="480">
        <v>2920</v>
      </c>
      <c r="AS1249" s="449">
        <v>45.7</v>
      </c>
      <c r="AT1249" s="432" t="s">
        <v>299</v>
      </c>
      <c r="AU1249" s="432" t="s">
        <v>197</v>
      </c>
      <c r="AV1249" s="450">
        <v>64</v>
      </c>
      <c r="AW1249" s="450">
        <v>75</v>
      </c>
      <c r="AX1249" s="450">
        <v>45</v>
      </c>
      <c r="AY1249" s="450">
        <v>55</v>
      </c>
      <c r="AZ1249" s="450">
        <v>59</v>
      </c>
      <c r="BA1249" s="450">
        <v>60</v>
      </c>
      <c r="BB1249" s="450">
        <v>57</v>
      </c>
      <c r="BC1249" s="450">
        <v>50</v>
      </c>
      <c r="BD1249" s="450">
        <v>42</v>
      </c>
      <c r="BE1249" s="451">
        <f t="shared" si="75"/>
        <v>894.35706214689264</v>
      </c>
      <c r="BF1249" s="450">
        <v>1350</v>
      </c>
      <c r="BG1249" s="451">
        <f t="shared" si="76"/>
        <v>894.35706214689264</v>
      </c>
      <c r="BH1249" s="450">
        <v>1350</v>
      </c>
      <c r="BI1249" s="446">
        <v>55</v>
      </c>
      <c r="BJ1249" s="482" t="s">
        <v>199</v>
      </c>
      <c r="BK1249" s="482" t="s">
        <v>200</v>
      </c>
      <c r="BL1249" s="453">
        <v>1.1499999999999999</v>
      </c>
      <c r="BM1249" s="454">
        <v>40</v>
      </c>
      <c r="BN1249" s="454" t="s">
        <v>911</v>
      </c>
      <c r="BO1249" s="483" t="s">
        <v>912</v>
      </c>
      <c r="BP1249" s="454" t="s">
        <v>913</v>
      </c>
      <c r="BQ1249" s="454" t="s">
        <v>945</v>
      </c>
      <c r="BT1249" s="2">
        <v>130</v>
      </c>
    </row>
    <row r="1250" spans="1:72" ht="13.5" customHeight="1">
      <c r="A1250" s="54" t="s">
        <v>2079</v>
      </c>
      <c r="B1250" s="432" t="s">
        <v>1856</v>
      </c>
      <c r="C1250" s="432">
        <v>150</v>
      </c>
      <c r="D1250" s="432">
        <v>8</v>
      </c>
      <c r="E1250" s="432" t="s">
        <v>2033</v>
      </c>
      <c r="F1250" s="433">
        <v>885</v>
      </c>
      <c r="G1250" s="456">
        <v>860</v>
      </c>
      <c r="H1250" s="479">
        <v>675</v>
      </c>
      <c r="I1250" s="435" t="s">
        <v>261</v>
      </c>
      <c r="J1250" s="436">
        <v>103</v>
      </c>
      <c r="K1250" s="437">
        <v>82.4</v>
      </c>
      <c r="L1250" s="438" t="s">
        <v>261</v>
      </c>
      <c r="M1250" s="475">
        <v>115.44770098270298</v>
      </c>
      <c r="N1250" s="437">
        <v>92.358160786162387</v>
      </c>
      <c r="O1250" s="438" t="s">
        <v>261</v>
      </c>
      <c r="P1250" s="475">
        <v>156.36853174747074</v>
      </c>
      <c r="Q1250" s="437" t="s">
        <v>261</v>
      </c>
      <c r="R1250" s="438" t="s">
        <v>261</v>
      </c>
      <c r="S1250" s="475">
        <v>205.00000000000003</v>
      </c>
      <c r="T1250" s="437">
        <v>164.00000000000003</v>
      </c>
      <c r="U1250" s="438" t="s">
        <v>261</v>
      </c>
      <c r="V1250" s="475">
        <v>1085</v>
      </c>
      <c r="W1250" s="437">
        <v>868</v>
      </c>
      <c r="X1250" s="443" t="s">
        <v>231</v>
      </c>
      <c r="Y1250" s="436" t="s">
        <v>194</v>
      </c>
      <c r="Z1250" s="436">
        <v>94.9</v>
      </c>
      <c r="AA1250" s="436">
        <v>94.8</v>
      </c>
      <c r="AB1250" s="436">
        <v>94.1</v>
      </c>
      <c r="AC1250" s="436">
        <v>93.6</v>
      </c>
      <c r="AD1250" s="436">
        <v>68.8</v>
      </c>
      <c r="AE1250" s="436">
        <v>76.099999999999994</v>
      </c>
      <c r="AF1250" s="436">
        <v>78.099999999999994</v>
      </c>
      <c r="AG1250" s="436">
        <v>890.23733400000003</v>
      </c>
      <c r="AH1250" s="436">
        <v>1246.3322676</v>
      </c>
      <c r="AI1250" s="436">
        <v>1824.9865347000002</v>
      </c>
      <c r="AJ1250" s="436">
        <v>1201.8204009000001</v>
      </c>
      <c r="AK1250" s="432">
        <v>140</v>
      </c>
      <c r="AL1250" s="432">
        <v>205</v>
      </c>
      <c r="AM1250" s="432">
        <v>135</v>
      </c>
      <c r="AN1250" s="432">
        <v>20</v>
      </c>
      <c r="AO1250" s="432">
        <v>30</v>
      </c>
      <c r="AP1250" s="480">
        <v>1969</v>
      </c>
      <c r="AQ1250" s="480">
        <v>481</v>
      </c>
      <c r="AR1250" s="480">
        <v>3460</v>
      </c>
      <c r="AS1250" s="449">
        <v>52.7</v>
      </c>
      <c r="AT1250" s="432" t="s">
        <v>299</v>
      </c>
      <c r="AU1250" s="432" t="s">
        <v>197</v>
      </c>
      <c r="AV1250" s="450">
        <v>74</v>
      </c>
      <c r="AW1250" s="450">
        <v>86</v>
      </c>
      <c r="AX1250" s="450">
        <v>57</v>
      </c>
      <c r="AY1250" s="450">
        <v>65</v>
      </c>
      <c r="AZ1250" s="450">
        <v>69</v>
      </c>
      <c r="BA1250" s="450">
        <v>70</v>
      </c>
      <c r="BB1250" s="450">
        <v>65</v>
      </c>
      <c r="BC1250" s="450">
        <v>61</v>
      </c>
      <c r="BD1250" s="450">
        <v>52</v>
      </c>
      <c r="BE1250" s="451">
        <f t="shared" si="75"/>
        <v>894.35706214689264</v>
      </c>
      <c r="BF1250" s="450">
        <v>1350</v>
      </c>
      <c r="BG1250" s="451">
        <f t="shared" si="76"/>
        <v>894.35706214689264</v>
      </c>
      <c r="BH1250" s="450">
        <v>1350</v>
      </c>
      <c r="BI1250" s="446">
        <v>55</v>
      </c>
      <c r="BJ1250" s="482" t="s">
        <v>199</v>
      </c>
      <c r="BK1250" s="482" t="s">
        <v>200</v>
      </c>
      <c r="BL1250" s="453">
        <v>1.1499999999999999</v>
      </c>
      <c r="BM1250" s="454">
        <v>40</v>
      </c>
      <c r="BN1250" s="454" t="s">
        <v>911</v>
      </c>
      <c r="BO1250" s="483" t="s">
        <v>912</v>
      </c>
      <c r="BP1250" s="454" t="s">
        <v>913</v>
      </c>
      <c r="BQ1250" s="454" t="s">
        <v>945</v>
      </c>
      <c r="BT1250" s="2">
        <v>130</v>
      </c>
    </row>
    <row r="1251" spans="1:72" ht="13.5" customHeight="1">
      <c r="A1251" s="54" t="s">
        <v>2080</v>
      </c>
      <c r="B1251" s="432" t="s">
        <v>1856</v>
      </c>
      <c r="C1251" s="432">
        <v>200</v>
      </c>
      <c r="D1251" s="432">
        <v>8</v>
      </c>
      <c r="E1251" s="432" t="s">
        <v>2042</v>
      </c>
      <c r="F1251" s="433">
        <v>885</v>
      </c>
      <c r="G1251" s="456">
        <v>860</v>
      </c>
      <c r="H1251" s="479">
        <v>675</v>
      </c>
      <c r="I1251" s="435" t="s">
        <v>261</v>
      </c>
      <c r="J1251" s="436">
        <v>131</v>
      </c>
      <c r="K1251" s="437">
        <v>104.8</v>
      </c>
      <c r="L1251" s="438" t="s">
        <v>261</v>
      </c>
      <c r="M1251" s="475">
        <v>151.65765957446808</v>
      </c>
      <c r="N1251" s="437">
        <v>121.32612765957447</v>
      </c>
      <c r="O1251" s="438" t="s">
        <v>261</v>
      </c>
      <c r="P1251" s="475">
        <v>202.27947838023334</v>
      </c>
      <c r="Q1251" s="437">
        <v>161.82358270418666</v>
      </c>
      <c r="R1251" s="438" t="s">
        <v>261</v>
      </c>
      <c r="S1251" s="475">
        <v>261</v>
      </c>
      <c r="T1251" s="437">
        <v>208.8</v>
      </c>
      <c r="U1251" s="438" t="s">
        <v>261</v>
      </c>
      <c r="V1251" s="475">
        <v>1450</v>
      </c>
      <c r="W1251" s="437">
        <v>1160</v>
      </c>
      <c r="X1251" s="443" t="s">
        <v>231</v>
      </c>
      <c r="Y1251" s="436" t="s">
        <v>194</v>
      </c>
      <c r="Z1251" s="436">
        <v>94.9</v>
      </c>
      <c r="AA1251" s="436">
        <v>95</v>
      </c>
      <c r="AB1251" s="436">
        <v>94.5</v>
      </c>
      <c r="AC1251" s="436">
        <v>94.1</v>
      </c>
      <c r="AD1251" s="436">
        <v>67.400000000000006</v>
      </c>
      <c r="AE1251" s="436">
        <v>75.599999999999994</v>
      </c>
      <c r="AF1251" s="436">
        <v>78.400000000000006</v>
      </c>
      <c r="AG1251" s="436">
        <v>1185.2621340000001</v>
      </c>
      <c r="AH1251" s="436">
        <v>1481.5776675000002</v>
      </c>
      <c r="AI1251" s="436">
        <v>2607.5766948</v>
      </c>
      <c r="AJ1251" s="436">
        <v>1363.0514541</v>
      </c>
      <c r="AK1251" s="432">
        <v>125</v>
      </c>
      <c r="AL1251" s="432">
        <v>220</v>
      </c>
      <c r="AM1251" s="432">
        <v>115</v>
      </c>
      <c r="AN1251" s="432">
        <v>15</v>
      </c>
      <c r="AO1251" s="432">
        <v>25</v>
      </c>
      <c r="AP1251" s="480">
        <v>2577</v>
      </c>
      <c r="AQ1251" s="480">
        <v>653</v>
      </c>
      <c r="AR1251" s="480">
        <v>4510</v>
      </c>
      <c r="AS1251" s="449">
        <v>75.8</v>
      </c>
      <c r="AT1251" s="432" t="s">
        <v>299</v>
      </c>
      <c r="AU1251" s="432" t="s">
        <v>197</v>
      </c>
      <c r="AV1251" s="450">
        <v>75</v>
      </c>
      <c r="AW1251" s="450">
        <v>87</v>
      </c>
      <c r="AX1251" s="450">
        <v>58</v>
      </c>
      <c r="AY1251" s="450">
        <v>65</v>
      </c>
      <c r="AZ1251" s="450">
        <v>71</v>
      </c>
      <c r="BA1251" s="450">
        <v>71</v>
      </c>
      <c r="BB1251" s="450">
        <v>65</v>
      </c>
      <c r="BC1251" s="450">
        <v>62</v>
      </c>
      <c r="BD1251" s="450">
        <v>53</v>
      </c>
      <c r="BE1251" s="451">
        <f t="shared" ref="BE1251:BE1262" si="77">(((125*746)*(9.549))/BF1251)/0.7375</f>
        <v>894.35706214689264</v>
      </c>
      <c r="BF1251" s="450">
        <v>1350</v>
      </c>
      <c r="BG1251" s="451">
        <f t="shared" ref="BG1251:BG1262" si="78">BE1251</f>
        <v>894.35706214689264</v>
      </c>
      <c r="BH1251" s="450">
        <v>1350</v>
      </c>
      <c r="BI1251" s="446">
        <v>55</v>
      </c>
      <c r="BJ1251" s="482" t="s">
        <v>199</v>
      </c>
      <c r="BK1251" s="482" t="s">
        <v>1875</v>
      </c>
      <c r="BL1251" s="453">
        <v>1.1499999999999999</v>
      </c>
      <c r="BM1251" s="454">
        <v>40</v>
      </c>
      <c r="BN1251" s="454" t="s">
        <v>911</v>
      </c>
      <c r="BO1251" s="483" t="s">
        <v>912</v>
      </c>
      <c r="BP1251" s="454" t="s">
        <v>913</v>
      </c>
      <c r="BQ1251" s="454" t="s">
        <v>945</v>
      </c>
      <c r="BT1251" s="2">
        <v>149</v>
      </c>
    </row>
    <row r="1252" spans="1:72" ht="13.5" customHeight="1">
      <c r="A1252" s="54" t="s">
        <v>2081</v>
      </c>
      <c r="B1252" s="432" t="s">
        <v>2006</v>
      </c>
      <c r="C1252" s="432">
        <v>75</v>
      </c>
      <c r="D1252" s="432">
        <v>8</v>
      </c>
      <c r="E1252" s="432" t="s">
        <v>378</v>
      </c>
      <c r="F1252" s="433">
        <v>885</v>
      </c>
      <c r="G1252" s="456">
        <v>860</v>
      </c>
      <c r="H1252" s="479">
        <v>675</v>
      </c>
      <c r="I1252" s="435" t="s">
        <v>261</v>
      </c>
      <c r="J1252" s="436">
        <v>50</v>
      </c>
      <c r="K1252" s="437">
        <v>40</v>
      </c>
      <c r="L1252" s="438" t="s">
        <v>261</v>
      </c>
      <c r="M1252" s="475">
        <v>65.099999999999994</v>
      </c>
      <c r="N1252" s="437">
        <v>52.1</v>
      </c>
      <c r="O1252" s="438" t="s">
        <v>261</v>
      </c>
      <c r="P1252" s="475">
        <v>81.5</v>
      </c>
      <c r="Q1252" s="437">
        <v>65.2</v>
      </c>
      <c r="R1252" s="438" t="s">
        <v>261</v>
      </c>
      <c r="S1252" s="475">
        <v>105</v>
      </c>
      <c r="T1252" s="437">
        <v>84</v>
      </c>
      <c r="U1252" s="438" t="s">
        <v>261</v>
      </c>
      <c r="V1252" s="475">
        <v>542.5</v>
      </c>
      <c r="W1252" s="437">
        <v>434</v>
      </c>
      <c r="X1252" s="443" t="s">
        <v>231</v>
      </c>
      <c r="Y1252" s="436" t="s">
        <v>194</v>
      </c>
      <c r="Z1252" s="436">
        <v>93.3</v>
      </c>
      <c r="AA1252" s="436">
        <v>93.8</v>
      </c>
      <c r="AB1252" s="436">
        <v>93.6</v>
      </c>
      <c r="AC1252" s="436">
        <v>93</v>
      </c>
      <c r="AD1252" s="436">
        <v>54.8</v>
      </c>
      <c r="AE1252" s="436">
        <v>65.3</v>
      </c>
      <c r="AF1252" s="436">
        <v>68.099999999999994</v>
      </c>
      <c r="AG1252" s="436">
        <v>442.5</v>
      </c>
      <c r="AH1252" s="436">
        <v>575.29999999999995</v>
      </c>
      <c r="AI1252" s="436">
        <v>885.1</v>
      </c>
      <c r="AJ1252" s="436">
        <v>553.20000000000005</v>
      </c>
      <c r="AK1252" s="432">
        <v>130</v>
      </c>
      <c r="AL1252" s="432">
        <v>200</v>
      </c>
      <c r="AM1252" s="432">
        <v>125</v>
      </c>
      <c r="AN1252" s="432">
        <v>25</v>
      </c>
      <c r="AO1252" s="432">
        <v>32</v>
      </c>
      <c r="AP1252" s="480">
        <v>1411</v>
      </c>
      <c r="AQ1252" s="480">
        <v>327</v>
      </c>
      <c r="AR1252" s="480">
        <v>1810</v>
      </c>
      <c r="AS1252" s="449">
        <v>33.1</v>
      </c>
      <c r="AT1252" s="432" t="s">
        <v>299</v>
      </c>
      <c r="AU1252" s="432" t="s">
        <v>197</v>
      </c>
      <c r="AV1252" s="450">
        <v>65</v>
      </c>
      <c r="AW1252" s="450">
        <v>76</v>
      </c>
      <c r="AX1252" s="450">
        <v>48</v>
      </c>
      <c r="AY1252" s="450">
        <v>58</v>
      </c>
      <c r="AZ1252" s="450">
        <v>59</v>
      </c>
      <c r="BA1252" s="450">
        <v>60</v>
      </c>
      <c r="BB1252" s="450">
        <v>58</v>
      </c>
      <c r="BC1252" s="450">
        <v>55</v>
      </c>
      <c r="BD1252" s="450">
        <v>42</v>
      </c>
      <c r="BE1252" s="451">
        <f t="shared" si="77"/>
        <v>894.35706214689264</v>
      </c>
      <c r="BF1252" s="450">
        <v>1350</v>
      </c>
      <c r="BG1252" s="451">
        <f t="shared" si="78"/>
        <v>894.35706214689264</v>
      </c>
      <c r="BH1252" s="450">
        <v>1350</v>
      </c>
      <c r="BI1252" s="446">
        <v>56</v>
      </c>
      <c r="BJ1252" s="482" t="s">
        <v>199</v>
      </c>
      <c r="BK1252" s="482" t="s">
        <v>200</v>
      </c>
      <c r="BL1252" s="453">
        <v>1.1499999999999999</v>
      </c>
      <c r="BM1252" s="454">
        <v>40</v>
      </c>
      <c r="BN1252" s="454" t="s">
        <v>911</v>
      </c>
      <c r="BO1252" s="483" t="s">
        <v>912</v>
      </c>
      <c r="BP1252" s="454" t="s">
        <v>913</v>
      </c>
      <c r="BQ1252" s="454" t="s">
        <v>945</v>
      </c>
      <c r="BT1252" s="2">
        <v>134</v>
      </c>
    </row>
    <row r="1253" spans="1:72" ht="13.5" customHeight="1">
      <c r="A1253" s="54" t="s">
        <v>2082</v>
      </c>
      <c r="B1253" s="432" t="s">
        <v>2006</v>
      </c>
      <c r="C1253" s="432">
        <v>100</v>
      </c>
      <c r="D1253" s="432">
        <v>8</v>
      </c>
      <c r="E1253" s="432" t="s">
        <v>383</v>
      </c>
      <c r="F1253" s="433">
        <v>885</v>
      </c>
      <c r="G1253" s="456">
        <v>860</v>
      </c>
      <c r="H1253" s="479">
        <v>675</v>
      </c>
      <c r="I1253" s="435" t="s">
        <v>261</v>
      </c>
      <c r="J1253" s="436">
        <v>61</v>
      </c>
      <c r="K1253" s="437">
        <v>48.8</v>
      </c>
      <c r="L1253" s="438" t="s">
        <v>261</v>
      </c>
      <c r="M1253" s="475">
        <v>91</v>
      </c>
      <c r="N1253" s="437">
        <v>72.8</v>
      </c>
      <c r="O1253" s="438" t="s">
        <v>261</v>
      </c>
      <c r="P1253" s="475">
        <v>111.4</v>
      </c>
      <c r="Q1253" s="437">
        <v>89.1</v>
      </c>
      <c r="R1253" s="438" t="s">
        <v>261</v>
      </c>
      <c r="S1253" s="475">
        <v>137</v>
      </c>
      <c r="T1253" s="437">
        <v>109.6</v>
      </c>
      <c r="U1253" s="438" t="s">
        <v>261</v>
      </c>
      <c r="V1253" s="475">
        <v>725</v>
      </c>
      <c r="W1253" s="437">
        <v>580</v>
      </c>
      <c r="X1253" s="443" t="s">
        <v>231</v>
      </c>
      <c r="Y1253" s="436" t="s">
        <v>194</v>
      </c>
      <c r="Z1253" s="436">
        <v>93.5</v>
      </c>
      <c r="AA1253" s="436">
        <v>93.9</v>
      </c>
      <c r="AB1253" s="436">
        <v>93.6</v>
      </c>
      <c r="AC1253" s="436">
        <v>93</v>
      </c>
      <c r="AD1253" s="436">
        <v>51.894999999999996</v>
      </c>
      <c r="AE1253" s="436">
        <v>62.855999999999995</v>
      </c>
      <c r="AF1253" s="436">
        <v>68.287999999999997</v>
      </c>
      <c r="AG1253" s="436">
        <v>593</v>
      </c>
      <c r="AH1253" s="436">
        <v>770.9</v>
      </c>
      <c r="AI1253" s="436">
        <v>1186</v>
      </c>
      <c r="AJ1253" s="436">
        <v>741.2</v>
      </c>
      <c r="AK1253" s="432">
        <v>130</v>
      </c>
      <c r="AL1253" s="432">
        <v>200</v>
      </c>
      <c r="AM1253" s="432">
        <v>125</v>
      </c>
      <c r="AN1253" s="432">
        <v>22</v>
      </c>
      <c r="AO1253" s="432">
        <v>30</v>
      </c>
      <c r="AP1253" s="480">
        <v>1494</v>
      </c>
      <c r="AQ1253" s="480">
        <v>361</v>
      </c>
      <c r="AR1253" s="480">
        <v>2370</v>
      </c>
      <c r="AS1253" s="449">
        <v>38.299999999999997</v>
      </c>
      <c r="AT1253" s="432" t="s">
        <v>299</v>
      </c>
      <c r="AU1253" s="432" t="s">
        <v>197</v>
      </c>
      <c r="AV1253" s="450">
        <v>66</v>
      </c>
      <c r="AW1253" s="450">
        <v>77</v>
      </c>
      <c r="AX1253" s="450">
        <v>46</v>
      </c>
      <c r="AY1253" s="450">
        <v>58</v>
      </c>
      <c r="AZ1253" s="450">
        <v>61</v>
      </c>
      <c r="BA1253" s="450">
        <v>61</v>
      </c>
      <c r="BB1253" s="450">
        <v>59</v>
      </c>
      <c r="BC1253" s="450">
        <v>56</v>
      </c>
      <c r="BD1253" s="450">
        <v>41</v>
      </c>
      <c r="BE1253" s="451">
        <f t="shared" si="77"/>
        <v>894.35706214689264</v>
      </c>
      <c r="BF1253" s="450">
        <v>1350</v>
      </c>
      <c r="BG1253" s="451">
        <f t="shared" si="78"/>
        <v>894.35706214689264</v>
      </c>
      <c r="BH1253" s="450">
        <v>1350</v>
      </c>
      <c r="BI1253" s="446">
        <v>56</v>
      </c>
      <c r="BJ1253" s="482" t="s">
        <v>199</v>
      </c>
      <c r="BK1253" s="482" t="s">
        <v>200</v>
      </c>
      <c r="BL1253" s="453">
        <v>1.1499999999999999</v>
      </c>
      <c r="BM1253" s="454">
        <v>40</v>
      </c>
      <c r="BN1253" s="454" t="s">
        <v>911</v>
      </c>
      <c r="BO1253" s="483" t="s">
        <v>912</v>
      </c>
      <c r="BP1253" s="454" t="s">
        <v>913</v>
      </c>
      <c r="BQ1253" s="454" t="s">
        <v>945</v>
      </c>
      <c r="BT1253" s="2">
        <v>130</v>
      </c>
    </row>
    <row r="1254" spans="1:72" ht="13.5" customHeight="1">
      <c r="A1254" s="54" t="s">
        <v>2083</v>
      </c>
      <c r="B1254" s="432" t="s">
        <v>2006</v>
      </c>
      <c r="C1254" s="432">
        <v>125</v>
      </c>
      <c r="D1254" s="432">
        <v>8</v>
      </c>
      <c r="E1254" s="432" t="s">
        <v>413</v>
      </c>
      <c r="F1254" s="433">
        <v>885</v>
      </c>
      <c r="G1254" s="456">
        <v>860</v>
      </c>
      <c r="H1254" s="479">
        <v>675</v>
      </c>
      <c r="I1254" s="435" t="s">
        <v>261</v>
      </c>
      <c r="J1254" s="436">
        <v>81</v>
      </c>
      <c r="K1254" s="437">
        <v>64.8</v>
      </c>
      <c r="L1254" s="438" t="s">
        <v>261</v>
      </c>
      <c r="M1254" s="475">
        <v>95.287944025834236</v>
      </c>
      <c r="N1254" s="437">
        <v>76.230355220667391</v>
      </c>
      <c r="O1254" s="438" t="s">
        <v>261</v>
      </c>
      <c r="P1254" s="475">
        <v>127.11571582346608</v>
      </c>
      <c r="Q1254" s="437">
        <v>101.69257265877286</v>
      </c>
      <c r="R1254" s="438" t="s">
        <v>261</v>
      </c>
      <c r="S1254" s="475">
        <v>165</v>
      </c>
      <c r="T1254" s="437">
        <v>132</v>
      </c>
      <c r="U1254" s="438" t="s">
        <v>261</v>
      </c>
      <c r="V1254" s="475">
        <v>907.5</v>
      </c>
      <c r="W1254" s="437">
        <v>726</v>
      </c>
      <c r="X1254" s="443" t="s">
        <v>231</v>
      </c>
      <c r="Y1254" s="436" t="s">
        <v>194</v>
      </c>
      <c r="Z1254" s="436">
        <v>94.7</v>
      </c>
      <c r="AA1254" s="436">
        <v>94.8</v>
      </c>
      <c r="AB1254" s="436">
        <v>94.1</v>
      </c>
      <c r="AC1254" s="436">
        <v>93.6</v>
      </c>
      <c r="AD1254" s="436">
        <v>66.5</v>
      </c>
      <c r="AE1254" s="436">
        <v>74.7</v>
      </c>
      <c r="AF1254" s="436">
        <v>77.2</v>
      </c>
      <c r="AG1254" s="436">
        <v>739.77468600000009</v>
      </c>
      <c r="AH1254" s="436">
        <v>1035.6845604000002</v>
      </c>
      <c r="AI1254" s="436">
        <v>1516.5381063000002</v>
      </c>
      <c r="AJ1254" s="436">
        <v>998.69582610000009</v>
      </c>
      <c r="AK1254" s="432">
        <v>140</v>
      </c>
      <c r="AL1254" s="432">
        <v>205</v>
      </c>
      <c r="AM1254" s="432">
        <v>135</v>
      </c>
      <c r="AN1254" s="432">
        <v>20</v>
      </c>
      <c r="AO1254" s="432">
        <v>30</v>
      </c>
      <c r="AP1254" s="480">
        <v>1720</v>
      </c>
      <c r="AQ1254" s="480">
        <v>391</v>
      </c>
      <c r="AR1254" s="480">
        <v>2920</v>
      </c>
      <c r="AS1254" s="449">
        <v>45.2</v>
      </c>
      <c r="AT1254" s="432" t="s">
        <v>299</v>
      </c>
      <c r="AU1254" s="432" t="s">
        <v>197</v>
      </c>
      <c r="AV1254" s="450">
        <v>64</v>
      </c>
      <c r="AW1254" s="450">
        <v>75</v>
      </c>
      <c r="AX1254" s="450">
        <v>45</v>
      </c>
      <c r="AY1254" s="450">
        <v>55</v>
      </c>
      <c r="AZ1254" s="450">
        <v>59</v>
      </c>
      <c r="BA1254" s="450">
        <v>60</v>
      </c>
      <c r="BB1254" s="450">
        <v>57</v>
      </c>
      <c r="BC1254" s="450">
        <v>50</v>
      </c>
      <c r="BD1254" s="450">
        <v>42</v>
      </c>
      <c r="BE1254" s="451">
        <f t="shared" si="77"/>
        <v>894.35706214689264</v>
      </c>
      <c r="BF1254" s="450">
        <v>1350</v>
      </c>
      <c r="BG1254" s="451">
        <f t="shared" si="78"/>
        <v>894.35706214689264</v>
      </c>
      <c r="BH1254" s="450">
        <v>1350</v>
      </c>
      <c r="BI1254" s="446">
        <v>56</v>
      </c>
      <c r="BJ1254" s="482" t="s">
        <v>199</v>
      </c>
      <c r="BK1254" s="482" t="s">
        <v>200</v>
      </c>
      <c r="BL1254" s="453">
        <v>1.1499999999999999</v>
      </c>
      <c r="BM1254" s="454">
        <v>40</v>
      </c>
      <c r="BN1254" s="454" t="s">
        <v>911</v>
      </c>
      <c r="BO1254" s="483" t="s">
        <v>912</v>
      </c>
      <c r="BP1254" s="454" t="s">
        <v>913</v>
      </c>
      <c r="BQ1254" s="454" t="s">
        <v>945</v>
      </c>
      <c r="BT1254" s="2">
        <v>130</v>
      </c>
    </row>
    <row r="1255" spans="1:72" ht="13.5" customHeight="1">
      <c r="A1255" s="54" t="s">
        <v>2084</v>
      </c>
      <c r="B1255" s="432" t="s">
        <v>2006</v>
      </c>
      <c r="C1255" s="432">
        <v>75</v>
      </c>
      <c r="D1255" s="432">
        <v>8</v>
      </c>
      <c r="E1255" s="432" t="s">
        <v>2014</v>
      </c>
      <c r="F1255" s="433">
        <v>885</v>
      </c>
      <c r="G1255" s="456">
        <v>860</v>
      </c>
      <c r="H1255" s="479">
        <v>675</v>
      </c>
      <c r="I1255" s="435" t="s">
        <v>261</v>
      </c>
      <c r="J1255" s="436">
        <v>50</v>
      </c>
      <c r="K1255" s="437">
        <v>40</v>
      </c>
      <c r="L1255" s="438" t="s">
        <v>261</v>
      </c>
      <c r="M1255" s="475">
        <v>65.099999999999994</v>
      </c>
      <c r="N1255" s="437">
        <v>52.1</v>
      </c>
      <c r="O1255" s="438" t="s">
        <v>261</v>
      </c>
      <c r="P1255" s="475">
        <v>81.5</v>
      </c>
      <c r="Q1255" s="437">
        <v>65.2</v>
      </c>
      <c r="R1255" s="438" t="s">
        <v>261</v>
      </c>
      <c r="S1255" s="475">
        <v>105</v>
      </c>
      <c r="T1255" s="437">
        <v>84</v>
      </c>
      <c r="U1255" s="438" t="s">
        <v>261</v>
      </c>
      <c r="V1255" s="475">
        <v>542.5</v>
      </c>
      <c r="W1255" s="437">
        <v>434</v>
      </c>
      <c r="X1255" s="443" t="s">
        <v>231</v>
      </c>
      <c r="Y1255" s="436" t="s">
        <v>194</v>
      </c>
      <c r="Z1255" s="436">
        <v>93.3</v>
      </c>
      <c r="AA1255" s="436">
        <v>93.8</v>
      </c>
      <c r="AB1255" s="436">
        <v>93.6</v>
      </c>
      <c r="AC1255" s="436">
        <v>93</v>
      </c>
      <c r="AD1255" s="436">
        <v>54.8</v>
      </c>
      <c r="AE1255" s="436">
        <v>65.3</v>
      </c>
      <c r="AF1255" s="436">
        <v>68.099999999999994</v>
      </c>
      <c r="AG1255" s="436">
        <v>442.5</v>
      </c>
      <c r="AH1255" s="436">
        <v>575.29999999999995</v>
      </c>
      <c r="AI1255" s="436">
        <v>885.1</v>
      </c>
      <c r="AJ1255" s="436">
        <v>553.20000000000005</v>
      </c>
      <c r="AK1255" s="432">
        <v>130</v>
      </c>
      <c r="AL1255" s="432">
        <v>200</v>
      </c>
      <c r="AM1255" s="432">
        <v>125</v>
      </c>
      <c r="AN1255" s="432">
        <v>25</v>
      </c>
      <c r="AO1255" s="432">
        <v>32</v>
      </c>
      <c r="AP1255" s="480">
        <v>1423</v>
      </c>
      <c r="AQ1255" s="480">
        <v>327</v>
      </c>
      <c r="AR1255" s="480">
        <v>1810</v>
      </c>
      <c r="AS1255" s="449">
        <v>33.1</v>
      </c>
      <c r="AT1255" s="432" t="s">
        <v>299</v>
      </c>
      <c r="AU1255" s="432" t="s">
        <v>197</v>
      </c>
      <c r="AV1255" s="450">
        <v>65</v>
      </c>
      <c r="AW1255" s="450">
        <v>76</v>
      </c>
      <c r="AX1255" s="450">
        <v>48</v>
      </c>
      <c r="AY1255" s="450">
        <v>58</v>
      </c>
      <c r="AZ1255" s="450">
        <v>59</v>
      </c>
      <c r="BA1255" s="450">
        <v>60</v>
      </c>
      <c r="BB1255" s="450">
        <v>58</v>
      </c>
      <c r="BC1255" s="450">
        <v>55</v>
      </c>
      <c r="BD1255" s="450">
        <v>42</v>
      </c>
      <c r="BE1255" s="451">
        <f t="shared" si="77"/>
        <v>894.35706214689264</v>
      </c>
      <c r="BF1255" s="450">
        <v>1350</v>
      </c>
      <c r="BG1255" s="451">
        <f t="shared" si="78"/>
        <v>894.35706214689264</v>
      </c>
      <c r="BH1255" s="450">
        <v>1350</v>
      </c>
      <c r="BI1255" s="446">
        <v>56</v>
      </c>
      <c r="BJ1255" s="482" t="s">
        <v>199</v>
      </c>
      <c r="BK1255" s="482" t="s">
        <v>200</v>
      </c>
      <c r="BL1255" s="453">
        <v>1.1499999999999999</v>
      </c>
      <c r="BM1255" s="454">
        <v>40</v>
      </c>
      <c r="BN1255" s="454" t="s">
        <v>911</v>
      </c>
      <c r="BO1255" s="483" t="s">
        <v>912</v>
      </c>
      <c r="BP1255" s="454" t="s">
        <v>913</v>
      </c>
      <c r="BQ1255" s="454" t="s">
        <v>945</v>
      </c>
      <c r="BT1255" s="2">
        <v>134</v>
      </c>
    </row>
    <row r="1256" spans="1:72" ht="13.5" customHeight="1">
      <c r="A1256" s="54" t="s">
        <v>2085</v>
      </c>
      <c r="B1256" s="432" t="s">
        <v>2006</v>
      </c>
      <c r="C1256" s="432">
        <v>100</v>
      </c>
      <c r="D1256" s="432">
        <v>8</v>
      </c>
      <c r="E1256" s="432" t="s">
        <v>2020</v>
      </c>
      <c r="F1256" s="433">
        <v>885</v>
      </c>
      <c r="G1256" s="456">
        <v>860</v>
      </c>
      <c r="H1256" s="479">
        <v>675</v>
      </c>
      <c r="I1256" s="435" t="s">
        <v>261</v>
      </c>
      <c r="J1256" s="436">
        <v>61</v>
      </c>
      <c r="K1256" s="437">
        <v>48.8</v>
      </c>
      <c r="L1256" s="438" t="s">
        <v>261</v>
      </c>
      <c r="M1256" s="475">
        <v>91</v>
      </c>
      <c r="N1256" s="437">
        <v>72.8</v>
      </c>
      <c r="O1256" s="438" t="s">
        <v>261</v>
      </c>
      <c r="P1256" s="475">
        <v>111.4</v>
      </c>
      <c r="Q1256" s="437">
        <v>89.1</v>
      </c>
      <c r="R1256" s="438" t="s">
        <v>261</v>
      </c>
      <c r="S1256" s="475">
        <v>137</v>
      </c>
      <c r="T1256" s="437">
        <v>109.6</v>
      </c>
      <c r="U1256" s="438" t="s">
        <v>261</v>
      </c>
      <c r="V1256" s="475">
        <v>725</v>
      </c>
      <c r="W1256" s="437">
        <v>580</v>
      </c>
      <c r="X1256" s="443" t="s">
        <v>231</v>
      </c>
      <c r="Y1256" s="436" t="s">
        <v>194</v>
      </c>
      <c r="Z1256" s="436">
        <v>93.5</v>
      </c>
      <c r="AA1256" s="436">
        <v>93.9</v>
      </c>
      <c r="AB1256" s="436">
        <v>93.6</v>
      </c>
      <c r="AC1256" s="436">
        <v>93</v>
      </c>
      <c r="AD1256" s="436">
        <v>51.894999999999996</v>
      </c>
      <c r="AE1256" s="436">
        <v>62.855999999999995</v>
      </c>
      <c r="AF1256" s="436">
        <v>68.287999999999997</v>
      </c>
      <c r="AG1256" s="436">
        <v>593</v>
      </c>
      <c r="AH1256" s="436">
        <v>770.9</v>
      </c>
      <c r="AI1256" s="436">
        <v>1186</v>
      </c>
      <c r="AJ1256" s="436">
        <v>741.2</v>
      </c>
      <c r="AK1256" s="432">
        <v>130</v>
      </c>
      <c r="AL1256" s="432">
        <v>200</v>
      </c>
      <c r="AM1256" s="432">
        <v>125</v>
      </c>
      <c r="AN1256" s="432">
        <v>22</v>
      </c>
      <c r="AO1256" s="432">
        <v>30</v>
      </c>
      <c r="AP1256" s="480">
        <v>1505</v>
      </c>
      <c r="AQ1256" s="480">
        <v>361</v>
      </c>
      <c r="AR1256" s="480">
        <v>2370</v>
      </c>
      <c r="AS1256" s="449">
        <v>38.299999999999997</v>
      </c>
      <c r="AT1256" s="432" t="s">
        <v>299</v>
      </c>
      <c r="AU1256" s="432" t="s">
        <v>197</v>
      </c>
      <c r="AV1256" s="450">
        <v>66</v>
      </c>
      <c r="AW1256" s="450">
        <v>77</v>
      </c>
      <c r="AX1256" s="450">
        <v>46</v>
      </c>
      <c r="AY1256" s="450">
        <v>58</v>
      </c>
      <c r="AZ1256" s="450">
        <v>61</v>
      </c>
      <c r="BA1256" s="450">
        <v>61</v>
      </c>
      <c r="BB1256" s="450">
        <v>59</v>
      </c>
      <c r="BC1256" s="450">
        <v>56</v>
      </c>
      <c r="BD1256" s="450">
        <v>41</v>
      </c>
      <c r="BE1256" s="451">
        <f t="shared" si="77"/>
        <v>894.35706214689264</v>
      </c>
      <c r="BF1256" s="450">
        <v>1350</v>
      </c>
      <c r="BG1256" s="451">
        <f t="shared" si="78"/>
        <v>894.35706214689264</v>
      </c>
      <c r="BH1256" s="450">
        <v>1350</v>
      </c>
      <c r="BI1256" s="446">
        <v>56</v>
      </c>
      <c r="BJ1256" s="482" t="s">
        <v>199</v>
      </c>
      <c r="BK1256" s="482" t="s">
        <v>200</v>
      </c>
      <c r="BL1256" s="453">
        <v>1.1499999999999999</v>
      </c>
      <c r="BM1256" s="454">
        <v>40</v>
      </c>
      <c r="BN1256" s="454" t="s">
        <v>911</v>
      </c>
      <c r="BO1256" s="483" t="s">
        <v>912</v>
      </c>
      <c r="BP1256" s="454" t="s">
        <v>913</v>
      </c>
      <c r="BQ1256" s="454" t="s">
        <v>945</v>
      </c>
      <c r="BT1256" s="2">
        <v>130</v>
      </c>
    </row>
    <row r="1257" spans="1:72" ht="13.5" customHeight="1">
      <c r="A1257" s="54" t="s">
        <v>2086</v>
      </c>
      <c r="B1257" s="432" t="s">
        <v>2006</v>
      </c>
      <c r="C1257" s="432">
        <v>125</v>
      </c>
      <c r="D1257" s="432">
        <v>8</v>
      </c>
      <c r="E1257" s="432" t="s">
        <v>2028</v>
      </c>
      <c r="F1257" s="433">
        <v>885</v>
      </c>
      <c r="G1257" s="456">
        <v>860</v>
      </c>
      <c r="H1257" s="479">
        <v>675</v>
      </c>
      <c r="I1257" s="435" t="s">
        <v>261</v>
      </c>
      <c r="J1257" s="436">
        <v>81</v>
      </c>
      <c r="K1257" s="437">
        <v>64.8</v>
      </c>
      <c r="L1257" s="438" t="s">
        <v>261</v>
      </c>
      <c r="M1257" s="475">
        <v>95.287944025834236</v>
      </c>
      <c r="N1257" s="437">
        <v>76.230355220667391</v>
      </c>
      <c r="O1257" s="438" t="s">
        <v>261</v>
      </c>
      <c r="P1257" s="475">
        <v>127.11571582346608</v>
      </c>
      <c r="Q1257" s="437">
        <v>101.69257265877286</v>
      </c>
      <c r="R1257" s="438" t="s">
        <v>261</v>
      </c>
      <c r="S1257" s="475">
        <v>165</v>
      </c>
      <c r="T1257" s="437">
        <v>132</v>
      </c>
      <c r="U1257" s="438" t="s">
        <v>261</v>
      </c>
      <c r="V1257" s="475">
        <v>907.5</v>
      </c>
      <c r="W1257" s="437">
        <v>726</v>
      </c>
      <c r="X1257" s="443" t="s">
        <v>231</v>
      </c>
      <c r="Y1257" s="436" t="s">
        <v>194</v>
      </c>
      <c r="Z1257" s="436">
        <v>94.7</v>
      </c>
      <c r="AA1257" s="436">
        <v>94.8</v>
      </c>
      <c r="AB1257" s="436">
        <v>94.1</v>
      </c>
      <c r="AC1257" s="436">
        <v>93.6</v>
      </c>
      <c r="AD1257" s="436">
        <v>66.5</v>
      </c>
      <c r="AE1257" s="436">
        <v>74.7</v>
      </c>
      <c r="AF1257" s="436">
        <v>77.2</v>
      </c>
      <c r="AG1257" s="436">
        <v>739.77468600000009</v>
      </c>
      <c r="AH1257" s="436">
        <v>1035.6845604000002</v>
      </c>
      <c r="AI1257" s="436">
        <v>1516.5381063000002</v>
      </c>
      <c r="AJ1257" s="436">
        <v>998.69582610000009</v>
      </c>
      <c r="AK1257" s="432">
        <v>140</v>
      </c>
      <c r="AL1257" s="432">
        <v>205</v>
      </c>
      <c r="AM1257" s="432">
        <v>135</v>
      </c>
      <c r="AN1257" s="432">
        <v>20</v>
      </c>
      <c r="AO1257" s="432">
        <v>30</v>
      </c>
      <c r="AP1257" s="480">
        <v>1730</v>
      </c>
      <c r="AQ1257" s="480">
        <v>418</v>
      </c>
      <c r="AR1257" s="480">
        <v>2920</v>
      </c>
      <c r="AS1257" s="449">
        <v>45.7</v>
      </c>
      <c r="AT1257" s="432" t="s">
        <v>299</v>
      </c>
      <c r="AU1257" s="432" t="s">
        <v>197</v>
      </c>
      <c r="AV1257" s="450">
        <v>64</v>
      </c>
      <c r="AW1257" s="450">
        <v>75</v>
      </c>
      <c r="AX1257" s="450">
        <v>45</v>
      </c>
      <c r="AY1257" s="450">
        <v>55</v>
      </c>
      <c r="AZ1257" s="450">
        <v>59</v>
      </c>
      <c r="BA1257" s="450">
        <v>60</v>
      </c>
      <c r="BB1257" s="450">
        <v>57</v>
      </c>
      <c r="BC1257" s="450">
        <v>50</v>
      </c>
      <c r="BD1257" s="450">
        <v>42</v>
      </c>
      <c r="BE1257" s="451">
        <f t="shared" si="77"/>
        <v>894.35706214689264</v>
      </c>
      <c r="BF1257" s="450">
        <v>1350</v>
      </c>
      <c r="BG1257" s="451">
        <f t="shared" si="78"/>
        <v>894.35706214689264</v>
      </c>
      <c r="BH1257" s="450">
        <v>1350</v>
      </c>
      <c r="BI1257" s="446">
        <v>56</v>
      </c>
      <c r="BJ1257" s="482" t="s">
        <v>199</v>
      </c>
      <c r="BK1257" s="482" t="s">
        <v>200</v>
      </c>
      <c r="BL1257" s="453">
        <v>1.1499999999999999</v>
      </c>
      <c r="BM1257" s="454">
        <v>40</v>
      </c>
      <c r="BN1257" s="454" t="s">
        <v>911</v>
      </c>
      <c r="BO1257" s="483" t="s">
        <v>912</v>
      </c>
      <c r="BP1257" s="454" t="s">
        <v>913</v>
      </c>
      <c r="BQ1257" s="454" t="s">
        <v>945</v>
      </c>
      <c r="BT1257" s="2">
        <v>130</v>
      </c>
    </row>
    <row r="1258" spans="1:72" ht="13.5" customHeight="1">
      <c r="A1258" s="54" t="s">
        <v>2087</v>
      </c>
      <c r="B1258" s="432" t="s">
        <v>2006</v>
      </c>
      <c r="C1258" s="432">
        <v>150</v>
      </c>
      <c r="D1258" s="432">
        <v>8</v>
      </c>
      <c r="E1258" s="432" t="s">
        <v>2033</v>
      </c>
      <c r="F1258" s="433">
        <v>885</v>
      </c>
      <c r="G1258" s="456">
        <v>860</v>
      </c>
      <c r="H1258" s="479">
        <v>675</v>
      </c>
      <c r="I1258" s="435" t="s">
        <v>261</v>
      </c>
      <c r="J1258" s="436">
        <v>103</v>
      </c>
      <c r="K1258" s="437">
        <v>82.4</v>
      </c>
      <c r="L1258" s="438" t="s">
        <v>261</v>
      </c>
      <c r="M1258" s="475">
        <v>115.44770098270298</v>
      </c>
      <c r="N1258" s="437">
        <v>92.358160786162387</v>
      </c>
      <c r="O1258" s="438" t="s">
        <v>261</v>
      </c>
      <c r="P1258" s="475">
        <v>156.36853174747074</v>
      </c>
      <c r="Q1258" s="437" t="s">
        <v>261</v>
      </c>
      <c r="R1258" s="438" t="s">
        <v>261</v>
      </c>
      <c r="S1258" s="475">
        <v>205.00000000000003</v>
      </c>
      <c r="T1258" s="437">
        <v>164.00000000000003</v>
      </c>
      <c r="U1258" s="438" t="s">
        <v>261</v>
      </c>
      <c r="V1258" s="475">
        <v>1085</v>
      </c>
      <c r="W1258" s="437">
        <v>868</v>
      </c>
      <c r="X1258" s="443" t="s">
        <v>231</v>
      </c>
      <c r="Y1258" s="436" t="s">
        <v>194</v>
      </c>
      <c r="Z1258" s="436">
        <v>94.9</v>
      </c>
      <c r="AA1258" s="436">
        <v>94.8</v>
      </c>
      <c r="AB1258" s="436">
        <v>94.1</v>
      </c>
      <c r="AC1258" s="436">
        <v>93.6</v>
      </c>
      <c r="AD1258" s="436">
        <v>68.8</v>
      </c>
      <c r="AE1258" s="436">
        <v>76.099999999999994</v>
      </c>
      <c r="AF1258" s="436">
        <v>78.099999999999994</v>
      </c>
      <c r="AG1258" s="436">
        <v>890.23733400000003</v>
      </c>
      <c r="AH1258" s="436">
        <v>1246.3322676</v>
      </c>
      <c r="AI1258" s="436">
        <v>1824.9865347000002</v>
      </c>
      <c r="AJ1258" s="436">
        <v>1201.8204009000001</v>
      </c>
      <c r="AK1258" s="432">
        <v>140</v>
      </c>
      <c r="AL1258" s="432">
        <v>205</v>
      </c>
      <c r="AM1258" s="432">
        <v>135</v>
      </c>
      <c r="AN1258" s="432">
        <v>20</v>
      </c>
      <c r="AO1258" s="432">
        <v>30</v>
      </c>
      <c r="AP1258" s="480">
        <v>1966</v>
      </c>
      <c r="AQ1258" s="480">
        <v>481</v>
      </c>
      <c r="AR1258" s="480">
        <v>3460</v>
      </c>
      <c r="AS1258" s="449">
        <v>52.7</v>
      </c>
      <c r="AT1258" s="432" t="s">
        <v>299</v>
      </c>
      <c r="AU1258" s="432" t="s">
        <v>197</v>
      </c>
      <c r="AV1258" s="450">
        <v>74</v>
      </c>
      <c r="AW1258" s="450">
        <v>86</v>
      </c>
      <c r="AX1258" s="450">
        <v>57</v>
      </c>
      <c r="AY1258" s="450">
        <v>65</v>
      </c>
      <c r="AZ1258" s="450">
        <v>69</v>
      </c>
      <c r="BA1258" s="450">
        <v>70</v>
      </c>
      <c r="BB1258" s="450">
        <v>65</v>
      </c>
      <c r="BC1258" s="450">
        <v>61</v>
      </c>
      <c r="BD1258" s="450">
        <v>52</v>
      </c>
      <c r="BE1258" s="451">
        <f t="shared" si="77"/>
        <v>894.35706214689264</v>
      </c>
      <c r="BF1258" s="450">
        <v>1350</v>
      </c>
      <c r="BG1258" s="451">
        <f t="shared" si="78"/>
        <v>894.35706214689264</v>
      </c>
      <c r="BH1258" s="450">
        <v>1350</v>
      </c>
      <c r="BI1258" s="446">
        <v>56</v>
      </c>
      <c r="BJ1258" s="482" t="s">
        <v>199</v>
      </c>
      <c r="BK1258" s="482" t="s">
        <v>200</v>
      </c>
      <c r="BL1258" s="453">
        <v>1.1499999999999999</v>
      </c>
      <c r="BM1258" s="454">
        <v>40</v>
      </c>
      <c r="BN1258" s="454" t="s">
        <v>911</v>
      </c>
      <c r="BO1258" s="483" t="s">
        <v>912</v>
      </c>
      <c r="BP1258" s="454" t="s">
        <v>913</v>
      </c>
      <c r="BQ1258" s="454" t="s">
        <v>945</v>
      </c>
      <c r="BT1258" s="2">
        <v>130</v>
      </c>
    </row>
    <row r="1259" spans="1:72" ht="13.5" customHeight="1">
      <c r="A1259" s="54" t="s">
        <v>2088</v>
      </c>
      <c r="B1259" s="432" t="s">
        <v>2006</v>
      </c>
      <c r="C1259" s="432">
        <v>150</v>
      </c>
      <c r="D1259" s="432">
        <v>8</v>
      </c>
      <c r="E1259" s="432" t="s">
        <v>2042</v>
      </c>
      <c r="F1259" s="433">
        <v>885</v>
      </c>
      <c r="G1259" s="456">
        <v>860</v>
      </c>
      <c r="H1259" s="479">
        <v>675</v>
      </c>
      <c r="I1259" s="435" t="s">
        <v>261</v>
      </c>
      <c r="J1259" s="436">
        <v>103</v>
      </c>
      <c r="K1259" s="437">
        <v>82.4</v>
      </c>
      <c r="L1259" s="438" t="s">
        <v>261</v>
      </c>
      <c r="M1259" s="475">
        <v>115.44770098270298</v>
      </c>
      <c r="N1259" s="437">
        <v>92.358160786162387</v>
      </c>
      <c r="O1259" s="438" t="s">
        <v>261</v>
      </c>
      <c r="P1259" s="475">
        <v>156.36853174747074</v>
      </c>
      <c r="Q1259" s="437" t="s">
        <v>261</v>
      </c>
      <c r="R1259" s="438" t="s">
        <v>261</v>
      </c>
      <c r="S1259" s="475">
        <v>205.00000000000003</v>
      </c>
      <c r="T1259" s="437">
        <v>164.00000000000003</v>
      </c>
      <c r="U1259" s="438" t="s">
        <v>261</v>
      </c>
      <c r="V1259" s="475">
        <v>1085</v>
      </c>
      <c r="W1259" s="437">
        <v>868</v>
      </c>
      <c r="X1259" s="443" t="s">
        <v>231</v>
      </c>
      <c r="Y1259" s="436" t="s">
        <v>194</v>
      </c>
      <c r="Z1259" s="436">
        <v>94.9</v>
      </c>
      <c r="AA1259" s="436">
        <v>94.8</v>
      </c>
      <c r="AB1259" s="436">
        <v>94.1</v>
      </c>
      <c r="AC1259" s="436">
        <v>93.6</v>
      </c>
      <c r="AD1259" s="436">
        <v>68.8</v>
      </c>
      <c r="AE1259" s="436">
        <v>76.099999999999994</v>
      </c>
      <c r="AF1259" s="436">
        <v>78.099999999999994</v>
      </c>
      <c r="AG1259" s="436">
        <v>890.23733400000003</v>
      </c>
      <c r="AH1259" s="436">
        <v>1246.3322676</v>
      </c>
      <c r="AI1259" s="436">
        <v>1824.9865347000002</v>
      </c>
      <c r="AJ1259" s="436">
        <v>1201.8204009000001</v>
      </c>
      <c r="AK1259" s="432">
        <v>140</v>
      </c>
      <c r="AL1259" s="432">
        <v>205</v>
      </c>
      <c r="AM1259" s="432">
        <v>135</v>
      </c>
      <c r="AN1259" s="432">
        <v>20</v>
      </c>
      <c r="AO1259" s="432">
        <v>30</v>
      </c>
      <c r="AP1259" s="480">
        <v>1966</v>
      </c>
      <c r="AQ1259" s="480">
        <v>481</v>
      </c>
      <c r="AR1259" s="480">
        <v>3460</v>
      </c>
      <c r="AS1259" s="449">
        <v>52.7</v>
      </c>
      <c r="AT1259" s="432" t="s">
        <v>299</v>
      </c>
      <c r="AU1259" s="432" t="s">
        <v>197</v>
      </c>
      <c r="AV1259" s="450">
        <v>74</v>
      </c>
      <c r="AW1259" s="450">
        <v>86</v>
      </c>
      <c r="AX1259" s="450">
        <v>57</v>
      </c>
      <c r="AY1259" s="450">
        <v>65</v>
      </c>
      <c r="AZ1259" s="450">
        <v>69</v>
      </c>
      <c r="BA1259" s="450">
        <v>70</v>
      </c>
      <c r="BB1259" s="450">
        <v>65</v>
      </c>
      <c r="BC1259" s="450">
        <v>61</v>
      </c>
      <c r="BD1259" s="450">
        <v>52</v>
      </c>
      <c r="BE1259" s="451">
        <f t="shared" si="77"/>
        <v>894.35706214689264</v>
      </c>
      <c r="BF1259" s="450">
        <v>1350</v>
      </c>
      <c r="BG1259" s="451">
        <f t="shared" si="78"/>
        <v>894.35706214689264</v>
      </c>
      <c r="BH1259" s="450">
        <v>1350</v>
      </c>
      <c r="BI1259" s="446">
        <v>56</v>
      </c>
      <c r="BJ1259" s="482" t="s">
        <v>199</v>
      </c>
      <c r="BK1259" s="482" t="s">
        <v>200</v>
      </c>
      <c r="BL1259" s="453">
        <v>1.1499999999999999</v>
      </c>
      <c r="BM1259" s="454">
        <v>40</v>
      </c>
      <c r="BN1259" s="454" t="s">
        <v>911</v>
      </c>
      <c r="BO1259" s="483" t="s">
        <v>912</v>
      </c>
      <c r="BP1259" s="454" t="s">
        <v>913</v>
      </c>
      <c r="BQ1259" s="454" t="s">
        <v>945</v>
      </c>
      <c r="BT1259" s="2">
        <v>130</v>
      </c>
    </row>
    <row r="1260" spans="1:72" ht="13.5" customHeight="1">
      <c r="A1260" s="54" t="s">
        <v>2089</v>
      </c>
      <c r="B1260" s="432" t="s">
        <v>1856</v>
      </c>
      <c r="C1260" s="432">
        <v>350</v>
      </c>
      <c r="D1260" s="432">
        <v>4</v>
      </c>
      <c r="E1260" s="432" t="s">
        <v>1985</v>
      </c>
      <c r="F1260" s="433">
        <v>1785</v>
      </c>
      <c r="G1260" s="456">
        <v>1710</v>
      </c>
      <c r="H1260" s="479">
        <v>1440</v>
      </c>
      <c r="I1260" s="435" t="s">
        <v>261</v>
      </c>
      <c r="J1260" s="436">
        <v>156</v>
      </c>
      <c r="K1260" s="437">
        <v>124.8</v>
      </c>
      <c r="L1260" s="438" t="s">
        <v>261</v>
      </c>
      <c r="M1260" s="475">
        <v>246</v>
      </c>
      <c r="N1260" s="437">
        <v>196.8</v>
      </c>
      <c r="O1260" s="438" t="s">
        <v>261</v>
      </c>
      <c r="P1260" s="475">
        <v>328</v>
      </c>
      <c r="Q1260" s="437">
        <v>262.39999999999998</v>
      </c>
      <c r="R1260" s="438" t="s">
        <v>261</v>
      </c>
      <c r="S1260" s="475">
        <v>421</v>
      </c>
      <c r="T1260" s="437">
        <v>336.8</v>
      </c>
      <c r="U1260" s="438" t="s">
        <v>261</v>
      </c>
      <c r="V1260" s="475">
        <v>2550</v>
      </c>
      <c r="W1260" s="437">
        <v>2040</v>
      </c>
      <c r="X1260" s="443" t="s">
        <v>231</v>
      </c>
      <c r="Y1260" s="436" t="s">
        <v>194</v>
      </c>
      <c r="Z1260" s="436">
        <v>96.1</v>
      </c>
      <c r="AA1260" s="436">
        <v>96.2</v>
      </c>
      <c r="AB1260" s="436">
        <v>96.2</v>
      </c>
      <c r="AC1260" s="436">
        <v>95.8</v>
      </c>
      <c r="AD1260" s="436">
        <v>67.599999999999994</v>
      </c>
      <c r="AE1260" s="436">
        <v>77</v>
      </c>
      <c r="AF1260" s="436">
        <v>81</v>
      </c>
      <c r="AG1260" s="436">
        <v>1028</v>
      </c>
      <c r="AH1260" s="436">
        <v>2415.8000000000002</v>
      </c>
      <c r="AI1260" s="436">
        <v>2415.8000000000002</v>
      </c>
      <c r="AJ1260" s="436">
        <v>1850.4</v>
      </c>
      <c r="AK1260" s="432">
        <v>235</v>
      </c>
      <c r="AL1260" s="432">
        <v>235</v>
      </c>
      <c r="AM1260" s="432">
        <v>180</v>
      </c>
      <c r="AN1260" s="432">
        <v>25</v>
      </c>
      <c r="AO1260" s="432">
        <v>32</v>
      </c>
      <c r="AP1260" s="480">
        <v>2723</v>
      </c>
      <c r="AQ1260" s="480">
        <v>633</v>
      </c>
      <c r="AR1260" s="480">
        <v>1370</v>
      </c>
      <c r="AS1260" s="449">
        <v>77.2</v>
      </c>
      <c r="AT1260" s="432" t="s">
        <v>299</v>
      </c>
      <c r="AU1260" s="432" t="s">
        <v>197</v>
      </c>
      <c r="AV1260" s="450">
        <v>84</v>
      </c>
      <c r="AW1260" s="450">
        <v>96</v>
      </c>
      <c r="AX1260" s="450">
        <v>63</v>
      </c>
      <c r="AY1260" s="450">
        <v>72</v>
      </c>
      <c r="AZ1260" s="450">
        <v>79</v>
      </c>
      <c r="BA1260" s="450">
        <v>80</v>
      </c>
      <c r="BB1260" s="450">
        <v>76</v>
      </c>
      <c r="BC1260" s="450">
        <v>66</v>
      </c>
      <c r="BD1260" s="450">
        <v>58</v>
      </c>
      <c r="BE1260" s="451">
        <f t="shared" si="77"/>
        <v>536.61423728813554</v>
      </c>
      <c r="BF1260" s="450">
        <v>2250</v>
      </c>
      <c r="BG1260" s="451">
        <f t="shared" si="78"/>
        <v>536.61423728813554</v>
      </c>
      <c r="BH1260" s="450">
        <v>2250</v>
      </c>
      <c r="BI1260" s="446">
        <v>55</v>
      </c>
      <c r="BJ1260" s="482" t="s">
        <v>199</v>
      </c>
      <c r="BK1260" s="482" t="s">
        <v>1875</v>
      </c>
      <c r="BL1260" s="453">
        <v>1.1499999999999999</v>
      </c>
      <c r="BM1260" s="454">
        <v>40</v>
      </c>
      <c r="BN1260" s="454" t="s">
        <v>911</v>
      </c>
      <c r="BO1260" s="483" t="s">
        <v>912</v>
      </c>
      <c r="BP1260" s="454" t="s">
        <v>913</v>
      </c>
      <c r="BQ1260" s="454" t="s">
        <v>945</v>
      </c>
      <c r="BT1260" s="2">
        <v>204</v>
      </c>
    </row>
    <row r="1261" spans="1:72" ht="13.5" customHeight="1">
      <c r="A1261" s="54" t="s">
        <v>2090</v>
      </c>
      <c r="B1261" s="432" t="s">
        <v>1856</v>
      </c>
      <c r="C1261" s="432">
        <v>400</v>
      </c>
      <c r="D1261" s="432">
        <v>4</v>
      </c>
      <c r="E1261" s="432" t="s">
        <v>1985</v>
      </c>
      <c r="F1261" s="433">
        <v>1785</v>
      </c>
      <c r="G1261" s="456">
        <v>1710</v>
      </c>
      <c r="H1261" s="479">
        <v>1440</v>
      </c>
      <c r="I1261" s="435" t="s">
        <v>261</v>
      </c>
      <c r="J1261" s="436">
        <v>183</v>
      </c>
      <c r="K1261" s="437">
        <v>146.4</v>
      </c>
      <c r="L1261" s="438" t="s">
        <v>261</v>
      </c>
      <c r="M1261" s="475">
        <v>286</v>
      </c>
      <c r="N1261" s="437">
        <v>228.8</v>
      </c>
      <c r="O1261" s="438" t="s">
        <v>261</v>
      </c>
      <c r="P1261" s="475">
        <v>378</v>
      </c>
      <c r="Q1261" s="437">
        <v>302.39999999999998</v>
      </c>
      <c r="R1261" s="438" t="s">
        <v>261</v>
      </c>
      <c r="S1261" s="475">
        <v>487</v>
      </c>
      <c r="T1261" s="437">
        <v>389.6</v>
      </c>
      <c r="U1261" s="438" t="s">
        <v>261</v>
      </c>
      <c r="V1261" s="475">
        <v>2900</v>
      </c>
      <c r="W1261" s="437">
        <v>2320</v>
      </c>
      <c r="X1261" s="443" t="s">
        <v>231</v>
      </c>
      <c r="Y1261" s="436" t="s">
        <v>194</v>
      </c>
      <c r="Z1261" s="436">
        <v>96.2</v>
      </c>
      <c r="AA1261" s="436">
        <v>96.3</v>
      </c>
      <c r="AB1261" s="436">
        <v>96.2</v>
      </c>
      <c r="AC1261" s="436">
        <v>95.8</v>
      </c>
      <c r="AD1261" s="436">
        <v>66.099999999999994</v>
      </c>
      <c r="AE1261" s="436">
        <v>76.099999999999994</v>
      </c>
      <c r="AF1261" s="436">
        <v>80</v>
      </c>
      <c r="AG1261" s="436">
        <v>1179</v>
      </c>
      <c r="AH1261" s="436">
        <v>2770.65</v>
      </c>
      <c r="AI1261" s="436">
        <v>2770.65</v>
      </c>
      <c r="AJ1261" s="436">
        <v>2122.1999999999998</v>
      </c>
      <c r="AK1261" s="432">
        <v>235</v>
      </c>
      <c r="AL1261" s="432">
        <v>235</v>
      </c>
      <c r="AM1261" s="432">
        <v>180</v>
      </c>
      <c r="AN1261" s="432">
        <v>21</v>
      </c>
      <c r="AO1261" s="432">
        <v>26</v>
      </c>
      <c r="AP1261" s="480">
        <v>2734</v>
      </c>
      <c r="AQ1261" s="480">
        <v>659</v>
      </c>
      <c r="AR1261" s="480">
        <v>1550</v>
      </c>
      <c r="AS1261" s="449">
        <v>81.599999999999994</v>
      </c>
      <c r="AT1261" s="432" t="s">
        <v>299</v>
      </c>
      <c r="AU1261" s="432" t="s">
        <v>197</v>
      </c>
      <c r="AV1261" s="450">
        <v>84</v>
      </c>
      <c r="AW1261" s="450">
        <v>96</v>
      </c>
      <c r="AX1261" s="450">
        <v>63</v>
      </c>
      <c r="AY1261" s="450">
        <v>72</v>
      </c>
      <c r="AZ1261" s="450">
        <v>79</v>
      </c>
      <c r="BA1261" s="450">
        <v>80</v>
      </c>
      <c r="BB1261" s="450">
        <v>76</v>
      </c>
      <c r="BC1261" s="450">
        <v>66</v>
      </c>
      <c r="BD1261" s="450">
        <v>58</v>
      </c>
      <c r="BE1261" s="451">
        <f t="shared" si="77"/>
        <v>536.61423728813554</v>
      </c>
      <c r="BF1261" s="450">
        <v>2250</v>
      </c>
      <c r="BG1261" s="451">
        <f t="shared" si="78"/>
        <v>536.61423728813554</v>
      </c>
      <c r="BH1261" s="450">
        <v>2250</v>
      </c>
      <c r="BI1261" s="446">
        <v>55</v>
      </c>
      <c r="BJ1261" s="482" t="s">
        <v>199</v>
      </c>
      <c r="BK1261" s="482" t="s">
        <v>1875</v>
      </c>
      <c r="BL1261" s="453">
        <v>1.1499999999999999</v>
      </c>
      <c r="BM1261" s="454">
        <v>40</v>
      </c>
      <c r="BN1261" s="454" t="s">
        <v>911</v>
      </c>
      <c r="BO1261" s="483" t="s">
        <v>912</v>
      </c>
      <c r="BP1261" s="454" t="s">
        <v>913</v>
      </c>
      <c r="BQ1261" s="454" t="s">
        <v>945</v>
      </c>
      <c r="BT1261" s="2">
        <v>204</v>
      </c>
    </row>
    <row r="1262" spans="1:72" ht="13.5" customHeight="1">
      <c r="A1262" s="54" t="s">
        <v>2091</v>
      </c>
      <c r="B1262" s="432" t="s">
        <v>1856</v>
      </c>
      <c r="C1262" s="432">
        <v>100</v>
      </c>
      <c r="D1262" s="432">
        <v>6</v>
      </c>
      <c r="E1262" s="432" t="s">
        <v>378</v>
      </c>
      <c r="F1262" s="433">
        <v>1190</v>
      </c>
      <c r="G1262" s="456">
        <v>1140</v>
      </c>
      <c r="H1262" s="479">
        <v>840</v>
      </c>
      <c r="I1262" s="435" t="s">
        <v>261</v>
      </c>
      <c r="J1262" s="436">
        <v>63</v>
      </c>
      <c r="K1262" s="437">
        <v>50</v>
      </c>
      <c r="L1262" s="438" t="s">
        <v>261</v>
      </c>
      <c r="M1262" s="475">
        <v>75</v>
      </c>
      <c r="N1262" s="437">
        <v>60</v>
      </c>
      <c r="O1262" s="438" t="s">
        <v>261</v>
      </c>
      <c r="P1262" s="475">
        <v>97</v>
      </c>
      <c r="Q1262" s="437">
        <v>77</v>
      </c>
      <c r="R1262" s="438" t="s">
        <v>261</v>
      </c>
      <c r="S1262" s="475">
        <v>128</v>
      </c>
      <c r="T1262" s="437">
        <v>102</v>
      </c>
      <c r="U1262" s="438" t="s">
        <v>261</v>
      </c>
      <c r="V1262" s="475">
        <v>725</v>
      </c>
      <c r="W1262" s="437">
        <v>580</v>
      </c>
      <c r="X1262" s="443" t="s">
        <v>231</v>
      </c>
      <c r="Y1262" s="436" t="s">
        <v>194</v>
      </c>
      <c r="Z1262" s="436">
        <v>94.3</v>
      </c>
      <c r="AA1262" s="436">
        <v>95</v>
      </c>
      <c r="AB1262" s="436">
        <v>95</v>
      </c>
      <c r="AC1262" s="436">
        <v>94.5</v>
      </c>
      <c r="AD1262" s="436">
        <v>57.7</v>
      </c>
      <c r="AE1262" s="436">
        <v>71.2</v>
      </c>
      <c r="AF1262" s="436">
        <v>77.3</v>
      </c>
      <c r="AG1262" s="436">
        <v>422.62302600000004</v>
      </c>
      <c r="AH1262" s="436">
        <v>633.93453900000009</v>
      </c>
      <c r="AI1262" s="436">
        <v>1098.8198676000002</v>
      </c>
      <c r="AJ1262" s="436">
        <v>612.80338770000003</v>
      </c>
      <c r="AK1262" s="432">
        <v>150</v>
      </c>
      <c r="AL1262" s="432">
        <v>260</v>
      </c>
      <c r="AM1262" s="432">
        <v>145</v>
      </c>
      <c r="AN1262" s="432">
        <v>30</v>
      </c>
      <c r="AO1262" s="432">
        <v>35</v>
      </c>
      <c r="AP1262" s="480">
        <v>1465</v>
      </c>
      <c r="AQ1262" s="480">
        <v>336</v>
      </c>
      <c r="AR1262" s="480">
        <v>1180</v>
      </c>
      <c r="AS1262" s="449">
        <v>59.6</v>
      </c>
      <c r="AT1262" s="432" t="s">
        <v>299</v>
      </c>
      <c r="AU1262" s="432" t="s">
        <v>197</v>
      </c>
      <c r="AV1262" s="450">
        <v>65</v>
      </c>
      <c r="AW1262" s="450">
        <v>76</v>
      </c>
      <c r="AX1262" s="450">
        <v>48</v>
      </c>
      <c r="AY1262" s="450">
        <v>58</v>
      </c>
      <c r="AZ1262" s="450">
        <v>59</v>
      </c>
      <c r="BA1262" s="450">
        <v>60</v>
      </c>
      <c r="BB1262" s="450">
        <v>58</v>
      </c>
      <c r="BC1262" s="450">
        <v>55</v>
      </c>
      <c r="BD1262" s="450">
        <v>42</v>
      </c>
      <c r="BE1262" s="451">
        <f t="shared" si="77"/>
        <v>670.76779661016951</v>
      </c>
      <c r="BF1262" s="450">
        <v>1800</v>
      </c>
      <c r="BG1262" s="451">
        <f t="shared" si="78"/>
        <v>670.76779661016951</v>
      </c>
      <c r="BH1262" s="450">
        <v>1800</v>
      </c>
      <c r="BI1262" s="446">
        <v>55</v>
      </c>
      <c r="BJ1262" s="482" t="s">
        <v>199</v>
      </c>
      <c r="BK1262" s="482" t="s">
        <v>200</v>
      </c>
      <c r="BL1262" s="453">
        <v>1.1499999999999999</v>
      </c>
      <c r="BM1262" s="454">
        <v>40</v>
      </c>
      <c r="BN1262" s="454" t="s">
        <v>911</v>
      </c>
      <c r="BO1262" s="483" t="s">
        <v>912</v>
      </c>
      <c r="BP1262" s="454" t="s">
        <v>913</v>
      </c>
      <c r="BQ1262" s="454" t="s">
        <v>945</v>
      </c>
      <c r="BT1262" s="2">
        <v>157</v>
      </c>
    </row>
    <row r="1263" spans="1:72" ht="13.5" customHeight="1">
      <c r="A1263" s="54" t="s">
        <v>2092</v>
      </c>
      <c r="B1263" s="432" t="s">
        <v>1856</v>
      </c>
      <c r="C1263" s="432">
        <v>100</v>
      </c>
      <c r="D1263" s="432">
        <v>8</v>
      </c>
      <c r="E1263" s="432" t="s">
        <v>383</v>
      </c>
      <c r="F1263" s="433">
        <v>885</v>
      </c>
      <c r="G1263" s="456">
        <v>860</v>
      </c>
      <c r="H1263" s="479">
        <v>675</v>
      </c>
      <c r="I1263" s="435" t="s">
        <v>261</v>
      </c>
      <c r="J1263" s="436">
        <v>61</v>
      </c>
      <c r="K1263" s="437">
        <v>48.8</v>
      </c>
      <c r="L1263" s="438" t="s">
        <v>261</v>
      </c>
      <c r="M1263" s="475">
        <v>91</v>
      </c>
      <c r="N1263" s="437">
        <v>72.8</v>
      </c>
      <c r="O1263" s="438" t="s">
        <v>261</v>
      </c>
      <c r="P1263" s="475">
        <v>111.4</v>
      </c>
      <c r="Q1263" s="437">
        <v>89.1</v>
      </c>
      <c r="R1263" s="438" t="s">
        <v>261</v>
      </c>
      <c r="S1263" s="475">
        <v>137</v>
      </c>
      <c r="T1263" s="437">
        <v>109.6</v>
      </c>
      <c r="U1263" s="438" t="s">
        <v>261</v>
      </c>
      <c r="V1263" s="475">
        <v>725</v>
      </c>
      <c r="W1263" s="437">
        <v>580</v>
      </c>
      <c r="X1263" s="443" t="s">
        <v>231</v>
      </c>
      <c r="Y1263" s="436" t="s">
        <v>194</v>
      </c>
      <c r="Z1263" s="436">
        <v>93.5</v>
      </c>
      <c r="AA1263" s="436">
        <v>93.9</v>
      </c>
      <c r="AB1263" s="436">
        <v>93.6</v>
      </c>
      <c r="AC1263" s="436">
        <v>93</v>
      </c>
      <c r="AD1263" s="436">
        <v>51.894999999999996</v>
      </c>
      <c r="AE1263" s="436">
        <v>62.855999999999995</v>
      </c>
      <c r="AF1263" s="436">
        <v>68.287999999999997</v>
      </c>
      <c r="AG1263" s="436">
        <v>593</v>
      </c>
      <c r="AH1263" s="436">
        <v>770.9</v>
      </c>
      <c r="AI1263" s="436">
        <v>1186</v>
      </c>
      <c r="AJ1263" s="436">
        <v>741.2</v>
      </c>
      <c r="AK1263" s="432">
        <v>130</v>
      </c>
      <c r="AL1263" s="432">
        <v>200</v>
      </c>
      <c r="AM1263" s="432">
        <v>125</v>
      </c>
      <c r="AN1263" s="432">
        <v>22</v>
      </c>
      <c r="AO1263" s="432">
        <v>30</v>
      </c>
      <c r="AP1263" s="480">
        <v>1495</v>
      </c>
      <c r="AQ1263" s="480">
        <v>361</v>
      </c>
      <c r="AR1263" s="480">
        <v>2370</v>
      </c>
      <c r="AS1263" s="449">
        <v>38.299999999999997</v>
      </c>
      <c r="AT1263" s="432" t="s">
        <v>299</v>
      </c>
      <c r="AU1263" s="432" t="s">
        <v>197</v>
      </c>
      <c r="AV1263" s="450">
        <v>66</v>
      </c>
      <c r="AW1263" s="450">
        <v>77</v>
      </c>
      <c r="AX1263" s="450">
        <v>46</v>
      </c>
      <c r="AY1263" s="450">
        <v>58</v>
      </c>
      <c r="AZ1263" s="450">
        <v>61</v>
      </c>
      <c r="BA1263" s="450">
        <v>61</v>
      </c>
      <c r="BB1263" s="450">
        <v>59</v>
      </c>
      <c r="BC1263" s="450">
        <v>56</v>
      </c>
      <c r="BD1263" s="450">
        <v>41</v>
      </c>
      <c r="BE1263" s="451">
        <f t="shared" ref="BE1263:BE1286" si="79">(((125*746)*(9.549))/BF1263)/0.7375</f>
        <v>894.35706214689264</v>
      </c>
      <c r="BF1263" s="450">
        <v>1350</v>
      </c>
      <c r="BG1263" s="451">
        <f t="shared" ref="BG1263:BG1286" si="80">BE1263</f>
        <v>894.35706214689264</v>
      </c>
      <c r="BH1263" s="450">
        <v>1350</v>
      </c>
      <c r="BI1263" s="446">
        <v>55</v>
      </c>
      <c r="BJ1263" s="482" t="s">
        <v>199</v>
      </c>
      <c r="BK1263" s="482" t="s">
        <v>200</v>
      </c>
      <c r="BL1263" s="453">
        <v>1.1499999999999999</v>
      </c>
      <c r="BM1263" s="454">
        <v>40</v>
      </c>
      <c r="BN1263" s="454" t="s">
        <v>911</v>
      </c>
      <c r="BO1263" s="483" t="s">
        <v>912</v>
      </c>
      <c r="BP1263" s="454" t="s">
        <v>913</v>
      </c>
      <c r="BQ1263" s="454" t="s">
        <v>945</v>
      </c>
      <c r="BT1263" s="2">
        <v>130</v>
      </c>
    </row>
    <row r="1264" spans="1:72" ht="13.5" customHeight="1">
      <c r="A1264" s="54" t="s">
        <v>2093</v>
      </c>
      <c r="B1264" s="432" t="s">
        <v>1856</v>
      </c>
      <c r="C1264" s="432">
        <v>150</v>
      </c>
      <c r="D1264" s="432">
        <v>8</v>
      </c>
      <c r="E1264" s="432" t="s">
        <v>400</v>
      </c>
      <c r="F1264" s="433">
        <v>885</v>
      </c>
      <c r="G1264" s="456">
        <v>860</v>
      </c>
      <c r="H1264" s="479">
        <v>675</v>
      </c>
      <c r="I1264" s="435" t="s">
        <v>261</v>
      </c>
      <c r="J1264" s="436">
        <v>103</v>
      </c>
      <c r="K1264" s="437">
        <v>82.4</v>
      </c>
      <c r="L1264" s="438" t="s">
        <v>261</v>
      </c>
      <c r="M1264" s="475">
        <v>115.44770098270298</v>
      </c>
      <c r="N1264" s="437">
        <v>92.358160786162387</v>
      </c>
      <c r="O1264" s="438" t="s">
        <v>261</v>
      </c>
      <c r="P1264" s="475">
        <v>156.36853174747074</v>
      </c>
      <c r="Q1264" s="437" t="s">
        <v>261</v>
      </c>
      <c r="R1264" s="438" t="s">
        <v>261</v>
      </c>
      <c r="S1264" s="475">
        <v>205.00000000000003</v>
      </c>
      <c r="T1264" s="437">
        <v>164.00000000000003</v>
      </c>
      <c r="U1264" s="438" t="s">
        <v>261</v>
      </c>
      <c r="V1264" s="475">
        <v>1085</v>
      </c>
      <c r="W1264" s="437">
        <v>868</v>
      </c>
      <c r="X1264" s="443" t="s">
        <v>231</v>
      </c>
      <c r="Y1264" s="436" t="s">
        <v>194</v>
      </c>
      <c r="Z1264" s="436">
        <v>94.9</v>
      </c>
      <c r="AA1264" s="436">
        <v>94.8</v>
      </c>
      <c r="AB1264" s="436">
        <v>94.1</v>
      </c>
      <c r="AC1264" s="436">
        <v>93.6</v>
      </c>
      <c r="AD1264" s="436">
        <v>68.8</v>
      </c>
      <c r="AE1264" s="436">
        <v>76.099999999999994</v>
      </c>
      <c r="AF1264" s="436">
        <v>78.099999999999994</v>
      </c>
      <c r="AG1264" s="436">
        <v>890.23733400000003</v>
      </c>
      <c r="AH1264" s="436">
        <v>1246.3322676</v>
      </c>
      <c r="AI1264" s="436">
        <v>1824.9865347000002</v>
      </c>
      <c r="AJ1264" s="436">
        <v>1201.8204009000001</v>
      </c>
      <c r="AK1264" s="432">
        <v>140</v>
      </c>
      <c r="AL1264" s="432">
        <v>205</v>
      </c>
      <c r="AM1264" s="432">
        <v>135</v>
      </c>
      <c r="AN1264" s="432">
        <v>20</v>
      </c>
      <c r="AO1264" s="432">
        <v>30</v>
      </c>
      <c r="AP1264" s="480">
        <v>1967</v>
      </c>
      <c r="AQ1264" s="480">
        <v>481</v>
      </c>
      <c r="AR1264" s="480">
        <v>3460</v>
      </c>
      <c r="AS1264" s="449">
        <v>52.7</v>
      </c>
      <c r="AT1264" s="432" t="s">
        <v>299</v>
      </c>
      <c r="AU1264" s="432" t="s">
        <v>197</v>
      </c>
      <c r="AV1264" s="450">
        <v>74</v>
      </c>
      <c r="AW1264" s="450">
        <v>86</v>
      </c>
      <c r="AX1264" s="450">
        <v>57</v>
      </c>
      <c r="AY1264" s="450">
        <v>65</v>
      </c>
      <c r="AZ1264" s="450">
        <v>69</v>
      </c>
      <c r="BA1264" s="450">
        <v>70</v>
      </c>
      <c r="BB1264" s="450">
        <v>65</v>
      </c>
      <c r="BC1264" s="450">
        <v>61</v>
      </c>
      <c r="BD1264" s="450">
        <v>52</v>
      </c>
      <c r="BE1264" s="451">
        <f t="shared" si="79"/>
        <v>894.35706214689264</v>
      </c>
      <c r="BF1264" s="450">
        <v>1350</v>
      </c>
      <c r="BG1264" s="451">
        <f t="shared" si="80"/>
        <v>894.35706214689264</v>
      </c>
      <c r="BH1264" s="450">
        <v>1350</v>
      </c>
      <c r="BI1264" s="446">
        <v>55</v>
      </c>
      <c r="BJ1264" s="482" t="s">
        <v>199</v>
      </c>
      <c r="BK1264" s="482" t="s">
        <v>200</v>
      </c>
      <c r="BL1264" s="453">
        <v>1.1499999999999999</v>
      </c>
      <c r="BM1264" s="454">
        <v>40</v>
      </c>
      <c r="BN1264" s="454" t="s">
        <v>911</v>
      </c>
      <c r="BO1264" s="483" t="s">
        <v>912</v>
      </c>
      <c r="BP1264" s="454" t="s">
        <v>913</v>
      </c>
      <c r="BQ1264" s="454" t="s">
        <v>945</v>
      </c>
      <c r="BT1264" s="2">
        <v>130</v>
      </c>
    </row>
    <row r="1265" spans="1:72" ht="13.5" customHeight="1">
      <c r="A1265" s="54" t="s">
        <v>2094</v>
      </c>
      <c r="B1265" s="432" t="s">
        <v>1856</v>
      </c>
      <c r="C1265" s="432">
        <v>250</v>
      </c>
      <c r="D1265" s="432">
        <v>8</v>
      </c>
      <c r="E1265" s="432" t="s">
        <v>1985</v>
      </c>
      <c r="F1265" s="433">
        <v>885</v>
      </c>
      <c r="G1265" s="456">
        <v>860</v>
      </c>
      <c r="H1265" s="479">
        <v>675</v>
      </c>
      <c r="I1265" s="435" t="s">
        <v>261</v>
      </c>
      <c r="J1265" s="436">
        <v>158</v>
      </c>
      <c r="K1265" s="437">
        <v>114.4</v>
      </c>
      <c r="L1265" s="438" t="s">
        <v>261</v>
      </c>
      <c r="M1265" s="475">
        <v>196.90061812377479</v>
      </c>
      <c r="N1265" s="437">
        <v>158.4</v>
      </c>
      <c r="O1265" s="438" t="s">
        <v>261</v>
      </c>
      <c r="P1265" s="475">
        <v>254.31401116265121</v>
      </c>
      <c r="Q1265" s="437">
        <v>204</v>
      </c>
      <c r="R1265" s="438" t="s">
        <v>261</v>
      </c>
      <c r="S1265" s="475">
        <v>322</v>
      </c>
      <c r="T1265" s="437">
        <v>258.39999999999998</v>
      </c>
      <c r="U1265" s="438" t="s">
        <v>261</v>
      </c>
      <c r="V1265" s="475">
        <v>1825</v>
      </c>
      <c r="W1265" s="437">
        <v>1460</v>
      </c>
      <c r="X1265" s="443" t="s">
        <v>231</v>
      </c>
      <c r="Y1265" s="436" t="s">
        <v>194</v>
      </c>
      <c r="Z1265" s="436">
        <v>95.10010537407797</v>
      </c>
      <c r="AA1265" s="436">
        <v>95.300316122233937</v>
      </c>
      <c r="AB1265" s="436">
        <v>95</v>
      </c>
      <c r="AC1265" s="436">
        <v>94.5</v>
      </c>
      <c r="AD1265" s="436">
        <v>62.3</v>
      </c>
      <c r="AE1265" s="436">
        <v>72.2</v>
      </c>
      <c r="AF1265" s="436">
        <v>76.2</v>
      </c>
      <c r="AG1265" s="436">
        <v>1478.0742480000001</v>
      </c>
      <c r="AH1265" s="436">
        <v>1847.5928100000001</v>
      </c>
      <c r="AI1265" s="436">
        <v>3251.7633456000003</v>
      </c>
      <c r="AJ1265" s="436">
        <v>1699.7853852000001</v>
      </c>
      <c r="AK1265" s="432">
        <v>125</v>
      </c>
      <c r="AL1265" s="432">
        <v>220</v>
      </c>
      <c r="AM1265" s="432">
        <v>115</v>
      </c>
      <c r="AN1265" s="432">
        <v>25</v>
      </c>
      <c r="AO1265" s="432">
        <v>32</v>
      </c>
      <c r="AP1265" s="480">
        <v>2853</v>
      </c>
      <c r="AQ1265" s="480">
        <v>753</v>
      </c>
      <c r="AR1265" s="480">
        <v>5540</v>
      </c>
      <c r="AS1265" s="449">
        <v>91.7</v>
      </c>
      <c r="AT1265" s="432" t="s">
        <v>299</v>
      </c>
      <c r="AU1265" s="432" t="s">
        <v>197</v>
      </c>
      <c r="AV1265" s="450">
        <v>75</v>
      </c>
      <c r="AW1265" s="450">
        <v>87</v>
      </c>
      <c r="AX1265" s="450">
        <v>58</v>
      </c>
      <c r="AY1265" s="450">
        <v>65</v>
      </c>
      <c r="AZ1265" s="450">
        <v>71</v>
      </c>
      <c r="BA1265" s="450">
        <v>71</v>
      </c>
      <c r="BB1265" s="450">
        <v>65</v>
      </c>
      <c r="BC1265" s="450">
        <v>62</v>
      </c>
      <c r="BD1265" s="450">
        <v>53</v>
      </c>
      <c r="BE1265" s="451">
        <f t="shared" si="79"/>
        <v>894.35706214689264</v>
      </c>
      <c r="BF1265" s="450">
        <v>1350</v>
      </c>
      <c r="BG1265" s="451">
        <f t="shared" si="80"/>
        <v>894.35706214689264</v>
      </c>
      <c r="BH1265" s="450">
        <v>1350</v>
      </c>
      <c r="BI1265" s="446">
        <v>55</v>
      </c>
      <c r="BJ1265" s="482" t="s">
        <v>199</v>
      </c>
      <c r="BK1265" s="482" t="s">
        <v>1875</v>
      </c>
      <c r="BL1265" s="453">
        <v>1.1499999999999999</v>
      </c>
      <c r="BM1265" s="454">
        <v>40</v>
      </c>
      <c r="BN1265" s="454" t="s">
        <v>911</v>
      </c>
      <c r="BO1265" s="483" t="s">
        <v>912</v>
      </c>
      <c r="BP1265" s="454" t="s">
        <v>913</v>
      </c>
      <c r="BQ1265" s="454" t="s">
        <v>945</v>
      </c>
      <c r="BT1265" s="2">
        <v>165</v>
      </c>
    </row>
    <row r="1266" spans="1:72" ht="13.5" customHeight="1">
      <c r="A1266" s="54" t="s">
        <v>2095</v>
      </c>
      <c r="B1266" s="432" t="s">
        <v>1856</v>
      </c>
      <c r="C1266" s="432">
        <v>300</v>
      </c>
      <c r="D1266" s="432">
        <v>6</v>
      </c>
      <c r="E1266" s="432" t="s">
        <v>1985</v>
      </c>
      <c r="F1266" s="433">
        <v>1190</v>
      </c>
      <c r="G1266" s="456">
        <v>1140</v>
      </c>
      <c r="H1266" s="479">
        <v>840</v>
      </c>
      <c r="I1266" s="435" t="s">
        <v>261</v>
      </c>
      <c r="J1266" s="436">
        <v>152</v>
      </c>
      <c r="K1266" s="437">
        <v>121.4</v>
      </c>
      <c r="L1266" s="438" t="s">
        <v>261</v>
      </c>
      <c r="M1266" s="475">
        <v>223</v>
      </c>
      <c r="N1266" s="437">
        <v>178</v>
      </c>
      <c r="O1266" s="438" t="s">
        <v>261</v>
      </c>
      <c r="P1266" s="475">
        <v>287</v>
      </c>
      <c r="Q1266" s="437">
        <v>229</v>
      </c>
      <c r="R1266" s="438" t="s">
        <v>261</v>
      </c>
      <c r="S1266" s="475">
        <v>364</v>
      </c>
      <c r="T1266" s="437">
        <v>291.2</v>
      </c>
      <c r="U1266" s="438" t="s">
        <v>261</v>
      </c>
      <c r="V1266" s="475">
        <v>2200</v>
      </c>
      <c r="W1266" s="437">
        <v>1760</v>
      </c>
      <c r="X1266" s="443" t="s">
        <v>231</v>
      </c>
      <c r="Y1266" s="436" t="s">
        <v>194</v>
      </c>
      <c r="Z1266" s="436">
        <v>95.7</v>
      </c>
      <c r="AA1266" s="436">
        <v>96</v>
      </c>
      <c r="AB1266" s="436">
        <v>95.8</v>
      </c>
      <c r="AC1266" s="436">
        <v>95.4</v>
      </c>
      <c r="AD1266" s="436">
        <v>66.7</v>
      </c>
      <c r="AE1266" s="436">
        <v>77.5</v>
      </c>
      <c r="AF1266" s="436">
        <v>82.9</v>
      </c>
      <c r="AG1266" s="436">
        <v>1333.5</v>
      </c>
      <c r="AH1266" s="436">
        <v>2133.6</v>
      </c>
      <c r="AI1266" s="436">
        <v>3467.1</v>
      </c>
      <c r="AJ1266" s="436">
        <v>2040.3</v>
      </c>
      <c r="AK1266" s="432">
        <v>160</v>
      </c>
      <c r="AL1266" s="432">
        <v>260</v>
      </c>
      <c r="AM1266" s="432">
        <v>153</v>
      </c>
      <c r="AN1266" s="432">
        <v>26</v>
      </c>
      <c r="AO1266" s="432">
        <v>33</v>
      </c>
      <c r="AP1266" s="480">
        <v>2830</v>
      </c>
      <c r="AQ1266" s="480">
        <v>739</v>
      </c>
      <c r="AR1266" s="480">
        <v>3240</v>
      </c>
      <c r="AS1266" s="449">
        <v>89</v>
      </c>
      <c r="AT1266" s="432" t="s">
        <v>299</v>
      </c>
      <c r="AU1266" s="432" t="s">
        <v>197</v>
      </c>
      <c r="AV1266" s="450">
        <v>75</v>
      </c>
      <c r="AW1266" s="450">
        <v>87</v>
      </c>
      <c r="AX1266" s="450">
        <v>58</v>
      </c>
      <c r="AY1266" s="450">
        <v>65</v>
      </c>
      <c r="AZ1266" s="450">
        <v>71</v>
      </c>
      <c r="BA1266" s="450">
        <v>71</v>
      </c>
      <c r="BB1266" s="450">
        <v>65</v>
      </c>
      <c r="BC1266" s="450">
        <v>62</v>
      </c>
      <c r="BD1266" s="450">
        <v>53</v>
      </c>
      <c r="BE1266" s="451">
        <f t="shared" si="79"/>
        <v>670.76779661016951</v>
      </c>
      <c r="BF1266" s="450">
        <v>1800</v>
      </c>
      <c r="BG1266" s="451">
        <f t="shared" si="80"/>
        <v>670.76779661016951</v>
      </c>
      <c r="BH1266" s="450">
        <v>1800</v>
      </c>
      <c r="BI1266" s="446">
        <v>55</v>
      </c>
      <c r="BJ1266" s="482" t="s">
        <v>199</v>
      </c>
      <c r="BK1266" s="482" t="s">
        <v>1875</v>
      </c>
      <c r="BL1266" s="453">
        <v>1.1499999999999999</v>
      </c>
      <c r="BM1266" s="454">
        <v>40</v>
      </c>
      <c r="BN1266" s="454" t="s">
        <v>911</v>
      </c>
      <c r="BO1266" s="483" t="s">
        <v>912</v>
      </c>
      <c r="BP1266" s="454" t="s">
        <v>913</v>
      </c>
      <c r="BQ1266" s="454" t="s">
        <v>945</v>
      </c>
      <c r="BT1266" s="2">
        <v>204</v>
      </c>
    </row>
    <row r="1267" spans="1:72" ht="13.5" customHeight="1">
      <c r="A1267" s="54" t="s">
        <v>2096</v>
      </c>
      <c r="B1267" s="432" t="s">
        <v>1856</v>
      </c>
      <c r="C1267" s="432">
        <v>200</v>
      </c>
      <c r="D1267" s="432">
        <v>8</v>
      </c>
      <c r="E1267" s="432" t="s">
        <v>1985</v>
      </c>
      <c r="F1267" s="433">
        <v>885</v>
      </c>
      <c r="G1267" s="456">
        <v>860</v>
      </c>
      <c r="H1267" s="479">
        <v>675</v>
      </c>
      <c r="I1267" s="435" t="s">
        <v>261</v>
      </c>
      <c r="J1267" s="436">
        <v>131</v>
      </c>
      <c r="K1267" s="437">
        <v>104.8</v>
      </c>
      <c r="L1267" s="438" t="s">
        <v>261</v>
      </c>
      <c r="M1267" s="475">
        <v>151.65765957446808</v>
      </c>
      <c r="N1267" s="437">
        <v>121.32612765957447</v>
      </c>
      <c r="O1267" s="438" t="s">
        <v>261</v>
      </c>
      <c r="P1267" s="475">
        <v>202.27947838023334</v>
      </c>
      <c r="Q1267" s="437">
        <v>161.82358270418666</v>
      </c>
      <c r="R1267" s="438" t="s">
        <v>261</v>
      </c>
      <c r="S1267" s="475">
        <v>261</v>
      </c>
      <c r="T1267" s="437">
        <v>208.8</v>
      </c>
      <c r="U1267" s="438" t="s">
        <v>261</v>
      </c>
      <c r="V1267" s="475">
        <v>1450</v>
      </c>
      <c r="W1267" s="437">
        <v>1160</v>
      </c>
      <c r="X1267" s="443" t="s">
        <v>231</v>
      </c>
      <c r="Y1267" s="436" t="s">
        <v>194</v>
      </c>
      <c r="Z1267" s="436">
        <v>94.9</v>
      </c>
      <c r="AA1267" s="436">
        <v>95</v>
      </c>
      <c r="AB1267" s="436">
        <v>94.5</v>
      </c>
      <c r="AC1267" s="436">
        <v>94.1</v>
      </c>
      <c r="AD1267" s="436">
        <v>67.400000000000006</v>
      </c>
      <c r="AE1267" s="436">
        <v>75.599999999999994</v>
      </c>
      <c r="AF1267" s="436">
        <v>78.400000000000006</v>
      </c>
      <c r="AG1267" s="436">
        <v>1185.2621340000001</v>
      </c>
      <c r="AH1267" s="436">
        <v>1481.5776675000002</v>
      </c>
      <c r="AI1267" s="436">
        <v>2607.5766948</v>
      </c>
      <c r="AJ1267" s="436">
        <v>1363.0514541</v>
      </c>
      <c r="AK1267" s="432">
        <v>125</v>
      </c>
      <c r="AL1267" s="432">
        <v>220</v>
      </c>
      <c r="AM1267" s="432">
        <v>115</v>
      </c>
      <c r="AN1267" s="432">
        <v>15</v>
      </c>
      <c r="AO1267" s="432">
        <v>25</v>
      </c>
      <c r="AP1267" s="480">
        <v>2577</v>
      </c>
      <c r="AQ1267" s="480">
        <v>653</v>
      </c>
      <c r="AR1267" s="480">
        <v>4510</v>
      </c>
      <c r="AS1267" s="449">
        <v>75.8</v>
      </c>
      <c r="AT1267" s="432" t="s">
        <v>299</v>
      </c>
      <c r="AU1267" s="432" t="s">
        <v>197</v>
      </c>
      <c r="AV1267" s="450">
        <v>75</v>
      </c>
      <c r="AW1267" s="450">
        <v>87</v>
      </c>
      <c r="AX1267" s="450">
        <v>58</v>
      </c>
      <c r="AY1267" s="450">
        <v>65</v>
      </c>
      <c r="AZ1267" s="450">
        <v>71</v>
      </c>
      <c r="BA1267" s="450">
        <v>71</v>
      </c>
      <c r="BB1267" s="450">
        <v>65</v>
      </c>
      <c r="BC1267" s="450">
        <v>62</v>
      </c>
      <c r="BD1267" s="450">
        <v>53</v>
      </c>
      <c r="BE1267" s="451">
        <f t="shared" si="79"/>
        <v>894.35706214689264</v>
      </c>
      <c r="BF1267" s="450">
        <v>1350</v>
      </c>
      <c r="BG1267" s="451">
        <f t="shared" si="80"/>
        <v>894.35706214689264</v>
      </c>
      <c r="BH1267" s="450">
        <v>1350</v>
      </c>
      <c r="BI1267" s="446">
        <v>55</v>
      </c>
      <c r="BJ1267" s="482" t="s">
        <v>199</v>
      </c>
      <c r="BK1267" s="482" t="s">
        <v>1875</v>
      </c>
      <c r="BL1267" s="453">
        <v>1.1499999999999999</v>
      </c>
      <c r="BM1267" s="454">
        <v>40</v>
      </c>
      <c r="BN1267" s="454" t="s">
        <v>911</v>
      </c>
      <c r="BO1267" s="483" t="s">
        <v>912</v>
      </c>
      <c r="BP1267" s="454" t="s">
        <v>913</v>
      </c>
      <c r="BQ1267" s="454" t="s">
        <v>945</v>
      </c>
      <c r="BT1267" s="2">
        <v>149</v>
      </c>
    </row>
    <row r="1268" spans="1:72" ht="13.5" customHeight="1">
      <c r="A1268" s="54" t="s">
        <v>2097</v>
      </c>
      <c r="B1268" s="432" t="s">
        <v>1856</v>
      </c>
      <c r="C1268" s="432">
        <v>75</v>
      </c>
      <c r="D1268" s="432">
        <v>8</v>
      </c>
      <c r="E1268" s="432" t="s">
        <v>409</v>
      </c>
      <c r="F1268" s="433">
        <v>885</v>
      </c>
      <c r="G1268" s="456">
        <v>860</v>
      </c>
      <c r="H1268" s="479">
        <v>675</v>
      </c>
      <c r="I1268" s="435" t="s">
        <v>261</v>
      </c>
      <c r="J1268" s="436">
        <v>50</v>
      </c>
      <c r="K1268" s="437">
        <v>40</v>
      </c>
      <c r="L1268" s="438" t="s">
        <v>261</v>
      </c>
      <c r="M1268" s="475">
        <v>65.099999999999994</v>
      </c>
      <c r="N1268" s="437">
        <v>52.1</v>
      </c>
      <c r="O1268" s="438" t="s">
        <v>261</v>
      </c>
      <c r="P1268" s="475">
        <v>81.5</v>
      </c>
      <c r="Q1268" s="437">
        <v>65.2</v>
      </c>
      <c r="R1268" s="438" t="s">
        <v>261</v>
      </c>
      <c r="S1268" s="475">
        <v>105</v>
      </c>
      <c r="T1268" s="437">
        <v>84</v>
      </c>
      <c r="U1268" s="438" t="s">
        <v>261</v>
      </c>
      <c r="V1268" s="475">
        <v>542.5</v>
      </c>
      <c r="W1268" s="437">
        <v>434</v>
      </c>
      <c r="X1268" s="443" t="s">
        <v>231</v>
      </c>
      <c r="Y1268" s="436" t="s">
        <v>194</v>
      </c>
      <c r="Z1268" s="436">
        <v>93.3</v>
      </c>
      <c r="AA1268" s="436">
        <v>93.8</v>
      </c>
      <c r="AB1268" s="436">
        <v>93.6</v>
      </c>
      <c r="AC1268" s="436">
        <v>93</v>
      </c>
      <c r="AD1268" s="436">
        <v>54.8</v>
      </c>
      <c r="AE1268" s="436">
        <v>65.3</v>
      </c>
      <c r="AF1268" s="436">
        <v>68.099999999999994</v>
      </c>
      <c r="AG1268" s="436">
        <v>442.5</v>
      </c>
      <c r="AH1268" s="436">
        <v>575.29999999999995</v>
      </c>
      <c r="AI1268" s="436">
        <v>885.1</v>
      </c>
      <c r="AJ1268" s="436">
        <v>553.20000000000005</v>
      </c>
      <c r="AK1268" s="432">
        <v>130</v>
      </c>
      <c r="AL1268" s="432">
        <v>200</v>
      </c>
      <c r="AM1268" s="432">
        <v>125</v>
      </c>
      <c r="AN1268" s="432">
        <v>25</v>
      </c>
      <c r="AO1268" s="432">
        <v>32</v>
      </c>
      <c r="AP1268" s="480">
        <v>1414</v>
      </c>
      <c r="AQ1268" s="480">
        <v>327</v>
      </c>
      <c r="AR1268" s="480">
        <v>1810</v>
      </c>
      <c r="AS1268" s="449">
        <v>33.1</v>
      </c>
      <c r="AT1268" s="432" t="s">
        <v>299</v>
      </c>
      <c r="AU1268" s="432" t="s">
        <v>197</v>
      </c>
      <c r="AV1268" s="450">
        <v>65</v>
      </c>
      <c r="AW1268" s="450">
        <v>76</v>
      </c>
      <c r="AX1268" s="450">
        <v>48</v>
      </c>
      <c r="AY1268" s="450">
        <v>58</v>
      </c>
      <c r="AZ1268" s="450">
        <v>59</v>
      </c>
      <c r="BA1268" s="450">
        <v>60</v>
      </c>
      <c r="BB1268" s="450">
        <v>58</v>
      </c>
      <c r="BC1268" s="450">
        <v>55</v>
      </c>
      <c r="BD1268" s="450">
        <v>42</v>
      </c>
      <c r="BE1268" s="451">
        <f t="shared" si="79"/>
        <v>894.35706214689264</v>
      </c>
      <c r="BF1268" s="450">
        <v>1350</v>
      </c>
      <c r="BG1268" s="451">
        <f t="shared" si="80"/>
        <v>894.35706214689264</v>
      </c>
      <c r="BH1268" s="450">
        <v>1350</v>
      </c>
      <c r="BI1268" s="446">
        <v>55</v>
      </c>
      <c r="BJ1268" s="482" t="s">
        <v>199</v>
      </c>
      <c r="BK1268" s="482" t="s">
        <v>200</v>
      </c>
      <c r="BL1268" s="453">
        <v>1.1499999999999999</v>
      </c>
      <c r="BM1268" s="454">
        <v>40</v>
      </c>
      <c r="BN1268" s="454" t="s">
        <v>911</v>
      </c>
      <c r="BO1268" s="483" t="s">
        <v>912</v>
      </c>
      <c r="BP1268" s="454" t="s">
        <v>913</v>
      </c>
      <c r="BQ1268" s="454" t="s">
        <v>945</v>
      </c>
      <c r="BT1268" s="2">
        <v>134</v>
      </c>
    </row>
    <row r="1269" spans="1:72" ht="13.5" customHeight="1">
      <c r="A1269" s="54" t="s">
        <v>2098</v>
      </c>
      <c r="B1269" s="432" t="s">
        <v>1856</v>
      </c>
      <c r="C1269" s="432">
        <v>100</v>
      </c>
      <c r="D1269" s="432">
        <v>8</v>
      </c>
      <c r="E1269" s="432" t="s">
        <v>411</v>
      </c>
      <c r="F1269" s="433">
        <v>885</v>
      </c>
      <c r="G1269" s="456">
        <v>860</v>
      </c>
      <c r="H1269" s="479">
        <v>675</v>
      </c>
      <c r="I1269" s="435" t="s">
        <v>261</v>
      </c>
      <c r="J1269" s="436">
        <v>61</v>
      </c>
      <c r="K1269" s="437">
        <v>48.8</v>
      </c>
      <c r="L1269" s="438" t="s">
        <v>261</v>
      </c>
      <c r="M1269" s="475">
        <v>91</v>
      </c>
      <c r="N1269" s="437">
        <v>72.8</v>
      </c>
      <c r="O1269" s="438" t="s">
        <v>261</v>
      </c>
      <c r="P1269" s="475">
        <v>111.4</v>
      </c>
      <c r="Q1269" s="437">
        <v>89.1</v>
      </c>
      <c r="R1269" s="438" t="s">
        <v>261</v>
      </c>
      <c r="S1269" s="475">
        <v>137</v>
      </c>
      <c r="T1269" s="437">
        <v>109.6</v>
      </c>
      <c r="U1269" s="438" t="s">
        <v>261</v>
      </c>
      <c r="V1269" s="475">
        <v>725</v>
      </c>
      <c r="W1269" s="437">
        <v>580</v>
      </c>
      <c r="X1269" s="443" t="s">
        <v>231</v>
      </c>
      <c r="Y1269" s="436" t="s">
        <v>194</v>
      </c>
      <c r="Z1269" s="436">
        <v>93.5</v>
      </c>
      <c r="AA1269" s="436">
        <v>93.9</v>
      </c>
      <c r="AB1269" s="436">
        <v>93.6</v>
      </c>
      <c r="AC1269" s="436">
        <v>93</v>
      </c>
      <c r="AD1269" s="436">
        <v>51.894999999999996</v>
      </c>
      <c r="AE1269" s="436">
        <v>62.855999999999995</v>
      </c>
      <c r="AF1269" s="436">
        <v>68.287999999999997</v>
      </c>
      <c r="AG1269" s="436">
        <v>593</v>
      </c>
      <c r="AH1269" s="436">
        <v>770.9</v>
      </c>
      <c r="AI1269" s="436">
        <v>1186</v>
      </c>
      <c r="AJ1269" s="436">
        <v>741.2</v>
      </c>
      <c r="AK1269" s="432">
        <v>130</v>
      </c>
      <c r="AL1269" s="432">
        <v>200</v>
      </c>
      <c r="AM1269" s="432">
        <v>125</v>
      </c>
      <c r="AN1269" s="432">
        <v>22</v>
      </c>
      <c r="AO1269" s="432">
        <v>30</v>
      </c>
      <c r="AP1269" s="480">
        <v>1494</v>
      </c>
      <c r="AQ1269" s="480">
        <v>361</v>
      </c>
      <c r="AR1269" s="480">
        <v>2370</v>
      </c>
      <c r="AS1269" s="449">
        <v>38.299999999999997</v>
      </c>
      <c r="AT1269" s="432" t="s">
        <v>299</v>
      </c>
      <c r="AU1269" s="432" t="s">
        <v>197</v>
      </c>
      <c r="AV1269" s="450">
        <v>66</v>
      </c>
      <c r="AW1269" s="450">
        <v>77</v>
      </c>
      <c r="AX1269" s="450">
        <v>46</v>
      </c>
      <c r="AY1269" s="450">
        <v>58</v>
      </c>
      <c r="AZ1269" s="450">
        <v>61</v>
      </c>
      <c r="BA1269" s="450">
        <v>61</v>
      </c>
      <c r="BB1269" s="450">
        <v>59</v>
      </c>
      <c r="BC1269" s="450">
        <v>56</v>
      </c>
      <c r="BD1269" s="450">
        <v>41</v>
      </c>
      <c r="BE1269" s="451">
        <f t="shared" si="79"/>
        <v>894.35706214689264</v>
      </c>
      <c r="BF1269" s="450">
        <v>1350</v>
      </c>
      <c r="BG1269" s="451">
        <f t="shared" si="80"/>
        <v>894.35706214689264</v>
      </c>
      <c r="BH1269" s="450">
        <v>1350</v>
      </c>
      <c r="BI1269" s="446">
        <v>55</v>
      </c>
      <c r="BJ1269" s="482" t="s">
        <v>199</v>
      </c>
      <c r="BK1269" s="482" t="s">
        <v>200</v>
      </c>
      <c r="BL1269" s="453">
        <v>1.1499999999999999</v>
      </c>
      <c r="BM1269" s="454">
        <v>40</v>
      </c>
      <c r="BN1269" s="454" t="s">
        <v>911</v>
      </c>
      <c r="BO1269" s="483" t="s">
        <v>912</v>
      </c>
      <c r="BP1269" s="454" t="s">
        <v>913</v>
      </c>
      <c r="BQ1269" s="454" t="s">
        <v>945</v>
      </c>
      <c r="BT1269" s="2">
        <v>130</v>
      </c>
    </row>
    <row r="1270" spans="1:72" ht="13.5" customHeight="1">
      <c r="A1270" s="54" t="s">
        <v>2099</v>
      </c>
      <c r="B1270" s="432" t="s">
        <v>1856</v>
      </c>
      <c r="C1270" s="432">
        <v>125</v>
      </c>
      <c r="D1270" s="432">
        <v>8</v>
      </c>
      <c r="E1270" s="432" t="s">
        <v>413</v>
      </c>
      <c r="F1270" s="433">
        <v>885</v>
      </c>
      <c r="G1270" s="456">
        <v>860</v>
      </c>
      <c r="H1270" s="479">
        <v>675</v>
      </c>
      <c r="I1270" s="435" t="s">
        <v>261</v>
      </c>
      <c r="J1270" s="436">
        <v>81</v>
      </c>
      <c r="K1270" s="437">
        <v>64.8</v>
      </c>
      <c r="L1270" s="438" t="s">
        <v>261</v>
      </c>
      <c r="M1270" s="475">
        <v>95.287944025834236</v>
      </c>
      <c r="N1270" s="437">
        <v>76.230355220667391</v>
      </c>
      <c r="O1270" s="438" t="s">
        <v>261</v>
      </c>
      <c r="P1270" s="475">
        <v>127.11571582346608</v>
      </c>
      <c r="Q1270" s="437">
        <v>101.69257265877286</v>
      </c>
      <c r="R1270" s="438" t="s">
        <v>261</v>
      </c>
      <c r="S1270" s="475">
        <v>165</v>
      </c>
      <c r="T1270" s="437">
        <v>132</v>
      </c>
      <c r="U1270" s="438" t="s">
        <v>261</v>
      </c>
      <c r="V1270" s="475">
        <v>907.5</v>
      </c>
      <c r="W1270" s="437">
        <v>726</v>
      </c>
      <c r="X1270" s="443" t="s">
        <v>231</v>
      </c>
      <c r="Y1270" s="436" t="s">
        <v>194</v>
      </c>
      <c r="Z1270" s="436">
        <v>94.7</v>
      </c>
      <c r="AA1270" s="436">
        <v>94.8</v>
      </c>
      <c r="AB1270" s="436">
        <v>94.1</v>
      </c>
      <c r="AC1270" s="436">
        <v>93.6</v>
      </c>
      <c r="AD1270" s="436">
        <v>66.5</v>
      </c>
      <c r="AE1270" s="436">
        <v>74.7</v>
      </c>
      <c r="AF1270" s="436">
        <v>77.2</v>
      </c>
      <c r="AG1270" s="436">
        <v>739.77468600000009</v>
      </c>
      <c r="AH1270" s="436">
        <v>1035.6845604000002</v>
      </c>
      <c r="AI1270" s="436">
        <v>1516.5381063000002</v>
      </c>
      <c r="AJ1270" s="436">
        <v>998.69582610000009</v>
      </c>
      <c r="AK1270" s="432">
        <v>140</v>
      </c>
      <c r="AL1270" s="432">
        <v>205</v>
      </c>
      <c r="AM1270" s="432">
        <v>135</v>
      </c>
      <c r="AN1270" s="432">
        <v>20</v>
      </c>
      <c r="AO1270" s="432">
        <v>30</v>
      </c>
      <c r="AP1270" s="480">
        <v>1720</v>
      </c>
      <c r="AQ1270" s="480">
        <v>391</v>
      </c>
      <c r="AR1270" s="480">
        <v>2920</v>
      </c>
      <c r="AS1270" s="449">
        <v>45.2</v>
      </c>
      <c r="AT1270" s="432" t="s">
        <v>299</v>
      </c>
      <c r="AU1270" s="432" t="s">
        <v>197</v>
      </c>
      <c r="AV1270" s="450">
        <v>64</v>
      </c>
      <c r="AW1270" s="450">
        <v>75</v>
      </c>
      <c r="AX1270" s="450">
        <v>45</v>
      </c>
      <c r="AY1270" s="450">
        <v>55</v>
      </c>
      <c r="AZ1270" s="450">
        <v>59</v>
      </c>
      <c r="BA1270" s="450">
        <v>60</v>
      </c>
      <c r="BB1270" s="450">
        <v>57</v>
      </c>
      <c r="BC1270" s="450">
        <v>50</v>
      </c>
      <c r="BD1270" s="450">
        <v>42</v>
      </c>
      <c r="BE1270" s="451">
        <f t="shared" si="79"/>
        <v>894.35706214689264</v>
      </c>
      <c r="BF1270" s="450">
        <v>1350</v>
      </c>
      <c r="BG1270" s="451">
        <f t="shared" si="80"/>
        <v>894.35706214689264</v>
      </c>
      <c r="BH1270" s="450">
        <v>1350</v>
      </c>
      <c r="BI1270" s="446">
        <v>55</v>
      </c>
      <c r="BJ1270" s="482" t="s">
        <v>199</v>
      </c>
      <c r="BK1270" s="482" t="s">
        <v>200</v>
      </c>
      <c r="BL1270" s="453">
        <v>1.1499999999999999</v>
      </c>
      <c r="BM1270" s="454">
        <v>40</v>
      </c>
      <c r="BN1270" s="454" t="s">
        <v>911</v>
      </c>
      <c r="BO1270" s="483" t="s">
        <v>912</v>
      </c>
      <c r="BP1270" s="454" t="s">
        <v>913</v>
      </c>
      <c r="BQ1270" s="454" t="s">
        <v>945</v>
      </c>
      <c r="BT1270" s="2">
        <v>130</v>
      </c>
    </row>
    <row r="1271" spans="1:72" ht="13.5" customHeight="1">
      <c r="A1271" s="54" t="s">
        <v>2100</v>
      </c>
      <c r="B1271" s="432" t="s">
        <v>1856</v>
      </c>
      <c r="C1271" s="432">
        <v>150</v>
      </c>
      <c r="D1271" s="432">
        <v>8</v>
      </c>
      <c r="E1271" s="432" t="s">
        <v>421</v>
      </c>
      <c r="F1271" s="433">
        <v>885</v>
      </c>
      <c r="G1271" s="456">
        <v>860</v>
      </c>
      <c r="H1271" s="479">
        <v>675</v>
      </c>
      <c r="I1271" s="435" t="s">
        <v>261</v>
      </c>
      <c r="J1271" s="436">
        <v>103</v>
      </c>
      <c r="K1271" s="437">
        <v>82.4</v>
      </c>
      <c r="L1271" s="438" t="s">
        <v>261</v>
      </c>
      <c r="M1271" s="475">
        <v>115.44770098270298</v>
      </c>
      <c r="N1271" s="437">
        <v>92.358160786162387</v>
      </c>
      <c r="O1271" s="438" t="s">
        <v>261</v>
      </c>
      <c r="P1271" s="475">
        <v>156.36853174747074</v>
      </c>
      <c r="Q1271" s="437" t="s">
        <v>261</v>
      </c>
      <c r="R1271" s="438" t="s">
        <v>261</v>
      </c>
      <c r="S1271" s="475">
        <v>205.00000000000003</v>
      </c>
      <c r="T1271" s="437">
        <v>164.00000000000003</v>
      </c>
      <c r="U1271" s="438" t="s">
        <v>261</v>
      </c>
      <c r="V1271" s="475">
        <v>1085</v>
      </c>
      <c r="W1271" s="437">
        <v>868</v>
      </c>
      <c r="X1271" s="443" t="s">
        <v>231</v>
      </c>
      <c r="Y1271" s="436" t="s">
        <v>194</v>
      </c>
      <c r="Z1271" s="436">
        <v>94.9</v>
      </c>
      <c r="AA1271" s="436">
        <v>94.8</v>
      </c>
      <c r="AB1271" s="436">
        <v>94.1</v>
      </c>
      <c r="AC1271" s="436">
        <v>93.6</v>
      </c>
      <c r="AD1271" s="436">
        <v>68.8</v>
      </c>
      <c r="AE1271" s="436">
        <v>76.099999999999994</v>
      </c>
      <c r="AF1271" s="436">
        <v>78.099999999999994</v>
      </c>
      <c r="AG1271" s="436">
        <v>890.23733400000003</v>
      </c>
      <c r="AH1271" s="436">
        <v>1246.3322676</v>
      </c>
      <c r="AI1271" s="436">
        <v>1824.9865347000002</v>
      </c>
      <c r="AJ1271" s="436">
        <v>1201.8204009000001</v>
      </c>
      <c r="AK1271" s="432">
        <v>140</v>
      </c>
      <c r="AL1271" s="432">
        <v>205</v>
      </c>
      <c r="AM1271" s="432">
        <v>135</v>
      </c>
      <c r="AN1271" s="432">
        <v>20</v>
      </c>
      <c r="AO1271" s="432">
        <v>30</v>
      </c>
      <c r="AP1271" s="480">
        <v>1958</v>
      </c>
      <c r="AQ1271" s="480">
        <v>481</v>
      </c>
      <c r="AR1271" s="480">
        <v>3460</v>
      </c>
      <c r="AS1271" s="449">
        <v>52.7</v>
      </c>
      <c r="AT1271" s="432" t="s">
        <v>299</v>
      </c>
      <c r="AU1271" s="432" t="s">
        <v>197</v>
      </c>
      <c r="AV1271" s="450">
        <v>74</v>
      </c>
      <c r="AW1271" s="450">
        <v>86</v>
      </c>
      <c r="AX1271" s="450">
        <v>57</v>
      </c>
      <c r="AY1271" s="450">
        <v>65</v>
      </c>
      <c r="AZ1271" s="450">
        <v>69</v>
      </c>
      <c r="BA1271" s="450">
        <v>70</v>
      </c>
      <c r="BB1271" s="450">
        <v>65</v>
      </c>
      <c r="BC1271" s="450">
        <v>61</v>
      </c>
      <c r="BD1271" s="450">
        <v>52</v>
      </c>
      <c r="BE1271" s="451">
        <f t="shared" si="79"/>
        <v>894.35706214689264</v>
      </c>
      <c r="BF1271" s="450">
        <v>1350</v>
      </c>
      <c r="BG1271" s="451">
        <f t="shared" si="80"/>
        <v>894.35706214689264</v>
      </c>
      <c r="BH1271" s="450">
        <v>1350</v>
      </c>
      <c r="BI1271" s="446">
        <v>55</v>
      </c>
      <c r="BJ1271" s="482" t="s">
        <v>199</v>
      </c>
      <c r="BK1271" s="482" t="s">
        <v>200</v>
      </c>
      <c r="BL1271" s="453">
        <v>1.1499999999999999</v>
      </c>
      <c r="BM1271" s="454">
        <v>40</v>
      </c>
      <c r="BN1271" s="454" t="s">
        <v>911</v>
      </c>
      <c r="BO1271" s="483" t="s">
        <v>912</v>
      </c>
      <c r="BP1271" s="454" t="s">
        <v>913</v>
      </c>
      <c r="BQ1271" s="454" t="s">
        <v>945</v>
      </c>
      <c r="BT1271" s="2">
        <v>130</v>
      </c>
    </row>
    <row r="1272" spans="1:72" ht="13.5" customHeight="1">
      <c r="A1272" s="54" t="s">
        <v>2101</v>
      </c>
      <c r="B1272" s="432" t="s">
        <v>1856</v>
      </c>
      <c r="C1272" s="432">
        <v>250</v>
      </c>
      <c r="D1272" s="432">
        <v>8</v>
      </c>
      <c r="E1272" s="432" t="s">
        <v>1978</v>
      </c>
      <c r="F1272" s="433">
        <v>885</v>
      </c>
      <c r="G1272" s="456">
        <v>860</v>
      </c>
      <c r="H1272" s="479">
        <v>675</v>
      </c>
      <c r="I1272" s="435" t="s">
        <v>261</v>
      </c>
      <c r="J1272" s="436">
        <v>158</v>
      </c>
      <c r="K1272" s="437">
        <v>114.4</v>
      </c>
      <c r="L1272" s="438" t="s">
        <v>261</v>
      </c>
      <c r="M1272" s="475">
        <v>196.90061812377479</v>
      </c>
      <c r="N1272" s="437">
        <v>158.4</v>
      </c>
      <c r="O1272" s="438" t="s">
        <v>261</v>
      </c>
      <c r="P1272" s="475">
        <v>254.31401116265121</v>
      </c>
      <c r="Q1272" s="437">
        <v>204</v>
      </c>
      <c r="R1272" s="438" t="s">
        <v>261</v>
      </c>
      <c r="S1272" s="475">
        <v>322</v>
      </c>
      <c r="T1272" s="437">
        <v>258.39999999999998</v>
      </c>
      <c r="U1272" s="438" t="s">
        <v>261</v>
      </c>
      <c r="V1272" s="475">
        <v>1825</v>
      </c>
      <c r="W1272" s="437">
        <v>1460</v>
      </c>
      <c r="X1272" s="443" t="s">
        <v>231</v>
      </c>
      <c r="Y1272" s="436" t="s">
        <v>194</v>
      </c>
      <c r="Z1272" s="436">
        <v>95.10010537407797</v>
      </c>
      <c r="AA1272" s="436">
        <v>95.300316122233937</v>
      </c>
      <c r="AB1272" s="436">
        <v>95</v>
      </c>
      <c r="AC1272" s="436">
        <v>94.5</v>
      </c>
      <c r="AD1272" s="436">
        <v>62.3</v>
      </c>
      <c r="AE1272" s="436">
        <v>72.2</v>
      </c>
      <c r="AF1272" s="436">
        <v>76.2</v>
      </c>
      <c r="AG1272" s="436">
        <v>1478.0742480000001</v>
      </c>
      <c r="AH1272" s="436">
        <v>1847.5928100000001</v>
      </c>
      <c r="AI1272" s="436">
        <v>3251.7633456000003</v>
      </c>
      <c r="AJ1272" s="436">
        <v>1699.7853852000001</v>
      </c>
      <c r="AK1272" s="432">
        <v>125</v>
      </c>
      <c r="AL1272" s="432">
        <v>220</v>
      </c>
      <c r="AM1272" s="432">
        <v>115</v>
      </c>
      <c r="AN1272" s="432">
        <v>25</v>
      </c>
      <c r="AO1272" s="432">
        <v>32</v>
      </c>
      <c r="AP1272" s="480">
        <v>2853</v>
      </c>
      <c r="AQ1272" s="480">
        <v>753</v>
      </c>
      <c r="AR1272" s="480">
        <v>5540</v>
      </c>
      <c r="AS1272" s="449">
        <v>91.7</v>
      </c>
      <c r="AT1272" s="432" t="s">
        <v>299</v>
      </c>
      <c r="AU1272" s="432" t="s">
        <v>197</v>
      </c>
      <c r="AV1272" s="450">
        <v>75</v>
      </c>
      <c r="AW1272" s="450">
        <v>87</v>
      </c>
      <c r="AX1272" s="450">
        <v>58</v>
      </c>
      <c r="AY1272" s="450">
        <v>65</v>
      </c>
      <c r="AZ1272" s="450">
        <v>71</v>
      </c>
      <c r="BA1272" s="450">
        <v>71</v>
      </c>
      <c r="BB1272" s="450">
        <v>65</v>
      </c>
      <c r="BC1272" s="450">
        <v>62</v>
      </c>
      <c r="BD1272" s="450">
        <v>53</v>
      </c>
      <c r="BE1272" s="451">
        <f t="shared" si="79"/>
        <v>894.35706214689264</v>
      </c>
      <c r="BF1272" s="450">
        <v>1350</v>
      </c>
      <c r="BG1272" s="451">
        <f t="shared" si="80"/>
        <v>894.35706214689264</v>
      </c>
      <c r="BH1272" s="450">
        <v>1350</v>
      </c>
      <c r="BI1272" s="446">
        <v>55</v>
      </c>
      <c r="BJ1272" s="482" t="s">
        <v>199</v>
      </c>
      <c r="BK1272" s="482" t="s">
        <v>1875</v>
      </c>
      <c r="BL1272" s="453">
        <v>1.1499999999999999</v>
      </c>
      <c r="BM1272" s="454">
        <v>40</v>
      </c>
      <c r="BN1272" s="454" t="s">
        <v>911</v>
      </c>
      <c r="BO1272" s="483" t="s">
        <v>912</v>
      </c>
      <c r="BP1272" s="454" t="s">
        <v>913</v>
      </c>
      <c r="BQ1272" s="454" t="s">
        <v>945</v>
      </c>
      <c r="BT1272" s="2">
        <v>165</v>
      </c>
    </row>
    <row r="1273" spans="1:72" ht="13.5" customHeight="1">
      <c r="A1273" s="54" t="s">
        <v>2102</v>
      </c>
      <c r="B1273" s="432" t="s">
        <v>1856</v>
      </c>
      <c r="C1273" s="432">
        <v>300</v>
      </c>
      <c r="D1273" s="432">
        <v>6</v>
      </c>
      <c r="E1273" s="432" t="s">
        <v>1978</v>
      </c>
      <c r="F1273" s="433">
        <v>1190</v>
      </c>
      <c r="G1273" s="456">
        <v>1140</v>
      </c>
      <c r="H1273" s="479">
        <v>840</v>
      </c>
      <c r="I1273" s="435" t="s">
        <v>261</v>
      </c>
      <c r="J1273" s="436">
        <v>152</v>
      </c>
      <c r="K1273" s="437">
        <v>121.4</v>
      </c>
      <c r="L1273" s="438" t="s">
        <v>261</v>
      </c>
      <c r="M1273" s="475">
        <v>223</v>
      </c>
      <c r="N1273" s="437">
        <v>178</v>
      </c>
      <c r="O1273" s="438" t="s">
        <v>261</v>
      </c>
      <c r="P1273" s="475">
        <v>287</v>
      </c>
      <c r="Q1273" s="437">
        <v>229</v>
      </c>
      <c r="R1273" s="438" t="s">
        <v>261</v>
      </c>
      <c r="S1273" s="475">
        <v>364</v>
      </c>
      <c r="T1273" s="437">
        <v>291.2</v>
      </c>
      <c r="U1273" s="438" t="s">
        <v>261</v>
      </c>
      <c r="V1273" s="475">
        <v>2200</v>
      </c>
      <c r="W1273" s="437">
        <v>1760</v>
      </c>
      <c r="X1273" s="443" t="s">
        <v>231</v>
      </c>
      <c r="Y1273" s="436" t="s">
        <v>194</v>
      </c>
      <c r="Z1273" s="436">
        <v>95.7</v>
      </c>
      <c r="AA1273" s="436">
        <v>96</v>
      </c>
      <c r="AB1273" s="436">
        <v>95.8</v>
      </c>
      <c r="AC1273" s="436">
        <v>95.4</v>
      </c>
      <c r="AD1273" s="436">
        <v>66.7</v>
      </c>
      <c r="AE1273" s="436">
        <v>77.5</v>
      </c>
      <c r="AF1273" s="436">
        <v>82.9</v>
      </c>
      <c r="AG1273" s="436">
        <v>1333.5</v>
      </c>
      <c r="AH1273" s="436">
        <v>2133.6</v>
      </c>
      <c r="AI1273" s="436">
        <v>3467.1</v>
      </c>
      <c r="AJ1273" s="436">
        <v>2040.3</v>
      </c>
      <c r="AK1273" s="432">
        <v>160</v>
      </c>
      <c r="AL1273" s="432">
        <v>260</v>
      </c>
      <c r="AM1273" s="432">
        <v>153</v>
      </c>
      <c r="AN1273" s="432">
        <v>26</v>
      </c>
      <c r="AO1273" s="432">
        <v>33</v>
      </c>
      <c r="AP1273" s="480">
        <v>2797</v>
      </c>
      <c r="AQ1273" s="480">
        <v>713</v>
      </c>
      <c r="AR1273" s="480">
        <v>3240</v>
      </c>
      <c r="AS1273" s="449">
        <v>81.599999999999994</v>
      </c>
      <c r="AT1273" s="432" t="s">
        <v>299</v>
      </c>
      <c r="AU1273" s="432" t="s">
        <v>197</v>
      </c>
      <c r="AV1273" s="450">
        <v>75</v>
      </c>
      <c r="AW1273" s="450">
        <v>87</v>
      </c>
      <c r="AX1273" s="450">
        <v>58</v>
      </c>
      <c r="AY1273" s="450">
        <v>65</v>
      </c>
      <c r="AZ1273" s="450">
        <v>71</v>
      </c>
      <c r="BA1273" s="450">
        <v>71</v>
      </c>
      <c r="BB1273" s="450">
        <v>65</v>
      </c>
      <c r="BC1273" s="450">
        <v>62</v>
      </c>
      <c r="BD1273" s="450">
        <v>53</v>
      </c>
      <c r="BE1273" s="451">
        <f t="shared" si="79"/>
        <v>670.76779661016951</v>
      </c>
      <c r="BF1273" s="450">
        <v>1800</v>
      </c>
      <c r="BG1273" s="451">
        <f t="shared" si="80"/>
        <v>670.76779661016951</v>
      </c>
      <c r="BH1273" s="450">
        <v>1800</v>
      </c>
      <c r="BI1273" s="446">
        <v>55</v>
      </c>
      <c r="BJ1273" s="482" t="s">
        <v>199</v>
      </c>
      <c r="BK1273" s="482" t="s">
        <v>1875</v>
      </c>
      <c r="BL1273" s="453">
        <v>1.1499999999999999</v>
      </c>
      <c r="BM1273" s="454">
        <v>40</v>
      </c>
      <c r="BN1273" s="454" t="s">
        <v>911</v>
      </c>
      <c r="BO1273" s="483" t="s">
        <v>912</v>
      </c>
      <c r="BP1273" s="454" t="s">
        <v>913</v>
      </c>
      <c r="BQ1273" s="454" t="s">
        <v>945</v>
      </c>
      <c r="BT1273" s="2">
        <v>204</v>
      </c>
    </row>
    <row r="1274" spans="1:72" ht="13.5" customHeight="1">
      <c r="A1274" s="54" t="s">
        <v>2103</v>
      </c>
      <c r="B1274" s="432" t="s">
        <v>1856</v>
      </c>
      <c r="C1274" s="432">
        <v>200</v>
      </c>
      <c r="D1274" s="432">
        <v>8</v>
      </c>
      <c r="E1274" s="432" t="s">
        <v>1978</v>
      </c>
      <c r="F1274" s="433">
        <v>885</v>
      </c>
      <c r="G1274" s="456">
        <v>860</v>
      </c>
      <c r="H1274" s="479">
        <v>675</v>
      </c>
      <c r="I1274" s="435" t="s">
        <v>261</v>
      </c>
      <c r="J1274" s="436">
        <v>131</v>
      </c>
      <c r="K1274" s="437">
        <v>104.8</v>
      </c>
      <c r="L1274" s="438" t="s">
        <v>261</v>
      </c>
      <c r="M1274" s="475">
        <v>151.65765957446808</v>
      </c>
      <c r="N1274" s="437">
        <v>121.32612765957447</v>
      </c>
      <c r="O1274" s="438" t="s">
        <v>261</v>
      </c>
      <c r="P1274" s="475">
        <v>202.27947838023334</v>
      </c>
      <c r="Q1274" s="437">
        <v>161.82358270418666</v>
      </c>
      <c r="R1274" s="438" t="s">
        <v>261</v>
      </c>
      <c r="S1274" s="475">
        <v>261</v>
      </c>
      <c r="T1274" s="437">
        <v>208.8</v>
      </c>
      <c r="U1274" s="438" t="s">
        <v>261</v>
      </c>
      <c r="V1274" s="475">
        <v>1450</v>
      </c>
      <c r="W1274" s="437">
        <v>1160</v>
      </c>
      <c r="X1274" s="443" t="s">
        <v>231</v>
      </c>
      <c r="Y1274" s="436" t="s">
        <v>194</v>
      </c>
      <c r="Z1274" s="436">
        <v>94.9</v>
      </c>
      <c r="AA1274" s="436">
        <v>95</v>
      </c>
      <c r="AB1274" s="436">
        <v>94.5</v>
      </c>
      <c r="AC1274" s="436">
        <v>94.1</v>
      </c>
      <c r="AD1274" s="436">
        <v>67.400000000000006</v>
      </c>
      <c r="AE1274" s="436">
        <v>75.599999999999994</v>
      </c>
      <c r="AF1274" s="436">
        <v>78.400000000000006</v>
      </c>
      <c r="AG1274" s="436">
        <v>1185.2621340000001</v>
      </c>
      <c r="AH1274" s="436">
        <v>1481.5776675000002</v>
      </c>
      <c r="AI1274" s="436">
        <v>2607.5766948</v>
      </c>
      <c r="AJ1274" s="436">
        <v>1363.0514541</v>
      </c>
      <c r="AK1274" s="432">
        <v>125</v>
      </c>
      <c r="AL1274" s="432">
        <v>220</v>
      </c>
      <c r="AM1274" s="432">
        <v>115</v>
      </c>
      <c r="AN1274" s="432">
        <v>15</v>
      </c>
      <c r="AO1274" s="432">
        <v>25</v>
      </c>
      <c r="AP1274" s="480">
        <v>2507</v>
      </c>
      <c r="AQ1274" s="480">
        <v>627</v>
      </c>
      <c r="AR1274" s="480">
        <v>4510</v>
      </c>
      <c r="AS1274" s="449">
        <v>75.400000000000006</v>
      </c>
      <c r="AT1274" s="432" t="s">
        <v>299</v>
      </c>
      <c r="AU1274" s="432" t="s">
        <v>197</v>
      </c>
      <c r="AV1274" s="450">
        <v>75</v>
      </c>
      <c r="AW1274" s="450">
        <v>87</v>
      </c>
      <c r="AX1274" s="450">
        <v>58</v>
      </c>
      <c r="AY1274" s="450">
        <v>65</v>
      </c>
      <c r="AZ1274" s="450">
        <v>71</v>
      </c>
      <c r="BA1274" s="450">
        <v>71</v>
      </c>
      <c r="BB1274" s="450">
        <v>65</v>
      </c>
      <c r="BC1274" s="450">
        <v>62</v>
      </c>
      <c r="BD1274" s="450">
        <v>53</v>
      </c>
      <c r="BE1274" s="451">
        <f t="shared" si="79"/>
        <v>894.35706214689264</v>
      </c>
      <c r="BF1274" s="450">
        <v>1350</v>
      </c>
      <c r="BG1274" s="451">
        <f t="shared" si="80"/>
        <v>894.35706214689264</v>
      </c>
      <c r="BH1274" s="450">
        <v>1350</v>
      </c>
      <c r="BI1274" s="446">
        <v>55</v>
      </c>
      <c r="BJ1274" s="482" t="s">
        <v>199</v>
      </c>
      <c r="BK1274" s="482" t="s">
        <v>1875</v>
      </c>
      <c r="BL1274" s="453">
        <v>1.1499999999999999</v>
      </c>
      <c r="BM1274" s="454">
        <v>40</v>
      </c>
      <c r="BN1274" s="454" t="s">
        <v>911</v>
      </c>
      <c r="BO1274" s="483" t="s">
        <v>912</v>
      </c>
      <c r="BP1274" s="454" t="s">
        <v>913</v>
      </c>
      <c r="BQ1274" s="454" t="s">
        <v>945</v>
      </c>
      <c r="BT1274" s="2">
        <v>149</v>
      </c>
    </row>
    <row r="1275" spans="1:72" ht="13.5" customHeight="1">
      <c r="A1275" s="54" t="s">
        <v>2104</v>
      </c>
      <c r="B1275" s="432" t="s">
        <v>1856</v>
      </c>
      <c r="C1275" s="432">
        <v>75</v>
      </c>
      <c r="D1275" s="432">
        <v>8</v>
      </c>
      <c r="E1275" s="432" t="s">
        <v>2014</v>
      </c>
      <c r="F1275" s="433">
        <v>885</v>
      </c>
      <c r="G1275" s="456">
        <v>860</v>
      </c>
      <c r="H1275" s="479">
        <v>675</v>
      </c>
      <c r="I1275" s="435" t="s">
        <v>261</v>
      </c>
      <c r="J1275" s="436">
        <v>50</v>
      </c>
      <c r="K1275" s="437">
        <v>40</v>
      </c>
      <c r="L1275" s="438" t="s">
        <v>261</v>
      </c>
      <c r="M1275" s="475">
        <v>65.099999999999994</v>
      </c>
      <c r="N1275" s="437">
        <v>52.1</v>
      </c>
      <c r="O1275" s="438" t="s">
        <v>261</v>
      </c>
      <c r="P1275" s="475">
        <v>81.5</v>
      </c>
      <c r="Q1275" s="437">
        <v>65.2</v>
      </c>
      <c r="R1275" s="438" t="s">
        <v>261</v>
      </c>
      <c r="S1275" s="475">
        <v>105</v>
      </c>
      <c r="T1275" s="437">
        <v>84</v>
      </c>
      <c r="U1275" s="438" t="s">
        <v>261</v>
      </c>
      <c r="V1275" s="475">
        <v>542.5</v>
      </c>
      <c r="W1275" s="437">
        <v>434</v>
      </c>
      <c r="X1275" s="443" t="s">
        <v>231</v>
      </c>
      <c r="Y1275" s="436" t="s">
        <v>194</v>
      </c>
      <c r="Z1275" s="436">
        <v>93.3</v>
      </c>
      <c r="AA1275" s="436">
        <v>93.8</v>
      </c>
      <c r="AB1275" s="436">
        <v>93.6</v>
      </c>
      <c r="AC1275" s="436">
        <v>93</v>
      </c>
      <c r="AD1275" s="436">
        <v>54.8</v>
      </c>
      <c r="AE1275" s="436">
        <v>65.3</v>
      </c>
      <c r="AF1275" s="436">
        <v>68.099999999999994</v>
      </c>
      <c r="AG1275" s="436">
        <v>442.5</v>
      </c>
      <c r="AH1275" s="436">
        <v>575.29999999999995</v>
      </c>
      <c r="AI1275" s="436">
        <v>885.1</v>
      </c>
      <c r="AJ1275" s="436">
        <v>553.20000000000005</v>
      </c>
      <c r="AK1275" s="432">
        <v>130</v>
      </c>
      <c r="AL1275" s="432">
        <v>200</v>
      </c>
      <c r="AM1275" s="432">
        <v>125</v>
      </c>
      <c r="AN1275" s="432">
        <v>25</v>
      </c>
      <c r="AO1275" s="432">
        <v>32</v>
      </c>
      <c r="AP1275" s="480">
        <v>1423</v>
      </c>
      <c r="AQ1275" s="480">
        <v>327</v>
      </c>
      <c r="AR1275" s="480">
        <v>1810</v>
      </c>
      <c r="AS1275" s="449">
        <v>33.1</v>
      </c>
      <c r="AT1275" s="432" t="s">
        <v>299</v>
      </c>
      <c r="AU1275" s="432" t="s">
        <v>197</v>
      </c>
      <c r="AV1275" s="450">
        <v>65</v>
      </c>
      <c r="AW1275" s="450">
        <v>76</v>
      </c>
      <c r="AX1275" s="450">
        <v>48</v>
      </c>
      <c r="AY1275" s="450">
        <v>58</v>
      </c>
      <c r="AZ1275" s="450">
        <v>59</v>
      </c>
      <c r="BA1275" s="450">
        <v>60</v>
      </c>
      <c r="BB1275" s="450">
        <v>58</v>
      </c>
      <c r="BC1275" s="450">
        <v>55</v>
      </c>
      <c r="BD1275" s="450">
        <v>42</v>
      </c>
      <c r="BE1275" s="451">
        <f t="shared" si="79"/>
        <v>894.35706214689264</v>
      </c>
      <c r="BF1275" s="450">
        <v>1350</v>
      </c>
      <c r="BG1275" s="451">
        <f t="shared" si="80"/>
        <v>894.35706214689264</v>
      </c>
      <c r="BH1275" s="450">
        <v>1350</v>
      </c>
      <c r="BI1275" s="446">
        <v>55</v>
      </c>
      <c r="BJ1275" s="482" t="s">
        <v>199</v>
      </c>
      <c r="BK1275" s="482" t="s">
        <v>200</v>
      </c>
      <c r="BL1275" s="453">
        <v>1.1499999999999999</v>
      </c>
      <c r="BM1275" s="454">
        <v>40</v>
      </c>
      <c r="BN1275" s="454" t="s">
        <v>911</v>
      </c>
      <c r="BO1275" s="483" t="s">
        <v>912</v>
      </c>
      <c r="BP1275" s="454" t="s">
        <v>913</v>
      </c>
      <c r="BQ1275" s="454" t="s">
        <v>945</v>
      </c>
      <c r="BT1275" s="2">
        <v>134</v>
      </c>
    </row>
    <row r="1276" spans="1:72" ht="13.5" customHeight="1">
      <c r="A1276" s="54" t="s">
        <v>2105</v>
      </c>
      <c r="B1276" s="432" t="s">
        <v>1856</v>
      </c>
      <c r="C1276" s="432">
        <v>100</v>
      </c>
      <c r="D1276" s="432">
        <v>8</v>
      </c>
      <c r="E1276" s="432" t="s">
        <v>2020</v>
      </c>
      <c r="F1276" s="433">
        <v>885</v>
      </c>
      <c r="G1276" s="456">
        <v>860</v>
      </c>
      <c r="H1276" s="479">
        <v>675</v>
      </c>
      <c r="I1276" s="435" t="s">
        <v>261</v>
      </c>
      <c r="J1276" s="436">
        <v>61</v>
      </c>
      <c r="K1276" s="437">
        <v>48.8</v>
      </c>
      <c r="L1276" s="438" t="s">
        <v>261</v>
      </c>
      <c r="M1276" s="475">
        <v>91</v>
      </c>
      <c r="N1276" s="437">
        <v>72.8</v>
      </c>
      <c r="O1276" s="438" t="s">
        <v>261</v>
      </c>
      <c r="P1276" s="475">
        <v>111.4</v>
      </c>
      <c r="Q1276" s="437">
        <v>89.1</v>
      </c>
      <c r="R1276" s="438" t="s">
        <v>261</v>
      </c>
      <c r="S1276" s="475">
        <v>137</v>
      </c>
      <c r="T1276" s="437">
        <v>109.6</v>
      </c>
      <c r="U1276" s="438" t="s">
        <v>261</v>
      </c>
      <c r="V1276" s="475">
        <v>725</v>
      </c>
      <c r="W1276" s="437">
        <v>580</v>
      </c>
      <c r="X1276" s="443" t="s">
        <v>231</v>
      </c>
      <c r="Y1276" s="436" t="s">
        <v>194</v>
      </c>
      <c r="Z1276" s="436">
        <v>93.5</v>
      </c>
      <c r="AA1276" s="436">
        <v>93.9</v>
      </c>
      <c r="AB1276" s="436">
        <v>93.6</v>
      </c>
      <c r="AC1276" s="436">
        <v>93</v>
      </c>
      <c r="AD1276" s="436">
        <v>51.894999999999996</v>
      </c>
      <c r="AE1276" s="436">
        <v>62.855999999999995</v>
      </c>
      <c r="AF1276" s="436">
        <v>68.287999999999997</v>
      </c>
      <c r="AG1276" s="436">
        <v>593</v>
      </c>
      <c r="AH1276" s="436">
        <v>770.9</v>
      </c>
      <c r="AI1276" s="436">
        <v>1186</v>
      </c>
      <c r="AJ1276" s="436">
        <v>741.2</v>
      </c>
      <c r="AK1276" s="432">
        <v>130</v>
      </c>
      <c r="AL1276" s="432">
        <v>200</v>
      </c>
      <c r="AM1276" s="432">
        <v>125</v>
      </c>
      <c r="AN1276" s="432">
        <v>22</v>
      </c>
      <c r="AO1276" s="432">
        <v>30</v>
      </c>
      <c r="AP1276" s="480">
        <v>1505</v>
      </c>
      <c r="AQ1276" s="480">
        <v>361</v>
      </c>
      <c r="AR1276" s="480">
        <v>2370</v>
      </c>
      <c r="AS1276" s="449">
        <v>38.299999999999997</v>
      </c>
      <c r="AT1276" s="432" t="s">
        <v>299</v>
      </c>
      <c r="AU1276" s="432" t="s">
        <v>197</v>
      </c>
      <c r="AV1276" s="450">
        <v>66</v>
      </c>
      <c r="AW1276" s="450">
        <v>77</v>
      </c>
      <c r="AX1276" s="450">
        <v>46</v>
      </c>
      <c r="AY1276" s="450">
        <v>58</v>
      </c>
      <c r="AZ1276" s="450">
        <v>61</v>
      </c>
      <c r="BA1276" s="450">
        <v>61</v>
      </c>
      <c r="BB1276" s="450">
        <v>59</v>
      </c>
      <c r="BC1276" s="450">
        <v>56</v>
      </c>
      <c r="BD1276" s="450">
        <v>41</v>
      </c>
      <c r="BE1276" s="451">
        <f t="shared" si="79"/>
        <v>894.35706214689264</v>
      </c>
      <c r="BF1276" s="450">
        <v>1350</v>
      </c>
      <c r="BG1276" s="451">
        <f t="shared" si="80"/>
        <v>894.35706214689264</v>
      </c>
      <c r="BH1276" s="450">
        <v>1350</v>
      </c>
      <c r="BI1276" s="446">
        <v>55</v>
      </c>
      <c r="BJ1276" s="482" t="s">
        <v>199</v>
      </c>
      <c r="BK1276" s="482" t="s">
        <v>200</v>
      </c>
      <c r="BL1276" s="453">
        <v>1.1499999999999999</v>
      </c>
      <c r="BM1276" s="454">
        <v>40</v>
      </c>
      <c r="BN1276" s="454" t="s">
        <v>911</v>
      </c>
      <c r="BO1276" s="483" t="s">
        <v>912</v>
      </c>
      <c r="BP1276" s="454" t="s">
        <v>913</v>
      </c>
      <c r="BQ1276" s="454" t="s">
        <v>945</v>
      </c>
      <c r="BT1276" s="2">
        <v>130</v>
      </c>
    </row>
    <row r="1277" spans="1:72" ht="13.5" customHeight="1">
      <c r="A1277" s="54" t="s">
        <v>2106</v>
      </c>
      <c r="B1277" s="432" t="s">
        <v>1856</v>
      </c>
      <c r="C1277" s="432">
        <v>250</v>
      </c>
      <c r="D1277" s="432">
        <v>8</v>
      </c>
      <c r="E1277" s="432" t="s">
        <v>2042</v>
      </c>
      <c r="F1277" s="433">
        <v>885</v>
      </c>
      <c r="G1277" s="456">
        <v>860</v>
      </c>
      <c r="H1277" s="479">
        <v>675</v>
      </c>
      <c r="I1277" s="435" t="s">
        <v>261</v>
      </c>
      <c r="J1277" s="436">
        <v>158</v>
      </c>
      <c r="K1277" s="437">
        <v>114.4</v>
      </c>
      <c r="L1277" s="438" t="s">
        <v>261</v>
      </c>
      <c r="M1277" s="475">
        <v>196.90061812377479</v>
      </c>
      <c r="N1277" s="437">
        <v>158.4</v>
      </c>
      <c r="O1277" s="438" t="s">
        <v>261</v>
      </c>
      <c r="P1277" s="475">
        <v>254.31401116265121</v>
      </c>
      <c r="Q1277" s="437">
        <v>204</v>
      </c>
      <c r="R1277" s="438" t="s">
        <v>261</v>
      </c>
      <c r="S1277" s="475">
        <v>322</v>
      </c>
      <c r="T1277" s="437">
        <v>258.39999999999998</v>
      </c>
      <c r="U1277" s="438" t="s">
        <v>261</v>
      </c>
      <c r="V1277" s="475">
        <v>1825</v>
      </c>
      <c r="W1277" s="437">
        <v>1460</v>
      </c>
      <c r="X1277" s="443" t="s">
        <v>231</v>
      </c>
      <c r="Y1277" s="436" t="s">
        <v>194</v>
      </c>
      <c r="Z1277" s="436">
        <v>95.10010537407797</v>
      </c>
      <c r="AA1277" s="436">
        <v>95.300316122233937</v>
      </c>
      <c r="AB1277" s="436">
        <v>95</v>
      </c>
      <c r="AC1277" s="436">
        <v>94.5</v>
      </c>
      <c r="AD1277" s="436">
        <v>62.3</v>
      </c>
      <c r="AE1277" s="436">
        <v>72.2</v>
      </c>
      <c r="AF1277" s="436">
        <v>76.2</v>
      </c>
      <c r="AG1277" s="436">
        <v>1478.0742480000001</v>
      </c>
      <c r="AH1277" s="436">
        <v>1847.5928100000001</v>
      </c>
      <c r="AI1277" s="436">
        <v>3251.7633456000003</v>
      </c>
      <c r="AJ1277" s="436">
        <v>1699.7853852000001</v>
      </c>
      <c r="AK1277" s="432">
        <v>125</v>
      </c>
      <c r="AL1277" s="432">
        <v>220</v>
      </c>
      <c r="AM1277" s="432">
        <v>115</v>
      </c>
      <c r="AN1277" s="432">
        <v>25</v>
      </c>
      <c r="AO1277" s="432">
        <v>32</v>
      </c>
      <c r="AP1277" s="480">
        <v>2855</v>
      </c>
      <c r="AQ1277" s="480">
        <v>753</v>
      </c>
      <c r="AR1277" s="480">
        <v>5540</v>
      </c>
      <c r="AS1277" s="449">
        <v>91.7</v>
      </c>
      <c r="AT1277" s="432" t="s">
        <v>299</v>
      </c>
      <c r="AU1277" s="432" t="s">
        <v>197</v>
      </c>
      <c r="AV1277" s="450">
        <v>75</v>
      </c>
      <c r="AW1277" s="450">
        <v>87</v>
      </c>
      <c r="AX1277" s="450">
        <v>58</v>
      </c>
      <c r="AY1277" s="450">
        <v>65</v>
      </c>
      <c r="AZ1277" s="450">
        <v>71</v>
      </c>
      <c r="BA1277" s="450">
        <v>71</v>
      </c>
      <c r="BB1277" s="450">
        <v>65</v>
      </c>
      <c r="BC1277" s="450">
        <v>62</v>
      </c>
      <c r="BD1277" s="450">
        <v>53</v>
      </c>
      <c r="BE1277" s="451">
        <f t="shared" si="79"/>
        <v>894.35706214689264</v>
      </c>
      <c r="BF1277" s="450">
        <v>1350</v>
      </c>
      <c r="BG1277" s="451">
        <f t="shared" si="80"/>
        <v>894.35706214689264</v>
      </c>
      <c r="BH1277" s="450">
        <v>1350</v>
      </c>
      <c r="BI1277" s="446">
        <v>55</v>
      </c>
      <c r="BJ1277" s="482" t="s">
        <v>199</v>
      </c>
      <c r="BK1277" s="482" t="s">
        <v>1875</v>
      </c>
      <c r="BL1277" s="453">
        <v>1.1499999999999999</v>
      </c>
      <c r="BM1277" s="454">
        <v>40</v>
      </c>
      <c r="BN1277" s="454" t="s">
        <v>911</v>
      </c>
      <c r="BO1277" s="483" t="s">
        <v>912</v>
      </c>
      <c r="BP1277" s="454" t="s">
        <v>913</v>
      </c>
      <c r="BQ1277" s="454" t="s">
        <v>945</v>
      </c>
      <c r="BT1277" s="2">
        <v>165</v>
      </c>
    </row>
    <row r="1278" spans="1:72" ht="13.5" customHeight="1">
      <c r="A1278" s="54" t="s">
        <v>2107</v>
      </c>
      <c r="B1278" s="432" t="s">
        <v>2006</v>
      </c>
      <c r="C1278" s="432">
        <v>300</v>
      </c>
      <c r="D1278" s="432">
        <v>4</v>
      </c>
      <c r="E1278" s="432" t="s">
        <v>400</v>
      </c>
      <c r="F1278" s="433">
        <v>1785</v>
      </c>
      <c r="G1278" s="456">
        <v>1710</v>
      </c>
      <c r="H1278" s="479">
        <v>1440</v>
      </c>
      <c r="I1278" s="435" t="s">
        <v>261</v>
      </c>
      <c r="J1278" s="436">
        <v>144</v>
      </c>
      <c r="K1278" s="437">
        <v>115.2</v>
      </c>
      <c r="L1278" s="438" t="s">
        <v>261</v>
      </c>
      <c r="M1278" s="475">
        <v>217</v>
      </c>
      <c r="N1278" s="437">
        <v>173.6</v>
      </c>
      <c r="O1278" s="438" t="s">
        <v>261</v>
      </c>
      <c r="P1278" s="475">
        <v>285</v>
      </c>
      <c r="Q1278" s="437">
        <v>228</v>
      </c>
      <c r="R1278" s="438" t="s">
        <v>261</v>
      </c>
      <c r="S1278" s="475">
        <v>365</v>
      </c>
      <c r="T1278" s="437">
        <v>292</v>
      </c>
      <c r="U1278" s="438" t="s">
        <v>261</v>
      </c>
      <c r="V1278" s="475">
        <v>2200</v>
      </c>
      <c r="W1278" s="437">
        <v>1760</v>
      </c>
      <c r="X1278" s="443" t="s">
        <v>231</v>
      </c>
      <c r="Y1278" s="436" t="s">
        <v>194</v>
      </c>
      <c r="Z1278" s="436">
        <v>96.8</v>
      </c>
      <c r="AA1278" s="436">
        <v>96.6</v>
      </c>
      <c r="AB1278" s="436">
        <v>96.2</v>
      </c>
      <c r="AC1278" s="436">
        <v>95.8</v>
      </c>
      <c r="AD1278" s="436">
        <v>66.900000000000006</v>
      </c>
      <c r="AE1278" s="436">
        <v>80</v>
      </c>
      <c r="AF1278" s="436">
        <v>80</v>
      </c>
      <c r="AG1278" s="436">
        <v>882</v>
      </c>
      <c r="AH1278" s="436">
        <v>1764</v>
      </c>
      <c r="AI1278" s="436">
        <v>1940.4</v>
      </c>
      <c r="AJ1278" s="436">
        <v>1499.3999999999999</v>
      </c>
      <c r="AK1278" s="432">
        <v>200</v>
      </c>
      <c r="AL1278" s="432">
        <v>220</v>
      </c>
      <c r="AM1278" s="432">
        <v>170</v>
      </c>
      <c r="AN1278" s="432">
        <v>22</v>
      </c>
      <c r="AO1278" s="432">
        <v>30</v>
      </c>
      <c r="AP1278" s="480">
        <v>2119</v>
      </c>
      <c r="AQ1278" s="480">
        <v>547</v>
      </c>
      <c r="AR1278" s="480">
        <v>1200</v>
      </c>
      <c r="AS1278" s="449">
        <v>63.7</v>
      </c>
      <c r="AT1278" s="432" t="s">
        <v>299</v>
      </c>
      <c r="AU1278" s="432" t="s">
        <v>197</v>
      </c>
      <c r="AV1278" s="450">
        <v>82.2</v>
      </c>
      <c r="AW1278" s="450">
        <v>93.6</v>
      </c>
      <c r="AX1278" s="450">
        <v>62.1</v>
      </c>
      <c r="AY1278" s="450">
        <v>71</v>
      </c>
      <c r="AZ1278" s="450">
        <v>78.099999999999994</v>
      </c>
      <c r="BA1278" s="450">
        <v>77.5</v>
      </c>
      <c r="BB1278" s="450">
        <v>74</v>
      </c>
      <c r="BC1278" s="450">
        <v>66.8</v>
      </c>
      <c r="BD1278" s="450">
        <v>60.1</v>
      </c>
      <c r="BE1278" s="451">
        <f t="shared" si="79"/>
        <v>536.61423728813554</v>
      </c>
      <c r="BF1278" s="450">
        <v>2250</v>
      </c>
      <c r="BG1278" s="451">
        <f t="shared" si="80"/>
        <v>536.61423728813554</v>
      </c>
      <c r="BH1278" s="450">
        <v>2250</v>
      </c>
      <c r="BI1278" s="446">
        <v>56</v>
      </c>
      <c r="BJ1278" s="482" t="s">
        <v>199</v>
      </c>
      <c r="BK1278" s="482" t="s">
        <v>200</v>
      </c>
      <c r="BL1278" s="453">
        <v>1.1499999999999999</v>
      </c>
      <c r="BM1278" s="454">
        <v>40</v>
      </c>
      <c r="BN1278" s="454" t="s">
        <v>911</v>
      </c>
      <c r="BO1278" s="483" t="s">
        <v>912</v>
      </c>
      <c r="BP1278" s="454" t="s">
        <v>913</v>
      </c>
      <c r="BQ1278" s="454" t="s">
        <v>945</v>
      </c>
      <c r="BT1278" s="2">
        <v>200</v>
      </c>
    </row>
    <row r="1279" spans="1:72" ht="13.5" customHeight="1">
      <c r="A1279" s="54" t="s">
        <v>2108</v>
      </c>
      <c r="B1279" s="432" t="s">
        <v>2006</v>
      </c>
      <c r="C1279" s="432">
        <v>125</v>
      </c>
      <c r="D1279" s="432">
        <v>8</v>
      </c>
      <c r="E1279" s="432" t="s">
        <v>388</v>
      </c>
      <c r="F1279" s="433">
        <v>885</v>
      </c>
      <c r="G1279" s="456">
        <v>860</v>
      </c>
      <c r="H1279" s="479">
        <v>675</v>
      </c>
      <c r="I1279" s="435" t="s">
        <v>261</v>
      </c>
      <c r="J1279" s="436">
        <v>81</v>
      </c>
      <c r="K1279" s="437">
        <v>64.8</v>
      </c>
      <c r="L1279" s="438" t="s">
        <v>261</v>
      </c>
      <c r="M1279" s="475">
        <v>95.287944025834236</v>
      </c>
      <c r="N1279" s="437">
        <v>76.230355220667391</v>
      </c>
      <c r="O1279" s="438" t="s">
        <v>261</v>
      </c>
      <c r="P1279" s="475">
        <v>127.11571582346608</v>
      </c>
      <c r="Q1279" s="437">
        <v>101.69257265877286</v>
      </c>
      <c r="R1279" s="438" t="s">
        <v>261</v>
      </c>
      <c r="S1279" s="475">
        <v>165</v>
      </c>
      <c r="T1279" s="437">
        <v>132</v>
      </c>
      <c r="U1279" s="438" t="s">
        <v>261</v>
      </c>
      <c r="V1279" s="475">
        <v>907.5</v>
      </c>
      <c r="W1279" s="437">
        <v>726</v>
      </c>
      <c r="X1279" s="443" t="s">
        <v>231</v>
      </c>
      <c r="Y1279" s="436" t="s">
        <v>194</v>
      </c>
      <c r="Z1279" s="436">
        <v>94.7</v>
      </c>
      <c r="AA1279" s="436">
        <v>94.8</v>
      </c>
      <c r="AB1279" s="436">
        <v>94.1</v>
      </c>
      <c r="AC1279" s="436">
        <v>93.6</v>
      </c>
      <c r="AD1279" s="436">
        <v>66.5</v>
      </c>
      <c r="AE1279" s="436">
        <v>74.7</v>
      </c>
      <c r="AF1279" s="436">
        <v>77.2</v>
      </c>
      <c r="AG1279" s="436">
        <v>739.77468600000009</v>
      </c>
      <c r="AH1279" s="436">
        <v>1035.6845604000002</v>
      </c>
      <c r="AI1279" s="436">
        <v>1516.5381063000002</v>
      </c>
      <c r="AJ1279" s="436">
        <v>998.69582610000009</v>
      </c>
      <c r="AK1279" s="432">
        <v>140</v>
      </c>
      <c r="AL1279" s="432">
        <v>205</v>
      </c>
      <c r="AM1279" s="432">
        <v>135</v>
      </c>
      <c r="AN1279" s="432">
        <v>20</v>
      </c>
      <c r="AO1279" s="432">
        <v>30</v>
      </c>
      <c r="AP1279" s="480">
        <v>1730</v>
      </c>
      <c r="AQ1279" s="480">
        <v>418</v>
      </c>
      <c r="AR1279" s="480">
        <v>2920</v>
      </c>
      <c r="AS1279" s="449">
        <v>45.7</v>
      </c>
      <c r="AT1279" s="432" t="s">
        <v>299</v>
      </c>
      <c r="AU1279" s="432" t="s">
        <v>197</v>
      </c>
      <c r="AV1279" s="450">
        <v>64</v>
      </c>
      <c r="AW1279" s="450">
        <v>75</v>
      </c>
      <c r="AX1279" s="450">
        <v>45</v>
      </c>
      <c r="AY1279" s="450">
        <v>55</v>
      </c>
      <c r="AZ1279" s="450">
        <v>59</v>
      </c>
      <c r="BA1279" s="450">
        <v>60</v>
      </c>
      <c r="BB1279" s="450">
        <v>57</v>
      </c>
      <c r="BC1279" s="450">
        <v>50</v>
      </c>
      <c r="BD1279" s="450">
        <v>42</v>
      </c>
      <c r="BE1279" s="451">
        <f t="shared" si="79"/>
        <v>894.35706214689264</v>
      </c>
      <c r="BF1279" s="450">
        <v>1350</v>
      </c>
      <c r="BG1279" s="451">
        <f t="shared" si="80"/>
        <v>894.35706214689264</v>
      </c>
      <c r="BH1279" s="450">
        <v>1350</v>
      </c>
      <c r="BI1279" s="446">
        <v>56</v>
      </c>
      <c r="BJ1279" s="482" t="s">
        <v>199</v>
      </c>
      <c r="BK1279" s="482" t="s">
        <v>200</v>
      </c>
      <c r="BL1279" s="453">
        <v>1.1499999999999999</v>
      </c>
      <c r="BM1279" s="454">
        <v>40</v>
      </c>
      <c r="BN1279" s="454" t="s">
        <v>911</v>
      </c>
      <c r="BO1279" s="483" t="s">
        <v>912</v>
      </c>
      <c r="BP1279" s="454" t="s">
        <v>913</v>
      </c>
      <c r="BQ1279" s="454" t="s">
        <v>945</v>
      </c>
      <c r="BT1279" s="2">
        <v>130</v>
      </c>
    </row>
    <row r="1280" spans="1:72" ht="13.5" customHeight="1">
      <c r="A1280" s="54" t="s">
        <v>2109</v>
      </c>
      <c r="B1280" s="432" t="s">
        <v>2006</v>
      </c>
      <c r="C1280" s="432">
        <v>150</v>
      </c>
      <c r="D1280" s="432">
        <v>8</v>
      </c>
      <c r="E1280" s="432" t="s">
        <v>400</v>
      </c>
      <c r="F1280" s="433">
        <v>890</v>
      </c>
      <c r="G1280" s="456">
        <v>855</v>
      </c>
      <c r="H1280" s="479">
        <v>630</v>
      </c>
      <c r="I1280" s="435" t="s">
        <v>261</v>
      </c>
      <c r="J1280" s="436">
        <v>103</v>
      </c>
      <c r="K1280" s="437">
        <v>82.4</v>
      </c>
      <c r="L1280" s="438" t="s">
        <v>261</v>
      </c>
      <c r="M1280" s="475">
        <v>115.44770098270298</v>
      </c>
      <c r="N1280" s="437">
        <v>92.358160786162387</v>
      </c>
      <c r="O1280" s="438" t="s">
        <v>261</v>
      </c>
      <c r="P1280" s="475">
        <v>156.36853174747074</v>
      </c>
      <c r="Q1280" s="437" t="s">
        <v>261</v>
      </c>
      <c r="R1280" s="438" t="s">
        <v>261</v>
      </c>
      <c r="S1280" s="475">
        <v>205.00000000000003</v>
      </c>
      <c r="T1280" s="437">
        <v>164.00000000000003</v>
      </c>
      <c r="U1280" s="438" t="s">
        <v>261</v>
      </c>
      <c r="V1280" s="475">
        <v>1085</v>
      </c>
      <c r="W1280" s="437">
        <v>868</v>
      </c>
      <c r="X1280" s="443" t="s">
        <v>231</v>
      </c>
      <c r="Y1280" s="436" t="s">
        <v>194</v>
      </c>
      <c r="Z1280" s="436">
        <v>94.9</v>
      </c>
      <c r="AA1280" s="436">
        <v>94.8</v>
      </c>
      <c r="AB1280" s="436">
        <v>94.1</v>
      </c>
      <c r="AC1280" s="436">
        <v>93.6</v>
      </c>
      <c r="AD1280" s="436">
        <v>68.8</v>
      </c>
      <c r="AE1280" s="436">
        <v>76.099999999999994</v>
      </c>
      <c r="AF1280" s="436">
        <v>78.099999999999994</v>
      </c>
      <c r="AG1280" s="436">
        <v>890.23733400000003</v>
      </c>
      <c r="AH1280" s="436">
        <v>1246.3322676</v>
      </c>
      <c r="AI1280" s="436">
        <v>1824.9865347000002</v>
      </c>
      <c r="AJ1280" s="436">
        <v>1201.8204009000001</v>
      </c>
      <c r="AK1280" s="432">
        <v>140</v>
      </c>
      <c r="AL1280" s="432">
        <v>205</v>
      </c>
      <c r="AM1280" s="432">
        <v>135</v>
      </c>
      <c r="AN1280" s="432">
        <v>20</v>
      </c>
      <c r="AO1280" s="432">
        <v>30</v>
      </c>
      <c r="AP1280" s="480">
        <v>1966</v>
      </c>
      <c r="AQ1280" s="480">
        <v>481</v>
      </c>
      <c r="AR1280" s="480">
        <v>3460</v>
      </c>
      <c r="AS1280" s="449">
        <v>52.7</v>
      </c>
      <c r="AT1280" s="432" t="s">
        <v>299</v>
      </c>
      <c r="AU1280" s="432" t="s">
        <v>197</v>
      </c>
      <c r="AV1280" s="450">
        <v>74</v>
      </c>
      <c r="AW1280" s="450">
        <v>86</v>
      </c>
      <c r="AX1280" s="450">
        <v>57</v>
      </c>
      <c r="AY1280" s="450">
        <v>65</v>
      </c>
      <c r="AZ1280" s="450">
        <v>69</v>
      </c>
      <c r="BA1280" s="450">
        <v>70</v>
      </c>
      <c r="BB1280" s="450">
        <v>65</v>
      </c>
      <c r="BC1280" s="450">
        <v>61</v>
      </c>
      <c r="BD1280" s="450">
        <v>52</v>
      </c>
      <c r="BE1280" s="451">
        <f t="shared" si="79"/>
        <v>894.35706214689264</v>
      </c>
      <c r="BF1280" s="450">
        <v>1350</v>
      </c>
      <c r="BG1280" s="451">
        <f t="shared" si="80"/>
        <v>894.35706214689264</v>
      </c>
      <c r="BH1280" s="450">
        <v>1350</v>
      </c>
      <c r="BI1280" s="446">
        <v>56</v>
      </c>
      <c r="BJ1280" s="482" t="s">
        <v>199</v>
      </c>
      <c r="BK1280" s="482" t="s">
        <v>200</v>
      </c>
      <c r="BL1280" s="453">
        <v>1.1499999999999999</v>
      </c>
      <c r="BM1280" s="454">
        <v>40</v>
      </c>
      <c r="BN1280" s="454" t="s">
        <v>911</v>
      </c>
      <c r="BO1280" s="483" t="s">
        <v>912</v>
      </c>
      <c r="BP1280" s="454" t="s">
        <v>913</v>
      </c>
      <c r="BQ1280" s="454" t="s">
        <v>945</v>
      </c>
      <c r="BT1280" s="2">
        <v>130</v>
      </c>
    </row>
    <row r="1281" spans="1:72" ht="13.5" customHeight="1">
      <c r="A1281" s="54" t="s">
        <v>2110</v>
      </c>
      <c r="B1281" s="432" t="s">
        <v>2006</v>
      </c>
      <c r="C1281" s="432">
        <v>250</v>
      </c>
      <c r="D1281" s="432">
        <v>8</v>
      </c>
      <c r="E1281" s="432" t="s">
        <v>1985</v>
      </c>
      <c r="F1281" s="433">
        <v>885</v>
      </c>
      <c r="G1281" s="456">
        <v>860</v>
      </c>
      <c r="H1281" s="479">
        <v>675</v>
      </c>
      <c r="I1281" s="435" t="s">
        <v>261</v>
      </c>
      <c r="J1281" s="436">
        <v>158</v>
      </c>
      <c r="K1281" s="437">
        <v>114.4</v>
      </c>
      <c r="L1281" s="438" t="s">
        <v>261</v>
      </c>
      <c r="M1281" s="475">
        <v>196.90061812377479</v>
      </c>
      <c r="N1281" s="437">
        <v>158.4</v>
      </c>
      <c r="O1281" s="438" t="s">
        <v>261</v>
      </c>
      <c r="P1281" s="475">
        <v>254.31401116265121</v>
      </c>
      <c r="Q1281" s="437">
        <v>204</v>
      </c>
      <c r="R1281" s="438" t="s">
        <v>261</v>
      </c>
      <c r="S1281" s="475">
        <v>322</v>
      </c>
      <c r="T1281" s="437">
        <v>258.39999999999998</v>
      </c>
      <c r="U1281" s="438" t="s">
        <v>261</v>
      </c>
      <c r="V1281" s="475">
        <v>1825</v>
      </c>
      <c r="W1281" s="437">
        <v>1460</v>
      </c>
      <c r="X1281" s="443" t="s">
        <v>231</v>
      </c>
      <c r="Y1281" s="436" t="s">
        <v>194</v>
      </c>
      <c r="Z1281" s="436">
        <v>95.10010537407797</v>
      </c>
      <c r="AA1281" s="436">
        <v>95.300316122233937</v>
      </c>
      <c r="AB1281" s="436">
        <v>95</v>
      </c>
      <c r="AC1281" s="436">
        <v>94.5</v>
      </c>
      <c r="AD1281" s="436">
        <v>62.3</v>
      </c>
      <c r="AE1281" s="436">
        <v>72.2</v>
      </c>
      <c r="AF1281" s="436">
        <v>76.2</v>
      </c>
      <c r="AG1281" s="436">
        <v>1478.0742480000001</v>
      </c>
      <c r="AH1281" s="436">
        <v>1847.5928100000001</v>
      </c>
      <c r="AI1281" s="436">
        <v>3251.7633456000003</v>
      </c>
      <c r="AJ1281" s="436">
        <v>1699.7853852000001</v>
      </c>
      <c r="AK1281" s="432">
        <v>125</v>
      </c>
      <c r="AL1281" s="432">
        <v>220</v>
      </c>
      <c r="AM1281" s="432">
        <v>115</v>
      </c>
      <c r="AN1281" s="432">
        <v>25</v>
      </c>
      <c r="AO1281" s="432">
        <v>32</v>
      </c>
      <c r="AP1281" s="480">
        <v>2853</v>
      </c>
      <c r="AQ1281" s="480">
        <v>753</v>
      </c>
      <c r="AR1281" s="480">
        <v>5540</v>
      </c>
      <c r="AS1281" s="449">
        <v>91.7</v>
      </c>
      <c r="AT1281" s="432" t="s">
        <v>299</v>
      </c>
      <c r="AU1281" s="432" t="s">
        <v>197</v>
      </c>
      <c r="AV1281" s="450">
        <v>75</v>
      </c>
      <c r="AW1281" s="450">
        <v>87</v>
      </c>
      <c r="AX1281" s="450">
        <v>58</v>
      </c>
      <c r="AY1281" s="450">
        <v>65</v>
      </c>
      <c r="AZ1281" s="450">
        <v>71</v>
      </c>
      <c r="BA1281" s="450">
        <v>71</v>
      </c>
      <c r="BB1281" s="450">
        <v>65</v>
      </c>
      <c r="BC1281" s="450">
        <v>62</v>
      </c>
      <c r="BD1281" s="450">
        <v>53</v>
      </c>
      <c r="BE1281" s="451">
        <f t="shared" si="79"/>
        <v>894.35706214689264</v>
      </c>
      <c r="BF1281" s="450">
        <v>1350</v>
      </c>
      <c r="BG1281" s="451">
        <f t="shared" si="80"/>
        <v>894.35706214689264</v>
      </c>
      <c r="BH1281" s="450">
        <v>1350</v>
      </c>
      <c r="BI1281" s="446">
        <v>56</v>
      </c>
      <c r="BJ1281" s="482" t="s">
        <v>199</v>
      </c>
      <c r="BK1281" s="482" t="s">
        <v>1875</v>
      </c>
      <c r="BL1281" s="453">
        <v>1.1499999999999999</v>
      </c>
      <c r="BM1281" s="454">
        <v>40</v>
      </c>
      <c r="BN1281" s="454" t="s">
        <v>911</v>
      </c>
      <c r="BO1281" s="483" t="s">
        <v>912</v>
      </c>
      <c r="BP1281" s="454" t="s">
        <v>913</v>
      </c>
      <c r="BQ1281" s="454" t="s">
        <v>945</v>
      </c>
      <c r="BT1281" s="2">
        <v>165</v>
      </c>
    </row>
    <row r="1282" spans="1:72" ht="13.5" customHeight="1">
      <c r="A1282" s="54" t="s">
        <v>2111</v>
      </c>
      <c r="B1282" s="432" t="s">
        <v>2006</v>
      </c>
      <c r="C1282" s="432">
        <v>350</v>
      </c>
      <c r="D1282" s="432">
        <v>4</v>
      </c>
      <c r="E1282" s="432" t="s">
        <v>1985</v>
      </c>
      <c r="F1282" s="433">
        <v>1785</v>
      </c>
      <c r="G1282" s="456">
        <v>1710</v>
      </c>
      <c r="H1282" s="479">
        <v>1440</v>
      </c>
      <c r="I1282" s="435" t="s">
        <v>261</v>
      </c>
      <c r="J1282" s="436">
        <v>156</v>
      </c>
      <c r="K1282" s="437">
        <v>124.8</v>
      </c>
      <c r="L1282" s="438" t="s">
        <v>261</v>
      </c>
      <c r="M1282" s="475">
        <v>246</v>
      </c>
      <c r="N1282" s="437">
        <v>196.8</v>
      </c>
      <c r="O1282" s="438" t="s">
        <v>261</v>
      </c>
      <c r="P1282" s="475">
        <v>328</v>
      </c>
      <c r="Q1282" s="437">
        <v>262.39999999999998</v>
      </c>
      <c r="R1282" s="438" t="s">
        <v>261</v>
      </c>
      <c r="S1282" s="475">
        <v>421</v>
      </c>
      <c r="T1282" s="437">
        <v>336.8</v>
      </c>
      <c r="U1282" s="438" t="s">
        <v>261</v>
      </c>
      <c r="V1282" s="475">
        <v>2550</v>
      </c>
      <c r="W1282" s="437">
        <v>2040</v>
      </c>
      <c r="X1282" s="443" t="s">
        <v>231</v>
      </c>
      <c r="Y1282" s="436" t="s">
        <v>194</v>
      </c>
      <c r="Z1282" s="436">
        <v>96.1</v>
      </c>
      <c r="AA1282" s="436">
        <v>96.2</v>
      </c>
      <c r="AB1282" s="436">
        <v>96.2</v>
      </c>
      <c r="AC1282" s="436">
        <v>95.8</v>
      </c>
      <c r="AD1282" s="436">
        <v>67.599999999999994</v>
      </c>
      <c r="AE1282" s="436">
        <v>77</v>
      </c>
      <c r="AF1282" s="436">
        <v>81</v>
      </c>
      <c r="AG1282" s="436">
        <v>1028</v>
      </c>
      <c r="AH1282" s="436">
        <v>2415.8000000000002</v>
      </c>
      <c r="AI1282" s="436">
        <v>2415.8000000000002</v>
      </c>
      <c r="AJ1282" s="436">
        <v>1850.4</v>
      </c>
      <c r="AK1282" s="432">
        <v>235</v>
      </c>
      <c r="AL1282" s="432">
        <v>235</v>
      </c>
      <c r="AM1282" s="432">
        <v>180</v>
      </c>
      <c r="AN1282" s="432">
        <v>25</v>
      </c>
      <c r="AO1282" s="432">
        <v>32</v>
      </c>
      <c r="AP1282" s="480">
        <v>2632</v>
      </c>
      <c r="AQ1282" s="480">
        <v>633</v>
      </c>
      <c r="AR1282" s="480">
        <v>1370</v>
      </c>
      <c r="AS1282" s="449">
        <v>77.2</v>
      </c>
      <c r="AT1282" s="432" t="s">
        <v>299</v>
      </c>
      <c r="AU1282" s="432" t="s">
        <v>197</v>
      </c>
      <c r="AV1282" s="450">
        <v>84</v>
      </c>
      <c r="AW1282" s="450">
        <v>96</v>
      </c>
      <c r="AX1282" s="450">
        <v>63</v>
      </c>
      <c r="AY1282" s="450">
        <v>72</v>
      </c>
      <c r="AZ1282" s="450">
        <v>79</v>
      </c>
      <c r="BA1282" s="450">
        <v>80</v>
      </c>
      <c r="BB1282" s="450">
        <v>76</v>
      </c>
      <c r="BC1282" s="450">
        <v>66</v>
      </c>
      <c r="BD1282" s="450">
        <v>58</v>
      </c>
      <c r="BE1282" s="451">
        <f t="shared" si="79"/>
        <v>536.61423728813554</v>
      </c>
      <c r="BF1282" s="450">
        <v>2250</v>
      </c>
      <c r="BG1282" s="451">
        <f t="shared" si="80"/>
        <v>536.61423728813554</v>
      </c>
      <c r="BH1282" s="450">
        <v>2250</v>
      </c>
      <c r="BI1282" s="446">
        <v>56</v>
      </c>
      <c r="BJ1282" s="482" t="s">
        <v>199</v>
      </c>
      <c r="BK1282" s="482" t="s">
        <v>1875</v>
      </c>
      <c r="BL1282" s="453">
        <v>1.1499999999999999</v>
      </c>
      <c r="BM1282" s="454">
        <v>40</v>
      </c>
      <c r="BN1282" s="454" t="s">
        <v>911</v>
      </c>
      <c r="BO1282" s="483" t="s">
        <v>912</v>
      </c>
      <c r="BP1282" s="454" t="s">
        <v>913</v>
      </c>
      <c r="BQ1282" s="454" t="s">
        <v>945</v>
      </c>
      <c r="BT1282" s="2">
        <v>204</v>
      </c>
    </row>
    <row r="1283" spans="1:72" ht="13.5" customHeight="1">
      <c r="A1283" s="54" t="s">
        <v>2112</v>
      </c>
      <c r="B1283" s="432" t="s">
        <v>2006</v>
      </c>
      <c r="C1283" s="432">
        <v>400</v>
      </c>
      <c r="D1283" s="432">
        <v>4</v>
      </c>
      <c r="E1283" s="432" t="s">
        <v>1985</v>
      </c>
      <c r="F1283" s="433">
        <v>1785</v>
      </c>
      <c r="G1283" s="456">
        <v>1710</v>
      </c>
      <c r="H1283" s="479">
        <v>1440</v>
      </c>
      <c r="I1283" s="435" t="s">
        <v>261</v>
      </c>
      <c r="J1283" s="436">
        <v>183</v>
      </c>
      <c r="K1283" s="437">
        <v>146.4</v>
      </c>
      <c r="L1283" s="438" t="s">
        <v>261</v>
      </c>
      <c r="M1283" s="475">
        <v>286</v>
      </c>
      <c r="N1283" s="437">
        <v>228.8</v>
      </c>
      <c r="O1283" s="438" t="s">
        <v>261</v>
      </c>
      <c r="P1283" s="475">
        <v>378</v>
      </c>
      <c r="Q1283" s="437">
        <v>302.39999999999998</v>
      </c>
      <c r="R1283" s="438" t="s">
        <v>261</v>
      </c>
      <c r="S1283" s="475">
        <v>487</v>
      </c>
      <c r="T1283" s="437">
        <v>389.6</v>
      </c>
      <c r="U1283" s="438" t="s">
        <v>261</v>
      </c>
      <c r="V1283" s="475">
        <v>2900</v>
      </c>
      <c r="W1283" s="437">
        <v>2320</v>
      </c>
      <c r="X1283" s="443" t="s">
        <v>231</v>
      </c>
      <c r="Y1283" s="436" t="s">
        <v>194</v>
      </c>
      <c r="Z1283" s="436">
        <v>96.2</v>
      </c>
      <c r="AA1283" s="436">
        <v>96.3</v>
      </c>
      <c r="AB1283" s="436">
        <v>96.2</v>
      </c>
      <c r="AC1283" s="436">
        <v>95.8</v>
      </c>
      <c r="AD1283" s="436">
        <v>66.099999999999994</v>
      </c>
      <c r="AE1283" s="436">
        <v>76.099999999999994</v>
      </c>
      <c r="AF1283" s="436">
        <v>80</v>
      </c>
      <c r="AG1283" s="436">
        <v>1179</v>
      </c>
      <c r="AH1283" s="436">
        <v>2770.65</v>
      </c>
      <c r="AI1283" s="436">
        <v>2770.65</v>
      </c>
      <c r="AJ1283" s="436">
        <v>2122.1999999999998</v>
      </c>
      <c r="AK1283" s="432">
        <v>235</v>
      </c>
      <c r="AL1283" s="432">
        <v>235</v>
      </c>
      <c r="AM1283" s="432">
        <v>180</v>
      </c>
      <c r="AN1283" s="432">
        <v>21</v>
      </c>
      <c r="AO1283" s="432">
        <v>26</v>
      </c>
      <c r="AP1283" s="480">
        <v>2734</v>
      </c>
      <c r="AQ1283" s="480">
        <v>659</v>
      </c>
      <c r="AR1283" s="480">
        <v>1550</v>
      </c>
      <c r="AS1283" s="449">
        <v>81.599999999999994</v>
      </c>
      <c r="AT1283" s="432" t="s">
        <v>299</v>
      </c>
      <c r="AU1283" s="432" t="s">
        <v>197</v>
      </c>
      <c r="AV1283" s="450">
        <v>84</v>
      </c>
      <c r="AW1283" s="450">
        <v>96</v>
      </c>
      <c r="AX1283" s="450">
        <v>63</v>
      </c>
      <c r="AY1283" s="450">
        <v>72</v>
      </c>
      <c r="AZ1283" s="450">
        <v>79</v>
      </c>
      <c r="BA1283" s="450">
        <v>80</v>
      </c>
      <c r="BB1283" s="450">
        <v>76</v>
      </c>
      <c r="BC1283" s="450">
        <v>66</v>
      </c>
      <c r="BD1283" s="450">
        <v>58</v>
      </c>
      <c r="BE1283" s="451">
        <f t="shared" si="79"/>
        <v>536.61423728813554</v>
      </c>
      <c r="BF1283" s="450">
        <v>2250</v>
      </c>
      <c r="BG1283" s="451">
        <f t="shared" si="80"/>
        <v>536.61423728813554</v>
      </c>
      <c r="BH1283" s="450">
        <v>2250</v>
      </c>
      <c r="BI1283" s="446">
        <v>56</v>
      </c>
      <c r="BJ1283" s="482" t="s">
        <v>199</v>
      </c>
      <c r="BK1283" s="482" t="s">
        <v>1875</v>
      </c>
      <c r="BL1283" s="453">
        <v>1.1499999999999999</v>
      </c>
      <c r="BM1283" s="454">
        <v>40</v>
      </c>
      <c r="BN1283" s="454" t="s">
        <v>911</v>
      </c>
      <c r="BO1283" s="483" t="s">
        <v>912</v>
      </c>
      <c r="BP1283" s="454" t="s">
        <v>913</v>
      </c>
      <c r="BQ1283" s="454" t="s">
        <v>945</v>
      </c>
      <c r="BT1283" s="2">
        <v>204</v>
      </c>
    </row>
    <row r="1284" spans="1:72" ht="13.5" customHeight="1">
      <c r="A1284" s="54" t="s">
        <v>2113</v>
      </c>
      <c r="B1284" s="432" t="s">
        <v>2006</v>
      </c>
      <c r="C1284" s="432">
        <v>300</v>
      </c>
      <c r="D1284" s="432">
        <v>6</v>
      </c>
      <c r="E1284" s="432" t="s">
        <v>1985</v>
      </c>
      <c r="F1284" s="433">
        <v>1190</v>
      </c>
      <c r="G1284" s="456">
        <v>1140</v>
      </c>
      <c r="H1284" s="479">
        <v>840</v>
      </c>
      <c r="I1284" s="435" t="s">
        <v>261</v>
      </c>
      <c r="J1284" s="436">
        <v>152</v>
      </c>
      <c r="K1284" s="437">
        <v>121.4</v>
      </c>
      <c r="L1284" s="438" t="s">
        <v>261</v>
      </c>
      <c r="M1284" s="475">
        <v>223</v>
      </c>
      <c r="N1284" s="437">
        <v>178</v>
      </c>
      <c r="O1284" s="438" t="s">
        <v>261</v>
      </c>
      <c r="P1284" s="475">
        <v>287</v>
      </c>
      <c r="Q1284" s="437">
        <v>229</v>
      </c>
      <c r="R1284" s="438" t="s">
        <v>261</v>
      </c>
      <c r="S1284" s="475">
        <v>364</v>
      </c>
      <c r="T1284" s="437">
        <v>291.2</v>
      </c>
      <c r="U1284" s="438" t="s">
        <v>261</v>
      </c>
      <c r="V1284" s="475">
        <v>2200</v>
      </c>
      <c r="W1284" s="437">
        <v>1760</v>
      </c>
      <c r="X1284" s="443" t="s">
        <v>231</v>
      </c>
      <c r="Y1284" s="436" t="s">
        <v>194</v>
      </c>
      <c r="Z1284" s="436">
        <v>95.7</v>
      </c>
      <c r="AA1284" s="436">
        <v>96</v>
      </c>
      <c r="AB1284" s="436">
        <v>95.8</v>
      </c>
      <c r="AC1284" s="436">
        <v>95.4</v>
      </c>
      <c r="AD1284" s="436">
        <v>66.7</v>
      </c>
      <c r="AE1284" s="436">
        <v>77.5</v>
      </c>
      <c r="AF1284" s="436">
        <v>82.9</v>
      </c>
      <c r="AG1284" s="436">
        <v>1333.5</v>
      </c>
      <c r="AH1284" s="436">
        <v>2133.6</v>
      </c>
      <c r="AI1284" s="436">
        <v>3467.1</v>
      </c>
      <c r="AJ1284" s="436">
        <v>2040.3</v>
      </c>
      <c r="AK1284" s="432">
        <v>160</v>
      </c>
      <c r="AL1284" s="432">
        <v>260</v>
      </c>
      <c r="AM1284" s="432">
        <v>153</v>
      </c>
      <c r="AN1284" s="432">
        <v>26</v>
      </c>
      <c r="AO1284" s="432">
        <v>33</v>
      </c>
      <c r="AP1284" s="480">
        <v>2830</v>
      </c>
      <c r="AQ1284" s="480">
        <v>739</v>
      </c>
      <c r="AR1284" s="480">
        <v>3240</v>
      </c>
      <c r="AS1284" s="449">
        <v>89</v>
      </c>
      <c r="AT1284" s="432" t="s">
        <v>299</v>
      </c>
      <c r="AU1284" s="432" t="s">
        <v>197</v>
      </c>
      <c r="AV1284" s="450">
        <v>75</v>
      </c>
      <c r="AW1284" s="450">
        <v>87</v>
      </c>
      <c r="AX1284" s="450">
        <v>58</v>
      </c>
      <c r="AY1284" s="450">
        <v>65</v>
      </c>
      <c r="AZ1284" s="450">
        <v>71</v>
      </c>
      <c r="BA1284" s="450">
        <v>71</v>
      </c>
      <c r="BB1284" s="450">
        <v>65</v>
      </c>
      <c r="BC1284" s="450">
        <v>62</v>
      </c>
      <c r="BD1284" s="450">
        <v>53</v>
      </c>
      <c r="BE1284" s="451">
        <f t="shared" si="79"/>
        <v>670.76779661016951</v>
      </c>
      <c r="BF1284" s="450">
        <v>1800</v>
      </c>
      <c r="BG1284" s="451">
        <f t="shared" si="80"/>
        <v>670.76779661016951</v>
      </c>
      <c r="BH1284" s="450">
        <v>1800</v>
      </c>
      <c r="BI1284" s="446">
        <v>56</v>
      </c>
      <c r="BJ1284" s="482" t="s">
        <v>199</v>
      </c>
      <c r="BK1284" s="482" t="s">
        <v>1875</v>
      </c>
      <c r="BL1284" s="453">
        <v>1.1499999999999999</v>
      </c>
      <c r="BM1284" s="454">
        <v>40</v>
      </c>
      <c r="BN1284" s="454" t="s">
        <v>911</v>
      </c>
      <c r="BO1284" s="483" t="s">
        <v>912</v>
      </c>
      <c r="BP1284" s="454" t="s">
        <v>913</v>
      </c>
      <c r="BQ1284" s="454" t="s">
        <v>945</v>
      </c>
      <c r="BT1284" s="2">
        <v>204</v>
      </c>
    </row>
    <row r="1285" spans="1:72" ht="13.5" customHeight="1">
      <c r="A1285" s="54" t="s">
        <v>2114</v>
      </c>
      <c r="B1285" s="432" t="s">
        <v>2006</v>
      </c>
      <c r="C1285" s="432">
        <v>200</v>
      </c>
      <c r="D1285" s="432">
        <v>8</v>
      </c>
      <c r="E1285" s="432" t="s">
        <v>1985</v>
      </c>
      <c r="F1285" s="433">
        <v>885</v>
      </c>
      <c r="G1285" s="456">
        <v>860</v>
      </c>
      <c r="H1285" s="479">
        <v>675</v>
      </c>
      <c r="I1285" s="435" t="s">
        <v>261</v>
      </c>
      <c r="J1285" s="436">
        <v>131</v>
      </c>
      <c r="K1285" s="437">
        <v>104.8</v>
      </c>
      <c r="L1285" s="438" t="s">
        <v>261</v>
      </c>
      <c r="M1285" s="475">
        <v>151.65765957446808</v>
      </c>
      <c r="N1285" s="437">
        <v>121.32612765957447</v>
      </c>
      <c r="O1285" s="438" t="s">
        <v>261</v>
      </c>
      <c r="P1285" s="475">
        <v>202.27947838023334</v>
      </c>
      <c r="Q1285" s="437">
        <v>161.82358270418666</v>
      </c>
      <c r="R1285" s="438" t="s">
        <v>261</v>
      </c>
      <c r="S1285" s="475">
        <v>261</v>
      </c>
      <c r="T1285" s="437">
        <v>208.8</v>
      </c>
      <c r="U1285" s="438" t="s">
        <v>261</v>
      </c>
      <c r="V1285" s="475">
        <v>1450</v>
      </c>
      <c r="W1285" s="437">
        <v>1160</v>
      </c>
      <c r="X1285" s="443" t="s">
        <v>231</v>
      </c>
      <c r="Y1285" s="436" t="s">
        <v>194</v>
      </c>
      <c r="Z1285" s="436">
        <v>94.9</v>
      </c>
      <c r="AA1285" s="436">
        <v>95</v>
      </c>
      <c r="AB1285" s="436">
        <v>94.5</v>
      </c>
      <c r="AC1285" s="436">
        <v>94.1</v>
      </c>
      <c r="AD1285" s="436">
        <v>67.400000000000006</v>
      </c>
      <c r="AE1285" s="436">
        <v>75.599999999999994</v>
      </c>
      <c r="AF1285" s="436">
        <v>78.400000000000006</v>
      </c>
      <c r="AG1285" s="436">
        <v>1185.2621340000001</v>
      </c>
      <c r="AH1285" s="436">
        <v>1481.5776675000002</v>
      </c>
      <c r="AI1285" s="436">
        <v>2607.5766948</v>
      </c>
      <c r="AJ1285" s="436">
        <v>1363.0514541</v>
      </c>
      <c r="AK1285" s="432">
        <v>125</v>
      </c>
      <c r="AL1285" s="432">
        <v>220</v>
      </c>
      <c r="AM1285" s="432">
        <v>115</v>
      </c>
      <c r="AN1285" s="432">
        <v>15</v>
      </c>
      <c r="AO1285" s="432">
        <v>25</v>
      </c>
      <c r="AP1285" s="480">
        <v>2577</v>
      </c>
      <c r="AQ1285" s="480">
        <v>653</v>
      </c>
      <c r="AR1285" s="480">
        <v>4510</v>
      </c>
      <c r="AS1285" s="449">
        <v>75.8</v>
      </c>
      <c r="AT1285" s="432" t="s">
        <v>299</v>
      </c>
      <c r="AU1285" s="432" t="s">
        <v>197</v>
      </c>
      <c r="AV1285" s="450">
        <v>75</v>
      </c>
      <c r="AW1285" s="450">
        <v>87</v>
      </c>
      <c r="AX1285" s="450">
        <v>58</v>
      </c>
      <c r="AY1285" s="450">
        <v>65</v>
      </c>
      <c r="AZ1285" s="450">
        <v>71</v>
      </c>
      <c r="BA1285" s="450">
        <v>71</v>
      </c>
      <c r="BB1285" s="450">
        <v>65</v>
      </c>
      <c r="BC1285" s="450">
        <v>62</v>
      </c>
      <c r="BD1285" s="450">
        <v>53</v>
      </c>
      <c r="BE1285" s="451">
        <f t="shared" si="79"/>
        <v>894.35706214689264</v>
      </c>
      <c r="BF1285" s="450">
        <v>1350</v>
      </c>
      <c r="BG1285" s="451">
        <f t="shared" si="80"/>
        <v>894.35706214689264</v>
      </c>
      <c r="BH1285" s="450">
        <v>1350</v>
      </c>
      <c r="BI1285" s="446">
        <v>56</v>
      </c>
      <c r="BJ1285" s="482" t="s">
        <v>199</v>
      </c>
      <c r="BK1285" s="482" t="s">
        <v>1875</v>
      </c>
      <c r="BL1285" s="453">
        <v>1.1499999999999999</v>
      </c>
      <c r="BM1285" s="454">
        <v>40</v>
      </c>
      <c r="BN1285" s="454" t="s">
        <v>911</v>
      </c>
      <c r="BO1285" s="483" t="s">
        <v>912</v>
      </c>
      <c r="BP1285" s="454" t="s">
        <v>913</v>
      </c>
      <c r="BQ1285" s="454" t="s">
        <v>945</v>
      </c>
      <c r="BT1285" s="2">
        <v>149</v>
      </c>
    </row>
    <row r="1286" spans="1:72" ht="13.5" customHeight="1">
      <c r="A1286" s="54" t="s">
        <v>2115</v>
      </c>
      <c r="B1286" s="432" t="s">
        <v>2006</v>
      </c>
      <c r="C1286" s="432">
        <v>100</v>
      </c>
      <c r="D1286" s="432">
        <v>6</v>
      </c>
      <c r="E1286" s="432" t="s">
        <v>409</v>
      </c>
      <c r="F1286" s="433">
        <v>1190</v>
      </c>
      <c r="G1286" s="456">
        <v>1140</v>
      </c>
      <c r="H1286" s="479">
        <v>840</v>
      </c>
      <c r="I1286" s="435" t="s">
        <v>261</v>
      </c>
      <c r="J1286" s="436">
        <v>63</v>
      </c>
      <c r="K1286" s="437">
        <v>50</v>
      </c>
      <c r="L1286" s="438" t="s">
        <v>261</v>
      </c>
      <c r="M1286" s="475">
        <v>75</v>
      </c>
      <c r="N1286" s="437">
        <v>60</v>
      </c>
      <c r="O1286" s="438" t="s">
        <v>261</v>
      </c>
      <c r="P1286" s="475">
        <v>97</v>
      </c>
      <c r="Q1286" s="437">
        <v>77</v>
      </c>
      <c r="R1286" s="438" t="s">
        <v>261</v>
      </c>
      <c r="S1286" s="475">
        <v>128</v>
      </c>
      <c r="T1286" s="437">
        <v>102</v>
      </c>
      <c r="U1286" s="438" t="s">
        <v>261</v>
      </c>
      <c r="V1286" s="475">
        <v>725</v>
      </c>
      <c r="W1286" s="437">
        <v>580</v>
      </c>
      <c r="X1286" s="443" t="s">
        <v>231</v>
      </c>
      <c r="Y1286" s="436" t="s">
        <v>194</v>
      </c>
      <c r="Z1286" s="436">
        <v>94.3</v>
      </c>
      <c r="AA1286" s="436">
        <v>95</v>
      </c>
      <c r="AB1286" s="436">
        <v>95</v>
      </c>
      <c r="AC1286" s="436">
        <v>94.5</v>
      </c>
      <c r="AD1286" s="436">
        <v>57.7</v>
      </c>
      <c r="AE1286" s="436">
        <v>71.2</v>
      </c>
      <c r="AF1286" s="436">
        <v>77.3</v>
      </c>
      <c r="AG1286" s="436">
        <v>422.62302600000004</v>
      </c>
      <c r="AH1286" s="436">
        <v>633.93453900000009</v>
      </c>
      <c r="AI1286" s="436">
        <v>1098.8198676000002</v>
      </c>
      <c r="AJ1286" s="436">
        <v>612.80338770000003</v>
      </c>
      <c r="AK1286" s="432">
        <v>150</v>
      </c>
      <c r="AL1286" s="432">
        <v>260</v>
      </c>
      <c r="AM1286" s="432">
        <v>145</v>
      </c>
      <c r="AN1286" s="432">
        <v>30</v>
      </c>
      <c r="AO1286" s="432">
        <v>35</v>
      </c>
      <c r="AP1286" s="480">
        <v>1465</v>
      </c>
      <c r="AQ1286" s="480">
        <v>310</v>
      </c>
      <c r="AR1286" s="480">
        <v>1180</v>
      </c>
      <c r="AS1286" s="449">
        <v>34.299999999999997</v>
      </c>
      <c r="AT1286" s="432" t="s">
        <v>299</v>
      </c>
      <c r="AU1286" s="432" t="s">
        <v>197</v>
      </c>
      <c r="AV1286" s="450">
        <v>65</v>
      </c>
      <c r="AW1286" s="450">
        <v>76</v>
      </c>
      <c r="AX1286" s="450">
        <v>48</v>
      </c>
      <c r="AY1286" s="450">
        <v>58</v>
      </c>
      <c r="AZ1286" s="450">
        <v>59</v>
      </c>
      <c r="BA1286" s="450">
        <v>60</v>
      </c>
      <c r="BB1286" s="450">
        <v>58</v>
      </c>
      <c r="BC1286" s="450">
        <v>55</v>
      </c>
      <c r="BD1286" s="450">
        <v>42</v>
      </c>
      <c r="BE1286" s="451">
        <f t="shared" si="79"/>
        <v>670.76779661016951</v>
      </c>
      <c r="BF1286" s="450">
        <v>1800</v>
      </c>
      <c r="BG1286" s="451">
        <f t="shared" si="80"/>
        <v>670.76779661016951</v>
      </c>
      <c r="BH1286" s="450">
        <v>1800</v>
      </c>
      <c r="BI1286" s="446">
        <v>56</v>
      </c>
      <c r="BJ1286" s="482" t="s">
        <v>199</v>
      </c>
      <c r="BK1286" s="482" t="s">
        <v>200</v>
      </c>
      <c r="BL1286" s="453">
        <v>1.1499999999999999</v>
      </c>
      <c r="BM1286" s="454">
        <v>40</v>
      </c>
      <c r="BN1286" s="454" t="s">
        <v>911</v>
      </c>
      <c r="BO1286" s="483" t="s">
        <v>912</v>
      </c>
      <c r="BP1286" s="454" t="s">
        <v>913</v>
      </c>
      <c r="BQ1286" s="454" t="s">
        <v>945</v>
      </c>
      <c r="BT1286" s="2">
        <v>157</v>
      </c>
    </row>
    <row r="1287" spans="1:72" ht="13.5" customHeight="1">
      <c r="A1287" s="54" t="s">
        <v>2116</v>
      </c>
      <c r="B1287" s="432" t="s">
        <v>2006</v>
      </c>
      <c r="C1287" s="432">
        <v>100</v>
      </c>
      <c r="D1287" s="432">
        <v>8</v>
      </c>
      <c r="E1287" s="432" t="s">
        <v>411</v>
      </c>
      <c r="F1287" s="433">
        <v>885</v>
      </c>
      <c r="G1287" s="456">
        <v>860</v>
      </c>
      <c r="H1287" s="479">
        <v>675</v>
      </c>
      <c r="I1287" s="435" t="s">
        <v>261</v>
      </c>
      <c r="J1287" s="436">
        <v>61</v>
      </c>
      <c r="K1287" s="437">
        <v>48.8</v>
      </c>
      <c r="L1287" s="438" t="s">
        <v>261</v>
      </c>
      <c r="M1287" s="475">
        <v>91</v>
      </c>
      <c r="N1287" s="437">
        <v>72.8</v>
      </c>
      <c r="O1287" s="438" t="s">
        <v>261</v>
      </c>
      <c r="P1287" s="475">
        <v>111.4</v>
      </c>
      <c r="Q1287" s="437">
        <v>89.1</v>
      </c>
      <c r="R1287" s="438" t="s">
        <v>261</v>
      </c>
      <c r="S1287" s="475">
        <v>137</v>
      </c>
      <c r="T1287" s="437">
        <v>109.6</v>
      </c>
      <c r="U1287" s="438" t="s">
        <v>261</v>
      </c>
      <c r="V1287" s="475">
        <v>725</v>
      </c>
      <c r="W1287" s="437">
        <v>580</v>
      </c>
      <c r="X1287" s="443" t="s">
        <v>231</v>
      </c>
      <c r="Y1287" s="436" t="s">
        <v>194</v>
      </c>
      <c r="Z1287" s="436">
        <v>93.5</v>
      </c>
      <c r="AA1287" s="436">
        <v>93.9</v>
      </c>
      <c r="AB1287" s="436">
        <v>93.6</v>
      </c>
      <c r="AC1287" s="436">
        <v>93</v>
      </c>
      <c r="AD1287" s="436">
        <v>51.894999999999996</v>
      </c>
      <c r="AE1287" s="436">
        <v>62.855999999999995</v>
      </c>
      <c r="AF1287" s="436">
        <v>68.287999999999997</v>
      </c>
      <c r="AG1287" s="436">
        <v>593</v>
      </c>
      <c r="AH1287" s="436">
        <v>770.9</v>
      </c>
      <c r="AI1287" s="436">
        <v>1186</v>
      </c>
      <c r="AJ1287" s="436">
        <v>741.2</v>
      </c>
      <c r="AK1287" s="432">
        <v>130</v>
      </c>
      <c r="AL1287" s="432">
        <v>200</v>
      </c>
      <c r="AM1287" s="432">
        <v>125</v>
      </c>
      <c r="AN1287" s="432">
        <v>22</v>
      </c>
      <c r="AO1287" s="432">
        <v>30</v>
      </c>
      <c r="AP1287" s="480">
        <v>1494</v>
      </c>
      <c r="AQ1287" s="480">
        <v>361</v>
      </c>
      <c r="AR1287" s="480">
        <v>2370</v>
      </c>
      <c r="AS1287" s="449">
        <v>38.299999999999997</v>
      </c>
      <c r="AT1287" s="432" t="s">
        <v>299</v>
      </c>
      <c r="AU1287" s="432" t="s">
        <v>197</v>
      </c>
      <c r="AV1287" s="450">
        <v>66</v>
      </c>
      <c r="AW1287" s="450">
        <v>77</v>
      </c>
      <c r="AX1287" s="450">
        <v>46</v>
      </c>
      <c r="AY1287" s="450">
        <v>58</v>
      </c>
      <c r="AZ1287" s="450">
        <v>61</v>
      </c>
      <c r="BA1287" s="450">
        <v>61</v>
      </c>
      <c r="BB1287" s="450">
        <v>59</v>
      </c>
      <c r="BC1287" s="450">
        <v>56</v>
      </c>
      <c r="BD1287" s="450">
        <v>41</v>
      </c>
      <c r="BE1287" s="451">
        <f t="shared" ref="BE1287:BE1297" si="81">(((125*746)*(9.549))/BF1287)/0.7375</f>
        <v>894.35706214689264</v>
      </c>
      <c r="BF1287" s="450">
        <v>1350</v>
      </c>
      <c r="BG1287" s="451">
        <f t="shared" ref="BG1287:BG1297" si="82">BE1287</f>
        <v>894.35706214689264</v>
      </c>
      <c r="BH1287" s="450">
        <v>1350</v>
      </c>
      <c r="BI1287" s="446">
        <v>56</v>
      </c>
      <c r="BJ1287" s="482" t="s">
        <v>199</v>
      </c>
      <c r="BK1287" s="482" t="s">
        <v>200</v>
      </c>
      <c r="BL1287" s="453">
        <v>1.1499999999999999</v>
      </c>
      <c r="BM1287" s="454">
        <v>40</v>
      </c>
      <c r="BN1287" s="454" t="s">
        <v>911</v>
      </c>
      <c r="BO1287" s="483" t="s">
        <v>912</v>
      </c>
      <c r="BP1287" s="454" t="s">
        <v>913</v>
      </c>
      <c r="BQ1287" s="454" t="s">
        <v>945</v>
      </c>
      <c r="BT1287" s="2">
        <v>130</v>
      </c>
    </row>
    <row r="1288" spans="1:72" ht="13.5" customHeight="1">
      <c r="A1288" s="54" t="s">
        <v>2117</v>
      </c>
      <c r="B1288" s="432" t="s">
        <v>2006</v>
      </c>
      <c r="C1288" s="432">
        <v>250</v>
      </c>
      <c r="D1288" s="432">
        <v>6</v>
      </c>
      <c r="E1288" s="432" t="s">
        <v>421</v>
      </c>
      <c r="F1288" s="433">
        <v>1190</v>
      </c>
      <c r="G1288" s="456">
        <v>1140</v>
      </c>
      <c r="H1288" s="479">
        <v>840</v>
      </c>
      <c r="I1288" s="435" t="s">
        <v>261</v>
      </c>
      <c r="J1288" s="436">
        <v>139</v>
      </c>
      <c r="K1288" s="437">
        <v>111</v>
      </c>
      <c r="L1288" s="438" t="s">
        <v>261</v>
      </c>
      <c r="M1288" s="475">
        <v>191</v>
      </c>
      <c r="N1288" s="437">
        <v>153</v>
      </c>
      <c r="O1288" s="438" t="s">
        <v>261</v>
      </c>
      <c r="P1288" s="475">
        <v>243</v>
      </c>
      <c r="Q1288" s="437">
        <v>195</v>
      </c>
      <c r="R1288" s="438" t="s">
        <v>261</v>
      </c>
      <c r="S1288" s="475">
        <v>306</v>
      </c>
      <c r="T1288" s="437">
        <v>245</v>
      </c>
      <c r="U1288" s="438" t="s">
        <v>261</v>
      </c>
      <c r="V1288" s="475">
        <v>1825</v>
      </c>
      <c r="W1288" s="437">
        <v>1460</v>
      </c>
      <c r="X1288" s="443" t="s">
        <v>231</v>
      </c>
      <c r="Y1288" s="436" t="s">
        <v>194</v>
      </c>
      <c r="Z1288" s="436">
        <v>95.5</v>
      </c>
      <c r="AA1288" s="436">
        <v>95.9</v>
      </c>
      <c r="AB1288" s="436">
        <v>95.8</v>
      </c>
      <c r="AC1288" s="436">
        <v>95.4</v>
      </c>
      <c r="AD1288" s="436">
        <v>64.900000000000006</v>
      </c>
      <c r="AE1288" s="436">
        <v>76.2</v>
      </c>
      <c r="AF1288" s="436">
        <v>82</v>
      </c>
      <c r="AG1288" s="436">
        <v>1109.3</v>
      </c>
      <c r="AH1288" s="436">
        <v>1774.9</v>
      </c>
      <c r="AI1288" s="436">
        <v>2884.2</v>
      </c>
      <c r="AJ1288" s="436">
        <v>1697.2</v>
      </c>
      <c r="AK1288" s="432">
        <v>160</v>
      </c>
      <c r="AL1288" s="432">
        <v>260</v>
      </c>
      <c r="AM1288" s="432">
        <v>153</v>
      </c>
      <c r="AN1288" s="432">
        <v>20</v>
      </c>
      <c r="AO1288" s="432">
        <v>25</v>
      </c>
      <c r="AP1288" s="480">
        <v>2280</v>
      </c>
      <c r="AQ1288" s="480">
        <v>563</v>
      </c>
      <c r="AR1288" s="480">
        <v>2740</v>
      </c>
      <c r="AS1288" s="449">
        <v>69.099999999999994</v>
      </c>
      <c r="AT1288" s="432" t="s">
        <v>299</v>
      </c>
      <c r="AU1288" s="432" t="s">
        <v>197</v>
      </c>
      <c r="AV1288" s="450">
        <v>74</v>
      </c>
      <c r="AW1288" s="450">
        <v>86</v>
      </c>
      <c r="AX1288" s="450">
        <v>57</v>
      </c>
      <c r="AY1288" s="450">
        <v>65</v>
      </c>
      <c r="AZ1288" s="450">
        <v>69</v>
      </c>
      <c r="BA1288" s="450">
        <v>70</v>
      </c>
      <c r="BB1288" s="450">
        <v>65</v>
      </c>
      <c r="BC1288" s="450">
        <v>61</v>
      </c>
      <c r="BD1288" s="450">
        <v>52</v>
      </c>
      <c r="BE1288" s="451">
        <f t="shared" si="81"/>
        <v>670.76779661016951</v>
      </c>
      <c r="BF1288" s="450">
        <v>1800</v>
      </c>
      <c r="BG1288" s="451">
        <f t="shared" si="82"/>
        <v>670.76779661016951</v>
      </c>
      <c r="BH1288" s="450">
        <v>1800</v>
      </c>
      <c r="BI1288" s="446">
        <v>56</v>
      </c>
      <c r="BJ1288" s="482" t="s">
        <v>199</v>
      </c>
      <c r="BK1288" s="482" t="s">
        <v>200</v>
      </c>
      <c r="BL1288" s="453">
        <v>1.1499999999999999</v>
      </c>
      <c r="BM1288" s="454">
        <v>40</v>
      </c>
      <c r="BN1288" s="454" t="s">
        <v>911</v>
      </c>
      <c r="BO1288" s="483" t="s">
        <v>912</v>
      </c>
      <c r="BP1288" s="454" t="s">
        <v>913</v>
      </c>
      <c r="BQ1288" s="454" t="s">
        <v>945</v>
      </c>
      <c r="BT1288" s="2">
        <v>180</v>
      </c>
    </row>
    <row r="1289" spans="1:72" ht="13.5" customHeight="1">
      <c r="A1289" s="54" t="s">
        <v>2118</v>
      </c>
      <c r="B1289" s="432" t="s">
        <v>2006</v>
      </c>
      <c r="C1289" s="432">
        <v>150</v>
      </c>
      <c r="D1289" s="432">
        <v>8</v>
      </c>
      <c r="E1289" s="432" t="s">
        <v>421</v>
      </c>
      <c r="F1289" s="433">
        <v>890</v>
      </c>
      <c r="G1289" s="456">
        <v>855</v>
      </c>
      <c r="H1289" s="479">
        <v>630</v>
      </c>
      <c r="I1289" s="435" t="s">
        <v>261</v>
      </c>
      <c r="J1289" s="436">
        <v>103</v>
      </c>
      <c r="K1289" s="437">
        <v>82.4</v>
      </c>
      <c r="L1289" s="438" t="s">
        <v>261</v>
      </c>
      <c r="M1289" s="475">
        <v>115.44770098270298</v>
      </c>
      <c r="N1289" s="437">
        <v>92.358160786162387</v>
      </c>
      <c r="O1289" s="438" t="s">
        <v>261</v>
      </c>
      <c r="P1289" s="475">
        <v>156.36853174747074</v>
      </c>
      <c r="Q1289" s="437" t="s">
        <v>261</v>
      </c>
      <c r="R1289" s="438" t="s">
        <v>261</v>
      </c>
      <c r="S1289" s="475">
        <v>205.00000000000003</v>
      </c>
      <c r="T1289" s="437">
        <v>164.00000000000003</v>
      </c>
      <c r="U1289" s="438" t="s">
        <v>261</v>
      </c>
      <c r="V1289" s="475">
        <v>1085</v>
      </c>
      <c r="W1289" s="437">
        <v>868</v>
      </c>
      <c r="X1289" s="443" t="s">
        <v>231</v>
      </c>
      <c r="Y1289" s="436" t="s">
        <v>194</v>
      </c>
      <c r="Z1289" s="436">
        <v>94.9</v>
      </c>
      <c r="AA1289" s="436">
        <v>94.8</v>
      </c>
      <c r="AB1289" s="436">
        <v>94.1</v>
      </c>
      <c r="AC1289" s="436">
        <v>93.6</v>
      </c>
      <c r="AD1289" s="436">
        <v>68.8</v>
      </c>
      <c r="AE1289" s="436">
        <v>76.099999999999994</v>
      </c>
      <c r="AF1289" s="436">
        <v>78.099999999999994</v>
      </c>
      <c r="AG1289" s="436">
        <v>890.23733400000003</v>
      </c>
      <c r="AH1289" s="436">
        <v>1246.3322676</v>
      </c>
      <c r="AI1289" s="436">
        <v>1824.9865347000002</v>
      </c>
      <c r="AJ1289" s="436">
        <v>1201.8204009000001</v>
      </c>
      <c r="AK1289" s="432">
        <v>140</v>
      </c>
      <c r="AL1289" s="432">
        <v>205</v>
      </c>
      <c r="AM1289" s="432">
        <v>135</v>
      </c>
      <c r="AN1289" s="432">
        <v>20</v>
      </c>
      <c r="AO1289" s="432">
        <v>30</v>
      </c>
      <c r="AP1289" s="480">
        <v>1966</v>
      </c>
      <c r="AQ1289" s="480">
        <v>481</v>
      </c>
      <c r="AR1289" s="480">
        <v>3460</v>
      </c>
      <c r="AS1289" s="449">
        <v>52.7</v>
      </c>
      <c r="AT1289" s="432" t="s">
        <v>299</v>
      </c>
      <c r="AU1289" s="432" t="s">
        <v>197</v>
      </c>
      <c r="AV1289" s="450">
        <v>74</v>
      </c>
      <c r="AW1289" s="450">
        <v>86</v>
      </c>
      <c r="AX1289" s="450">
        <v>57</v>
      </c>
      <c r="AY1289" s="450">
        <v>65</v>
      </c>
      <c r="AZ1289" s="450">
        <v>69</v>
      </c>
      <c r="BA1289" s="450">
        <v>70</v>
      </c>
      <c r="BB1289" s="450">
        <v>65</v>
      </c>
      <c r="BC1289" s="450">
        <v>61</v>
      </c>
      <c r="BD1289" s="450">
        <v>52</v>
      </c>
      <c r="BE1289" s="451">
        <f t="shared" si="81"/>
        <v>894.35706214689264</v>
      </c>
      <c r="BF1289" s="450">
        <v>1350</v>
      </c>
      <c r="BG1289" s="451">
        <f t="shared" si="82"/>
        <v>894.35706214689264</v>
      </c>
      <c r="BH1289" s="450">
        <v>1350</v>
      </c>
      <c r="BI1289" s="446">
        <v>56</v>
      </c>
      <c r="BJ1289" s="482" t="s">
        <v>199</v>
      </c>
      <c r="BK1289" s="482" t="s">
        <v>200</v>
      </c>
      <c r="BL1289" s="453">
        <v>1.1499999999999999</v>
      </c>
      <c r="BM1289" s="454">
        <v>40</v>
      </c>
      <c r="BN1289" s="454" t="s">
        <v>911</v>
      </c>
      <c r="BO1289" s="483" t="s">
        <v>912</v>
      </c>
      <c r="BP1289" s="454" t="s">
        <v>913</v>
      </c>
      <c r="BQ1289" s="454" t="s">
        <v>945</v>
      </c>
      <c r="BT1289" s="2">
        <v>130</v>
      </c>
    </row>
    <row r="1290" spans="1:72" ht="13.5" customHeight="1">
      <c r="A1290" s="54" t="s">
        <v>2119</v>
      </c>
      <c r="B1290" s="432" t="s">
        <v>2006</v>
      </c>
      <c r="C1290" s="432">
        <v>250</v>
      </c>
      <c r="D1290" s="432">
        <v>8</v>
      </c>
      <c r="E1290" s="432" t="s">
        <v>1978</v>
      </c>
      <c r="F1290" s="433">
        <v>885</v>
      </c>
      <c r="G1290" s="456">
        <v>860</v>
      </c>
      <c r="H1290" s="479">
        <v>675</v>
      </c>
      <c r="I1290" s="435" t="s">
        <v>261</v>
      </c>
      <c r="J1290" s="436">
        <v>158</v>
      </c>
      <c r="K1290" s="437">
        <v>114.4</v>
      </c>
      <c r="L1290" s="438" t="s">
        <v>261</v>
      </c>
      <c r="M1290" s="475">
        <v>196.90061812377479</v>
      </c>
      <c r="N1290" s="437">
        <v>158.4</v>
      </c>
      <c r="O1290" s="438" t="s">
        <v>261</v>
      </c>
      <c r="P1290" s="475">
        <v>254.31401116265121</v>
      </c>
      <c r="Q1290" s="437">
        <v>204</v>
      </c>
      <c r="R1290" s="438" t="s">
        <v>261</v>
      </c>
      <c r="S1290" s="475">
        <v>322</v>
      </c>
      <c r="T1290" s="437">
        <v>258.39999999999998</v>
      </c>
      <c r="U1290" s="438" t="s">
        <v>261</v>
      </c>
      <c r="V1290" s="475">
        <v>1825</v>
      </c>
      <c r="W1290" s="437">
        <v>1460</v>
      </c>
      <c r="X1290" s="443" t="s">
        <v>231</v>
      </c>
      <c r="Y1290" s="436" t="s">
        <v>194</v>
      </c>
      <c r="Z1290" s="436">
        <v>95.10010537407797</v>
      </c>
      <c r="AA1290" s="436">
        <v>95.300316122233937</v>
      </c>
      <c r="AB1290" s="436">
        <v>95</v>
      </c>
      <c r="AC1290" s="436">
        <v>94.5</v>
      </c>
      <c r="AD1290" s="436">
        <v>62.3</v>
      </c>
      <c r="AE1290" s="436">
        <v>72.2</v>
      </c>
      <c r="AF1290" s="436">
        <v>76.2</v>
      </c>
      <c r="AG1290" s="436">
        <v>1478.0742480000001</v>
      </c>
      <c r="AH1290" s="436">
        <v>1847.5928100000001</v>
      </c>
      <c r="AI1290" s="436">
        <v>3251.7633456000003</v>
      </c>
      <c r="AJ1290" s="436">
        <v>1699.7853852000001</v>
      </c>
      <c r="AK1290" s="432">
        <v>125</v>
      </c>
      <c r="AL1290" s="432">
        <v>220</v>
      </c>
      <c r="AM1290" s="432">
        <v>115</v>
      </c>
      <c r="AN1290" s="432">
        <v>25</v>
      </c>
      <c r="AO1290" s="432">
        <v>32</v>
      </c>
      <c r="AP1290" s="480">
        <v>2853</v>
      </c>
      <c r="AQ1290" s="480">
        <v>753</v>
      </c>
      <c r="AR1290" s="480">
        <v>5540</v>
      </c>
      <c r="AS1290" s="449">
        <v>91.7</v>
      </c>
      <c r="AT1290" s="432" t="s">
        <v>299</v>
      </c>
      <c r="AU1290" s="432" t="s">
        <v>197</v>
      </c>
      <c r="AV1290" s="450">
        <v>75</v>
      </c>
      <c r="AW1290" s="450">
        <v>87</v>
      </c>
      <c r="AX1290" s="450">
        <v>58</v>
      </c>
      <c r="AY1290" s="450">
        <v>65</v>
      </c>
      <c r="AZ1290" s="450">
        <v>71</v>
      </c>
      <c r="BA1290" s="450">
        <v>71</v>
      </c>
      <c r="BB1290" s="450">
        <v>65</v>
      </c>
      <c r="BC1290" s="450">
        <v>62</v>
      </c>
      <c r="BD1290" s="450">
        <v>53</v>
      </c>
      <c r="BE1290" s="451">
        <f t="shared" si="81"/>
        <v>894.35706214689264</v>
      </c>
      <c r="BF1290" s="450">
        <v>1350</v>
      </c>
      <c r="BG1290" s="451">
        <f t="shared" si="82"/>
        <v>894.35706214689264</v>
      </c>
      <c r="BH1290" s="450">
        <v>1350</v>
      </c>
      <c r="BI1290" s="446">
        <v>56</v>
      </c>
      <c r="BJ1290" s="482" t="s">
        <v>199</v>
      </c>
      <c r="BK1290" s="482" t="s">
        <v>1875</v>
      </c>
      <c r="BL1290" s="453">
        <v>1.1499999999999999</v>
      </c>
      <c r="BM1290" s="454">
        <v>40</v>
      </c>
      <c r="BN1290" s="454" t="s">
        <v>911</v>
      </c>
      <c r="BO1290" s="483" t="s">
        <v>912</v>
      </c>
      <c r="BP1290" s="454" t="s">
        <v>913</v>
      </c>
      <c r="BQ1290" s="454" t="s">
        <v>945</v>
      </c>
      <c r="BT1290" s="2">
        <v>165</v>
      </c>
    </row>
    <row r="1291" spans="1:72" ht="13.5" customHeight="1">
      <c r="A1291" s="54" t="s">
        <v>2120</v>
      </c>
      <c r="B1291" s="432" t="s">
        <v>2006</v>
      </c>
      <c r="C1291" s="432">
        <v>350</v>
      </c>
      <c r="D1291" s="432">
        <v>4</v>
      </c>
      <c r="E1291" s="432" t="s">
        <v>1978</v>
      </c>
      <c r="F1291" s="433">
        <v>1785</v>
      </c>
      <c r="G1291" s="456">
        <v>1710</v>
      </c>
      <c r="H1291" s="479">
        <v>1440</v>
      </c>
      <c r="I1291" s="435" t="s">
        <v>261</v>
      </c>
      <c r="J1291" s="436">
        <v>156</v>
      </c>
      <c r="K1291" s="437">
        <v>124.8</v>
      </c>
      <c r="L1291" s="438" t="s">
        <v>261</v>
      </c>
      <c r="M1291" s="475">
        <v>246</v>
      </c>
      <c r="N1291" s="437">
        <v>196.8</v>
      </c>
      <c r="O1291" s="438" t="s">
        <v>261</v>
      </c>
      <c r="P1291" s="475">
        <v>328</v>
      </c>
      <c r="Q1291" s="437">
        <v>262.39999999999998</v>
      </c>
      <c r="R1291" s="438" t="s">
        <v>261</v>
      </c>
      <c r="S1291" s="475">
        <v>421</v>
      </c>
      <c r="T1291" s="437">
        <v>336.8</v>
      </c>
      <c r="U1291" s="438" t="s">
        <v>261</v>
      </c>
      <c r="V1291" s="475">
        <v>2550</v>
      </c>
      <c r="W1291" s="437">
        <v>2040</v>
      </c>
      <c r="X1291" s="443" t="s">
        <v>231</v>
      </c>
      <c r="Y1291" s="436" t="s">
        <v>194</v>
      </c>
      <c r="Z1291" s="436">
        <v>96.1</v>
      </c>
      <c r="AA1291" s="436">
        <v>96.2</v>
      </c>
      <c r="AB1291" s="436">
        <v>96.2</v>
      </c>
      <c r="AC1291" s="436">
        <v>95.8</v>
      </c>
      <c r="AD1291" s="436">
        <v>67.599999999999994</v>
      </c>
      <c r="AE1291" s="436">
        <v>77</v>
      </c>
      <c r="AF1291" s="436">
        <v>81</v>
      </c>
      <c r="AG1291" s="436">
        <v>1028</v>
      </c>
      <c r="AH1291" s="436">
        <v>2415.8000000000002</v>
      </c>
      <c r="AI1291" s="436">
        <v>2415.8000000000002</v>
      </c>
      <c r="AJ1291" s="436">
        <v>1850.4</v>
      </c>
      <c r="AK1291" s="432">
        <v>235</v>
      </c>
      <c r="AL1291" s="432">
        <v>235</v>
      </c>
      <c r="AM1291" s="432">
        <v>180</v>
      </c>
      <c r="AN1291" s="432">
        <v>25</v>
      </c>
      <c r="AO1291" s="432">
        <v>32</v>
      </c>
      <c r="AP1291" s="480">
        <v>2598</v>
      </c>
      <c r="AQ1291" s="480">
        <v>633</v>
      </c>
      <c r="AR1291" s="480">
        <v>1370</v>
      </c>
      <c r="AS1291" s="449">
        <v>77.2</v>
      </c>
      <c r="AT1291" s="432" t="s">
        <v>299</v>
      </c>
      <c r="AU1291" s="432" t="s">
        <v>197</v>
      </c>
      <c r="AV1291" s="450">
        <v>84</v>
      </c>
      <c r="AW1291" s="450">
        <v>95.8</v>
      </c>
      <c r="AX1291" s="450">
        <v>62.7</v>
      </c>
      <c r="AY1291" s="450">
        <v>72.3</v>
      </c>
      <c r="AZ1291" s="450">
        <v>78.7</v>
      </c>
      <c r="BA1291" s="450">
        <v>80.3</v>
      </c>
      <c r="BB1291" s="450">
        <v>76.400000000000006</v>
      </c>
      <c r="BC1291" s="450">
        <v>66.2</v>
      </c>
      <c r="BD1291" s="450">
        <v>58.3</v>
      </c>
      <c r="BE1291" s="451">
        <f t="shared" si="81"/>
        <v>536.61423728813554</v>
      </c>
      <c r="BF1291" s="450">
        <v>2250</v>
      </c>
      <c r="BG1291" s="451">
        <f t="shared" si="82"/>
        <v>536.61423728813554</v>
      </c>
      <c r="BH1291" s="450">
        <v>2250</v>
      </c>
      <c r="BI1291" s="446">
        <v>56</v>
      </c>
      <c r="BJ1291" s="482" t="s">
        <v>199</v>
      </c>
      <c r="BK1291" s="482" t="s">
        <v>1875</v>
      </c>
      <c r="BL1291" s="453">
        <v>1.1499999999999999</v>
      </c>
      <c r="BM1291" s="454">
        <v>40</v>
      </c>
      <c r="BN1291" s="454" t="s">
        <v>911</v>
      </c>
      <c r="BO1291" s="483" t="s">
        <v>912</v>
      </c>
      <c r="BP1291" s="454" t="s">
        <v>913</v>
      </c>
      <c r="BQ1291" s="454" t="s">
        <v>945</v>
      </c>
      <c r="BT1291" s="2">
        <v>204</v>
      </c>
    </row>
    <row r="1292" spans="1:72" ht="13.5" customHeight="1">
      <c r="A1292" s="54" t="s">
        <v>2121</v>
      </c>
      <c r="B1292" s="432" t="s">
        <v>2006</v>
      </c>
      <c r="C1292" s="432">
        <v>200</v>
      </c>
      <c r="D1292" s="432">
        <v>8</v>
      </c>
      <c r="E1292" s="432" t="s">
        <v>1978</v>
      </c>
      <c r="F1292" s="433">
        <v>885</v>
      </c>
      <c r="G1292" s="456">
        <v>860</v>
      </c>
      <c r="H1292" s="479">
        <v>675</v>
      </c>
      <c r="I1292" s="435" t="s">
        <v>261</v>
      </c>
      <c r="J1292" s="436">
        <v>131</v>
      </c>
      <c r="K1292" s="437">
        <v>104.8</v>
      </c>
      <c r="L1292" s="438" t="s">
        <v>261</v>
      </c>
      <c r="M1292" s="475">
        <v>151.65765957446808</v>
      </c>
      <c r="N1292" s="437">
        <v>121.32612765957447</v>
      </c>
      <c r="O1292" s="438" t="s">
        <v>261</v>
      </c>
      <c r="P1292" s="475">
        <v>202.27947838023334</v>
      </c>
      <c r="Q1292" s="437">
        <v>161.82358270418666</v>
      </c>
      <c r="R1292" s="438" t="s">
        <v>261</v>
      </c>
      <c r="S1292" s="475">
        <v>261</v>
      </c>
      <c r="T1292" s="437">
        <v>208.8</v>
      </c>
      <c r="U1292" s="438" t="s">
        <v>261</v>
      </c>
      <c r="V1292" s="475">
        <v>1450</v>
      </c>
      <c r="W1292" s="437">
        <v>1160</v>
      </c>
      <c r="X1292" s="443" t="s">
        <v>231</v>
      </c>
      <c r="Y1292" s="436" t="s">
        <v>194</v>
      </c>
      <c r="Z1292" s="436">
        <v>94.9</v>
      </c>
      <c r="AA1292" s="436">
        <v>95</v>
      </c>
      <c r="AB1292" s="436">
        <v>94.5</v>
      </c>
      <c r="AC1292" s="436">
        <v>94.1</v>
      </c>
      <c r="AD1292" s="436">
        <v>67.400000000000006</v>
      </c>
      <c r="AE1292" s="436">
        <v>75.599999999999994</v>
      </c>
      <c r="AF1292" s="436">
        <v>78.400000000000006</v>
      </c>
      <c r="AG1292" s="436">
        <v>1185.2621340000001</v>
      </c>
      <c r="AH1292" s="436">
        <v>1481.5776675000002</v>
      </c>
      <c r="AI1292" s="436">
        <v>2607.5766948</v>
      </c>
      <c r="AJ1292" s="436">
        <v>1363.0514541</v>
      </c>
      <c r="AK1292" s="432">
        <v>125</v>
      </c>
      <c r="AL1292" s="432">
        <v>220</v>
      </c>
      <c r="AM1292" s="432">
        <v>115</v>
      </c>
      <c r="AN1292" s="432">
        <v>15</v>
      </c>
      <c r="AO1292" s="432">
        <v>25</v>
      </c>
      <c r="AP1292" s="480">
        <v>2577</v>
      </c>
      <c r="AQ1292" s="480">
        <v>627</v>
      </c>
      <c r="AR1292" s="480">
        <v>4510</v>
      </c>
      <c r="AS1292" s="449">
        <v>75.400000000000006</v>
      </c>
      <c r="AT1292" s="432" t="s">
        <v>299</v>
      </c>
      <c r="AU1292" s="432" t="s">
        <v>197</v>
      </c>
      <c r="AV1292" s="450">
        <v>75</v>
      </c>
      <c r="AW1292" s="450">
        <v>87</v>
      </c>
      <c r="AX1292" s="450">
        <v>58</v>
      </c>
      <c r="AY1292" s="450">
        <v>65</v>
      </c>
      <c r="AZ1292" s="450">
        <v>71</v>
      </c>
      <c r="BA1292" s="450">
        <v>71</v>
      </c>
      <c r="BB1292" s="450">
        <v>65</v>
      </c>
      <c r="BC1292" s="450">
        <v>62</v>
      </c>
      <c r="BD1292" s="450">
        <v>53</v>
      </c>
      <c r="BE1292" s="451">
        <f t="shared" si="81"/>
        <v>894.35706214689264</v>
      </c>
      <c r="BF1292" s="450">
        <v>1350</v>
      </c>
      <c r="BG1292" s="451">
        <f t="shared" si="82"/>
        <v>894.35706214689264</v>
      </c>
      <c r="BH1292" s="450">
        <v>1350</v>
      </c>
      <c r="BI1292" s="446">
        <v>56</v>
      </c>
      <c r="BJ1292" s="482" t="s">
        <v>199</v>
      </c>
      <c r="BK1292" s="482" t="s">
        <v>1875</v>
      </c>
      <c r="BL1292" s="453">
        <v>1.1499999999999999</v>
      </c>
      <c r="BM1292" s="454">
        <v>40</v>
      </c>
      <c r="BN1292" s="454" t="s">
        <v>911</v>
      </c>
      <c r="BO1292" s="483" t="s">
        <v>912</v>
      </c>
      <c r="BP1292" s="454" t="s">
        <v>913</v>
      </c>
      <c r="BQ1292" s="454" t="s">
        <v>945</v>
      </c>
      <c r="BT1292" s="2">
        <v>149</v>
      </c>
    </row>
    <row r="1293" spans="1:72" ht="13.5" customHeight="1">
      <c r="A1293" s="54" t="s">
        <v>2122</v>
      </c>
      <c r="B1293" s="432" t="s">
        <v>2006</v>
      </c>
      <c r="C1293" s="432">
        <v>300</v>
      </c>
      <c r="D1293" s="432">
        <v>4</v>
      </c>
      <c r="E1293" s="432" t="s">
        <v>2033</v>
      </c>
      <c r="F1293" s="433">
        <v>1785</v>
      </c>
      <c r="G1293" s="456">
        <v>1710</v>
      </c>
      <c r="H1293" s="479">
        <v>1440</v>
      </c>
      <c r="I1293" s="435" t="s">
        <v>261</v>
      </c>
      <c r="J1293" s="436">
        <v>144</v>
      </c>
      <c r="K1293" s="437">
        <v>115.2</v>
      </c>
      <c r="L1293" s="438" t="s">
        <v>261</v>
      </c>
      <c r="M1293" s="475">
        <v>217</v>
      </c>
      <c r="N1293" s="437">
        <v>173.6</v>
      </c>
      <c r="O1293" s="438" t="s">
        <v>261</v>
      </c>
      <c r="P1293" s="475">
        <v>285</v>
      </c>
      <c r="Q1293" s="437">
        <v>228</v>
      </c>
      <c r="R1293" s="438" t="s">
        <v>261</v>
      </c>
      <c r="S1293" s="475">
        <v>365</v>
      </c>
      <c r="T1293" s="437">
        <v>292</v>
      </c>
      <c r="U1293" s="438" t="s">
        <v>261</v>
      </c>
      <c r="V1293" s="475">
        <v>2200</v>
      </c>
      <c r="W1293" s="437">
        <v>1760</v>
      </c>
      <c r="X1293" s="443" t="s">
        <v>231</v>
      </c>
      <c r="Y1293" s="436" t="s">
        <v>194</v>
      </c>
      <c r="Z1293" s="436">
        <v>96.8</v>
      </c>
      <c r="AA1293" s="436">
        <v>96.6</v>
      </c>
      <c r="AB1293" s="436">
        <v>96.2</v>
      </c>
      <c r="AC1293" s="436">
        <v>95.8</v>
      </c>
      <c r="AD1293" s="436">
        <v>66.900000000000006</v>
      </c>
      <c r="AE1293" s="436">
        <v>80</v>
      </c>
      <c r="AF1293" s="436">
        <v>80</v>
      </c>
      <c r="AG1293" s="436">
        <v>882</v>
      </c>
      <c r="AH1293" s="436">
        <v>1764</v>
      </c>
      <c r="AI1293" s="436">
        <v>1940.4</v>
      </c>
      <c r="AJ1293" s="436">
        <v>1499.3999999999999</v>
      </c>
      <c r="AK1293" s="432">
        <v>200</v>
      </c>
      <c r="AL1293" s="432">
        <v>220</v>
      </c>
      <c r="AM1293" s="432">
        <v>170</v>
      </c>
      <c r="AN1293" s="432">
        <v>22</v>
      </c>
      <c r="AO1293" s="432">
        <v>30</v>
      </c>
      <c r="AP1293" s="480">
        <v>2097</v>
      </c>
      <c r="AQ1293" s="480">
        <v>547</v>
      </c>
      <c r="AR1293" s="480">
        <v>1200</v>
      </c>
      <c r="AS1293" s="449">
        <v>63.7</v>
      </c>
      <c r="AT1293" s="432" t="s">
        <v>299</v>
      </c>
      <c r="AU1293" s="432" t="s">
        <v>197</v>
      </c>
      <c r="AV1293" s="450">
        <v>82.2</v>
      </c>
      <c r="AW1293" s="450">
        <v>93.6</v>
      </c>
      <c r="AX1293" s="450">
        <v>62.1</v>
      </c>
      <c r="AY1293" s="450">
        <v>71</v>
      </c>
      <c r="AZ1293" s="450">
        <v>78.099999999999994</v>
      </c>
      <c r="BA1293" s="450">
        <v>77.5</v>
      </c>
      <c r="BB1293" s="450">
        <v>74</v>
      </c>
      <c r="BC1293" s="450">
        <v>66.8</v>
      </c>
      <c r="BD1293" s="450">
        <v>60.1</v>
      </c>
      <c r="BE1293" s="451">
        <f t="shared" si="81"/>
        <v>536.61423728813554</v>
      </c>
      <c r="BF1293" s="450">
        <v>2250</v>
      </c>
      <c r="BG1293" s="451">
        <f t="shared" si="82"/>
        <v>536.61423728813554</v>
      </c>
      <c r="BH1293" s="450">
        <v>2250</v>
      </c>
      <c r="BI1293" s="446">
        <v>56</v>
      </c>
      <c r="BJ1293" s="482" t="s">
        <v>199</v>
      </c>
      <c r="BK1293" s="482" t="s">
        <v>200</v>
      </c>
      <c r="BL1293" s="453">
        <v>1.1499999999999999</v>
      </c>
      <c r="BM1293" s="454">
        <v>40</v>
      </c>
      <c r="BN1293" s="454" t="s">
        <v>911</v>
      </c>
      <c r="BO1293" s="483" t="s">
        <v>912</v>
      </c>
      <c r="BP1293" s="454" t="s">
        <v>913</v>
      </c>
      <c r="BQ1293" s="454" t="s">
        <v>945</v>
      </c>
      <c r="BT1293" s="2">
        <v>200</v>
      </c>
    </row>
    <row r="1294" spans="1:72" ht="13.5" customHeight="1">
      <c r="A1294" s="54" t="s">
        <v>2123</v>
      </c>
      <c r="B1294" s="432" t="s">
        <v>2006</v>
      </c>
      <c r="C1294" s="432">
        <v>250</v>
      </c>
      <c r="D1294" s="432">
        <v>8</v>
      </c>
      <c r="E1294" s="432" t="s">
        <v>2042</v>
      </c>
      <c r="F1294" s="433">
        <v>885</v>
      </c>
      <c r="G1294" s="456">
        <v>860</v>
      </c>
      <c r="H1294" s="479">
        <v>675</v>
      </c>
      <c r="I1294" s="435" t="s">
        <v>261</v>
      </c>
      <c r="J1294" s="436">
        <v>158</v>
      </c>
      <c r="K1294" s="437">
        <v>114.4</v>
      </c>
      <c r="L1294" s="438" t="s">
        <v>261</v>
      </c>
      <c r="M1294" s="475">
        <v>196.90061812377479</v>
      </c>
      <c r="N1294" s="437">
        <v>158.4</v>
      </c>
      <c r="O1294" s="438" t="s">
        <v>261</v>
      </c>
      <c r="P1294" s="475">
        <v>254.31401116265121</v>
      </c>
      <c r="Q1294" s="437">
        <v>204</v>
      </c>
      <c r="R1294" s="438" t="s">
        <v>261</v>
      </c>
      <c r="S1294" s="475">
        <v>322</v>
      </c>
      <c r="T1294" s="437">
        <v>258.39999999999998</v>
      </c>
      <c r="U1294" s="438" t="s">
        <v>261</v>
      </c>
      <c r="V1294" s="475">
        <v>1825</v>
      </c>
      <c r="W1294" s="437">
        <v>1460</v>
      </c>
      <c r="X1294" s="443" t="s">
        <v>231</v>
      </c>
      <c r="Y1294" s="436" t="s">
        <v>194</v>
      </c>
      <c r="Z1294" s="436">
        <v>95.10010537407797</v>
      </c>
      <c r="AA1294" s="436">
        <v>95.300316122233937</v>
      </c>
      <c r="AB1294" s="436">
        <v>95</v>
      </c>
      <c r="AC1294" s="436">
        <v>94.5</v>
      </c>
      <c r="AD1294" s="436">
        <v>62.3</v>
      </c>
      <c r="AE1294" s="436">
        <v>72.2</v>
      </c>
      <c r="AF1294" s="436">
        <v>76.2</v>
      </c>
      <c r="AG1294" s="436">
        <v>1478.0742480000001</v>
      </c>
      <c r="AH1294" s="436">
        <v>1847.5928100000001</v>
      </c>
      <c r="AI1294" s="436">
        <v>3251.7633456000003</v>
      </c>
      <c r="AJ1294" s="436">
        <v>1699.7853852000001</v>
      </c>
      <c r="AK1294" s="432">
        <v>125</v>
      </c>
      <c r="AL1294" s="432">
        <v>220</v>
      </c>
      <c r="AM1294" s="432">
        <v>115</v>
      </c>
      <c r="AN1294" s="432">
        <v>25</v>
      </c>
      <c r="AO1294" s="432">
        <v>32</v>
      </c>
      <c r="AP1294" s="480">
        <v>2855</v>
      </c>
      <c r="AQ1294" s="480">
        <v>753</v>
      </c>
      <c r="AR1294" s="480">
        <v>5540</v>
      </c>
      <c r="AS1294" s="449">
        <v>91.7</v>
      </c>
      <c r="AT1294" s="432" t="s">
        <v>299</v>
      </c>
      <c r="AU1294" s="432" t="s">
        <v>197</v>
      </c>
      <c r="AV1294" s="450">
        <v>75</v>
      </c>
      <c r="AW1294" s="450">
        <v>87</v>
      </c>
      <c r="AX1294" s="450">
        <v>58</v>
      </c>
      <c r="AY1294" s="450">
        <v>65</v>
      </c>
      <c r="AZ1294" s="450">
        <v>71</v>
      </c>
      <c r="BA1294" s="450">
        <v>71</v>
      </c>
      <c r="BB1294" s="450">
        <v>65</v>
      </c>
      <c r="BC1294" s="450">
        <v>62</v>
      </c>
      <c r="BD1294" s="450">
        <v>53</v>
      </c>
      <c r="BE1294" s="451">
        <f t="shared" si="81"/>
        <v>894.35706214689264</v>
      </c>
      <c r="BF1294" s="450">
        <v>1350</v>
      </c>
      <c r="BG1294" s="451">
        <f t="shared" si="82"/>
        <v>894.35706214689264</v>
      </c>
      <c r="BH1294" s="450">
        <v>1350</v>
      </c>
      <c r="BI1294" s="446">
        <v>56</v>
      </c>
      <c r="BJ1294" s="482" t="s">
        <v>199</v>
      </c>
      <c r="BK1294" s="482" t="s">
        <v>1875</v>
      </c>
      <c r="BL1294" s="453">
        <v>1.1499999999999999</v>
      </c>
      <c r="BM1294" s="454">
        <v>40</v>
      </c>
      <c r="BN1294" s="454" t="s">
        <v>911</v>
      </c>
      <c r="BO1294" s="483" t="s">
        <v>912</v>
      </c>
      <c r="BP1294" s="454" t="s">
        <v>913</v>
      </c>
      <c r="BQ1294" s="454" t="s">
        <v>945</v>
      </c>
      <c r="BT1294" s="2">
        <v>165</v>
      </c>
    </row>
    <row r="1295" spans="1:72" ht="13.5" customHeight="1">
      <c r="A1295" s="54" t="s">
        <v>2124</v>
      </c>
      <c r="B1295" s="432" t="s">
        <v>2006</v>
      </c>
      <c r="C1295" s="432">
        <v>400</v>
      </c>
      <c r="D1295" s="432">
        <v>4</v>
      </c>
      <c r="E1295" s="432" t="s">
        <v>2042</v>
      </c>
      <c r="F1295" s="433">
        <v>1785</v>
      </c>
      <c r="G1295" s="456">
        <v>1710</v>
      </c>
      <c r="H1295" s="479">
        <v>1440</v>
      </c>
      <c r="I1295" s="435" t="s">
        <v>261</v>
      </c>
      <c r="J1295" s="436">
        <v>183</v>
      </c>
      <c r="K1295" s="437">
        <v>146.4</v>
      </c>
      <c r="L1295" s="438" t="s">
        <v>261</v>
      </c>
      <c r="M1295" s="475">
        <v>286</v>
      </c>
      <c r="N1295" s="437">
        <v>228.8</v>
      </c>
      <c r="O1295" s="438" t="s">
        <v>261</v>
      </c>
      <c r="P1295" s="475">
        <v>378</v>
      </c>
      <c r="Q1295" s="437">
        <v>302.39999999999998</v>
      </c>
      <c r="R1295" s="438" t="s">
        <v>261</v>
      </c>
      <c r="S1295" s="475">
        <v>487</v>
      </c>
      <c r="T1295" s="437">
        <v>389.6</v>
      </c>
      <c r="U1295" s="438" t="s">
        <v>261</v>
      </c>
      <c r="V1295" s="475">
        <v>2900</v>
      </c>
      <c r="W1295" s="437">
        <v>2320</v>
      </c>
      <c r="X1295" s="443" t="s">
        <v>231</v>
      </c>
      <c r="Y1295" s="436" t="s">
        <v>194</v>
      </c>
      <c r="Z1295" s="436">
        <v>96.2</v>
      </c>
      <c r="AA1295" s="436">
        <v>96.3</v>
      </c>
      <c r="AB1295" s="436">
        <v>96.2</v>
      </c>
      <c r="AC1295" s="436">
        <v>95.8</v>
      </c>
      <c r="AD1295" s="436">
        <v>66.099999999999994</v>
      </c>
      <c r="AE1295" s="436">
        <v>76.099999999999994</v>
      </c>
      <c r="AF1295" s="436">
        <v>80</v>
      </c>
      <c r="AG1295" s="436">
        <v>1179</v>
      </c>
      <c r="AH1295" s="436">
        <v>2770.65</v>
      </c>
      <c r="AI1295" s="436">
        <v>2770.65</v>
      </c>
      <c r="AJ1295" s="436">
        <v>2122.2000000000003</v>
      </c>
      <c r="AK1295" s="432">
        <v>235</v>
      </c>
      <c r="AL1295" s="432">
        <v>235</v>
      </c>
      <c r="AM1295" s="432">
        <v>180</v>
      </c>
      <c r="AN1295" s="432">
        <v>21</v>
      </c>
      <c r="AO1295" s="432">
        <v>26</v>
      </c>
      <c r="AP1295" s="480">
        <v>2734</v>
      </c>
      <c r="AQ1295" s="480">
        <v>659</v>
      </c>
      <c r="AR1295" s="480">
        <v>1550</v>
      </c>
      <c r="AS1295" s="449">
        <v>81.599999999999994</v>
      </c>
      <c r="AT1295" s="432" t="s">
        <v>299</v>
      </c>
      <c r="AU1295" s="432" t="s">
        <v>197</v>
      </c>
      <c r="AV1295" s="450">
        <v>84</v>
      </c>
      <c r="AW1295" s="450">
        <v>95.8</v>
      </c>
      <c r="AX1295" s="450">
        <v>62.7</v>
      </c>
      <c r="AY1295" s="450">
        <v>72.3</v>
      </c>
      <c r="AZ1295" s="450">
        <v>78.7</v>
      </c>
      <c r="BA1295" s="450">
        <v>80.3</v>
      </c>
      <c r="BB1295" s="450">
        <v>76.400000000000006</v>
      </c>
      <c r="BC1295" s="450">
        <v>66.2</v>
      </c>
      <c r="BD1295" s="450">
        <v>58.3</v>
      </c>
      <c r="BE1295" s="451">
        <f t="shared" si="81"/>
        <v>536.61423728813554</v>
      </c>
      <c r="BF1295" s="450">
        <v>2250</v>
      </c>
      <c r="BG1295" s="451">
        <f t="shared" si="82"/>
        <v>536.61423728813554</v>
      </c>
      <c r="BH1295" s="450">
        <v>2250</v>
      </c>
      <c r="BI1295" s="446">
        <v>56</v>
      </c>
      <c r="BJ1295" s="482" t="s">
        <v>199</v>
      </c>
      <c r="BK1295" s="482" t="s">
        <v>1875</v>
      </c>
      <c r="BL1295" s="453">
        <v>1.1499999999999999</v>
      </c>
      <c r="BM1295" s="454">
        <v>40</v>
      </c>
      <c r="BN1295" s="454" t="s">
        <v>911</v>
      </c>
      <c r="BO1295" s="483" t="s">
        <v>912</v>
      </c>
      <c r="BP1295" s="454" t="s">
        <v>913</v>
      </c>
      <c r="BQ1295" s="454" t="s">
        <v>945</v>
      </c>
      <c r="BT1295" s="2">
        <v>204</v>
      </c>
    </row>
    <row r="1296" spans="1:72" ht="13.5" customHeight="1">
      <c r="A1296" s="54" t="s">
        <v>2125</v>
      </c>
      <c r="B1296" s="432" t="s">
        <v>2006</v>
      </c>
      <c r="C1296" s="432">
        <v>200</v>
      </c>
      <c r="D1296" s="432">
        <v>8</v>
      </c>
      <c r="E1296" s="432" t="s">
        <v>2042</v>
      </c>
      <c r="F1296" s="433">
        <v>885</v>
      </c>
      <c r="G1296" s="456">
        <v>860</v>
      </c>
      <c r="H1296" s="479">
        <v>675</v>
      </c>
      <c r="I1296" s="435" t="s">
        <v>261</v>
      </c>
      <c r="J1296" s="436">
        <v>131</v>
      </c>
      <c r="K1296" s="437">
        <v>104.8</v>
      </c>
      <c r="L1296" s="438" t="s">
        <v>261</v>
      </c>
      <c r="M1296" s="475">
        <v>151.65765957446808</v>
      </c>
      <c r="N1296" s="437">
        <v>121.32612765957447</v>
      </c>
      <c r="O1296" s="438" t="s">
        <v>261</v>
      </c>
      <c r="P1296" s="475">
        <v>202.27947838023334</v>
      </c>
      <c r="Q1296" s="437">
        <v>161.82358270418666</v>
      </c>
      <c r="R1296" s="438" t="s">
        <v>261</v>
      </c>
      <c r="S1296" s="475">
        <v>261</v>
      </c>
      <c r="T1296" s="437">
        <v>208.8</v>
      </c>
      <c r="U1296" s="438" t="s">
        <v>261</v>
      </c>
      <c r="V1296" s="475">
        <v>1450</v>
      </c>
      <c r="W1296" s="437">
        <v>1160</v>
      </c>
      <c r="X1296" s="443" t="s">
        <v>231</v>
      </c>
      <c r="Y1296" s="436" t="s">
        <v>194</v>
      </c>
      <c r="Z1296" s="436">
        <v>94.9</v>
      </c>
      <c r="AA1296" s="436">
        <v>95</v>
      </c>
      <c r="AB1296" s="436">
        <v>94.5</v>
      </c>
      <c r="AC1296" s="436">
        <v>94.1</v>
      </c>
      <c r="AD1296" s="436">
        <v>67.400000000000006</v>
      </c>
      <c r="AE1296" s="436">
        <v>75.599999999999994</v>
      </c>
      <c r="AF1296" s="436">
        <v>78.400000000000006</v>
      </c>
      <c r="AG1296" s="436">
        <v>1185.2621340000001</v>
      </c>
      <c r="AH1296" s="436">
        <v>1481.5776675000002</v>
      </c>
      <c r="AI1296" s="436">
        <v>2607.5766948</v>
      </c>
      <c r="AJ1296" s="436">
        <v>1363.0514541</v>
      </c>
      <c r="AK1296" s="432">
        <v>125</v>
      </c>
      <c r="AL1296" s="432">
        <v>220</v>
      </c>
      <c r="AM1296" s="432">
        <v>115</v>
      </c>
      <c r="AN1296" s="432">
        <v>15</v>
      </c>
      <c r="AO1296" s="432">
        <v>25</v>
      </c>
      <c r="AP1296" s="480">
        <v>2577</v>
      </c>
      <c r="AQ1296" s="480">
        <v>653</v>
      </c>
      <c r="AR1296" s="480">
        <v>4510</v>
      </c>
      <c r="AS1296" s="449">
        <v>75.8</v>
      </c>
      <c r="AT1296" s="432" t="s">
        <v>299</v>
      </c>
      <c r="AU1296" s="432" t="s">
        <v>197</v>
      </c>
      <c r="AV1296" s="450">
        <v>75</v>
      </c>
      <c r="AW1296" s="450">
        <v>87</v>
      </c>
      <c r="AX1296" s="450">
        <v>58</v>
      </c>
      <c r="AY1296" s="450">
        <v>65</v>
      </c>
      <c r="AZ1296" s="450">
        <v>71</v>
      </c>
      <c r="BA1296" s="450">
        <v>71</v>
      </c>
      <c r="BB1296" s="450">
        <v>65</v>
      </c>
      <c r="BC1296" s="450">
        <v>62</v>
      </c>
      <c r="BD1296" s="450">
        <v>53</v>
      </c>
      <c r="BE1296" s="451">
        <f t="shared" si="81"/>
        <v>894.35706214689264</v>
      </c>
      <c r="BF1296" s="450">
        <v>1350</v>
      </c>
      <c r="BG1296" s="451">
        <f t="shared" si="82"/>
        <v>894.35706214689264</v>
      </c>
      <c r="BH1296" s="450">
        <v>1350</v>
      </c>
      <c r="BI1296" s="446">
        <v>56</v>
      </c>
      <c r="BJ1296" s="482" t="s">
        <v>199</v>
      </c>
      <c r="BK1296" s="482" t="s">
        <v>1875</v>
      </c>
      <c r="BL1296" s="453">
        <v>1.1499999999999999</v>
      </c>
      <c r="BM1296" s="454">
        <v>40</v>
      </c>
      <c r="BN1296" s="454" t="s">
        <v>911</v>
      </c>
      <c r="BO1296" s="483" t="s">
        <v>912</v>
      </c>
      <c r="BP1296" s="454" t="s">
        <v>913</v>
      </c>
      <c r="BQ1296" s="454" t="s">
        <v>945</v>
      </c>
      <c r="BT1296" s="2">
        <v>149</v>
      </c>
    </row>
    <row r="1297" spans="1:72" ht="13.5" customHeight="1">
      <c r="A1297" s="54" t="s">
        <v>2126</v>
      </c>
      <c r="B1297" s="432" t="s">
        <v>2006</v>
      </c>
      <c r="C1297" s="432">
        <v>200</v>
      </c>
      <c r="D1297" s="432">
        <v>6</v>
      </c>
      <c r="E1297" s="432" t="s">
        <v>421</v>
      </c>
      <c r="F1297" s="433">
        <v>1190</v>
      </c>
      <c r="G1297" s="456">
        <v>1140</v>
      </c>
      <c r="H1297" s="479">
        <v>840</v>
      </c>
      <c r="I1297" s="435" t="s">
        <v>261</v>
      </c>
      <c r="J1297" s="436">
        <v>112</v>
      </c>
      <c r="K1297" s="437">
        <v>90</v>
      </c>
      <c r="L1297" s="438" t="s">
        <v>261</v>
      </c>
      <c r="M1297" s="475">
        <v>155</v>
      </c>
      <c r="N1297" s="437" t="s">
        <v>261</v>
      </c>
      <c r="O1297" s="438" t="s">
        <v>261</v>
      </c>
      <c r="P1297" s="475">
        <v>195</v>
      </c>
      <c r="Q1297" s="437">
        <v>156</v>
      </c>
      <c r="R1297" s="438" t="s">
        <v>261</v>
      </c>
      <c r="S1297" s="475">
        <v>243</v>
      </c>
      <c r="T1297" s="437">
        <v>194</v>
      </c>
      <c r="U1297" s="438" t="s">
        <v>261</v>
      </c>
      <c r="V1297" s="475">
        <v>1450</v>
      </c>
      <c r="W1297" s="437">
        <v>1160</v>
      </c>
      <c r="X1297" s="443" t="s">
        <v>231</v>
      </c>
      <c r="Y1297" s="436" t="s">
        <v>194</v>
      </c>
      <c r="Z1297" s="436">
        <v>95.3</v>
      </c>
      <c r="AA1297" s="436">
        <v>95.7</v>
      </c>
      <c r="AB1297" s="436">
        <v>95.8</v>
      </c>
      <c r="AC1297" s="436">
        <v>95.4</v>
      </c>
      <c r="AD1297" s="436">
        <v>63.3</v>
      </c>
      <c r="AE1297" s="436">
        <v>74.900000000000006</v>
      </c>
      <c r="AF1297" s="436">
        <v>80.400000000000006</v>
      </c>
      <c r="AG1297" s="436">
        <v>882.86171400000001</v>
      </c>
      <c r="AH1297" s="436">
        <v>1633.2941708999999</v>
      </c>
      <c r="AI1297" s="436">
        <v>2383.7266278000002</v>
      </c>
      <c r="AJ1297" s="436">
        <v>1545.0079995000001</v>
      </c>
      <c r="AK1297" s="432">
        <v>185</v>
      </c>
      <c r="AL1297" s="432">
        <v>270</v>
      </c>
      <c r="AM1297" s="432">
        <v>175</v>
      </c>
      <c r="AN1297" s="432">
        <v>25</v>
      </c>
      <c r="AO1297" s="432">
        <v>32</v>
      </c>
      <c r="AP1297" s="480">
        <v>2075</v>
      </c>
      <c r="AQ1297" s="480">
        <v>506</v>
      </c>
      <c r="AR1297" s="480">
        <v>2240</v>
      </c>
      <c r="AS1297" s="449">
        <v>60.5</v>
      </c>
      <c r="AT1297" s="432" t="s">
        <v>299</v>
      </c>
      <c r="AU1297" s="432" t="s">
        <v>197</v>
      </c>
      <c r="AV1297" s="450">
        <v>74</v>
      </c>
      <c r="AW1297" s="450">
        <v>86</v>
      </c>
      <c r="AX1297" s="450">
        <v>57</v>
      </c>
      <c r="AY1297" s="450">
        <v>65</v>
      </c>
      <c r="AZ1297" s="450">
        <v>69</v>
      </c>
      <c r="BA1297" s="450">
        <v>70</v>
      </c>
      <c r="BB1297" s="450">
        <v>65</v>
      </c>
      <c r="BC1297" s="450">
        <v>61</v>
      </c>
      <c r="BD1297" s="450">
        <v>52</v>
      </c>
      <c r="BE1297" s="451">
        <f t="shared" si="81"/>
        <v>670.76779661016951</v>
      </c>
      <c r="BF1297" s="450">
        <v>1800</v>
      </c>
      <c r="BG1297" s="451">
        <f t="shared" si="82"/>
        <v>670.76779661016951</v>
      </c>
      <c r="BH1297" s="450">
        <v>1800</v>
      </c>
      <c r="BI1297" s="446">
        <v>56</v>
      </c>
      <c r="BJ1297" s="482" t="s">
        <v>199</v>
      </c>
      <c r="BK1297" s="482" t="s">
        <v>200</v>
      </c>
      <c r="BL1297" s="453">
        <v>1.1499999999999999</v>
      </c>
      <c r="BM1297" s="454">
        <v>40</v>
      </c>
      <c r="BN1297" s="454" t="s">
        <v>911</v>
      </c>
      <c r="BO1297" s="483" t="s">
        <v>912</v>
      </c>
      <c r="BP1297" s="454" t="s">
        <v>913</v>
      </c>
      <c r="BQ1297" s="454" t="s">
        <v>945</v>
      </c>
      <c r="BT1297" s="2">
        <v>190</v>
      </c>
    </row>
    <row r="1298" spans="1:72" ht="13.5" customHeight="1">
      <c r="A1298" s="54" t="s">
        <v>2127</v>
      </c>
      <c r="B1298" s="301" t="s">
        <v>2128</v>
      </c>
      <c r="C1298" s="432">
        <v>125</v>
      </c>
      <c r="D1298" s="432">
        <v>4</v>
      </c>
      <c r="E1298" s="432" t="s">
        <v>2014</v>
      </c>
      <c r="F1298" s="433">
        <v>1788</v>
      </c>
      <c r="G1298" s="456">
        <v>1748</v>
      </c>
      <c r="H1298" s="479">
        <v>1440</v>
      </c>
      <c r="I1298" s="435" t="s">
        <v>261</v>
      </c>
      <c r="J1298" s="436">
        <v>85</v>
      </c>
      <c r="K1298" s="437">
        <v>68</v>
      </c>
      <c r="L1298" s="438" t="s">
        <v>261</v>
      </c>
      <c r="M1298" s="475">
        <v>109</v>
      </c>
      <c r="N1298" s="437">
        <v>88</v>
      </c>
      <c r="O1298" s="438" t="s">
        <v>261</v>
      </c>
      <c r="P1298" s="475">
        <v>134</v>
      </c>
      <c r="Q1298" s="437">
        <v>108</v>
      </c>
      <c r="R1298" s="438" t="s">
        <v>261</v>
      </c>
      <c r="S1298" s="475">
        <v>164</v>
      </c>
      <c r="T1298" s="437">
        <v>132</v>
      </c>
      <c r="U1298" s="438" t="s">
        <v>261</v>
      </c>
      <c r="V1298" s="475">
        <v>1062</v>
      </c>
      <c r="W1298" s="437">
        <v>850</v>
      </c>
      <c r="X1298" s="443" t="s">
        <v>222</v>
      </c>
      <c r="Y1298" s="436" t="s">
        <v>989</v>
      </c>
      <c r="Z1298" s="436">
        <v>95.399999999999991</v>
      </c>
      <c r="AA1298" s="436">
        <v>95.6</v>
      </c>
      <c r="AB1298" s="436">
        <v>95.399999999999991</v>
      </c>
      <c r="AC1298" s="436">
        <v>95</v>
      </c>
      <c r="AD1298" s="436">
        <v>56.399999999999991</v>
      </c>
      <c r="AE1298" s="436">
        <v>68.400000000000006</v>
      </c>
      <c r="AF1298" s="436">
        <v>74.599999999999994</v>
      </c>
      <c r="AG1298" s="436">
        <v>367</v>
      </c>
      <c r="AH1298" s="436">
        <v>863</v>
      </c>
      <c r="AI1298" s="436">
        <v>1248</v>
      </c>
      <c r="AJ1298" s="436">
        <v>698</v>
      </c>
      <c r="AK1298" s="432">
        <v>235</v>
      </c>
      <c r="AL1298" s="432">
        <v>340</v>
      </c>
      <c r="AM1298" s="432">
        <v>190</v>
      </c>
      <c r="AN1298" s="432">
        <v>20</v>
      </c>
      <c r="AO1298" s="432">
        <v>25</v>
      </c>
      <c r="AP1298" s="480">
        <v>1347</v>
      </c>
      <c r="AQ1298" s="480">
        <v>212</v>
      </c>
      <c r="AR1298" s="480">
        <v>542</v>
      </c>
      <c r="AS1298" s="449">
        <v>37</v>
      </c>
      <c r="AT1298" s="432" t="s">
        <v>299</v>
      </c>
      <c r="AU1298" s="432" t="s">
        <v>197</v>
      </c>
      <c r="AV1298" s="450">
        <v>82</v>
      </c>
      <c r="AW1298" s="450">
        <v>94</v>
      </c>
      <c r="AX1298" s="450">
        <v>62</v>
      </c>
      <c r="AY1298" s="450">
        <v>71</v>
      </c>
      <c r="AZ1298" s="450">
        <v>78</v>
      </c>
      <c r="BA1298" s="450">
        <v>78</v>
      </c>
      <c r="BB1298" s="450">
        <v>74</v>
      </c>
      <c r="BC1298" s="450">
        <v>67</v>
      </c>
      <c r="BD1298" s="450">
        <v>60</v>
      </c>
      <c r="BE1298" s="450"/>
      <c r="BF1298" s="450"/>
      <c r="BG1298" s="451"/>
      <c r="BH1298" s="450"/>
      <c r="BI1298" s="446">
        <v>65</v>
      </c>
      <c r="BJ1298" s="482" t="s">
        <v>199</v>
      </c>
      <c r="BK1298" s="482" t="s">
        <v>200</v>
      </c>
      <c r="BL1298" s="453">
        <v>1.1499999999999999</v>
      </c>
      <c r="BM1298" s="454">
        <v>40</v>
      </c>
      <c r="BN1298" s="454" t="s">
        <v>911</v>
      </c>
      <c r="BO1298" s="483" t="s">
        <v>912</v>
      </c>
      <c r="BP1298" s="454" t="s">
        <v>913</v>
      </c>
      <c r="BQ1298" s="454" t="s">
        <v>945</v>
      </c>
      <c r="BT1298" s="486"/>
    </row>
    <row r="1299" spans="1:72" ht="13.5" customHeight="1">
      <c r="A1299" s="54" t="s">
        <v>2129</v>
      </c>
      <c r="B1299" s="301" t="s">
        <v>2128</v>
      </c>
      <c r="C1299" s="432">
        <v>150</v>
      </c>
      <c r="D1299" s="432">
        <v>4</v>
      </c>
      <c r="E1299" s="432" t="s">
        <v>2020</v>
      </c>
      <c r="F1299" s="433">
        <v>1788</v>
      </c>
      <c r="G1299" s="456">
        <v>1748</v>
      </c>
      <c r="H1299" s="479">
        <v>1440</v>
      </c>
      <c r="I1299" s="435" t="s">
        <v>261</v>
      </c>
      <c r="J1299" s="436">
        <v>98</v>
      </c>
      <c r="K1299" s="437">
        <v>79</v>
      </c>
      <c r="L1299" s="438" t="s">
        <v>261</v>
      </c>
      <c r="M1299" s="475">
        <v>128</v>
      </c>
      <c r="N1299" s="437">
        <v>103</v>
      </c>
      <c r="O1299" s="438" t="s">
        <v>261</v>
      </c>
      <c r="P1299" s="475">
        <v>158</v>
      </c>
      <c r="Q1299" s="437">
        <v>127</v>
      </c>
      <c r="R1299" s="438" t="s">
        <v>261</v>
      </c>
      <c r="S1299" s="475">
        <v>194</v>
      </c>
      <c r="T1299" s="437">
        <v>156</v>
      </c>
      <c r="U1299" s="438" t="s">
        <v>261</v>
      </c>
      <c r="V1299" s="475">
        <v>1252</v>
      </c>
      <c r="W1299" s="437">
        <v>1002</v>
      </c>
      <c r="X1299" s="443" t="s">
        <v>222</v>
      </c>
      <c r="Y1299" s="436" t="s">
        <v>989</v>
      </c>
      <c r="Z1299" s="436">
        <v>96</v>
      </c>
      <c r="AA1299" s="436">
        <v>96.1</v>
      </c>
      <c r="AB1299" s="436">
        <v>95.8</v>
      </c>
      <c r="AC1299" s="436">
        <v>95.4</v>
      </c>
      <c r="AD1299" s="436">
        <v>57.599999999999994</v>
      </c>
      <c r="AE1299" s="436">
        <v>69.399999999999991</v>
      </c>
      <c r="AF1299" s="436">
        <v>75.3</v>
      </c>
      <c r="AG1299" s="436">
        <v>440</v>
      </c>
      <c r="AH1299" s="436">
        <v>1056</v>
      </c>
      <c r="AI1299" s="436">
        <v>1248</v>
      </c>
      <c r="AJ1299" s="436">
        <v>698</v>
      </c>
      <c r="AK1299" s="432">
        <v>240</v>
      </c>
      <c r="AL1299" s="432">
        <v>340</v>
      </c>
      <c r="AM1299" s="432">
        <v>190</v>
      </c>
      <c r="AN1299" s="432">
        <v>20</v>
      </c>
      <c r="AO1299" s="432">
        <v>30</v>
      </c>
      <c r="AP1299" s="480">
        <v>1511</v>
      </c>
      <c r="AQ1299" s="480">
        <v>234</v>
      </c>
      <c r="AR1299" s="480">
        <v>640</v>
      </c>
      <c r="AS1299" s="449">
        <v>41</v>
      </c>
      <c r="AT1299" s="432" t="s">
        <v>299</v>
      </c>
      <c r="AU1299" s="432" t="s">
        <v>197</v>
      </c>
      <c r="AV1299" s="450">
        <v>82</v>
      </c>
      <c r="AW1299" s="450">
        <v>94</v>
      </c>
      <c r="AX1299" s="450">
        <v>62</v>
      </c>
      <c r="AY1299" s="450">
        <v>71</v>
      </c>
      <c r="AZ1299" s="450">
        <v>78</v>
      </c>
      <c r="BA1299" s="450">
        <v>78</v>
      </c>
      <c r="BB1299" s="450">
        <v>74</v>
      </c>
      <c r="BC1299" s="450">
        <v>67</v>
      </c>
      <c r="BD1299" s="450">
        <v>60</v>
      </c>
      <c r="BE1299" s="450"/>
      <c r="BF1299" s="450"/>
      <c r="BG1299" s="451"/>
      <c r="BH1299" s="450"/>
      <c r="BI1299" s="446">
        <v>65</v>
      </c>
      <c r="BJ1299" s="482" t="s">
        <v>199</v>
      </c>
      <c r="BK1299" s="482" t="s">
        <v>200</v>
      </c>
      <c r="BL1299" s="453">
        <v>1.1499999999999999</v>
      </c>
      <c r="BM1299" s="454">
        <v>40</v>
      </c>
      <c r="BN1299" s="454" t="s">
        <v>911</v>
      </c>
      <c r="BO1299" s="483" t="s">
        <v>912</v>
      </c>
      <c r="BP1299" s="454" t="s">
        <v>913</v>
      </c>
      <c r="BQ1299" s="454" t="s">
        <v>945</v>
      </c>
      <c r="BT1299" s="486"/>
    </row>
    <row r="1300" spans="1:72" ht="13.5" customHeight="1">
      <c r="A1300" s="54" t="s">
        <v>2130</v>
      </c>
      <c r="B1300" s="301" t="s">
        <v>2128</v>
      </c>
      <c r="C1300" s="432">
        <v>200</v>
      </c>
      <c r="D1300" s="432">
        <v>4</v>
      </c>
      <c r="E1300" s="432" t="s">
        <v>2028</v>
      </c>
      <c r="F1300" s="433">
        <v>1787</v>
      </c>
      <c r="G1300" s="456">
        <v>1747</v>
      </c>
      <c r="H1300" s="479">
        <v>1440</v>
      </c>
      <c r="I1300" s="435" t="s">
        <v>261</v>
      </c>
      <c r="J1300" s="436">
        <v>121</v>
      </c>
      <c r="K1300" s="437">
        <v>97</v>
      </c>
      <c r="L1300" s="438" t="s">
        <v>261</v>
      </c>
      <c r="M1300" s="475">
        <v>162</v>
      </c>
      <c r="N1300" s="437">
        <v>130</v>
      </c>
      <c r="O1300" s="438" t="s">
        <v>261</v>
      </c>
      <c r="P1300" s="475">
        <v>205</v>
      </c>
      <c r="Q1300" s="437">
        <v>164</v>
      </c>
      <c r="R1300" s="438" t="s">
        <v>261</v>
      </c>
      <c r="S1300" s="475">
        <v>254</v>
      </c>
      <c r="T1300" s="437">
        <v>204</v>
      </c>
      <c r="U1300" s="438" t="s">
        <v>261</v>
      </c>
      <c r="V1300" s="475">
        <v>1612</v>
      </c>
      <c r="W1300" s="437">
        <v>1290</v>
      </c>
      <c r="X1300" s="443" t="s">
        <v>222</v>
      </c>
      <c r="Y1300" s="436" t="s">
        <v>989</v>
      </c>
      <c r="Z1300" s="436">
        <v>96.399999999999991</v>
      </c>
      <c r="AA1300" s="436">
        <v>96.5</v>
      </c>
      <c r="AB1300" s="436">
        <v>96.2</v>
      </c>
      <c r="AC1300" s="436">
        <v>95.8</v>
      </c>
      <c r="AD1300" s="436">
        <v>59.9</v>
      </c>
      <c r="AE1300" s="436">
        <v>71.3</v>
      </c>
      <c r="AF1300" s="436">
        <v>76.5</v>
      </c>
      <c r="AG1300" s="436">
        <v>587</v>
      </c>
      <c r="AH1300" s="436">
        <v>1468</v>
      </c>
      <c r="AI1300" s="436">
        <v>1248</v>
      </c>
      <c r="AJ1300" s="436">
        <v>698</v>
      </c>
      <c r="AK1300" s="432">
        <v>250</v>
      </c>
      <c r="AL1300" s="432">
        <v>340</v>
      </c>
      <c r="AM1300" s="432">
        <v>190</v>
      </c>
      <c r="AN1300" s="432">
        <v>18</v>
      </c>
      <c r="AO1300" s="432">
        <v>25</v>
      </c>
      <c r="AP1300" s="480">
        <v>1687</v>
      </c>
      <c r="AQ1300" s="480">
        <v>269</v>
      </c>
      <c r="AR1300" s="480">
        <v>831</v>
      </c>
      <c r="AS1300" s="449">
        <v>47</v>
      </c>
      <c r="AT1300" s="432" t="s">
        <v>299</v>
      </c>
      <c r="AU1300" s="432" t="s">
        <v>197</v>
      </c>
      <c r="AV1300" s="450">
        <v>79</v>
      </c>
      <c r="AW1300" s="450">
        <v>91</v>
      </c>
      <c r="AX1300" s="450">
        <v>58</v>
      </c>
      <c r="AY1300" s="450">
        <v>69</v>
      </c>
      <c r="AZ1300" s="450">
        <v>75</v>
      </c>
      <c r="BA1300" s="450">
        <v>74</v>
      </c>
      <c r="BB1300" s="450">
        <v>70</v>
      </c>
      <c r="BC1300" s="450">
        <v>63</v>
      </c>
      <c r="BD1300" s="450">
        <v>56</v>
      </c>
      <c r="BE1300" s="450"/>
      <c r="BF1300" s="450"/>
      <c r="BG1300" s="451"/>
      <c r="BH1300" s="450"/>
      <c r="BI1300" s="446">
        <v>65</v>
      </c>
      <c r="BJ1300" s="482" t="s">
        <v>199</v>
      </c>
      <c r="BK1300" s="482" t="s">
        <v>200</v>
      </c>
      <c r="BL1300" s="453">
        <v>1.1499999999999999</v>
      </c>
      <c r="BM1300" s="454">
        <v>40</v>
      </c>
      <c r="BN1300" s="454" t="s">
        <v>911</v>
      </c>
      <c r="BO1300" s="483" t="s">
        <v>912</v>
      </c>
      <c r="BP1300" s="454" t="s">
        <v>913</v>
      </c>
      <c r="BQ1300" s="454" t="s">
        <v>945</v>
      </c>
      <c r="BT1300" s="486"/>
    </row>
    <row r="1301" spans="1:72" ht="13.5" customHeight="1">
      <c r="A1301" s="54" t="s">
        <v>2131</v>
      </c>
      <c r="B1301" s="301" t="s">
        <v>2128</v>
      </c>
      <c r="C1301" s="432">
        <v>250</v>
      </c>
      <c r="D1301" s="432">
        <v>4</v>
      </c>
      <c r="E1301" s="432" t="s">
        <v>2033</v>
      </c>
      <c r="F1301" s="433">
        <v>1787</v>
      </c>
      <c r="G1301" s="456">
        <v>1745</v>
      </c>
      <c r="H1301" s="479">
        <v>1440</v>
      </c>
      <c r="I1301" s="435" t="s">
        <v>261</v>
      </c>
      <c r="J1301" s="436">
        <v>138</v>
      </c>
      <c r="K1301" s="437">
        <v>111</v>
      </c>
      <c r="L1301" s="438" t="s">
        <v>261</v>
      </c>
      <c r="M1301" s="475">
        <v>193</v>
      </c>
      <c r="N1301" s="437">
        <v>155</v>
      </c>
      <c r="O1301" s="438" t="s">
        <v>261</v>
      </c>
      <c r="P1301" s="475">
        <v>247</v>
      </c>
      <c r="Q1301" s="437">
        <v>198</v>
      </c>
      <c r="R1301" s="438" t="s">
        <v>261</v>
      </c>
      <c r="S1301" s="475">
        <v>309</v>
      </c>
      <c r="T1301" s="437">
        <v>248</v>
      </c>
      <c r="U1301" s="438" t="s">
        <v>261</v>
      </c>
      <c r="V1301" s="475">
        <v>1991</v>
      </c>
      <c r="W1301" s="437">
        <v>1593</v>
      </c>
      <c r="X1301" s="443" t="s">
        <v>222</v>
      </c>
      <c r="Y1301" s="436" t="s">
        <v>989</v>
      </c>
      <c r="Z1301" s="436">
        <v>96.399999999999991</v>
      </c>
      <c r="AA1301" s="436">
        <v>96.399999999999991</v>
      </c>
      <c r="AB1301" s="436">
        <v>96.2</v>
      </c>
      <c r="AC1301" s="436">
        <v>95.8</v>
      </c>
      <c r="AD1301" s="436">
        <v>62.8</v>
      </c>
      <c r="AE1301" s="436">
        <v>73.7</v>
      </c>
      <c r="AF1301" s="436">
        <v>78.400000000000006</v>
      </c>
      <c r="AG1301" s="436">
        <v>732</v>
      </c>
      <c r="AH1301" s="436">
        <v>1830</v>
      </c>
      <c r="AI1301" s="436">
        <v>1248</v>
      </c>
      <c r="AJ1301" s="436">
        <v>716</v>
      </c>
      <c r="AK1301" s="432">
        <v>250</v>
      </c>
      <c r="AL1301" s="432">
        <v>340</v>
      </c>
      <c r="AM1301" s="432">
        <v>195</v>
      </c>
      <c r="AN1301" s="432">
        <v>18</v>
      </c>
      <c r="AO1301" s="432">
        <v>25</v>
      </c>
      <c r="AP1301" s="480">
        <v>2116</v>
      </c>
      <c r="AQ1301" s="480">
        <v>339</v>
      </c>
      <c r="AR1301" s="480">
        <v>1020</v>
      </c>
      <c r="AS1301" s="449">
        <v>60</v>
      </c>
      <c r="AT1301" s="432" t="s">
        <v>299</v>
      </c>
      <c r="AU1301" s="432" t="s">
        <v>197</v>
      </c>
      <c r="AV1301" s="450">
        <v>79</v>
      </c>
      <c r="AW1301" s="450">
        <v>91</v>
      </c>
      <c r="AX1301" s="450">
        <v>58</v>
      </c>
      <c r="AY1301" s="450">
        <v>69</v>
      </c>
      <c r="AZ1301" s="450">
        <v>75</v>
      </c>
      <c r="BA1301" s="450">
        <v>74</v>
      </c>
      <c r="BB1301" s="450">
        <v>70</v>
      </c>
      <c r="BC1301" s="450">
        <v>67</v>
      </c>
      <c r="BD1301" s="450">
        <v>60</v>
      </c>
      <c r="BE1301" s="450"/>
      <c r="BF1301" s="450"/>
      <c r="BG1301" s="451"/>
      <c r="BH1301" s="450"/>
      <c r="BI1301" s="446">
        <v>65</v>
      </c>
      <c r="BJ1301" s="482" t="s">
        <v>199</v>
      </c>
      <c r="BK1301" s="482" t="s">
        <v>1875</v>
      </c>
      <c r="BL1301" s="453">
        <v>1.1499999999999999</v>
      </c>
      <c r="BM1301" s="454">
        <v>40</v>
      </c>
      <c r="BN1301" s="454" t="s">
        <v>911</v>
      </c>
      <c r="BO1301" s="483" t="s">
        <v>912</v>
      </c>
      <c r="BP1301" s="454" t="s">
        <v>913</v>
      </c>
      <c r="BQ1301" s="454" t="s">
        <v>945</v>
      </c>
      <c r="BT1301" s="486"/>
    </row>
    <row r="1302" spans="1:72" ht="13.5" customHeight="1">
      <c r="A1302" s="54" t="s">
        <v>2132</v>
      </c>
      <c r="B1302" s="301" t="s">
        <v>2128</v>
      </c>
      <c r="C1302" s="432">
        <v>300</v>
      </c>
      <c r="D1302" s="432">
        <v>4</v>
      </c>
      <c r="E1302" s="432" t="s">
        <v>2033</v>
      </c>
      <c r="F1302" s="433">
        <v>1786</v>
      </c>
      <c r="G1302" s="456">
        <v>1751</v>
      </c>
      <c r="H1302" s="479">
        <v>1440</v>
      </c>
      <c r="I1302" s="435" t="s">
        <v>261</v>
      </c>
      <c r="J1302" s="436">
        <v>175</v>
      </c>
      <c r="K1302" s="437">
        <v>140</v>
      </c>
      <c r="L1302" s="438" t="s">
        <v>261</v>
      </c>
      <c r="M1302" s="475">
        <v>240</v>
      </c>
      <c r="N1302" s="437">
        <v>192</v>
      </c>
      <c r="O1302" s="438" t="s">
        <v>261</v>
      </c>
      <c r="P1302" s="475">
        <v>303</v>
      </c>
      <c r="Q1302" s="437">
        <v>243</v>
      </c>
      <c r="R1302" s="438" t="s">
        <v>261</v>
      </c>
      <c r="S1302" s="475">
        <v>383</v>
      </c>
      <c r="T1302" s="437">
        <v>307</v>
      </c>
      <c r="U1302" s="438" t="s">
        <v>261</v>
      </c>
      <c r="V1302" s="475">
        <v>2531</v>
      </c>
      <c r="W1302" s="437">
        <v>2025</v>
      </c>
      <c r="X1302" s="443" t="s">
        <v>222</v>
      </c>
      <c r="Y1302" s="436" t="s">
        <v>989</v>
      </c>
      <c r="Z1302" s="436">
        <v>96.7</v>
      </c>
      <c r="AA1302" s="436">
        <v>96.8</v>
      </c>
      <c r="AB1302" s="436">
        <v>96.2</v>
      </c>
      <c r="AC1302" s="436">
        <v>95.8</v>
      </c>
      <c r="AD1302" s="436">
        <v>60.8</v>
      </c>
      <c r="AE1302" s="436">
        <v>71.8</v>
      </c>
      <c r="AF1302" s="436">
        <v>76</v>
      </c>
      <c r="AG1302" s="436">
        <v>882</v>
      </c>
      <c r="AH1302" s="436">
        <v>2205</v>
      </c>
      <c r="AI1302" s="436">
        <v>955</v>
      </c>
      <c r="AJ1302" s="436">
        <v>716</v>
      </c>
      <c r="AK1302" s="432">
        <v>250</v>
      </c>
      <c r="AL1302" s="432">
        <v>260</v>
      </c>
      <c r="AM1302" s="432">
        <v>195</v>
      </c>
      <c r="AN1302" s="432">
        <v>22</v>
      </c>
      <c r="AO1302" s="432">
        <v>30</v>
      </c>
      <c r="AP1302" s="480">
        <v>2298</v>
      </c>
      <c r="AQ1302" s="480">
        <v>379</v>
      </c>
      <c r="AR1302" s="480">
        <v>1200</v>
      </c>
      <c r="AS1302" s="449">
        <v>66</v>
      </c>
      <c r="AT1302" s="432" t="s">
        <v>299</v>
      </c>
      <c r="AU1302" s="432" t="s">
        <v>197</v>
      </c>
      <c r="AV1302" s="450">
        <v>84</v>
      </c>
      <c r="AW1302" s="450">
        <v>97</v>
      </c>
      <c r="AX1302" s="450">
        <v>67</v>
      </c>
      <c r="AY1302" s="450">
        <v>74</v>
      </c>
      <c r="AZ1302" s="450">
        <v>79</v>
      </c>
      <c r="BA1302" s="450">
        <v>80</v>
      </c>
      <c r="BB1302" s="450">
        <v>74</v>
      </c>
      <c r="BC1302" s="450">
        <v>72</v>
      </c>
      <c r="BD1302" s="450">
        <v>60</v>
      </c>
      <c r="BE1302" s="450"/>
      <c r="BF1302" s="450"/>
      <c r="BG1302" s="451"/>
      <c r="BH1302" s="450"/>
      <c r="BI1302" s="446">
        <v>65</v>
      </c>
      <c r="BJ1302" s="482" t="s">
        <v>199</v>
      </c>
      <c r="BK1302" s="482" t="s">
        <v>1875</v>
      </c>
      <c r="BL1302" s="453">
        <v>1.1499999999999999</v>
      </c>
      <c r="BM1302" s="454">
        <v>40</v>
      </c>
      <c r="BN1302" s="454" t="s">
        <v>911</v>
      </c>
      <c r="BO1302" s="483" t="s">
        <v>912</v>
      </c>
      <c r="BP1302" s="454" t="s">
        <v>913</v>
      </c>
      <c r="BQ1302" s="454" t="s">
        <v>945</v>
      </c>
      <c r="BT1302" s="486"/>
    </row>
    <row r="1303" spans="1:72" ht="13.5" customHeight="1">
      <c r="A1303" s="54" t="s">
        <v>2133</v>
      </c>
      <c r="B1303" s="301" t="s">
        <v>2128</v>
      </c>
      <c r="C1303" s="432">
        <v>300</v>
      </c>
      <c r="D1303" s="432">
        <v>4</v>
      </c>
      <c r="E1303" s="432" t="s">
        <v>2134</v>
      </c>
      <c r="F1303" s="433">
        <v>1791</v>
      </c>
      <c r="G1303" s="456">
        <v>1761</v>
      </c>
      <c r="H1303" s="479">
        <v>1440</v>
      </c>
      <c r="I1303" s="435" t="s">
        <v>261</v>
      </c>
      <c r="J1303" s="436">
        <v>142</v>
      </c>
      <c r="K1303" s="437">
        <v>114</v>
      </c>
      <c r="L1303" s="438" t="s">
        <v>261</v>
      </c>
      <c r="M1303" s="475">
        <v>214</v>
      </c>
      <c r="N1303" s="437">
        <v>172</v>
      </c>
      <c r="O1303" s="438" t="s">
        <v>261</v>
      </c>
      <c r="P1303" s="475">
        <v>282</v>
      </c>
      <c r="Q1303" s="437">
        <v>226</v>
      </c>
      <c r="R1303" s="438" t="s">
        <v>261</v>
      </c>
      <c r="S1303" s="475">
        <v>356</v>
      </c>
      <c r="T1303" s="437">
        <v>285</v>
      </c>
      <c r="U1303" s="438" t="s">
        <v>261</v>
      </c>
      <c r="V1303" s="475">
        <v>2436</v>
      </c>
      <c r="W1303" s="437">
        <v>1949</v>
      </c>
      <c r="X1303" s="443" t="s">
        <v>222</v>
      </c>
      <c r="Y1303" s="436" t="s">
        <v>989</v>
      </c>
      <c r="Z1303" s="436">
        <v>95.3</v>
      </c>
      <c r="AA1303" s="436">
        <v>96.1</v>
      </c>
      <c r="AB1303" s="436">
        <v>96.2</v>
      </c>
      <c r="AC1303" s="436">
        <v>95.8</v>
      </c>
      <c r="AD1303" s="436">
        <v>69.5</v>
      </c>
      <c r="AE1303" s="436">
        <v>78.600000000000009</v>
      </c>
      <c r="AF1303" s="436">
        <v>82.3</v>
      </c>
      <c r="AG1303" s="436">
        <v>879</v>
      </c>
      <c r="AH1303" s="436">
        <v>2198</v>
      </c>
      <c r="AI1303" s="436">
        <v>1212</v>
      </c>
      <c r="AJ1303" s="436">
        <v>624</v>
      </c>
      <c r="AK1303" s="432">
        <v>250</v>
      </c>
      <c r="AL1303" s="432">
        <v>330</v>
      </c>
      <c r="AM1303" s="432">
        <v>170</v>
      </c>
      <c r="AN1303" s="432">
        <v>19</v>
      </c>
      <c r="AO1303" s="432">
        <v>23</v>
      </c>
      <c r="AP1303" s="480">
        <v>4371</v>
      </c>
      <c r="AQ1303" s="480">
        <v>515</v>
      </c>
      <c r="AR1303" s="480">
        <v>1200</v>
      </c>
      <c r="AS1303" s="449">
        <v>127</v>
      </c>
      <c r="AT1303" s="432" t="s">
        <v>299</v>
      </c>
      <c r="AU1303" s="432" t="s">
        <v>197</v>
      </c>
      <c r="AV1303" s="450">
        <v>81</v>
      </c>
      <c r="AW1303" s="450">
        <v>94</v>
      </c>
      <c r="AX1303" s="450">
        <v>74</v>
      </c>
      <c r="AY1303" s="450">
        <v>77</v>
      </c>
      <c r="AZ1303" s="450">
        <v>75</v>
      </c>
      <c r="BA1303" s="450">
        <v>72</v>
      </c>
      <c r="BB1303" s="450">
        <v>67</v>
      </c>
      <c r="BC1303" s="450">
        <v>62</v>
      </c>
      <c r="BD1303" s="450">
        <v>58</v>
      </c>
      <c r="BE1303" s="450"/>
      <c r="BF1303" s="450"/>
      <c r="BG1303" s="451"/>
      <c r="BH1303" s="450"/>
      <c r="BI1303" s="446">
        <v>65</v>
      </c>
      <c r="BJ1303" s="482" t="s">
        <v>199</v>
      </c>
      <c r="BK1303" s="482" t="s">
        <v>200</v>
      </c>
      <c r="BL1303" s="453">
        <v>1.1499999999999999</v>
      </c>
      <c r="BM1303" s="454">
        <v>40</v>
      </c>
      <c r="BN1303" s="454" t="s">
        <v>911</v>
      </c>
      <c r="BO1303" s="483" t="s">
        <v>912</v>
      </c>
      <c r="BP1303" s="454" t="s">
        <v>913</v>
      </c>
      <c r="BQ1303" s="454" t="s">
        <v>945</v>
      </c>
      <c r="BT1303" s="488"/>
    </row>
    <row r="1304" spans="1:72" ht="13.5" customHeight="1">
      <c r="A1304" s="54" t="s">
        <v>2135</v>
      </c>
      <c r="B1304" s="301" t="s">
        <v>2128</v>
      </c>
      <c r="C1304" s="432">
        <v>350</v>
      </c>
      <c r="D1304" s="432">
        <v>4</v>
      </c>
      <c r="E1304" s="432" t="s">
        <v>2042</v>
      </c>
      <c r="F1304" s="433">
        <v>1785</v>
      </c>
      <c r="G1304" s="456">
        <v>1710</v>
      </c>
      <c r="H1304" s="479">
        <v>1440</v>
      </c>
      <c r="I1304" s="435" t="s">
        <v>261</v>
      </c>
      <c r="J1304" s="436">
        <v>157</v>
      </c>
      <c r="K1304" s="437">
        <v>126</v>
      </c>
      <c r="L1304" s="438" t="s">
        <v>261</v>
      </c>
      <c r="M1304" s="475">
        <v>246</v>
      </c>
      <c r="N1304" s="437">
        <v>197</v>
      </c>
      <c r="O1304" s="438" t="s">
        <v>261</v>
      </c>
      <c r="P1304" s="475">
        <v>328</v>
      </c>
      <c r="Q1304" s="437">
        <v>263</v>
      </c>
      <c r="R1304" s="438" t="s">
        <v>261</v>
      </c>
      <c r="S1304" s="475">
        <v>422</v>
      </c>
      <c r="T1304" s="437">
        <v>338</v>
      </c>
      <c r="U1304" s="438" t="s">
        <v>261</v>
      </c>
      <c r="V1304" s="475">
        <v>2550</v>
      </c>
      <c r="W1304" s="437">
        <v>2040</v>
      </c>
      <c r="X1304" s="443" t="s">
        <v>231</v>
      </c>
      <c r="Y1304" s="436" t="s">
        <v>194</v>
      </c>
      <c r="Z1304" s="436">
        <v>96.6</v>
      </c>
      <c r="AA1304" s="436">
        <v>96.6</v>
      </c>
      <c r="AB1304" s="436">
        <v>96.2</v>
      </c>
      <c r="AC1304" s="436">
        <v>95.8</v>
      </c>
      <c r="AD1304" s="436">
        <v>67.599999999999994</v>
      </c>
      <c r="AE1304" s="436">
        <v>77</v>
      </c>
      <c r="AF1304" s="436">
        <v>81</v>
      </c>
      <c r="AG1304" s="436">
        <v>1028</v>
      </c>
      <c r="AH1304" s="436">
        <v>2570</v>
      </c>
      <c r="AI1304" s="436">
        <v>1028</v>
      </c>
      <c r="AJ1304" s="436">
        <v>643</v>
      </c>
      <c r="AK1304" s="432">
        <v>250</v>
      </c>
      <c r="AL1304" s="432">
        <v>280</v>
      </c>
      <c r="AM1304" s="432">
        <v>175</v>
      </c>
      <c r="AN1304" s="432">
        <v>25</v>
      </c>
      <c r="AO1304" s="432">
        <v>32</v>
      </c>
      <c r="AP1304" s="480">
        <v>2613</v>
      </c>
      <c r="AQ1304" s="480">
        <v>427</v>
      </c>
      <c r="AR1304" s="480">
        <v>1370</v>
      </c>
      <c r="AS1304" s="449">
        <v>78</v>
      </c>
      <c r="AT1304" s="432" t="s">
        <v>299</v>
      </c>
      <c r="AU1304" s="432" t="s">
        <v>197</v>
      </c>
      <c r="AV1304" s="450">
        <v>84</v>
      </c>
      <c r="AW1304" s="450">
        <v>97</v>
      </c>
      <c r="AX1304" s="450">
        <v>67</v>
      </c>
      <c r="AY1304" s="450">
        <v>74</v>
      </c>
      <c r="AZ1304" s="450">
        <v>79</v>
      </c>
      <c r="BA1304" s="450">
        <v>80</v>
      </c>
      <c r="BB1304" s="450">
        <v>74</v>
      </c>
      <c r="BC1304" s="450">
        <v>72</v>
      </c>
      <c r="BD1304" s="450">
        <v>60</v>
      </c>
      <c r="BE1304" s="450"/>
      <c r="BF1304" s="450"/>
      <c r="BG1304" s="451"/>
      <c r="BH1304" s="450"/>
      <c r="BI1304" s="446">
        <v>65</v>
      </c>
      <c r="BJ1304" s="482" t="s">
        <v>199</v>
      </c>
      <c r="BK1304" s="482" t="s">
        <v>1875</v>
      </c>
      <c r="BL1304" s="453">
        <v>1.1499999999999999</v>
      </c>
      <c r="BM1304" s="454">
        <v>40</v>
      </c>
      <c r="BN1304" s="454" t="s">
        <v>911</v>
      </c>
      <c r="BO1304" s="483" t="s">
        <v>912</v>
      </c>
      <c r="BP1304" s="454" t="s">
        <v>913</v>
      </c>
      <c r="BQ1304" s="454" t="s">
        <v>945</v>
      </c>
      <c r="BT1304" s="486"/>
    </row>
    <row r="1305" spans="1:72" ht="13.5" customHeight="1">
      <c r="A1305" s="54" t="s">
        <v>2136</v>
      </c>
      <c r="B1305" s="301" t="s">
        <v>2128</v>
      </c>
      <c r="C1305" s="432">
        <v>350</v>
      </c>
      <c r="D1305" s="432">
        <v>4</v>
      </c>
      <c r="E1305" s="432" t="s">
        <v>2134</v>
      </c>
      <c r="F1305" s="433">
        <v>1791</v>
      </c>
      <c r="G1305" s="456">
        <v>1761</v>
      </c>
      <c r="H1305" s="479">
        <v>1440</v>
      </c>
      <c r="I1305" s="435" t="s">
        <v>261</v>
      </c>
      <c r="J1305" s="436">
        <v>171</v>
      </c>
      <c r="K1305" s="437">
        <v>137</v>
      </c>
      <c r="L1305" s="438" t="s">
        <v>261</v>
      </c>
      <c r="M1305" s="475">
        <v>253</v>
      </c>
      <c r="N1305" s="437">
        <v>203</v>
      </c>
      <c r="O1305" s="438" t="s">
        <v>261</v>
      </c>
      <c r="P1305" s="475">
        <v>330</v>
      </c>
      <c r="Q1305" s="437">
        <v>264</v>
      </c>
      <c r="R1305" s="438" t="s">
        <v>261</v>
      </c>
      <c r="S1305" s="475">
        <v>418</v>
      </c>
      <c r="T1305" s="437">
        <v>335</v>
      </c>
      <c r="U1305" s="438" t="s">
        <v>261</v>
      </c>
      <c r="V1305" s="475">
        <v>2841</v>
      </c>
      <c r="W1305" s="437">
        <v>2273</v>
      </c>
      <c r="X1305" s="443" t="s">
        <v>222</v>
      </c>
      <c r="Y1305" s="436" t="s">
        <v>989</v>
      </c>
      <c r="Z1305" s="436">
        <v>95.399999999999991</v>
      </c>
      <c r="AA1305" s="436">
        <v>96</v>
      </c>
      <c r="AB1305" s="436">
        <v>96.2</v>
      </c>
      <c r="AC1305" s="436">
        <v>95.8</v>
      </c>
      <c r="AD1305" s="436">
        <v>68.5</v>
      </c>
      <c r="AE1305" s="436">
        <v>77.7</v>
      </c>
      <c r="AF1305" s="436">
        <v>81.599999999999994</v>
      </c>
      <c r="AG1305" s="436">
        <v>1025</v>
      </c>
      <c r="AH1305" s="436">
        <v>2563</v>
      </c>
      <c r="AI1305" s="436">
        <v>1212</v>
      </c>
      <c r="AJ1305" s="436">
        <v>643</v>
      </c>
      <c r="AK1305" s="432">
        <v>250</v>
      </c>
      <c r="AL1305" s="432">
        <v>330</v>
      </c>
      <c r="AM1305" s="432">
        <v>175</v>
      </c>
      <c r="AN1305" s="432">
        <v>19</v>
      </c>
      <c r="AO1305" s="432">
        <v>23</v>
      </c>
      <c r="AP1305" s="480">
        <v>4386</v>
      </c>
      <c r="AQ1305" s="480">
        <v>515</v>
      </c>
      <c r="AR1305" s="480">
        <v>1370</v>
      </c>
      <c r="AS1305" s="449">
        <v>127</v>
      </c>
      <c r="AT1305" s="432" t="s">
        <v>299</v>
      </c>
      <c r="AU1305" s="432" t="s">
        <v>197</v>
      </c>
      <c r="AV1305" s="450">
        <v>81</v>
      </c>
      <c r="AW1305" s="450">
        <v>94</v>
      </c>
      <c r="AX1305" s="450">
        <v>74</v>
      </c>
      <c r="AY1305" s="450">
        <v>77</v>
      </c>
      <c r="AZ1305" s="450">
        <v>75</v>
      </c>
      <c r="BA1305" s="450">
        <v>72</v>
      </c>
      <c r="BB1305" s="450">
        <v>67</v>
      </c>
      <c r="BC1305" s="450">
        <v>62</v>
      </c>
      <c r="BD1305" s="450">
        <v>58</v>
      </c>
      <c r="BE1305" s="450"/>
      <c r="BF1305" s="450"/>
      <c r="BG1305" s="451"/>
      <c r="BH1305" s="450"/>
      <c r="BI1305" s="446">
        <v>65</v>
      </c>
      <c r="BJ1305" s="482" t="s">
        <v>199</v>
      </c>
      <c r="BK1305" s="482" t="s">
        <v>200</v>
      </c>
      <c r="BL1305" s="453">
        <v>1.1499999999999999</v>
      </c>
      <c r="BM1305" s="454">
        <v>40</v>
      </c>
      <c r="BN1305" s="454" t="s">
        <v>911</v>
      </c>
      <c r="BO1305" s="483" t="s">
        <v>912</v>
      </c>
      <c r="BP1305" s="454" t="s">
        <v>913</v>
      </c>
      <c r="BQ1305" s="454" t="s">
        <v>945</v>
      </c>
      <c r="BT1305" s="488"/>
    </row>
    <row r="1306" spans="1:72" ht="13.5" customHeight="1">
      <c r="A1306" s="54" t="s">
        <v>2137</v>
      </c>
      <c r="B1306" s="301" t="s">
        <v>2128</v>
      </c>
      <c r="C1306" s="432">
        <v>400</v>
      </c>
      <c r="D1306" s="432">
        <v>4</v>
      </c>
      <c r="E1306" s="432" t="s">
        <v>2042</v>
      </c>
      <c r="F1306" s="433">
        <v>1785</v>
      </c>
      <c r="G1306" s="456">
        <v>1744</v>
      </c>
      <c r="H1306" s="479">
        <v>1440</v>
      </c>
      <c r="I1306" s="435" t="s">
        <v>261</v>
      </c>
      <c r="J1306" s="436">
        <v>215</v>
      </c>
      <c r="K1306" s="437">
        <v>172</v>
      </c>
      <c r="L1306" s="438" t="s">
        <v>261</v>
      </c>
      <c r="M1306" s="475">
        <v>305</v>
      </c>
      <c r="N1306" s="437">
        <v>244</v>
      </c>
      <c r="O1306" s="438" t="s">
        <v>261</v>
      </c>
      <c r="P1306" s="475">
        <v>394</v>
      </c>
      <c r="Q1306" s="437">
        <v>316</v>
      </c>
      <c r="R1306" s="438" t="s">
        <v>261</v>
      </c>
      <c r="S1306" s="475">
        <v>495</v>
      </c>
      <c r="T1306" s="437">
        <v>396</v>
      </c>
      <c r="U1306" s="438" t="s">
        <v>261</v>
      </c>
      <c r="V1306" s="475">
        <v>3224</v>
      </c>
      <c r="W1306" s="437">
        <v>2580</v>
      </c>
      <c r="X1306" s="443" t="s">
        <v>222</v>
      </c>
      <c r="Y1306" s="436" t="s">
        <v>989</v>
      </c>
      <c r="Z1306" s="436">
        <v>96.399999999999991</v>
      </c>
      <c r="AA1306" s="436">
        <v>96.5</v>
      </c>
      <c r="AB1306" s="436">
        <v>96.2</v>
      </c>
      <c r="AC1306" s="436">
        <v>95.8</v>
      </c>
      <c r="AD1306" s="436">
        <v>63.5</v>
      </c>
      <c r="AE1306" s="436">
        <v>74</v>
      </c>
      <c r="AF1306" s="436">
        <v>78.400000000000006</v>
      </c>
      <c r="AG1306" s="436">
        <v>1174</v>
      </c>
      <c r="AH1306" s="436">
        <v>3288</v>
      </c>
      <c r="AI1306" s="436">
        <v>1101</v>
      </c>
      <c r="AJ1306" s="436">
        <v>734</v>
      </c>
      <c r="AK1306" s="432">
        <v>280</v>
      </c>
      <c r="AL1306" s="432">
        <v>300</v>
      </c>
      <c r="AM1306" s="432">
        <v>200</v>
      </c>
      <c r="AN1306" s="432">
        <v>21</v>
      </c>
      <c r="AO1306" s="432">
        <v>26</v>
      </c>
      <c r="AP1306" s="480">
        <v>2770</v>
      </c>
      <c r="AQ1306" s="480">
        <v>454</v>
      </c>
      <c r="AR1306" s="480">
        <v>1550</v>
      </c>
      <c r="AS1306" s="449">
        <v>82</v>
      </c>
      <c r="AT1306" s="432" t="s">
        <v>299</v>
      </c>
      <c r="AU1306" s="432" t="s">
        <v>197</v>
      </c>
      <c r="AV1306" s="450">
        <v>84</v>
      </c>
      <c r="AW1306" s="450">
        <v>97</v>
      </c>
      <c r="AX1306" s="450">
        <v>67</v>
      </c>
      <c r="AY1306" s="450">
        <v>74</v>
      </c>
      <c r="AZ1306" s="450">
        <v>79</v>
      </c>
      <c r="BA1306" s="450">
        <v>80</v>
      </c>
      <c r="BB1306" s="450">
        <v>74</v>
      </c>
      <c r="BC1306" s="450">
        <v>72</v>
      </c>
      <c r="BD1306" s="450">
        <v>60</v>
      </c>
      <c r="BE1306" s="450"/>
      <c r="BF1306" s="450"/>
      <c r="BG1306" s="451"/>
      <c r="BH1306" s="450"/>
      <c r="BI1306" s="446">
        <v>65</v>
      </c>
      <c r="BJ1306" s="482" t="s">
        <v>199</v>
      </c>
      <c r="BK1306" s="482" t="s">
        <v>1875</v>
      </c>
      <c r="BL1306" s="453">
        <v>1.1499999999999999</v>
      </c>
      <c r="BM1306" s="454">
        <v>40</v>
      </c>
      <c r="BN1306" s="454" t="s">
        <v>911</v>
      </c>
      <c r="BO1306" s="483" t="s">
        <v>912</v>
      </c>
      <c r="BP1306" s="454" t="s">
        <v>913</v>
      </c>
      <c r="BQ1306" s="454" t="s">
        <v>945</v>
      </c>
      <c r="BT1306" s="486"/>
    </row>
    <row r="1307" spans="1:72" ht="13.5" customHeight="1">
      <c r="A1307" s="54" t="s">
        <v>2138</v>
      </c>
      <c r="B1307" s="301" t="s">
        <v>2128</v>
      </c>
      <c r="C1307" s="432">
        <v>400</v>
      </c>
      <c r="D1307" s="432">
        <v>4</v>
      </c>
      <c r="E1307" s="432" t="s">
        <v>2134</v>
      </c>
      <c r="F1307" s="433">
        <v>1791</v>
      </c>
      <c r="G1307" s="456">
        <v>1761</v>
      </c>
      <c r="H1307" s="479">
        <v>1440</v>
      </c>
      <c r="I1307" s="435" t="s">
        <v>261</v>
      </c>
      <c r="J1307" s="436">
        <v>200</v>
      </c>
      <c r="K1307" s="437">
        <v>160</v>
      </c>
      <c r="L1307" s="438" t="s">
        <v>261</v>
      </c>
      <c r="M1307" s="475">
        <v>291</v>
      </c>
      <c r="N1307" s="437">
        <v>233</v>
      </c>
      <c r="O1307" s="438" t="s">
        <v>261</v>
      </c>
      <c r="P1307" s="475">
        <v>379</v>
      </c>
      <c r="Q1307" s="437">
        <v>304</v>
      </c>
      <c r="R1307" s="438" t="s">
        <v>261</v>
      </c>
      <c r="S1307" s="475">
        <v>479</v>
      </c>
      <c r="T1307" s="437">
        <v>384</v>
      </c>
      <c r="U1307" s="438" t="s">
        <v>261</v>
      </c>
      <c r="V1307" s="475">
        <v>3584</v>
      </c>
      <c r="W1307" s="437">
        <v>2868</v>
      </c>
      <c r="X1307" s="443" t="s">
        <v>222</v>
      </c>
      <c r="Y1307" s="436" t="s">
        <v>989</v>
      </c>
      <c r="Z1307" s="436">
        <v>95.5</v>
      </c>
      <c r="AA1307" s="436">
        <v>96.1</v>
      </c>
      <c r="AB1307" s="436">
        <v>96.2</v>
      </c>
      <c r="AC1307" s="436">
        <v>95.8</v>
      </c>
      <c r="AD1307" s="436">
        <v>67.7</v>
      </c>
      <c r="AE1307" s="436">
        <v>77.2</v>
      </c>
      <c r="AF1307" s="436">
        <v>81.3</v>
      </c>
      <c r="AG1307" s="436">
        <v>1172</v>
      </c>
      <c r="AH1307" s="436">
        <v>3048</v>
      </c>
      <c r="AI1307" s="436">
        <v>1212</v>
      </c>
      <c r="AJ1307" s="436">
        <v>753</v>
      </c>
      <c r="AK1307" s="432">
        <v>260</v>
      </c>
      <c r="AL1307" s="432">
        <v>330</v>
      </c>
      <c r="AM1307" s="432">
        <v>205</v>
      </c>
      <c r="AN1307" s="432">
        <v>19</v>
      </c>
      <c r="AO1307" s="432">
        <v>23</v>
      </c>
      <c r="AP1307" s="480">
        <v>4430</v>
      </c>
      <c r="AQ1307" s="480">
        <v>553</v>
      </c>
      <c r="AR1307" s="480">
        <v>1550</v>
      </c>
      <c r="AS1307" s="449">
        <v>135</v>
      </c>
      <c r="AT1307" s="432" t="s">
        <v>299</v>
      </c>
      <c r="AU1307" s="432" t="s">
        <v>197</v>
      </c>
      <c r="AV1307" s="450">
        <v>81</v>
      </c>
      <c r="AW1307" s="450">
        <v>94</v>
      </c>
      <c r="AX1307" s="450">
        <v>74</v>
      </c>
      <c r="AY1307" s="450">
        <v>77</v>
      </c>
      <c r="AZ1307" s="450">
        <v>75</v>
      </c>
      <c r="BA1307" s="450">
        <v>72</v>
      </c>
      <c r="BB1307" s="450">
        <v>67</v>
      </c>
      <c r="BC1307" s="450">
        <v>62</v>
      </c>
      <c r="BD1307" s="450">
        <v>58</v>
      </c>
      <c r="BE1307" s="450"/>
      <c r="BF1307" s="450"/>
      <c r="BG1307" s="451"/>
      <c r="BH1307" s="450"/>
      <c r="BI1307" s="446">
        <v>65</v>
      </c>
      <c r="BJ1307" s="482" t="s">
        <v>199</v>
      </c>
      <c r="BK1307" s="482" t="s">
        <v>200</v>
      </c>
      <c r="BL1307" s="453">
        <v>1.1499999999999999</v>
      </c>
      <c r="BM1307" s="454">
        <v>40</v>
      </c>
      <c r="BN1307" s="454" t="s">
        <v>911</v>
      </c>
      <c r="BO1307" s="483" t="s">
        <v>912</v>
      </c>
      <c r="BP1307" s="454" t="s">
        <v>913</v>
      </c>
      <c r="BQ1307" s="454" t="s">
        <v>945</v>
      </c>
      <c r="BT1307" s="488"/>
    </row>
    <row r="1308" spans="1:72" ht="13.5" customHeight="1">
      <c r="A1308" s="54" t="s">
        <v>2139</v>
      </c>
      <c r="B1308" s="301" t="s">
        <v>2128</v>
      </c>
      <c r="C1308" s="432">
        <v>450</v>
      </c>
      <c r="D1308" s="432">
        <v>4</v>
      </c>
      <c r="E1308" s="432" t="s">
        <v>1885</v>
      </c>
      <c r="F1308" s="433">
        <v>1791</v>
      </c>
      <c r="G1308" s="456">
        <v>1761</v>
      </c>
      <c r="H1308" s="479">
        <v>1440</v>
      </c>
      <c r="I1308" s="435" t="s">
        <v>261</v>
      </c>
      <c r="J1308" s="436">
        <v>211</v>
      </c>
      <c r="K1308" s="437">
        <v>169</v>
      </c>
      <c r="L1308" s="438" t="s">
        <v>261</v>
      </c>
      <c r="M1308" s="475">
        <v>317</v>
      </c>
      <c r="N1308" s="437">
        <v>254</v>
      </c>
      <c r="O1308" s="438" t="s">
        <v>261</v>
      </c>
      <c r="P1308" s="475">
        <v>418</v>
      </c>
      <c r="Q1308" s="437">
        <v>335</v>
      </c>
      <c r="R1308" s="438" t="s">
        <v>261</v>
      </c>
      <c r="S1308" s="475">
        <v>531</v>
      </c>
      <c r="T1308" s="437">
        <v>425</v>
      </c>
      <c r="U1308" s="438" t="s">
        <v>261</v>
      </c>
      <c r="V1308" s="475">
        <v>3733</v>
      </c>
      <c r="W1308" s="437">
        <v>2987</v>
      </c>
      <c r="X1308" s="443" t="s">
        <v>222</v>
      </c>
      <c r="Y1308" s="436" t="s">
        <v>989</v>
      </c>
      <c r="Z1308" s="436">
        <v>95.899999999999991</v>
      </c>
      <c r="AA1308" s="436">
        <v>96.5</v>
      </c>
      <c r="AB1308" s="436">
        <v>96.5</v>
      </c>
      <c r="AC1308" s="436">
        <v>96.2</v>
      </c>
      <c r="AD1308" s="436">
        <v>69.399999999999991</v>
      </c>
      <c r="AE1308" s="436">
        <v>78.600000000000009</v>
      </c>
      <c r="AF1308" s="436">
        <v>82.3</v>
      </c>
      <c r="AG1308" s="436">
        <v>1317</v>
      </c>
      <c r="AH1308" s="436">
        <v>3425</v>
      </c>
      <c r="AI1308" s="436">
        <v>1212</v>
      </c>
      <c r="AJ1308" s="436">
        <v>624</v>
      </c>
      <c r="AK1308" s="432">
        <v>260</v>
      </c>
      <c r="AL1308" s="432">
        <v>330</v>
      </c>
      <c r="AM1308" s="432">
        <v>170</v>
      </c>
      <c r="AN1308" s="432">
        <v>17</v>
      </c>
      <c r="AO1308" s="432">
        <v>21</v>
      </c>
      <c r="AP1308" s="480">
        <v>4658</v>
      </c>
      <c r="AQ1308" s="480">
        <v>626</v>
      </c>
      <c r="AR1308" s="480">
        <v>1710</v>
      </c>
      <c r="AS1308" s="449">
        <v>150</v>
      </c>
      <c r="AT1308" s="432" t="s">
        <v>299</v>
      </c>
      <c r="AU1308" s="432" t="s">
        <v>197</v>
      </c>
      <c r="AV1308" s="450">
        <v>81</v>
      </c>
      <c r="AW1308" s="450">
        <v>94</v>
      </c>
      <c r="AX1308" s="450">
        <v>74</v>
      </c>
      <c r="AY1308" s="450">
        <v>77</v>
      </c>
      <c r="AZ1308" s="450">
        <v>75</v>
      </c>
      <c r="BA1308" s="450">
        <v>72</v>
      </c>
      <c r="BB1308" s="450">
        <v>67</v>
      </c>
      <c r="BC1308" s="450">
        <v>62</v>
      </c>
      <c r="BD1308" s="450">
        <v>58</v>
      </c>
      <c r="BE1308" s="450"/>
      <c r="BF1308" s="450"/>
      <c r="BG1308" s="451"/>
      <c r="BH1308" s="450"/>
      <c r="BI1308" s="446">
        <v>65</v>
      </c>
      <c r="BJ1308" s="482" t="s">
        <v>199</v>
      </c>
      <c r="BK1308" s="482" t="s">
        <v>200</v>
      </c>
      <c r="BL1308" s="453">
        <v>1.1499999999999999</v>
      </c>
      <c r="BM1308" s="454">
        <v>40</v>
      </c>
      <c r="BN1308" s="454" t="s">
        <v>911</v>
      </c>
      <c r="BO1308" s="483" t="s">
        <v>912</v>
      </c>
      <c r="BP1308" s="454" t="s">
        <v>913</v>
      </c>
      <c r="BQ1308" s="454" t="s">
        <v>945</v>
      </c>
      <c r="BT1308" s="486"/>
    </row>
    <row r="1309" spans="1:72" ht="13.5" customHeight="1">
      <c r="A1309" s="54" t="s">
        <v>2140</v>
      </c>
      <c r="B1309" s="301" t="s">
        <v>2128</v>
      </c>
      <c r="C1309" s="432">
        <v>450</v>
      </c>
      <c r="D1309" s="432">
        <v>4</v>
      </c>
      <c r="E1309" s="432" t="s">
        <v>2141</v>
      </c>
      <c r="F1309" s="433">
        <v>1791</v>
      </c>
      <c r="G1309" s="456">
        <v>1761</v>
      </c>
      <c r="H1309" s="479">
        <v>1440</v>
      </c>
      <c r="I1309" s="435" t="s">
        <v>261</v>
      </c>
      <c r="J1309" s="436">
        <v>211</v>
      </c>
      <c r="K1309" s="437">
        <v>169</v>
      </c>
      <c r="L1309" s="438" t="s">
        <v>261</v>
      </c>
      <c r="M1309" s="475">
        <v>317</v>
      </c>
      <c r="N1309" s="437">
        <v>254</v>
      </c>
      <c r="O1309" s="438" t="s">
        <v>261</v>
      </c>
      <c r="P1309" s="475">
        <v>418</v>
      </c>
      <c r="Q1309" s="437">
        <v>335</v>
      </c>
      <c r="R1309" s="438" t="s">
        <v>261</v>
      </c>
      <c r="S1309" s="475">
        <v>531</v>
      </c>
      <c r="T1309" s="437">
        <v>425</v>
      </c>
      <c r="U1309" s="438" t="s">
        <v>261</v>
      </c>
      <c r="V1309" s="475">
        <v>3733</v>
      </c>
      <c r="W1309" s="437">
        <v>2987</v>
      </c>
      <c r="X1309" s="443" t="s">
        <v>222</v>
      </c>
      <c r="Y1309" s="436" t="s">
        <v>989</v>
      </c>
      <c r="Z1309" s="436">
        <v>95.899999999999991</v>
      </c>
      <c r="AA1309" s="436">
        <v>96.5</v>
      </c>
      <c r="AB1309" s="436">
        <v>96.5</v>
      </c>
      <c r="AC1309" s="436">
        <v>96.2</v>
      </c>
      <c r="AD1309" s="436">
        <v>69.399999999999991</v>
      </c>
      <c r="AE1309" s="436">
        <v>78.600000000000009</v>
      </c>
      <c r="AF1309" s="436">
        <v>82.3</v>
      </c>
      <c r="AG1309" s="436">
        <v>1317</v>
      </c>
      <c r="AH1309" s="436">
        <v>3425</v>
      </c>
      <c r="AI1309" s="436">
        <v>1212</v>
      </c>
      <c r="AJ1309" s="436">
        <v>624</v>
      </c>
      <c r="AK1309" s="432">
        <v>260</v>
      </c>
      <c r="AL1309" s="432">
        <v>330</v>
      </c>
      <c r="AM1309" s="432">
        <v>170</v>
      </c>
      <c r="AN1309" s="432">
        <v>17</v>
      </c>
      <c r="AO1309" s="432">
        <v>21</v>
      </c>
      <c r="AP1309" s="480">
        <v>4641</v>
      </c>
      <c r="AQ1309" s="480">
        <v>628</v>
      </c>
      <c r="AR1309" s="480">
        <v>1710</v>
      </c>
      <c r="AS1309" s="449">
        <v>150</v>
      </c>
      <c r="AT1309" s="432" t="s">
        <v>299</v>
      </c>
      <c r="AU1309" s="432" t="s">
        <v>197</v>
      </c>
      <c r="AV1309" s="450">
        <v>81</v>
      </c>
      <c r="AW1309" s="450">
        <v>94</v>
      </c>
      <c r="AX1309" s="450">
        <v>74</v>
      </c>
      <c r="AY1309" s="450">
        <v>77</v>
      </c>
      <c r="AZ1309" s="450">
        <v>75</v>
      </c>
      <c r="BA1309" s="450">
        <v>72</v>
      </c>
      <c r="BB1309" s="450">
        <v>67</v>
      </c>
      <c r="BC1309" s="450">
        <v>62</v>
      </c>
      <c r="BD1309" s="450">
        <v>58</v>
      </c>
      <c r="BE1309" s="450"/>
      <c r="BF1309" s="450"/>
      <c r="BG1309" s="451"/>
      <c r="BH1309" s="450"/>
      <c r="BI1309" s="446">
        <v>65</v>
      </c>
      <c r="BJ1309" s="482" t="s">
        <v>199</v>
      </c>
      <c r="BK1309" s="482" t="s">
        <v>200</v>
      </c>
      <c r="BL1309" s="453">
        <v>1.1499999999999999</v>
      </c>
      <c r="BM1309" s="454">
        <v>40</v>
      </c>
      <c r="BN1309" s="454" t="s">
        <v>911</v>
      </c>
      <c r="BO1309" s="483" t="s">
        <v>912</v>
      </c>
      <c r="BP1309" s="454" t="s">
        <v>913</v>
      </c>
      <c r="BQ1309" s="454" t="s">
        <v>945</v>
      </c>
      <c r="BT1309" s="488"/>
    </row>
    <row r="1310" spans="1:72" ht="13.5" customHeight="1">
      <c r="A1310" s="54" t="s">
        <v>2142</v>
      </c>
      <c r="B1310" s="301" t="s">
        <v>2128</v>
      </c>
      <c r="C1310" s="432">
        <v>500</v>
      </c>
      <c r="D1310" s="432">
        <v>4</v>
      </c>
      <c r="E1310" s="432" t="s">
        <v>1887</v>
      </c>
      <c r="F1310" s="433">
        <v>1790</v>
      </c>
      <c r="G1310" s="456">
        <v>1759</v>
      </c>
      <c r="H1310" s="479">
        <v>1440</v>
      </c>
      <c r="I1310" s="435" t="s">
        <v>261</v>
      </c>
      <c r="J1310" s="436">
        <v>212</v>
      </c>
      <c r="K1310" s="437">
        <v>170</v>
      </c>
      <c r="L1310" s="438" t="s">
        <v>261</v>
      </c>
      <c r="M1310" s="475">
        <v>335</v>
      </c>
      <c r="N1310" s="437">
        <v>268</v>
      </c>
      <c r="O1310" s="438" t="s">
        <v>261</v>
      </c>
      <c r="P1310" s="475">
        <v>447</v>
      </c>
      <c r="Q1310" s="437">
        <v>358</v>
      </c>
      <c r="R1310" s="438" t="s">
        <v>261</v>
      </c>
      <c r="S1310" s="475">
        <v>578</v>
      </c>
      <c r="T1310" s="437">
        <v>463</v>
      </c>
      <c r="U1310" s="438" t="s">
        <v>261</v>
      </c>
      <c r="V1310" s="475">
        <v>4049</v>
      </c>
      <c r="W1310" s="437">
        <v>3240</v>
      </c>
      <c r="X1310" s="443" t="s">
        <v>222</v>
      </c>
      <c r="Y1310" s="436" t="s">
        <v>989</v>
      </c>
      <c r="Z1310" s="436">
        <v>96.899999999999991</v>
      </c>
      <c r="AA1310" s="436">
        <v>97</v>
      </c>
      <c r="AB1310" s="436">
        <v>96.7</v>
      </c>
      <c r="AC1310" s="436">
        <v>96.4</v>
      </c>
      <c r="AD1310" s="436">
        <v>72.2</v>
      </c>
      <c r="AE1310" s="436">
        <v>80.400000000000006</v>
      </c>
      <c r="AF1310" s="436">
        <v>83.7</v>
      </c>
      <c r="AG1310" s="436">
        <v>1470</v>
      </c>
      <c r="AH1310" s="436">
        <v>3822</v>
      </c>
      <c r="AI1310" s="436">
        <v>1101</v>
      </c>
      <c r="AJ1310" s="436">
        <v>643</v>
      </c>
      <c r="AK1310" s="432">
        <v>260</v>
      </c>
      <c r="AL1310" s="432">
        <v>300</v>
      </c>
      <c r="AM1310" s="432">
        <v>175</v>
      </c>
      <c r="AN1310" s="432">
        <v>18</v>
      </c>
      <c r="AO1310" s="432">
        <v>22</v>
      </c>
      <c r="AP1310" s="480">
        <v>4412</v>
      </c>
      <c r="AQ1310" s="480">
        <v>700</v>
      </c>
      <c r="AR1310" s="480">
        <v>1880</v>
      </c>
      <c r="AS1310" s="449">
        <v>166</v>
      </c>
      <c r="AT1310" s="432" t="s">
        <v>299</v>
      </c>
      <c r="AU1310" s="432" t="s">
        <v>197</v>
      </c>
      <c r="AV1310" s="450">
        <v>81</v>
      </c>
      <c r="AW1310" s="450">
        <v>94</v>
      </c>
      <c r="AX1310" s="450">
        <v>74</v>
      </c>
      <c r="AY1310" s="450">
        <v>77</v>
      </c>
      <c r="AZ1310" s="450">
        <v>75</v>
      </c>
      <c r="BA1310" s="450">
        <v>72</v>
      </c>
      <c r="BB1310" s="450">
        <v>67</v>
      </c>
      <c r="BC1310" s="450">
        <v>62</v>
      </c>
      <c r="BD1310" s="450">
        <v>58</v>
      </c>
      <c r="BE1310" s="450"/>
      <c r="BF1310" s="450"/>
      <c r="BG1310" s="451"/>
      <c r="BH1310" s="450"/>
      <c r="BI1310" s="446">
        <v>65</v>
      </c>
      <c r="BJ1310" s="482" t="s">
        <v>199</v>
      </c>
      <c r="BK1310" s="482" t="s">
        <v>200</v>
      </c>
      <c r="BL1310" s="453">
        <v>1.1499999999999999</v>
      </c>
      <c r="BM1310" s="454">
        <v>40</v>
      </c>
      <c r="BN1310" s="454" t="s">
        <v>911</v>
      </c>
      <c r="BO1310" s="483" t="s">
        <v>912</v>
      </c>
      <c r="BP1310" s="454" t="s">
        <v>913</v>
      </c>
      <c r="BQ1310" s="454" t="s">
        <v>945</v>
      </c>
      <c r="BT1310" s="486"/>
    </row>
    <row r="1311" spans="1:72" ht="13.5" customHeight="1">
      <c r="A1311" s="54" t="s">
        <v>2143</v>
      </c>
      <c r="B1311" s="301" t="s">
        <v>2128</v>
      </c>
      <c r="C1311" s="432">
        <v>500</v>
      </c>
      <c r="D1311" s="432">
        <v>4</v>
      </c>
      <c r="E1311" s="432" t="s">
        <v>2141</v>
      </c>
      <c r="F1311" s="433">
        <v>1790</v>
      </c>
      <c r="G1311" s="456">
        <v>1759</v>
      </c>
      <c r="H1311" s="479">
        <v>1440</v>
      </c>
      <c r="I1311" s="435" t="s">
        <v>261</v>
      </c>
      <c r="J1311" s="436">
        <v>212</v>
      </c>
      <c r="K1311" s="437">
        <v>170</v>
      </c>
      <c r="L1311" s="438" t="s">
        <v>261</v>
      </c>
      <c r="M1311" s="475">
        <v>335</v>
      </c>
      <c r="N1311" s="437">
        <v>268</v>
      </c>
      <c r="O1311" s="438" t="s">
        <v>261</v>
      </c>
      <c r="P1311" s="475">
        <v>447</v>
      </c>
      <c r="Q1311" s="437">
        <v>358</v>
      </c>
      <c r="R1311" s="438" t="s">
        <v>261</v>
      </c>
      <c r="S1311" s="475">
        <v>578</v>
      </c>
      <c r="T1311" s="437">
        <v>463</v>
      </c>
      <c r="U1311" s="438" t="s">
        <v>261</v>
      </c>
      <c r="V1311" s="475">
        <v>4049</v>
      </c>
      <c r="W1311" s="437">
        <v>3240</v>
      </c>
      <c r="X1311" s="443" t="s">
        <v>222</v>
      </c>
      <c r="Y1311" s="436" t="s">
        <v>989</v>
      </c>
      <c r="Z1311" s="436">
        <v>96.899999999999991</v>
      </c>
      <c r="AA1311" s="436">
        <v>97</v>
      </c>
      <c r="AB1311" s="436">
        <v>96.7</v>
      </c>
      <c r="AC1311" s="436">
        <v>96.4</v>
      </c>
      <c r="AD1311" s="436">
        <v>72.2</v>
      </c>
      <c r="AE1311" s="436">
        <v>80.400000000000006</v>
      </c>
      <c r="AF1311" s="436">
        <v>83.7</v>
      </c>
      <c r="AG1311" s="436">
        <v>1470</v>
      </c>
      <c r="AH1311" s="436">
        <v>3822</v>
      </c>
      <c r="AI1311" s="436">
        <v>1101</v>
      </c>
      <c r="AJ1311" s="436">
        <v>643</v>
      </c>
      <c r="AK1311" s="432">
        <v>260</v>
      </c>
      <c r="AL1311" s="432">
        <v>300</v>
      </c>
      <c r="AM1311" s="432">
        <v>175</v>
      </c>
      <c r="AN1311" s="432">
        <v>18</v>
      </c>
      <c r="AO1311" s="432">
        <v>22</v>
      </c>
      <c r="AP1311" s="480">
        <v>5014</v>
      </c>
      <c r="AQ1311" s="480">
        <v>702</v>
      </c>
      <c r="AR1311" s="480">
        <v>1880</v>
      </c>
      <c r="AS1311" s="449">
        <v>166</v>
      </c>
      <c r="AT1311" s="432" t="s">
        <v>299</v>
      </c>
      <c r="AU1311" s="432" t="s">
        <v>197</v>
      </c>
      <c r="AV1311" s="450">
        <v>81</v>
      </c>
      <c r="AW1311" s="450">
        <v>94</v>
      </c>
      <c r="AX1311" s="450">
        <v>74</v>
      </c>
      <c r="AY1311" s="450">
        <v>77</v>
      </c>
      <c r="AZ1311" s="450">
        <v>75</v>
      </c>
      <c r="BA1311" s="450">
        <v>72</v>
      </c>
      <c r="BB1311" s="450">
        <v>67</v>
      </c>
      <c r="BC1311" s="450">
        <v>62</v>
      </c>
      <c r="BD1311" s="450">
        <v>58</v>
      </c>
      <c r="BE1311" s="450"/>
      <c r="BF1311" s="450"/>
      <c r="BG1311" s="451"/>
      <c r="BH1311" s="450"/>
      <c r="BI1311" s="446">
        <v>65</v>
      </c>
      <c r="BJ1311" s="482" t="s">
        <v>199</v>
      </c>
      <c r="BK1311" s="482" t="s">
        <v>200</v>
      </c>
      <c r="BL1311" s="453">
        <v>1.1499999999999999</v>
      </c>
      <c r="BM1311" s="454">
        <v>40</v>
      </c>
      <c r="BN1311" s="454" t="s">
        <v>911</v>
      </c>
      <c r="BO1311" s="483" t="s">
        <v>912</v>
      </c>
      <c r="BP1311" s="454" t="s">
        <v>913</v>
      </c>
      <c r="BQ1311" s="454" t="s">
        <v>945</v>
      </c>
      <c r="BT1311" s="488"/>
    </row>
    <row r="1312" spans="1:72" ht="13.5" customHeight="1">
      <c r="A1312" s="54" t="s">
        <v>2144</v>
      </c>
      <c r="B1312" s="301" t="s">
        <v>2128</v>
      </c>
      <c r="C1312" s="432">
        <v>600</v>
      </c>
      <c r="D1312" s="432">
        <v>4</v>
      </c>
      <c r="E1312" s="432" t="s">
        <v>2145</v>
      </c>
      <c r="F1312" s="433">
        <v>1789</v>
      </c>
      <c r="G1312" s="456">
        <v>1759</v>
      </c>
      <c r="H1312" s="479">
        <v>1440</v>
      </c>
      <c r="I1312" s="435" t="s">
        <v>261</v>
      </c>
      <c r="J1312" s="436">
        <v>242</v>
      </c>
      <c r="K1312" s="437">
        <v>194</v>
      </c>
      <c r="L1312" s="438" t="s">
        <v>261</v>
      </c>
      <c r="M1312" s="475">
        <v>396</v>
      </c>
      <c r="N1312" s="437">
        <v>317</v>
      </c>
      <c r="O1312" s="438" t="s">
        <v>261</v>
      </c>
      <c r="P1312" s="475">
        <v>534</v>
      </c>
      <c r="Q1312" s="437">
        <v>428</v>
      </c>
      <c r="R1312" s="438" t="s">
        <v>261</v>
      </c>
      <c r="S1312" s="475">
        <v>691</v>
      </c>
      <c r="T1312" s="437">
        <v>553</v>
      </c>
      <c r="U1312" s="438" t="s">
        <v>261</v>
      </c>
      <c r="V1312" s="475">
        <v>4601</v>
      </c>
      <c r="W1312" s="437">
        <v>3681</v>
      </c>
      <c r="X1312" s="443" t="s">
        <v>231</v>
      </c>
      <c r="Y1312" s="436" t="s">
        <v>2146</v>
      </c>
      <c r="Z1312" s="436">
        <v>97</v>
      </c>
      <c r="AA1312" s="436">
        <v>97</v>
      </c>
      <c r="AB1312" s="436">
        <v>96.7</v>
      </c>
      <c r="AC1312" s="436">
        <v>96.4</v>
      </c>
      <c r="AD1312" s="436">
        <v>73.099999999999994</v>
      </c>
      <c r="AE1312" s="436">
        <v>80.800000000000011</v>
      </c>
      <c r="AF1312" s="436">
        <v>83.5</v>
      </c>
      <c r="AG1312" s="436">
        <v>1755</v>
      </c>
      <c r="AH1312" s="436">
        <v>4388</v>
      </c>
      <c r="AI1312" s="436">
        <v>1101</v>
      </c>
      <c r="AJ1312" s="436">
        <v>606</v>
      </c>
      <c r="AK1312" s="432">
        <v>250</v>
      </c>
      <c r="AL1312" s="432">
        <v>300</v>
      </c>
      <c r="AM1312" s="432">
        <v>165</v>
      </c>
      <c r="AN1312" s="432">
        <v>19</v>
      </c>
      <c r="AO1312" s="432">
        <v>23</v>
      </c>
      <c r="AP1312" s="480">
        <v>5069</v>
      </c>
      <c r="AQ1312" s="480">
        <v>752</v>
      </c>
      <c r="AR1312" s="480">
        <v>2202</v>
      </c>
      <c r="AS1312" s="449">
        <v>177</v>
      </c>
      <c r="AT1312" s="432" t="s">
        <v>299</v>
      </c>
      <c r="AU1312" s="432" t="s">
        <v>197</v>
      </c>
      <c r="AV1312" s="450">
        <v>81</v>
      </c>
      <c r="AW1312" s="450">
        <v>94</v>
      </c>
      <c r="AX1312" s="450">
        <v>74</v>
      </c>
      <c r="AY1312" s="450">
        <v>77</v>
      </c>
      <c r="AZ1312" s="450">
        <v>75</v>
      </c>
      <c r="BA1312" s="450">
        <v>72</v>
      </c>
      <c r="BB1312" s="450">
        <v>67</v>
      </c>
      <c r="BC1312" s="450">
        <v>62</v>
      </c>
      <c r="BD1312" s="450">
        <v>58</v>
      </c>
      <c r="BE1312" s="450"/>
      <c r="BF1312" s="450"/>
      <c r="BG1312" s="451"/>
      <c r="BH1312" s="450"/>
      <c r="BI1312" s="446">
        <v>65</v>
      </c>
      <c r="BJ1312" s="482" t="s">
        <v>199</v>
      </c>
      <c r="BK1312" s="482" t="s">
        <v>200</v>
      </c>
      <c r="BL1312" s="453">
        <v>1.1499999999999999</v>
      </c>
      <c r="BM1312" s="454">
        <v>40</v>
      </c>
      <c r="BN1312" s="454" t="s">
        <v>911</v>
      </c>
      <c r="BO1312" s="483" t="s">
        <v>912</v>
      </c>
      <c r="BP1312" s="454" t="s">
        <v>913</v>
      </c>
      <c r="BQ1312" s="454" t="s">
        <v>945</v>
      </c>
      <c r="BT1312" s="488"/>
    </row>
    <row r="1313" spans="1:72" ht="13.5" customHeight="1">
      <c r="A1313" s="54" t="s">
        <v>2147</v>
      </c>
      <c r="B1313" s="301" t="s">
        <v>2128</v>
      </c>
      <c r="C1313" s="432">
        <v>100</v>
      </c>
      <c r="D1313" s="432">
        <v>6</v>
      </c>
      <c r="E1313" s="432" t="s">
        <v>2014</v>
      </c>
      <c r="F1313" s="433">
        <v>1191</v>
      </c>
      <c r="G1313" s="456">
        <v>1147</v>
      </c>
      <c r="H1313" s="479">
        <v>960</v>
      </c>
      <c r="I1313" s="435" t="s">
        <v>261</v>
      </c>
      <c r="J1313" s="436">
        <v>68</v>
      </c>
      <c r="K1313" s="437">
        <v>55</v>
      </c>
      <c r="L1313" s="438" t="s">
        <v>261</v>
      </c>
      <c r="M1313" s="475">
        <v>86</v>
      </c>
      <c r="N1313" s="437">
        <v>69</v>
      </c>
      <c r="O1313" s="438" t="s">
        <v>261</v>
      </c>
      <c r="P1313" s="475">
        <v>105</v>
      </c>
      <c r="Q1313" s="437">
        <v>84</v>
      </c>
      <c r="R1313" s="438" t="s">
        <v>261</v>
      </c>
      <c r="S1313" s="475">
        <v>128</v>
      </c>
      <c r="T1313" s="437">
        <v>103</v>
      </c>
      <c r="U1313" s="438" t="s">
        <v>261</v>
      </c>
      <c r="V1313" s="475">
        <v>852</v>
      </c>
      <c r="W1313" s="437">
        <v>682</v>
      </c>
      <c r="X1313" s="443" t="s">
        <v>222</v>
      </c>
      <c r="Y1313" s="436" t="s">
        <v>989</v>
      </c>
      <c r="Z1313" s="436">
        <v>94.5</v>
      </c>
      <c r="AA1313" s="436">
        <v>95</v>
      </c>
      <c r="AB1313" s="436">
        <v>95</v>
      </c>
      <c r="AC1313" s="436">
        <v>94.5</v>
      </c>
      <c r="AD1313" s="436">
        <v>57.599999999999994</v>
      </c>
      <c r="AE1313" s="436">
        <v>70</v>
      </c>
      <c r="AF1313" s="436">
        <v>76.599999999999994</v>
      </c>
      <c r="AG1313" s="436">
        <v>440</v>
      </c>
      <c r="AH1313" s="436">
        <v>748</v>
      </c>
      <c r="AI1313" s="436">
        <v>955</v>
      </c>
      <c r="AJ1313" s="436">
        <v>624</v>
      </c>
      <c r="AK1313" s="432">
        <v>170</v>
      </c>
      <c r="AL1313" s="432">
        <v>260</v>
      </c>
      <c r="AM1313" s="432">
        <v>170</v>
      </c>
      <c r="AN1313" s="432">
        <v>30</v>
      </c>
      <c r="AO1313" s="432">
        <v>35</v>
      </c>
      <c r="AP1313" s="480">
        <v>1895</v>
      </c>
      <c r="AQ1313" s="480">
        <v>287</v>
      </c>
      <c r="AR1313" s="480">
        <v>1180</v>
      </c>
      <c r="AS1313" s="449">
        <v>43</v>
      </c>
      <c r="AT1313" s="432" t="s">
        <v>299</v>
      </c>
      <c r="AU1313" s="432" t="s">
        <v>197</v>
      </c>
      <c r="AV1313" s="450">
        <v>65</v>
      </c>
      <c r="AW1313" s="450">
        <v>76</v>
      </c>
      <c r="AX1313" s="450">
        <v>48</v>
      </c>
      <c r="AY1313" s="450">
        <v>58</v>
      </c>
      <c r="AZ1313" s="450">
        <v>59</v>
      </c>
      <c r="BA1313" s="450">
        <v>60</v>
      </c>
      <c r="BB1313" s="450">
        <v>58</v>
      </c>
      <c r="BC1313" s="450">
        <v>55</v>
      </c>
      <c r="BD1313" s="450">
        <v>42</v>
      </c>
      <c r="BE1313" s="450"/>
      <c r="BF1313" s="450"/>
      <c r="BG1313" s="451"/>
      <c r="BH1313" s="450"/>
      <c r="BI1313" s="446">
        <v>65</v>
      </c>
      <c r="BJ1313" s="482" t="s">
        <v>199</v>
      </c>
      <c r="BK1313" s="482" t="s">
        <v>200</v>
      </c>
      <c r="BL1313" s="453">
        <v>1.1499999999999999</v>
      </c>
      <c r="BM1313" s="454">
        <v>40</v>
      </c>
      <c r="BN1313" s="454" t="s">
        <v>911</v>
      </c>
      <c r="BO1313" s="483" t="s">
        <v>912</v>
      </c>
      <c r="BP1313" s="454" t="s">
        <v>913</v>
      </c>
      <c r="BQ1313" s="454" t="s">
        <v>945</v>
      </c>
      <c r="BT1313" s="486"/>
    </row>
    <row r="1314" spans="1:72" ht="13.5" customHeight="1">
      <c r="A1314" s="54" t="s">
        <v>2148</v>
      </c>
      <c r="B1314" s="301" t="s">
        <v>2128</v>
      </c>
      <c r="C1314" s="432">
        <v>125</v>
      </c>
      <c r="D1314" s="432">
        <v>6</v>
      </c>
      <c r="E1314" s="432" t="s">
        <v>2020</v>
      </c>
      <c r="F1314" s="433">
        <v>1190</v>
      </c>
      <c r="G1314" s="456">
        <v>1146</v>
      </c>
      <c r="H1314" s="479">
        <v>960</v>
      </c>
      <c r="I1314" s="435" t="s">
        <v>261</v>
      </c>
      <c r="J1314" s="436">
        <v>81</v>
      </c>
      <c r="K1314" s="437">
        <v>65</v>
      </c>
      <c r="L1314" s="438" t="s">
        <v>261</v>
      </c>
      <c r="M1314" s="475">
        <v>104</v>
      </c>
      <c r="N1314" s="437">
        <v>84</v>
      </c>
      <c r="O1314" s="438" t="s">
        <v>261</v>
      </c>
      <c r="P1314" s="475">
        <v>129</v>
      </c>
      <c r="Q1314" s="437">
        <v>104</v>
      </c>
      <c r="R1314" s="438" t="s">
        <v>261</v>
      </c>
      <c r="S1314" s="475">
        <v>158</v>
      </c>
      <c r="T1314" s="437">
        <v>127</v>
      </c>
      <c r="U1314" s="438" t="s">
        <v>261</v>
      </c>
      <c r="V1314" s="475">
        <v>1050</v>
      </c>
      <c r="W1314" s="437">
        <v>840</v>
      </c>
      <c r="X1314" s="443" t="s">
        <v>222</v>
      </c>
      <c r="Y1314" s="436" t="s">
        <v>989</v>
      </c>
      <c r="Z1314" s="436">
        <v>94.699999999999989</v>
      </c>
      <c r="AA1314" s="436">
        <v>95.1</v>
      </c>
      <c r="AB1314" s="436">
        <v>95</v>
      </c>
      <c r="AC1314" s="436">
        <v>94.5</v>
      </c>
      <c r="AD1314" s="436">
        <v>59.199999999999996</v>
      </c>
      <c r="AE1314" s="436">
        <v>71.399999999999991</v>
      </c>
      <c r="AF1314" s="436">
        <v>77.8</v>
      </c>
      <c r="AG1314" s="436">
        <v>552</v>
      </c>
      <c r="AH1314" s="436">
        <v>939</v>
      </c>
      <c r="AI1314" s="436">
        <v>955</v>
      </c>
      <c r="AJ1314" s="436">
        <v>624</v>
      </c>
      <c r="AK1314" s="432">
        <v>170</v>
      </c>
      <c r="AL1314" s="432">
        <v>260</v>
      </c>
      <c r="AM1314" s="432">
        <v>170</v>
      </c>
      <c r="AN1314" s="432">
        <v>25</v>
      </c>
      <c r="AO1314" s="432">
        <v>35</v>
      </c>
      <c r="AP1314" s="480">
        <v>1716</v>
      </c>
      <c r="AQ1314" s="480">
        <v>287</v>
      </c>
      <c r="AR1314" s="480">
        <v>1450</v>
      </c>
      <c r="AS1314" s="449">
        <v>49</v>
      </c>
      <c r="AT1314" s="432" t="s">
        <v>299</v>
      </c>
      <c r="AU1314" s="432" t="s">
        <v>197</v>
      </c>
      <c r="AV1314" s="450">
        <v>66</v>
      </c>
      <c r="AW1314" s="450">
        <v>77</v>
      </c>
      <c r="AX1314" s="450">
        <v>46</v>
      </c>
      <c r="AY1314" s="450">
        <v>58</v>
      </c>
      <c r="AZ1314" s="450">
        <v>61</v>
      </c>
      <c r="BA1314" s="450">
        <v>61</v>
      </c>
      <c r="BB1314" s="450">
        <v>59</v>
      </c>
      <c r="BC1314" s="450">
        <v>56</v>
      </c>
      <c r="BD1314" s="450">
        <v>41</v>
      </c>
      <c r="BE1314" s="450"/>
      <c r="BF1314" s="450"/>
      <c r="BG1314" s="451"/>
      <c r="BH1314" s="450"/>
      <c r="BI1314" s="446">
        <v>65</v>
      </c>
      <c r="BJ1314" s="482" t="s">
        <v>199</v>
      </c>
      <c r="BK1314" s="482" t="s">
        <v>200</v>
      </c>
      <c r="BL1314" s="453">
        <v>1.1499999999999999</v>
      </c>
      <c r="BM1314" s="454">
        <v>40</v>
      </c>
      <c r="BN1314" s="454" t="s">
        <v>911</v>
      </c>
      <c r="BO1314" s="483" t="s">
        <v>912</v>
      </c>
      <c r="BP1314" s="454" t="s">
        <v>913</v>
      </c>
      <c r="BQ1314" s="454" t="s">
        <v>945</v>
      </c>
      <c r="BT1314" s="486"/>
    </row>
    <row r="1315" spans="1:72" ht="13.5" customHeight="1">
      <c r="A1315" s="54" t="s">
        <v>2149</v>
      </c>
      <c r="B1315" s="301" t="s">
        <v>2128</v>
      </c>
      <c r="C1315" s="432">
        <v>150</v>
      </c>
      <c r="D1315" s="432">
        <v>6</v>
      </c>
      <c r="E1315" s="432" t="s">
        <v>2028</v>
      </c>
      <c r="F1315" s="433">
        <v>1190</v>
      </c>
      <c r="G1315" s="456">
        <v>1145</v>
      </c>
      <c r="H1315" s="479">
        <v>960</v>
      </c>
      <c r="I1315" s="435" t="s">
        <v>261</v>
      </c>
      <c r="J1315" s="436">
        <v>110</v>
      </c>
      <c r="K1315" s="437">
        <v>88</v>
      </c>
      <c r="L1315" s="438" t="s">
        <v>261</v>
      </c>
      <c r="M1315" s="475">
        <v>139</v>
      </c>
      <c r="N1315" s="437">
        <v>112</v>
      </c>
      <c r="O1315" s="438" t="s">
        <v>261</v>
      </c>
      <c r="P1315" s="475">
        <v>166</v>
      </c>
      <c r="Q1315" s="437">
        <v>133</v>
      </c>
      <c r="R1315" s="438" t="s">
        <v>261</v>
      </c>
      <c r="S1315" s="475">
        <v>198</v>
      </c>
      <c r="T1315" s="437">
        <v>159</v>
      </c>
      <c r="U1315" s="438" t="s">
        <v>261</v>
      </c>
      <c r="V1315" s="475">
        <v>1330</v>
      </c>
      <c r="W1315" s="437">
        <v>1064</v>
      </c>
      <c r="X1315" s="443" t="s">
        <v>213</v>
      </c>
      <c r="Y1315" s="436" t="s">
        <v>989</v>
      </c>
      <c r="Z1315" s="436">
        <v>94.899999999999991</v>
      </c>
      <c r="AA1315" s="436">
        <v>95.6</v>
      </c>
      <c r="AB1315" s="436">
        <v>95.8</v>
      </c>
      <c r="AC1315" s="436">
        <v>95.4</v>
      </c>
      <c r="AD1315" s="436">
        <v>53.300000000000004</v>
      </c>
      <c r="AE1315" s="436">
        <v>66.600000000000009</v>
      </c>
      <c r="AF1315" s="436">
        <v>74.5</v>
      </c>
      <c r="AG1315" s="436">
        <v>662</v>
      </c>
      <c r="AH1315" s="436">
        <v>1324</v>
      </c>
      <c r="AI1315" s="436">
        <v>1101</v>
      </c>
      <c r="AJ1315" s="436">
        <v>643</v>
      </c>
      <c r="AK1315" s="432">
        <v>200</v>
      </c>
      <c r="AL1315" s="432">
        <v>300</v>
      </c>
      <c r="AM1315" s="432">
        <v>175</v>
      </c>
      <c r="AN1315" s="432">
        <v>28</v>
      </c>
      <c r="AO1315" s="432">
        <v>43</v>
      </c>
      <c r="AP1315" s="480">
        <v>1913</v>
      </c>
      <c r="AQ1315" s="480">
        <v>327</v>
      </c>
      <c r="AR1315" s="480">
        <v>1720</v>
      </c>
      <c r="AS1315" s="449">
        <v>55</v>
      </c>
      <c r="AT1315" s="432" t="s">
        <v>299</v>
      </c>
      <c r="AU1315" s="432" t="s">
        <v>197</v>
      </c>
      <c r="AV1315" s="450">
        <v>74</v>
      </c>
      <c r="AW1315" s="450">
        <v>86</v>
      </c>
      <c r="AX1315" s="450">
        <v>57</v>
      </c>
      <c r="AY1315" s="450">
        <v>65</v>
      </c>
      <c r="AZ1315" s="450">
        <v>69</v>
      </c>
      <c r="BA1315" s="450">
        <v>70</v>
      </c>
      <c r="BB1315" s="450">
        <v>65</v>
      </c>
      <c r="BC1315" s="450">
        <v>61</v>
      </c>
      <c r="BD1315" s="450">
        <v>52</v>
      </c>
      <c r="BE1315" s="450"/>
      <c r="BF1315" s="450"/>
      <c r="BG1315" s="451"/>
      <c r="BH1315" s="450"/>
      <c r="BI1315" s="446">
        <v>65</v>
      </c>
      <c r="BJ1315" s="482" t="s">
        <v>199</v>
      </c>
      <c r="BK1315" s="482" t="s">
        <v>200</v>
      </c>
      <c r="BL1315" s="453">
        <v>1.1499999999999999</v>
      </c>
      <c r="BM1315" s="454">
        <v>40</v>
      </c>
      <c r="BN1315" s="454" t="s">
        <v>911</v>
      </c>
      <c r="BO1315" s="483" t="s">
        <v>912</v>
      </c>
      <c r="BP1315" s="454" t="s">
        <v>913</v>
      </c>
      <c r="BQ1315" s="454" t="s">
        <v>945</v>
      </c>
      <c r="BT1315" s="486"/>
    </row>
    <row r="1316" spans="1:72" ht="13.5" customHeight="1">
      <c r="A1316" s="54" t="s">
        <v>2150</v>
      </c>
      <c r="B1316" s="301" t="s">
        <v>2128</v>
      </c>
      <c r="C1316" s="432">
        <v>200</v>
      </c>
      <c r="D1316" s="432">
        <v>6</v>
      </c>
      <c r="E1316" s="432" t="s">
        <v>2033</v>
      </c>
      <c r="F1316" s="433">
        <v>1190</v>
      </c>
      <c r="G1316" s="456">
        <v>1143</v>
      </c>
      <c r="H1316" s="479">
        <v>960</v>
      </c>
      <c r="I1316" s="435" t="s">
        <v>261</v>
      </c>
      <c r="J1316" s="436">
        <v>129</v>
      </c>
      <c r="K1316" s="437">
        <v>104</v>
      </c>
      <c r="L1316" s="438" t="s">
        <v>261</v>
      </c>
      <c r="M1316" s="475">
        <v>167</v>
      </c>
      <c r="N1316" s="437">
        <v>134</v>
      </c>
      <c r="O1316" s="438" t="s">
        <v>261</v>
      </c>
      <c r="P1316" s="475">
        <v>206</v>
      </c>
      <c r="Q1316" s="437">
        <v>165</v>
      </c>
      <c r="R1316" s="438" t="s">
        <v>261</v>
      </c>
      <c r="S1316" s="475">
        <v>250</v>
      </c>
      <c r="T1316" s="437">
        <v>200</v>
      </c>
      <c r="U1316" s="438" t="s">
        <v>261</v>
      </c>
      <c r="V1316" s="475">
        <v>1684</v>
      </c>
      <c r="W1316" s="437">
        <v>1348</v>
      </c>
      <c r="X1316" s="443" t="s">
        <v>222</v>
      </c>
      <c r="Y1316" s="436" t="s">
        <v>989</v>
      </c>
      <c r="Z1316" s="436">
        <v>95.199999999999989</v>
      </c>
      <c r="AA1316" s="436">
        <v>95.8</v>
      </c>
      <c r="AB1316" s="436">
        <v>95.8</v>
      </c>
      <c r="AC1316" s="436">
        <v>95.4</v>
      </c>
      <c r="AD1316" s="436">
        <v>58.9</v>
      </c>
      <c r="AE1316" s="436">
        <v>71.399999999999991</v>
      </c>
      <c r="AF1316" s="436">
        <v>78.5</v>
      </c>
      <c r="AG1316" s="436">
        <v>884</v>
      </c>
      <c r="AH1316" s="436">
        <v>1768</v>
      </c>
      <c r="AI1316" s="436">
        <v>1028</v>
      </c>
      <c r="AJ1316" s="436">
        <v>698</v>
      </c>
      <c r="AK1316" s="432">
        <v>200</v>
      </c>
      <c r="AL1316" s="432">
        <v>280</v>
      </c>
      <c r="AM1316" s="432">
        <v>190</v>
      </c>
      <c r="AN1316" s="432">
        <v>25</v>
      </c>
      <c r="AO1316" s="432">
        <v>32</v>
      </c>
      <c r="AP1316" s="480">
        <v>2305</v>
      </c>
      <c r="AQ1316" s="480">
        <v>402</v>
      </c>
      <c r="AR1316" s="480">
        <v>2240</v>
      </c>
      <c r="AS1316" s="449">
        <v>69</v>
      </c>
      <c r="AT1316" s="432" t="s">
        <v>299</v>
      </c>
      <c r="AU1316" s="432" t="s">
        <v>197</v>
      </c>
      <c r="AV1316" s="450">
        <v>74</v>
      </c>
      <c r="AW1316" s="450">
        <v>86</v>
      </c>
      <c r="AX1316" s="450">
        <v>57</v>
      </c>
      <c r="AY1316" s="450">
        <v>65</v>
      </c>
      <c r="AZ1316" s="450">
        <v>69</v>
      </c>
      <c r="BA1316" s="450">
        <v>70</v>
      </c>
      <c r="BB1316" s="450">
        <v>65</v>
      </c>
      <c r="BC1316" s="450">
        <v>61</v>
      </c>
      <c r="BD1316" s="450">
        <v>52</v>
      </c>
      <c r="BE1316" s="450"/>
      <c r="BF1316" s="450"/>
      <c r="BG1316" s="451"/>
      <c r="BH1316" s="450"/>
      <c r="BI1316" s="446">
        <v>65</v>
      </c>
      <c r="BJ1316" s="482" t="s">
        <v>199</v>
      </c>
      <c r="BK1316" s="482" t="s">
        <v>200</v>
      </c>
      <c r="BL1316" s="453">
        <v>1.1499999999999999</v>
      </c>
      <c r="BM1316" s="454">
        <v>40</v>
      </c>
      <c r="BN1316" s="454" t="s">
        <v>911</v>
      </c>
      <c r="BO1316" s="483" t="s">
        <v>912</v>
      </c>
      <c r="BP1316" s="454" t="s">
        <v>913</v>
      </c>
      <c r="BQ1316" s="454" t="s">
        <v>945</v>
      </c>
      <c r="BT1316" s="486"/>
    </row>
    <row r="1317" spans="1:72" ht="13.5" customHeight="1">
      <c r="A1317" s="54" t="s">
        <v>2151</v>
      </c>
      <c r="B1317" s="301" t="s">
        <v>2128</v>
      </c>
      <c r="C1317" s="432">
        <v>250</v>
      </c>
      <c r="D1317" s="432">
        <v>6</v>
      </c>
      <c r="E1317" s="432" t="s">
        <v>2033</v>
      </c>
      <c r="F1317" s="433">
        <v>1189</v>
      </c>
      <c r="G1317" s="456">
        <v>1141</v>
      </c>
      <c r="H1317" s="479">
        <v>960</v>
      </c>
      <c r="I1317" s="435" t="s">
        <v>261</v>
      </c>
      <c r="J1317" s="436">
        <v>148</v>
      </c>
      <c r="K1317" s="437">
        <v>119</v>
      </c>
      <c r="L1317" s="438" t="s">
        <v>261</v>
      </c>
      <c r="M1317" s="475">
        <v>222</v>
      </c>
      <c r="N1317" s="437">
        <v>178</v>
      </c>
      <c r="O1317" s="438" t="s">
        <v>261</v>
      </c>
      <c r="P1317" s="475">
        <v>268</v>
      </c>
      <c r="Q1317" s="437">
        <v>215</v>
      </c>
      <c r="R1317" s="438" t="s">
        <v>261</v>
      </c>
      <c r="S1317" s="475">
        <v>310</v>
      </c>
      <c r="T1317" s="437">
        <v>248</v>
      </c>
      <c r="U1317" s="438" t="s">
        <v>261</v>
      </c>
      <c r="V1317" s="475">
        <v>1972</v>
      </c>
      <c r="W1317" s="437">
        <v>1578</v>
      </c>
      <c r="X1317" s="443" t="s">
        <v>222</v>
      </c>
      <c r="Y1317" s="436" t="s">
        <v>194</v>
      </c>
      <c r="Z1317" s="436">
        <v>95.199999999999989</v>
      </c>
      <c r="AA1317" s="436">
        <v>95.8</v>
      </c>
      <c r="AB1317" s="436">
        <v>95.8</v>
      </c>
      <c r="AC1317" s="436">
        <v>95.4</v>
      </c>
      <c r="AD1317" s="436">
        <v>55.500000000000007</v>
      </c>
      <c r="AE1317" s="436">
        <v>68.5</v>
      </c>
      <c r="AF1317" s="436">
        <v>79.3</v>
      </c>
      <c r="AG1317" s="436">
        <v>1107</v>
      </c>
      <c r="AH1317" s="436">
        <v>2214</v>
      </c>
      <c r="AI1317" s="436">
        <v>1101</v>
      </c>
      <c r="AJ1317" s="436">
        <v>734</v>
      </c>
      <c r="AK1317" s="432">
        <v>200</v>
      </c>
      <c r="AL1317" s="432">
        <v>300</v>
      </c>
      <c r="AM1317" s="432">
        <v>200</v>
      </c>
      <c r="AN1317" s="432">
        <v>20</v>
      </c>
      <c r="AO1317" s="432">
        <v>25</v>
      </c>
      <c r="AP1317" s="480">
        <v>2249</v>
      </c>
      <c r="AQ1317" s="480">
        <v>438</v>
      </c>
      <c r="AR1317" s="480">
        <v>2740</v>
      </c>
      <c r="AS1317" s="449">
        <v>75</v>
      </c>
      <c r="AT1317" s="432" t="s">
        <v>299</v>
      </c>
      <c r="AU1317" s="432" t="s">
        <v>197</v>
      </c>
      <c r="AV1317" s="450">
        <v>74</v>
      </c>
      <c r="AW1317" s="450">
        <v>86</v>
      </c>
      <c r="AX1317" s="450">
        <v>57</v>
      </c>
      <c r="AY1317" s="450">
        <v>65</v>
      </c>
      <c r="AZ1317" s="450">
        <v>69</v>
      </c>
      <c r="BA1317" s="450">
        <v>70</v>
      </c>
      <c r="BB1317" s="450">
        <v>65</v>
      </c>
      <c r="BC1317" s="450">
        <v>61</v>
      </c>
      <c r="BD1317" s="450">
        <v>52</v>
      </c>
      <c r="BE1317" s="450"/>
      <c r="BF1317" s="450"/>
      <c r="BG1317" s="451"/>
      <c r="BH1317" s="450"/>
      <c r="BI1317" s="446">
        <v>65</v>
      </c>
      <c r="BJ1317" s="482" t="s">
        <v>199</v>
      </c>
      <c r="BK1317" s="482" t="s">
        <v>200</v>
      </c>
      <c r="BL1317" s="453">
        <v>1.1499999999999999</v>
      </c>
      <c r="BM1317" s="454">
        <v>40</v>
      </c>
      <c r="BN1317" s="454" t="s">
        <v>911</v>
      </c>
      <c r="BO1317" s="483" t="s">
        <v>912</v>
      </c>
      <c r="BP1317" s="454" t="s">
        <v>913</v>
      </c>
      <c r="BQ1317" s="454" t="s">
        <v>945</v>
      </c>
      <c r="BT1317" s="486"/>
    </row>
    <row r="1318" spans="1:72" ht="13.5" customHeight="1">
      <c r="A1318" s="54" t="s">
        <v>2152</v>
      </c>
      <c r="B1318" s="301" t="s">
        <v>2128</v>
      </c>
      <c r="C1318" s="432">
        <v>250</v>
      </c>
      <c r="D1318" s="432">
        <v>6</v>
      </c>
      <c r="E1318" s="432" t="s">
        <v>2134</v>
      </c>
      <c r="F1318" s="433">
        <v>1192</v>
      </c>
      <c r="G1318" s="456">
        <v>1167</v>
      </c>
      <c r="H1318" s="479">
        <v>960</v>
      </c>
      <c r="I1318" s="435" t="s">
        <v>261</v>
      </c>
      <c r="J1318" s="436">
        <v>114</v>
      </c>
      <c r="K1318" s="437">
        <v>92</v>
      </c>
      <c r="L1318" s="438" t="s">
        <v>261</v>
      </c>
      <c r="M1318" s="475">
        <v>175</v>
      </c>
      <c r="N1318" s="437">
        <v>140</v>
      </c>
      <c r="O1318" s="438" t="s">
        <v>261</v>
      </c>
      <c r="P1318" s="475">
        <v>231</v>
      </c>
      <c r="Q1318" s="437">
        <v>185</v>
      </c>
      <c r="R1318" s="438" t="s">
        <v>261</v>
      </c>
      <c r="S1318" s="475">
        <v>293</v>
      </c>
      <c r="T1318" s="437">
        <v>235</v>
      </c>
      <c r="U1318" s="438" t="s">
        <v>261</v>
      </c>
      <c r="V1318" s="475">
        <v>2105</v>
      </c>
      <c r="W1318" s="437">
        <v>1684</v>
      </c>
      <c r="X1318" s="443" t="s">
        <v>222</v>
      </c>
      <c r="Y1318" s="436" t="s">
        <v>989</v>
      </c>
      <c r="Z1318" s="436">
        <v>95.5</v>
      </c>
      <c r="AA1318" s="436">
        <v>96</v>
      </c>
      <c r="AB1318" s="436">
        <v>95.8</v>
      </c>
      <c r="AC1318" s="436">
        <v>95.4</v>
      </c>
      <c r="AD1318" s="436">
        <v>70.5</v>
      </c>
      <c r="AE1318" s="436">
        <v>79.5</v>
      </c>
      <c r="AF1318" s="436">
        <v>83</v>
      </c>
      <c r="AG1318" s="436">
        <v>1098</v>
      </c>
      <c r="AH1318" s="436">
        <v>2745</v>
      </c>
      <c r="AI1318" s="436">
        <v>1212</v>
      </c>
      <c r="AJ1318" s="436">
        <v>918</v>
      </c>
      <c r="AK1318" s="432">
        <v>250</v>
      </c>
      <c r="AL1318" s="432">
        <v>330</v>
      </c>
      <c r="AM1318" s="432">
        <v>250</v>
      </c>
      <c r="AN1318" s="432">
        <v>30</v>
      </c>
      <c r="AO1318" s="432">
        <v>35</v>
      </c>
      <c r="AP1318" s="480">
        <v>5508</v>
      </c>
      <c r="AQ1318" s="480">
        <v>715</v>
      </c>
      <c r="AR1318" s="480">
        <v>2740</v>
      </c>
      <c r="AS1318" s="449">
        <v>207</v>
      </c>
      <c r="AT1318" s="432" t="s">
        <v>299</v>
      </c>
      <c r="AU1318" s="432" t="s">
        <v>197</v>
      </c>
      <c r="AV1318" s="450">
        <v>77</v>
      </c>
      <c r="AW1318" s="450">
        <v>90</v>
      </c>
      <c r="AX1318" s="450">
        <v>71</v>
      </c>
      <c r="AY1318" s="450">
        <v>72</v>
      </c>
      <c r="AZ1318" s="450">
        <v>72</v>
      </c>
      <c r="BA1318" s="450">
        <v>66</v>
      </c>
      <c r="BB1318" s="450">
        <v>60</v>
      </c>
      <c r="BC1318" s="450">
        <v>54</v>
      </c>
      <c r="BD1318" s="450">
        <v>54</v>
      </c>
      <c r="BE1318" s="450"/>
      <c r="BF1318" s="450"/>
      <c r="BG1318" s="451"/>
      <c r="BH1318" s="450"/>
      <c r="BI1318" s="446">
        <v>65</v>
      </c>
      <c r="BJ1318" s="482" t="s">
        <v>199</v>
      </c>
      <c r="BK1318" s="482" t="s">
        <v>200</v>
      </c>
      <c r="BL1318" s="453">
        <v>1.1499999999999999</v>
      </c>
      <c r="BM1318" s="454">
        <v>40</v>
      </c>
      <c r="BN1318" s="454" t="s">
        <v>911</v>
      </c>
      <c r="BO1318" s="483" t="s">
        <v>912</v>
      </c>
      <c r="BP1318" s="454" t="s">
        <v>913</v>
      </c>
      <c r="BQ1318" s="454" t="s">
        <v>945</v>
      </c>
      <c r="BT1318" s="488"/>
    </row>
    <row r="1319" spans="1:72" ht="13.5" customHeight="1">
      <c r="A1319" s="54" t="s">
        <v>2153</v>
      </c>
      <c r="B1319" s="301" t="s">
        <v>2128</v>
      </c>
      <c r="C1319" s="432">
        <v>300</v>
      </c>
      <c r="D1319" s="432">
        <v>6</v>
      </c>
      <c r="E1319" s="432" t="s">
        <v>2042</v>
      </c>
      <c r="F1319" s="433">
        <v>1190</v>
      </c>
      <c r="G1319" s="456">
        <v>1141</v>
      </c>
      <c r="H1319" s="479">
        <v>960</v>
      </c>
      <c r="I1319" s="435" t="s">
        <v>261</v>
      </c>
      <c r="J1319" s="436">
        <v>203</v>
      </c>
      <c r="K1319" s="437">
        <v>163</v>
      </c>
      <c r="L1319" s="438" t="s">
        <v>261</v>
      </c>
      <c r="M1319" s="475">
        <v>261</v>
      </c>
      <c r="N1319" s="437">
        <v>209</v>
      </c>
      <c r="O1319" s="438" t="s">
        <v>261</v>
      </c>
      <c r="P1319" s="475">
        <v>317</v>
      </c>
      <c r="Q1319" s="437">
        <v>254</v>
      </c>
      <c r="R1319" s="438" t="s">
        <v>261</v>
      </c>
      <c r="S1319" s="475">
        <v>386</v>
      </c>
      <c r="T1319" s="437">
        <v>309</v>
      </c>
      <c r="U1319" s="438" t="s">
        <v>261</v>
      </c>
      <c r="V1319" s="475">
        <v>2700</v>
      </c>
      <c r="W1319" s="437">
        <v>2160</v>
      </c>
      <c r="X1319" s="443" t="s">
        <v>222</v>
      </c>
      <c r="Y1319" s="436" t="s">
        <v>989</v>
      </c>
      <c r="Z1319" s="436">
        <v>95.3</v>
      </c>
      <c r="AA1319" s="436">
        <v>95.8</v>
      </c>
      <c r="AB1319" s="436">
        <v>95.8</v>
      </c>
      <c r="AC1319" s="436">
        <v>95.4</v>
      </c>
      <c r="AD1319" s="436">
        <v>56.599999999999994</v>
      </c>
      <c r="AE1319" s="436">
        <v>69.5</v>
      </c>
      <c r="AF1319" s="436">
        <v>76.599999999999994</v>
      </c>
      <c r="AG1319" s="436">
        <v>1331</v>
      </c>
      <c r="AH1319" s="436">
        <v>2662</v>
      </c>
      <c r="AI1319" s="436">
        <v>1101</v>
      </c>
      <c r="AJ1319" s="436">
        <v>734</v>
      </c>
      <c r="AK1319" s="432">
        <v>200</v>
      </c>
      <c r="AL1319" s="432">
        <v>300</v>
      </c>
      <c r="AM1319" s="432">
        <v>200</v>
      </c>
      <c r="AN1319" s="432">
        <v>26</v>
      </c>
      <c r="AO1319" s="432">
        <v>33</v>
      </c>
      <c r="AP1319" s="480">
        <v>2817</v>
      </c>
      <c r="AQ1319" s="480">
        <v>509</v>
      </c>
      <c r="AR1319" s="480">
        <v>3240</v>
      </c>
      <c r="AS1319" s="449">
        <v>90</v>
      </c>
      <c r="AT1319" s="432" t="s">
        <v>299</v>
      </c>
      <c r="AU1319" s="432" t="s">
        <v>197</v>
      </c>
      <c r="AV1319" s="450">
        <v>75</v>
      </c>
      <c r="AW1319" s="450">
        <v>87</v>
      </c>
      <c r="AX1319" s="450">
        <v>58</v>
      </c>
      <c r="AY1319" s="450">
        <v>65</v>
      </c>
      <c r="AZ1319" s="450">
        <v>71</v>
      </c>
      <c r="BA1319" s="450">
        <v>71</v>
      </c>
      <c r="BB1319" s="450">
        <v>65</v>
      </c>
      <c r="BC1319" s="450">
        <v>62</v>
      </c>
      <c r="BD1319" s="450">
        <v>53</v>
      </c>
      <c r="BE1319" s="450"/>
      <c r="BF1319" s="450"/>
      <c r="BG1319" s="451"/>
      <c r="BH1319" s="450"/>
      <c r="BI1319" s="446">
        <v>65</v>
      </c>
      <c r="BJ1319" s="482" t="s">
        <v>199</v>
      </c>
      <c r="BK1319" s="482" t="s">
        <v>200</v>
      </c>
      <c r="BL1319" s="453">
        <v>1.1499999999999999</v>
      </c>
      <c r="BM1319" s="454">
        <v>40</v>
      </c>
      <c r="BN1319" s="454" t="s">
        <v>911</v>
      </c>
      <c r="BO1319" s="483" t="s">
        <v>912</v>
      </c>
      <c r="BP1319" s="454" t="s">
        <v>913</v>
      </c>
      <c r="BQ1319" s="454" t="s">
        <v>945</v>
      </c>
      <c r="BT1319" s="486"/>
    </row>
    <row r="1320" spans="1:72" ht="13.5" customHeight="1">
      <c r="A1320" s="54" t="s">
        <v>2154</v>
      </c>
      <c r="B1320" s="301" t="s">
        <v>2128</v>
      </c>
      <c r="C1320" s="432">
        <v>300</v>
      </c>
      <c r="D1320" s="432">
        <v>6</v>
      </c>
      <c r="E1320" s="432" t="s">
        <v>2134</v>
      </c>
      <c r="F1320" s="433">
        <v>1192</v>
      </c>
      <c r="G1320" s="456">
        <v>1166</v>
      </c>
      <c r="H1320" s="479">
        <v>960</v>
      </c>
      <c r="I1320" s="435" t="s">
        <v>261</v>
      </c>
      <c r="J1320" s="436">
        <v>142</v>
      </c>
      <c r="K1320" s="437">
        <v>114</v>
      </c>
      <c r="L1320" s="438" t="s">
        <v>261</v>
      </c>
      <c r="M1320" s="475">
        <v>213</v>
      </c>
      <c r="N1320" s="437">
        <v>171</v>
      </c>
      <c r="O1320" s="438" t="s">
        <v>261</v>
      </c>
      <c r="P1320" s="475">
        <v>280</v>
      </c>
      <c r="Q1320" s="437">
        <v>224</v>
      </c>
      <c r="R1320" s="438" t="s">
        <v>261</v>
      </c>
      <c r="S1320" s="475">
        <v>356</v>
      </c>
      <c r="T1320" s="437">
        <v>285</v>
      </c>
      <c r="U1320" s="438" t="s">
        <v>261</v>
      </c>
      <c r="V1320" s="475">
        <v>2512</v>
      </c>
      <c r="W1320" s="437">
        <v>2010</v>
      </c>
      <c r="X1320" s="443" t="s">
        <v>222</v>
      </c>
      <c r="Y1320" s="436" t="s">
        <v>989</v>
      </c>
      <c r="Z1320" s="436">
        <v>95.7</v>
      </c>
      <c r="AA1320" s="436">
        <v>96</v>
      </c>
      <c r="AB1320" s="436">
        <v>95.8</v>
      </c>
      <c r="AC1320" s="436">
        <v>95.4</v>
      </c>
      <c r="AD1320" s="436">
        <v>69</v>
      </c>
      <c r="AE1320" s="436">
        <v>78.400000000000006</v>
      </c>
      <c r="AF1320" s="436">
        <v>82.3</v>
      </c>
      <c r="AG1320" s="436">
        <v>1321</v>
      </c>
      <c r="AH1320" s="436">
        <v>3303</v>
      </c>
      <c r="AI1320" s="436">
        <v>1175</v>
      </c>
      <c r="AJ1320" s="436">
        <v>900</v>
      </c>
      <c r="AK1320" s="432">
        <v>250</v>
      </c>
      <c r="AL1320" s="432">
        <v>320</v>
      </c>
      <c r="AM1320" s="432">
        <v>245</v>
      </c>
      <c r="AN1320" s="432">
        <v>30</v>
      </c>
      <c r="AO1320" s="432">
        <v>35</v>
      </c>
      <c r="AP1320" s="480">
        <v>4422</v>
      </c>
      <c r="AQ1320" s="480">
        <v>715</v>
      </c>
      <c r="AR1320" s="480">
        <v>3240</v>
      </c>
      <c r="AS1320" s="449">
        <v>207</v>
      </c>
      <c r="AT1320" s="432" t="s">
        <v>299</v>
      </c>
      <c r="AU1320" s="432" t="s">
        <v>197</v>
      </c>
      <c r="AV1320" s="450">
        <v>77</v>
      </c>
      <c r="AW1320" s="450">
        <v>90</v>
      </c>
      <c r="AX1320" s="450">
        <v>71</v>
      </c>
      <c r="AY1320" s="450">
        <v>72</v>
      </c>
      <c r="AZ1320" s="450">
        <v>72</v>
      </c>
      <c r="BA1320" s="450">
        <v>66</v>
      </c>
      <c r="BB1320" s="450">
        <v>60</v>
      </c>
      <c r="BC1320" s="450">
        <v>54</v>
      </c>
      <c r="BD1320" s="450">
        <v>54</v>
      </c>
      <c r="BE1320" s="450"/>
      <c r="BF1320" s="450"/>
      <c r="BG1320" s="451"/>
      <c r="BH1320" s="450"/>
      <c r="BI1320" s="446">
        <v>65</v>
      </c>
      <c r="BJ1320" s="482" t="s">
        <v>199</v>
      </c>
      <c r="BK1320" s="482" t="s">
        <v>200</v>
      </c>
      <c r="BL1320" s="453">
        <v>1.1499999999999999</v>
      </c>
      <c r="BM1320" s="454">
        <v>40</v>
      </c>
      <c r="BN1320" s="454" t="s">
        <v>911</v>
      </c>
      <c r="BO1320" s="483" t="s">
        <v>912</v>
      </c>
      <c r="BP1320" s="454" t="s">
        <v>913</v>
      </c>
      <c r="BQ1320" s="454" t="s">
        <v>945</v>
      </c>
      <c r="BT1320" s="488"/>
    </row>
    <row r="1321" spans="1:72" ht="13.5" customHeight="1">
      <c r="A1321" s="54" t="s">
        <v>2155</v>
      </c>
      <c r="B1321" s="301" t="s">
        <v>2128</v>
      </c>
      <c r="C1321" s="432">
        <v>350</v>
      </c>
      <c r="D1321" s="432">
        <v>6</v>
      </c>
      <c r="E1321" s="432" t="s">
        <v>1885</v>
      </c>
      <c r="F1321" s="433">
        <v>1192</v>
      </c>
      <c r="G1321" s="456">
        <v>1162</v>
      </c>
      <c r="H1321" s="479">
        <v>960</v>
      </c>
      <c r="I1321" s="435" t="s">
        <v>261</v>
      </c>
      <c r="J1321" s="436">
        <v>182</v>
      </c>
      <c r="K1321" s="437">
        <v>146</v>
      </c>
      <c r="L1321" s="438" t="s">
        <v>261</v>
      </c>
      <c r="M1321" s="475">
        <v>258</v>
      </c>
      <c r="N1321" s="437">
        <v>207</v>
      </c>
      <c r="O1321" s="438" t="s">
        <v>261</v>
      </c>
      <c r="P1321" s="475">
        <v>333</v>
      </c>
      <c r="Q1321" s="437">
        <v>267</v>
      </c>
      <c r="R1321" s="438" t="s">
        <v>261</v>
      </c>
      <c r="S1321" s="475">
        <v>417</v>
      </c>
      <c r="T1321" s="437">
        <v>334</v>
      </c>
      <c r="U1321" s="438" t="s">
        <v>261</v>
      </c>
      <c r="V1321" s="475">
        <v>3128</v>
      </c>
      <c r="W1321" s="437">
        <v>2503</v>
      </c>
      <c r="X1321" s="443" t="s">
        <v>222</v>
      </c>
      <c r="Y1321" s="436" t="s">
        <v>989</v>
      </c>
      <c r="Z1321" s="436">
        <v>96.3</v>
      </c>
      <c r="AA1321" s="436">
        <v>96.399999999999991</v>
      </c>
      <c r="AB1321" s="436">
        <v>96.2</v>
      </c>
      <c r="AC1321" s="436">
        <v>95.8</v>
      </c>
      <c r="AD1321" s="436">
        <v>65.900000000000006</v>
      </c>
      <c r="AE1321" s="436">
        <v>76.599999999999994</v>
      </c>
      <c r="AF1321" s="436">
        <v>81.399999999999991</v>
      </c>
      <c r="AG1321" s="436">
        <v>1543</v>
      </c>
      <c r="AH1321" s="436">
        <v>3858</v>
      </c>
      <c r="AI1321" s="436">
        <v>1175</v>
      </c>
      <c r="AJ1321" s="436">
        <v>918</v>
      </c>
      <c r="AK1321" s="432">
        <v>250</v>
      </c>
      <c r="AL1321" s="432">
        <v>320</v>
      </c>
      <c r="AM1321" s="432">
        <v>250</v>
      </c>
      <c r="AN1321" s="432">
        <v>30</v>
      </c>
      <c r="AO1321" s="432">
        <v>35</v>
      </c>
      <c r="AP1321" s="480">
        <v>4331</v>
      </c>
      <c r="AQ1321" s="480">
        <v>1045</v>
      </c>
      <c r="AR1321" s="480">
        <v>3720</v>
      </c>
      <c r="AS1321" s="449">
        <v>305</v>
      </c>
      <c r="AT1321" s="432" t="s">
        <v>299</v>
      </c>
      <c r="AU1321" s="432" t="s">
        <v>197</v>
      </c>
      <c r="AV1321" s="450">
        <v>77</v>
      </c>
      <c r="AW1321" s="450">
        <v>90</v>
      </c>
      <c r="AX1321" s="450">
        <v>71</v>
      </c>
      <c r="AY1321" s="450">
        <v>72</v>
      </c>
      <c r="AZ1321" s="450">
        <v>72</v>
      </c>
      <c r="BA1321" s="450">
        <v>66</v>
      </c>
      <c r="BB1321" s="450">
        <v>60</v>
      </c>
      <c r="BC1321" s="450">
        <v>54</v>
      </c>
      <c r="BD1321" s="450">
        <v>54</v>
      </c>
      <c r="BE1321" s="450"/>
      <c r="BF1321" s="450"/>
      <c r="BG1321" s="451"/>
      <c r="BH1321" s="450"/>
      <c r="BI1321" s="446">
        <v>65</v>
      </c>
      <c r="BJ1321" s="482" t="s">
        <v>199</v>
      </c>
      <c r="BK1321" s="482" t="s">
        <v>200</v>
      </c>
      <c r="BL1321" s="453">
        <v>1.1499999999999999</v>
      </c>
      <c r="BM1321" s="454">
        <v>40</v>
      </c>
      <c r="BN1321" s="454" t="s">
        <v>911</v>
      </c>
      <c r="BO1321" s="483" t="s">
        <v>912</v>
      </c>
      <c r="BP1321" s="454" t="s">
        <v>913</v>
      </c>
      <c r="BQ1321" s="454" t="s">
        <v>945</v>
      </c>
      <c r="BT1321" s="486"/>
    </row>
    <row r="1322" spans="1:72" ht="13.5" customHeight="1">
      <c r="A1322" s="54" t="s">
        <v>2156</v>
      </c>
      <c r="B1322" s="301" t="s">
        <v>2128</v>
      </c>
      <c r="C1322" s="432">
        <v>350</v>
      </c>
      <c r="D1322" s="432">
        <v>6</v>
      </c>
      <c r="E1322" s="432" t="s">
        <v>2141</v>
      </c>
      <c r="F1322" s="433">
        <v>1192</v>
      </c>
      <c r="G1322" s="456">
        <v>1162</v>
      </c>
      <c r="H1322" s="479">
        <v>960</v>
      </c>
      <c r="I1322" s="435" t="s">
        <v>261</v>
      </c>
      <c r="J1322" s="436">
        <v>182</v>
      </c>
      <c r="K1322" s="437">
        <v>146</v>
      </c>
      <c r="L1322" s="438" t="s">
        <v>261</v>
      </c>
      <c r="M1322" s="475">
        <v>258</v>
      </c>
      <c r="N1322" s="437">
        <v>207</v>
      </c>
      <c r="O1322" s="438" t="s">
        <v>261</v>
      </c>
      <c r="P1322" s="475">
        <v>333</v>
      </c>
      <c r="Q1322" s="437">
        <v>267</v>
      </c>
      <c r="R1322" s="438" t="s">
        <v>261</v>
      </c>
      <c r="S1322" s="475">
        <v>417</v>
      </c>
      <c r="T1322" s="437">
        <v>334</v>
      </c>
      <c r="U1322" s="438" t="s">
        <v>261</v>
      </c>
      <c r="V1322" s="475">
        <v>3128</v>
      </c>
      <c r="W1322" s="437">
        <v>2503</v>
      </c>
      <c r="X1322" s="443" t="s">
        <v>222</v>
      </c>
      <c r="Y1322" s="436" t="s">
        <v>989</v>
      </c>
      <c r="Z1322" s="436">
        <v>96.3</v>
      </c>
      <c r="AA1322" s="436">
        <v>96.399999999999991</v>
      </c>
      <c r="AB1322" s="436">
        <v>96.2</v>
      </c>
      <c r="AC1322" s="436">
        <v>95.8</v>
      </c>
      <c r="AD1322" s="436">
        <v>65.900000000000006</v>
      </c>
      <c r="AE1322" s="436">
        <v>76.599999999999994</v>
      </c>
      <c r="AF1322" s="436">
        <v>81.399999999999991</v>
      </c>
      <c r="AG1322" s="436">
        <v>1543</v>
      </c>
      <c r="AH1322" s="436">
        <v>3858</v>
      </c>
      <c r="AI1322" s="436">
        <v>1175</v>
      </c>
      <c r="AJ1322" s="436">
        <v>918</v>
      </c>
      <c r="AK1322" s="432">
        <v>250</v>
      </c>
      <c r="AL1322" s="432">
        <v>320</v>
      </c>
      <c r="AM1322" s="432">
        <v>250</v>
      </c>
      <c r="AN1322" s="432">
        <v>30</v>
      </c>
      <c r="AO1322" s="432">
        <v>35</v>
      </c>
      <c r="AP1322" s="480">
        <v>4663</v>
      </c>
      <c r="AQ1322" s="480">
        <v>1046</v>
      </c>
      <c r="AR1322" s="480">
        <v>3720</v>
      </c>
      <c r="AS1322" s="449">
        <v>305</v>
      </c>
      <c r="AT1322" s="432" t="s">
        <v>299</v>
      </c>
      <c r="AU1322" s="432" t="s">
        <v>197</v>
      </c>
      <c r="AV1322" s="450">
        <v>77</v>
      </c>
      <c r="AW1322" s="450">
        <v>90</v>
      </c>
      <c r="AX1322" s="450">
        <v>71</v>
      </c>
      <c r="AY1322" s="450">
        <v>72</v>
      </c>
      <c r="AZ1322" s="450">
        <v>72</v>
      </c>
      <c r="BA1322" s="450">
        <v>66</v>
      </c>
      <c r="BB1322" s="450">
        <v>60</v>
      </c>
      <c r="BC1322" s="450">
        <v>54</v>
      </c>
      <c r="BD1322" s="450">
        <v>54</v>
      </c>
      <c r="BE1322" s="450"/>
      <c r="BF1322" s="450"/>
      <c r="BG1322" s="451"/>
      <c r="BH1322" s="450"/>
      <c r="BI1322" s="446">
        <v>65</v>
      </c>
      <c r="BJ1322" s="482" t="s">
        <v>199</v>
      </c>
      <c r="BK1322" s="482" t="s">
        <v>200</v>
      </c>
      <c r="BL1322" s="453">
        <v>1.1499999999999999</v>
      </c>
      <c r="BM1322" s="454">
        <v>40</v>
      </c>
      <c r="BN1322" s="454" t="s">
        <v>911</v>
      </c>
      <c r="BO1322" s="483" t="s">
        <v>912</v>
      </c>
      <c r="BP1322" s="454" t="s">
        <v>913</v>
      </c>
      <c r="BQ1322" s="454" t="s">
        <v>945</v>
      </c>
      <c r="BT1322" s="488"/>
    </row>
    <row r="1323" spans="1:72" ht="13.5" customHeight="1">
      <c r="A1323" s="54" t="s">
        <v>2157</v>
      </c>
      <c r="B1323" s="301" t="s">
        <v>2128</v>
      </c>
      <c r="C1323" s="432">
        <v>400</v>
      </c>
      <c r="D1323" s="432">
        <v>6</v>
      </c>
      <c r="E1323" s="432" t="s">
        <v>1887</v>
      </c>
      <c r="F1323" s="433">
        <v>1193</v>
      </c>
      <c r="G1323" s="456">
        <v>1162</v>
      </c>
      <c r="H1323" s="479">
        <v>960</v>
      </c>
      <c r="I1323" s="435" t="s">
        <v>261</v>
      </c>
      <c r="J1323" s="436">
        <v>212</v>
      </c>
      <c r="K1323" s="437">
        <v>170</v>
      </c>
      <c r="L1323" s="438" t="s">
        <v>261</v>
      </c>
      <c r="M1323" s="475">
        <v>298</v>
      </c>
      <c r="N1323" s="437">
        <v>239</v>
      </c>
      <c r="O1323" s="438" t="s">
        <v>261</v>
      </c>
      <c r="P1323" s="475">
        <v>382</v>
      </c>
      <c r="Q1323" s="437">
        <v>306</v>
      </c>
      <c r="R1323" s="438" t="s">
        <v>261</v>
      </c>
      <c r="S1323" s="475">
        <v>478</v>
      </c>
      <c r="T1323" s="437">
        <v>383</v>
      </c>
      <c r="U1323" s="438" t="s">
        <v>261</v>
      </c>
      <c r="V1323" s="475">
        <v>3700</v>
      </c>
      <c r="W1323" s="437">
        <v>2960</v>
      </c>
      <c r="X1323" s="443" t="s">
        <v>222</v>
      </c>
      <c r="Y1323" s="436" t="s">
        <v>989</v>
      </c>
      <c r="Z1323" s="436">
        <v>96.2</v>
      </c>
      <c r="AA1323" s="436">
        <v>96.399999999999991</v>
      </c>
      <c r="AB1323" s="436">
        <v>96.2</v>
      </c>
      <c r="AC1323" s="436">
        <v>95.8</v>
      </c>
      <c r="AD1323" s="436">
        <v>65.2</v>
      </c>
      <c r="AE1323" s="436">
        <v>76.099999999999994</v>
      </c>
      <c r="AF1323" s="436">
        <v>81.100000000000009</v>
      </c>
      <c r="AG1323" s="436">
        <v>1763</v>
      </c>
      <c r="AH1323" s="436">
        <v>4761</v>
      </c>
      <c r="AI1323" s="436">
        <v>1212</v>
      </c>
      <c r="AJ1323" s="436">
        <v>991</v>
      </c>
      <c r="AK1323" s="432">
        <v>270</v>
      </c>
      <c r="AL1323" s="432">
        <v>330</v>
      </c>
      <c r="AM1323" s="432">
        <v>270</v>
      </c>
      <c r="AN1323" s="432">
        <v>30</v>
      </c>
      <c r="AO1323" s="432">
        <v>35</v>
      </c>
      <c r="AP1323" s="480">
        <v>3027</v>
      </c>
      <c r="AQ1323" s="480">
        <v>1153</v>
      </c>
      <c r="AR1323" s="480">
        <v>4199</v>
      </c>
      <c r="AS1323" s="449">
        <v>335</v>
      </c>
      <c r="AT1323" s="432" t="s">
        <v>299</v>
      </c>
      <c r="AU1323" s="432" t="s">
        <v>197</v>
      </c>
      <c r="AV1323" s="450">
        <v>77</v>
      </c>
      <c r="AW1323" s="450">
        <v>90</v>
      </c>
      <c r="AX1323" s="450">
        <v>71</v>
      </c>
      <c r="AY1323" s="450">
        <v>72</v>
      </c>
      <c r="AZ1323" s="450">
        <v>72</v>
      </c>
      <c r="BA1323" s="450">
        <v>66</v>
      </c>
      <c r="BB1323" s="450">
        <v>60</v>
      </c>
      <c r="BC1323" s="450">
        <v>54</v>
      </c>
      <c r="BD1323" s="450">
        <v>54</v>
      </c>
      <c r="BE1323" s="450"/>
      <c r="BF1323" s="450"/>
      <c r="BG1323" s="451"/>
      <c r="BH1323" s="450"/>
      <c r="BI1323" s="446">
        <v>65</v>
      </c>
      <c r="BJ1323" s="482" t="s">
        <v>199</v>
      </c>
      <c r="BK1323" s="482" t="s">
        <v>200</v>
      </c>
      <c r="BL1323" s="453">
        <v>1.1499999999999999</v>
      </c>
      <c r="BM1323" s="454">
        <v>40</v>
      </c>
      <c r="BN1323" s="454" t="s">
        <v>911</v>
      </c>
      <c r="BO1323" s="483" t="s">
        <v>912</v>
      </c>
      <c r="BP1323" s="454" t="s">
        <v>913</v>
      </c>
      <c r="BQ1323" s="454" t="s">
        <v>945</v>
      </c>
      <c r="BT1323" s="486"/>
    </row>
    <row r="1324" spans="1:72" ht="13.5" customHeight="1">
      <c r="A1324" s="54" t="s">
        <v>2158</v>
      </c>
      <c r="B1324" s="301" t="s">
        <v>2128</v>
      </c>
      <c r="C1324" s="432">
        <v>400</v>
      </c>
      <c r="D1324" s="432">
        <v>6</v>
      </c>
      <c r="E1324" s="432" t="s">
        <v>2141</v>
      </c>
      <c r="F1324" s="433">
        <v>1193</v>
      </c>
      <c r="G1324" s="456">
        <v>1162</v>
      </c>
      <c r="H1324" s="479">
        <v>960</v>
      </c>
      <c r="I1324" s="435" t="s">
        <v>261</v>
      </c>
      <c r="J1324" s="436">
        <v>212</v>
      </c>
      <c r="K1324" s="437">
        <v>170</v>
      </c>
      <c r="L1324" s="438" t="s">
        <v>261</v>
      </c>
      <c r="M1324" s="475">
        <v>298</v>
      </c>
      <c r="N1324" s="437">
        <v>239</v>
      </c>
      <c r="O1324" s="438" t="s">
        <v>261</v>
      </c>
      <c r="P1324" s="475">
        <v>382</v>
      </c>
      <c r="Q1324" s="437">
        <v>306</v>
      </c>
      <c r="R1324" s="438" t="s">
        <v>261</v>
      </c>
      <c r="S1324" s="475">
        <v>478</v>
      </c>
      <c r="T1324" s="437">
        <v>383</v>
      </c>
      <c r="U1324" s="438" t="s">
        <v>261</v>
      </c>
      <c r="V1324" s="475">
        <v>3700</v>
      </c>
      <c r="W1324" s="437">
        <v>2960</v>
      </c>
      <c r="X1324" s="443" t="s">
        <v>222</v>
      </c>
      <c r="Y1324" s="436" t="s">
        <v>989</v>
      </c>
      <c r="Z1324" s="436">
        <v>96.2</v>
      </c>
      <c r="AA1324" s="436">
        <v>96.399999999999991</v>
      </c>
      <c r="AB1324" s="436">
        <v>96.2</v>
      </c>
      <c r="AC1324" s="436">
        <v>95.8</v>
      </c>
      <c r="AD1324" s="436">
        <v>65.2</v>
      </c>
      <c r="AE1324" s="436">
        <v>76.099999999999994</v>
      </c>
      <c r="AF1324" s="436">
        <v>81.100000000000009</v>
      </c>
      <c r="AG1324" s="436">
        <v>1763</v>
      </c>
      <c r="AH1324" s="436">
        <v>4761</v>
      </c>
      <c r="AI1324" s="436">
        <v>1212</v>
      </c>
      <c r="AJ1324" s="436">
        <v>991</v>
      </c>
      <c r="AK1324" s="432">
        <v>270</v>
      </c>
      <c r="AL1324" s="432">
        <v>330</v>
      </c>
      <c r="AM1324" s="432">
        <v>270</v>
      </c>
      <c r="AN1324" s="432">
        <v>30</v>
      </c>
      <c r="AO1324" s="432">
        <v>35</v>
      </c>
      <c r="AP1324" s="480">
        <v>4823</v>
      </c>
      <c r="AQ1324" s="480">
        <v>1154</v>
      </c>
      <c r="AR1324" s="480">
        <v>4199</v>
      </c>
      <c r="AS1324" s="449">
        <v>335</v>
      </c>
      <c r="AT1324" s="432" t="s">
        <v>299</v>
      </c>
      <c r="AU1324" s="432" t="s">
        <v>197</v>
      </c>
      <c r="AV1324" s="450">
        <v>77</v>
      </c>
      <c r="AW1324" s="450">
        <v>90</v>
      </c>
      <c r="AX1324" s="450">
        <v>71</v>
      </c>
      <c r="AY1324" s="450">
        <v>72</v>
      </c>
      <c r="AZ1324" s="450">
        <v>72</v>
      </c>
      <c r="BA1324" s="450">
        <v>66</v>
      </c>
      <c r="BB1324" s="450">
        <v>60</v>
      </c>
      <c r="BC1324" s="450">
        <v>54</v>
      </c>
      <c r="BD1324" s="450">
        <v>54</v>
      </c>
      <c r="BE1324" s="450"/>
      <c r="BF1324" s="450"/>
      <c r="BG1324" s="451"/>
      <c r="BH1324" s="450"/>
      <c r="BI1324" s="446">
        <v>65</v>
      </c>
      <c r="BJ1324" s="482" t="s">
        <v>199</v>
      </c>
      <c r="BK1324" s="482" t="s">
        <v>200</v>
      </c>
      <c r="BL1324" s="453">
        <v>1.1499999999999999</v>
      </c>
      <c r="BM1324" s="454">
        <v>40</v>
      </c>
      <c r="BN1324" s="454" t="s">
        <v>911</v>
      </c>
      <c r="BO1324" s="483" t="s">
        <v>912</v>
      </c>
      <c r="BP1324" s="454" t="s">
        <v>913</v>
      </c>
      <c r="BQ1324" s="454" t="s">
        <v>945</v>
      </c>
      <c r="BT1324" s="488"/>
    </row>
    <row r="1325" spans="1:72" ht="13.5" customHeight="1">
      <c r="A1325" s="54" t="s">
        <v>2159</v>
      </c>
      <c r="B1325" s="301" t="s">
        <v>2128</v>
      </c>
      <c r="C1325" s="432">
        <v>450</v>
      </c>
      <c r="D1325" s="432">
        <v>6</v>
      </c>
      <c r="E1325" s="432" t="s">
        <v>2160</v>
      </c>
      <c r="F1325" s="433">
        <v>1192</v>
      </c>
      <c r="G1325" s="456">
        <v>1164</v>
      </c>
      <c r="H1325" s="479">
        <v>960</v>
      </c>
      <c r="I1325" s="435" t="s">
        <v>261</v>
      </c>
      <c r="J1325" s="436">
        <v>203</v>
      </c>
      <c r="K1325" s="437">
        <v>163</v>
      </c>
      <c r="L1325" s="438" t="s">
        <v>261</v>
      </c>
      <c r="M1325" s="475">
        <v>312</v>
      </c>
      <c r="N1325" s="437">
        <v>250</v>
      </c>
      <c r="O1325" s="438" t="s">
        <v>261</v>
      </c>
      <c r="P1325" s="475">
        <v>413</v>
      </c>
      <c r="Q1325" s="437">
        <v>331</v>
      </c>
      <c r="R1325" s="438" t="s">
        <v>261</v>
      </c>
      <c r="S1325" s="475">
        <v>529</v>
      </c>
      <c r="T1325" s="437">
        <v>424</v>
      </c>
      <c r="U1325" s="438" t="s">
        <v>261</v>
      </c>
      <c r="V1325" s="475">
        <v>3683</v>
      </c>
      <c r="W1325" s="437">
        <v>2947</v>
      </c>
      <c r="X1325" s="443" t="s">
        <v>222</v>
      </c>
      <c r="Y1325" s="436" t="s">
        <v>989</v>
      </c>
      <c r="Z1325" s="436">
        <v>96.3</v>
      </c>
      <c r="AA1325" s="436">
        <v>96.5</v>
      </c>
      <c r="AB1325" s="436">
        <v>96.2</v>
      </c>
      <c r="AC1325" s="436">
        <v>95.8</v>
      </c>
      <c r="AD1325" s="436">
        <v>70.099999999999994</v>
      </c>
      <c r="AE1325" s="436">
        <v>79.2</v>
      </c>
      <c r="AF1325" s="436">
        <v>82.8</v>
      </c>
      <c r="AG1325" s="436">
        <v>1985</v>
      </c>
      <c r="AH1325" s="436">
        <v>5161</v>
      </c>
      <c r="AI1325" s="436">
        <v>1212</v>
      </c>
      <c r="AJ1325" s="436">
        <v>734</v>
      </c>
      <c r="AK1325" s="432">
        <v>260</v>
      </c>
      <c r="AL1325" s="432">
        <v>330</v>
      </c>
      <c r="AM1325" s="432">
        <v>200</v>
      </c>
      <c r="AN1325" s="432">
        <v>30</v>
      </c>
      <c r="AO1325" s="432">
        <v>35</v>
      </c>
      <c r="AP1325" s="480">
        <v>5681</v>
      </c>
      <c r="AQ1325" s="480">
        <v>1320</v>
      </c>
      <c r="AR1325" s="480">
        <v>4666</v>
      </c>
      <c r="AS1325" s="449">
        <v>382</v>
      </c>
      <c r="AT1325" s="432" t="s">
        <v>299</v>
      </c>
      <c r="AU1325" s="432" t="s">
        <v>197</v>
      </c>
      <c r="AV1325" s="450">
        <v>77</v>
      </c>
      <c r="AW1325" s="450">
        <v>90</v>
      </c>
      <c r="AX1325" s="450">
        <v>71</v>
      </c>
      <c r="AY1325" s="450">
        <v>72</v>
      </c>
      <c r="AZ1325" s="450">
        <v>72</v>
      </c>
      <c r="BA1325" s="450">
        <v>66</v>
      </c>
      <c r="BB1325" s="450">
        <v>60</v>
      </c>
      <c r="BC1325" s="450">
        <v>54</v>
      </c>
      <c r="BD1325" s="450">
        <v>54</v>
      </c>
      <c r="BE1325" s="450"/>
      <c r="BF1325" s="450"/>
      <c r="BG1325" s="451"/>
      <c r="BH1325" s="450"/>
      <c r="BI1325" s="446">
        <v>65</v>
      </c>
      <c r="BJ1325" s="482" t="s">
        <v>199</v>
      </c>
      <c r="BK1325" s="482" t="s">
        <v>200</v>
      </c>
      <c r="BL1325" s="453">
        <v>1.1499999999999999</v>
      </c>
      <c r="BM1325" s="454">
        <v>40</v>
      </c>
      <c r="BN1325" s="454" t="s">
        <v>911</v>
      </c>
      <c r="BO1325" s="483" t="s">
        <v>912</v>
      </c>
      <c r="BP1325" s="454" t="s">
        <v>913</v>
      </c>
      <c r="BQ1325" s="454" t="s">
        <v>945</v>
      </c>
      <c r="BT1325" s="488"/>
    </row>
    <row r="1326" spans="1:72" ht="13.5" customHeight="1">
      <c r="A1326" s="54" t="s">
        <v>2161</v>
      </c>
      <c r="B1326" s="301" t="s">
        <v>2128</v>
      </c>
      <c r="C1326" s="432">
        <v>500</v>
      </c>
      <c r="D1326" s="432">
        <v>6</v>
      </c>
      <c r="E1326" s="432" t="s">
        <v>2162</v>
      </c>
      <c r="F1326" s="433">
        <v>1192</v>
      </c>
      <c r="G1326" s="456">
        <v>1164</v>
      </c>
      <c r="H1326" s="479">
        <v>960</v>
      </c>
      <c r="I1326" s="435" t="s">
        <v>261</v>
      </c>
      <c r="J1326" s="436">
        <v>240</v>
      </c>
      <c r="K1326" s="437">
        <v>192</v>
      </c>
      <c r="L1326" s="438" t="s">
        <v>261</v>
      </c>
      <c r="M1326" s="475">
        <v>355</v>
      </c>
      <c r="N1326" s="437">
        <v>284</v>
      </c>
      <c r="O1326" s="438" t="s">
        <v>261</v>
      </c>
      <c r="P1326" s="475">
        <v>465</v>
      </c>
      <c r="Q1326" s="437">
        <v>372</v>
      </c>
      <c r="R1326" s="438" t="s">
        <v>261</v>
      </c>
      <c r="S1326" s="475">
        <v>590</v>
      </c>
      <c r="T1326" s="437">
        <v>472</v>
      </c>
      <c r="U1326" s="438" t="s">
        <v>261</v>
      </c>
      <c r="V1326" s="475">
        <v>4410</v>
      </c>
      <c r="W1326" s="437">
        <v>3528</v>
      </c>
      <c r="X1326" s="443" t="s">
        <v>213</v>
      </c>
      <c r="Y1326" s="436" t="s">
        <v>989</v>
      </c>
      <c r="Z1326" s="436">
        <v>96.2</v>
      </c>
      <c r="AA1326" s="436">
        <v>96.3</v>
      </c>
      <c r="AB1326" s="436">
        <v>96.2</v>
      </c>
      <c r="AC1326" s="436">
        <v>95.8</v>
      </c>
      <c r="AD1326" s="436">
        <v>68.400000000000006</v>
      </c>
      <c r="AE1326" s="436">
        <v>78.2</v>
      </c>
      <c r="AF1326" s="436">
        <v>82.3</v>
      </c>
      <c r="AG1326" s="436">
        <v>2204</v>
      </c>
      <c r="AH1326" s="436">
        <v>6172</v>
      </c>
      <c r="AI1326" s="436">
        <v>1285</v>
      </c>
      <c r="AJ1326" s="436">
        <v>790</v>
      </c>
      <c r="AK1326" s="432">
        <v>280</v>
      </c>
      <c r="AL1326" s="432">
        <v>350</v>
      </c>
      <c r="AM1326" s="432">
        <v>215</v>
      </c>
      <c r="AN1326" s="432">
        <v>30</v>
      </c>
      <c r="AO1326" s="432">
        <v>35</v>
      </c>
      <c r="AP1326" s="480">
        <v>5819</v>
      </c>
      <c r="AQ1326" s="480">
        <v>1497</v>
      </c>
      <c r="AR1326" s="480">
        <v>5130</v>
      </c>
      <c r="AS1326" s="449">
        <v>431</v>
      </c>
      <c r="AT1326" s="432" t="s">
        <v>299</v>
      </c>
      <c r="AU1326" s="432" t="s">
        <v>197</v>
      </c>
      <c r="AV1326" s="450">
        <v>77</v>
      </c>
      <c r="AW1326" s="450">
        <v>90</v>
      </c>
      <c r="AX1326" s="450">
        <v>71</v>
      </c>
      <c r="AY1326" s="450">
        <v>72</v>
      </c>
      <c r="AZ1326" s="450">
        <v>72</v>
      </c>
      <c r="BA1326" s="450">
        <v>66</v>
      </c>
      <c r="BB1326" s="450">
        <v>60</v>
      </c>
      <c r="BC1326" s="450">
        <v>54</v>
      </c>
      <c r="BD1326" s="450">
        <v>54</v>
      </c>
      <c r="BE1326" s="450"/>
      <c r="BF1326" s="450"/>
      <c r="BG1326" s="451"/>
      <c r="BH1326" s="450"/>
      <c r="BI1326" s="446">
        <v>65</v>
      </c>
      <c r="BJ1326" s="482" t="s">
        <v>199</v>
      </c>
      <c r="BK1326" s="482" t="s">
        <v>200</v>
      </c>
      <c r="BL1326" s="453">
        <v>1.1499999999999999</v>
      </c>
      <c r="BM1326" s="454">
        <v>40</v>
      </c>
      <c r="BN1326" s="454" t="s">
        <v>911</v>
      </c>
      <c r="BO1326" s="483" t="s">
        <v>990</v>
      </c>
      <c r="BP1326" s="454" t="s">
        <v>2163</v>
      </c>
      <c r="BQ1326" s="454" t="s">
        <v>945</v>
      </c>
      <c r="BT1326" s="488"/>
    </row>
    <row r="1327" spans="1:72" ht="13.5" customHeight="1">
      <c r="A1327" s="54" t="s">
        <v>2164</v>
      </c>
      <c r="B1327" s="301" t="s">
        <v>2128</v>
      </c>
      <c r="C1327" s="432">
        <v>600</v>
      </c>
      <c r="D1327" s="432">
        <v>6</v>
      </c>
      <c r="E1327" s="432" t="s">
        <v>2165</v>
      </c>
      <c r="F1327" s="433">
        <v>1191</v>
      </c>
      <c r="G1327" s="456">
        <v>1162</v>
      </c>
      <c r="H1327" s="479">
        <v>960</v>
      </c>
      <c r="I1327" s="435" t="s">
        <v>261</v>
      </c>
      <c r="J1327" s="436">
        <v>275</v>
      </c>
      <c r="K1327" s="437">
        <v>220</v>
      </c>
      <c r="L1327" s="438" t="s">
        <v>261</v>
      </c>
      <c r="M1327" s="475">
        <v>419</v>
      </c>
      <c r="N1327" s="437">
        <v>336</v>
      </c>
      <c r="O1327" s="438" t="s">
        <v>261</v>
      </c>
      <c r="P1327" s="475">
        <v>553</v>
      </c>
      <c r="Q1327" s="437">
        <v>443</v>
      </c>
      <c r="R1327" s="438" t="s">
        <v>261</v>
      </c>
      <c r="S1327" s="475">
        <v>708</v>
      </c>
      <c r="T1327" s="437">
        <v>567</v>
      </c>
      <c r="U1327" s="438" t="s">
        <v>261</v>
      </c>
      <c r="V1327" s="475">
        <v>4778</v>
      </c>
      <c r="W1327" s="437">
        <v>3823</v>
      </c>
      <c r="X1327" s="443" t="s">
        <v>222</v>
      </c>
      <c r="Y1327" s="436" t="s">
        <v>2146</v>
      </c>
      <c r="Z1327" s="436">
        <v>96.5</v>
      </c>
      <c r="AA1327" s="436">
        <v>96.5</v>
      </c>
      <c r="AB1327" s="436">
        <v>96.2</v>
      </c>
      <c r="AC1327" s="436">
        <v>95.8</v>
      </c>
      <c r="AD1327" s="436">
        <v>69.399999999999991</v>
      </c>
      <c r="AE1327" s="436">
        <v>78.7</v>
      </c>
      <c r="AF1327" s="436">
        <v>82.3</v>
      </c>
      <c r="AG1327" s="436">
        <v>2647</v>
      </c>
      <c r="AH1327" s="436">
        <v>6883</v>
      </c>
      <c r="AI1327" s="436">
        <v>1285</v>
      </c>
      <c r="AJ1327" s="436">
        <v>734</v>
      </c>
      <c r="AK1327" s="432">
        <v>260</v>
      </c>
      <c r="AL1327" s="432">
        <v>350</v>
      </c>
      <c r="AM1327" s="432">
        <v>200</v>
      </c>
      <c r="AN1327" s="432">
        <v>30</v>
      </c>
      <c r="AO1327" s="432">
        <v>35</v>
      </c>
      <c r="AP1327" s="480">
        <v>5702</v>
      </c>
      <c r="AQ1327" s="480">
        <v>1497</v>
      </c>
      <c r="AR1327" s="480">
        <v>6030</v>
      </c>
      <c r="AS1327" s="449">
        <v>431</v>
      </c>
      <c r="AT1327" s="432" t="s">
        <v>299</v>
      </c>
      <c r="AU1327" s="432" t="s">
        <v>197</v>
      </c>
      <c r="AV1327" s="450">
        <v>77</v>
      </c>
      <c r="AW1327" s="450">
        <v>90</v>
      </c>
      <c r="AX1327" s="450">
        <v>71</v>
      </c>
      <c r="AY1327" s="450">
        <v>72</v>
      </c>
      <c r="AZ1327" s="450">
        <v>72</v>
      </c>
      <c r="BA1327" s="450">
        <v>66</v>
      </c>
      <c r="BB1327" s="450">
        <v>60</v>
      </c>
      <c r="BC1327" s="450">
        <v>54</v>
      </c>
      <c r="BD1327" s="450">
        <v>54</v>
      </c>
      <c r="BE1327" s="450"/>
      <c r="BF1327" s="450"/>
      <c r="BG1327" s="451"/>
      <c r="BH1327" s="450"/>
      <c r="BI1327" s="446">
        <v>65</v>
      </c>
      <c r="BJ1327" s="482" t="s">
        <v>199</v>
      </c>
      <c r="BK1327" s="482" t="s">
        <v>1875</v>
      </c>
      <c r="BL1327" s="453">
        <v>1.1499999999999999</v>
      </c>
      <c r="BM1327" s="454">
        <v>40</v>
      </c>
      <c r="BN1327" s="454" t="s">
        <v>911</v>
      </c>
      <c r="BO1327" s="483" t="s">
        <v>990</v>
      </c>
      <c r="BP1327" s="454" t="s">
        <v>2163</v>
      </c>
      <c r="BQ1327" s="454" t="s">
        <v>945</v>
      </c>
      <c r="BT1327" s="488"/>
    </row>
    <row r="1328" spans="1:72" ht="13.5" customHeight="1">
      <c r="Q1328" s="430"/>
    </row>
    <row r="1048576" spans="72:72" ht="13.5" customHeight="1">
      <c r="BT1048576" s="485">
        <v>165</v>
      </c>
    </row>
  </sheetData>
  <autoFilter ref="A3:BT3" xr:uid="{00000000-0001-0000-0100-000000000000}"/>
  <sortState xmlns:xlrd2="http://schemas.microsoft.com/office/spreadsheetml/2017/richdata2" ref="A4:BH1066">
    <sortCondition ref="A4:A1066"/>
  </sortState>
  <mergeCells count="19">
    <mergeCell ref="AG2:AM2"/>
    <mergeCell ref="BG1:BH1"/>
    <mergeCell ref="BG2:BH2"/>
    <mergeCell ref="A1:F1"/>
    <mergeCell ref="BE1:BF1"/>
    <mergeCell ref="A2:F2"/>
    <mergeCell ref="I2:K2"/>
    <mergeCell ref="L2:N2"/>
    <mergeCell ref="O2:Q2"/>
    <mergeCell ref="R2:T2"/>
    <mergeCell ref="U2:W2"/>
    <mergeCell ref="AD2:AF2"/>
    <mergeCell ref="Z2:AC2"/>
    <mergeCell ref="BJ2:BK2"/>
    <mergeCell ref="AN2:AO2"/>
    <mergeCell ref="AP2:AQ2"/>
    <mergeCell ref="AR2:AS2"/>
    <mergeCell ref="AV2:BD2"/>
    <mergeCell ref="BE2:BF2"/>
  </mergeCells>
  <pageMargins left="0.7" right="0.7" top="0.75" bottom="0.75" header="0.3" footer="0.3"/>
  <pageSetup orientation="portrait" r:id="rId1"/>
  <headerFooter>
    <oddFooter xml:space="preserve">&amp;LRestricted </oddFooter>
    <evenFooter xml:space="preserve">&amp;LRestricted </evenFooter>
    <firstFooter xml:space="preserve">&amp;LRestricted 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F750B-B6D3-491F-9C71-418833795312}">
  <sheetPr>
    <tabColor rgb="FFFFC000"/>
  </sheetPr>
  <dimension ref="A1:I30"/>
  <sheetViews>
    <sheetView tabSelected="1" workbookViewId="0">
      <selection activeCell="I30" sqref="I30"/>
    </sheetView>
  </sheetViews>
  <sheetFormatPr defaultRowHeight="14"/>
  <cols>
    <col min="8" max="8" width="12" bestFit="1" customWidth="1"/>
    <col min="9" max="9" width="8.5" bestFit="1" customWidth="1"/>
  </cols>
  <sheetData>
    <row r="1" spans="1:9" ht="14.5" thickBot="1">
      <c r="A1" s="489" t="s">
        <v>2873</v>
      </c>
      <c r="B1" s="490" t="s">
        <v>2874</v>
      </c>
      <c r="C1" s="491"/>
      <c r="D1" s="492" t="s">
        <v>2875</v>
      </c>
      <c r="E1" s="492" t="s">
        <v>2876</v>
      </c>
      <c r="F1" s="489" t="s">
        <v>2874</v>
      </c>
      <c r="H1" s="587" t="s">
        <v>2880</v>
      </c>
      <c r="I1" s="587" t="s">
        <v>2877</v>
      </c>
    </row>
    <row r="2" spans="1:9" ht="14.5" thickBot="1">
      <c r="A2" s="493">
        <v>0</v>
      </c>
      <c r="B2" s="494">
        <v>121</v>
      </c>
      <c r="C2" s="491"/>
      <c r="D2" s="495" t="s">
        <v>2146</v>
      </c>
      <c r="E2" s="496" t="s">
        <v>2146</v>
      </c>
      <c r="F2" s="493" t="s">
        <v>2146</v>
      </c>
      <c r="H2" s="504"/>
      <c r="I2" s="588" t="s">
        <v>2146</v>
      </c>
    </row>
    <row r="3" spans="1:9" ht="14.5" thickBot="1">
      <c r="A3" s="493">
        <v>5</v>
      </c>
      <c r="B3" s="494">
        <v>119</v>
      </c>
      <c r="C3" s="491"/>
      <c r="D3" s="493" t="s">
        <v>2146</v>
      </c>
      <c r="E3" s="496" t="s">
        <v>2146</v>
      </c>
      <c r="F3" s="493" t="s">
        <v>2146</v>
      </c>
      <c r="H3" s="504">
        <v>1</v>
      </c>
      <c r="I3" s="589" t="s">
        <v>2878</v>
      </c>
    </row>
    <row r="4" spans="1:9" ht="14.5" thickBot="1">
      <c r="A4" s="493">
        <v>10</v>
      </c>
      <c r="B4" s="494">
        <v>116</v>
      </c>
      <c r="C4" s="491"/>
      <c r="D4" s="493" t="s">
        <v>2146</v>
      </c>
      <c r="E4" s="496" t="s">
        <v>2146</v>
      </c>
      <c r="F4" s="493" t="s">
        <v>2146</v>
      </c>
      <c r="H4" s="592">
        <v>1.5</v>
      </c>
      <c r="I4" s="590" t="s">
        <v>2879</v>
      </c>
    </row>
    <row r="5" spans="1:9" ht="14.5" thickBot="1">
      <c r="A5" s="493">
        <v>15</v>
      </c>
      <c r="B5" s="494">
        <v>113</v>
      </c>
      <c r="C5" s="491"/>
      <c r="D5" s="493" t="s">
        <v>2146</v>
      </c>
      <c r="E5" s="496" t="s">
        <v>2146</v>
      </c>
      <c r="F5" s="493" t="s">
        <v>2146</v>
      </c>
      <c r="H5" s="504">
        <v>2</v>
      </c>
      <c r="I5" s="591"/>
    </row>
    <row r="6" spans="1:9" ht="14.5" thickBot="1">
      <c r="A6" s="493">
        <v>20</v>
      </c>
      <c r="B6" s="494">
        <v>111</v>
      </c>
      <c r="C6" s="491"/>
      <c r="D6" s="493" t="s">
        <v>2146</v>
      </c>
      <c r="E6" s="496" t="s">
        <v>2146</v>
      </c>
      <c r="F6" s="493" t="s">
        <v>2146</v>
      </c>
      <c r="H6" s="504">
        <v>3</v>
      </c>
      <c r="I6" s="591"/>
    </row>
    <row r="7" spans="1:9" ht="14.5" thickBot="1">
      <c r="A7" s="493">
        <v>25</v>
      </c>
      <c r="B7" s="494">
        <v>108</v>
      </c>
      <c r="C7" s="491"/>
      <c r="D7" s="493" t="s">
        <v>2146</v>
      </c>
      <c r="E7" s="496" t="s">
        <v>2146</v>
      </c>
      <c r="F7" s="493" t="s">
        <v>2146</v>
      </c>
      <c r="H7" s="504">
        <v>5</v>
      </c>
      <c r="I7" s="591"/>
    </row>
    <row r="8" spans="1:9" ht="14.5" thickBot="1">
      <c r="A8" s="493">
        <v>30</v>
      </c>
      <c r="B8" s="494">
        <v>106</v>
      </c>
      <c r="C8" s="491"/>
      <c r="D8" s="493" t="s">
        <v>2146</v>
      </c>
      <c r="E8" s="496" t="s">
        <v>2146</v>
      </c>
      <c r="F8" s="493" t="s">
        <v>2146</v>
      </c>
      <c r="H8" s="592">
        <v>7.5</v>
      </c>
      <c r="I8" s="591"/>
    </row>
    <row r="9" spans="1:9" ht="14.5" thickBot="1">
      <c r="A9" s="493">
        <v>35</v>
      </c>
      <c r="B9" s="494">
        <v>103</v>
      </c>
      <c r="C9" s="491"/>
      <c r="D9" s="497">
        <v>1640</v>
      </c>
      <c r="E9" s="496">
        <v>500</v>
      </c>
      <c r="F9" s="493">
        <v>103</v>
      </c>
      <c r="H9" s="504">
        <v>10</v>
      </c>
      <c r="I9" s="591"/>
    </row>
    <row r="10" spans="1:9" ht="14.5" thickBot="1">
      <c r="A10" s="498">
        <v>40</v>
      </c>
      <c r="B10" s="499">
        <v>100</v>
      </c>
      <c r="C10" s="491"/>
      <c r="D10" s="500">
        <v>3280</v>
      </c>
      <c r="E10" s="501">
        <v>1000</v>
      </c>
      <c r="F10" s="498">
        <v>100</v>
      </c>
      <c r="H10" s="504">
        <v>15</v>
      </c>
      <c r="I10" s="591"/>
    </row>
    <row r="11" spans="1:9" ht="14.5" thickBot="1">
      <c r="A11" s="493">
        <v>45</v>
      </c>
      <c r="B11" s="494">
        <v>96</v>
      </c>
      <c r="C11" s="491"/>
      <c r="D11" s="497">
        <v>4920</v>
      </c>
      <c r="E11" s="496">
        <v>1500</v>
      </c>
      <c r="F11" s="493">
        <v>97</v>
      </c>
      <c r="H11" s="504">
        <v>20</v>
      </c>
      <c r="I11" s="591"/>
    </row>
    <row r="12" spans="1:9" ht="14.5" thickBot="1">
      <c r="A12" s="493">
        <v>50</v>
      </c>
      <c r="B12" s="494">
        <v>92</v>
      </c>
      <c r="C12" s="491"/>
      <c r="D12" s="497">
        <v>6560</v>
      </c>
      <c r="E12" s="496">
        <v>2000</v>
      </c>
      <c r="F12" s="493">
        <v>94</v>
      </c>
      <c r="H12" s="504">
        <v>25</v>
      </c>
      <c r="I12" s="591"/>
    </row>
    <row r="13" spans="1:9" ht="14.5" thickBot="1">
      <c r="A13" s="493">
        <v>55</v>
      </c>
      <c r="B13" s="494">
        <v>87</v>
      </c>
      <c r="C13" s="491"/>
      <c r="D13" s="497">
        <v>8200</v>
      </c>
      <c r="E13" s="496">
        <v>2500</v>
      </c>
      <c r="F13" s="493">
        <v>90</v>
      </c>
      <c r="H13" s="504">
        <v>30</v>
      </c>
      <c r="I13" s="591"/>
    </row>
    <row r="14" spans="1:9" ht="14.5" thickBot="1">
      <c r="A14" s="493">
        <v>60</v>
      </c>
      <c r="B14" s="494">
        <v>82</v>
      </c>
      <c r="C14" s="491"/>
      <c r="D14" s="497">
        <v>9840</v>
      </c>
      <c r="E14" s="496">
        <v>3000</v>
      </c>
      <c r="F14" s="493">
        <v>86</v>
      </c>
      <c r="H14" s="504">
        <v>40</v>
      </c>
      <c r="I14" s="591"/>
    </row>
    <row r="15" spans="1:9" ht="14.5" thickBot="1">
      <c r="A15" s="493">
        <v>65</v>
      </c>
      <c r="B15" s="494">
        <v>77</v>
      </c>
      <c r="C15" s="491"/>
      <c r="D15" s="497">
        <v>11480</v>
      </c>
      <c r="E15" s="496">
        <v>3500</v>
      </c>
      <c r="F15" s="493">
        <v>82</v>
      </c>
      <c r="H15" s="504">
        <v>50</v>
      </c>
      <c r="I15" s="591"/>
    </row>
    <row r="16" spans="1:9" ht="14.5" thickBot="1">
      <c r="A16" s="493">
        <v>70</v>
      </c>
      <c r="B16" s="494">
        <v>72</v>
      </c>
      <c r="C16" s="491"/>
      <c r="D16" s="497">
        <v>13120</v>
      </c>
      <c r="E16" s="496">
        <v>4000</v>
      </c>
      <c r="F16" s="493">
        <v>77</v>
      </c>
      <c r="H16" s="504">
        <v>60</v>
      </c>
      <c r="I16" s="591"/>
    </row>
    <row r="17" spans="1:9" ht="14.5" thickBot="1">
      <c r="A17" s="493">
        <v>75</v>
      </c>
      <c r="B17" s="494">
        <v>70</v>
      </c>
      <c r="C17" s="491"/>
      <c r="D17" s="497">
        <v>14760</v>
      </c>
      <c r="E17" s="496">
        <v>4500</v>
      </c>
      <c r="F17" s="493">
        <v>72</v>
      </c>
      <c r="H17" s="504">
        <v>75</v>
      </c>
      <c r="I17" s="591"/>
    </row>
    <row r="18" spans="1:9" ht="14.5" thickBot="1">
      <c r="A18" s="493">
        <v>80</v>
      </c>
      <c r="B18" s="494">
        <v>68</v>
      </c>
      <c r="C18" s="491"/>
      <c r="D18" s="497">
        <v>16400</v>
      </c>
      <c r="E18" s="496">
        <v>5000</v>
      </c>
      <c r="F18" s="493">
        <v>67</v>
      </c>
      <c r="H18" s="504">
        <v>100</v>
      </c>
      <c r="I18" s="591"/>
    </row>
    <row r="19" spans="1:9" ht="14.5" thickBot="1">
      <c r="A19" s="493">
        <v>85</v>
      </c>
      <c r="B19" s="494">
        <v>65</v>
      </c>
      <c r="C19" s="491"/>
      <c r="D19" s="497">
        <v>18050</v>
      </c>
      <c r="E19" s="496">
        <v>5500</v>
      </c>
      <c r="F19" s="493">
        <v>61</v>
      </c>
      <c r="H19" s="504">
        <v>125</v>
      </c>
      <c r="I19" s="591"/>
    </row>
    <row r="20" spans="1:9" ht="14.5" thickBot="1">
      <c r="A20" s="502">
        <v>90</v>
      </c>
      <c r="B20" s="503">
        <v>61</v>
      </c>
      <c r="C20" s="491"/>
      <c r="D20" s="504">
        <v>19690</v>
      </c>
      <c r="E20" s="505">
        <v>6000</v>
      </c>
      <c r="F20" s="502">
        <v>55</v>
      </c>
      <c r="H20" s="504">
        <v>150</v>
      </c>
      <c r="I20" s="591"/>
    </row>
    <row r="21" spans="1:9" ht="14.5" thickBot="1">
      <c r="H21" s="504">
        <v>200</v>
      </c>
      <c r="I21" s="591"/>
    </row>
    <row r="22" spans="1:9" ht="14.5" thickBot="1">
      <c r="H22" s="504">
        <v>250</v>
      </c>
      <c r="I22" s="591"/>
    </row>
    <row r="23" spans="1:9" ht="14.5" thickBot="1">
      <c r="H23" s="504">
        <v>300</v>
      </c>
      <c r="I23" s="591"/>
    </row>
    <row r="24" spans="1:9" ht="14.5" thickBot="1">
      <c r="H24" s="504">
        <v>350</v>
      </c>
      <c r="I24" s="591"/>
    </row>
    <row r="25" spans="1:9" ht="14.5" thickBot="1">
      <c r="H25" s="504">
        <v>400</v>
      </c>
      <c r="I25" s="591"/>
    </row>
    <row r="26" spans="1:9" ht="14.5" thickBot="1">
      <c r="H26" s="504">
        <v>450</v>
      </c>
      <c r="I26" s="591"/>
    </row>
    <row r="27" spans="1:9" ht="14.5" thickBot="1">
      <c r="H27" s="504">
        <v>500</v>
      </c>
      <c r="I27" s="591"/>
    </row>
    <row r="28" spans="1:9" ht="14.5" thickBot="1">
      <c r="H28" s="504">
        <v>600</v>
      </c>
      <c r="I28" s="591"/>
    </row>
    <row r="29" spans="1:9" ht="14.5" thickBot="1">
      <c r="H29" s="504">
        <v>700</v>
      </c>
      <c r="I29" s="591"/>
    </row>
    <row r="30" spans="1:9" ht="14.5" thickBot="1">
      <c r="H30" s="504">
        <v>800</v>
      </c>
      <c r="I30" s="59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373A-FF54-45C5-894C-0FD901EA0C3A}">
  <sheetPr filterMode="1">
    <tabColor rgb="FFFFC000"/>
  </sheetPr>
  <dimension ref="A1:AD836"/>
  <sheetViews>
    <sheetView zoomScale="80" zoomScaleNormal="80" workbookViewId="0">
      <pane xSplit="7" ySplit="3" topLeftCell="M85" activePane="bottomRight" state="frozen"/>
      <selection pane="topRight" activeCell="I25" sqref="I25"/>
      <selection pane="bottomLeft" activeCell="I25" sqref="I25"/>
      <selection pane="bottomRight" activeCell="E839" sqref="E839"/>
    </sheetView>
  </sheetViews>
  <sheetFormatPr defaultColWidth="9" defaultRowHeight="13.5" customHeight="1" outlineLevelRow="1"/>
  <cols>
    <col min="1" max="1" width="21.5" customWidth="1"/>
    <col min="2" max="2" width="11.75" style="2" bestFit="1" customWidth="1"/>
    <col min="3" max="3" width="18.5" bestFit="1" customWidth="1"/>
    <col min="4" max="4" width="5.33203125" customWidth="1"/>
    <col min="5" max="6" width="9" customWidth="1"/>
    <col min="7" max="7" width="9.75" style="296" customWidth="1"/>
    <col min="8" max="8" width="13.33203125" customWidth="1"/>
    <col min="9" max="9" width="13.33203125" style="2" customWidth="1"/>
    <col min="10" max="18" width="13.33203125" customWidth="1"/>
    <col min="19" max="20" width="8.75" customWidth="1"/>
    <col min="21" max="21" width="21.75" customWidth="1"/>
    <col min="22" max="22" width="8.75" customWidth="1"/>
    <col min="23" max="23" width="10" customWidth="1"/>
    <col min="24" max="26" width="8.75" customWidth="1"/>
    <col min="27" max="30" width="10" customWidth="1"/>
  </cols>
  <sheetData>
    <row r="1" spans="1:30" ht="54.75" customHeight="1" thickBot="1">
      <c r="A1" s="517" t="s">
        <v>2166</v>
      </c>
      <c r="B1" s="517"/>
      <c r="C1" s="517"/>
      <c r="D1" s="517"/>
      <c r="E1" s="517"/>
      <c r="F1" s="517"/>
      <c r="G1" s="518"/>
      <c r="H1" s="32" t="s">
        <v>2167</v>
      </c>
      <c r="I1" s="4" t="s">
        <v>104</v>
      </c>
      <c r="J1" s="3" t="s">
        <v>106</v>
      </c>
      <c r="K1" s="3" t="s">
        <v>106</v>
      </c>
      <c r="L1" s="3" t="s">
        <v>106</v>
      </c>
      <c r="M1" s="3" t="s">
        <v>106</v>
      </c>
      <c r="N1" s="3" t="s">
        <v>106</v>
      </c>
      <c r="O1" s="4" t="s">
        <v>104</v>
      </c>
      <c r="P1" s="3" t="s">
        <v>106</v>
      </c>
      <c r="Q1" s="4" t="s">
        <v>104</v>
      </c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</row>
    <row r="2" spans="1:30" ht="14.5" thickBot="1">
      <c r="A2" s="506" t="s">
        <v>109</v>
      </c>
      <c r="B2" s="508"/>
      <c r="C2" s="508"/>
      <c r="D2" s="508"/>
      <c r="E2" s="508"/>
      <c r="F2" s="508"/>
      <c r="G2" s="508"/>
      <c r="H2" s="506" t="s">
        <v>110</v>
      </c>
      <c r="I2" s="508"/>
      <c r="J2" s="506" t="s">
        <v>111</v>
      </c>
      <c r="K2" s="508"/>
      <c r="L2" s="506" t="s">
        <v>112</v>
      </c>
      <c r="M2" s="508"/>
      <c r="N2" s="506" t="s">
        <v>113</v>
      </c>
      <c r="O2" s="508"/>
      <c r="P2" s="506" t="s">
        <v>114</v>
      </c>
      <c r="Q2" s="508"/>
      <c r="R2" s="108"/>
      <c r="S2" s="109"/>
      <c r="T2" s="511" t="s">
        <v>115</v>
      </c>
      <c r="U2" s="512"/>
      <c r="V2" s="512"/>
      <c r="W2" s="506" t="s">
        <v>116</v>
      </c>
      <c r="X2" s="508"/>
      <c r="Y2" s="507"/>
      <c r="Z2" s="511" t="s">
        <v>117</v>
      </c>
      <c r="AA2" s="512"/>
      <c r="AB2" s="512"/>
      <c r="AC2" s="512"/>
      <c r="AD2" s="512"/>
    </row>
    <row r="3" spans="1:30" s="279" customFormat="1" ht="53" thickBot="1">
      <c r="A3" s="35" t="s">
        <v>125</v>
      </c>
      <c r="B3" s="36" t="s">
        <v>126</v>
      </c>
      <c r="C3" s="36" t="s">
        <v>127</v>
      </c>
      <c r="D3" s="36" t="s">
        <v>128</v>
      </c>
      <c r="E3" s="36" t="s">
        <v>129</v>
      </c>
      <c r="F3" s="266" t="s">
        <v>2168</v>
      </c>
      <c r="G3" s="297" t="s">
        <v>130</v>
      </c>
      <c r="H3" s="267" t="s">
        <v>2169</v>
      </c>
      <c r="I3" s="268" t="s">
        <v>2170</v>
      </c>
      <c r="J3" s="270" t="s">
        <v>2171</v>
      </c>
      <c r="K3" s="271" t="s">
        <v>2172</v>
      </c>
      <c r="L3" s="270" t="s">
        <v>2173</v>
      </c>
      <c r="M3" s="271" t="s">
        <v>2174</v>
      </c>
      <c r="N3" s="270" t="s">
        <v>2175</v>
      </c>
      <c r="O3" s="268" t="s">
        <v>2176</v>
      </c>
      <c r="P3" s="267" t="s">
        <v>2177</v>
      </c>
      <c r="Q3" s="268" t="s">
        <v>2178</v>
      </c>
      <c r="R3" s="265" t="s">
        <v>147</v>
      </c>
      <c r="S3" s="266" t="s">
        <v>148</v>
      </c>
      <c r="T3" s="35" t="s">
        <v>149</v>
      </c>
      <c r="U3" s="36" t="s">
        <v>150</v>
      </c>
      <c r="V3" s="36" t="s">
        <v>151</v>
      </c>
      <c r="W3" s="265" t="s">
        <v>153</v>
      </c>
      <c r="X3" s="36" t="s">
        <v>154</v>
      </c>
      <c r="Y3" s="266" t="s">
        <v>155</v>
      </c>
      <c r="Z3" s="35" t="s">
        <v>156</v>
      </c>
      <c r="AA3" s="36" t="s">
        <v>157</v>
      </c>
      <c r="AB3" s="36" t="s">
        <v>158</v>
      </c>
      <c r="AC3" s="36" t="s">
        <v>160</v>
      </c>
      <c r="AD3" s="36" t="s">
        <v>161</v>
      </c>
    </row>
    <row r="4" spans="1:30" s="228" customFormat="1" ht="13.5" hidden="1" customHeight="1">
      <c r="A4" s="410" t="s">
        <v>190</v>
      </c>
      <c r="B4" s="31" t="s">
        <v>191</v>
      </c>
      <c r="C4" s="31">
        <v>1</v>
      </c>
      <c r="D4" s="31">
        <v>2</v>
      </c>
      <c r="E4" s="31" t="s">
        <v>192</v>
      </c>
      <c r="F4" s="53">
        <v>0.75</v>
      </c>
      <c r="G4" s="411">
        <v>2930</v>
      </c>
      <c r="H4" s="412">
        <v>1.28</v>
      </c>
      <c r="I4" s="412">
        <v>0.64</v>
      </c>
      <c r="J4" s="412">
        <v>1.6479999999999999</v>
      </c>
      <c r="K4" s="412">
        <v>0.82399999999999995</v>
      </c>
      <c r="L4" s="412">
        <v>1.9958</v>
      </c>
      <c r="M4" s="412">
        <v>0.99790000000000001</v>
      </c>
      <c r="N4" s="412">
        <v>2.42</v>
      </c>
      <c r="O4" s="412">
        <v>1.21</v>
      </c>
      <c r="P4" s="412">
        <v>22.6</v>
      </c>
      <c r="Q4" s="412">
        <v>11.3</v>
      </c>
      <c r="R4" s="53" t="s">
        <v>193</v>
      </c>
      <c r="S4" s="53" t="s">
        <v>194</v>
      </c>
      <c r="T4" s="412">
        <v>74.5</v>
      </c>
      <c r="U4" s="412">
        <v>77.3</v>
      </c>
      <c r="V4" s="412">
        <v>77.8</v>
      </c>
      <c r="W4" s="412">
        <v>64.7</v>
      </c>
      <c r="X4" s="412">
        <v>77.2</v>
      </c>
      <c r="Y4" s="412">
        <v>84.4</v>
      </c>
      <c r="Z4" s="413">
        <v>1.3450180632000002</v>
      </c>
      <c r="AA4" s="413">
        <v>3.3515160098817605</v>
      </c>
      <c r="AB4" s="413">
        <v>5.2342722947491209</v>
      </c>
      <c r="AC4" s="411">
        <v>249.18</v>
      </c>
      <c r="AD4" s="411">
        <v>389.16</v>
      </c>
    </row>
    <row r="5" spans="1:30" s="228" customFormat="1" ht="13.5" hidden="1" customHeight="1">
      <c r="A5" s="410" t="s">
        <v>201</v>
      </c>
      <c r="B5" s="31" t="s">
        <v>191</v>
      </c>
      <c r="C5" s="31">
        <v>1.5</v>
      </c>
      <c r="D5" s="31">
        <v>2</v>
      </c>
      <c r="E5" s="31" t="s">
        <v>192</v>
      </c>
      <c r="F5" s="53">
        <v>1</v>
      </c>
      <c r="G5" s="411">
        <v>2942.76</v>
      </c>
      <c r="H5" s="412">
        <v>2.12</v>
      </c>
      <c r="I5" s="412">
        <v>1.06</v>
      </c>
      <c r="J5" s="412">
        <v>2.52</v>
      </c>
      <c r="K5" s="412">
        <v>1.26</v>
      </c>
      <c r="L5" s="412">
        <v>2.9</v>
      </c>
      <c r="M5" s="412">
        <v>1.45</v>
      </c>
      <c r="N5" s="412">
        <v>3.38</v>
      </c>
      <c r="O5" s="412">
        <v>1.69</v>
      </c>
      <c r="P5" s="412">
        <v>32.119999999999997</v>
      </c>
      <c r="Q5" s="412">
        <v>16.059999999999999</v>
      </c>
      <c r="R5" s="53" t="s">
        <v>202</v>
      </c>
      <c r="S5" s="53" t="s">
        <v>194</v>
      </c>
      <c r="T5" s="412">
        <v>76.3</v>
      </c>
      <c r="U5" s="412">
        <v>79.599999999999994</v>
      </c>
      <c r="V5" s="412">
        <v>80.7</v>
      </c>
      <c r="W5" s="412">
        <v>55.54</v>
      </c>
      <c r="X5" s="412">
        <v>69.11</v>
      </c>
      <c r="Y5" s="412">
        <v>77.91</v>
      </c>
      <c r="Z5" s="413">
        <v>1.7860801392000003</v>
      </c>
      <c r="AA5" s="413">
        <v>5.3871749158550406</v>
      </c>
      <c r="AB5" s="413">
        <v>9.7139540530670416</v>
      </c>
      <c r="AC5" s="411">
        <v>301.62</v>
      </c>
      <c r="AD5" s="411">
        <v>543.87</v>
      </c>
    </row>
    <row r="6" spans="1:30" s="228" customFormat="1" ht="13.5" hidden="1" customHeight="1">
      <c r="A6" s="410" t="s">
        <v>203</v>
      </c>
      <c r="B6" s="31" t="s">
        <v>191</v>
      </c>
      <c r="C6" s="31">
        <v>2</v>
      </c>
      <c r="D6" s="31">
        <v>2</v>
      </c>
      <c r="E6" s="31" t="s">
        <v>204</v>
      </c>
      <c r="F6" s="53">
        <v>1.5</v>
      </c>
      <c r="G6" s="411">
        <v>2924.45</v>
      </c>
      <c r="H6" s="412">
        <v>2.3959999999999999</v>
      </c>
      <c r="I6" s="412">
        <v>1.198</v>
      </c>
      <c r="J6" s="412">
        <v>3.08</v>
      </c>
      <c r="K6" s="412">
        <v>1.54</v>
      </c>
      <c r="L6" s="412">
        <v>3.76</v>
      </c>
      <c r="M6" s="412">
        <v>1.88</v>
      </c>
      <c r="N6" s="412">
        <v>4.5999999999999996</v>
      </c>
      <c r="O6" s="412">
        <v>2.2999999999999998</v>
      </c>
      <c r="P6" s="412">
        <v>37.880000000000003</v>
      </c>
      <c r="Q6" s="412">
        <v>18.940000000000001</v>
      </c>
      <c r="R6" s="53" t="s">
        <v>210</v>
      </c>
      <c r="S6" s="53" t="s">
        <v>194</v>
      </c>
      <c r="T6" s="412">
        <v>81.62</v>
      </c>
      <c r="U6" s="412">
        <v>83</v>
      </c>
      <c r="V6" s="412">
        <v>82.8</v>
      </c>
      <c r="W6" s="412">
        <v>63.97</v>
      </c>
      <c r="X6" s="412">
        <v>77.08</v>
      </c>
      <c r="Y6" s="412">
        <v>84.41</v>
      </c>
      <c r="Z6" s="413">
        <v>2.6949777918000004</v>
      </c>
      <c r="AA6" s="413">
        <v>6.9934673697210012</v>
      </c>
      <c r="AB6" s="413">
        <v>7.8151660984408213</v>
      </c>
      <c r="AC6" s="411">
        <v>259.5</v>
      </c>
      <c r="AD6" s="411">
        <v>289.99</v>
      </c>
    </row>
    <row r="7" spans="1:30" s="228" customFormat="1" ht="13.5" hidden="1" customHeight="1">
      <c r="A7" s="410" t="s">
        <v>205</v>
      </c>
      <c r="B7" s="31" t="s">
        <v>191</v>
      </c>
      <c r="C7" s="31">
        <v>1</v>
      </c>
      <c r="D7" s="31">
        <v>4</v>
      </c>
      <c r="E7" s="31" t="s">
        <v>192</v>
      </c>
      <c r="F7" s="53">
        <v>0.75</v>
      </c>
      <c r="G7" s="411">
        <v>1458</v>
      </c>
      <c r="H7" s="412">
        <v>1.54</v>
      </c>
      <c r="I7" s="412">
        <v>0.77</v>
      </c>
      <c r="J7" s="412">
        <v>1.84</v>
      </c>
      <c r="K7" s="412">
        <v>0.92</v>
      </c>
      <c r="L7" s="412">
        <v>2.14</v>
      </c>
      <c r="M7" s="412">
        <v>1.07</v>
      </c>
      <c r="N7" s="412">
        <v>2.52</v>
      </c>
      <c r="O7" s="412">
        <v>1.26</v>
      </c>
      <c r="P7" s="412">
        <v>22.4</v>
      </c>
      <c r="Q7" s="412">
        <v>11.2</v>
      </c>
      <c r="R7" s="53" t="s">
        <v>193</v>
      </c>
      <c r="S7" s="53" t="s">
        <v>194</v>
      </c>
      <c r="T7" s="412">
        <v>78.56</v>
      </c>
      <c r="U7" s="412">
        <v>80.62</v>
      </c>
      <c r="V7" s="412">
        <v>80.8</v>
      </c>
      <c r="W7" s="412">
        <v>54.83</v>
      </c>
      <c r="X7" s="412">
        <v>68.77</v>
      </c>
      <c r="Y7" s="412">
        <v>77.7</v>
      </c>
      <c r="Z7" s="413">
        <v>2.7025746804000002</v>
      </c>
      <c r="AA7" s="413">
        <v>8.9852500399258819</v>
      </c>
      <c r="AB7" s="413">
        <v>13.053435706332001</v>
      </c>
      <c r="AC7" s="411">
        <v>332.47</v>
      </c>
      <c r="AD7" s="411">
        <v>483</v>
      </c>
    </row>
    <row r="8" spans="1:30" s="228" customFormat="1" ht="13.5" hidden="1" customHeight="1">
      <c r="A8" s="410" t="s">
        <v>207</v>
      </c>
      <c r="B8" s="31" t="s">
        <v>191</v>
      </c>
      <c r="C8" s="31">
        <v>1.5</v>
      </c>
      <c r="D8" s="31">
        <v>4</v>
      </c>
      <c r="E8" s="31" t="s">
        <v>204</v>
      </c>
      <c r="F8" s="53">
        <v>1</v>
      </c>
      <c r="G8" s="411">
        <v>1456.7</v>
      </c>
      <c r="H8" s="412">
        <v>2.16</v>
      </c>
      <c r="I8" s="412">
        <v>1.08</v>
      </c>
      <c r="J8" s="412">
        <v>2.54</v>
      </c>
      <c r="K8" s="412">
        <v>1.27</v>
      </c>
      <c r="L8" s="412">
        <v>2.92</v>
      </c>
      <c r="M8" s="412">
        <v>1.46</v>
      </c>
      <c r="N8" s="412">
        <v>3.42</v>
      </c>
      <c r="O8" s="412">
        <v>1.71</v>
      </c>
      <c r="P8" s="412">
        <v>31.92</v>
      </c>
      <c r="Q8" s="412">
        <v>15.96</v>
      </c>
      <c r="R8" s="53" t="s">
        <v>202</v>
      </c>
      <c r="S8" s="53" t="s">
        <v>194</v>
      </c>
      <c r="T8" s="412">
        <v>80.180000000000007</v>
      </c>
      <c r="U8" s="412">
        <v>82.3</v>
      </c>
      <c r="V8" s="412">
        <v>82.5</v>
      </c>
      <c r="W8" s="412">
        <v>53.25</v>
      </c>
      <c r="X8" s="412">
        <v>67.319999999999993</v>
      </c>
      <c r="Y8" s="412">
        <v>76.540000000000006</v>
      </c>
      <c r="Z8" s="413">
        <v>3.6066781799999998</v>
      </c>
      <c r="AA8" s="413">
        <v>13.912761079349998</v>
      </c>
      <c r="AB8" s="413">
        <v>18.955979178444</v>
      </c>
      <c r="AC8" s="411">
        <v>385.75</v>
      </c>
      <c r="AD8" s="411">
        <v>525.58000000000004</v>
      </c>
    </row>
    <row r="9" spans="1:30" s="228" customFormat="1" ht="13.5" hidden="1" customHeight="1">
      <c r="A9" s="410" t="s">
        <v>208</v>
      </c>
      <c r="B9" s="31" t="s">
        <v>191</v>
      </c>
      <c r="C9" s="31">
        <v>2</v>
      </c>
      <c r="D9" s="31">
        <v>4</v>
      </c>
      <c r="E9" s="31" t="s">
        <v>204</v>
      </c>
      <c r="F9" s="53">
        <v>1.5</v>
      </c>
      <c r="G9" s="411">
        <v>1450.2</v>
      </c>
      <c r="H9" s="412">
        <v>2.88</v>
      </c>
      <c r="I9" s="412">
        <v>1.44</v>
      </c>
      <c r="J9" s="412">
        <v>3.48</v>
      </c>
      <c r="K9" s="412">
        <v>1.74</v>
      </c>
      <c r="L9" s="412">
        <v>4.12</v>
      </c>
      <c r="M9" s="412">
        <v>2.06</v>
      </c>
      <c r="N9" s="412">
        <v>4.92</v>
      </c>
      <c r="O9" s="412">
        <v>2.46</v>
      </c>
      <c r="P9" s="412">
        <v>42.44</v>
      </c>
      <c r="Q9" s="412">
        <v>21.22</v>
      </c>
      <c r="R9" s="53" t="s">
        <v>193</v>
      </c>
      <c r="S9" s="53" t="s">
        <v>194</v>
      </c>
      <c r="T9" s="412">
        <v>83.29</v>
      </c>
      <c r="U9" s="412">
        <v>84.69</v>
      </c>
      <c r="V9" s="412">
        <v>84.2</v>
      </c>
      <c r="W9" s="412">
        <v>50.62</v>
      </c>
      <c r="X9" s="412">
        <v>71.489999999999995</v>
      </c>
      <c r="Y9" s="412">
        <v>80.2</v>
      </c>
      <c r="Z9" s="413">
        <v>5.4358319400000008</v>
      </c>
      <c r="AA9" s="413">
        <v>18.198621751926002</v>
      </c>
      <c r="AB9" s="413">
        <v>24.51016621746</v>
      </c>
      <c r="AC9" s="411">
        <v>334.79</v>
      </c>
      <c r="AD9" s="411">
        <v>450.9</v>
      </c>
    </row>
    <row r="10" spans="1:30" s="228" customFormat="1" ht="13.5" hidden="1" customHeight="1">
      <c r="A10" s="410" t="s">
        <v>209</v>
      </c>
      <c r="B10" s="31" t="s">
        <v>191</v>
      </c>
      <c r="C10" s="31">
        <v>1</v>
      </c>
      <c r="D10" s="31">
        <v>6</v>
      </c>
      <c r="E10" s="31" t="s">
        <v>204</v>
      </c>
      <c r="F10" s="53">
        <v>0.75</v>
      </c>
      <c r="G10" s="411">
        <v>970</v>
      </c>
      <c r="H10" s="412">
        <v>1.94</v>
      </c>
      <c r="I10" s="412">
        <v>0.97</v>
      </c>
      <c r="J10" s="412">
        <v>2.2200000000000002</v>
      </c>
      <c r="K10" s="412">
        <v>1.1100000000000001</v>
      </c>
      <c r="L10" s="412">
        <v>2.56</v>
      </c>
      <c r="M10" s="412">
        <v>1.28</v>
      </c>
      <c r="N10" s="412">
        <v>3</v>
      </c>
      <c r="O10" s="412">
        <v>1.5</v>
      </c>
      <c r="P10" s="412">
        <v>19.12</v>
      </c>
      <c r="Q10" s="412">
        <v>9.56</v>
      </c>
      <c r="R10" s="53" t="s">
        <v>210</v>
      </c>
      <c r="S10" s="53" t="s">
        <v>194</v>
      </c>
      <c r="T10" s="412">
        <v>74.733143399810075</v>
      </c>
      <c r="U10" s="412">
        <v>76.93601614434948</v>
      </c>
      <c r="V10" s="412">
        <v>77</v>
      </c>
      <c r="W10" s="412">
        <v>44.235765340525965</v>
      </c>
      <c r="X10" s="412">
        <v>56.258192852326367</v>
      </c>
      <c r="Y10" s="412">
        <v>68.400000000000006</v>
      </c>
      <c r="Z10" s="413">
        <v>4.0889330937000006</v>
      </c>
      <c r="AA10" s="413">
        <v>11.060155125149134</v>
      </c>
      <c r="AB10" s="413">
        <v>15.803726407150503</v>
      </c>
      <c r="AC10" s="411">
        <v>270.49</v>
      </c>
      <c r="AD10" s="411">
        <v>386.5</v>
      </c>
    </row>
    <row r="11" spans="1:30" s="228" customFormat="1" ht="13.5" hidden="1" customHeight="1">
      <c r="A11" s="410" t="s">
        <v>211</v>
      </c>
      <c r="B11" s="31" t="s">
        <v>191</v>
      </c>
      <c r="C11" s="31">
        <v>3</v>
      </c>
      <c r="D11" s="31">
        <v>2</v>
      </c>
      <c r="E11" s="31" t="s">
        <v>212</v>
      </c>
      <c r="F11" s="53">
        <v>2</v>
      </c>
      <c r="G11" s="411">
        <v>2943</v>
      </c>
      <c r="H11" s="412">
        <v>2.96</v>
      </c>
      <c r="I11" s="412">
        <v>1.48</v>
      </c>
      <c r="J11" s="412">
        <v>4.04</v>
      </c>
      <c r="K11" s="412">
        <v>2.02</v>
      </c>
      <c r="L11" s="412">
        <v>5.04</v>
      </c>
      <c r="M11" s="412">
        <v>2.52</v>
      </c>
      <c r="N11" s="412">
        <v>6.18</v>
      </c>
      <c r="O11" s="412">
        <v>3.09</v>
      </c>
      <c r="P11" s="412">
        <v>61.5</v>
      </c>
      <c r="Q11" s="412">
        <v>30.75</v>
      </c>
      <c r="R11" s="53" t="s">
        <v>202</v>
      </c>
      <c r="S11" s="53" t="s">
        <v>194</v>
      </c>
      <c r="T11" s="412">
        <v>81.905517087335255</v>
      </c>
      <c r="U11" s="412">
        <v>83.84266249720794</v>
      </c>
      <c r="V11" s="412">
        <v>84.2</v>
      </c>
      <c r="W11" s="412">
        <v>64.2</v>
      </c>
      <c r="X11" s="412">
        <v>75.83</v>
      </c>
      <c r="Y11" s="412">
        <v>81.8</v>
      </c>
      <c r="Z11" s="413">
        <v>3.5698000800000003</v>
      </c>
      <c r="AA11" s="413">
        <v>10.14885312</v>
      </c>
      <c r="AB11" s="413">
        <v>18.269410740000001</v>
      </c>
      <c r="AC11" s="411">
        <v>284.29752066115702</v>
      </c>
      <c r="AD11" s="411">
        <v>511.77685950413223</v>
      </c>
    </row>
    <row r="12" spans="1:30" s="228" customFormat="1" ht="13.5" hidden="1" customHeight="1">
      <c r="A12" s="410" t="s">
        <v>214</v>
      </c>
      <c r="B12" s="31" t="s">
        <v>191</v>
      </c>
      <c r="C12" s="31">
        <v>5</v>
      </c>
      <c r="D12" s="31">
        <v>2</v>
      </c>
      <c r="E12" s="31" t="s">
        <v>215</v>
      </c>
      <c r="F12" s="53">
        <v>3</v>
      </c>
      <c r="G12" s="411">
        <v>2938</v>
      </c>
      <c r="H12" s="412">
        <v>3.88</v>
      </c>
      <c r="I12" s="412">
        <v>1.94</v>
      </c>
      <c r="J12" s="412">
        <v>5.56</v>
      </c>
      <c r="K12" s="412">
        <v>2.78</v>
      </c>
      <c r="L12" s="412">
        <v>7.1</v>
      </c>
      <c r="M12" s="412">
        <v>3.55</v>
      </c>
      <c r="N12" s="412">
        <v>8.86</v>
      </c>
      <c r="O12" s="412">
        <v>4.43</v>
      </c>
      <c r="P12" s="412">
        <v>84.66</v>
      </c>
      <c r="Q12" s="412">
        <v>42.33</v>
      </c>
      <c r="R12" s="53" t="s">
        <v>193</v>
      </c>
      <c r="S12" s="53" t="s">
        <v>194</v>
      </c>
      <c r="T12" s="412">
        <v>84.437953138815203</v>
      </c>
      <c r="U12" s="412">
        <v>85.852530946065428</v>
      </c>
      <c r="V12" s="412">
        <v>85.9</v>
      </c>
      <c r="W12" s="412">
        <v>68.599999999999994</v>
      </c>
      <c r="X12" s="412">
        <v>79.5</v>
      </c>
      <c r="Y12" s="412">
        <v>84.9</v>
      </c>
      <c r="Z12" s="413">
        <v>5.3620757399999999</v>
      </c>
      <c r="AA12" s="413">
        <v>15.038889180000002</v>
      </c>
      <c r="AB12" s="413">
        <v>28.838674200000003</v>
      </c>
      <c r="AC12" s="411">
        <v>280.4676753782669</v>
      </c>
      <c r="AD12" s="411">
        <v>537.82668500687771</v>
      </c>
    </row>
    <row r="13" spans="1:30" s="228" customFormat="1" ht="13.5" hidden="1" customHeight="1">
      <c r="A13" s="410" t="s">
        <v>216</v>
      </c>
      <c r="B13" s="31" t="s">
        <v>191</v>
      </c>
      <c r="C13" s="31">
        <v>3</v>
      </c>
      <c r="D13" s="31">
        <v>4</v>
      </c>
      <c r="E13" s="31" t="s">
        <v>212</v>
      </c>
      <c r="F13" s="53">
        <v>2</v>
      </c>
      <c r="G13" s="411">
        <v>1472</v>
      </c>
      <c r="H13" s="412">
        <v>3.7</v>
      </c>
      <c r="I13" s="412">
        <v>1.85</v>
      </c>
      <c r="J13" s="412">
        <v>4.68</v>
      </c>
      <c r="K13" s="412">
        <v>2.34</v>
      </c>
      <c r="L13" s="412">
        <v>5.6</v>
      </c>
      <c r="M13" s="412">
        <v>2.8</v>
      </c>
      <c r="N13" s="412">
        <v>6.7</v>
      </c>
      <c r="O13" s="412">
        <v>3.35</v>
      </c>
      <c r="P13" s="412">
        <v>61.74</v>
      </c>
      <c r="Q13" s="412">
        <v>30.87</v>
      </c>
      <c r="R13" s="53" t="s">
        <v>202</v>
      </c>
      <c r="S13" s="53" t="s">
        <v>194</v>
      </c>
      <c r="T13" s="412">
        <v>81.565937072503417</v>
      </c>
      <c r="U13" s="412">
        <v>84.405380756953946</v>
      </c>
      <c r="V13" s="412">
        <v>85.3</v>
      </c>
      <c r="W13" s="412">
        <v>57.7</v>
      </c>
      <c r="X13" s="412">
        <v>69.8</v>
      </c>
      <c r="Y13" s="412">
        <v>76.900000000000006</v>
      </c>
      <c r="Z13" s="413">
        <v>7.1248489200000007</v>
      </c>
      <c r="AA13" s="413">
        <v>22.768538940000003</v>
      </c>
      <c r="AB13" s="413">
        <v>41.746009200000003</v>
      </c>
      <c r="AC13" s="411">
        <v>319.56521739130437</v>
      </c>
      <c r="AD13" s="411">
        <v>585.92132505175994</v>
      </c>
    </row>
    <row r="14" spans="1:30" s="228" customFormat="1" ht="13.5" hidden="1" customHeight="1">
      <c r="A14" s="410" t="s">
        <v>217</v>
      </c>
      <c r="B14" s="31" t="s">
        <v>191</v>
      </c>
      <c r="C14" s="31">
        <v>5</v>
      </c>
      <c r="D14" s="31">
        <v>4</v>
      </c>
      <c r="E14" s="31" t="s">
        <v>215</v>
      </c>
      <c r="F14" s="53">
        <v>3</v>
      </c>
      <c r="G14" s="411">
        <v>1468</v>
      </c>
      <c r="H14" s="412">
        <v>5.74</v>
      </c>
      <c r="I14" s="412">
        <v>2.87</v>
      </c>
      <c r="J14" s="412">
        <v>7</v>
      </c>
      <c r="K14" s="412">
        <v>3.5</v>
      </c>
      <c r="L14" s="412">
        <v>8.3000000000000007</v>
      </c>
      <c r="M14" s="412">
        <v>4.1500000000000004</v>
      </c>
      <c r="N14" s="412">
        <v>9.9</v>
      </c>
      <c r="O14" s="412">
        <v>4.95</v>
      </c>
      <c r="P14" s="412">
        <v>91.34</v>
      </c>
      <c r="Q14" s="412">
        <v>45.67</v>
      </c>
      <c r="R14" s="53" t="s">
        <v>202</v>
      </c>
      <c r="S14" s="53" t="s">
        <v>989</v>
      </c>
      <c r="T14" s="412">
        <v>84.836310249307488</v>
      </c>
      <c r="U14" s="412">
        <v>86.527080332409966</v>
      </c>
      <c r="V14" s="412">
        <v>86.7</v>
      </c>
      <c r="W14" s="412">
        <v>54.92</v>
      </c>
      <c r="X14" s="412">
        <v>68.16</v>
      </c>
      <c r="Y14" s="412">
        <v>76.099999999999994</v>
      </c>
      <c r="Z14" s="413">
        <v>10.73890272</v>
      </c>
      <c r="AA14" s="413">
        <v>34.724418960000001</v>
      </c>
      <c r="AB14" s="413">
        <v>48.52420398000001</v>
      </c>
      <c r="AC14" s="411">
        <v>323.35164835164835</v>
      </c>
      <c r="AD14" s="411">
        <v>451.85439560439568</v>
      </c>
    </row>
    <row r="15" spans="1:30" s="228" customFormat="1" ht="13.5" hidden="1" customHeight="1">
      <c r="A15" s="410" t="s">
        <v>218</v>
      </c>
      <c r="B15" s="31" t="s">
        <v>191</v>
      </c>
      <c r="C15" s="31">
        <v>1.5</v>
      </c>
      <c r="D15" s="31">
        <v>6</v>
      </c>
      <c r="E15" s="31" t="s">
        <v>212</v>
      </c>
      <c r="F15" s="53">
        <v>1</v>
      </c>
      <c r="G15" s="411">
        <v>973</v>
      </c>
      <c r="H15" s="412">
        <v>2.82</v>
      </c>
      <c r="I15" s="412">
        <v>1.41</v>
      </c>
      <c r="J15" s="412">
        <v>3.32</v>
      </c>
      <c r="K15" s="412">
        <v>1.66</v>
      </c>
      <c r="L15" s="412">
        <v>3.76</v>
      </c>
      <c r="M15" s="412">
        <v>1.88</v>
      </c>
      <c r="N15" s="412">
        <v>4.34</v>
      </c>
      <c r="O15" s="412">
        <v>2.17</v>
      </c>
      <c r="P15" s="412">
        <v>26.8</v>
      </c>
      <c r="Q15" s="412">
        <v>13.4</v>
      </c>
      <c r="R15" s="53" t="s">
        <v>210</v>
      </c>
      <c r="S15" s="53" t="s">
        <v>194</v>
      </c>
      <c r="T15" s="412">
        <v>75.7</v>
      </c>
      <c r="U15" s="412">
        <v>78.400000000000006</v>
      </c>
      <c r="V15" s="412">
        <v>78.900000000000006</v>
      </c>
      <c r="W15" s="412">
        <v>41.2</v>
      </c>
      <c r="X15" s="412">
        <v>52.6</v>
      </c>
      <c r="Y15" s="412">
        <v>60.4</v>
      </c>
      <c r="Z15" s="413">
        <v>5.4</v>
      </c>
      <c r="AA15" s="413">
        <v>14</v>
      </c>
      <c r="AB15" s="413">
        <v>24.7</v>
      </c>
      <c r="AC15" s="411">
        <v>259</v>
      </c>
      <c r="AD15" s="411">
        <v>457</v>
      </c>
    </row>
    <row r="16" spans="1:30" s="228" customFormat="1" ht="13.5" hidden="1" customHeight="1">
      <c r="A16" s="410" t="s">
        <v>219</v>
      </c>
      <c r="B16" s="31" t="s">
        <v>191</v>
      </c>
      <c r="C16" s="31">
        <v>2</v>
      </c>
      <c r="D16" s="31">
        <v>6</v>
      </c>
      <c r="E16" s="31" t="s">
        <v>215</v>
      </c>
      <c r="F16" s="53">
        <v>1.5</v>
      </c>
      <c r="G16" s="411">
        <v>964</v>
      </c>
      <c r="H16" s="412">
        <v>3.7</v>
      </c>
      <c r="I16" s="412">
        <v>1.85</v>
      </c>
      <c r="J16" s="412">
        <v>4.4400000000000004</v>
      </c>
      <c r="K16" s="412">
        <v>2.2200000000000002</v>
      </c>
      <c r="L16" s="412">
        <v>5.14</v>
      </c>
      <c r="M16" s="412">
        <v>2.57</v>
      </c>
      <c r="N16" s="412">
        <v>6.04</v>
      </c>
      <c r="O16" s="412">
        <v>3.02</v>
      </c>
      <c r="P16" s="412">
        <v>33.4</v>
      </c>
      <c r="Q16" s="412">
        <v>16.7</v>
      </c>
      <c r="R16" s="53" t="s">
        <v>213</v>
      </c>
      <c r="S16" s="53" t="s">
        <v>194</v>
      </c>
      <c r="T16" s="412">
        <v>79.599999999999994</v>
      </c>
      <c r="U16" s="412">
        <v>81.2</v>
      </c>
      <c r="V16" s="412">
        <v>81.099999999999994</v>
      </c>
      <c r="W16" s="412">
        <v>44.7</v>
      </c>
      <c r="X16" s="412">
        <v>56.7</v>
      </c>
      <c r="Y16" s="412">
        <v>64.400000000000006</v>
      </c>
      <c r="Z16" s="413">
        <v>8.1999999999999993</v>
      </c>
      <c r="AA16" s="413">
        <v>18.399999999999999</v>
      </c>
      <c r="AB16" s="413">
        <v>27.1</v>
      </c>
      <c r="AC16" s="411">
        <v>225</v>
      </c>
      <c r="AD16" s="411">
        <v>332</v>
      </c>
    </row>
    <row r="17" spans="1:30" s="228" customFormat="1" ht="13.5" hidden="1" customHeight="1" outlineLevel="1">
      <c r="A17" s="410" t="s">
        <v>220</v>
      </c>
      <c r="B17" s="31" t="s">
        <v>191</v>
      </c>
      <c r="C17" s="31">
        <v>7.5</v>
      </c>
      <c r="D17" s="31">
        <v>2</v>
      </c>
      <c r="E17" s="31" t="s">
        <v>221</v>
      </c>
      <c r="F17" s="53">
        <v>5</v>
      </c>
      <c r="G17" s="411">
        <v>2941</v>
      </c>
      <c r="H17" s="412">
        <v>5.7</v>
      </c>
      <c r="I17" s="412">
        <v>2.85</v>
      </c>
      <c r="J17" s="412">
        <v>8.5399999999999991</v>
      </c>
      <c r="K17" s="412">
        <v>4.2699999999999996</v>
      </c>
      <c r="L17" s="412">
        <v>11.1</v>
      </c>
      <c r="M17" s="412">
        <v>5.55</v>
      </c>
      <c r="N17" s="412">
        <v>14</v>
      </c>
      <c r="O17" s="412">
        <v>7</v>
      </c>
      <c r="P17" s="412">
        <v>120</v>
      </c>
      <c r="Q17" s="412">
        <v>60</v>
      </c>
      <c r="R17" s="53" t="s">
        <v>213</v>
      </c>
      <c r="S17" s="53" t="s">
        <v>194</v>
      </c>
      <c r="T17" s="412">
        <v>87.679531079607415</v>
      </c>
      <c r="U17" s="412">
        <v>88.33135223555071</v>
      </c>
      <c r="V17" s="412">
        <v>87.9</v>
      </c>
      <c r="W17" s="412">
        <v>72.599999999999994</v>
      </c>
      <c r="X17" s="412">
        <v>83.12</v>
      </c>
      <c r="Y17" s="412">
        <v>88.1</v>
      </c>
      <c r="Z17" s="413">
        <v>8.93</v>
      </c>
      <c r="AA17" s="413">
        <v>20.717599999999997</v>
      </c>
      <c r="AB17" s="413">
        <v>32.505200000000002</v>
      </c>
      <c r="AC17" s="411">
        <v>232</v>
      </c>
      <c r="AD17" s="411">
        <v>364</v>
      </c>
    </row>
    <row r="18" spans="1:30" s="228" customFormat="1" ht="13.5" hidden="1" customHeight="1" outlineLevel="1">
      <c r="A18" s="410" t="s">
        <v>223</v>
      </c>
      <c r="B18" s="31" t="s">
        <v>191</v>
      </c>
      <c r="C18" s="31">
        <v>10</v>
      </c>
      <c r="D18" s="31">
        <v>2</v>
      </c>
      <c r="E18" s="31" t="s">
        <v>224</v>
      </c>
      <c r="F18" s="53">
        <v>7.5</v>
      </c>
      <c r="G18" s="411">
        <v>2923.4</v>
      </c>
      <c r="H18" s="412">
        <v>7.64</v>
      </c>
      <c r="I18" s="412">
        <v>3.82</v>
      </c>
      <c r="J18" s="412">
        <v>12.2</v>
      </c>
      <c r="K18" s="412">
        <v>6.1</v>
      </c>
      <c r="L18" s="412">
        <v>16.28</v>
      </c>
      <c r="M18" s="412">
        <v>8.14</v>
      </c>
      <c r="N18" s="412">
        <v>20.94</v>
      </c>
      <c r="O18" s="412">
        <v>10.47</v>
      </c>
      <c r="P18" s="412">
        <v>158</v>
      </c>
      <c r="Q18" s="412">
        <v>79</v>
      </c>
      <c r="R18" s="53" t="s">
        <v>222</v>
      </c>
      <c r="S18" s="53" t="s">
        <v>194</v>
      </c>
      <c r="T18" s="412">
        <v>90.26551232876713</v>
      </c>
      <c r="U18" s="412">
        <v>90.255736986301372</v>
      </c>
      <c r="V18" s="412">
        <v>89.2</v>
      </c>
      <c r="W18" s="412">
        <v>75.400000000000006</v>
      </c>
      <c r="X18" s="412">
        <v>84.85</v>
      </c>
      <c r="Y18" s="412">
        <v>89</v>
      </c>
      <c r="Z18" s="413">
        <v>13.48</v>
      </c>
      <c r="AA18" s="413">
        <v>27.634</v>
      </c>
      <c r="AB18" s="413">
        <v>48.3932</v>
      </c>
      <c r="AC18" s="411">
        <v>205</v>
      </c>
      <c r="AD18" s="411">
        <v>359</v>
      </c>
    </row>
    <row r="19" spans="1:30" s="228" customFormat="1" ht="13.5" hidden="1" customHeight="1" outlineLevel="1">
      <c r="A19" s="410" t="s">
        <v>225</v>
      </c>
      <c r="B19" s="31" t="s">
        <v>191</v>
      </c>
      <c r="C19" s="31">
        <v>7.5</v>
      </c>
      <c r="D19" s="31">
        <v>4</v>
      </c>
      <c r="E19" s="31" t="s">
        <v>221</v>
      </c>
      <c r="F19" s="53">
        <v>5</v>
      </c>
      <c r="G19" s="411">
        <v>1469.96</v>
      </c>
      <c r="H19" s="412">
        <v>7.68</v>
      </c>
      <c r="I19" s="412">
        <v>3.84</v>
      </c>
      <c r="J19" s="412">
        <v>10.08</v>
      </c>
      <c r="K19" s="412">
        <v>5.04</v>
      </c>
      <c r="L19" s="412">
        <v>12.4</v>
      </c>
      <c r="M19" s="412">
        <v>6.2</v>
      </c>
      <c r="N19" s="412">
        <v>15.14</v>
      </c>
      <c r="O19" s="412">
        <v>7.57</v>
      </c>
      <c r="P19" s="412">
        <v>126</v>
      </c>
      <c r="Q19" s="412">
        <v>63</v>
      </c>
      <c r="R19" s="53" t="s">
        <v>210</v>
      </c>
      <c r="S19" s="53" t="s">
        <v>194</v>
      </c>
      <c r="T19" s="412">
        <v>87.35299358904706</v>
      </c>
      <c r="U19" s="412">
        <v>88.438422253612956</v>
      </c>
      <c r="V19" s="412">
        <v>88.4</v>
      </c>
      <c r="W19" s="412">
        <v>61.76</v>
      </c>
      <c r="X19" s="412">
        <v>74.400000000000006</v>
      </c>
      <c r="Y19" s="412">
        <v>81.31</v>
      </c>
      <c r="Z19" s="413">
        <v>17.87</v>
      </c>
      <c r="AA19" s="413">
        <v>44.853699999999996</v>
      </c>
      <c r="AB19" s="413">
        <v>55.0396</v>
      </c>
      <c r="AC19" s="411">
        <v>251</v>
      </c>
      <c r="AD19" s="411">
        <v>308</v>
      </c>
    </row>
    <row r="20" spans="1:30" s="228" customFormat="1" ht="13.5" hidden="1" customHeight="1" outlineLevel="1">
      <c r="A20" s="410" t="s">
        <v>226</v>
      </c>
      <c r="B20" s="31" t="s">
        <v>191</v>
      </c>
      <c r="C20" s="31">
        <v>10</v>
      </c>
      <c r="D20" s="31">
        <v>4</v>
      </c>
      <c r="E20" s="31" t="s">
        <v>224</v>
      </c>
      <c r="F20" s="53">
        <v>7.5</v>
      </c>
      <c r="G20" s="411">
        <v>1477</v>
      </c>
      <c r="H20" s="412">
        <v>16.579999999999998</v>
      </c>
      <c r="I20" s="412">
        <v>8.2899999999999991</v>
      </c>
      <c r="J20" s="412">
        <v>15.84</v>
      </c>
      <c r="K20" s="412">
        <v>7.92</v>
      </c>
      <c r="L20" s="412">
        <v>19.22</v>
      </c>
      <c r="M20" s="412">
        <v>9.61</v>
      </c>
      <c r="N20" s="412">
        <v>20.84</v>
      </c>
      <c r="O20" s="412">
        <v>10.42</v>
      </c>
      <c r="P20" s="412">
        <v>154</v>
      </c>
      <c r="Q20" s="412">
        <v>77</v>
      </c>
      <c r="R20" s="53" t="s">
        <v>222</v>
      </c>
      <c r="S20" s="53" t="s">
        <v>194</v>
      </c>
      <c r="T20" s="412">
        <v>89.403508771929822</v>
      </c>
      <c r="U20" s="412">
        <v>90.317192982456149</v>
      </c>
      <c r="V20" s="412">
        <v>89.6</v>
      </c>
      <c r="W20" s="412">
        <v>58.94</v>
      </c>
      <c r="X20" s="412">
        <v>72.099999999999994</v>
      </c>
      <c r="Y20" s="412">
        <v>63.76</v>
      </c>
      <c r="Z20" s="413">
        <v>20</v>
      </c>
      <c r="AA20" s="413">
        <v>41</v>
      </c>
      <c r="AB20" s="413">
        <v>89.2</v>
      </c>
      <c r="AC20" s="411">
        <v>205</v>
      </c>
      <c r="AD20" s="411">
        <v>446</v>
      </c>
    </row>
    <row r="21" spans="1:30" s="228" customFormat="1" ht="13.5" hidden="1" customHeight="1" outlineLevel="1">
      <c r="A21" s="410" t="s">
        <v>227</v>
      </c>
      <c r="B21" s="31" t="s">
        <v>191</v>
      </c>
      <c r="C21" s="31">
        <v>3</v>
      </c>
      <c r="D21" s="31">
        <v>6</v>
      </c>
      <c r="E21" s="31" t="s">
        <v>221</v>
      </c>
      <c r="F21" s="53">
        <v>2</v>
      </c>
      <c r="G21" s="411">
        <v>980</v>
      </c>
      <c r="H21" s="412">
        <v>5.04</v>
      </c>
      <c r="I21" s="412">
        <v>2.52</v>
      </c>
      <c r="J21" s="412">
        <v>5.8</v>
      </c>
      <c r="K21" s="412">
        <v>2.9</v>
      </c>
      <c r="L21" s="412">
        <v>6.58</v>
      </c>
      <c r="M21" s="412">
        <v>3.29</v>
      </c>
      <c r="N21" s="412">
        <v>7.54</v>
      </c>
      <c r="O21" s="412">
        <v>3.77</v>
      </c>
      <c r="P21" s="412">
        <v>59.8</v>
      </c>
      <c r="Q21" s="412">
        <v>29.9</v>
      </c>
      <c r="R21" s="53" t="s">
        <v>193</v>
      </c>
      <c r="S21" s="53" t="s">
        <v>194</v>
      </c>
      <c r="T21" s="412">
        <v>79.7</v>
      </c>
      <c r="U21" s="412">
        <v>81.900000000000006</v>
      </c>
      <c r="V21" s="412">
        <v>82.5</v>
      </c>
      <c r="W21" s="412">
        <v>45.1</v>
      </c>
      <c r="X21" s="412">
        <v>58.2</v>
      </c>
      <c r="Y21" s="412">
        <v>67.2</v>
      </c>
      <c r="Z21" s="413">
        <v>10.7</v>
      </c>
      <c r="AA21" s="413">
        <v>34.9</v>
      </c>
      <c r="AB21" s="413">
        <v>64.599999999999994</v>
      </c>
      <c r="AC21" s="411">
        <v>326</v>
      </c>
      <c r="AD21" s="411">
        <v>602</v>
      </c>
    </row>
    <row r="22" spans="1:30" s="228" customFormat="1" ht="13.5" hidden="1" customHeight="1" outlineLevel="1">
      <c r="A22" s="410" t="s">
        <v>228</v>
      </c>
      <c r="B22" s="31" t="s">
        <v>191</v>
      </c>
      <c r="C22" s="31">
        <v>5</v>
      </c>
      <c r="D22" s="31">
        <v>6</v>
      </c>
      <c r="E22" s="31" t="s">
        <v>224</v>
      </c>
      <c r="F22" s="53">
        <v>3</v>
      </c>
      <c r="G22" s="411">
        <v>976</v>
      </c>
      <c r="H22" s="412">
        <v>7.04</v>
      </c>
      <c r="I22" s="412">
        <v>3.52</v>
      </c>
      <c r="J22" s="412">
        <v>8.2200000000000006</v>
      </c>
      <c r="K22" s="412">
        <v>4.1100000000000003</v>
      </c>
      <c r="L22" s="412">
        <v>9.44</v>
      </c>
      <c r="M22" s="412">
        <v>4.72</v>
      </c>
      <c r="N22" s="412">
        <v>10.96</v>
      </c>
      <c r="O22" s="412">
        <v>5.48</v>
      </c>
      <c r="P22" s="412">
        <v>82.8</v>
      </c>
      <c r="Q22" s="412">
        <v>41.4</v>
      </c>
      <c r="R22" s="53" t="s">
        <v>193</v>
      </c>
      <c r="S22" s="53" t="s">
        <v>194</v>
      </c>
      <c r="T22" s="412">
        <v>81.7</v>
      </c>
      <c r="U22" s="412">
        <v>83.9</v>
      </c>
      <c r="V22" s="412">
        <v>84.4</v>
      </c>
      <c r="W22" s="412">
        <v>48.3</v>
      </c>
      <c r="X22" s="412">
        <v>61.6</v>
      </c>
      <c r="Y22" s="412">
        <v>70.400000000000006</v>
      </c>
      <c r="Z22" s="413">
        <v>16.2</v>
      </c>
      <c r="AA22" s="413">
        <v>50.9</v>
      </c>
      <c r="AB22" s="413">
        <v>99.3</v>
      </c>
      <c r="AC22" s="411">
        <v>314</v>
      </c>
      <c r="AD22" s="411">
        <v>612</v>
      </c>
    </row>
    <row r="23" spans="1:30" s="228" customFormat="1" ht="13.5" hidden="1" customHeight="1" outlineLevel="1">
      <c r="A23" s="410" t="s">
        <v>229</v>
      </c>
      <c r="B23" s="31" t="s">
        <v>191</v>
      </c>
      <c r="C23" s="31">
        <v>15</v>
      </c>
      <c r="D23" s="31">
        <v>2</v>
      </c>
      <c r="E23" s="31" t="s">
        <v>230</v>
      </c>
      <c r="F23" s="53">
        <v>10</v>
      </c>
      <c r="G23" s="411">
        <v>2955</v>
      </c>
      <c r="H23" s="412">
        <v>8.9600000000000009</v>
      </c>
      <c r="I23" s="412">
        <v>4.4800000000000004</v>
      </c>
      <c r="J23" s="412">
        <v>15.9</v>
      </c>
      <c r="K23" s="412">
        <v>7.95</v>
      </c>
      <c r="L23" s="412">
        <v>21.4</v>
      </c>
      <c r="M23" s="412">
        <v>10.7</v>
      </c>
      <c r="N23" s="412">
        <v>27.2</v>
      </c>
      <c r="O23" s="412">
        <v>13.6</v>
      </c>
      <c r="P23" s="412">
        <v>225.4</v>
      </c>
      <c r="Q23" s="412">
        <v>112.7</v>
      </c>
      <c r="R23" s="53" t="s">
        <v>213</v>
      </c>
      <c r="S23" s="53" t="s">
        <v>989</v>
      </c>
      <c r="T23" s="412">
        <v>87.6</v>
      </c>
      <c r="U23" s="412">
        <v>89.6</v>
      </c>
      <c r="V23" s="412">
        <v>90.1</v>
      </c>
      <c r="W23" s="412">
        <v>79.599999999999994</v>
      </c>
      <c r="X23" s="412">
        <v>87.2</v>
      </c>
      <c r="Y23" s="412">
        <v>90.5</v>
      </c>
      <c r="Z23" s="413">
        <v>17.78</v>
      </c>
      <c r="AA23" s="413">
        <v>71.31</v>
      </c>
      <c r="AB23" s="413">
        <v>105.03</v>
      </c>
      <c r="AC23" s="411">
        <v>401</v>
      </c>
      <c r="AD23" s="411">
        <v>591</v>
      </c>
    </row>
    <row r="24" spans="1:30" s="228" customFormat="1" ht="13.5" hidden="1" customHeight="1" outlineLevel="1">
      <c r="A24" s="410" t="s">
        <v>232</v>
      </c>
      <c r="B24" s="31" t="s">
        <v>191</v>
      </c>
      <c r="C24" s="31">
        <v>20</v>
      </c>
      <c r="D24" s="31">
        <v>2</v>
      </c>
      <c r="E24" s="31" t="s">
        <v>233</v>
      </c>
      <c r="F24" s="53">
        <v>15</v>
      </c>
      <c r="G24" s="411">
        <v>2927</v>
      </c>
      <c r="H24" s="412">
        <v>9.4</v>
      </c>
      <c r="I24" s="412">
        <v>4.7</v>
      </c>
      <c r="J24" s="412">
        <v>21.2</v>
      </c>
      <c r="K24" s="412">
        <v>10.6</v>
      </c>
      <c r="L24" s="412">
        <v>30</v>
      </c>
      <c r="M24" s="412">
        <v>15</v>
      </c>
      <c r="N24" s="412">
        <v>39.799999999999997</v>
      </c>
      <c r="O24" s="412">
        <v>19.899999999999999</v>
      </c>
      <c r="P24" s="412">
        <v>251.8</v>
      </c>
      <c r="Q24" s="412">
        <v>125.9</v>
      </c>
      <c r="R24" s="53" t="s">
        <v>2179</v>
      </c>
      <c r="S24" s="53" t="s">
        <v>194</v>
      </c>
      <c r="T24" s="412">
        <v>92.2</v>
      </c>
      <c r="U24" s="412">
        <v>92.2</v>
      </c>
      <c r="V24" s="412">
        <v>91.2</v>
      </c>
      <c r="W24" s="412">
        <v>86.1</v>
      </c>
      <c r="X24" s="412">
        <v>91</v>
      </c>
      <c r="Y24" s="412">
        <v>92.6</v>
      </c>
      <c r="Z24" s="413">
        <v>26.92</v>
      </c>
      <c r="AA24" s="413">
        <v>53.77</v>
      </c>
      <c r="AB24" s="413">
        <v>79.77</v>
      </c>
      <c r="AC24" s="411">
        <v>200</v>
      </c>
      <c r="AD24" s="411">
        <v>296</v>
      </c>
    </row>
    <row r="25" spans="1:30" s="228" customFormat="1" ht="13.5" hidden="1" customHeight="1" outlineLevel="1">
      <c r="A25" s="410" t="s">
        <v>234</v>
      </c>
      <c r="B25" s="31" t="s">
        <v>191</v>
      </c>
      <c r="C25" s="31">
        <v>15</v>
      </c>
      <c r="D25" s="31">
        <v>4</v>
      </c>
      <c r="E25" s="31" t="s">
        <v>230</v>
      </c>
      <c r="F25" s="53">
        <v>10</v>
      </c>
      <c r="G25" s="411">
        <v>1476</v>
      </c>
      <c r="H25" s="412">
        <v>15.5</v>
      </c>
      <c r="I25" s="412">
        <v>7.75</v>
      </c>
      <c r="J25" s="412">
        <v>22.2</v>
      </c>
      <c r="K25" s="412">
        <v>11.1</v>
      </c>
      <c r="L25" s="412">
        <v>26.6</v>
      </c>
      <c r="M25" s="412">
        <v>13.3</v>
      </c>
      <c r="N25" s="412">
        <v>31.8</v>
      </c>
      <c r="O25" s="412">
        <v>15.9</v>
      </c>
      <c r="P25" s="412">
        <v>220</v>
      </c>
      <c r="Q25" s="412">
        <v>110</v>
      </c>
      <c r="R25" s="53" t="s">
        <v>213</v>
      </c>
      <c r="S25" s="53" t="s">
        <v>989</v>
      </c>
      <c r="T25" s="412">
        <v>88.64</v>
      </c>
      <c r="U25" s="412">
        <v>90.1</v>
      </c>
      <c r="V25" s="412">
        <v>90.4</v>
      </c>
      <c r="W25" s="412">
        <v>56.15</v>
      </c>
      <c r="X25" s="412">
        <v>69.268000000000001</v>
      </c>
      <c r="Y25" s="412">
        <v>76.900000000000006</v>
      </c>
      <c r="Z25" s="413">
        <v>35.579990880000004</v>
      </c>
      <c r="AA25" s="413">
        <v>81.833979024000001</v>
      </c>
      <c r="AB25" s="413">
        <v>117.41396990400001</v>
      </c>
      <c r="AC25" s="411">
        <v>230</v>
      </c>
      <c r="AD25" s="411">
        <v>330</v>
      </c>
    </row>
    <row r="26" spans="1:30" s="228" customFormat="1" ht="13.5" hidden="1" customHeight="1" outlineLevel="1">
      <c r="A26" s="410" t="s">
        <v>235</v>
      </c>
      <c r="B26" s="31" t="s">
        <v>191</v>
      </c>
      <c r="C26" s="31">
        <v>20</v>
      </c>
      <c r="D26" s="31">
        <v>4</v>
      </c>
      <c r="E26" s="31" t="s">
        <v>233</v>
      </c>
      <c r="F26" s="53">
        <v>15</v>
      </c>
      <c r="G26" s="411">
        <v>1472</v>
      </c>
      <c r="H26" s="412">
        <v>18.8</v>
      </c>
      <c r="I26" s="412">
        <v>9.4</v>
      </c>
      <c r="J26" s="412">
        <v>27.2</v>
      </c>
      <c r="K26" s="412">
        <v>13.6</v>
      </c>
      <c r="L26" s="412">
        <v>35</v>
      </c>
      <c r="M26" s="412">
        <v>17.5</v>
      </c>
      <c r="N26" s="412">
        <v>43.8</v>
      </c>
      <c r="O26" s="412">
        <v>21.9</v>
      </c>
      <c r="P26" s="412">
        <v>315.60000000000002</v>
      </c>
      <c r="Q26" s="412">
        <v>157.80000000000001</v>
      </c>
      <c r="R26" s="53" t="s">
        <v>222</v>
      </c>
      <c r="S26" s="53" t="s">
        <v>989</v>
      </c>
      <c r="T26" s="412">
        <v>91.401506996770706</v>
      </c>
      <c r="U26" s="412">
        <v>91.893972012917104</v>
      </c>
      <c r="V26" s="412">
        <v>91.5</v>
      </c>
      <c r="W26" s="412">
        <v>67.2</v>
      </c>
      <c r="X26" s="412">
        <v>78.099999999999994</v>
      </c>
      <c r="Y26" s="412">
        <v>83.5</v>
      </c>
      <c r="Z26" s="413">
        <v>53.547001199999997</v>
      </c>
      <c r="AA26" s="413">
        <v>139.98926760000001</v>
      </c>
      <c r="AB26" s="413">
        <v>165.73018139999999</v>
      </c>
      <c r="AC26" s="411">
        <v>261.43250688705234</v>
      </c>
      <c r="AD26" s="411">
        <v>309.50413223140498</v>
      </c>
    </row>
    <row r="27" spans="1:30" s="228" customFormat="1" ht="13.5" hidden="1" customHeight="1" outlineLevel="1">
      <c r="A27" s="410" t="s">
        <v>236</v>
      </c>
      <c r="B27" s="31" t="s">
        <v>191</v>
      </c>
      <c r="C27" s="31">
        <v>7.5</v>
      </c>
      <c r="D27" s="31">
        <v>6</v>
      </c>
      <c r="E27" s="31" t="s">
        <v>230</v>
      </c>
      <c r="F27" s="53">
        <v>5</v>
      </c>
      <c r="G27" s="411">
        <v>982</v>
      </c>
      <c r="H27" s="412">
        <v>10</v>
      </c>
      <c r="I27" s="412">
        <v>5</v>
      </c>
      <c r="J27" s="412">
        <v>11.949588477366241</v>
      </c>
      <c r="K27" s="412">
        <v>5.9747942386831205</v>
      </c>
      <c r="L27" s="412">
        <v>14.277160493827143</v>
      </c>
      <c r="M27" s="412">
        <v>7.1385802469135715</v>
      </c>
      <c r="N27" s="412">
        <v>16.8</v>
      </c>
      <c r="O27" s="412">
        <v>8.4</v>
      </c>
      <c r="P27" s="412">
        <v>118.4</v>
      </c>
      <c r="Q27" s="412">
        <v>59.2</v>
      </c>
      <c r="R27" s="53" t="s">
        <v>213</v>
      </c>
      <c r="S27" s="53" t="s">
        <v>194</v>
      </c>
      <c r="T27" s="412">
        <v>85.2</v>
      </c>
      <c r="U27" s="412">
        <v>86.4</v>
      </c>
      <c r="V27" s="412">
        <v>86.5</v>
      </c>
      <c r="W27" s="412">
        <v>52.2</v>
      </c>
      <c r="X27" s="412">
        <v>64.7</v>
      </c>
      <c r="Y27" s="412">
        <v>73.12</v>
      </c>
      <c r="Z27" s="413">
        <v>26.751373740000005</v>
      </c>
      <c r="AA27" s="413">
        <v>57.836470025880011</v>
      </c>
      <c r="AB27" s="413">
        <v>92.693510009100009</v>
      </c>
      <c r="AC27" s="411">
        <v>216.2</v>
      </c>
      <c r="AD27" s="411">
        <v>346.5</v>
      </c>
    </row>
    <row r="28" spans="1:30" s="228" customFormat="1" ht="13.5" hidden="1" customHeight="1" outlineLevel="1">
      <c r="A28" s="410" t="s">
        <v>237</v>
      </c>
      <c r="B28" s="31" t="s">
        <v>191</v>
      </c>
      <c r="C28" s="31">
        <v>10</v>
      </c>
      <c r="D28" s="31">
        <v>6</v>
      </c>
      <c r="E28" s="31" t="s">
        <v>233</v>
      </c>
      <c r="F28" s="53">
        <v>7.5</v>
      </c>
      <c r="G28" s="411">
        <v>980</v>
      </c>
      <c r="H28" s="412">
        <v>12.48</v>
      </c>
      <c r="I28" s="412">
        <v>6.24</v>
      </c>
      <c r="J28" s="412">
        <v>16.548000000000002</v>
      </c>
      <c r="K28" s="412">
        <v>8.2740000000000009</v>
      </c>
      <c r="L28" s="412">
        <v>19.404</v>
      </c>
      <c r="M28" s="412">
        <v>9.702</v>
      </c>
      <c r="N28" s="412">
        <v>24.56</v>
      </c>
      <c r="O28" s="412">
        <v>12.28</v>
      </c>
      <c r="P28" s="412">
        <v>157.24</v>
      </c>
      <c r="Q28" s="412">
        <v>78.62</v>
      </c>
      <c r="R28" s="53" t="s">
        <v>222</v>
      </c>
      <c r="S28" s="53" t="s">
        <v>194</v>
      </c>
      <c r="T28" s="412">
        <v>0</v>
      </c>
      <c r="U28" s="412">
        <v>0</v>
      </c>
      <c r="V28" s="412">
        <v>88</v>
      </c>
      <c r="W28" s="412">
        <v>0</v>
      </c>
      <c r="X28" s="412">
        <v>0</v>
      </c>
      <c r="Y28" s="412">
        <v>75.56</v>
      </c>
      <c r="Z28" s="413">
        <v>40.204504620000002</v>
      </c>
      <c r="AA28" s="413">
        <v>82.379029966380003</v>
      </c>
      <c r="AB28" s="413">
        <v>124.83096639463801</v>
      </c>
      <c r="AC28" s="411">
        <v>204.9</v>
      </c>
      <c r="AD28" s="411">
        <v>310.49</v>
      </c>
    </row>
    <row r="29" spans="1:30" s="228" customFormat="1" ht="13.5" hidden="1" customHeight="1" outlineLevel="1">
      <c r="A29" s="410" t="s">
        <v>265</v>
      </c>
      <c r="B29" s="31" t="s">
        <v>266</v>
      </c>
      <c r="C29" s="31">
        <v>1</v>
      </c>
      <c r="D29" s="31">
        <v>2</v>
      </c>
      <c r="E29" s="31" t="s">
        <v>192</v>
      </c>
      <c r="F29" s="53">
        <v>0.75</v>
      </c>
      <c r="G29" s="411">
        <v>2930</v>
      </c>
      <c r="H29" s="412">
        <v>1.28</v>
      </c>
      <c r="I29" s="412">
        <v>0.64</v>
      </c>
      <c r="J29" s="412">
        <v>1.6479999999999999</v>
      </c>
      <c r="K29" s="412">
        <v>0.82399999999999995</v>
      </c>
      <c r="L29" s="412">
        <v>1.9958</v>
      </c>
      <c r="M29" s="412">
        <v>0.99790000000000001</v>
      </c>
      <c r="N29" s="412">
        <v>2.42</v>
      </c>
      <c r="O29" s="412">
        <v>1.21</v>
      </c>
      <c r="P29" s="412">
        <v>22.6</v>
      </c>
      <c r="Q29" s="412">
        <v>11.3</v>
      </c>
      <c r="R29" s="53" t="s">
        <v>193</v>
      </c>
      <c r="S29" s="53" t="s">
        <v>194</v>
      </c>
      <c r="T29" s="412">
        <v>74.5</v>
      </c>
      <c r="U29" s="412">
        <v>77.3</v>
      </c>
      <c r="V29" s="412">
        <v>77.8</v>
      </c>
      <c r="W29" s="412">
        <v>64.7</v>
      </c>
      <c r="X29" s="412">
        <v>77.2</v>
      </c>
      <c r="Y29" s="412">
        <v>84.4</v>
      </c>
      <c r="Z29" s="413">
        <v>1.3450180632000002</v>
      </c>
      <c r="AA29" s="413">
        <v>3.3515160098817605</v>
      </c>
      <c r="AB29" s="413">
        <v>5.2342722947491209</v>
      </c>
      <c r="AC29" s="411">
        <v>249.18</v>
      </c>
      <c r="AD29" s="411">
        <v>389.16</v>
      </c>
    </row>
    <row r="30" spans="1:30" s="228" customFormat="1" ht="13.5" hidden="1" customHeight="1" outlineLevel="1">
      <c r="A30" s="410" t="s">
        <v>267</v>
      </c>
      <c r="B30" s="31" t="s">
        <v>266</v>
      </c>
      <c r="C30" s="31">
        <v>1.5</v>
      </c>
      <c r="D30" s="31">
        <v>2</v>
      </c>
      <c r="E30" s="31" t="s">
        <v>192</v>
      </c>
      <c r="F30" s="53">
        <v>1</v>
      </c>
      <c r="G30" s="411">
        <v>2942.76</v>
      </c>
      <c r="H30" s="412">
        <v>2.12</v>
      </c>
      <c r="I30" s="412">
        <v>1.06</v>
      </c>
      <c r="J30" s="412">
        <v>2.52</v>
      </c>
      <c r="K30" s="412">
        <v>1.26</v>
      </c>
      <c r="L30" s="412">
        <v>2.9</v>
      </c>
      <c r="M30" s="412">
        <v>1.45</v>
      </c>
      <c r="N30" s="412">
        <v>3.38</v>
      </c>
      <c r="O30" s="412">
        <v>1.69</v>
      </c>
      <c r="P30" s="412">
        <v>32.119999999999997</v>
      </c>
      <c r="Q30" s="412">
        <v>16.059999999999999</v>
      </c>
      <c r="R30" s="53" t="s">
        <v>202</v>
      </c>
      <c r="S30" s="53" t="s">
        <v>194</v>
      </c>
      <c r="T30" s="412">
        <v>76.3</v>
      </c>
      <c r="U30" s="412">
        <v>79.599999999999994</v>
      </c>
      <c r="V30" s="412">
        <v>80.7</v>
      </c>
      <c r="W30" s="412">
        <v>55.54</v>
      </c>
      <c r="X30" s="412">
        <v>69.11</v>
      </c>
      <c r="Y30" s="412">
        <v>77.91</v>
      </c>
      <c r="Z30" s="413">
        <v>1.7860801392000003</v>
      </c>
      <c r="AA30" s="413">
        <v>5.3871749158550406</v>
      </c>
      <c r="AB30" s="413">
        <v>9.7139540530670416</v>
      </c>
      <c r="AC30" s="411">
        <v>301.62</v>
      </c>
      <c r="AD30" s="411">
        <v>543.87</v>
      </c>
    </row>
    <row r="31" spans="1:30" s="228" customFormat="1" ht="13.5" hidden="1" customHeight="1" outlineLevel="1">
      <c r="A31" s="410" t="s">
        <v>268</v>
      </c>
      <c r="B31" s="31" t="s">
        <v>266</v>
      </c>
      <c r="C31" s="31">
        <v>2</v>
      </c>
      <c r="D31" s="31">
        <v>2</v>
      </c>
      <c r="E31" s="31" t="s">
        <v>204</v>
      </c>
      <c r="F31" s="53">
        <v>1.5</v>
      </c>
      <c r="G31" s="411">
        <v>2924.45</v>
      </c>
      <c r="H31" s="412">
        <v>2.3959999999999999</v>
      </c>
      <c r="I31" s="412">
        <v>1.198</v>
      </c>
      <c r="J31" s="412">
        <v>3.08</v>
      </c>
      <c r="K31" s="412">
        <v>1.54</v>
      </c>
      <c r="L31" s="412">
        <v>3.76</v>
      </c>
      <c r="M31" s="412">
        <v>1.88</v>
      </c>
      <c r="N31" s="412">
        <v>4.5999999999999996</v>
      </c>
      <c r="O31" s="412">
        <v>2.2999999999999998</v>
      </c>
      <c r="P31" s="412">
        <v>37.880000000000003</v>
      </c>
      <c r="Q31" s="412">
        <v>18.940000000000001</v>
      </c>
      <c r="R31" s="53" t="s">
        <v>210</v>
      </c>
      <c r="S31" s="53" t="s">
        <v>194</v>
      </c>
      <c r="T31" s="412">
        <v>81.62</v>
      </c>
      <c r="U31" s="412">
        <v>83</v>
      </c>
      <c r="V31" s="412">
        <v>82.8</v>
      </c>
      <c r="W31" s="412">
        <v>63.97</v>
      </c>
      <c r="X31" s="412">
        <v>77.08</v>
      </c>
      <c r="Y31" s="412">
        <v>84.41</v>
      </c>
      <c r="Z31" s="413">
        <v>2.6949777918000004</v>
      </c>
      <c r="AA31" s="413">
        <v>6.9934673697210012</v>
      </c>
      <c r="AB31" s="413">
        <v>7.8151660984408213</v>
      </c>
      <c r="AC31" s="411">
        <v>259.5</v>
      </c>
      <c r="AD31" s="411">
        <v>289.99</v>
      </c>
    </row>
    <row r="32" spans="1:30" s="228" customFormat="1" ht="13.5" hidden="1" customHeight="1" outlineLevel="1">
      <c r="A32" s="410" t="s">
        <v>269</v>
      </c>
      <c r="B32" s="31" t="s">
        <v>266</v>
      </c>
      <c r="C32" s="31">
        <v>1</v>
      </c>
      <c r="D32" s="31">
        <v>4</v>
      </c>
      <c r="E32" s="31" t="s">
        <v>192</v>
      </c>
      <c r="F32" s="53">
        <v>0.75</v>
      </c>
      <c r="G32" s="411">
        <v>1458</v>
      </c>
      <c r="H32" s="412">
        <v>1.54</v>
      </c>
      <c r="I32" s="412">
        <v>0.77</v>
      </c>
      <c r="J32" s="412">
        <v>1.84</v>
      </c>
      <c r="K32" s="412">
        <v>0.92</v>
      </c>
      <c r="L32" s="412">
        <v>2.14</v>
      </c>
      <c r="M32" s="412">
        <v>1.07</v>
      </c>
      <c r="N32" s="412">
        <v>2.52</v>
      </c>
      <c r="O32" s="412">
        <v>1.26</v>
      </c>
      <c r="P32" s="412">
        <v>22.4</v>
      </c>
      <c r="Q32" s="412">
        <v>11.2</v>
      </c>
      <c r="R32" s="53" t="s">
        <v>193</v>
      </c>
      <c r="S32" s="53" t="s">
        <v>194</v>
      </c>
      <c r="T32" s="412">
        <v>78.56</v>
      </c>
      <c r="U32" s="412">
        <v>80.62</v>
      </c>
      <c r="V32" s="412">
        <v>80.8</v>
      </c>
      <c r="W32" s="412">
        <v>54.83</v>
      </c>
      <c r="X32" s="412">
        <v>68.77</v>
      </c>
      <c r="Y32" s="412">
        <v>77.7</v>
      </c>
      <c r="Z32" s="413">
        <v>2.7025746804000002</v>
      </c>
      <c r="AA32" s="413">
        <v>8.9852500399258819</v>
      </c>
      <c r="AB32" s="413">
        <v>13.053435706332001</v>
      </c>
      <c r="AC32" s="411">
        <v>332.47</v>
      </c>
      <c r="AD32" s="411">
        <v>483</v>
      </c>
    </row>
    <row r="33" spans="1:30" s="228" customFormat="1" ht="13.5" hidden="1" customHeight="1" outlineLevel="1">
      <c r="A33" s="410" t="s">
        <v>270</v>
      </c>
      <c r="B33" s="31" t="s">
        <v>266</v>
      </c>
      <c r="C33" s="31">
        <v>1.5</v>
      </c>
      <c r="D33" s="31">
        <v>4</v>
      </c>
      <c r="E33" s="31" t="s">
        <v>204</v>
      </c>
      <c r="F33" s="53">
        <v>1</v>
      </c>
      <c r="G33" s="411">
        <v>1456.7</v>
      </c>
      <c r="H33" s="412">
        <v>2.16</v>
      </c>
      <c r="I33" s="412">
        <v>1.08</v>
      </c>
      <c r="J33" s="412">
        <v>2.54</v>
      </c>
      <c r="K33" s="412">
        <v>1.27</v>
      </c>
      <c r="L33" s="412">
        <v>2.92</v>
      </c>
      <c r="M33" s="412">
        <v>1.46</v>
      </c>
      <c r="N33" s="412">
        <v>3.42</v>
      </c>
      <c r="O33" s="412">
        <v>1.71</v>
      </c>
      <c r="P33" s="412">
        <v>31.92</v>
      </c>
      <c r="Q33" s="412">
        <v>15.96</v>
      </c>
      <c r="R33" s="53" t="s">
        <v>202</v>
      </c>
      <c r="S33" s="53" t="s">
        <v>194</v>
      </c>
      <c r="T33" s="412">
        <v>80.180000000000007</v>
      </c>
      <c r="U33" s="412">
        <v>82.3</v>
      </c>
      <c r="V33" s="412">
        <v>82.5</v>
      </c>
      <c r="W33" s="412">
        <v>53.25</v>
      </c>
      <c r="X33" s="412">
        <v>67.319999999999993</v>
      </c>
      <c r="Y33" s="412">
        <v>76.540000000000006</v>
      </c>
      <c r="Z33" s="413">
        <v>3.6066781799999998</v>
      </c>
      <c r="AA33" s="413">
        <v>13.912761079349998</v>
      </c>
      <c r="AB33" s="413">
        <v>18.955979178444</v>
      </c>
      <c r="AC33" s="411">
        <v>385.75</v>
      </c>
      <c r="AD33" s="411">
        <v>525.58000000000004</v>
      </c>
    </row>
    <row r="34" spans="1:30" s="228" customFormat="1" ht="13.5" hidden="1" customHeight="1" outlineLevel="1">
      <c r="A34" s="410" t="s">
        <v>271</v>
      </c>
      <c r="B34" s="31" t="s">
        <v>266</v>
      </c>
      <c r="C34" s="31">
        <v>2</v>
      </c>
      <c r="D34" s="31">
        <v>4</v>
      </c>
      <c r="E34" s="31" t="s">
        <v>204</v>
      </c>
      <c r="F34" s="53">
        <v>1.5</v>
      </c>
      <c r="G34" s="411">
        <v>1450.2</v>
      </c>
      <c r="H34" s="412">
        <v>2.88</v>
      </c>
      <c r="I34" s="412">
        <v>1.44</v>
      </c>
      <c r="J34" s="412">
        <v>3.48</v>
      </c>
      <c r="K34" s="412">
        <v>1.74</v>
      </c>
      <c r="L34" s="412">
        <v>4.12</v>
      </c>
      <c r="M34" s="412">
        <v>2.06</v>
      </c>
      <c r="N34" s="412">
        <v>4.92</v>
      </c>
      <c r="O34" s="412">
        <v>2.46</v>
      </c>
      <c r="P34" s="412">
        <v>42.44</v>
      </c>
      <c r="Q34" s="412">
        <v>21.22</v>
      </c>
      <c r="R34" s="53" t="s">
        <v>193</v>
      </c>
      <c r="S34" s="53" t="s">
        <v>194</v>
      </c>
      <c r="T34" s="412">
        <v>83.29</v>
      </c>
      <c r="U34" s="412">
        <v>84.69</v>
      </c>
      <c r="V34" s="412">
        <v>84.2</v>
      </c>
      <c r="W34" s="412">
        <v>50.62</v>
      </c>
      <c r="X34" s="412">
        <v>71.489999999999995</v>
      </c>
      <c r="Y34" s="412">
        <v>80.2</v>
      </c>
      <c r="Z34" s="413">
        <v>5.4358319400000008</v>
      </c>
      <c r="AA34" s="413">
        <v>18.198621751926002</v>
      </c>
      <c r="AB34" s="413">
        <v>24.51016621746</v>
      </c>
      <c r="AC34" s="411">
        <v>334.79</v>
      </c>
      <c r="AD34" s="411">
        <v>450.9</v>
      </c>
    </row>
    <row r="35" spans="1:30" s="228" customFormat="1" ht="13.5" hidden="1" customHeight="1" outlineLevel="1">
      <c r="A35" s="410" t="s">
        <v>272</v>
      </c>
      <c r="B35" s="31" t="s">
        <v>266</v>
      </c>
      <c r="C35" s="31">
        <v>1</v>
      </c>
      <c r="D35" s="31">
        <v>6</v>
      </c>
      <c r="E35" s="31" t="s">
        <v>204</v>
      </c>
      <c r="F35" s="53">
        <v>0.75</v>
      </c>
      <c r="G35" s="411">
        <v>970</v>
      </c>
      <c r="H35" s="412">
        <v>1.94</v>
      </c>
      <c r="I35" s="412">
        <v>0.97</v>
      </c>
      <c r="J35" s="412">
        <v>2.2200000000000002</v>
      </c>
      <c r="K35" s="412">
        <v>1.1100000000000001</v>
      </c>
      <c r="L35" s="412">
        <v>2.56</v>
      </c>
      <c r="M35" s="412">
        <v>1.28</v>
      </c>
      <c r="N35" s="412">
        <v>3</v>
      </c>
      <c r="O35" s="412">
        <v>1.5</v>
      </c>
      <c r="P35" s="412">
        <v>19.12</v>
      </c>
      <c r="Q35" s="412">
        <v>9.56</v>
      </c>
      <c r="R35" s="53" t="s">
        <v>210</v>
      </c>
      <c r="S35" s="53" t="s">
        <v>194</v>
      </c>
      <c r="T35" s="412">
        <v>74.733143399810075</v>
      </c>
      <c r="U35" s="412">
        <v>76.93601614434948</v>
      </c>
      <c r="V35" s="412">
        <v>77</v>
      </c>
      <c r="W35" s="412">
        <v>44.235765340525965</v>
      </c>
      <c r="X35" s="412">
        <v>56.258192852326367</v>
      </c>
      <c r="Y35" s="412">
        <v>68.400000000000006</v>
      </c>
      <c r="Z35" s="413">
        <v>4.0889330937000006</v>
      </c>
      <c r="AA35" s="413">
        <v>11.060155125149134</v>
      </c>
      <c r="AB35" s="413">
        <v>15.803726407150503</v>
      </c>
      <c r="AC35" s="411">
        <v>270.49</v>
      </c>
      <c r="AD35" s="411">
        <v>386.5</v>
      </c>
    </row>
    <row r="36" spans="1:30" s="228" customFormat="1" ht="13.5" hidden="1" customHeight="1" outlineLevel="1">
      <c r="A36" s="410" t="s">
        <v>273</v>
      </c>
      <c r="B36" s="31" t="s">
        <v>266</v>
      </c>
      <c r="C36" s="31">
        <v>3</v>
      </c>
      <c r="D36" s="31">
        <v>2</v>
      </c>
      <c r="E36" s="31" t="s">
        <v>212</v>
      </c>
      <c r="F36" s="53">
        <v>2</v>
      </c>
      <c r="G36" s="411">
        <v>2943</v>
      </c>
      <c r="H36" s="412">
        <v>2.96</v>
      </c>
      <c r="I36" s="412">
        <v>1.48</v>
      </c>
      <c r="J36" s="412">
        <v>4.04</v>
      </c>
      <c r="K36" s="412">
        <v>2.02</v>
      </c>
      <c r="L36" s="412">
        <v>5.04</v>
      </c>
      <c r="M36" s="412">
        <v>2.52</v>
      </c>
      <c r="N36" s="412">
        <v>6.18</v>
      </c>
      <c r="O36" s="412">
        <v>3.09</v>
      </c>
      <c r="P36" s="412">
        <v>61.5</v>
      </c>
      <c r="Q36" s="412">
        <v>30.75</v>
      </c>
      <c r="R36" s="53" t="s">
        <v>202</v>
      </c>
      <c r="S36" s="53" t="s">
        <v>194</v>
      </c>
      <c r="T36" s="412">
        <v>81.905517087335255</v>
      </c>
      <c r="U36" s="412">
        <v>83.84266249720794</v>
      </c>
      <c r="V36" s="412">
        <v>84.2</v>
      </c>
      <c r="W36" s="412">
        <v>64.2</v>
      </c>
      <c r="X36" s="412">
        <v>75.83</v>
      </c>
      <c r="Y36" s="412">
        <v>81.8</v>
      </c>
      <c r="Z36" s="413">
        <v>3.5698000800000003</v>
      </c>
      <c r="AA36" s="413">
        <v>10.14885312</v>
      </c>
      <c r="AB36" s="413">
        <v>18.269410740000001</v>
      </c>
      <c r="AC36" s="411">
        <v>284.29752066115702</v>
      </c>
      <c r="AD36" s="411">
        <v>511.77685950413223</v>
      </c>
    </row>
    <row r="37" spans="1:30" s="228" customFormat="1" ht="13.5" hidden="1" customHeight="1" outlineLevel="1">
      <c r="A37" s="410" t="s">
        <v>274</v>
      </c>
      <c r="B37" s="31" t="s">
        <v>266</v>
      </c>
      <c r="C37" s="31">
        <v>5</v>
      </c>
      <c r="D37" s="31">
        <v>2</v>
      </c>
      <c r="E37" s="31" t="s">
        <v>215</v>
      </c>
      <c r="F37" s="53">
        <v>3</v>
      </c>
      <c r="G37" s="411">
        <v>2938</v>
      </c>
      <c r="H37" s="412">
        <v>3.88</v>
      </c>
      <c r="I37" s="412">
        <v>1.94</v>
      </c>
      <c r="J37" s="412">
        <v>5.56</v>
      </c>
      <c r="K37" s="412">
        <v>2.78</v>
      </c>
      <c r="L37" s="412">
        <v>7.1</v>
      </c>
      <c r="M37" s="412">
        <v>3.55</v>
      </c>
      <c r="N37" s="412">
        <v>8.86</v>
      </c>
      <c r="O37" s="412">
        <v>4.43</v>
      </c>
      <c r="P37" s="412">
        <v>84.66</v>
      </c>
      <c r="Q37" s="412">
        <v>42.33</v>
      </c>
      <c r="R37" s="53" t="s">
        <v>193</v>
      </c>
      <c r="S37" s="53" t="s">
        <v>194</v>
      </c>
      <c r="T37" s="412">
        <v>84.437953138815203</v>
      </c>
      <c r="U37" s="412">
        <v>85.852530946065428</v>
      </c>
      <c r="V37" s="412">
        <v>85.9</v>
      </c>
      <c r="W37" s="412">
        <v>68.599999999999994</v>
      </c>
      <c r="X37" s="412">
        <v>79.5</v>
      </c>
      <c r="Y37" s="412">
        <v>84.9</v>
      </c>
      <c r="Z37" s="413">
        <v>5.3620757399999999</v>
      </c>
      <c r="AA37" s="413">
        <v>15.038889180000002</v>
      </c>
      <c r="AB37" s="413">
        <v>28.838674200000003</v>
      </c>
      <c r="AC37" s="411">
        <v>280.4676753782669</v>
      </c>
      <c r="AD37" s="411">
        <v>537.82668500687771</v>
      </c>
    </row>
    <row r="38" spans="1:30" s="228" customFormat="1" ht="13.5" hidden="1" customHeight="1" outlineLevel="1">
      <c r="A38" s="410" t="s">
        <v>275</v>
      </c>
      <c r="B38" s="31" t="s">
        <v>266</v>
      </c>
      <c r="C38" s="31">
        <v>3</v>
      </c>
      <c r="D38" s="31">
        <v>4</v>
      </c>
      <c r="E38" s="31" t="s">
        <v>212</v>
      </c>
      <c r="F38" s="53">
        <v>2</v>
      </c>
      <c r="G38" s="411">
        <v>1472</v>
      </c>
      <c r="H38" s="412">
        <v>3.7</v>
      </c>
      <c r="I38" s="412">
        <v>1.85</v>
      </c>
      <c r="J38" s="412">
        <v>4.68</v>
      </c>
      <c r="K38" s="412">
        <v>2.34</v>
      </c>
      <c r="L38" s="412">
        <v>5.6</v>
      </c>
      <c r="M38" s="412">
        <v>2.8</v>
      </c>
      <c r="N38" s="412">
        <v>6.7</v>
      </c>
      <c r="O38" s="412">
        <v>3.35</v>
      </c>
      <c r="P38" s="412">
        <v>61.74</v>
      </c>
      <c r="Q38" s="412">
        <v>30.87</v>
      </c>
      <c r="R38" s="53" t="s">
        <v>202</v>
      </c>
      <c r="S38" s="53" t="s">
        <v>194</v>
      </c>
      <c r="T38" s="412">
        <v>81.565937072503417</v>
      </c>
      <c r="U38" s="412">
        <v>84.405380756953946</v>
      </c>
      <c r="V38" s="412">
        <v>85.3</v>
      </c>
      <c r="W38" s="412">
        <v>57.7</v>
      </c>
      <c r="X38" s="412">
        <v>69.8</v>
      </c>
      <c r="Y38" s="412">
        <v>76.900000000000006</v>
      </c>
      <c r="Z38" s="413">
        <v>7.1248489200000007</v>
      </c>
      <c r="AA38" s="413">
        <v>22.768538940000003</v>
      </c>
      <c r="AB38" s="413">
        <v>41.746009200000003</v>
      </c>
      <c r="AC38" s="411">
        <v>319.56521739130437</v>
      </c>
      <c r="AD38" s="411">
        <v>585.92132505175994</v>
      </c>
    </row>
    <row r="39" spans="1:30" s="228" customFormat="1" ht="13.5" hidden="1" customHeight="1" outlineLevel="1">
      <c r="A39" s="410" t="s">
        <v>276</v>
      </c>
      <c r="B39" s="31" t="s">
        <v>266</v>
      </c>
      <c r="C39" s="31">
        <v>5</v>
      </c>
      <c r="D39" s="31">
        <v>4</v>
      </c>
      <c r="E39" s="31" t="s">
        <v>215</v>
      </c>
      <c r="F39" s="53">
        <v>3</v>
      </c>
      <c r="G39" s="411">
        <v>1468</v>
      </c>
      <c r="H39" s="412">
        <v>5.74</v>
      </c>
      <c r="I39" s="412">
        <v>2.87</v>
      </c>
      <c r="J39" s="412">
        <v>7</v>
      </c>
      <c r="K39" s="412">
        <v>3.5</v>
      </c>
      <c r="L39" s="412">
        <v>8.3000000000000007</v>
      </c>
      <c r="M39" s="412">
        <v>4.1500000000000004</v>
      </c>
      <c r="N39" s="412">
        <v>9.9</v>
      </c>
      <c r="O39" s="412">
        <v>4.95</v>
      </c>
      <c r="P39" s="412">
        <v>91.34</v>
      </c>
      <c r="Q39" s="412">
        <v>45.67</v>
      </c>
      <c r="R39" s="53" t="s">
        <v>202</v>
      </c>
      <c r="S39" s="53" t="s">
        <v>989</v>
      </c>
      <c r="T39" s="412">
        <v>84.836310249307488</v>
      </c>
      <c r="U39" s="412">
        <v>86.527080332409966</v>
      </c>
      <c r="V39" s="412">
        <v>86.7</v>
      </c>
      <c r="W39" s="412">
        <v>54.92</v>
      </c>
      <c r="X39" s="412">
        <v>68.16</v>
      </c>
      <c r="Y39" s="412">
        <v>76.099999999999994</v>
      </c>
      <c r="Z39" s="413">
        <v>10.73890272</v>
      </c>
      <c r="AA39" s="413">
        <v>34.724418960000001</v>
      </c>
      <c r="AB39" s="413">
        <v>48.52420398000001</v>
      </c>
      <c r="AC39" s="411">
        <v>323.35164835164835</v>
      </c>
      <c r="AD39" s="411">
        <v>451.85439560439568</v>
      </c>
    </row>
    <row r="40" spans="1:30" s="228" customFormat="1" ht="13.5" hidden="1" customHeight="1" outlineLevel="1">
      <c r="A40" s="410" t="s">
        <v>277</v>
      </c>
      <c r="B40" s="31" t="s">
        <v>266</v>
      </c>
      <c r="C40" s="31">
        <v>1.5</v>
      </c>
      <c r="D40" s="31">
        <v>6</v>
      </c>
      <c r="E40" s="31" t="s">
        <v>212</v>
      </c>
      <c r="F40" s="53">
        <v>1</v>
      </c>
      <c r="G40" s="411">
        <v>973</v>
      </c>
      <c r="H40" s="412">
        <v>2.82</v>
      </c>
      <c r="I40" s="412">
        <v>1.41</v>
      </c>
      <c r="J40" s="412">
        <v>3.32</v>
      </c>
      <c r="K40" s="412">
        <v>1.66</v>
      </c>
      <c r="L40" s="412">
        <v>3.76</v>
      </c>
      <c r="M40" s="412">
        <v>1.88</v>
      </c>
      <c r="N40" s="412">
        <v>4.34</v>
      </c>
      <c r="O40" s="412">
        <v>2.17</v>
      </c>
      <c r="P40" s="412">
        <v>26.8</v>
      </c>
      <c r="Q40" s="412">
        <v>13.4</v>
      </c>
      <c r="R40" s="53" t="s">
        <v>210</v>
      </c>
      <c r="S40" s="53" t="s">
        <v>194</v>
      </c>
      <c r="T40" s="412">
        <v>75.7</v>
      </c>
      <c r="U40" s="412">
        <v>78.400000000000006</v>
      </c>
      <c r="V40" s="412">
        <v>78.900000000000006</v>
      </c>
      <c r="W40" s="412">
        <v>41.2</v>
      </c>
      <c r="X40" s="412">
        <v>52.6</v>
      </c>
      <c r="Y40" s="412">
        <v>60.4</v>
      </c>
      <c r="Z40" s="413">
        <v>5.4</v>
      </c>
      <c r="AA40" s="413">
        <v>14</v>
      </c>
      <c r="AB40" s="413">
        <v>24.7</v>
      </c>
      <c r="AC40" s="411">
        <v>259</v>
      </c>
      <c r="AD40" s="411">
        <v>457</v>
      </c>
    </row>
    <row r="41" spans="1:30" s="228" customFormat="1" ht="13.5" hidden="1" customHeight="1" outlineLevel="1">
      <c r="A41" s="410" t="s">
        <v>278</v>
      </c>
      <c r="B41" s="31" t="s">
        <v>266</v>
      </c>
      <c r="C41" s="31">
        <v>2</v>
      </c>
      <c r="D41" s="31">
        <v>6</v>
      </c>
      <c r="E41" s="31" t="s">
        <v>215</v>
      </c>
      <c r="F41" s="53">
        <v>1.5</v>
      </c>
      <c r="G41" s="411">
        <v>964</v>
      </c>
      <c r="H41" s="412">
        <v>3.7</v>
      </c>
      <c r="I41" s="412">
        <v>1.85</v>
      </c>
      <c r="J41" s="412">
        <v>4.4400000000000004</v>
      </c>
      <c r="K41" s="412">
        <v>2.2200000000000002</v>
      </c>
      <c r="L41" s="412">
        <v>5.14</v>
      </c>
      <c r="M41" s="412">
        <v>2.57</v>
      </c>
      <c r="N41" s="412">
        <v>6.04</v>
      </c>
      <c r="O41" s="412">
        <v>3.02</v>
      </c>
      <c r="P41" s="412">
        <v>33.4</v>
      </c>
      <c r="Q41" s="412">
        <v>16.7</v>
      </c>
      <c r="R41" s="53" t="s">
        <v>213</v>
      </c>
      <c r="S41" s="53" t="s">
        <v>194</v>
      </c>
      <c r="T41" s="412">
        <v>79.599999999999994</v>
      </c>
      <c r="U41" s="412">
        <v>81.2</v>
      </c>
      <c r="V41" s="412">
        <v>81.099999999999994</v>
      </c>
      <c r="W41" s="412">
        <v>44.7</v>
      </c>
      <c r="X41" s="412">
        <v>56.7</v>
      </c>
      <c r="Y41" s="412">
        <v>64.400000000000006</v>
      </c>
      <c r="Z41" s="413">
        <v>8.1999999999999993</v>
      </c>
      <c r="AA41" s="413">
        <v>18.399999999999999</v>
      </c>
      <c r="AB41" s="413">
        <v>27.1</v>
      </c>
      <c r="AC41" s="411">
        <v>225</v>
      </c>
      <c r="AD41" s="411">
        <v>332</v>
      </c>
    </row>
    <row r="42" spans="1:30" s="228" customFormat="1" ht="13.5" hidden="1" customHeight="1" outlineLevel="1">
      <c r="A42" s="410" t="s">
        <v>281</v>
      </c>
      <c r="B42" s="31" t="s">
        <v>266</v>
      </c>
      <c r="C42" s="31">
        <v>7.5</v>
      </c>
      <c r="D42" s="31">
        <v>2</v>
      </c>
      <c r="E42" s="31" t="s">
        <v>221</v>
      </c>
      <c r="F42" s="53">
        <v>5</v>
      </c>
      <c r="G42" s="411">
        <v>2941</v>
      </c>
      <c r="H42" s="412">
        <v>5.7</v>
      </c>
      <c r="I42" s="412">
        <v>2.85</v>
      </c>
      <c r="J42" s="412">
        <v>8.5399999999999991</v>
      </c>
      <c r="K42" s="412">
        <v>4.2699999999999996</v>
      </c>
      <c r="L42" s="412">
        <v>11.1</v>
      </c>
      <c r="M42" s="412">
        <v>5.55</v>
      </c>
      <c r="N42" s="412">
        <v>14</v>
      </c>
      <c r="O42" s="412">
        <v>7</v>
      </c>
      <c r="P42" s="412">
        <v>120</v>
      </c>
      <c r="Q42" s="412">
        <v>60</v>
      </c>
      <c r="R42" s="53" t="s">
        <v>213</v>
      </c>
      <c r="S42" s="53" t="s">
        <v>194</v>
      </c>
      <c r="T42" s="412">
        <v>87.679531079607415</v>
      </c>
      <c r="U42" s="412">
        <v>88.33135223555071</v>
      </c>
      <c r="V42" s="412">
        <v>87.9</v>
      </c>
      <c r="W42" s="412">
        <v>72.599999999999994</v>
      </c>
      <c r="X42" s="412">
        <v>83.12</v>
      </c>
      <c r="Y42" s="412">
        <v>88.1</v>
      </c>
      <c r="Z42" s="413">
        <v>8.93</v>
      </c>
      <c r="AA42" s="413">
        <v>20.717599999999997</v>
      </c>
      <c r="AB42" s="413">
        <v>32.505200000000002</v>
      </c>
      <c r="AC42" s="411">
        <v>232</v>
      </c>
      <c r="AD42" s="411">
        <v>364</v>
      </c>
    </row>
    <row r="43" spans="1:30" s="228" customFormat="1" ht="13.5" hidden="1" customHeight="1" outlineLevel="1">
      <c r="A43" s="410" t="s">
        <v>282</v>
      </c>
      <c r="B43" s="31" t="s">
        <v>266</v>
      </c>
      <c r="C43" s="31">
        <v>10</v>
      </c>
      <c r="D43" s="31">
        <v>2</v>
      </c>
      <c r="E43" s="31" t="s">
        <v>224</v>
      </c>
      <c r="F43" s="53">
        <v>7.5</v>
      </c>
      <c r="G43" s="411">
        <v>2923.4</v>
      </c>
      <c r="H43" s="412">
        <v>7.64</v>
      </c>
      <c r="I43" s="412">
        <v>3.82</v>
      </c>
      <c r="J43" s="412">
        <v>12.2</v>
      </c>
      <c r="K43" s="412">
        <v>6.1</v>
      </c>
      <c r="L43" s="412">
        <v>16.28</v>
      </c>
      <c r="M43" s="412">
        <v>8.14</v>
      </c>
      <c r="N43" s="412">
        <v>20.94</v>
      </c>
      <c r="O43" s="412">
        <v>10.47</v>
      </c>
      <c r="P43" s="412">
        <v>158</v>
      </c>
      <c r="Q43" s="412">
        <v>79</v>
      </c>
      <c r="R43" s="53" t="s">
        <v>222</v>
      </c>
      <c r="S43" s="53" t="s">
        <v>194</v>
      </c>
      <c r="T43" s="412">
        <v>90.26551232876713</v>
      </c>
      <c r="U43" s="412">
        <v>90.255736986301372</v>
      </c>
      <c r="V43" s="412">
        <v>89.2</v>
      </c>
      <c r="W43" s="412">
        <v>75.400000000000006</v>
      </c>
      <c r="X43" s="412">
        <v>84.85</v>
      </c>
      <c r="Y43" s="412">
        <v>89</v>
      </c>
      <c r="Z43" s="413">
        <v>13.48</v>
      </c>
      <c r="AA43" s="413">
        <v>27.634</v>
      </c>
      <c r="AB43" s="413">
        <v>48.3932</v>
      </c>
      <c r="AC43" s="411">
        <v>205</v>
      </c>
      <c r="AD43" s="411">
        <v>359</v>
      </c>
    </row>
    <row r="44" spans="1:30" s="228" customFormat="1" ht="13.5" hidden="1" customHeight="1" outlineLevel="1">
      <c r="A44" s="410" t="s">
        <v>283</v>
      </c>
      <c r="B44" s="31" t="s">
        <v>266</v>
      </c>
      <c r="C44" s="31">
        <v>7.5</v>
      </c>
      <c r="D44" s="31">
        <v>4</v>
      </c>
      <c r="E44" s="31" t="s">
        <v>221</v>
      </c>
      <c r="F44" s="53">
        <v>5</v>
      </c>
      <c r="G44" s="411">
        <v>1469.96</v>
      </c>
      <c r="H44" s="412">
        <v>7.68</v>
      </c>
      <c r="I44" s="412">
        <v>3.84</v>
      </c>
      <c r="J44" s="412">
        <v>10.08</v>
      </c>
      <c r="K44" s="412">
        <v>5.04</v>
      </c>
      <c r="L44" s="412">
        <v>12.4</v>
      </c>
      <c r="M44" s="412">
        <v>6.2</v>
      </c>
      <c r="N44" s="412">
        <v>15.14</v>
      </c>
      <c r="O44" s="412">
        <v>7.57</v>
      </c>
      <c r="P44" s="412">
        <v>126</v>
      </c>
      <c r="Q44" s="412">
        <v>63</v>
      </c>
      <c r="R44" s="53" t="s">
        <v>210</v>
      </c>
      <c r="S44" s="53" t="s">
        <v>194</v>
      </c>
      <c r="T44" s="412">
        <v>87.35299358904706</v>
      </c>
      <c r="U44" s="412">
        <v>88.438422253612956</v>
      </c>
      <c r="V44" s="412">
        <v>88.4</v>
      </c>
      <c r="W44" s="412">
        <v>61.76</v>
      </c>
      <c r="X44" s="412">
        <v>74.400000000000006</v>
      </c>
      <c r="Y44" s="412">
        <v>81.31</v>
      </c>
      <c r="Z44" s="413">
        <v>17.87</v>
      </c>
      <c r="AA44" s="413">
        <v>44.853699999999996</v>
      </c>
      <c r="AB44" s="413">
        <v>55.0396</v>
      </c>
      <c r="AC44" s="411">
        <v>251</v>
      </c>
      <c r="AD44" s="411">
        <v>308</v>
      </c>
    </row>
    <row r="45" spans="1:30" s="228" customFormat="1" ht="13.5" hidden="1" customHeight="1" outlineLevel="1">
      <c r="A45" s="410" t="s">
        <v>284</v>
      </c>
      <c r="B45" s="31" t="s">
        <v>266</v>
      </c>
      <c r="C45" s="31">
        <v>10</v>
      </c>
      <c r="D45" s="31">
        <v>4</v>
      </c>
      <c r="E45" s="31" t="s">
        <v>224</v>
      </c>
      <c r="F45" s="53">
        <v>7.5</v>
      </c>
      <c r="G45" s="411">
        <v>1477</v>
      </c>
      <c r="H45" s="412">
        <v>16.579999999999998</v>
      </c>
      <c r="I45" s="412">
        <v>8.2899999999999991</v>
      </c>
      <c r="J45" s="412">
        <v>15.84</v>
      </c>
      <c r="K45" s="412">
        <v>7.92</v>
      </c>
      <c r="L45" s="412">
        <v>19.22</v>
      </c>
      <c r="M45" s="412">
        <v>9.61</v>
      </c>
      <c r="N45" s="412">
        <v>20.84</v>
      </c>
      <c r="O45" s="412">
        <v>10.42</v>
      </c>
      <c r="P45" s="412">
        <v>154</v>
      </c>
      <c r="Q45" s="412">
        <v>77</v>
      </c>
      <c r="R45" s="53" t="s">
        <v>222</v>
      </c>
      <c r="S45" s="53" t="s">
        <v>194</v>
      </c>
      <c r="T45" s="412">
        <v>89.403508771929822</v>
      </c>
      <c r="U45" s="412">
        <v>90.317192982456149</v>
      </c>
      <c r="V45" s="412">
        <v>89.6</v>
      </c>
      <c r="W45" s="412">
        <v>58.94</v>
      </c>
      <c r="X45" s="412">
        <v>72.099999999999994</v>
      </c>
      <c r="Y45" s="412">
        <v>63.76</v>
      </c>
      <c r="Z45" s="413">
        <v>20</v>
      </c>
      <c r="AA45" s="413">
        <v>41</v>
      </c>
      <c r="AB45" s="413">
        <v>89.2</v>
      </c>
      <c r="AC45" s="411">
        <v>205</v>
      </c>
      <c r="AD45" s="411">
        <v>446</v>
      </c>
    </row>
    <row r="46" spans="1:30" s="228" customFormat="1" ht="13.5" hidden="1" customHeight="1" outlineLevel="1">
      <c r="A46" s="410" t="s">
        <v>285</v>
      </c>
      <c r="B46" s="31" t="s">
        <v>266</v>
      </c>
      <c r="C46" s="31">
        <v>3</v>
      </c>
      <c r="D46" s="31">
        <v>6</v>
      </c>
      <c r="E46" s="31" t="s">
        <v>221</v>
      </c>
      <c r="F46" s="53">
        <v>2</v>
      </c>
      <c r="G46" s="411">
        <v>980</v>
      </c>
      <c r="H46" s="412">
        <v>5.04</v>
      </c>
      <c r="I46" s="412">
        <v>2.52</v>
      </c>
      <c r="J46" s="412">
        <v>5.8</v>
      </c>
      <c r="K46" s="412">
        <v>2.9</v>
      </c>
      <c r="L46" s="412">
        <v>6.58</v>
      </c>
      <c r="M46" s="412">
        <v>3.29</v>
      </c>
      <c r="N46" s="412">
        <v>7.54</v>
      </c>
      <c r="O46" s="412">
        <v>3.77</v>
      </c>
      <c r="P46" s="412">
        <v>59.8</v>
      </c>
      <c r="Q46" s="412">
        <v>29.9</v>
      </c>
      <c r="R46" s="53" t="s">
        <v>193</v>
      </c>
      <c r="S46" s="53" t="s">
        <v>194</v>
      </c>
      <c r="T46" s="412">
        <v>79.7</v>
      </c>
      <c r="U46" s="412">
        <v>81.900000000000006</v>
      </c>
      <c r="V46" s="412">
        <v>82.5</v>
      </c>
      <c r="W46" s="412">
        <v>45.1</v>
      </c>
      <c r="X46" s="412">
        <v>58.2</v>
      </c>
      <c r="Y46" s="412">
        <v>67.2</v>
      </c>
      <c r="Z46" s="413">
        <v>10.7</v>
      </c>
      <c r="AA46" s="413">
        <v>34.9</v>
      </c>
      <c r="AB46" s="413">
        <v>64.599999999999994</v>
      </c>
      <c r="AC46" s="411">
        <v>326</v>
      </c>
      <c r="AD46" s="411">
        <v>602</v>
      </c>
    </row>
    <row r="47" spans="1:30" s="228" customFormat="1" ht="13.5" hidden="1" customHeight="1" outlineLevel="1">
      <c r="A47" s="410" t="s">
        <v>286</v>
      </c>
      <c r="B47" s="31" t="s">
        <v>266</v>
      </c>
      <c r="C47" s="31">
        <v>5</v>
      </c>
      <c r="D47" s="31">
        <v>6</v>
      </c>
      <c r="E47" s="31" t="s">
        <v>224</v>
      </c>
      <c r="F47" s="53">
        <v>3</v>
      </c>
      <c r="G47" s="411">
        <v>976</v>
      </c>
      <c r="H47" s="412">
        <v>7.04</v>
      </c>
      <c r="I47" s="412">
        <v>3.52</v>
      </c>
      <c r="J47" s="412">
        <v>8.2200000000000006</v>
      </c>
      <c r="K47" s="412">
        <v>4.1100000000000003</v>
      </c>
      <c r="L47" s="412">
        <v>9.44</v>
      </c>
      <c r="M47" s="412">
        <v>4.72</v>
      </c>
      <c r="N47" s="412">
        <v>10.96</v>
      </c>
      <c r="O47" s="412">
        <v>5.48</v>
      </c>
      <c r="P47" s="412">
        <v>82.8</v>
      </c>
      <c r="Q47" s="412">
        <v>41.4</v>
      </c>
      <c r="R47" s="53" t="s">
        <v>193</v>
      </c>
      <c r="S47" s="53" t="s">
        <v>194</v>
      </c>
      <c r="T47" s="412">
        <v>81.7</v>
      </c>
      <c r="U47" s="412">
        <v>83.9</v>
      </c>
      <c r="V47" s="412">
        <v>84.4</v>
      </c>
      <c r="W47" s="412">
        <v>48.3</v>
      </c>
      <c r="X47" s="412">
        <v>61.6</v>
      </c>
      <c r="Y47" s="412">
        <v>70.400000000000006</v>
      </c>
      <c r="Z47" s="413">
        <v>16.2</v>
      </c>
      <c r="AA47" s="413">
        <v>50.9</v>
      </c>
      <c r="AB47" s="413">
        <v>99.3</v>
      </c>
      <c r="AC47" s="411">
        <v>314</v>
      </c>
      <c r="AD47" s="411">
        <v>612</v>
      </c>
    </row>
    <row r="48" spans="1:30" s="228" customFormat="1" ht="13.5" hidden="1" customHeight="1" outlineLevel="1">
      <c r="A48" s="410" t="s">
        <v>289</v>
      </c>
      <c r="B48" s="31" t="s">
        <v>266</v>
      </c>
      <c r="C48" s="31">
        <v>15</v>
      </c>
      <c r="D48" s="31">
        <v>2</v>
      </c>
      <c r="E48" s="31" t="s">
        <v>230</v>
      </c>
      <c r="F48" s="53">
        <v>10</v>
      </c>
      <c r="G48" s="411">
        <v>2955</v>
      </c>
      <c r="H48" s="412">
        <v>8.9600000000000009</v>
      </c>
      <c r="I48" s="412">
        <v>4.4800000000000004</v>
      </c>
      <c r="J48" s="412">
        <v>15.9</v>
      </c>
      <c r="K48" s="412">
        <v>7.95</v>
      </c>
      <c r="L48" s="412">
        <v>21.4</v>
      </c>
      <c r="M48" s="412">
        <v>10.7</v>
      </c>
      <c r="N48" s="412">
        <v>27.2</v>
      </c>
      <c r="O48" s="412">
        <v>13.6</v>
      </c>
      <c r="P48" s="412">
        <v>225.4</v>
      </c>
      <c r="Q48" s="412">
        <v>112.7</v>
      </c>
      <c r="R48" s="53" t="s">
        <v>213</v>
      </c>
      <c r="S48" s="53" t="s">
        <v>989</v>
      </c>
      <c r="T48" s="412">
        <v>87.6</v>
      </c>
      <c r="U48" s="412">
        <v>89.6</v>
      </c>
      <c r="V48" s="412">
        <v>90.1</v>
      </c>
      <c r="W48" s="412">
        <v>79.599999999999994</v>
      </c>
      <c r="X48" s="412">
        <v>87.2</v>
      </c>
      <c r="Y48" s="412">
        <v>90.5</v>
      </c>
      <c r="Z48" s="413">
        <v>17.78</v>
      </c>
      <c r="AA48" s="413">
        <v>71.31</v>
      </c>
      <c r="AB48" s="413">
        <v>105.03</v>
      </c>
      <c r="AC48" s="411">
        <v>401</v>
      </c>
      <c r="AD48" s="411">
        <v>591</v>
      </c>
    </row>
    <row r="49" spans="1:30" s="228" customFormat="1" ht="13.5" hidden="1" customHeight="1" outlineLevel="1">
      <c r="A49" s="410" t="s">
        <v>290</v>
      </c>
      <c r="B49" s="31" t="s">
        <v>266</v>
      </c>
      <c r="C49" s="31">
        <v>20</v>
      </c>
      <c r="D49" s="31">
        <v>2</v>
      </c>
      <c r="E49" s="31" t="s">
        <v>233</v>
      </c>
      <c r="F49" s="53">
        <v>15</v>
      </c>
      <c r="G49" s="411">
        <v>2927</v>
      </c>
      <c r="H49" s="412">
        <v>9.4</v>
      </c>
      <c r="I49" s="412">
        <v>4.7</v>
      </c>
      <c r="J49" s="412">
        <v>21.2</v>
      </c>
      <c r="K49" s="412">
        <v>10.6</v>
      </c>
      <c r="L49" s="412">
        <v>30</v>
      </c>
      <c r="M49" s="412">
        <v>15</v>
      </c>
      <c r="N49" s="412">
        <v>39.799999999999997</v>
      </c>
      <c r="O49" s="412">
        <v>19.899999999999999</v>
      </c>
      <c r="P49" s="412">
        <v>251.8</v>
      </c>
      <c r="Q49" s="412">
        <v>125.9</v>
      </c>
      <c r="R49" s="53" t="s">
        <v>2179</v>
      </c>
      <c r="S49" s="53" t="s">
        <v>194</v>
      </c>
      <c r="T49" s="412">
        <v>92.2</v>
      </c>
      <c r="U49" s="412">
        <v>92.2</v>
      </c>
      <c r="V49" s="412">
        <v>91.2</v>
      </c>
      <c r="W49" s="412">
        <v>86.1</v>
      </c>
      <c r="X49" s="412">
        <v>91</v>
      </c>
      <c r="Y49" s="412">
        <v>92.6</v>
      </c>
      <c r="Z49" s="413">
        <v>26.92</v>
      </c>
      <c r="AA49" s="413">
        <v>53.77</v>
      </c>
      <c r="AB49" s="413">
        <v>79.77</v>
      </c>
      <c r="AC49" s="411">
        <v>200</v>
      </c>
      <c r="AD49" s="411">
        <v>296</v>
      </c>
    </row>
    <row r="50" spans="1:30" s="228" customFormat="1" ht="13.5" hidden="1" customHeight="1" outlineLevel="1">
      <c r="A50" s="410" t="s">
        <v>291</v>
      </c>
      <c r="B50" s="31" t="s">
        <v>266</v>
      </c>
      <c r="C50" s="31">
        <v>15</v>
      </c>
      <c r="D50" s="31">
        <v>4</v>
      </c>
      <c r="E50" s="31" t="s">
        <v>230</v>
      </c>
      <c r="F50" s="53">
        <v>10</v>
      </c>
      <c r="G50" s="411">
        <v>1476</v>
      </c>
      <c r="H50" s="412">
        <v>15.5</v>
      </c>
      <c r="I50" s="412">
        <v>7.75</v>
      </c>
      <c r="J50" s="412">
        <v>22.2</v>
      </c>
      <c r="K50" s="412">
        <v>11.1</v>
      </c>
      <c r="L50" s="412">
        <v>26.6</v>
      </c>
      <c r="M50" s="412">
        <v>13.3</v>
      </c>
      <c r="N50" s="412">
        <v>31.8</v>
      </c>
      <c r="O50" s="412">
        <v>15.9</v>
      </c>
      <c r="P50" s="412">
        <v>220</v>
      </c>
      <c r="Q50" s="412">
        <v>110</v>
      </c>
      <c r="R50" s="53" t="s">
        <v>213</v>
      </c>
      <c r="S50" s="53" t="s">
        <v>989</v>
      </c>
      <c r="T50" s="412">
        <v>88.64</v>
      </c>
      <c r="U50" s="412">
        <v>90.1</v>
      </c>
      <c r="V50" s="412">
        <v>90.4</v>
      </c>
      <c r="W50" s="412">
        <v>56.15</v>
      </c>
      <c r="X50" s="412">
        <v>69.268000000000001</v>
      </c>
      <c r="Y50" s="412">
        <v>76.900000000000006</v>
      </c>
      <c r="Z50" s="413">
        <v>35.579990880000004</v>
      </c>
      <c r="AA50" s="413">
        <v>81.833979024000001</v>
      </c>
      <c r="AB50" s="413">
        <v>117.41396990400001</v>
      </c>
      <c r="AC50" s="411">
        <v>230</v>
      </c>
      <c r="AD50" s="411">
        <v>330</v>
      </c>
    </row>
    <row r="51" spans="1:30" s="228" customFormat="1" ht="13.5" hidden="1" customHeight="1" outlineLevel="1">
      <c r="A51" s="410" t="s">
        <v>292</v>
      </c>
      <c r="B51" s="31" t="s">
        <v>266</v>
      </c>
      <c r="C51" s="31">
        <v>20</v>
      </c>
      <c r="D51" s="31">
        <v>4</v>
      </c>
      <c r="E51" s="31" t="s">
        <v>233</v>
      </c>
      <c r="F51" s="53">
        <v>15</v>
      </c>
      <c r="G51" s="411">
        <v>1472</v>
      </c>
      <c r="H51" s="412">
        <v>18.8</v>
      </c>
      <c r="I51" s="412">
        <v>9.4</v>
      </c>
      <c r="J51" s="412">
        <v>27.2</v>
      </c>
      <c r="K51" s="412">
        <v>13.6</v>
      </c>
      <c r="L51" s="412">
        <v>35</v>
      </c>
      <c r="M51" s="412">
        <v>17.5</v>
      </c>
      <c r="N51" s="412">
        <v>43.8</v>
      </c>
      <c r="O51" s="412">
        <v>21.9</v>
      </c>
      <c r="P51" s="412">
        <v>315.60000000000002</v>
      </c>
      <c r="Q51" s="412">
        <v>157.80000000000001</v>
      </c>
      <c r="R51" s="53" t="s">
        <v>222</v>
      </c>
      <c r="S51" s="53" t="s">
        <v>989</v>
      </c>
      <c r="T51" s="412">
        <v>91.401506996770706</v>
      </c>
      <c r="U51" s="412">
        <v>91.893972012917104</v>
      </c>
      <c r="V51" s="412">
        <v>91.5</v>
      </c>
      <c r="W51" s="412">
        <v>67.2</v>
      </c>
      <c r="X51" s="412">
        <v>78.099999999999994</v>
      </c>
      <c r="Y51" s="412">
        <v>83.5</v>
      </c>
      <c r="Z51" s="413">
        <v>53.547001199999997</v>
      </c>
      <c r="AA51" s="413">
        <v>139.98926760000001</v>
      </c>
      <c r="AB51" s="413">
        <v>165.73018139999999</v>
      </c>
      <c r="AC51" s="411">
        <v>261.43250688705234</v>
      </c>
      <c r="AD51" s="411">
        <v>309.50413223140498</v>
      </c>
    </row>
    <row r="52" spans="1:30" s="228" customFormat="1" ht="13.5" hidden="1" customHeight="1" outlineLevel="1">
      <c r="A52" s="410" t="s">
        <v>293</v>
      </c>
      <c r="B52" s="31" t="s">
        <v>266</v>
      </c>
      <c r="C52" s="31">
        <v>7.5</v>
      </c>
      <c r="D52" s="31">
        <v>6</v>
      </c>
      <c r="E52" s="31" t="s">
        <v>230</v>
      </c>
      <c r="F52" s="53">
        <v>5</v>
      </c>
      <c r="G52" s="411">
        <v>982</v>
      </c>
      <c r="H52" s="412">
        <v>10</v>
      </c>
      <c r="I52" s="412">
        <v>5</v>
      </c>
      <c r="J52" s="412">
        <v>11.949588477366241</v>
      </c>
      <c r="K52" s="412">
        <v>5.9747942386831205</v>
      </c>
      <c r="L52" s="412">
        <v>14.277160493827143</v>
      </c>
      <c r="M52" s="412">
        <v>7.1385802469135715</v>
      </c>
      <c r="N52" s="412">
        <v>16.8</v>
      </c>
      <c r="O52" s="412">
        <v>8.4</v>
      </c>
      <c r="P52" s="412">
        <v>118.4</v>
      </c>
      <c r="Q52" s="412">
        <v>59.2</v>
      </c>
      <c r="R52" s="53" t="s">
        <v>213</v>
      </c>
      <c r="S52" s="53" t="s">
        <v>194</v>
      </c>
      <c r="T52" s="412">
        <v>85.2</v>
      </c>
      <c r="U52" s="412">
        <v>86.4</v>
      </c>
      <c r="V52" s="412">
        <v>86.5</v>
      </c>
      <c r="W52" s="412">
        <v>52.2</v>
      </c>
      <c r="X52" s="412">
        <v>64.7</v>
      </c>
      <c r="Y52" s="412">
        <v>73.12</v>
      </c>
      <c r="Z52" s="413">
        <v>26.751373740000005</v>
      </c>
      <c r="AA52" s="413">
        <v>57.836470025880011</v>
      </c>
      <c r="AB52" s="413">
        <v>92.693510009100009</v>
      </c>
      <c r="AC52" s="411">
        <v>216.2</v>
      </c>
      <c r="AD52" s="411">
        <v>346.5</v>
      </c>
    </row>
    <row r="53" spans="1:30" s="228" customFormat="1" ht="13.5" hidden="1" customHeight="1" outlineLevel="1">
      <c r="A53" s="410" t="s">
        <v>294</v>
      </c>
      <c r="B53" s="31" t="s">
        <v>266</v>
      </c>
      <c r="C53" s="31">
        <v>10</v>
      </c>
      <c r="D53" s="31">
        <v>6</v>
      </c>
      <c r="E53" s="31" t="s">
        <v>233</v>
      </c>
      <c r="F53" s="53">
        <v>7.5</v>
      </c>
      <c r="G53" s="411">
        <v>980</v>
      </c>
      <c r="H53" s="412">
        <v>12.48</v>
      </c>
      <c r="I53" s="412">
        <v>6.24</v>
      </c>
      <c r="J53" s="412">
        <v>16.548000000000002</v>
      </c>
      <c r="K53" s="412">
        <v>8.2740000000000009</v>
      </c>
      <c r="L53" s="412">
        <v>19.404</v>
      </c>
      <c r="M53" s="412">
        <v>9.702</v>
      </c>
      <c r="N53" s="412">
        <v>24.56</v>
      </c>
      <c r="O53" s="412">
        <v>12.28</v>
      </c>
      <c r="P53" s="412">
        <v>157.24</v>
      </c>
      <c r="Q53" s="412">
        <v>78.62</v>
      </c>
      <c r="R53" s="53" t="s">
        <v>222</v>
      </c>
      <c r="S53" s="53" t="s">
        <v>194</v>
      </c>
      <c r="T53" s="412">
        <v>0</v>
      </c>
      <c r="U53" s="412">
        <v>0</v>
      </c>
      <c r="V53" s="412">
        <v>88</v>
      </c>
      <c r="W53" s="412">
        <v>0</v>
      </c>
      <c r="X53" s="412">
        <v>0</v>
      </c>
      <c r="Y53" s="412">
        <v>75.56</v>
      </c>
      <c r="Z53" s="413">
        <v>40.204504620000002</v>
      </c>
      <c r="AA53" s="413">
        <v>82.379029966380003</v>
      </c>
      <c r="AB53" s="413">
        <v>124.83096639463801</v>
      </c>
      <c r="AC53" s="411">
        <v>204.9</v>
      </c>
      <c r="AD53" s="411">
        <v>310.49</v>
      </c>
    </row>
    <row r="54" spans="1:30" s="228" customFormat="1" ht="13.5" hidden="1" customHeight="1" outlineLevel="1">
      <c r="A54" s="410" t="s">
        <v>297</v>
      </c>
      <c r="B54" s="31" t="s">
        <v>266</v>
      </c>
      <c r="C54" s="31">
        <v>25</v>
      </c>
      <c r="D54" s="31">
        <v>4</v>
      </c>
      <c r="E54" s="31" t="s">
        <v>298</v>
      </c>
      <c r="F54" s="53">
        <v>20</v>
      </c>
      <c r="G54" s="411">
        <v>1477.5</v>
      </c>
      <c r="H54" s="412">
        <v>21.9</v>
      </c>
      <c r="I54" s="412">
        <v>10.95</v>
      </c>
      <c r="J54" s="412">
        <v>33.758695062681205</v>
      </c>
      <c r="K54" s="412">
        <v>16.879347531340603</v>
      </c>
      <c r="L54" s="412">
        <v>44.97808556350514</v>
      </c>
      <c r="M54" s="412">
        <v>22.48904278175257</v>
      </c>
      <c r="N54" s="412">
        <v>57.6</v>
      </c>
      <c r="O54" s="412">
        <v>28.8</v>
      </c>
      <c r="P54" s="412">
        <v>357.62</v>
      </c>
      <c r="Q54" s="412">
        <v>178.81</v>
      </c>
      <c r="R54" s="53" t="s">
        <v>231</v>
      </c>
      <c r="S54" s="53" t="s">
        <v>194</v>
      </c>
      <c r="T54" s="412">
        <v>92.3</v>
      </c>
      <c r="U54" s="412">
        <v>92.63</v>
      </c>
      <c r="V54" s="412">
        <v>92.1</v>
      </c>
      <c r="W54" s="412">
        <v>71.55</v>
      </c>
      <c r="X54" s="412">
        <v>80.31</v>
      </c>
      <c r="Y54" s="412">
        <v>84.1</v>
      </c>
      <c r="Z54" s="413">
        <v>71.100976800000012</v>
      </c>
      <c r="AA54" s="413">
        <v>131.53680708000002</v>
      </c>
      <c r="AB54" s="413">
        <v>213.30293040000004</v>
      </c>
      <c r="AC54" s="411">
        <v>185</v>
      </c>
      <c r="AD54" s="411">
        <v>300</v>
      </c>
    </row>
    <row r="55" spans="1:30" s="228" customFormat="1" ht="13.5" hidden="1" customHeight="1" outlineLevel="1">
      <c r="A55" s="410" t="s">
        <v>301</v>
      </c>
      <c r="B55" s="31" t="s">
        <v>266</v>
      </c>
      <c r="C55" s="31">
        <v>30</v>
      </c>
      <c r="D55" s="31">
        <v>4</v>
      </c>
      <c r="E55" s="31" t="s">
        <v>302</v>
      </c>
      <c r="F55" s="53">
        <v>25</v>
      </c>
      <c r="G55" s="411">
        <v>1472.3</v>
      </c>
      <c r="H55" s="412">
        <v>25.06</v>
      </c>
      <c r="I55" s="412">
        <v>12.53</v>
      </c>
      <c r="J55" s="412">
        <v>41.54</v>
      </c>
      <c r="K55" s="412">
        <v>20.77</v>
      </c>
      <c r="L55" s="412">
        <v>55.647199999999998</v>
      </c>
      <c r="M55" s="412">
        <v>27.823599999999999</v>
      </c>
      <c r="N55" s="412">
        <v>71.66</v>
      </c>
      <c r="O55" s="412">
        <v>35.83</v>
      </c>
      <c r="P55" s="412">
        <v>429.5</v>
      </c>
      <c r="Q55" s="412">
        <v>214.75</v>
      </c>
      <c r="R55" s="53" t="s">
        <v>231</v>
      </c>
      <c r="S55" s="53" t="s">
        <v>194</v>
      </c>
      <c r="T55" s="412">
        <v>93.649000000000001</v>
      </c>
      <c r="U55" s="412">
        <v>93.59</v>
      </c>
      <c r="V55" s="412">
        <v>92.6</v>
      </c>
      <c r="W55" s="412">
        <v>72.41</v>
      </c>
      <c r="X55" s="412">
        <v>81.150000000000006</v>
      </c>
      <c r="Y55" s="412">
        <v>84.94</v>
      </c>
      <c r="Z55" s="413">
        <v>89.144693568000008</v>
      </c>
      <c r="AA55" s="413">
        <v>154.88890507440001</v>
      </c>
      <c r="AB55" s="413">
        <v>236.02840515999361</v>
      </c>
      <c r="AC55" s="411">
        <v>173.75</v>
      </c>
      <c r="AD55" s="411">
        <v>264.77</v>
      </c>
    </row>
    <row r="56" spans="1:30" s="228" customFormat="1" ht="13.5" hidden="1" customHeight="1" outlineLevel="1">
      <c r="A56" s="410" t="s">
        <v>303</v>
      </c>
      <c r="B56" s="31" t="s">
        <v>266</v>
      </c>
      <c r="C56" s="31">
        <v>15</v>
      </c>
      <c r="D56" s="31">
        <v>6</v>
      </c>
      <c r="E56" s="31" t="s">
        <v>298</v>
      </c>
      <c r="F56" s="53">
        <v>10</v>
      </c>
      <c r="G56" s="411">
        <v>988</v>
      </c>
      <c r="H56" s="412">
        <v>22.64</v>
      </c>
      <c r="I56" s="412">
        <v>11.32</v>
      </c>
      <c r="J56" s="412">
        <v>26.92</v>
      </c>
      <c r="K56" s="412">
        <v>13.46</v>
      </c>
      <c r="L56" s="412">
        <v>31.2</v>
      </c>
      <c r="M56" s="412">
        <v>15.6</v>
      </c>
      <c r="N56" s="412">
        <v>36.4</v>
      </c>
      <c r="O56" s="412">
        <v>18.2</v>
      </c>
      <c r="P56" s="412">
        <v>224</v>
      </c>
      <c r="Q56" s="412">
        <v>112</v>
      </c>
      <c r="R56" s="53" t="s">
        <v>213</v>
      </c>
      <c r="S56" s="53" t="s">
        <v>194</v>
      </c>
      <c r="T56" s="412">
        <v>87.1634644642469</v>
      </c>
      <c r="U56" s="412">
        <v>88.790154314279505</v>
      </c>
      <c r="V56" s="412">
        <v>89.1</v>
      </c>
      <c r="W56" s="412">
        <v>45.7</v>
      </c>
      <c r="X56" s="412">
        <v>59.5</v>
      </c>
      <c r="Y56" s="412">
        <v>67.64</v>
      </c>
      <c r="Z56" s="413">
        <v>72.099999999999994</v>
      </c>
      <c r="AA56" s="413">
        <v>137.71099999999998</v>
      </c>
      <c r="AB56" s="413">
        <v>206.20599999999999</v>
      </c>
      <c r="AC56" s="411">
        <v>191</v>
      </c>
      <c r="AD56" s="411">
        <v>286</v>
      </c>
    </row>
    <row r="57" spans="1:30" s="228" customFormat="1" ht="13.5" hidden="1" customHeight="1" outlineLevel="1">
      <c r="A57" s="410" t="s">
        <v>304</v>
      </c>
      <c r="B57" s="31" t="s">
        <v>266</v>
      </c>
      <c r="C57" s="31">
        <v>20</v>
      </c>
      <c r="D57" s="31">
        <v>6</v>
      </c>
      <c r="E57" s="31" t="s">
        <v>302</v>
      </c>
      <c r="F57" s="53">
        <v>15</v>
      </c>
      <c r="G57" s="411">
        <v>983</v>
      </c>
      <c r="H57" s="412">
        <v>24.24</v>
      </c>
      <c r="I57" s="412">
        <v>12.12</v>
      </c>
      <c r="J57" s="412">
        <v>32.4</v>
      </c>
      <c r="K57" s="412">
        <v>16.2</v>
      </c>
      <c r="L57" s="412">
        <v>40.200000000000003</v>
      </c>
      <c r="M57" s="412">
        <v>20.100000000000001</v>
      </c>
      <c r="N57" s="412">
        <v>49.5</v>
      </c>
      <c r="O57" s="412">
        <v>24.75</v>
      </c>
      <c r="P57" s="412">
        <v>298</v>
      </c>
      <c r="Q57" s="412">
        <v>149</v>
      </c>
      <c r="R57" s="53" t="s">
        <v>222</v>
      </c>
      <c r="S57" s="53" t="s">
        <v>194</v>
      </c>
      <c r="T57" s="412">
        <v>90.036050665800573</v>
      </c>
      <c r="U57" s="412">
        <v>90.720363754465723</v>
      </c>
      <c r="V57" s="412">
        <v>90.3</v>
      </c>
      <c r="W57" s="412">
        <v>56.9</v>
      </c>
      <c r="X57" s="412">
        <v>68.5</v>
      </c>
      <c r="Y57" s="412">
        <v>74.36</v>
      </c>
      <c r="Z57" s="413">
        <v>108.7</v>
      </c>
      <c r="AA57" s="413">
        <v>208.70400000000001</v>
      </c>
      <c r="AB57" s="413">
        <v>260.88</v>
      </c>
      <c r="AC57" s="411">
        <v>192</v>
      </c>
      <c r="AD57" s="411">
        <v>240</v>
      </c>
    </row>
    <row r="58" spans="1:30" s="228" customFormat="1" ht="13.5" hidden="1" customHeight="1" outlineLevel="1">
      <c r="A58" s="410" t="s">
        <v>307</v>
      </c>
      <c r="B58" s="31" t="s">
        <v>266</v>
      </c>
      <c r="C58" s="31">
        <v>25</v>
      </c>
      <c r="D58" s="31">
        <v>2</v>
      </c>
      <c r="E58" s="31" t="s">
        <v>308</v>
      </c>
      <c r="F58" s="53">
        <v>20</v>
      </c>
      <c r="G58" s="411">
        <v>2942</v>
      </c>
      <c r="H58" s="412">
        <v>20.56</v>
      </c>
      <c r="I58" s="412">
        <v>10.28</v>
      </c>
      <c r="J58" s="412">
        <v>32.5</v>
      </c>
      <c r="K58" s="412">
        <v>16.25</v>
      </c>
      <c r="L58" s="412">
        <v>44.28</v>
      </c>
      <c r="M58" s="412">
        <v>22.14</v>
      </c>
      <c r="N58" s="412">
        <v>57.82</v>
      </c>
      <c r="O58" s="412">
        <v>28.91</v>
      </c>
      <c r="P58" s="412">
        <v>325.3</v>
      </c>
      <c r="Q58" s="412">
        <v>162.65</v>
      </c>
      <c r="R58" s="53" t="s">
        <v>2179</v>
      </c>
      <c r="S58" s="53" t="s">
        <v>194</v>
      </c>
      <c r="T58" s="412">
        <v>91.697866490707142</v>
      </c>
      <c r="U58" s="412">
        <v>92.526613878807865</v>
      </c>
      <c r="V58" s="412">
        <v>91.9</v>
      </c>
      <c r="W58" s="412">
        <v>76.8</v>
      </c>
      <c r="X58" s="412">
        <v>83.9</v>
      </c>
      <c r="Y58" s="412">
        <v>86.2</v>
      </c>
      <c r="Z58" s="413">
        <v>35.720127660000003</v>
      </c>
      <c r="AA58" s="413">
        <v>52.765185480000007</v>
      </c>
      <c r="AB58" s="413">
        <v>95.595410820000012</v>
      </c>
      <c r="AC58" s="411">
        <v>147.71835639066694</v>
      </c>
      <c r="AD58" s="411">
        <v>267.6233739417716</v>
      </c>
    </row>
    <row r="59" spans="1:30" s="228" customFormat="1" ht="13.5" hidden="1" customHeight="1" outlineLevel="1">
      <c r="A59" s="410" t="s">
        <v>309</v>
      </c>
      <c r="B59" s="31" t="s">
        <v>266</v>
      </c>
      <c r="C59" s="31">
        <v>30</v>
      </c>
      <c r="D59" s="31">
        <v>2</v>
      </c>
      <c r="E59" s="31" t="s">
        <v>310</v>
      </c>
      <c r="F59" s="53">
        <v>25</v>
      </c>
      <c r="G59" s="411">
        <v>2942</v>
      </c>
      <c r="H59" s="412">
        <v>22.74</v>
      </c>
      <c r="I59" s="412">
        <v>11.37</v>
      </c>
      <c r="J59" s="412">
        <v>39.56</v>
      </c>
      <c r="K59" s="412">
        <v>19.78</v>
      </c>
      <c r="L59" s="412">
        <v>53.82</v>
      </c>
      <c r="M59" s="412">
        <v>26.91</v>
      </c>
      <c r="N59" s="412">
        <v>70.08</v>
      </c>
      <c r="O59" s="412">
        <v>35.04</v>
      </c>
      <c r="P59" s="412">
        <v>450</v>
      </c>
      <c r="Q59" s="412">
        <v>225</v>
      </c>
      <c r="R59" s="53" t="s">
        <v>231</v>
      </c>
      <c r="S59" s="53" t="s">
        <v>194</v>
      </c>
      <c r="T59" s="412">
        <v>93.221778741865521</v>
      </c>
      <c r="U59" s="412">
        <v>93.372104121475061</v>
      </c>
      <c r="V59" s="412">
        <v>92.4</v>
      </c>
      <c r="W59" s="412">
        <v>76.900000000000006</v>
      </c>
      <c r="X59" s="412">
        <v>84.73</v>
      </c>
      <c r="Y59" s="412">
        <v>87.7</v>
      </c>
      <c r="Z59" s="413">
        <v>44.652003480000005</v>
      </c>
      <c r="AA59" s="413">
        <v>95.447898420000001</v>
      </c>
      <c r="AB59" s="413">
        <v>129.26511612000002</v>
      </c>
      <c r="AC59" s="411">
        <v>213.75949785265939</v>
      </c>
      <c r="AD59" s="411">
        <v>289.49454905847375</v>
      </c>
    </row>
    <row r="60" spans="1:30" s="228" customFormat="1" ht="13.5" hidden="1" customHeight="1" outlineLevel="1">
      <c r="A60" s="410" t="s">
        <v>2180</v>
      </c>
      <c r="B60" s="31" t="s">
        <v>266</v>
      </c>
      <c r="C60" s="31">
        <v>15</v>
      </c>
      <c r="D60" s="31">
        <v>6</v>
      </c>
      <c r="E60" s="31" t="s">
        <v>308</v>
      </c>
      <c r="F60" s="53">
        <v>10</v>
      </c>
      <c r="G60" s="411">
        <v>988</v>
      </c>
      <c r="H60" s="412">
        <v>22.64</v>
      </c>
      <c r="I60" s="412">
        <v>11.32</v>
      </c>
      <c r="J60" s="412">
        <v>26.92</v>
      </c>
      <c r="K60" s="412">
        <v>13.46</v>
      </c>
      <c r="L60" s="412">
        <v>31.2</v>
      </c>
      <c r="M60" s="412">
        <v>15.6</v>
      </c>
      <c r="N60" s="412">
        <v>36.4</v>
      </c>
      <c r="O60" s="412">
        <v>18.2</v>
      </c>
      <c r="P60" s="412">
        <v>224</v>
      </c>
      <c r="Q60" s="412">
        <v>112</v>
      </c>
      <c r="R60" s="53" t="s">
        <v>213</v>
      </c>
      <c r="S60" s="53" t="s">
        <v>194</v>
      </c>
      <c r="T60" s="412">
        <v>87.1634644642469</v>
      </c>
      <c r="U60" s="412">
        <v>88.790154314279505</v>
      </c>
      <c r="V60" s="412">
        <v>89.1</v>
      </c>
      <c r="W60" s="412">
        <v>45.7</v>
      </c>
      <c r="X60" s="412">
        <v>59.5</v>
      </c>
      <c r="Y60" s="412">
        <v>67.64</v>
      </c>
      <c r="Z60" s="413">
        <v>72.099999999999994</v>
      </c>
      <c r="AA60" s="413">
        <v>137.71099999999998</v>
      </c>
      <c r="AB60" s="413">
        <v>206.20599999999999</v>
      </c>
      <c r="AC60" s="411">
        <v>191</v>
      </c>
      <c r="AD60" s="411">
        <v>286</v>
      </c>
    </row>
    <row r="61" spans="1:30" s="228" customFormat="1" ht="13.5" hidden="1" customHeight="1" outlineLevel="1">
      <c r="A61" s="410" t="s">
        <v>2181</v>
      </c>
      <c r="B61" s="31" t="s">
        <v>266</v>
      </c>
      <c r="C61" s="31">
        <v>20</v>
      </c>
      <c r="D61" s="31">
        <v>6</v>
      </c>
      <c r="E61" s="31" t="s">
        <v>310</v>
      </c>
      <c r="F61" s="53">
        <v>15</v>
      </c>
      <c r="G61" s="411">
        <v>983</v>
      </c>
      <c r="H61" s="412">
        <v>24.24</v>
      </c>
      <c r="I61" s="412">
        <v>12.12</v>
      </c>
      <c r="J61" s="412">
        <v>32.4</v>
      </c>
      <c r="K61" s="412">
        <v>16.2</v>
      </c>
      <c r="L61" s="412">
        <v>40.200000000000003</v>
      </c>
      <c r="M61" s="412">
        <v>20.100000000000001</v>
      </c>
      <c r="N61" s="412">
        <v>49.5</v>
      </c>
      <c r="O61" s="412">
        <v>24.75</v>
      </c>
      <c r="P61" s="412">
        <v>298</v>
      </c>
      <c r="Q61" s="412">
        <v>149</v>
      </c>
      <c r="R61" s="53" t="s">
        <v>222</v>
      </c>
      <c r="S61" s="53" t="s">
        <v>194</v>
      </c>
      <c r="T61" s="412">
        <v>90.036050665800573</v>
      </c>
      <c r="U61" s="412">
        <v>90.720363754465723</v>
      </c>
      <c r="V61" s="412">
        <v>90.3</v>
      </c>
      <c r="W61" s="412">
        <v>56.9</v>
      </c>
      <c r="X61" s="412">
        <v>68.5</v>
      </c>
      <c r="Y61" s="412">
        <v>74.36</v>
      </c>
      <c r="Z61" s="413">
        <v>108.7</v>
      </c>
      <c r="AA61" s="413">
        <v>208.70400000000001</v>
      </c>
      <c r="AB61" s="413">
        <v>260.88</v>
      </c>
      <c r="AC61" s="411">
        <v>192</v>
      </c>
      <c r="AD61" s="411">
        <v>240</v>
      </c>
    </row>
    <row r="62" spans="1:30" s="228" customFormat="1" ht="13.5" hidden="1" customHeight="1" outlineLevel="1">
      <c r="A62" s="410" t="s">
        <v>311</v>
      </c>
      <c r="B62" s="31" t="s">
        <v>266</v>
      </c>
      <c r="C62" s="31">
        <v>40</v>
      </c>
      <c r="D62" s="31">
        <v>4</v>
      </c>
      <c r="E62" s="31" t="s">
        <v>312</v>
      </c>
      <c r="F62" s="53">
        <v>30</v>
      </c>
      <c r="G62" s="411">
        <v>1485</v>
      </c>
      <c r="H62" s="412">
        <v>30.8</v>
      </c>
      <c r="I62" s="412">
        <v>15.4</v>
      </c>
      <c r="J62" s="412">
        <v>48.8</v>
      </c>
      <c r="K62" s="412">
        <v>24.4</v>
      </c>
      <c r="L62" s="412">
        <v>64.8</v>
      </c>
      <c r="M62" s="412">
        <v>32.4</v>
      </c>
      <c r="N62" s="412">
        <v>82.8</v>
      </c>
      <c r="O62" s="412">
        <v>41.4</v>
      </c>
      <c r="P62" s="412">
        <v>632</v>
      </c>
      <c r="Q62" s="412">
        <v>316</v>
      </c>
      <c r="R62" s="53" t="s">
        <v>222</v>
      </c>
      <c r="S62" s="53" t="s">
        <v>194</v>
      </c>
      <c r="T62" s="412">
        <v>93.3</v>
      </c>
      <c r="U62" s="412">
        <v>93.5</v>
      </c>
      <c r="V62" s="412">
        <v>93</v>
      </c>
      <c r="W62" s="412">
        <v>73.2</v>
      </c>
      <c r="X62" s="412">
        <v>82.6</v>
      </c>
      <c r="Y62" s="412">
        <v>86.7</v>
      </c>
      <c r="Z62" s="413">
        <v>106.14</v>
      </c>
      <c r="AA62" s="413">
        <v>173.62</v>
      </c>
      <c r="AB62" s="413">
        <v>307.86</v>
      </c>
      <c r="AC62" s="411">
        <v>164</v>
      </c>
      <c r="AD62" s="411">
        <v>290</v>
      </c>
    </row>
    <row r="63" spans="1:30" s="228" customFormat="1" ht="13.5" hidden="1" customHeight="1" outlineLevel="1">
      <c r="A63" s="410" t="s">
        <v>321</v>
      </c>
      <c r="B63" s="31" t="s">
        <v>266</v>
      </c>
      <c r="C63" s="31">
        <v>50</v>
      </c>
      <c r="D63" s="31">
        <v>4</v>
      </c>
      <c r="E63" s="31" t="s">
        <v>322</v>
      </c>
      <c r="F63" s="53">
        <v>40</v>
      </c>
      <c r="G63" s="411">
        <v>1482</v>
      </c>
      <c r="H63" s="412">
        <v>36.200000000000003</v>
      </c>
      <c r="I63" s="412">
        <v>18.100000000000001</v>
      </c>
      <c r="J63" s="412">
        <v>62.2</v>
      </c>
      <c r="K63" s="412">
        <v>31.1</v>
      </c>
      <c r="L63" s="412">
        <v>84.2</v>
      </c>
      <c r="M63" s="412">
        <v>42.1</v>
      </c>
      <c r="N63" s="412">
        <v>108.8</v>
      </c>
      <c r="O63" s="412">
        <v>54.4</v>
      </c>
      <c r="P63" s="412">
        <v>892</v>
      </c>
      <c r="Q63" s="412">
        <v>446</v>
      </c>
      <c r="R63" s="53" t="s">
        <v>213</v>
      </c>
      <c r="S63" s="53" t="s">
        <v>194</v>
      </c>
      <c r="T63" s="412">
        <v>94.1</v>
      </c>
      <c r="U63" s="412">
        <v>94.2</v>
      </c>
      <c r="V63" s="412">
        <v>93.5</v>
      </c>
      <c r="W63" s="412">
        <v>76.599999999999994</v>
      </c>
      <c r="X63" s="412">
        <v>84.7</v>
      </c>
      <c r="Y63" s="412">
        <v>88</v>
      </c>
      <c r="Z63" s="413">
        <v>141.76</v>
      </c>
      <c r="AA63" s="413">
        <v>293.11</v>
      </c>
      <c r="AB63" s="413">
        <v>509.36</v>
      </c>
      <c r="AC63" s="411">
        <v>207</v>
      </c>
      <c r="AD63" s="411">
        <v>359</v>
      </c>
    </row>
    <row r="64" spans="1:30" s="228" customFormat="1" ht="13.5" hidden="1" customHeight="1" outlineLevel="1">
      <c r="A64" s="410" t="s">
        <v>323</v>
      </c>
      <c r="B64" s="31" t="s">
        <v>266</v>
      </c>
      <c r="C64" s="31">
        <v>25</v>
      </c>
      <c r="D64" s="31">
        <v>6</v>
      </c>
      <c r="E64" s="31" t="s">
        <v>312</v>
      </c>
      <c r="F64" s="53">
        <v>20</v>
      </c>
      <c r="G64" s="411">
        <v>987</v>
      </c>
      <c r="H64" s="412">
        <v>28.8</v>
      </c>
      <c r="I64" s="412">
        <v>14.4</v>
      </c>
      <c r="J64" s="412">
        <v>41.642038216560508</v>
      </c>
      <c r="K64" s="412">
        <v>20.821019108280254</v>
      </c>
      <c r="L64" s="412">
        <v>52.589171974522294</v>
      </c>
      <c r="M64" s="412">
        <v>26.294585987261147</v>
      </c>
      <c r="N64" s="412">
        <v>64.609554140127401</v>
      </c>
      <c r="O64" s="412">
        <v>32.3047770700637</v>
      </c>
      <c r="P64" s="412">
        <v>353.47892331132556</v>
      </c>
      <c r="Q64" s="412">
        <v>176.73946165566278</v>
      </c>
      <c r="R64" s="53" t="s">
        <v>231</v>
      </c>
      <c r="S64" s="53" t="s">
        <v>194</v>
      </c>
      <c r="T64" s="412">
        <v>90.905806451612918</v>
      </c>
      <c r="U64" s="412">
        <v>91.494193548387102</v>
      </c>
      <c r="V64" s="412">
        <v>91.2</v>
      </c>
      <c r="W64" s="412">
        <v>58.717999999999996</v>
      </c>
      <c r="X64" s="412">
        <v>69.657499999999999</v>
      </c>
      <c r="Y64" s="412">
        <v>74.8</v>
      </c>
      <c r="Z64" s="413">
        <v>106.3564404</v>
      </c>
      <c r="AA64" s="413">
        <v>208.94467654199997</v>
      </c>
      <c r="AB64" s="413">
        <v>261.74128216320003</v>
      </c>
      <c r="AC64" s="411">
        <v>196.45700416088764</v>
      </c>
      <c r="AD64" s="411">
        <v>246.09819694868241</v>
      </c>
    </row>
    <row r="65" spans="1:30" s="228" customFormat="1" ht="13.5" hidden="1" customHeight="1" outlineLevel="1">
      <c r="A65" s="410" t="s">
        <v>324</v>
      </c>
      <c r="B65" s="31" t="s">
        <v>266</v>
      </c>
      <c r="C65" s="31">
        <v>30</v>
      </c>
      <c r="D65" s="31">
        <v>6</v>
      </c>
      <c r="E65" s="31" t="s">
        <v>322</v>
      </c>
      <c r="F65" s="53">
        <v>25</v>
      </c>
      <c r="G65" s="411">
        <v>987</v>
      </c>
      <c r="H65" s="412">
        <v>31.327771428571424</v>
      </c>
      <c r="I65" s="412">
        <v>15.663885714285712</v>
      </c>
      <c r="J65" s="412">
        <v>50.824725274725282</v>
      </c>
      <c r="K65" s="412">
        <v>25.412362637362641</v>
      </c>
      <c r="L65" s="412">
        <v>64.894230769230774</v>
      </c>
      <c r="M65" s="412">
        <v>32.447115384615387</v>
      </c>
      <c r="N65" s="412">
        <v>79.836263736263746</v>
      </c>
      <c r="O65" s="412">
        <v>39.918131868131873</v>
      </c>
      <c r="P65" s="412">
        <v>434</v>
      </c>
      <c r="Q65" s="412">
        <v>217</v>
      </c>
      <c r="R65" s="53" t="s">
        <v>231</v>
      </c>
      <c r="S65" s="53" t="s">
        <v>194</v>
      </c>
      <c r="T65" s="412">
        <v>91.7</v>
      </c>
      <c r="U65" s="412">
        <v>92.092299465240657</v>
      </c>
      <c r="V65" s="412">
        <v>91.7</v>
      </c>
      <c r="W65" s="412">
        <v>59.359756097560982</v>
      </c>
      <c r="X65" s="412">
        <v>69.512195121951223</v>
      </c>
      <c r="Y65" s="412">
        <v>75.640243902439025</v>
      </c>
      <c r="Z65" s="413">
        <v>133.129941</v>
      </c>
      <c r="AA65" s="413">
        <v>216.46301478900003</v>
      </c>
      <c r="AB65" s="413">
        <v>293.19918653759999</v>
      </c>
      <c r="AC65" s="411">
        <v>162.59529085872578</v>
      </c>
      <c r="AD65" s="411">
        <v>220.23534626038779</v>
      </c>
    </row>
    <row r="66" spans="1:30" s="228" customFormat="1" ht="13.5" hidden="1" customHeight="1" outlineLevel="1">
      <c r="A66" s="410" t="s">
        <v>333</v>
      </c>
      <c r="B66" s="31" t="s">
        <v>266</v>
      </c>
      <c r="C66" s="31">
        <v>40</v>
      </c>
      <c r="D66" s="31">
        <v>2</v>
      </c>
      <c r="E66" s="31" t="s">
        <v>334</v>
      </c>
      <c r="F66" s="53">
        <v>30</v>
      </c>
      <c r="G66" s="411">
        <v>2974</v>
      </c>
      <c r="H66" s="412">
        <v>29.8</v>
      </c>
      <c r="I66" s="412">
        <v>14.9</v>
      </c>
      <c r="J66" s="412">
        <v>48.4</v>
      </c>
      <c r="K66" s="412">
        <v>24.2</v>
      </c>
      <c r="L66" s="412">
        <v>64.599999999999994</v>
      </c>
      <c r="M66" s="412">
        <v>32.299999999999997</v>
      </c>
      <c r="N66" s="412">
        <v>82.8</v>
      </c>
      <c r="O66" s="412">
        <v>41.4</v>
      </c>
      <c r="P66" s="412">
        <v>546</v>
      </c>
      <c r="Q66" s="412">
        <v>273</v>
      </c>
      <c r="R66" s="53" t="s">
        <v>231</v>
      </c>
      <c r="S66" s="53" t="s">
        <v>194</v>
      </c>
      <c r="T66" s="412">
        <v>92.623013350286087</v>
      </c>
      <c r="U66" s="412">
        <v>93.114642932824751</v>
      </c>
      <c r="V66" s="412">
        <v>92.8</v>
      </c>
      <c r="W66" s="412">
        <v>74.739999999999995</v>
      </c>
      <c r="X66" s="412">
        <v>83.46</v>
      </c>
      <c r="Y66" s="412">
        <v>87.01</v>
      </c>
      <c r="Z66" s="413">
        <v>53</v>
      </c>
      <c r="AA66" s="413">
        <v>92.75</v>
      </c>
      <c r="AB66" s="413">
        <v>168.01</v>
      </c>
      <c r="AC66" s="411">
        <v>175</v>
      </c>
      <c r="AD66" s="411">
        <v>317</v>
      </c>
    </row>
    <row r="67" spans="1:30" s="228" customFormat="1" ht="13.5" hidden="1" customHeight="1" outlineLevel="1">
      <c r="A67" s="410" t="s">
        <v>335</v>
      </c>
      <c r="B67" s="31" t="s">
        <v>266</v>
      </c>
      <c r="C67" s="31">
        <v>50</v>
      </c>
      <c r="D67" s="31">
        <v>2</v>
      </c>
      <c r="E67" s="31" t="s">
        <v>336</v>
      </c>
      <c r="F67" s="53">
        <v>40</v>
      </c>
      <c r="G67" s="411">
        <v>2964.8</v>
      </c>
      <c r="H67" s="412">
        <v>46.8</v>
      </c>
      <c r="I67" s="412">
        <v>23.4</v>
      </c>
      <c r="J67" s="412">
        <v>68.2</v>
      </c>
      <c r="K67" s="412">
        <v>34.1</v>
      </c>
      <c r="L67" s="412">
        <v>88</v>
      </c>
      <c r="M67" s="412">
        <v>44</v>
      </c>
      <c r="N67" s="412">
        <v>111</v>
      </c>
      <c r="O67" s="412">
        <v>55.5</v>
      </c>
      <c r="P67" s="412">
        <v>632</v>
      </c>
      <c r="Q67" s="412">
        <v>316</v>
      </c>
      <c r="R67" s="53" t="s">
        <v>2179</v>
      </c>
      <c r="S67" s="53" t="s">
        <v>194</v>
      </c>
      <c r="T67" s="412">
        <v>93.628766684463415</v>
      </c>
      <c r="U67" s="412">
        <v>93.92764548852108</v>
      </c>
      <c r="V67" s="412">
        <v>93.3</v>
      </c>
      <c r="W67" s="412">
        <v>70.8</v>
      </c>
      <c r="X67" s="412">
        <v>81.900000000000006</v>
      </c>
      <c r="Y67" s="412">
        <v>87.2</v>
      </c>
      <c r="Z67" s="413">
        <v>70.900000000000006</v>
      </c>
      <c r="AA67" s="413">
        <v>112.02200000000001</v>
      </c>
      <c r="AB67" s="413">
        <v>182.21300000000002</v>
      </c>
      <c r="AC67" s="411">
        <v>158</v>
      </c>
      <c r="AD67" s="411">
        <v>257</v>
      </c>
    </row>
    <row r="68" spans="1:30" s="228" customFormat="1" ht="13.5" hidden="1" customHeight="1" outlineLevel="1">
      <c r="A68" s="410" t="s">
        <v>2182</v>
      </c>
      <c r="B68" s="31" t="s">
        <v>266</v>
      </c>
      <c r="C68" s="31">
        <v>25</v>
      </c>
      <c r="D68" s="31">
        <v>6</v>
      </c>
      <c r="E68" s="31" t="s">
        <v>334</v>
      </c>
      <c r="F68" s="53">
        <v>20</v>
      </c>
      <c r="G68" s="411">
        <v>987</v>
      </c>
      <c r="H68" s="412">
        <v>28.8</v>
      </c>
      <c r="I68" s="412">
        <v>14.4</v>
      </c>
      <c r="J68" s="412">
        <v>41.642038216560508</v>
      </c>
      <c r="K68" s="412">
        <v>20.821019108280254</v>
      </c>
      <c r="L68" s="412">
        <v>52.589171974522294</v>
      </c>
      <c r="M68" s="412">
        <v>26.294585987261147</v>
      </c>
      <c r="N68" s="412">
        <v>64.609554140127401</v>
      </c>
      <c r="O68" s="412">
        <v>32.3047770700637</v>
      </c>
      <c r="P68" s="412">
        <v>353.47892331132556</v>
      </c>
      <c r="Q68" s="412">
        <v>176.73946165566278</v>
      </c>
      <c r="R68" s="53" t="s">
        <v>231</v>
      </c>
      <c r="S68" s="53" t="s">
        <v>194</v>
      </c>
      <c r="T68" s="412">
        <v>90.905806451612918</v>
      </c>
      <c r="U68" s="412">
        <v>91.494193548387102</v>
      </c>
      <c r="V68" s="412">
        <v>91.2</v>
      </c>
      <c r="W68" s="412">
        <v>58.717999999999996</v>
      </c>
      <c r="X68" s="412">
        <v>69.657499999999999</v>
      </c>
      <c r="Y68" s="412">
        <v>74.8</v>
      </c>
      <c r="Z68" s="413">
        <v>106.3564404</v>
      </c>
      <c r="AA68" s="413">
        <v>208.94467654199997</v>
      </c>
      <c r="AB68" s="413">
        <v>261.74128216320003</v>
      </c>
      <c r="AC68" s="411">
        <v>196.45700416088764</v>
      </c>
      <c r="AD68" s="411">
        <v>246.09819694868241</v>
      </c>
    </row>
    <row r="69" spans="1:30" s="228" customFormat="1" ht="13.5" hidden="1" customHeight="1" outlineLevel="1">
      <c r="A69" s="410" t="s">
        <v>337</v>
      </c>
      <c r="B69" s="31" t="s">
        <v>266</v>
      </c>
      <c r="C69" s="31">
        <v>30</v>
      </c>
      <c r="D69" s="31">
        <v>6</v>
      </c>
      <c r="E69" s="31" t="s">
        <v>336</v>
      </c>
      <c r="F69" s="53">
        <v>25</v>
      </c>
      <c r="G69" s="411">
        <v>987</v>
      </c>
      <c r="H69" s="412">
        <v>31.327771428571424</v>
      </c>
      <c r="I69" s="412">
        <v>15.663885714285712</v>
      </c>
      <c r="J69" s="412">
        <v>50.824725274725282</v>
      </c>
      <c r="K69" s="412">
        <v>25.412362637362641</v>
      </c>
      <c r="L69" s="412">
        <v>64.894230769230774</v>
      </c>
      <c r="M69" s="412">
        <v>32.447115384615387</v>
      </c>
      <c r="N69" s="412">
        <v>79.836263736263746</v>
      </c>
      <c r="O69" s="412">
        <v>39.918131868131873</v>
      </c>
      <c r="P69" s="412">
        <v>434</v>
      </c>
      <c r="Q69" s="412">
        <v>217</v>
      </c>
      <c r="R69" s="53" t="s">
        <v>231</v>
      </c>
      <c r="S69" s="53" t="s">
        <v>194</v>
      </c>
      <c r="T69" s="412">
        <v>91.7</v>
      </c>
      <c r="U69" s="412">
        <v>92.092299465240657</v>
      </c>
      <c r="V69" s="412">
        <v>91.7</v>
      </c>
      <c r="W69" s="412">
        <v>59.359756097560982</v>
      </c>
      <c r="X69" s="412">
        <v>69.512195121951223</v>
      </c>
      <c r="Y69" s="412">
        <v>75.640243902439025</v>
      </c>
      <c r="Z69" s="413">
        <v>133.129941</v>
      </c>
      <c r="AA69" s="413">
        <v>216.46301478900003</v>
      </c>
      <c r="AB69" s="413">
        <v>293.19918653759999</v>
      </c>
      <c r="AC69" s="411">
        <v>162.59529085872578</v>
      </c>
      <c r="AD69" s="411">
        <v>220.23534626038779</v>
      </c>
    </row>
    <row r="70" spans="1:30" s="228" customFormat="1" ht="13.5" hidden="1" customHeight="1" outlineLevel="1">
      <c r="A70" s="410" t="s">
        <v>339</v>
      </c>
      <c r="B70" s="31" t="s">
        <v>266</v>
      </c>
      <c r="C70" s="31">
        <v>60</v>
      </c>
      <c r="D70" s="31">
        <v>4</v>
      </c>
      <c r="E70" s="31" t="s">
        <v>340</v>
      </c>
      <c r="F70" s="53">
        <v>50</v>
      </c>
      <c r="G70" s="411">
        <v>1484</v>
      </c>
      <c r="H70" s="412">
        <v>34</v>
      </c>
      <c r="I70" s="412">
        <v>17</v>
      </c>
      <c r="J70" s="412">
        <v>80.599999999999994</v>
      </c>
      <c r="K70" s="412">
        <v>40.299999999999997</v>
      </c>
      <c r="L70" s="412">
        <v>108.2</v>
      </c>
      <c r="M70" s="412">
        <v>54.1</v>
      </c>
      <c r="N70" s="412">
        <v>139.4</v>
      </c>
      <c r="O70" s="412">
        <v>69.7</v>
      </c>
      <c r="P70" s="412">
        <v>908</v>
      </c>
      <c r="Q70" s="412">
        <v>454</v>
      </c>
      <c r="R70" s="53" t="s">
        <v>231</v>
      </c>
      <c r="S70" s="53" t="s">
        <v>194</v>
      </c>
      <c r="T70" s="412">
        <v>94.39473129610117</v>
      </c>
      <c r="U70" s="412">
        <v>94.493677555321398</v>
      </c>
      <c r="V70" s="412">
        <v>93.9</v>
      </c>
      <c r="W70" s="412">
        <v>73.599999999999994</v>
      </c>
      <c r="X70" s="412">
        <v>82.3</v>
      </c>
      <c r="Y70" s="412">
        <v>85.7</v>
      </c>
      <c r="Z70" s="413">
        <v>176.94</v>
      </c>
      <c r="AA70" s="413">
        <v>368.78</v>
      </c>
      <c r="AB70" s="413">
        <v>468.35</v>
      </c>
      <c r="AC70" s="411">
        <v>208</v>
      </c>
      <c r="AD70" s="411">
        <v>265</v>
      </c>
    </row>
    <row r="71" spans="1:30" s="228" customFormat="1" ht="13.5" hidden="1" customHeight="1" outlineLevel="1">
      <c r="A71" s="410" t="s">
        <v>342</v>
      </c>
      <c r="B71" s="31" t="s">
        <v>266</v>
      </c>
      <c r="C71" s="31">
        <v>75</v>
      </c>
      <c r="D71" s="31">
        <v>4</v>
      </c>
      <c r="E71" s="31" t="s">
        <v>343</v>
      </c>
      <c r="F71" s="53">
        <v>60</v>
      </c>
      <c r="G71" s="411">
        <v>1484</v>
      </c>
      <c r="H71" s="412">
        <v>54.2</v>
      </c>
      <c r="I71" s="412">
        <v>27.1</v>
      </c>
      <c r="J71" s="412">
        <v>94.6</v>
      </c>
      <c r="K71" s="412">
        <v>47.3</v>
      </c>
      <c r="L71" s="412">
        <v>129.19999999999999</v>
      </c>
      <c r="M71" s="412">
        <v>64.599999999999994</v>
      </c>
      <c r="N71" s="412">
        <v>168.2</v>
      </c>
      <c r="O71" s="412">
        <v>84.1</v>
      </c>
      <c r="P71" s="412">
        <v>1100</v>
      </c>
      <c r="Q71" s="412">
        <v>550</v>
      </c>
      <c r="R71" s="53" t="s">
        <v>231</v>
      </c>
      <c r="S71" s="53" t="s">
        <v>194</v>
      </c>
      <c r="T71" s="412">
        <v>94.429172836894423</v>
      </c>
      <c r="U71" s="412">
        <v>94.698201819335736</v>
      </c>
      <c r="V71" s="412">
        <v>94.2</v>
      </c>
      <c r="W71" s="412">
        <v>76.3</v>
      </c>
      <c r="X71" s="412">
        <v>83.5</v>
      </c>
      <c r="Y71" s="412">
        <v>86</v>
      </c>
      <c r="Z71" s="413">
        <v>213.6</v>
      </c>
      <c r="AA71" s="413">
        <v>434.87</v>
      </c>
      <c r="AB71" s="413">
        <v>550.89</v>
      </c>
      <c r="AC71" s="411">
        <v>209</v>
      </c>
      <c r="AD71" s="411">
        <v>133</v>
      </c>
    </row>
    <row r="72" spans="1:30" s="228" customFormat="1" ht="13.5" hidden="1" customHeight="1" outlineLevel="1">
      <c r="A72" s="410" t="s">
        <v>344</v>
      </c>
      <c r="B72" s="31" t="s">
        <v>266</v>
      </c>
      <c r="C72" s="31">
        <v>40</v>
      </c>
      <c r="D72" s="31">
        <v>6</v>
      </c>
      <c r="E72" s="31" t="s">
        <v>340</v>
      </c>
      <c r="F72" s="53">
        <v>30</v>
      </c>
      <c r="G72" s="411">
        <v>987</v>
      </c>
      <c r="H72" s="412">
        <v>36.659999999999997</v>
      </c>
      <c r="I72" s="412">
        <v>18.329999999999998</v>
      </c>
      <c r="J72" s="412">
        <v>51.14</v>
      </c>
      <c r="K72" s="412">
        <v>25.57</v>
      </c>
      <c r="L72" s="412">
        <v>70.8</v>
      </c>
      <c r="M72" s="412">
        <v>35.4</v>
      </c>
      <c r="N72" s="412">
        <v>88.8</v>
      </c>
      <c r="O72" s="412">
        <v>44.4</v>
      </c>
      <c r="P72" s="412">
        <v>506</v>
      </c>
      <c r="Q72" s="412">
        <v>253</v>
      </c>
      <c r="R72" s="53" t="s">
        <v>2179</v>
      </c>
      <c r="S72" s="53" t="s">
        <v>194</v>
      </c>
      <c r="T72" s="412">
        <v>92.16089077412515</v>
      </c>
      <c r="U72" s="412">
        <v>92.307550371155898</v>
      </c>
      <c r="V72" s="412">
        <v>92.2</v>
      </c>
      <c r="W72" s="412">
        <v>70.53</v>
      </c>
      <c r="X72" s="412">
        <v>76.3</v>
      </c>
      <c r="Y72" s="412">
        <v>81.099999999999994</v>
      </c>
      <c r="Z72" s="413">
        <v>216.4</v>
      </c>
      <c r="AA72" s="413">
        <v>471.75200000000007</v>
      </c>
      <c r="AB72" s="413">
        <v>497.72</v>
      </c>
      <c r="AC72" s="411">
        <v>218</v>
      </c>
      <c r="AD72" s="411">
        <v>230</v>
      </c>
    </row>
    <row r="73" spans="1:30" s="228" customFormat="1" ht="13.5" hidden="1" customHeight="1" outlineLevel="1">
      <c r="A73" s="410" t="s">
        <v>350</v>
      </c>
      <c r="B73" s="31" t="s">
        <v>266</v>
      </c>
      <c r="C73" s="31">
        <v>50</v>
      </c>
      <c r="D73" s="31">
        <v>6</v>
      </c>
      <c r="E73" s="31" t="s">
        <v>343</v>
      </c>
      <c r="F73" s="53">
        <v>40</v>
      </c>
      <c r="G73" s="411">
        <v>987</v>
      </c>
      <c r="H73" s="412">
        <v>48</v>
      </c>
      <c r="I73" s="412">
        <v>24</v>
      </c>
      <c r="J73" s="412">
        <v>73.14</v>
      </c>
      <c r="K73" s="412">
        <v>36.57</v>
      </c>
      <c r="L73" s="412">
        <v>94.86</v>
      </c>
      <c r="M73" s="412">
        <v>47.43</v>
      </c>
      <c r="N73" s="412">
        <v>115.6</v>
      </c>
      <c r="O73" s="412">
        <v>57.8</v>
      </c>
      <c r="P73" s="412">
        <v>685</v>
      </c>
      <c r="Q73" s="412">
        <v>342.5</v>
      </c>
      <c r="R73" s="53" t="s">
        <v>231</v>
      </c>
      <c r="S73" s="53" t="s">
        <v>194</v>
      </c>
      <c r="T73" s="412">
        <v>93.492348565356011</v>
      </c>
      <c r="U73" s="412">
        <v>93.492348565356011</v>
      </c>
      <c r="V73" s="412">
        <v>92.9</v>
      </c>
      <c r="W73" s="412">
        <v>65.400000000000006</v>
      </c>
      <c r="X73" s="412">
        <v>75.8</v>
      </c>
      <c r="Y73" s="412">
        <v>82.9</v>
      </c>
      <c r="Z73" s="413">
        <v>288.7</v>
      </c>
      <c r="AA73" s="413">
        <v>548.53</v>
      </c>
      <c r="AB73" s="413">
        <v>643.80099999999993</v>
      </c>
      <c r="AC73" s="411">
        <v>190</v>
      </c>
      <c r="AD73" s="411">
        <v>223</v>
      </c>
    </row>
    <row r="74" spans="1:30" s="228" customFormat="1" ht="13.5" hidden="1" customHeight="1" outlineLevel="1">
      <c r="A74" s="410" t="s">
        <v>353</v>
      </c>
      <c r="B74" s="31" t="s">
        <v>266</v>
      </c>
      <c r="C74" s="31">
        <v>60</v>
      </c>
      <c r="D74" s="31">
        <v>2</v>
      </c>
      <c r="E74" s="31" t="s">
        <v>354</v>
      </c>
      <c r="F74" s="53">
        <v>50</v>
      </c>
      <c r="G74" s="411">
        <v>2973.18</v>
      </c>
      <c r="H74" s="412">
        <v>32.04</v>
      </c>
      <c r="I74" s="412">
        <v>16.02</v>
      </c>
      <c r="J74" s="412">
        <v>70.16</v>
      </c>
      <c r="K74" s="412">
        <v>35.08</v>
      </c>
      <c r="L74" s="412">
        <v>99.46</v>
      </c>
      <c r="M74" s="412">
        <v>49.73</v>
      </c>
      <c r="N74" s="412">
        <v>131.37200000000001</v>
      </c>
      <c r="O74" s="412">
        <v>65.686000000000007</v>
      </c>
      <c r="P74" s="412">
        <v>855.4</v>
      </c>
      <c r="Q74" s="412">
        <v>427.7</v>
      </c>
      <c r="R74" s="53" t="s">
        <v>231</v>
      </c>
      <c r="S74" s="53" t="s">
        <v>194</v>
      </c>
      <c r="T74" s="412">
        <v>93.927999999999997</v>
      </c>
      <c r="U74" s="412">
        <v>94.128</v>
      </c>
      <c r="V74" s="412">
        <v>93.7</v>
      </c>
      <c r="W74" s="412">
        <v>84.58</v>
      </c>
      <c r="X74" s="412">
        <v>89.32</v>
      </c>
      <c r="Y74" s="412">
        <v>90.58</v>
      </c>
      <c r="Z74" s="413">
        <v>88.182912720000004</v>
      </c>
      <c r="AA74" s="413">
        <v>124.59363738208799</v>
      </c>
      <c r="AB74" s="413">
        <v>260.05140961128001</v>
      </c>
      <c r="AC74" s="411">
        <v>141.29</v>
      </c>
      <c r="AD74" s="411">
        <v>294.89999999999998</v>
      </c>
    </row>
    <row r="75" spans="1:30" s="228" customFormat="1" ht="13.5" hidden="1" customHeight="1" outlineLevel="1">
      <c r="A75" s="410" t="s">
        <v>355</v>
      </c>
      <c r="B75" s="31" t="s">
        <v>266</v>
      </c>
      <c r="C75" s="31">
        <v>75</v>
      </c>
      <c r="D75" s="31">
        <v>2</v>
      </c>
      <c r="E75" s="31" t="s">
        <v>356</v>
      </c>
      <c r="F75" s="53">
        <v>60</v>
      </c>
      <c r="G75" s="411">
        <v>2973</v>
      </c>
      <c r="H75" s="412">
        <v>39.700000000000003</v>
      </c>
      <c r="I75" s="412">
        <v>19.850000000000001</v>
      </c>
      <c r="J75" s="412">
        <v>86.4</v>
      </c>
      <c r="K75" s="412">
        <v>43.2</v>
      </c>
      <c r="L75" s="412">
        <v>120.66</v>
      </c>
      <c r="M75" s="412">
        <v>60.33</v>
      </c>
      <c r="N75" s="412">
        <v>159.12</v>
      </c>
      <c r="O75" s="412">
        <v>79.56</v>
      </c>
      <c r="P75" s="412">
        <v>1084</v>
      </c>
      <c r="Q75" s="412">
        <v>542</v>
      </c>
      <c r="R75" s="53" t="s">
        <v>231</v>
      </c>
      <c r="S75" s="53" t="s">
        <v>194</v>
      </c>
      <c r="T75" s="412">
        <v>94.306866048862688</v>
      </c>
      <c r="U75" s="412">
        <v>94.51474304970516</v>
      </c>
      <c r="V75" s="412">
        <v>94</v>
      </c>
      <c r="W75" s="412">
        <v>83</v>
      </c>
      <c r="X75" s="412">
        <v>89</v>
      </c>
      <c r="Y75" s="412">
        <v>90.5</v>
      </c>
      <c r="Z75" s="413">
        <v>106.6</v>
      </c>
      <c r="AA75" s="413">
        <v>162.03199999999998</v>
      </c>
      <c r="AB75" s="413">
        <v>325.13</v>
      </c>
      <c r="AC75" s="411">
        <v>152</v>
      </c>
      <c r="AD75" s="411">
        <v>305</v>
      </c>
    </row>
    <row r="76" spans="1:30" s="228" customFormat="1" ht="13.5" hidden="1" customHeight="1" outlineLevel="1">
      <c r="A76" s="410" t="s">
        <v>2183</v>
      </c>
      <c r="B76" s="31" t="s">
        <v>266</v>
      </c>
      <c r="C76" s="31">
        <v>40</v>
      </c>
      <c r="D76" s="31">
        <v>6</v>
      </c>
      <c r="E76" s="31" t="s">
        <v>354</v>
      </c>
      <c r="F76" s="53">
        <v>30</v>
      </c>
      <c r="G76" s="411">
        <v>987</v>
      </c>
      <c r="H76" s="412">
        <v>36.659999999999997</v>
      </c>
      <c r="I76" s="412">
        <v>18.329999999999998</v>
      </c>
      <c r="J76" s="412">
        <v>51.14</v>
      </c>
      <c r="K76" s="412">
        <v>25.57</v>
      </c>
      <c r="L76" s="412">
        <v>70.8</v>
      </c>
      <c r="M76" s="412">
        <v>35.4</v>
      </c>
      <c r="N76" s="412">
        <v>88.8</v>
      </c>
      <c r="O76" s="412">
        <v>44.4</v>
      </c>
      <c r="P76" s="412">
        <v>506</v>
      </c>
      <c r="Q76" s="412">
        <v>253</v>
      </c>
      <c r="R76" s="53" t="s">
        <v>2179</v>
      </c>
      <c r="S76" s="53" t="s">
        <v>194</v>
      </c>
      <c r="T76" s="412">
        <v>92.16089077412515</v>
      </c>
      <c r="U76" s="412">
        <v>92.307550371155898</v>
      </c>
      <c r="V76" s="412">
        <v>92.2</v>
      </c>
      <c r="W76" s="412">
        <v>70.53</v>
      </c>
      <c r="X76" s="412">
        <v>76.3</v>
      </c>
      <c r="Y76" s="412">
        <v>81.099999999999994</v>
      </c>
      <c r="Z76" s="413">
        <v>216.4</v>
      </c>
      <c r="AA76" s="413">
        <v>471.75200000000007</v>
      </c>
      <c r="AB76" s="413">
        <v>497.72</v>
      </c>
      <c r="AC76" s="411">
        <v>218</v>
      </c>
      <c r="AD76" s="411">
        <v>230</v>
      </c>
    </row>
    <row r="77" spans="1:30" s="228" customFormat="1" ht="13.5" hidden="1" customHeight="1" outlineLevel="1">
      <c r="A77" s="410" t="s">
        <v>357</v>
      </c>
      <c r="B77" s="31" t="s">
        <v>266</v>
      </c>
      <c r="C77" s="31">
        <v>50</v>
      </c>
      <c r="D77" s="31">
        <v>6</v>
      </c>
      <c r="E77" s="31" t="s">
        <v>356</v>
      </c>
      <c r="F77" s="53">
        <v>40</v>
      </c>
      <c r="G77" s="411">
        <v>987</v>
      </c>
      <c r="H77" s="412">
        <v>48</v>
      </c>
      <c r="I77" s="412">
        <v>24</v>
      </c>
      <c r="J77" s="412">
        <v>73.14</v>
      </c>
      <c r="K77" s="412">
        <v>36.57</v>
      </c>
      <c r="L77" s="412">
        <v>94.86</v>
      </c>
      <c r="M77" s="412">
        <v>47.43</v>
      </c>
      <c r="N77" s="412">
        <v>115.6</v>
      </c>
      <c r="O77" s="412">
        <v>57.8</v>
      </c>
      <c r="P77" s="412">
        <v>685</v>
      </c>
      <c r="Q77" s="412">
        <v>342.5</v>
      </c>
      <c r="R77" s="53" t="s">
        <v>231</v>
      </c>
      <c r="S77" s="53" t="s">
        <v>194</v>
      </c>
      <c r="T77" s="412">
        <v>93.492348565356011</v>
      </c>
      <c r="U77" s="412">
        <v>93.492348565356011</v>
      </c>
      <c r="V77" s="412">
        <v>92.9</v>
      </c>
      <c r="W77" s="412">
        <v>65.400000000000006</v>
      </c>
      <c r="X77" s="412">
        <v>75.8</v>
      </c>
      <c r="Y77" s="412">
        <v>82.9</v>
      </c>
      <c r="Z77" s="413">
        <v>288.7</v>
      </c>
      <c r="AA77" s="413">
        <v>548.53</v>
      </c>
      <c r="AB77" s="413">
        <v>643.80099999999993</v>
      </c>
      <c r="AC77" s="411">
        <v>190</v>
      </c>
      <c r="AD77" s="411">
        <v>223</v>
      </c>
    </row>
    <row r="78" spans="1:30" s="228" customFormat="1" ht="13.5" hidden="1" customHeight="1" outlineLevel="1">
      <c r="A78" s="410" t="s">
        <v>359</v>
      </c>
      <c r="B78" s="31" t="s">
        <v>266</v>
      </c>
      <c r="C78" s="31">
        <v>100</v>
      </c>
      <c r="D78" s="31">
        <v>4</v>
      </c>
      <c r="E78" s="31" t="s">
        <v>360</v>
      </c>
      <c r="F78" s="53">
        <v>75</v>
      </c>
      <c r="G78" s="411">
        <v>1487</v>
      </c>
      <c r="H78" s="412">
        <v>63.2</v>
      </c>
      <c r="I78" s="412">
        <v>31.6</v>
      </c>
      <c r="J78" s="412">
        <v>112.7</v>
      </c>
      <c r="K78" s="412">
        <v>56.35</v>
      </c>
      <c r="L78" s="412">
        <v>154.80000000000001</v>
      </c>
      <c r="M78" s="412">
        <v>77.400000000000006</v>
      </c>
      <c r="N78" s="412">
        <v>203.8</v>
      </c>
      <c r="O78" s="412">
        <v>101.9</v>
      </c>
      <c r="P78" s="412">
        <v>1390</v>
      </c>
      <c r="Q78" s="412">
        <v>695</v>
      </c>
      <c r="R78" s="53" t="s">
        <v>231</v>
      </c>
      <c r="S78" s="53" t="s">
        <v>194</v>
      </c>
      <c r="T78" s="412">
        <v>95.166169676606458</v>
      </c>
      <c r="U78" s="412">
        <v>95.215833683326323</v>
      </c>
      <c r="V78" s="412">
        <v>94.6</v>
      </c>
      <c r="W78" s="412">
        <v>77.400000000000006</v>
      </c>
      <c r="X78" s="412">
        <v>84.5</v>
      </c>
      <c r="Y78" s="412">
        <v>86.1</v>
      </c>
      <c r="Z78" s="413">
        <v>260.39999999999998</v>
      </c>
      <c r="AA78" s="413">
        <v>645.97</v>
      </c>
      <c r="AB78" s="413">
        <v>704.08</v>
      </c>
      <c r="AC78" s="411">
        <v>199</v>
      </c>
      <c r="AD78" s="411">
        <v>268</v>
      </c>
    </row>
    <row r="79" spans="1:30" s="228" customFormat="1" ht="13.5" hidden="1" customHeight="1" outlineLevel="1">
      <c r="A79" s="410" t="s">
        <v>362</v>
      </c>
      <c r="B79" s="31" t="s">
        <v>266</v>
      </c>
      <c r="C79" s="31">
        <v>60</v>
      </c>
      <c r="D79" s="31">
        <v>6</v>
      </c>
      <c r="E79" s="31" t="s">
        <v>363</v>
      </c>
      <c r="F79" s="53">
        <v>50</v>
      </c>
      <c r="G79" s="411">
        <v>987</v>
      </c>
      <c r="H79" s="412">
        <v>65.400000000000006</v>
      </c>
      <c r="I79" s="412">
        <v>32.700000000000003</v>
      </c>
      <c r="J79" s="412">
        <v>93.24</v>
      </c>
      <c r="K79" s="412">
        <v>46.62</v>
      </c>
      <c r="L79" s="412">
        <v>119.4</v>
      </c>
      <c r="M79" s="412">
        <v>59.7</v>
      </c>
      <c r="N79" s="412">
        <v>149.80000000000001</v>
      </c>
      <c r="O79" s="412">
        <v>74.900000000000006</v>
      </c>
      <c r="P79" s="412">
        <v>889.4</v>
      </c>
      <c r="Q79" s="412">
        <v>444.7</v>
      </c>
      <c r="R79" s="53" t="s">
        <v>231</v>
      </c>
      <c r="S79" s="53" t="s">
        <v>194</v>
      </c>
      <c r="T79" s="412">
        <v>93.419613607727868</v>
      </c>
      <c r="U79" s="412">
        <v>93.733431331373382</v>
      </c>
      <c r="V79" s="412">
        <v>93.4</v>
      </c>
      <c r="W79" s="412">
        <v>63.8</v>
      </c>
      <c r="X79" s="412">
        <v>74.5</v>
      </c>
      <c r="Y79" s="412">
        <v>79.400000000000006</v>
      </c>
      <c r="Z79" s="413">
        <v>360.6</v>
      </c>
      <c r="AA79" s="413">
        <v>843.80400000000009</v>
      </c>
      <c r="AB79" s="413">
        <v>829.38</v>
      </c>
      <c r="AC79" s="411">
        <v>234</v>
      </c>
      <c r="AD79" s="411">
        <v>230</v>
      </c>
    </row>
    <row r="80" spans="1:30" s="228" customFormat="1" ht="13.5" hidden="1" customHeight="1" outlineLevel="1">
      <c r="A80" s="410" t="s">
        <v>369</v>
      </c>
      <c r="B80" s="31" t="s">
        <v>266</v>
      </c>
      <c r="C80" s="31">
        <v>75</v>
      </c>
      <c r="D80" s="31">
        <v>6</v>
      </c>
      <c r="E80" s="31" t="s">
        <v>360</v>
      </c>
      <c r="F80" s="53">
        <v>60</v>
      </c>
      <c r="G80" s="411">
        <v>987</v>
      </c>
      <c r="H80" s="412">
        <v>79.2</v>
      </c>
      <c r="I80" s="412">
        <v>39.6</v>
      </c>
      <c r="J80" s="412">
        <v>112.6</v>
      </c>
      <c r="K80" s="412">
        <v>56.3</v>
      </c>
      <c r="L80" s="412">
        <v>143.6</v>
      </c>
      <c r="M80" s="412">
        <v>71.8</v>
      </c>
      <c r="N80" s="412">
        <v>180</v>
      </c>
      <c r="O80" s="412">
        <v>90</v>
      </c>
      <c r="P80" s="412">
        <v>1110</v>
      </c>
      <c r="Q80" s="412">
        <v>555</v>
      </c>
      <c r="R80" s="53" t="s">
        <v>231</v>
      </c>
      <c r="S80" s="53" t="s">
        <v>194</v>
      </c>
      <c r="T80" s="412">
        <v>93.382910321488993</v>
      </c>
      <c r="U80" s="412">
        <v>93.937817258883243</v>
      </c>
      <c r="V80" s="412">
        <v>93.7</v>
      </c>
      <c r="W80" s="412">
        <v>64.099999999999994</v>
      </c>
      <c r="X80" s="412">
        <v>74.86</v>
      </c>
      <c r="Y80" s="412">
        <v>79.8</v>
      </c>
      <c r="Z80" s="413">
        <v>433.05</v>
      </c>
      <c r="AA80" s="413">
        <v>1121.5995</v>
      </c>
      <c r="AB80" s="413">
        <v>1138.9215000000002</v>
      </c>
      <c r="AC80" s="411">
        <v>259</v>
      </c>
      <c r="AD80" s="411">
        <v>263</v>
      </c>
    </row>
    <row r="81" spans="1:30" s="228" customFormat="1" ht="13.5" hidden="1" customHeight="1" outlineLevel="1">
      <c r="A81" s="410" t="s">
        <v>374</v>
      </c>
      <c r="B81" s="31" t="s">
        <v>266</v>
      </c>
      <c r="C81" s="31">
        <v>100</v>
      </c>
      <c r="D81" s="31">
        <v>2</v>
      </c>
      <c r="E81" s="31" t="s">
        <v>375</v>
      </c>
      <c r="F81" s="53">
        <v>75</v>
      </c>
      <c r="G81" s="411">
        <v>2972</v>
      </c>
      <c r="H81" s="412">
        <v>38.356200000000001</v>
      </c>
      <c r="I81" s="412">
        <v>19.178100000000001</v>
      </c>
      <c r="J81" s="412">
        <v>101.13231397659527</v>
      </c>
      <c r="K81" s="412">
        <v>50.566156988297635</v>
      </c>
      <c r="L81" s="412">
        <v>145.16253345109297</v>
      </c>
      <c r="M81" s="412">
        <v>72.581266725546485</v>
      </c>
      <c r="N81" s="412">
        <v>192.61283638772358</v>
      </c>
      <c r="O81" s="412">
        <v>96.306418193861788</v>
      </c>
      <c r="P81" s="412">
        <v>1367.9</v>
      </c>
      <c r="Q81" s="412">
        <v>683.95</v>
      </c>
      <c r="R81" s="53" t="s">
        <v>231</v>
      </c>
      <c r="S81" s="53" t="s">
        <v>194</v>
      </c>
      <c r="T81" s="412">
        <v>94.4</v>
      </c>
      <c r="U81" s="412">
        <v>94.7</v>
      </c>
      <c r="V81" s="412">
        <v>94.3</v>
      </c>
      <c r="W81" s="412">
        <v>86.849000000000004</v>
      </c>
      <c r="X81" s="412">
        <v>90.465999999999994</v>
      </c>
      <c r="Y81" s="412">
        <v>91.308058727569318</v>
      </c>
      <c r="Z81" s="413">
        <v>130.21509597600001</v>
      </c>
      <c r="AA81" s="413">
        <v>202.3282161275088</v>
      </c>
      <c r="AB81" s="413">
        <v>386.60861995274405</v>
      </c>
      <c r="AC81" s="411">
        <v>155.38</v>
      </c>
      <c r="AD81" s="411">
        <v>296.89999999999998</v>
      </c>
    </row>
    <row r="82" spans="1:30" s="228" customFormat="1" ht="13.5" hidden="1" customHeight="1" outlineLevel="1">
      <c r="A82" s="410" t="s">
        <v>376</v>
      </c>
      <c r="B82" s="31" t="s">
        <v>266</v>
      </c>
      <c r="C82" s="31">
        <v>100</v>
      </c>
      <c r="D82" s="31">
        <v>4</v>
      </c>
      <c r="E82" s="31" t="s">
        <v>375</v>
      </c>
      <c r="F82" s="53">
        <v>75</v>
      </c>
      <c r="G82" s="411">
        <v>1487</v>
      </c>
      <c r="H82" s="412">
        <v>63.2</v>
      </c>
      <c r="I82" s="412">
        <v>31.6</v>
      </c>
      <c r="J82" s="412">
        <v>112.7</v>
      </c>
      <c r="K82" s="412">
        <v>56.35</v>
      </c>
      <c r="L82" s="412">
        <v>154.80000000000001</v>
      </c>
      <c r="M82" s="412">
        <v>77.400000000000006</v>
      </c>
      <c r="N82" s="412">
        <v>203.8</v>
      </c>
      <c r="O82" s="412">
        <v>101.9</v>
      </c>
      <c r="P82" s="412">
        <v>1390</v>
      </c>
      <c r="Q82" s="412">
        <v>695</v>
      </c>
      <c r="R82" s="53" t="s">
        <v>231</v>
      </c>
      <c r="S82" s="53" t="s">
        <v>194</v>
      </c>
      <c r="T82" s="412">
        <v>95.166169676606458</v>
      </c>
      <c r="U82" s="412">
        <v>95.215833683326323</v>
      </c>
      <c r="V82" s="412">
        <v>94.6</v>
      </c>
      <c r="W82" s="412">
        <v>77.400000000000006</v>
      </c>
      <c r="X82" s="412">
        <v>84.5</v>
      </c>
      <c r="Y82" s="412">
        <v>86.1</v>
      </c>
      <c r="Z82" s="413">
        <v>260.39999999999998</v>
      </c>
      <c r="AA82" s="413">
        <v>645.97</v>
      </c>
      <c r="AB82" s="413">
        <v>704.08</v>
      </c>
      <c r="AC82" s="411">
        <v>199</v>
      </c>
      <c r="AD82" s="411">
        <v>268</v>
      </c>
    </row>
    <row r="83" spans="1:30" s="228" customFormat="1" ht="13.5" hidden="1" customHeight="1" outlineLevel="1">
      <c r="A83" s="410" t="s">
        <v>2184</v>
      </c>
      <c r="B83" s="31" t="s">
        <v>266</v>
      </c>
      <c r="C83" s="31">
        <v>60</v>
      </c>
      <c r="D83" s="31">
        <v>6</v>
      </c>
      <c r="E83" s="31" t="s">
        <v>1347</v>
      </c>
      <c r="F83" s="53">
        <v>50</v>
      </c>
      <c r="G83" s="411">
        <v>987</v>
      </c>
      <c r="H83" s="412">
        <v>65.400000000000006</v>
      </c>
      <c r="I83" s="412">
        <v>32.700000000000003</v>
      </c>
      <c r="J83" s="412">
        <v>93.24</v>
      </c>
      <c r="K83" s="412">
        <v>46.62</v>
      </c>
      <c r="L83" s="412">
        <v>119.4</v>
      </c>
      <c r="M83" s="412">
        <v>59.7</v>
      </c>
      <c r="N83" s="412">
        <v>149.80000000000001</v>
      </c>
      <c r="O83" s="412">
        <v>74.900000000000006</v>
      </c>
      <c r="P83" s="412">
        <v>889.4</v>
      </c>
      <c r="Q83" s="412">
        <v>444.7</v>
      </c>
      <c r="R83" s="53" t="s">
        <v>231</v>
      </c>
      <c r="S83" s="53" t="s">
        <v>194</v>
      </c>
      <c r="T83" s="412">
        <v>93.419613607727868</v>
      </c>
      <c r="U83" s="412">
        <v>93.733431331373382</v>
      </c>
      <c r="V83" s="412">
        <v>93.4</v>
      </c>
      <c r="W83" s="412">
        <v>63.8</v>
      </c>
      <c r="X83" s="412">
        <v>74.5</v>
      </c>
      <c r="Y83" s="412">
        <v>79.400000000000006</v>
      </c>
      <c r="Z83" s="413">
        <v>360.6</v>
      </c>
      <c r="AA83" s="413">
        <v>843.80400000000009</v>
      </c>
      <c r="AB83" s="413">
        <v>829.38</v>
      </c>
      <c r="AC83" s="411">
        <v>234</v>
      </c>
      <c r="AD83" s="411">
        <v>230</v>
      </c>
    </row>
    <row r="84" spans="1:30" s="228" customFormat="1" ht="13.5" hidden="1" customHeight="1" outlineLevel="1">
      <c r="A84" s="410" t="s">
        <v>2185</v>
      </c>
      <c r="B84" s="31" t="s">
        <v>266</v>
      </c>
      <c r="C84" s="31">
        <v>75</v>
      </c>
      <c r="D84" s="31">
        <v>6</v>
      </c>
      <c r="E84" s="31" t="s">
        <v>375</v>
      </c>
      <c r="F84" s="53">
        <v>60</v>
      </c>
      <c r="G84" s="411">
        <v>987</v>
      </c>
      <c r="H84" s="412">
        <v>79.2</v>
      </c>
      <c r="I84" s="412">
        <v>39.6</v>
      </c>
      <c r="J84" s="412">
        <v>112.6</v>
      </c>
      <c r="K84" s="412">
        <v>56.3</v>
      </c>
      <c r="L84" s="412">
        <v>143.6</v>
      </c>
      <c r="M84" s="412">
        <v>71.8</v>
      </c>
      <c r="N84" s="412">
        <v>180</v>
      </c>
      <c r="O84" s="412">
        <v>90</v>
      </c>
      <c r="P84" s="412">
        <v>1110</v>
      </c>
      <c r="Q84" s="412">
        <v>555</v>
      </c>
      <c r="R84" s="53" t="s">
        <v>231</v>
      </c>
      <c r="S84" s="53" t="s">
        <v>194</v>
      </c>
      <c r="T84" s="412">
        <v>93.382910321488993</v>
      </c>
      <c r="U84" s="412">
        <v>93.937817258883243</v>
      </c>
      <c r="V84" s="412">
        <v>93.7</v>
      </c>
      <c r="W84" s="412">
        <v>64.099999999999994</v>
      </c>
      <c r="X84" s="412">
        <v>74.86</v>
      </c>
      <c r="Y84" s="412">
        <v>79.8</v>
      </c>
      <c r="Z84" s="413">
        <v>433.05</v>
      </c>
      <c r="AA84" s="413">
        <v>1121.5995</v>
      </c>
      <c r="AB84" s="413">
        <v>1138.9215000000002</v>
      </c>
      <c r="AC84" s="411">
        <v>259</v>
      </c>
      <c r="AD84" s="411">
        <v>263</v>
      </c>
    </row>
    <row r="85" spans="1:30" s="228" customFormat="1" ht="13.5" customHeight="1" outlineLevel="1">
      <c r="A85" s="410" t="s">
        <v>377</v>
      </c>
      <c r="B85" s="31" t="s">
        <v>266</v>
      </c>
      <c r="C85" s="31">
        <v>125</v>
      </c>
      <c r="D85" s="31">
        <v>4</v>
      </c>
      <c r="E85" s="31" t="s">
        <v>378</v>
      </c>
      <c r="F85" s="53">
        <v>100</v>
      </c>
      <c r="G85" s="411">
        <v>1489</v>
      </c>
      <c r="H85" s="412"/>
      <c r="I85" s="412">
        <v>48.96</v>
      </c>
      <c r="J85" s="412"/>
      <c r="K85" s="412">
        <v>80.3</v>
      </c>
      <c r="L85" s="412"/>
      <c r="M85" s="412">
        <v>107.04</v>
      </c>
      <c r="N85" s="412"/>
      <c r="O85" s="412">
        <v>138.19999999999999</v>
      </c>
      <c r="P85" s="412"/>
      <c r="Q85" s="412">
        <v>903</v>
      </c>
      <c r="R85" s="53" t="s">
        <v>231</v>
      </c>
      <c r="S85" s="53" t="s">
        <v>194</v>
      </c>
      <c r="T85" s="412">
        <v>94.694248338870452</v>
      </c>
      <c r="U85" s="412">
        <v>95.138081395348848</v>
      </c>
      <c r="V85" s="412">
        <v>95</v>
      </c>
      <c r="W85" s="412">
        <v>73.5</v>
      </c>
      <c r="X85" s="412">
        <v>82.3</v>
      </c>
      <c r="Y85" s="412">
        <v>85.13</v>
      </c>
      <c r="Z85" s="413">
        <v>352.85</v>
      </c>
      <c r="AA85" s="413">
        <v>645.71550000000002</v>
      </c>
      <c r="AB85" s="413">
        <v>952.69500000000005</v>
      </c>
      <c r="AC85" s="411">
        <v>183</v>
      </c>
      <c r="AD85" s="411">
        <v>270</v>
      </c>
    </row>
    <row r="86" spans="1:30" s="228" customFormat="1" ht="13.5" hidden="1" customHeight="1" outlineLevel="1">
      <c r="A86" s="410" t="s">
        <v>382</v>
      </c>
      <c r="B86" s="31" t="s">
        <v>266</v>
      </c>
      <c r="C86" s="31">
        <v>150</v>
      </c>
      <c r="D86" s="31">
        <v>4</v>
      </c>
      <c r="E86" s="31" t="s">
        <v>383</v>
      </c>
      <c r="F86" s="53">
        <v>125</v>
      </c>
      <c r="G86" s="411">
        <v>1486</v>
      </c>
      <c r="H86" s="412"/>
      <c r="I86" s="412">
        <v>53.9</v>
      </c>
      <c r="J86" s="412"/>
      <c r="K86" s="412">
        <v>96.8</v>
      </c>
      <c r="L86" s="412"/>
      <c r="M86" s="412">
        <v>132.5</v>
      </c>
      <c r="N86" s="412"/>
      <c r="O86" s="412">
        <v>172.5</v>
      </c>
      <c r="P86" s="412"/>
      <c r="Q86" s="412">
        <v>1034</v>
      </c>
      <c r="R86" s="53" t="s">
        <v>2179</v>
      </c>
      <c r="S86" s="53" t="s">
        <v>194</v>
      </c>
      <c r="T86" s="412">
        <v>95.091205007824726</v>
      </c>
      <c r="U86" s="412">
        <v>95.51873761085028</v>
      </c>
      <c r="V86" s="412">
        <v>95.3</v>
      </c>
      <c r="W86" s="412">
        <v>76.5</v>
      </c>
      <c r="X86" s="412">
        <v>83.45</v>
      </c>
      <c r="Y86" s="412">
        <v>85.66</v>
      </c>
      <c r="Z86" s="413">
        <v>441.9</v>
      </c>
      <c r="AA86" s="413">
        <v>733.55399999999997</v>
      </c>
      <c r="AB86" s="413">
        <v>1011.9509999999999</v>
      </c>
      <c r="AC86" s="411">
        <v>166</v>
      </c>
      <c r="AD86" s="411">
        <v>229</v>
      </c>
    </row>
    <row r="87" spans="1:30" s="228" customFormat="1" ht="13.5" hidden="1" customHeight="1" outlineLevel="1">
      <c r="A87" s="410" t="s">
        <v>387</v>
      </c>
      <c r="B87" s="31" t="s">
        <v>266</v>
      </c>
      <c r="C87" s="31">
        <v>200</v>
      </c>
      <c r="D87" s="31">
        <v>4</v>
      </c>
      <c r="E87" s="31" t="s">
        <v>388</v>
      </c>
      <c r="F87" s="53">
        <v>150</v>
      </c>
      <c r="G87" s="411">
        <v>1489.4</v>
      </c>
      <c r="H87" s="412"/>
      <c r="I87" s="412">
        <v>75.599999999999994</v>
      </c>
      <c r="J87" s="412"/>
      <c r="K87" s="412">
        <v>121.65</v>
      </c>
      <c r="L87" s="412"/>
      <c r="M87" s="412">
        <v>162.1</v>
      </c>
      <c r="N87" s="412"/>
      <c r="O87" s="412">
        <v>207.36</v>
      </c>
      <c r="P87" s="412"/>
      <c r="Q87" s="412">
        <v>1522</v>
      </c>
      <c r="R87" s="53" t="s">
        <v>222</v>
      </c>
      <c r="S87" s="53" t="s">
        <v>194</v>
      </c>
      <c r="T87" s="412">
        <v>95.371387133533617</v>
      </c>
      <c r="U87" s="412">
        <v>95.668186056148343</v>
      </c>
      <c r="V87" s="412">
        <v>95.5</v>
      </c>
      <c r="W87" s="412">
        <v>72.5</v>
      </c>
      <c r="X87" s="412">
        <v>91.3</v>
      </c>
      <c r="Y87" s="412">
        <v>84.93</v>
      </c>
      <c r="Z87" s="413">
        <v>529.14</v>
      </c>
      <c r="AA87" s="413">
        <v>1301.6844000000001</v>
      </c>
      <c r="AB87" s="413">
        <v>1645.6254000000001</v>
      </c>
      <c r="AC87" s="411">
        <v>246</v>
      </c>
      <c r="AD87" s="411">
        <v>311</v>
      </c>
    </row>
    <row r="88" spans="1:30" s="228" customFormat="1" ht="13.5" hidden="1" customHeight="1" outlineLevel="1">
      <c r="A88" s="410" t="s">
        <v>391</v>
      </c>
      <c r="B88" s="31" t="s">
        <v>266</v>
      </c>
      <c r="C88" s="31">
        <v>100</v>
      </c>
      <c r="D88" s="31">
        <v>6</v>
      </c>
      <c r="E88" s="31" t="s">
        <v>378</v>
      </c>
      <c r="F88" s="53">
        <v>75</v>
      </c>
      <c r="G88" s="411">
        <v>992</v>
      </c>
      <c r="H88" s="412"/>
      <c r="I88" s="412">
        <v>45.4</v>
      </c>
      <c r="J88" s="412"/>
      <c r="K88" s="412">
        <v>62.759440681733778</v>
      </c>
      <c r="L88" s="412"/>
      <c r="M88" s="412">
        <v>84.899577289813649</v>
      </c>
      <c r="N88" s="412"/>
      <c r="O88" s="412">
        <v>109.53</v>
      </c>
      <c r="P88" s="412"/>
      <c r="Q88" s="412">
        <v>791.58</v>
      </c>
      <c r="R88" s="53" t="s">
        <v>222</v>
      </c>
      <c r="S88" s="53" t="s">
        <v>194</v>
      </c>
      <c r="T88" s="412">
        <v>93.606260527704492</v>
      </c>
      <c r="U88" s="412">
        <v>89.525354614151595</v>
      </c>
      <c r="V88" s="412">
        <v>94.1</v>
      </c>
      <c r="W88" s="412">
        <v>71.927822303640937</v>
      </c>
      <c r="X88" s="412">
        <v>79.211174719487062</v>
      </c>
      <c r="Y88" s="412">
        <v>82</v>
      </c>
      <c r="Z88" s="413">
        <v>397.20663947999998</v>
      </c>
      <c r="AA88" s="413">
        <v>795.19577603977552</v>
      </c>
      <c r="AB88" s="413">
        <v>1195.8620853496463</v>
      </c>
      <c r="AC88" s="411">
        <v>200.197</v>
      </c>
      <c r="AD88" s="411">
        <v>301.06799999999998</v>
      </c>
    </row>
    <row r="89" spans="1:30" s="228" customFormat="1" ht="13.5" hidden="1" customHeight="1" outlineLevel="1">
      <c r="A89" s="410" t="s">
        <v>395</v>
      </c>
      <c r="B89" s="31" t="s">
        <v>266</v>
      </c>
      <c r="C89" s="31">
        <v>125</v>
      </c>
      <c r="D89" s="31">
        <v>6</v>
      </c>
      <c r="E89" s="31" t="s">
        <v>383</v>
      </c>
      <c r="F89" s="53">
        <v>100</v>
      </c>
      <c r="G89" s="411">
        <v>990</v>
      </c>
      <c r="H89" s="412"/>
      <c r="I89" s="412">
        <v>46.29</v>
      </c>
      <c r="J89" s="412"/>
      <c r="K89" s="412">
        <v>77.717670364500805</v>
      </c>
      <c r="L89" s="412"/>
      <c r="M89" s="412">
        <v>107.23938193343899</v>
      </c>
      <c r="N89" s="412"/>
      <c r="O89" s="412">
        <v>139.88</v>
      </c>
      <c r="P89" s="412"/>
      <c r="Q89" s="412">
        <v>888.92</v>
      </c>
      <c r="R89" s="53" t="s">
        <v>231</v>
      </c>
      <c r="S89" s="53" t="s">
        <v>194</v>
      </c>
      <c r="T89" s="412">
        <v>95.055287659574461</v>
      </c>
      <c r="U89" s="412">
        <v>95.075012765957453</v>
      </c>
      <c r="V89" s="412">
        <v>94.6</v>
      </c>
      <c r="W89" s="412">
        <v>75.65596853266446</v>
      </c>
      <c r="X89" s="412">
        <v>82.216736974119257</v>
      </c>
      <c r="Y89" s="412">
        <v>84.49</v>
      </c>
      <c r="Z89" s="413">
        <v>530.6537321400001</v>
      </c>
      <c r="AA89" s="413">
        <v>1025.1168797480523</v>
      </c>
      <c r="AB89" s="413">
        <v>1212.5437779399003</v>
      </c>
      <c r="AC89" s="411">
        <v>193.18</v>
      </c>
      <c r="AD89" s="411">
        <v>228.5</v>
      </c>
    </row>
    <row r="90" spans="1:30" s="228" customFormat="1" ht="13.5" hidden="1" customHeight="1" outlineLevel="1">
      <c r="A90" s="410" t="s">
        <v>398</v>
      </c>
      <c r="B90" s="31" t="s">
        <v>266</v>
      </c>
      <c r="C90" s="31">
        <v>150</v>
      </c>
      <c r="D90" s="31">
        <v>6</v>
      </c>
      <c r="E90" s="31" t="s">
        <v>388</v>
      </c>
      <c r="F90" s="53">
        <v>125</v>
      </c>
      <c r="G90" s="411">
        <v>994</v>
      </c>
      <c r="H90" s="412"/>
      <c r="I90" s="412">
        <v>65.680000000000007</v>
      </c>
      <c r="J90" s="412"/>
      <c r="K90" s="412">
        <v>89.183966912274457</v>
      </c>
      <c r="L90" s="412"/>
      <c r="M90" s="412">
        <v>115.45375954866269</v>
      </c>
      <c r="N90" s="412"/>
      <c r="O90" s="412">
        <v>145.01</v>
      </c>
      <c r="P90" s="412"/>
      <c r="Q90" s="412">
        <v>1215</v>
      </c>
      <c r="R90" s="53" t="s">
        <v>222</v>
      </c>
      <c r="S90" s="53" t="s">
        <v>194</v>
      </c>
      <c r="T90" s="412">
        <v>94.123502582218066</v>
      </c>
      <c r="U90" s="412">
        <v>94.812475203859321</v>
      </c>
      <c r="V90" s="412">
        <v>94.9</v>
      </c>
      <c r="W90" s="412">
        <v>66.297466743782522</v>
      </c>
      <c r="X90" s="412">
        <v>76.248791208791204</v>
      </c>
      <c r="Y90" s="412">
        <v>80.86</v>
      </c>
      <c r="Z90" s="413">
        <v>528.58118292000006</v>
      </c>
      <c r="AA90" s="413">
        <v>1469.4556885176</v>
      </c>
      <c r="AB90" s="413">
        <v>1850.0341402200002</v>
      </c>
      <c r="AC90" s="411">
        <v>278</v>
      </c>
      <c r="AD90" s="411">
        <v>350</v>
      </c>
    </row>
    <row r="91" spans="1:30" s="228" customFormat="1" ht="13.5" hidden="1" customHeight="1" outlineLevel="1">
      <c r="A91" s="410" t="s">
        <v>399</v>
      </c>
      <c r="B91" s="31" t="s">
        <v>266</v>
      </c>
      <c r="C91" s="31">
        <v>200</v>
      </c>
      <c r="D91" s="31">
        <v>6</v>
      </c>
      <c r="E91" s="31" t="s">
        <v>400</v>
      </c>
      <c r="F91" s="53">
        <v>150</v>
      </c>
      <c r="G91" s="411">
        <v>990</v>
      </c>
      <c r="H91" s="412"/>
      <c r="I91" s="412">
        <v>87</v>
      </c>
      <c r="J91" s="412"/>
      <c r="K91" s="412">
        <v>132</v>
      </c>
      <c r="L91" s="412"/>
      <c r="M91" s="412">
        <v>168.5</v>
      </c>
      <c r="N91" s="412"/>
      <c r="O91" s="412">
        <v>214</v>
      </c>
      <c r="P91" s="412"/>
      <c r="Q91" s="412">
        <v>1396</v>
      </c>
      <c r="R91" s="53" t="s">
        <v>231</v>
      </c>
      <c r="S91" s="53" t="s">
        <v>194</v>
      </c>
      <c r="T91" s="412">
        <v>95.3</v>
      </c>
      <c r="U91" s="412">
        <v>95.5</v>
      </c>
      <c r="V91" s="412">
        <v>95.2</v>
      </c>
      <c r="W91" s="412">
        <v>67.3</v>
      </c>
      <c r="X91" s="412">
        <v>78.8</v>
      </c>
      <c r="Y91" s="412">
        <v>83</v>
      </c>
      <c r="Z91" s="413">
        <v>795.2</v>
      </c>
      <c r="AA91" s="413">
        <v>1595.6</v>
      </c>
      <c r="AB91" s="413">
        <v>2464.5</v>
      </c>
      <c r="AC91" s="411">
        <v>201</v>
      </c>
      <c r="AD91" s="411">
        <v>310</v>
      </c>
    </row>
    <row r="92" spans="1:30" s="228" customFormat="1" ht="13.5" hidden="1" customHeight="1" outlineLevel="1">
      <c r="A92" s="410" t="s">
        <v>408</v>
      </c>
      <c r="B92" s="31" t="s">
        <v>266</v>
      </c>
      <c r="C92" s="31">
        <v>125</v>
      </c>
      <c r="D92" s="31">
        <v>2</v>
      </c>
      <c r="E92" s="31" t="s">
        <v>409</v>
      </c>
      <c r="F92" s="53">
        <v>100</v>
      </c>
      <c r="G92" s="411">
        <v>2976</v>
      </c>
      <c r="H92" s="412"/>
      <c r="I92" s="412">
        <v>32.85</v>
      </c>
      <c r="J92" s="412"/>
      <c r="K92" s="412">
        <v>70.930000000000007</v>
      </c>
      <c r="L92" s="412"/>
      <c r="M92" s="412">
        <v>100.44</v>
      </c>
      <c r="N92" s="412"/>
      <c r="O92" s="412">
        <v>132.79</v>
      </c>
      <c r="P92" s="412"/>
      <c r="Q92" s="412">
        <v>858</v>
      </c>
      <c r="R92" s="53" t="s">
        <v>231</v>
      </c>
      <c r="S92" s="53" t="s">
        <v>194</v>
      </c>
      <c r="T92" s="412">
        <v>94.739598578298157</v>
      </c>
      <c r="U92" s="412">
        <v>95.026688270959653</v>
      </c>
      <c r="V92" s="412">
        <v>94.7</v>
      </c>
      <c r="W92" s="412">
        <v>83.47</v>
      </c>
      <c r="X92" s="412">
        <v>88.16</v>
      </c>
      <c r="Y92" s="412">
        <v>88.16</v>
      </c>
      <c r="Z92" s="413">
        <v>176.57234280000003</v>
      </c>
      <c r="AA92" s="413">
        <v>303.8017878</v>
      </c>
      <c r="AB92" s="413">
        <v>584.3703726</v>
      </c>
      <c r="AC92" s="411">
        <v>172.05513784461149</v>
      </c>
      <c r="AD92" s="411">
        <v>330.95238095238091</v>
      </c>
    </row>
    <row r="93" spans="1:30" s="228" customFormat="1" ht="13.5" hidden="1" customHeight="1" outlineLevel="1">
      <c r="A93" s="410" t="s">
        <v>410</v>
      </c>
      <c r="B93" s="31" t="s">
        <v>266</v>
      </c>
      <c r="C93" s="31">
        <v>150</v>
      </c>
      <c r="D93" s="31">
        <v>2</v>
      </c>
      <c r="E93" s="31" t="s">
        <v>411</v>
      </c>
      <c r="F93" s="53">
        <v>125</v>
      </c>
      <c r="G93" s="411">
        <v>2981</v>
      </c>
      <c r="H93" s="412"/>
      <c r="I93" s="412">
        <v>39.9</v>
      </c>
      <c r="J93" s="412"/>
      <c r="K93" s="412">
        <v>88.97</v>
      </c>
      <c r="L93" s="412"/>
      <c r="M93" s="412">
        <v>126.57</v>
      </c>
      <c r="N93" s="412"/>
      <c r="O93" s="412">
        <v>168.16</v>
      </c>
      <c r="P93" s="412"/>
      <c r="Q93" s="412">
        <v>986.33</v>
      </c>
      <c r="R93" s="53" t="s">
        <v>2179</v>
      </c>
      <c r="S93" s="53" t="s">
        <v>194</v>
      </c>
      <c r="T93" s="412">
        <v>95.804488197311315</v>
      </c>
      <c r="U93" s="412">
        <v>96.257012808298924</v>
      </c>
      <c r="V93" s="412">
        <v>95</v>
      </c>
      <c r="W93" s="412">
        <v>83.58</v>
      </c>
      <c r="X93" s="412">
        <v>87.7</v>
      </c>
      <c r="Y93" s="412">
        <v>88.2</v>
      </c>
      <c r="Z93" s="413">
        <v>220.28026692000003</v>
      </c>
      <c r="AA93" s="413">
        <v>318.75216954000001</v>
      </c>
      <c r="AB93" s="413">
        <v>691.23573078000004</v>
      </c>
      <c r="AC93" s="411">
        <v>144.70300676354381</v>
      </c>
      <c r="AD93" s="411">
        <v>313.79829906917558</v>
      </c>
    </row>
    <row r="94" spans="1:30" s="228" customFormat="1" ht="13.5" hidden="1" customHeight="1" outlineLevel="1">
      <c r="A94" s="410" t="s">
        <v>412</v>
      </c>
      <c r="B94" s="31" t="s">
        <v>266</v>
      </c>
      <c r="C94" s="31">
        <v>200</v>
      </c>
      <c r="D94" s="31">
        <v>2</v>
      </c>
      <c r="E94" s="31" t="s">
        <v>413</v>
      </c>
      <c r="F94" s="53">
        <v>150</v>
      </c>
      <c r="G94" s="411">
        <v>2979</v>
      </c>
      <c r="H94" s="412"/>
      <c r="I94" s="412">
        <v>43.01</v>
      </c>
      <c r="J94" s="412"/>
      <c r="K94" s="412">
        <v>102.8</v>
      </c>
      <c r="L94" s="412"/>
      <c r="M94" s="412">
        <v>147.19999999999999</v>
      </c>
      <c r="N94" s="412"/>
      <c r="O94" s="412">
        <v>195.21</v>
      </c>
      <c r="P94" s="412"/>
      <c r="Q94" s="412">
        <v>1404</v>
      </c>
      <c r="R94" s="53" t="s">
        <v>231</v>
      </c>
      <c r="S94" s="53" t="s">
        <v>194</v>
      </c>
      <c r="T94" s="412">
        <v>95.397900426151139</v>
      </c>
      <c r="U94" s="412">
        <v>95.546325745764491</v>
      </c>
      <c r="V94" s="412">
        <v>95.2</v>
      </c>
      <c r="W94" s="412">
        <v>85.76</v>
      </c>
      <c r="X94" s="412">
        <v>89.7</v>
      </c>
      <c r="Y94" s="412">
        <v>90.5</v>
      </c>
      <c r="Z94" s="413">
        <v>264.48235757999998</v>
      </c>
      <c r="AA94" s="413">
        <v>611.89618644000006</v>
      </c>
      <c r="AB94" s="413">
        <v>909.89336130000015</v>
      </c>
      <c r="AC94" s="411">
        <v>231.35614490086175</v>
      </c>
      <c r="AD94" s="411">
        <v>344.02799854987597</v>
      </c>
    </row>
    <row r="95" spans="1:30" s="228" customFormat="1" ht="13.5" customHeight="1" outlineLevel="1">
      <c r="A95" s="410" t="s">
        <v>414</v>
      </c>
      <c r="B95" s="31" t="s">
        <v>266</v>
      </c>
      <c r="C95" s="31">
        <v>125</v>
      </c>
      <c r="D95" s="31">
        <v>4</v>
      </c>
      <c r="E95" s="31" t="s">
        <v>409</v>
      </c>
      <c r="F95" s="53">
        <v>100</v>
      </c>
      <c r="G95" s="411">
        <v>1489</v>
      </c>
      <c r="H95" s="412"/>
      <c r="I95" s="412">
        <v>48.96</v>
      </c>
      <c r="J95" s="412"/>
      <c r="K95" s="412">
        <v>80.3</v>
      </c>
      <c r="L95" s="412"/>
      <c r="M95" s="412">
        <v>107.04</v>
      </c>
      <c r="N95" s="412"/>
      <c r="O95" s="412">
        <v>138.19999999999999</v>
      </c>
      <c r="P95" s="412"/>
      <c r="Q95" s="412">
        <v>903</v>
      </c>
      <c r="R95" s="53" t="s">
        <v>231</v>
      </c>
      <c r="S95" s="53" t="s">
        <v>194</v>
      </c>
      <c r="T95" s="412">
        <v>94.694248338870452</v>
      </c>
      <c r="U95" s="412">
        <v>95.138081395348848</v>
      </c>
      <c r="V95" s="412">
        <v>95</v>
      </c>
      <c r="W95" s="412">
        <v>73.5</v>
      </c>
      <c r="X95" s="412">
        <v>82.3</v>
      </c>
      <c r="Y95" s="412">
        <v>85.13</v>
      </c>
      <c r="Z95" s="413">
        <v>352.85</v>
      </c>
      <c r="AA95" s="413">
        <v>645.71550000000002</v>
      </c>
      <c r="AB95" s="413">
        <v>952.69500000000005</v>
      </c>
      <c r="AC95" s="411">
        <v>183</v>
      </c>
      <c r="AD95" s="411">
        <v>270</v>
      </c>
    </row>
    <row r="96" spans="1:30" s="228" customFormat="1" ht="13.5" hidden="1" customHeight="1" outlineLevel="1">
      <c r="A96" s="410" t="s">
        <v>415</v>
      </c>
      <c r="B96" s="31" t="s">
        <v>266</v>
      </c>
      <c r="C96" s="31">
        <v>150</v>
      </c>
      <c r="D96" s="31">
        <v>4</v>
      </c>
      <c r="E96" s="31" t="s">
        <v>411</v>
      </c>
      <c r="F96" s="53">
        <v>125</v>
      </c>
      <c r="G96" s="411">
        <v>1486</v>
      </c>
      <c r="H96" s="412"/>
      <c r="I96" s="412">
        <v>53.9</v>
      </c>
      <c r="J96" s="412"/>
      <c r="K96" s="412">
        <v>96.8</v>
      </c>
      <c r="L96" s="412"/>
      <c r="M96" s="412">
        <v>132.5</v>
      </c>
      <c r="N96" s="412"/>
      <c r="O96" s="412">
        <v>172.5</v>
      </c>
      <c r="P96" s="412"/>
      <c r="Q96" s="412">
        <v>1034</v>
      </c>
      <c r="R96" s="53" t="s">
        <v>2179</v>
      </c>
      <c r="S96" s="53" t="s">
        <v>194</v>
      </c>
      <c r="T96" s="412">
        <v>95.091205007824726</v>
      </c>
      <c r="U96" s="412">
        <v>95.51873761085028</v>
      </c>
      <c r="V96" s="412">
        <v>95.3</v>
      </c>
      <c r="W96" s="412">
        <v>76.5</v>
      </c>
      <c r="X96" s="412">
        <v>83.45</v>
      </c>
      <c r="Y96" s="412">
        <v>85.66</v>
      </c>
      <c r="Z96" s="413">
        <v>441.9</v>
      </c>
      <c r="AA96" s="413">
        <v>733.55399999999997</v>
      </c>
      <c r="AB96" s="413">
        <v>1011.9509999999999</v>
      </c>
      <c r="AC96" s="411">
        <v>166</v>
      </c>
      <c r="AD96" s="411">
        <v>229</v>
      </c>
    </row>
    <row r="97" spans="1:30" s="228" customFormat="1" ht="13.5" hidden="1" customHeight="1" outlineLevel="1">
      <c r="A97" s="410" t="s">
        <v>416</v>
      </c>
      <c r="B97" s="31" t="s">
        <v>266</v>
      </c>
      <c r="C97" s="31">
        <v>200</v>
      </c>
      <c r="D97" s="31">
        <v>4</v>
      </c>
      <c r="E97" s="31" t="s">
        <v>413</v>
      </c>
      <c r="F97" s="53">
        <v>150</v>
      </c>
      <c r="G97" s="411">
        <v>1489.4</v>
      </c>
      <c r="H97" s="412"/>
      <c r="I97" s="412">
        <v>75.599999999999994</v>
      </c>
      <c r="J97" s="412"/>
      <c r="K97" s="412">
        <v>121.65</v>
      </c>
      <c r="L97" s="412"/>
      <c r="M97" s="412">
        <v>162.1</v>
      </c>
      <c r="N97" s="412"/>
      <c r="O97" s="412">
        <v>207.36</v>
      </c>
      <c r="P97" s="412"/>
      <c r="Q97" s="412">
        <v>1522</v>
      </c>
      <c r="R97" s="53" t="s">
        <v>222</v>
      </c>
      <c r="S97" s="53" t="s">
        <v>194</v>
      </c>
      <c r="T97" s="412">
        <v>95.371387133533617</v>
      </c>
      <c r="U97" s="412">
        <v>95.668186056148343</v>
      </c>
      <c r="V97" s="412">
        <v>95.5</v>
      </c>
      <c r="W97" s="412">
        <v>72.5</v>
      </c>
      <c r="X97" s="412">
        <v>91.3</v>
      </c>
      <c r="Y97" s="412">
        <v>84.93</v>
      </c>
      <c r="Z97" s="413">
        <v>529.14</v>
      </c>
      <c r="AA97" s="413">
        <v>1301.6844000000001</v>
      </c>
      <c r="AB97" s="413">
        <v>1645.6254000000001</v>
      </c>
      <c r="AC97" s="411">
        <v>246</v>
      </c>
      <c r="AD97" s="411">
        <v>311</v>
      </c>
    </row>
    <row r="98" spans="1:30" s="228" customFormat="1" ht="13.5" hidden="1" customHeight="1" outlineLevel="1">
      <c r="A98" s="410" t="s">
        <v>417</v>
      </c>
      <c r="B98" s="31" t="s">
        <v>266</v>
      </c>
      <c r="C98" s="31">
        <v>100</v>
      </c>
      <c r="D98" s="31">
        <v>6</v>
      </c>
      <c r="E98" s="31" t="s">
        <v>409</v>
      </c>
      <c r="F98" s="53">
        <v>75</v>
      </c>
      <c r="G98" s="411">
        <v>992</v>
      </c>
      <c r="H98" s="412"/>
      <c r="I98" s="412">
        <v>45.4</v>
      </c>
      <c r="J98" s="412"/>
      <c r="K98" s="412">
        <v>62.759440681733778</v>
      </c>
      <c r="L98" s="412"/>
      <c r="M98" s="412">
        <v>84.899577289813649</v>
      </c>
      <c r="N98" s="412"/>
      <c r="O98" s="412">
        <v>109.53</v>
      </c>
      <c r="P98" s="412"/>
      <c r="Q98" s="412">
        <v>791.58</v>
      </c>
      <c r="R98" s="53" t="s">
        <v>222</v>
      </c>
      <c r="S98" s="53" t="s">
        <v>194</v>
      </c>
      <c r="T98" s="412">
        <v>93.606260527704492</v>
      </c>
      <c r="U98" s="412">
        <v>89.525354614151595</v>
      </c>
      <c r="V98" s="412">
        <v>94.1</v>
      </c>
      <c r="W98" s="412">
        <v>71.927822303640937</v>
      </c>
      <c r="X98" s="412">
        <v>79.211174719487062</v>
      </c>
      <c r="Y98" s="412">
        <v>82</v>
      </c>
      <c r="Z98" s="413">
        <v>397.20663947999998</v>
      </c>
      <c r="AA98" s="413">
        <v>795.19577603977552</v>
      </c>
      <c r="AB98" s="413">
        <v>1195.8620853496463</v>
      </c>
      <c r="AC98" s="411">
        <v>200.197</v>
      </c>
      <c r="AD98" s="411">
        <v>301.06799999999998</v>
      </c>
    </row>
    <row r="99" spans="1:30" s="228" customFormat="1" ht="13.5" hidden="1" customHeight="1" outlineLevel="1">
      <c r="A99" s="410" t="s">
        <v>418</v>
      </c>
      <c r="B99" s="31" t="s">
        <v>266</v>
      </c>
      <c r="C99" s="31">
        <v>125</v>
      </c>
      <c r="D99" s="31">
        <v>6</v>
      </c>
      <c r="E99" s="31" t="s">
        <v>411</v>
      </c>
      <c r="F99" s="53">
        <v>100</v>
      </c>
      <c r="G99" s="411">
        <v>990</v>
      </c>
      <c r="H99" s="412"/>
      <c r="I99" s="412">
        <v>46.29</v>
      </c>
      <c r="J99" s="412"/>
      <c r="K99" s="412">
        <v>77.717670364500805</v>
      </c>
      <c r="L99" s="412"/>
      <c r="M99" s="412">
        <v>107.23938193343899</v>
      </c>
      <c r="N99" s="412"/>
      <c r="O99" s="412">
        <v>139.88</v>
      </c>
      <c r="P99" s="412"/>
      <c r="Q99" s="412">
        <v>888.92</v>
      </c>
      <c r="R99" s="53" t="s">
        <v>231</v>
      </c>
      <c r="S99" s="53" t="s">
        <v>194</v>
      </c>
      <c r="T99" s="412">
        <v>95.055287659574461</v>
      </c>
      <c r="U99" s="412">
        <v>95.075012765957453</v>
      </c>
      <c r="V99" s="412">
        <v>94.6</v>
      </c>
      <c r="W99" s="412">
        <v>75.65596853266446</v>
      </c>
      <c r="X99" s="412">
        <v>82.216736974119257</v>
      </c>
      <c r="Y99" s="412">
        <v>84.49</v>
      </c>
      <c r="Z99" s="413">
        <v>530.6537321400001</v>
      </c>
      <c r="AA99" s="413">
        <v>1025.1168797480523</v>
      </c>
      <c r="AB99" s="413">
        <v>1212.5437779399003</v>
      </c>
      <c r="AC99" s="411">
        <v>193.18</v>
      </c>
      <c r="AD99" s="411">
        <v>228.5</v>
      </c>
    </row>
    <row r="100" spans="1:30" s="228" customFormat="1" ht="13.5" hidden="1" customHeight="1" outlineLevel="1">
      <c r="A100" s="410" t="s">
        <v>419</v>
      </c>
      <c r="B100" s="31" t="s">
        <v>266</v>
      </c>
      <c r="C100" s="31">
        <v>150</v>
      </c>
      <c r="D100" s="31">
        <v>6</v>
      </c>
      <c r="E100" s="31" t="s">
        <v>413</v>
      </c>
      <c r="F100" s="53">
        <v>125</v>
      </c>
      <c r="G100" s="411">
        <v>994</v>
      </c>
      <c r="H100" s="412"/>
      <c r="I100" s="412">
        <v>65.680000000000007</v>
      </c>
      <c r="J100" s="412"/>
      <c r="K100" s="412">
        <v>89.183966912274457</v>
      </c>
      <c r="L100" s="412"/>
      <c r="M100" s="412">
        <v>115.45375954866269</v>
      </c>
      <c r="N100" s="412"/>
      <c r="O100" s="412">
        <v>145.01</v>
      </c>
      <c r="P100" s="412"/>
      <c r="Q100" s="412">
        <v>1215</v>
      </c>
      <c r="R100" s="53" t="s">
        <v>222</v>
      </c>
      <c r="S100" s="53" t="s">
        <v>194</v>
      </c>
      <c r="T100" s="412">
        <v>94.123502582218066</v>
      </c>
      <c r="U100" s="412">
        <v>94.812475203859321</v>
      </c>
      <c r="V100" s="412">
        <v>94.9</v>
      </c>
      <c r="W100" s="412">
        <v>66.297466743782522</v>
      </c>
      <c r="X100" s="412">
        <v>76.248791208791204</v>
      </c>
      <c r="Y100" s="412">
        <v>80.86</v>
      </c>
      <c r="Z100" s="413">
        <v>528.58118292000006</v>
      </c>
      <c r="AA100" s="413">
        <v>1469.4556885176</v>
      </c>
      <c r="AB100" s="413">
        <v>1850.0341402200002</v>
      </c>
      <c r="AC100" s="411">
        <v>278</v>
      </c>
      <c r="AD100" s="411">
        <v>350</v>
      </c>
    </row>
    <row r="101" spans="1:30" s="228" customFormat="1" ht="13.5" hidden="1" customHeight="1" outlineLevel="1">
      <c r="A101" s="410" t="s">
        <v>420</v>
      </c>
      <c r="B101" s="31" t="s">
        <v>266</v>
      </c>
      <c r="C101" s="31">
        <v>200</v>
      </c>
      <c r="D101" s="31">
        <v>6</v>
      </c>
      <c r="E101" s="31" t="s">
        <v>421</v>
      </c>
      <c r="F101" s="53">
        <v>150</v>
      </c>
      <c r="G101" s="411">
        <v>990</v>
      </c>
      <c r="H101" s="412"/>
      <c r="I101" s="412">
        <v>87</v>
      </c>
      <c r="J101" s="412"/>
      <c r="K101" s="412">
        <v>132</v>
      </c>
      <c r="L101" s="412"/>
      <c r="M101" s="412">
        <v>168.5</v>
      </c>
      <c r="N101" s="412"/>
      <c r="O101" s="412">
        <v>214</v>
      </c>
      <c r="P101" s="412"/>
      <c r="Q101" s="412">
        <v>1396</v>
      </c>
      <c r="R101" s="53" t="s">
        <v>231</v>
      </c>
      <c r="S101" s="53" t="s">
        <v>194</v>
      </c>
      <c r="T101" s="412">
        <v>95.3</v>
      </c>
      <c r="U101" s="412">
        <v>95.5</v>
      </c>
      <c r="V101" s="412">
        <v>95.2</v>
      </c>
      <c r="W101" s="412">
        <v>67.3</v>
      </c>
      <c r="X101" s="412">
        <v>78.8</v>
      </c>
      <c r="Y101" s="412">
        <v>83</v>
      </c>
      <c r="Z101" s="413">
        <v>795.2</v>
      </c>
      <c r="AA101" s="413">
        <v>1595.6</v>
      </c>
      <c r="AB101" s="413">
        <v>2464.5</v>
      </c>
      <c r="AC101" s="411">
        <v>201</v>
      </c>
      <c r="AD101" s="411">
        <v>310</v>
      </c>
    </row>
    <row r="102" spans="1:30" s="228" customFormat="1" ht="13.5" customHeight="1" outlineLevel="1">
      <c r="A102" s="410" t="s">
        <v>422</v>
      </c>
      <c r="B102" s="31" t="s">
        <v>266</v>
      </c>
      <c r="C102" s="31">
        <v>125</v>
      </c>
      <c r="D102" s="31">
        <v>4</v>
      </c>
      <c r="E102" s="31" t="s">
        <v>423</v>
      </c>
      <c r="F102" s="53">
        <v>100</v>
      </c>
      <c r="G102" s="411">
        <v>1489</v>
      </c>
      <c r="H102" s="412"/>
      <c r="I102" s="412">
        <v>48.96</v>
      </c>
      <c r="J102" s="412"/>
      <c r="K102" s="412">
        <v>80.3</v>
      </c>
      <c r="L102" s="412"/>
      <c r="M102" s="412">
        <v>107.04</v>
      </c>
      <c r="N102" s="412"/>
      <c r="O102" s="412">
        <v>138.19999999999999</v>
      </c>
      <c r="P102" s="412"/>
      <c r="Q102" s="412">
        <v>903</v>
      </c>
      <c r="R102" s="53" t="s">
        <v>231</v>
      </c>
      <c r="S102" s="53" t="s">
        <v>194</v>
      </c>
      <c r="T102" s="412">
        <v>94.694248338870452</v>
      </c>
      <c r="U102" s="412">
        <v>95.138081395348848</v>
      </c>
      <c r="V102" s="412">
        <v>95</v>
      </c>
      <c r="W102" s="412">
        <v>73.5</v>
      </c>
      <c r="X102" s="412">
        <v>82.3</v>
      </c>
      <c r="Y102" s="412">
        <v>85.13</v>
      </c>
      <c r="Z102" s="413">
        <v>352.85</v>
      </c>
      <c r="AA102" s="413">
        <v>645.71550000000002</v>
      </c>
      <c r="AB102" s="413">
        <v>952.69500000000005</v>
      </c>
      <c r="AC102" s="411">
        <v>183</v>
      </c>
      <c r="AD102" s="411">
        <v>270</v>
      </c>
    </row>
    <row r="103" spans="1:30" s="228" customFormat="1" ht="13.5" hidden="1" customHeight="1" outlineLevel="1">
      <c r="A103" s="410" t="s">
        <v>424</v>
      </c>
      <c r="B103" s="31" t="s">
        <v>266</v>
      </c>
      <c r="C103" s="31">
        <v>150</v>
      </c>
      <c r="D103" s="31">
        <v>4</v>
      </c>
      <c r="E103" s="31" t="s">
        <v>425</v>
      </c>
      <c r="F103" s="53">
        <v>125</v>
      </c>
      <c r="G103" s="411">
        <v>1486</v>
      </c>
      <c r="H103" s="412"/>
      <c r="I103" s="412">
        <v>53.9</v>
      </c>
      <c r="J103" s="412"/>
      <c r="K103" s="412">
        <v>96.8</v>
      </c>
      <c r="L103" s="412"/>
      <c r="M103" s="412">
        <v>132.5</v>
      </c>
      <c r="N103" s="412"/>
      <c r="O103" s="412">
        <v>172.5</v>
      </c>
      <c r="P103" s="412"/>
      <c r="Q103" s="412">
        <v>1034</v>
      </c>
      <c r="R103" s="53" t="s">
        <v>2179</v>
      </c>
      <c r="S103" s="53" t="s">
        <v>194</v>
      </c>
      <c r="T103" s="412">
        <v>95.091205007824726</v>
      </c>
      <c r="U103" s="412">
        <v>95.51873761085028</v>
      </c>
      <c r="V103" s="412">
        <v>95.3</v>
      </c>
      <c r="W103" s="412">
        <v>76.5</v>
      </c>
      <c r="X103" s="412">
        <v>83.45</v>
      </c>
      <c r="Y103" s="412">
        <v>85.66</v>
      </c>
      <c r="Z103" s="413">
        <v>441.9</v>
      </c>
      <c r="AA103" s="413">
        <v>733.55399999999997</v>
      </c>
      <c r="AB103" s="413">
        <v>1011.9509999999999</v>
      </c>
      <c r="AC103" s="411">
        <v>166</v>
      </c>
      <c r="AD103" s="411">
        <v>229</v>
      </c>
    </row>
    <row r="104" spans="1:30" s="228" customFormat="1" ht="13.5" hidden="1" customHeight="1" outlineLevel="1">
      <c r="A104" s="410" t="s">
        <v>426</v>
      </c>
      <c r="B104" s="31" t="s">
        <v>266</v>
      </c>
      <c r="C104" s="31">
        <v>200</v>
      </c>
      <c r="D104" s="31">
        <v>4</v>
      </c>
      <c r="E104" s="31" t="s">
        <v>427</v>
      </c>
      <c r="F104" s="53">
        <v>150</v>
      </c>
      <c r="G104" s="411">
        <v>1489.4</v>
      </c>
      <c r="H104" s="412"/>
      <c r="I104" s="412">
        <v>75.599999999999994</v>
      </c>
      <c r="J104" s="412"/>
      <c r="K104" s="412">
        <v>121.65</v>
      </c>
      <c r="L104" s="412"/>
      <c r="M104" s="412">
        <v>162.1</v>
      </c>
      <c r="N104" s="412"/>
      <c r="O104" s="412">
        <v>207.36</v>
      </c>
      <c r="P104" s="412"/>
      <c r="Q104" s="412">
        <v>1522</v>
      </c>
      <c r="R104" s="53" t="s">
        <v>222</v>
      </c>
      <c r="S104" s="53" t="s">
        <v>194</v>
      </c>
      <c r="T104" s="412">
        <v>95.371387133533617</v>
      </c>
      <c r="U104" s="412">
        <v>95.668186056148343</v>
      </c>
      <c r="V104" s="412">
        <v>95.5</v>
      </c>
      <c r="W104" s="412">
        <v>72.5</v>
      </c>
      <c r="X104" s="412">
        <v>91.3</v>
      </c>
      <c r="Y104" s="412">
        <v>84.93</v>
      </c>
      <c r="Z104" s="413">
        <v>529.14</v>
      </c>
      <c r="AA104" s="413">
        <v>1301.6844000000001</v>
      </c>
      <c r="AB104" s="413">
        <v>1645.6254000000001</v>
      </c>
      <c r="AC104" s="411">
        <v>246</v>
      </c>
      <c r="AD104" s="411">
        <v>311</v>
      </c>
    </row>
    <row r="105" spans="1:30" s="228" customFormat="1" ht="13.5" hidden="1" customHeight="1" outlineLevel="1">
      <c r="A105" s="410" t="s">
        <v>428</v>
      </c>
      <c r="B105" s="31" t="s">
        <v>266</v>
      </c>
      <c r="C105" s="31">
        <v>100</v>
      </c>
      <c r="D105" s="31">
        <v>6</v>
      </c>
      <c r="E105" s="31" t="s">
        <v>423</v>
      </c>
      <c r="F105" s="53">
        <v>75</v>
      </c>
      <c r="G105" s="411">
        <v>992</v>
      </c>
      <c r="H105" s="412"/>
      <c r="I105" s="412">
        <v>45.4</v>
      </c>
      <c r="J105" s="412"/>
      <c r="K105" s="412">
        <v>62.759440681733778</v>
      </c>
      <c r="L105" s="412"/>
      <c r="M105" s="412">
        <v>84.899577289813649</v>
      </c>
      <c r="N105" s="412"/>
      <c r="O105" s="412">
        <v>109.53</v>
      </c>
      <c r="P105" s="412"/>
      <c r="Q105" s="412">
        <v>791.58</v>
      </c>
      <c r="R105" s="53" t="s">
        <v>222</v>
      </c>
      <c r="S105" s="53" t="s">
        <v>194</v>
      </c>
      <c r="T105" s="412">
        <v>93.606260527704492</v>
      </c>
      <c r="U105" s="412">
        <v>89.525354614151595</v>
      </c>
      <c r="V105" s="412">
        <v>94.1</v>
      </c>
      <c r="W105" s="412">
        <v>71.927822303640937</v>
      </c>
      <c r="X105" s="412">
        <v>79.211174719487062</v>
      </c>
      <c r="Y105" s="412">
        <v>82</v>
      </c>
      <c r="Z105" s="413">
        <v>397.20663947999998</v>
      </c>
      <c r="AA105" s="413">
        <v>795.19577603977552</v>
      </c>
      <c r="AB105" s="413">
        <v>1195.8620853496463</v>
      </c>
      <c r="AC105" s="411">
        <v>200.197</v>
      </c>
      <c r="AD105" s="411">
        <v>301.06799999999998</v>
      </c>
    </row>
    <row r="106" spans="1:30" s="228" customFormat="1" ht="13.5" hidden="1" customHeight="1" outlineLevel="1">
      <c r="A106" s="410" t="s">
        <v>429</v>
      </c>
      <c r="B106" s="31" t="s">
        <v>266</v>
      </c>
      <c r="C106" s="31">
        <v>125</v>
      </c>
      <c r="D106" s="31">
        <v>6</v>
      </c>
      <c r="E106" s="31" t="s">
        <v>425</v>
      </c>
      <c r="F106" s="53">
        <v>100</v>
      </c>
      <c r="G106" s="411">
        <v>990</v>
      </c>
      <c r="H106" s="412"/>
      <c r="I106" s="412">
        <v>46.29</v>
      </c>
      <c r="J106" s="412"/>
      <c r="K106" s="412">
        <v>77.717670364500805</v>
      </c>
      <c r="L106" s="412"/>
      <c r="M106" s="412">
        <v>107.23938193343899</v>
      </c>
      <c r="N106" s="412"/>
      <c r="O106" s="412">
        <v>139.88</v>
      </c>
      <c r="P106" s="412"/>
      <c r="Q106" s="412">
        <v>888.92</v>
      </c>
      <c r="R106" s="53" t="s">
        <v>231</v>
      </c>
      <c r="S106" s="53" t="s">
        <v>194</v>
      </c>
      <c r="T106" s="412">
        <v>95.055287659574461</v>
      </c>
      <c r="U106" s="412">
        <v>95.075012765957453</v>
      </c>
      <c r="V106" s="412">
        <v>94.6</v>
      </c>
      <c r="W106" s="412">
        <v>75.65596853266446</v>
      </c>
      <c r="X106" s="412">
        <v>82.216736974119257</v>
      </c>
      <c r="Y106" s="412">
        <v>84.49</v>
      </c>
      <c r="Z106" s="413">
        <v>530.6537321400001</v>
      </c>
      <c r="AA106" s="413">
        <v>1025.1168797480523</v>
      </c>
      <c r="AB106" s="413">
        <v>1212.5437779399003</v>
      </c>
      <c r="AC106" s="411">
        <v>193.18</v>
      </c>
      <c r="AD106" s="411">
        <v>228.5</v>
      </c>
    </row>
    <row r="107" spans="1:30" s="228" customFormat="1" ht="13.5" hidden="1" customHeight="1" outlineLevel="1">
      <c r="A107" s="410" t="s">
        <v>430</v>
      </c>
      <c r="B107" s="31" t="s">
        <v>266</v>
      </c>
      <c r="C107" s="31">
        <v>150</v>
      </c>
      <c r="D107" s="31">
        <v>6</v>
      </c>
      <c r="E107" s="31" t="s">
        <v>427</v>
      </c>
      <c r="F107" s="53">
        <v>125</v>
      </c>
      <c r="G107" s="411">
        <v>994</v>
      </c>
      <c r="H107" s="412"/>
      <c r="I107" s="412">
        <v>65.680000000000007</v>
      </c>
      <c r="J107" s="412"/>
      <c r="K107" s="412">
        <v>89.183966912274457</v>
      </c>
      <c r="L107" s="412"/>
      <c r="M107" s="412">
        <v>115.45375954866269</v>
      </c>
      <c r="N107" s="412"/>
      <c r="O107" s="412">
        <v>145.01</v>
      </c>
      <c r="P107" s="412"/>
      <c r="Q107" s="412">
        <v>1215</v>
      </c>
      <c r="R107" s="53" t="s">
        <v>222</v>
      </c>
      <c r="S107" s="53" t="s">
        <v>194</v>
      </c>
      <c r="T107" s="412">
        <v>94.123502582218066</v>
      </c>
      <c r="U107" s="412">
        <v>94.812475203859321</v>
      </c>
      <c r="V107" s="412">
        <v>94.9</v>
      </c>
      <c r="W107" s="412">
        <v>66.297466743782522</v>
      </c>
      <c r="X107" s="412">
        <v>76.248791208791204</v>
      </c>
      <c r="Y107" s="412">
        <v>80.86</v>
      </c>
      <c r="Z107" s="413">
        <v>528.58118292000006</v>
      </c>
      <c r="AA107" s="413">
        <v>1469.4556885176</v>
      </c>
      <c r="AB107" s="413">
        <v>1850.0341402200002</v>
      </c>
      <c r="AC107" s="411">
        <v>278</v>
      </c>
      <c r="AD107" s="411">
        <v>350</v>
      </c>
    </row>
    <row r="108" spans="1:30" s="228" customFormat="1" ht="13.5" hidden="1" customHeight="1" outlineLevel="1">
      <c r="A108" s="410" t="s">
        <v>431</v>
      </c>
      <c r="B108" s="31" t="s">
        <v>266</v>
      </c>
      <c r="C108" s="31">
        <v>200</v>
      </c>
      <c r="D108" s="31">
        <v>6</v>
      </c>
      <c r="E108" s="31" t="s">
        <v>432</v>
      </c>
      <c r="F108" s="53">
        <v>150</v>
      </c>
      <c r="G108" s="411">
        <v>990</v>
      </c>
      <c r="H108" s="412"/>
      <c r="I108" s="412">
        <v>87</v>
      </c>
      <c r="J108" s="412"/>
      <c r="K108" s="412">
        <v>132</v>
      </c>
      <c r="L108" s="412"/>
      <c r="M108" s="412">
        <v>168.5</v>
      </c>
      <c r="N108" s="412"/>
      <c r="O108" s="412">
        <v>214</v>
      </c>
      <c r="P108" s="412"/>
      <c r="Q108" s="412">
        <v>1396</v>
      </c>
      <c r="R108" s="53" t="s">
        <v>231</v>
      </c>
      <c r="S108" s="53" t="s">
        <v>194</v>
      </c>
      <c r="T108" s="412">
        <v>95.3</v>
      </c>
      <c r="U108" s="412">
        <v>95.5</v>
      </c>
      <c r="V108" s="412">
        <v>95.2</v>
      </c>
      <c r="W108" s="412">
        <v>67.3</v>
      </c>
      <c r="X108" s="412">
        <v>78.8</v>
      </c>
      <c r="Y108" s="412">
        <v>83</v>
      </c>
      <c r="Z108" s="413">
        <v>795.2</v>
      </c>
      <c r="AA108" s="413">
        <v>1595.6</v>
      </c>
      <c r="AB108" s="413">
        <v>2464.5</v>
      </c>
      <c r="AC108" s="411">
        <v>201</v>
      </c>
      <c r="AD108" s="411">
        <v>310</v>
      </c>
    </row>
    <row r="109" spans="1:30" s="228" customFormat="1" ht="13.5" hidden="1" customHeight="1" outlineLevel="1">
      <c r="A109" s="410" t="s">
        <v>909</v>
      </c>
      <c r="B109" s="31" t="s">
        <v>910</v>
      </c>
      <c r="C109" s="31">
        <v>1</v>
      </c>
      <c r="D109" s="31">
        <v>2</v>
      </c>
      <c r="E109" s="31" t="s">
        <v>192</v>
      </c>
      <c r="F109" s="53">
        <v>0.75</v>
      </c>
      <c r="G109" s="411">
        <v>2930</v>
      </c>
      <c r="H109" s="412">
        <v>1.28</v>
      </c>
      <c r="I109" s="412">
        <v>0.64</v>
      </c>
      <c r="J109" s="412">
        <v>1.6479999999999999</v>
      </c>
      <c r="K109" s="412">
        <v>0.82399999999999995</v>
      </c>
      <c r="L109" s="412">
        <v>1.9958</v>
      </c>
      <c r="M109" s="412">
        <v>0.99790000000000001</v>
      </c>
      <c r="N109" s="412">
        <v>2.42</v>
      </c>
      <c r="O109" s="412">
        <v>1.21</v>
      </c>
      <c r="P109" s="412">
        <v>22.6</v>
      </c>
      <c r="Q109" s="412">
        <v>11.3</v>
      </c>
      <c r="R109" s="53" t="s">
        <v>193</v>
      </c>
      <c r="S109" s="53" t="s">
        <v>194</v>
      </c>
      <c r="T109" s="412">
        <v>74.5</v>
      </c>
      <c r="U109" s="412">
        <v>77.3</v>
      </c>
      <c r="V109" s="412">
        <v>77.8</v>
      </c>
      <c r="W109" s="412">
        <v>64.7</v>
      </c>
      <c r="X109" s="412">
        <v>77.2</v>
      </c>
      <c r="Y109" s="412">
        <v>84.4</v>
      </c>
      <c r="Z109" s="413">
        <v>1.3450180632000002</v>
      </c>
      <c r="AA109" s="413">
        <v>3.3515160098817605</v>
      </c>
      <c r="AB109" s="413">
        <v>5.2342722947491209</v>
      </c>
      <c r="AC109" s="411">
        <v>249.18</v>
      </c>
      <c r="AD109" s="411">
        <v>389.16</v>
      </c>
    </row>
    <row r="110" spans="1:30" s="228" customFormat="1" ht="13.5" hidden="1" customHeight="1" outlineLevel="1">
      <c r="A110" s="410" t="s">
        <v>914</v>
      </c>
      <c r="B110" s="31" t="s">
        <v>910</v>
      </c>
      <c r="C110" s="31">
        <v>1.5</v>
      </c>
      <c r="D110" s="31">
        <v>2</v>
      </c>
      <c r="E110" s="31" t="s">
        <v>192</v>
      </c>
      <c r="F110" s="53">
        <v>1</v>
      </c>
      <c r="G110" s="411">
        <v>2942.76</v>
      </c>
      <c r="H110" s="412">
        <v>2.12</v>
      </c>
      <c r="I110" s="412">
        <v>1.06</v>
      </c>
      <c r="J110" s="412">
        <v>2.52</v>
      </c>
      <c r="K110" s="412">
        <v>1.26</v>
      </c>
      <c r="L110" s="412">
        <v>2.9</v>
      </c>
      <c r="M110" s="412">
        <v>1.45</v>
      </c>
      <c r="N110" s="412">
        <v>3.38</v>
      </c>
      <c r="O110" s="412">
        <v>1.69</v>
      </c>
      <c r="P110" s="412">
        <v>32.119999999999997</v>
      </c>
      <c r="Q110" s="412">
        <v>16.059999999999999</v>
      </c>
      <c r="R110" s="53" t="s">
        <v>202</v>
      </c>
      <c r="S110" s="53" t="s">
        <v>194</v>
      </c>
      <c r="T110" s="412">
        <v>76.3</v>
      </c>
      <c r="U110" s="412">
        <v>79.599999999999994</v>
      </c>
      <c r="V110" s="412">
        <v>80.7</v>
      </c>
      <c r="W110" s="412">
        <v>55.54</v>
      </c>
      <c r="X110" s="412">
        <v>69.11</v>
      </c>
      <c r="Y110" s="412">
        <v>77.91</v>
      </c>
      <c r="Z110" s="413">
        <v>1.7860801392000003</v>
      </c>
      <c r="AA110" s="413">
        <v>5.3871749158550406</v>
      </c>
      <c r="AB110" s="413">
        <v>9.7139540530670416</v>
      </c>
      <c r="AC110" s="411">
        <v>301.62</v>
      </c>
      <c r="AD110" s="411">
        <v>543.87</v>
      </c>
    </row>
    <row r="111" spans="1:30" s="228" customFormat="1" ht="13.5" hidden="1" customHeight="1" outlineLevel="1">
      <c r="A111" s="410" t="s">
        <v>915</v>
      </c>
      <c r="B111" s="31" t="s">
        <v>910</v>
      </c>
      <c r="C111" s="31">
        <v>2</v>
      </c>
      <c r="D111" s="31">
        <v>2</v>
      </c>
      <c r="E111" s="31" t="s">
        <v>204</v>
      </c>
      <c r="F111" s="53">
        <v>1.5</v>
      </c>
      <c r="G111" s="411">
        <v>2924.45</v>
      </c>
      <c r="H111" s="412">
        <v>2.3959999999999999</v>
      </c>
      <c r="I111" s="412">
        <v>1.198</v>
      </c>
      <c r="J111" s="412">
        <v>3.08</v>
      </c>
      <c r="K111" s="412">
        <v>1.54</v>
      </c>
      <c r="L111" s="412">
        <v>3.76</v>
      </c>
      <c r="M111" s="412">
        <v>1.88</v>
      </c>
      <c r="N111" s="412">
        <v>4.5999999999999996</v>
      </c>
      <c r="O111" s="412">
        <v>2.2999999999999998</v>
      </c>
      <c r="P111" s="412">
        <v>37.880000000000003</v>
      </c>
      <c r="Q111" s="412">
        <v>18.940000000000001</v>
      </c>
      <c r="R111" s="53" t="s">
        <v>210</v>
      </c>
      <c r="S111" s="53" t="s">
        <v>194</v>
      </c>
      <c r="T111" s="412">
        <v>81.62</v>
      </c>
      <c r="U111" s="412">
        <v>83</v>
      </c>
      <c r="V111" s="412">
        <v>82.8</v>
      </c>
      <c r="W111" s="412">
        <v>63.97</v>
      </c>
      <c r="X111" s="412">
        <v>77.08</v>
      </c>
      <c r="Y111" s="412">
        <v>84.41</v>
      </c>
      <c r="Z111" s="413">
        <v>2.6949777918000004</v>
      </c>
      <c r="AA111" s="413">
        <v>6.9934673697210012</v>
      </c>
      <c r="AB111" s="413">
        <v>7.8151660984408213</v>
      </c>
      <c r="AC111" s="411">
        <v>259.5</v>
      </c>
      <c r="AD111" s="411">
        <v>289.99</v>
      </c>
    </row>
    <row r="112" spans="1:30" s="228" customFormat="1" ht="13.5" hidden="1" customHeight="1" outlineLevel="1">
      <c r="A112" s="410" t="s">
        <v>916</v>
      </c>
      <c r="B112" s="31" t="s">
        <v>910</v>
      </c>
      <c r="C112" s="31">
        <v>1</v>
      </c>
      <c r="D112" s="31">
        <v>4</v>
      </c>
      <c r="E112" s="31" t="s">
        <v>192</v>
      </c>
      <c r="F112" s="53">
        <v>0.75</v>
      </c>
      <c r="G112" s="411">
        <v>1458</v>
      </c>
      <c r="H112" s="412">
        <v>1.54</v>
      </c>
      <c r="I112" s="412">
        <v>0.77</v>
      </c>
      <c r="J112" s="412">
        <v>1.84</v>
      </c>
      <c r="K112" s="412">
        <v>0.92</v>
      </c>
      <c r="L112" s="412">
        <v>2.14</v>
      </c>
      <c r="M112" s="412">
        <v>1.07</v>
      </c>
      <c r="N112" s="412">
        <v>2.52</v>
      </c>
      <c r="O112" s="412">
        <v>1.26</v>
      </c>
      <c r="P112" s="412">
        <v>22.4</v>
      </c>
      <c r="Q112" s="412">
        <v>11.2</v>
      </c>
      <c r="R112" s="53" t="s">
        <v>193</v>
      </c>
      <c r="S112" s="53" t="s">
        <v>194</v>
      </c>
      <c r="T112" s="412">
        <v>78.56</v>
      </c>
      <c r="U112" s="412">
        <v>80.62</v>
      </c>
      <c r="V112" s="412">
        <v>80.8</v>
      </c>
      <c r="W112" s="412">
        <v>54.83</v>
      </c>
      <c r="X112" s="412">
        <v>68.77</v>
      </c>
      <c r="Y112" s="412">
        <v>77.7</v>
      </c>
      <c r="Z112" s="413">
        <v>2.7025746804000002</v>
      </c>
      <c r="AA112" s="413">
        <v>8.9852500399258819</v>
      </c>
      <c r="AB112" s="413">
        <v>13.053435706332001</v>
      </c>
      <c r="AC112" s="411">
        <v>332.47</v>
      </c>
      <c r="AD112" s="411">
        <v>483</v>
      </c>
    </row>
    <row r="113" spans="1:30" s="228" customFormat="1" ht="13.5" hidden="1" customHeight="1" outlineLevel="1">
      <c r="A113" s="410" t="s">
        <v>917</v>
      </c>
      <c r="B113" s="31" t="s">
        <v>910</v>
      </c>
      <c r="C113" s="31">
        <v>1.5</v>
      </c>
      <c r="D113" s="31">
        <v>4</v>
      </c>
      <c r="E113" s="31" t="s">
        <v>204</v>
      </c>
      <c r="F113" s="53">
        <v>1</v>
      </c>
      <c r="G113" s="411">
        <v>1456.7</v>
      </c>
      <c r="H113" s="412">
        <v>2.16</v>
      </c>
      <c r="I113" s="412">
        <v>1.08</v>
      </c>
      <c r="J113" s="412">
        <v>2.54</v>
      </c>
      <c r="K113" s="412">
        <v>1.27</v>
      </c>
      <c r="L113" s="412">
        <v>2.92</v>
      </c>
      <c r="M113" s="412">
        <v>1.46</v>
      </c>
      <c r="N113" s="412">
        <v>3.42</v>
      </c>
      <c r="O113" s="412">
        <v>1.71</v>
      </c>
      <c r="P113" s="412">
        <v>31.92</v>
      </c>
      <c r="Q113" s="412">
        <v>15.96</v>
      </c>
      <c r="R113" s="53" t="s">
        <v>202</v>
      </c>
      <c r="S113" s="53" t="s">
        <v>194</v>
      </c>
      <c r="T113" s="412">
        <v>80.180000000000007</v>
      </c>
      <c r="U113" s="412">
        <v>82.3</v>
      </c>
      <c r="V113" s="412">
        <v>82.5</v>
      </c>
      <c r="W113" s="412">
        <v>53.25</v>
      </c>
      <c r="X113" s="412">
        <v>67.319999999999993</v>
      </c>
      <c r="Y113" s="412">
        <v>76.540000000000006</v>
      </c>
      <c r="Z113" s="413">
        <v>3.6066781799999998</v>
      </c>
      <c r="AA113" s="413">
        <v>13.912761079349998</v>
      </c>
      <c r="AB113" s="413">
        <v>18.955979178444</v>
      </c>
      <c r="AC113" s="411">
        <v>385.75</v>
      </c>
      <c r="AD113" s="411">
        <v>525.58000000000004</v>
      </c>
    </row>
    <row r="114" spans="1:30" s="228" customFormat="1" ht="13.5" hidden="1" customHeight="1" outlineLevel="1">
      <c r="A114" s="410" t="s">
        <v>918</v>
      </c>
      <c r="B114" s="31" t="s">
        <v>910</v>
      </c>
      <c r="C114" s="31">
        <v>2</v>
      </c>
      <c r="D114" s="31">
        <v>4</v>
      </c>
      <c r="E114" s="31" t="s">
        <v>204</v>
      </c>
      <c r="F114" s="53">
        <v>1.5</v>
      </c>
      <c r="G114" s="411">
        <v>1450.2</v>
      </c>
      <c r="H114" s="412">
        <v>2.88</v>
      </c>
      <c r="I114" s="412">
        <v>1.44</v>
      </c>
      <c r="J114" s="412">
        <v>3.48</v>
      </c>
      <c r="K114" s="412">
        <v>1.74</v>
      </c>
      <c r="L114" s="412">
        <v>4.12</v>
      </c>
      <c r="M114" s="412">
        <v>2.06</v>
      </c>
      <c r="N114" s="412">
        <v>4.92</v>
      </c>
      <c r="O114" s="412">
        <v>2.46</v>
      </c>
      <c r="P114" s="412">
        <v>42.44</v>
      </c>
      <c r="Q114" s="412">
        <v>21.22</v>
      </c>
      <c r="R114" s="53" t="s">
        <v>193</v>
      </c>
      <c r="S114" s="53" t="s">
        <v>194</v>
      </c>
      <c r="T114" s="412">
        <v>83.29</v>
      </c>
      <c r="U114" s="412">
        <v>84.69</v>
      </c>
      <c r="V114" s="412">
        <v>84.2</v>
      </c>
      <c r="W114" s="412">
        <v>50.62</v>
      </c>
      <c r="X114" s="412">
        <v>71.489999999999995</v>
      </c>
      <c r="Y114" s="412">
        <v>80.2</v>
      </c>
      <c r="Z114" s="413">
        <v>5.4358319400000008</v>
      </c>
      <c r="AA114" s="413">
        <v>18.198621751926002</v>
      </c>
      <c r="AB114" s="413">
        <v>24.51016621746</v>
      </c>
      <c r="AC114" s="411">
        <v>334.79</v>
      </c>
      <c r="AD114" s="411">
        <v>450.9</v>
      </c>
    </row>
    <row r="115" spans="1:30" s="228" customFormat="1" ht="13.5" hidden="1" customHeight="1" outlineLevel="1">
      <c r="A115" s="410" t="s">
        <v>919</v>
      </c>
      <c r="B115" s="31" t="s">
        <v>910</v>
      </c>
      <c r="C115" s="31">
        <v>1</v>
      </c>
      <c r="D115" s="31">
        <v>6</v>
      </c>
      <c r="E115" s="31" t="s">
        <v>204</v>
      </c>
      <c r="F115" s="53">
        <v>0.75</v>
      </c>
      <c r="G115" s="411">
        <v>970</v>
      </c>
      <c r="H115" s="412">
        <v>1.94</v>
      </c>
      <c r="I115" s="412">
        <v>0.97</v>
      </c>
      <c r="J115" s="412">
        <v>2.2200000000000002</v>
      </c>
      <c r="K115" s="412">
        <v>1.1100000000000001</v>
      </c>
      <c r="L115" s="412">
        <v>2.56</v>
      </c>
      <c r="M115" s="412">
        <v>1.28</v>
      </c>
      <c r="N115" s="412">
        <v>3</v>
      </c>
      <c r="O115" s="412">
        <v>1.5</v>
      </c>
      <c r="P115" s="412">
        <v>19.12</v>
      </c>
      <c r="Q115" s="412">
        <v>9.56</v>
      </c>
      <c r="R115" s="53" t="s">
        <v>210</v>
      </c>
      <c r="S115" s="53" t="s">
        <v>194</v>
      </c>
      <c r="T115" s="412">
        <v>74.733143399810075</v>
      </c>
      <c r="U115" s="412">
        <v>76.93601614434948</v>
      </c>
      <c r="V115" s="412">
        <v>77</v>
      </c>
      <c r="W115" s="412">
        <v>44.235765340525965</v>
      </c>
      <c r="X115" s="412">
        <v>56.258192852326367</v>
      </c>
      <c r="Y115" s="412">
        <v>68.400000000000006</v>
      </c>
      <c r="Z115" s="413">
        <v>4.0889330937000006</v>
      </c>
      <c r="AA115" s="413">
        <v>11.060155125149134</v>
      </c>
      <c r="AB115" s="413">
        <v>15.803726407150503</v>
      </c>
      <c r="AC115" s="411">
        <v>270.49</v>
      </c>
      <c r="AD115" s="411">
        <v>386.5</v>
      </c>
    </row>
    <row r="116" spans="1:30" s="228" customFormat="1" ht="13.5" hidden="1" customHeight="1" outlineLevel="1">
      <c r="A116" s="410" t="s">
        <v>920</v>
      </c>
      <c r="B116" s="31" t="s">
        <v>910</v>
      </c>
      <c r="C116" s="31">
        <v>3</v>
      </c>
      <c r="D116" s="31">
        <v>2</v>
      </c>
      <c r="E116" s="31" t="s">
        <v>212</v>
      </c>
      <c r="F116" s="53">
        <v>2</v>
      </c>
      <c r="G116" s="411">
        <v>2943</v>
      </c>
      <c r="H116" s="412">
        <v>2.96</v>
      </c>
      <c r="I116" s="412">
        <v>1.48</v>
      </c>
      <c r="J116" s="412">
        <v>4.04</v>
      </c>
      <c r="K116" s="412">
        <v>2.02</v>
      </c>
      <c r="L116" s="412">
        <v>5.04</v>
      </c>
      <c r="M116" s="412">
        <v>2.52</v>
      </c>
      <c r="N116" s="412">
        <v>6.18</v>
      </c>
      <c r="O116" s="412">
        <v>3.09</v>
      </c>
      <c r="P116" s="412">
        <v>61.5</v>
      </c>
      <c r="Q116" s="412">
        <v>30.75</v>
      </c>
      <c r="R116" s="53" t="s">
        <v>202</v>
      </c>
      <c r="S116" s="53" t="s">
        <v>194</v>
      </c>
      <c r="T116" s="412">
        <v>81.905517087335255</v>
      </c>
      <c r="U116" s="412">
        <v>83.84266249720794</v>
      </c>
      <c r="V116" s="412">
        <v>84.2</v>
      </c>
      <c r="W116" s="412">
        <v>64.2</v>
      </c>
      <c r="X116" s="412">
        <v>75.83</v>
      </c>
      <c r="Y116" s="412">
        <v>81.8</v>
      </c>
      <c r="Z116" s="413">
        <v>3.5698000800000003</v>
      </c>
      <c r="AA116" s="413">
        <v>10.14885312</v>
      </c>
      <c r="AB116" s="413">
        <v>18.269410740000001</v>
      </c>
      <c r="AC116" s="411">
        <v>284.29752066115702</v>
      </c>
      <c r="AD116" s="411">
        <v>511.77685950413223</v>
      </c>
    </row>
    <row r="117" spans="1:30" s="228" customFormat="1" ht="13.5" hidden="1" customHeight="1" outlineLevel="1">
      <c r="A117" s="410" t="s">
        <v>921</v>
      </c>
      <c r="B117" s="31" t="s">
        <v>910</v>
      </c>
      <c r="C117" s="31">
        <v>5</v>
      </c>
      <c r="D117" s="31">
        <v>2</v>
      </c>
      <c r="E117" s="31" t="s">
        <v>215</v>
      </c>
      <c r="F117" s="53">
        <v>3</v>
      </c>
      <c r="G117" s="411">
        <v>2938</v>
      </c>
      <c r="H117" s="412">
        <v>3.88</v>
      </c>
      <c r="I117" s="412">
        <v>1.94</v>
      </c>
      <c r="J117" s="412">
        <v>5.56</v>
      </c>
      <c r="K117" s="412">
        <v>2.78</v>
      </c>
      <c r="L117" s="412">
        <v>7.1</v>
      </c>
      <c r="M117" s="412">
        <v>3.55</v>
      </c>
      <c r="N117" s="412">
        <v>8.86</v>
      </c>
      <c r="O117" s="412">
        <v>4.43</v>
      </c>
      <c r="P117" s="412">
        <v>84.66</v>
      </c>
      <c r="Q117" s="412">
        <v>42.33</v>
      </c>
      <c r="R117" s="53" t="s">
        <v>193</v>
      </c>
      <c r="S117" s="53" t="s">
        <v>194</v>
      </c>
      <c r="T117" s="412">
        <v>84.437953138815203</v>
      </c>
      <c r="U117" s="412">
        <v>85.852530946065428</v>
      </c>
      <c r="V117" s="412">
        <v>85.9</v>
      </c>
      <c r="W117" s="412">
        <v>68.599999999999994</v>
      </c>
      <c r="X117" s="412">
        <v>79.5</v>
      </c>
      <c r="Y117" s="412">
        <v>84.9</v>
      </c>
      <c r="Z117" s="413">
        <v>5.3620757399999999</v>
      </c>
      <c r="AA117" s="413">
        <v>15.038889180000002</v>
      </c>
      <c r="AB117" s="413">
        <v>28.838674200000003</v>
      </c>
      <c r="AC117" s="411">
        <v>280.4676753782669</v>
      </c>
      <c r="AD117" s="411">
        <v>537.82668500687771</v>
      </c>
    </row>
    <row r="118" spans="1:30" s="228" customFormat="1" ht="13.5" hidden="1" customHeight="1" outlineLevel="1">
      <c r="A118" s="410" t="s">
        <v>922</v>
      </c>
      <c r="B118" s="31" t="s">
        <v>910</v>
      </c>
      <c r="C118" s="31">
        <v>3</v>
      </c>
      <c r="D118" s="31">
        <v>4</v>
      </c>
      <c r="E118" s="31" t="s">
        <v>212</v>
      </c>
      <c r="F118" s="53">
        <v>2</v>
      </c>
      <c r="G118" s="411">
        <v>1472</v>
      </c>
      <c r="H118" s="412">
        <v>3.7</v>
      </c>
      <c r="I118" s="412">
        <v>1.85</v>
      </c>
      <c r="J118" s="412">
        <v>4.68</v>
      </c>
      <c r="K118" s="412">
        <v>2.34</v>
      </c>
      <c r="L118" s="412">
        <v>5.6</v>
      </c>
      <c r="M118" s="412">
        <v>2.8</v>
      </c>
      <c r="N118" s="412">
        <v>6.7</v>
      </c>
      <c r="O118" s="412">
        <v>3.35</v>
      </c>
      <c r="P118" s="412">
        <v>61.74</v>
      </c>
      <c r="Q118" s="412">
        <v>30.87</v>
      </c>
      <c r="R118" s="53" t="s">
        <v>202</v>
      </c>
      <c r="S118" s="53" t="s">
        <v>194</v>
      </c>
      <c r="T118" s="412">
        <v>81.565937072503417</v>
      </c>
      <c r="U118" s="412">
        <v>84.405380756953946</v>
      </c>
      <c r="V118" s="412">
        <v>85.3</v>
      </c>
      <c r="W118" s="412">
        <v>57.7</v>
      </c>
      <c r="X118" s="412">
        <v>69.8</v>
      </c>
      <c r="Y118" s="412">
        <v>76.900000000000006</v>
      </c>
      <c r="Z118" s="413">
        <v>7.1248489200000007</v>
      </c>
      <c r="AA118" s="413">
        <v>22.768538940000003</v>
      </c>
      <c r="AB118" s="413">
        <v>41.746009200000003</v>
      </c>
      <c r="AC118" s="411">
        <v>319.56521739130437</v>
      </c>
      <c r="AD118" s="411">
        <v>585.92132505175994</v>
      </c>
    </row>
    <row r="119" spans="1:30" s="228" customFormat="1" ht="13.5" hidden="1" customHeight="1" outlineLevel="1">
      <c r="A119" s="410" t="s">
        <v>923</v>
      </c>
      <c r="B119" s="31" t="s">
        <v>910</v>
      </c>
      <c r="C119" s="31">
        <v>5</v>
      </c>
      <c r="D119" s="31">
        <v>4</v>
      </c>
      <c r="E119" s="31" t="s">
        <v>215</v>
      </c>
      <c r="F119" s="53">
        <v>3</v>
      </c>
      <c r="G119" s="411">
        <v>1468</v>
      </c>
      <c r="H119" s="412">
        <v>5.74</v>
      </c>
      <c r="I119" s="412">
        <v>2.87</v>
      </c>
      <c r="J119" s="412">
        <v>7</v>
      </c>
      <c r="K119" s="412">
        <v>3.5</v>
      </c>
      <c r="L119" s="412">
        <v>8.3000000000000007</v>
      </c>
      <c r="M119" s="412">
        <v>4.1500000000000004</v>
      </c>
      <c r="N119" s="412">
        <v>9.9</v>
      </c>
      <c r="O119" s="412">
        <v>4.95</v>
      </c>
      <c r="P119" s="412">
        <v>91.34</v>
      </c>
      <c r="Q119" s="412">
        <v>45.67</v>
      </c>
      <c r="R119" s="53" t="s">
        <v>202</v>
      </c>
      <c r="S119" s="53" t="s">
        <v>989</v>
      </c>
      <c r="T119" s="412">
        <v>84.836310249307488</v>
      </c>
      <c r="U119" s="412">
        <v>86.527080332409966</v>
      </c>
      <c r="V119" s="412">
        <v>86.7</v>
      </c>
      <c r="W119" s="412">
        <v>54.92</v>
      </c>
      <c r="X119" s="412">
        <v>68.16</v>
      </c>
      <c r="Y119" s="412">
        <v>76.099999999999994</v>
      </c>
      <c r="Z119" s="413">
        <v>10.73890272</v>
      </c>
      <c r="AA119" s="413">
        <v>34.724418960000001</v>
      </c>
      <c r="AB119" s="413">
        <v>48.52420398000001</v>
      </c>
      <c r="AC119" s="411">
        <v>323.35164835164835</v>
      </c>
      <c r="AD119" s="411">
        <v>451.85439560439568</v>
      </c>
    </row>
    <row r="120" spans="1:30" s="228" customFormat="1" ht="13.5" hidden="1" customHeight="1" outlineLevel="1">
      <c r="A120" s="410" t="s">
        <v>924</v>
      </c>
      <c r="B120" s="31" t="s">
        <v>910</v>
      </c>
      <c r="C120" s="31">
        <v>1.5</v>
      </c>
      <c r="D120" s="31">
        <v>6</v>
      </c>
      <c r="E120" s="31" t="s">
        <v>212</v>
      </c>
      <c r="F120" s="53">
        <v>1</v>
      </c>
      <c r="G120" s="411">
        <v>973</v>
      </c>
      <c r="H120" s="412">
        <v>2.82</v>
      </c>
      <c r="I120" s="412">
        <v>1.41</v>
      </c>
      <c r="J120" s="412">
        <v>3.32</v>
      </c>
      <c r="K120" s="412">
        <v>1.66</v>
      </c>
      <c r="L120" s="412">
        <v>3.76</v>
      </c>
      <c r="M120" s="412">
        <v>1.88</v>
      </c>
      <c r="N120" s="412">
        <v>4.34</v>
      </c>
      <c r="O120" s="412">
        <v>2.17</v>
      </c>
      <c r="P120" s="412">
        <v>26.8</v>
      </c>
      <c r="Q120" s="412">
        <v>13.4</v>
      </c>
      <c r="R120" s="53" t="s">
        <v>210</v>
      </c>
      <c r="S120" s="53" t="s">
        <v>194</v>
      </c>
      <c r="T120" s="412">
        <v>75.7</v>
      </c>
      <c r="U120" s="412">
        <v>78.400000000000006</v>
      </c>
      <c r="V120" s="412">
        <v>78.900000000000006</v>
      </c>
      <c r="W120" s="412">
        <v>41.2</v>
      </c>
      <c r="X120" s="412">
        <v>52.6</v>
      </c>
      <c r="Y120" s="412">
        <v>60.4</v>
      </c>
      <c r="Z120" s="413">
        <v>5.4</v>
      </c>
      <c r="AA120" s="413">
        <v>14</v>
      </c>
      <c r="AB120" s="413">
        <v>24.7</v>
      </c>
      <c r="AC120" s="411">
        <v>259</v>
      </c>
      <c r="AD120" s="411">
        <v>457</v>
      </c>
    </row>
    <row r="121" spans="1:30" s="228" customFormat="1" ht="13.5" hidden="1" customHeight="1" outlineLevel="1">
      <c r="A121" s="410" t="s">
        <v>925</v>
      </c>
      <c r="B121" s="31" t="s">
        <v>910</v>
      </c>
      <c r="C121" s="31">
        <v>2</v>
      </c>
      <c r="D121" s="31">
        <v>6</v>
      </c>
      <c r="E121" s="31" t="s">
        <v>215</v>
      </c>
      <c r="F121" s="53">
        <v>1.5</v>
      </c>
      <c r="G121" s="411">
        <v>964</v>
      </c>
      <c r="H121" s="412">
        <v>3.7</v>
      </c>
      <c r="I121" s="412">
        <v>1.85</v>
      </c>
      <c r="J121" s="412">
        <v>4.4400000000000004</v>
      </c>
      <c r="K121" s="412">
        <v>2.2200000000000002</v>
      </c>
      <c r="L121" s="412">
        <v>5.14</v>
      </c>
      <c r="M121" s="412">
        <v>2.57</v>
      </c>
      <c r="N121" s="412">
        <v>6.04</v>
      </c>
      <c r="O121" s="412">
        <v>3.02</v>
      </c>
      <c r="P121" s="412">
        <v>33.4</v>
      </c>
      <c r="Q121" s="412">
        <v>16.7</v>
      </c>
      <c r="R121" s="53" t="s">
        <v>213</v>
      </c>
      <c r="S121" s="53" t="s">
        <v>194</v>
      </c>
      <c r="T121" s="412">
        <v>79.599999999999994</v>
      </c>
      <c r="U121" s="412">
        <v>81.2</v>
      </c>
      <c r="V121" s="412">
        <v>81.099999999999994</v>
      </c>
      <c r="W121" s="412">
        <v>44.7</v>
      </c>
      <c r="X121" s="412">
        <v>56.7</v>
      </c>
      <c r="Y121" s="412">
        <v>64.400000000000006</v>
      </c>
      <c r="Z121" s="413">
        <v>8.1999999999999993</v>
      </c>
      <c r="AA121" s="413">
        <v>18.399999999999999</v>
      </c>
      <c r="AB121" s="413">
        <v>27.1</v>
      </c>
      <c r="AC121" s="411">
        <v>225</v>
      </c>
      <c r="AD121" s="411">
        <v>332</v>
      </c>
    </row>
    <row r="122" spans="1:30" s="228" customFormat="1" ht="13.5" hidden="1" customHeight="1" outlineLevel="1">
      <c r="A122" s="410" t="s">
        <v>928</v>
      </c>
      <c r="B122" s="31" t="s">
        <v>910</v>
      </c>
      <c r="C122" s="31">
        <v>7.5</v>
      </c>
      <c r="D122" s="31">
        <v>2</v>
      </c>
      <c r="E122" s="31" t="s">
        <v>221</v>
      </c>
      <c r="F122" s="53">
        <v>5</v>
      </c>
      <c r="G122" s="411">
        <v>2941</v>
      </c>
      <c r="H122" s="412">
        <v>5.7</v>
      </c>
      <c r="I122" s="412">
        <v>2.85</v>
      </c>
      <c r="J122" s="412">
        <v>8.5399999999999991</v>
      </c>
      <c r="K122" s="412">
        <v>4.2699999999999996</v>
      </c>
      <c r="L122" s="412">
        <v>11.1</v>
      </c>
      <c r="M122" s="412">
        <v>5.55</v>
      </c>
      <c r="N122" s="412">
        <v>14</v>
      </c>
      <c r="O122" s="412">
        <v>7</v>
      </c>
      <c r="P122" s="412">
        <v>120</v>
      </c>
      <c r="Q122" s="412">
        <v>60</v>
      </c>
      <c r="R122" s="53" t="s">
        <v>213</v>
      </c>
      <c r="S122" s="53" t="s">
        <v>194</v>
      </c>
      <c r="T122" s="412">
        <v>87.679531079607415</v>
      </c>
      <c r="U122" s="412">
        <v>88.33135223555071</v>
      </c>
      <c r="V122" s="412">
        <v>87.9</v>
      </c>
      <c r="W122" s="412">
        <v>72.599999999999994</v>
      </c>
      <c r="X122" s="412">
        <v>83.12</v>
      </c>
      <c r="Y122" s="412">
        <v>88.1</v>
      </c>
      <c r="Z122" s="413">
        <v>8.93</v>
      </c>
      <c r="AA122" s="413">
        <v>20.717599999999997</v>
      </c>
      <c r="AB122" s="413">
        <v>32.505200000000002</v>
      </c>
      <c r="AC122" s="411">
        <v>232</v>
      </c>
      <c r="AD122" s="411">
        <v>364</v>
      </c>
    </row>
    <row r="123" spans="1:30" s="228" customFormat="1" ht="13.5" hidden="1" customHeight="1" outlineLevel="1">
      <c r="A123" s="410" t="s">
        <v>929</v>
      </c>
      <c r="B123" s="31" t="s">
        <v>910</v>
      </c>
      <c r="C123" s="31">
        <v>10</v>
      </c>
      <c r="D123" s="31">
        <v>2</v>
      </c>
      <c r="E123" s="31" t="s">
        <v>224</v>
      </c>
      <c r="F123" s="53">
        <v>7.5</v>
      </c>
      <c r="G123" s="411">
        <v>2923.4</v>
      </c>
      <c r="H123" s="412">
        <v>7.64</v>
      </c>
      <c r="I123" s="412">
        <v>3.82</v>
      </c>
      <c r="J123" s="412">
        <v>12.2</v>
      </c>
      <c r="K123" s="412">
        <v>6.1</v>
      </c>
      <c r="L123" s="412">
        <v>16.28</v>
      </c>
      <c r="M123" s="412">
        <v>8.14</v>
      </c>
      <c r="N123" s="412">
        <v>20.94</v>
      </c>
      <c r="O123" s="412">
        <v>10.47</v>
      </c>
      <c r="P123" s="412">
        <v>158</v>
      </c>
      <c r="Q123" s="412">
        <v>79</v>
      </c>
      <c r="R123" s="53" t="s">
        <v>222</v>
      </c>
      <c r="S123" s="53" t="s">
        <v>194</v>
      </c>
      <c r="T123" s="412">
        <v>90.26551232876713</v>
      </c>
      <c r="U123" s="412">
        <v>90.255736986301372</v>
      </c>
      <c r="V123" s="412">
        <v>89.2</v>
      </c>
      <c r="W123" s="412">
        <v>75.400000000000006</v>
      </c>
      <c r="X123" s="412">
        <v>84.85</v>
      </c>
      <c r="Y123" s="412">
        <v>89</v>
      </c>
      <c r="Z123" s="413">
        <v>13.48</v>
      </c>
      <c r="AA123" s="413">
        <v>27.634</v>
      </c>
      <c r="AB123" s="413">
        <v>48.3932</v>
      </c>
      <c r="AC123" s="411">
        <v>205</v>
      </c>
      <c r="AD123" s="411">
        <v>359</v>
      </c>
    </row>
    <row r="124" spans="1:30" s="228" customFormat="1" ht="13.5" hidden="1" customHeight="1" outlineLevel="1">
      <c r="A124" s="410" t="s">
        <v>930</v>
      </c>
      <c r="B124" s="31" t="s">
        <v>910</v>
      </c>
      <c r="C124" s="31">
        <v>7.5</v>
      </c>
      <c r="D124" s="31">
        <v>4</v>
      </c>
      <c r="E124" s="31" t="s">
        <v>221</v>
      </c>
      <c r="F124" s="53">
        <v>5</v>
      </c>
      <c r="G124" s="411">
        <v>1469.96</v>
      </c>
      <c r="H124" s="412">
        <v>7.68</v>
      </c>
      <c r="I124" s="412">
        <v>3.84</v>
      </c>
      <c r="J124" s="412">
        <v>10.08</v>
      </c>
      <c r="K124" s="412">
        <v>5.04</v>
      </c>
      <c r="L124" s="412">
        <v>12.4</v>
      </c>
      <c r="M124" s="412">
        <v>6.2</v>
      </c>
      <c r="N124" s="412">
        <v>15.14</v>
      </c>
      <c r="O124" s="412">
        <v>7.57</v>
      </c>
      <c r="P124" s="412">
        <v>126</v>
      </c>
      <c r="Q124" s="412">
        <v>63</v>
      </c>
      <c r="R124" s="53" t="s">
        <v>210</v>
      </c>
      <c r="S124" s="53" t="s">
        <v>194</v>
      </c>
      <c r="T124" s="412">
        <v>87.35299358904706</v>
      </c>
      <c r="U124" s="412">
        <v>88.438422253612956</v>
      </c>
      <c r="V124" s="412">
        <v>88.4</v>
      </c>
      <c r="W124" s="412">
        <v>61.76</v>
      </c>
      <c r="X124" s="412">
        <v>74.400000000000006</v>
      </c>
      <c r="Y124" s="412">
        <v>81.31</v>
      </c>
      <c r="Z124" s="413">
        <v>17.87</v>
      </c>
      <c r="AA124" s="413">
        <v>44.853699999999996</v>
      </c>
      <c r="AB124" s="413">
        <v>55.0396</v>
      </c>
      <c r="AC124" s="411">
        <v>251</v>
      </c>
      <c r="AD124" s="411">
        <v>308</v>
      </c>
    </row>
    <row r="125" spans="1:30" s="228" customFormat="1" ht="13.5" hidden="1" customHeight="1" outlineLevel="1">
      <c r="A125" s="410" t="s">
        <v>931</v>
      </c>
      <c r="B125" s="31" t="s">
        <v>910</v>
      </c>
      <c r="C125" s="31">
        <v>10</v>
      </c>
      <c r="D125" s="31">
        <v>4</v>
      </c>
      <c r="E125" s="31" t="s">
        <v>224</v>
      </c>
      <c r="F125" s="53">
        <v>7.5</v>
      </c>
      <c r="G125" s="411">
        <v>1477</v>
      </c>
      <c r="H125" s="412">
        <v>16.579999999999998</v>
      </c>
      <c r="I125" s="412">
        <v>8.2899999999999991</v>
      </c>
      <c r="J125" s="412">
        <v>15.84</v>
      </c>
      <c r="K125" s="412">
        <v>7.92</v>
      </c>
      <c r="L125" s="412">
        <v>19.22</v>
      </c>
      <c r="M125" s="412">
        <v>9.61</v>
      </c>
      <c r="N125" s="412">
        <v>20.84</v>
      </c>
      <c r="O125" s="412">
        <v>10.42</v>
      </c>
      <c r="P125" s="412">
        <v>154</v>
      </c>
      <c r="Q125" s="412">
        <v>77</v>
      </c>
      <c r="R125" s="53" t="s">
        <v>222</v>
      </c>
      <c r="S125" s="53" t="s">
        <v>194</v>
      </c>
      <c r="T125" s="412">
        <v>89.403508771929822</v>
      </c>
      <c r="U125" s="412">
        <v>90.317192982456149</v>
      </c>
      <c r="V125" s="412">
        <v>89.6</v>
      </c>
      <c r="W125" s="412">
        <v>58.94</v>
      </c>
      <c r="X125" s="412">
        <v>72.099999999999994</v>
      </c>
      <c r="Y125" s="412">
        <v>63.76</v>
      </c>
      <c r="Z125" s="413">
        <v>20</v>
      </c>
      <c r="AA125" s="413">
        <v>41</v>
      </c>
      <c r="AB125" s="413">
        <v>89.2</v>
      </c>
      <c r="AC125" s="411">
        <v>205</v>
      </c>
      <c r="AD125" s="411">
        <v>446</v>
      </c>
    </row>
    <row r="126" spans="1:30" s="228" customFormat="1" ht="13.5" hidden="1" customHeight="1" outlineLevel="1">
      <c r="A126" s="410" t="s">
        <v>932</v>
      </c>
      <c r="B126" s="31" t="s">
        <v>910</v>
      </c>
      <c r="C126" s="31">
        <v>3</v>
      </c>
      <c r="D126" s="31">
        <v>6</v>
      </c>
      <c r="E126" s="31" t="s">
        <v>221</v>
      </c>
      <c r="F126" s="53">
        <v>2</v>
      </c>
      <c r="G126" s="411">
        <v>980</v>
      </c>
      <c r="H126" s="412">
        <v>5.04</v>
      </c>
      <c r="I126" s="412">
        <v>2.52</v>
      </c>
      <c r="J126" s="412">
        <v>5.8</v>
      </c>
      <c r="K126" s="412">
        <v>2.9</v>
      </c>
      <c r="L126" s="412">
        <v>6.58</v>
      </c>
      <c r="M126" s="412">
        <v>3.29</v>
      </c>
      <c r="N126" s="412">
        <v>7.54</v>
      </c>
      <c r="O126" s="412">
        <v>3.77</v>
      </c>
      <c r="P126" s="412">
        <v>59.8</v>
      </c>
      <c r="Q126" s="412">
        <v>29.9</v>
      </c>
      <c r="R126" s="53" t="s">
        <v>193</v>
      </c>
      <c r="S126" s="53" t="s">
        <v>194</v>
      </c>
      <c r="T126" s="412">
        <v>79.7</v>
      </c>
      <c r="U126" s="412">
        <v>81.900000000000006</v>
      </c>
      <c r="V126" s="412">
        <v>82.5</v>
      </c>
      <c r="W126" s="412">
        <v>45.1</v>
      </c>
      <c r="X126" s="412">
        <v>58.2</v>
      </c>
      <c r="Y126" s="412">
        <v>67.2</v>
      </c>
      <c r="Z126" s="413">
        <v>10.7</v>
      </c>
      <c r="AA126" s="413">
        <v>34.9</v>
      </c>
      <c r="AB126" s="413">
        <v>64.599999999999994</v>
      </c>
      <c r="AC126" s="411">
        <v>326</v>
      </c>
      <c r="AD126" s="411">
        <v>602</v>
      </c>
    </row>
    <row r="127" spans="1:30" s="228" customFormat="1" ht="13.5" hidden="1" customHeight="1" outlineLevel="1">
      <c r="A127" s="410" t="s">
        <v>933</v>
      </c>
      <c r="B127" s="31" t="s">
        <v>910</v>
      </c>
      <c r="C127" s="31">
        <v>5</v>
      </c>
      <c r="D127" s="31">
        <v>6</v>
      </c>
      <c r="E127" s="31" t="s">
        <v>224</v>
      </c>
      <c r="F127" s="53">
        <v>3</v>
      </c>
      <c r="G127" s="411">
        <v>976</v>
      </c>
      <c r="H127" s="412">
        <v>7.04</v>
      </c>
      <c r="I127" s="412">
        <v>3.52</v>
      </c>
      <c r="J127" s="412">
        <v>8.2200000000000006</v>
      </c>
      <c r="K127" s="412">
        <v>4.1100000000000003</v>
      </c>
      <c r="L127" s="412">
        <v>9.44</v>
      </c>
      <c r="M127" s="412">
        <v>4.72</v>
      </c>
      <c r="N127" s="412">
        <v>10.96</v>
      </c>
      <c r="O127" s="412">
        <v>5.48</v>
      </c>
      <c r="P127" s="412">
        <v>82.8</v>
      </c>
      <c r="Q127" s="412">
        <v>41.4</v>
      </c>
      <c r="R127" s="53" t="s">
        <v>193</v>
      </c>
      <c r="S127" s="53" t="s">
        <v>194</v>
      </c>
      <c r="T127" s="412">
        <v>81.7</v>
      </c>
      <c r="U127" s="412">
        <v>83.9</v>
      </c>
      <c r="V127" s="412">
        <v>84.4</v>
      </c>
      <c r="W127" s="412">
        <v>48.3</v>
      </c>
      <c r="X127" s="412">
        <v>61.6</v>
      </c>
      <c r="Y127" s="412">
        <v>70.400000000000006</v>
      </c>
      <c r="Z127" s="413">
        <v>16.2</v>
      </c>
      <c r="AA127" s="413">
        <v>50.9</v>
      </c>
      <c r="AB127" s="413">
        <v>99.3</v>
      </c>
      <c r="AC127" s="411">
        <v>314</v>
      </c>
      <c r="AD127" s="411">
        <v>612</v>
      </c>
    </row>
    <row r="128" spans="1:30" s="228" customFormat="1" ht="13.5" hidden="1" customHeight="1" outlineLevel="1">
      <c r="A128" s="410" t="s">
        <v>936</v>
      </c>
      <c r="B128" s="31" t="s">
        <v>910</v>
      </c>
      <c r="C128" s="31">
        <v>15</v>
      </c>
      <c r="D128" s="31">
        <v>2</v>
      </c>
      <c r="E128" s="31" t="s">
        <v>230</v>
      </c>
      <c r="F128" s="53">
        <v>10</v>
      </c>
      <c r="G128" s="411">
        <v>2955</v>
      </c>
      <c r="H128" s="412">
        <v>8.9600000000000009</v>
      </c>
      <c r="I128" s="412">
        <v>4.4800000000000004</v>
      </c>
      <c r="J128" s="412">
        <v>15.9</v>
      </c>
      <c r="K128" s="412">
        <v>7.95</v>
      </c>
      <c r="L128" s="412">
        <v>21.4</v>
      </c>
      <c r="M128" s="412">
        <v>10.7</v>
      </c>
      <c r="N128" s="412">
        <v>27.2</v>
      </c>
      <c r="O128" s="412">
        <v>13.6</v>
      </c>
      <c r="P128" s="412">
        <v>225.4</v>
      </c>
      <c r="Q128" s="412">
        <v>112.7</v>
      </c>
      <c r="R128" s="53" t="s">
        <v>213</v>
      </c>
      <c r="S128" s="53" t="s">
        <v>989</v>
      </c>
      <c r="T128" s="412">
        <v>87.6</v>
      </c>
      <c r="U128" s="412">
        <v>89.6</v>
      </c>
      <c r="V128" s="412">
        <v>90.1</v>
      </c>
      <c r="W128" s="412">
        <v>79.599999999999994</v>
      </c>
      <c r="X128" s="412">
        <v>87.2</v>
      </c>
      <c r="Y128" s="412">
        <v>90.5</v>
      </c>
      <c r="Z128" s="413">
        <v>17.78</v>
      </c>
      <c r="AA128" s="413">
        <v>71.31</v>
      </c>
      <c r="AB128" s="413">
        <v>105.03</v>
      </c>
      <c r="AC128" s="411">
        <v>401</v>
      </c>
      <c r="AD128" s="411">
        <v>591</v>
      </c>
    </row>
    <row r="129" spans="1:30" s="228" customFormat="1" ht="13.5" hidden="1" customHeight="1" outlineLevel="1">
      <c r="A129" s="410" t="s">
        <v>937</v>
      </c>
      <c r="B129" s="31" t="s">
        <v>910</v>
      </c>
      <c r="C129" s="31">
        <v>20</v>
      </c>
      <c r="D129" s="31">
        <v>2</v>
      </c>
      <c r="E129" s="31" t="s">
        <v>233</v>
      </c>
      <c r="F129" s="53">
        <v>15</v>
      </c>
      <c r="G129" s="411">
        <v>2927</v>
      </c>
      <c r="H129" s="412">
        <v>9.4</v>
      </c>
      <c r="I129" s="412">
        <v>4.7</v>
      </c>
      <c r="J129" s="412">
        <v>21.2</v>
      </c>
      <c r="K129" s="412">
        <v>10.6</v>
      </c>
      <c r="L129" s="412">
        <v>30</v>
      </c>
      <c r="M129" s="412">
        <v>15</v>
      </c>
      <c r="N129" s="412">
        <v>39.799999999999997</v>
      </c>
      <c r="O129" s="412">
        <v>19.899999999999999</v>
      </c>
      <c r="P129" s="412">
        <v>251.8</v>
      </c>
      <c r="Q129" s="412">
        <v>125.9</v>
      </c>
      <c r="R129" s="53" t="s">
        <v>2179</v>
      </c>
      <c r="S129" s="53" t="s">
        <v>194</v>
      </c>
      <c r="T129" s="412">
        <v>92.2</v>
      </c>
      <c r="U129" s="412">
        <v>92.2</v>
      </c>
      <c r="V129" s="412">
        <v>91.2</v>
      </c>
      <c r="W129" s="412">
        <v>86.1</v>
      </c>
      <c r="X129" s="412">
        <v>91</v>
      </c>
      <c r="Y129" s="412">
        <v>92.6</v>
      </c>
      <c r="Z129" s="413">
        <v>26.92</v>
      </c>
      <c r="AA129" s="413">
        <v>53.77</v>
      </c>
      <c r="AB129" s="413">
        <v>79.77</v>
      </c>
      <c r="AC129" s="411">
        <v>200</v>
      </c>
      <c r="AD129" s="411">
        <v>296</v>
      </c>
    </row>
    <row r="130" spans="1:30" s="228" customFormat="1" ht="13.5" hidden="1" customHeight="1" outlineLevel="1">
      <c r="A130" s="410" t="s">
        <v>938</v>
      </c>
      <c r="B130" s="31" t="s">
        <v>910</v>
      </c>
      <c r="C130" s="31">
        <v>15</v>
      </c>
      <c r="D130" s="31">
        <v>4</v>
      </c>
      <c r="E130" s="31" t="s">
        <v>230</v>
      </c>
      <c r="F130" s="53">
        <v>10</v>
      </c>
      <c r="G130" s="411">
        <v>1476</v>
      </c>
      <c r="H130" s="412">
        <v>15.5</v>
      </c>
      <c r="I130" s="412">
        <v>7.75</v>
      </c>
      <c r="J130" s="412">
        <v>22.2</v>
      </c>
      <c r="K130" s="412">
        <v>11.1</v>
      </c>
      <c r="L130" s="412">
        <v>26.6</v>
      </c>
      <c r="M130" s="412">
        <v>13.3</v>
      </c>
      <c r="N130" s="412">
        <v>31.8</v>
      </c>
      <c r="O130" s="412">
        <v>15.9</v>
      </c>
      <c r="P130" s="412">
        <v>220</v>
      </c>
      <c r="Q130" s="412">
        <v>110</v>
      </c>
      <c r="R130" s="53" t="s">
        <v>213</v>
      </c>
      <c r="S130" s="53" t="s">
        <v>989</v>
      </c>
      <c r="T130" s="412">
        <v>88.64</v>
      </c>
      <c r="U130" s="412">
        <v>90.1</v>
      </c>
      <c r="V130" s="412">
        <v>90.4</v>
      </c>
      <c r="W130" s="412">
        <v>56.15</v>
      </c>
      <c r="X130" s="412">
        <v>69.268000000000001</v>
      </c>
      <c r="Y130" s="412">
        <v>76.900000000000006</v>
      </c>
      <c r="Z130" s="413">
        <v>35.579990880000004</v>
      </c>
      <c r="AA130" s="413">
        <v>81.833979024000001</v>
      </c>
      <c r="AB130" s="413">
        <v>117.41396990400001</v>
      </c>
      <c r="AC130" s="411">
        <v>230</v>
      </c>
      <c r="AD130" s="411">
        <v>330</v>
      </c>
    </row>
    <row r="131" spans="1:30" s="228" customFormat="1" ht="13.5" hidden="1" customHeight="1" outlineLevel="1">
      <c r="A131" s="410" t="s">
        <v>939</v>
      </c>
      <c r="B131" s="31" t="s">
        <v>910</v>
      </c>
      <c r="C131" s="31">
        <v>20</v>
      </c>
      <c r="D131" s="31">
        <v>4</v>
      </c>
      <c r="E131" s="31" t="s">
        <v>233</v>
      </c>
      <c r="F131" s="53">
        <v>15</v>
      </c>
      <c r="G131" s="411">
        <v>1472</v>
      </c>
      <c r="H131" s="412">
        <v>18.8</v>
      </c>
      <c r="I131" s="412">
        <v>9.4</v>
      </c>
      <c r="J131" s="412">
        <v>27.2</v>
      </c>
      <c r="K131" s="412">
        <v>13.6</v>
      </c>
      <c r="L131" s="412">
        <v>35</v>
      </c>
      <c r="M131" s="412">
        <v>17.5</v>
      </c>
      <c r="N131" s="412">
        <v>43.8</v>
      </c>
      <c r="O131" s="412">
        <v>21.9</v>
      </c>
      <c r="P131" s="412">
        <v>315.60000000000002</v>
      </c>
      <c r="Q131" s="412">
        <v>157.80000000000001</v>
      </c>
      <c r="R131" s="53" t="s">
        <v>222</v>
      </c>
      <c r="S131" s="53" t="s">
        <v>989</v>
      </c>
      <c r="T131" s="412">
        <v>91.401506996770706</v>
      </c>
      <c r="U131" s="412">
        <v>91.893972012917104</v>
      </c>
      <c r="V131" s="412">
        <v>91.5</v>
      </c>
      <c r="W131" s="412">
        <v>67.2</v>
      </c>
      <c r="X131" s="412">
        <v>78.099999999999994</v>
      </c>
      <c r="Y131" s="412">
        <v>83.5</v>
      </c>
      <c r="Z131" s="413">
        <v>53.547001199999997</v>
      </c>
      <c r="AA131" s="413">
        <v>139.98926760000001</v>
      </c>
      <c r="AB131" s="413">
        <v>165.73018139999999</v>
      </c>
      <c r="AC131" s="411">
        <v>261.43250688705234</v>
      </c>
      <c r="AD131" s="411">
        <v>309.50413223140498</v>
      </c>
    </row>
    <row r="132" spans="1:30" s="228" customFormat="1" ht="13.5" hidden="1" customHeight="1" outlineLevel="1">
      <c r="A132" s="410" t="s">
        <v>940</v>
      </c>
      <c r="B132" s="31" t="s">
        <v>910</v>
      </c>
      <c r="C132" s="31">
        <v>7.5</v>
      </c>
      <c r="D132" s="31">
        <v>6</v>
      </c>
      <c r="E132" s="31" t="s">
        <v>230</v>
      </c>
      <c r="F132" s="53">
        <v>5</v>
      </c>
      <c r="G132" s="411">
        <v>982</v>
      </c>
      <c r="H132" s="412">
        <v>10</v>
      </c>
      <c r="I132" s="412">
        <v>5</v>
      </c>
      <c r="J132" s="412">
        <v>11.949588477366241</v>
      </c>
      <c r="K132" s="412">
        <v>5.9747942386831205</v>
      </c>
      <c r="L132" s="412">
        <v>14.277160493827143</v>
      </c>
      <c r="M132" s="412">
        <v>7.1385802469135715</v>
      </c>
      <c r="N132" s="412">
        <v>16.8</v>
      </c>
      <c r="O132" s="412">
        <v>8.4</v>
      </c>
      <c r="P132" s="412">
        <v>118.4</v>
      </c>
      <c r="Q132" s="412">
        <v>59.2</v>
      </c>
      <c r="R132" s="53" t="s">
        <v>213</v>
      </c>
      <c r="S132" s="53" t="s">
        <v>194</v>
      </c>
      <c r="T132" s="412">
        <v>85.2</v>
      </c>
      <c r="U132" s="412">
        <v>86.4</v>
      </c>
      <c r="V132" s="412">
        <v>86.5</v>
      </c>
      <c r="W132" s="412">
        <v>52.2</v>
      </c>
      <c r="X132" s="412">
        <v>64.7</v>
      </c>
      <c r="Y132" s="412">
        <v>73.12</v>
      </c>
      <c r="Z132" s="413">
        <v>26.751373740000005</v>
      </c>
      <c r="AA132" s="413">
        <v>57.836470025880011</v>
      </c>
      <c r="AB132" s="413">
        <v>92.693510009100009</v>
      </c>
      <c r="AC132" s="411">
        <v>216.2</v>
      </c>
      <c r="AD132" s="411">
        <v>346.5</v>
      </c>
    </row>
    <row r="133" spans="1:30" s="228" customFormat="1" ht="13.5" hidden="1" customHeight="1" outlineLevel="1">
      <c r="A133" s="410" t="s">
        <v>941</v>
      </c>
      <c r="B133" s="31" t="s">
        <v>910</v>
      </c>
      <c r="C133" s="31">
        <v>10</v>
      </c>
      <c r="D133" s="31">
        <v>6</v>
      </c>
      <c r="E133" s="31" t="s">
        <v>233</v>
      </c>
      <c r="F133" s="53">
        <v>7.5</v>
      </c>
      <c r="G133" s="411">
        <v>980</v>
      </c>
      <c r="H133" s="412">
        <v>12.48</v>
      </c>
      <c r="I133" s="412">
        <v>6.24</v>
      </c>
      <c r="J133" s="412">
        <v>16.548000000000002</v>
      </c>
      <c r="K133" s="412">
        <v>8.2740000000000009</v>
      </c>
      <c r="L133" s="412">
        <v>19.404</v>
      </c>
      <c r="M133" s="412">
        <v>9.702</v>
      </c>
      <c r="N133" s="412">
        <v>24.56</v>
      </c>
      <c r="O133" s="412">
        <v>12.28</v>
      </c>
      <c r="P133" s="412">
        <v>157.24</v>
      </c>
      <c r="Q133" s="412">
        <v>78.62</v>
      </c>
      <c r="R133" s="53" t="s">
        <v>222</v>
      </c>
      <c r="S133" s="53" t="s">
        <v>194</v>
      </c>
      <c r="T133" s="412">
        <v>0</v>
      </c>
      <c r="U133" s="412">
        <v>0</v>
      </c>
      <c r="V133" s="412">
        <v>88</v>
      </c>
      <c r="W133" s="412">
        <v>0</v>
      </c>
      <c r="X133" s="412">
        <v>0</v>
      </c>
      <c r="Y133" s="412">
        <v>75.56</v>
      </c>
      <c r="Z133" s="413">
        <v>40.204504620000002</v>
      </c>
      <c r="AA133" s="413">
        <v>82.379029966380003</v>
      </c>
      <c r="AB133" s="413">
        <v>124.83096639463801</v>
      </c>
      <c r="AC133" s="411">
        <v>204.9</v>
      </c>
      <c r="AD133" s="411">
        <v>310.49</v>
      </c>
    </row>
    <row r="134" spans="1:30" s="228" customFormat="1" ht="13.5" hidden="1" customHeight="1" outlineLevel="1">
      <c r="A134" s="410" t="s">
        <v>944</v>
      </c>
      <c r="B134" s="31" t="s">
        <v>910</v>
      </c>
      <c r="C134" s="31">
        <v>25</v>
      </c>
      <c r="D134" s="31">
        <v>4</v>
      </c>
      <c r="E134" s="31" t="s">
        <v>298</v>
      </c>
      <c r="F134" s="53">
        <v>20</v>
      </c>
      <c r="G134" s="411">
        <v>1477.5</v>
      </c>
      <c r="H134" s="412">
        <v>21.9</v>
      </c>
      <c r="I134" s="412">
        <v>10.95</v>
      </c>
      <c r="J134" s="412">
        <v>33.758695062681205</v>
      </c>
      <c r="K134" s="412">
        <v>16.879347531340603</v>
      </c>
      <c r="L134" s="412">
        <v>44.97808556350514</v>
      </c>
      <c r="M134" s="412">
        <v>22.48904278175257</v>
      </c>
      <c r="N134" s="412">
        <v>57.6</v>
      </c>
      <c r="O134" s="412">
        <v>28.8</v>
      </c>
      <c r="P134" s="412">
        <v>357.62</v>
      </c>
      <c r="Q134" s="412">
        <v>178.81</v>
      </c>
      <c r="R134" s="53" t="s">
        <v>231</v>
      </c>
      <c r="S134" s="53" t="s">
        <v>194</v>
      </c>
      <c r="T134" s="412">
        <v>92.3</v>
      </c>
      <c r="U134" s="412">
        <v>92.63</v>
      </c>
      <c r="V134" s="412">
        <v>92.1</v>
      </c>
      <c r="W134" s="412">
        <v>71.55</v>
      </c>
      <c r="X134" s="412">
        <v>80.31</v>
      </c>
      <c r="Y134" s="412">
        <v>84.1</v>
      </c>
      <c r="Z134" s="413">
        <v>71.100976800000012</v>
      </c>
      <c r="AA134" s="413">
        <v>131.53680708000002</v>
      </c>
      <c r="AB134" s="413">
        <v>213.30293040000004</v>
      </c>
      <c r="AC134" s="411">
        <v>185</v>
      </c>
      <c r="AD134" s="411">
        <v>300</v>
      </c>
    </row>
    <row r="135" spans="1:30" s="228" customFormat="1" ht="13.5" hidden="1" customHeight="1" outlineLevel="1">
      <c r="A135" s="410" t="s">
        <v>946</v>
      </c>
      <c r="B135" s="31" t="s">
        <v>910</v>
      </c>
      <c r="C135" s="31">
        <v>30</v>
      </c>
      <c r="D135" s="31">
        <v>4</v>
      </c>
      <c r="E135" s="31" t="s">
        <v>302</v>
      </c>
      <c r="F135" s="53">
        <v>25</v>
      </c>
      <c r="G135" s="411">
        <v>1472.3</v>
      </c>
      <c r="H135" s="412">
        <v>25.06</v>
      </c>
      <c r="I135" s="412">
        <v>12.53</v>
      </c>
      <c r="J135" s="412">
        <v>41.54</v>
      </c>
      <c r="K135" s="412">
        <v>20.77</v>
      </c>
      <c r="L135" s="412">
        <v>55.647199999999998</v>
      </c>
      <c r="M135" s="412">
        <v>27.823599999999999</v>
      </c>
      <c r="N135" s="412">
        <v>71.66</v>
      </c>
      <c r="O135" s="412">
        <v>35.83</v>
      </c>
      <c r="P135" s="412">
        <v>429.5</v>
      </c>
      <c r="Q135" s="412">
        <v>214.75</v>
      </c>
      <c r="R135" s="53" t="s">
        <v>231</v>
      </c>
      <c r="S135" s="53" t="s">
        <v>194</v>
      </c>
      <c r="T135" s="412">
        <v>93.649000000000001</v>
      </c>
      <c r="U135" s="412">
        <v>93.59</v>
      </c>
      <c r="V135" s="412">
        <v>92.6</v>
      </c>
      <c r="W135" s="412">
        <v>72.41</v>
      </c>
      <c r="X135" s="412">
        <v>81.150000000000006</v>
      </c>
      <c r="Y135" s="412">
        <v>84.94</v>
      </c>
      <c r="Z135" s="413">
        <v>89.144693568000008</v>
      </c>
      <c r="AA135" s="413">
        <v>154.88890507440001</v>
      </c>
      <c r="AB135" s="413">
        <v>236.02840515999361</v>
      </c>
      <c r="AC135" s="411">
        <v>173.75</v>
      </c>
      <c r="AD135" s="411">
        <v>264.77</v>
      </c>
    </row>
    <row r="136" spans="1:30" s="228" customFormat="1" ht="13.5" hidden="1" customHeight="1" outlineLevel="1">
      <c r="A136" s="410" t="s">
        <v>947</v>
      </c>
      <c r="B136" s="31" t="s">
        <v>910</v>
      </c>
      <c r="C136" s="31">
        <v>15</v>
      </c>
      <c r="D136" s="31">
        <v>6</v>
      </c>
      <c r="E136" s="31" t="s">
        <v>298</v>
      </c>
      <c r="F136" s="53">
        <v>10</v>
      </c>
      <c r="G136" s="411">
        <v>988</v>
      </c>
      <c r="H136" s="412">
        <v>22.64</v>
      </c>
      <c r="I136" s="412">
        <v>11.32</v>
      </c>
      <c r="J136" s="412">
        <v>26.92</v>
      </c>
      <c r="K136" s="412">
        <v>13.46</v>
      </c>
      <c r="L136" s="412">
        <v>31.2</v>
      </c>
      <c r="M136" s="412">
        <v>15.6</v>
      </c>
      <c r="N136" s="412">
        <v>36.4</v>
      </c>
      <c r="O136" s="412">
        <v>18.2</v>
      </c>
      <c r="P136" s="412">
        <v>224</v>
      </c>
      <c r="Q136" s="412">
        <v>112</v>
      </c>
      <c r="R136" s="53" t="s">
        <v>213</v>
      </c>
      <c r="S136" s="53" t="s">
        <v>194</v>
      </c>
      <c r="T136" s="412">
        <v>87.1634644642469</v>
      </c>
      <c r="U136" s="412">
        <v>88.790154314279505</v>
      </c>
      <c r="V136" s="412">
        <v>89.1</v>
      </c>
      <c r="W136" s="412">
        <v>45.7</v>
      </c>
      <c r="X136" s="412">
        <v>59.5</v>
      </c>
      <c r="Y136" s="412">
        <v>67.64</v>
      </c>
      <c r="Z136" s="413">
        <v>72.099999999999994</v>
      </c>
      <c r="AA136" s="413">
        <v>137.71099999999998</v>
      </c>
      <c r="AB136" s="413">
        <v>206.20599999999999</v>
      </c>
      <c r="AC136" s="411">
        <v>191</v>
      </c>
      <c r="AD136" s="411">
        <v>286</v>
      </c>
    </row>
    <row r="137" spans="1:30" s="228" customFormat="1" ht="13.5" hidden="1" customHeight="1" outlineLevel="1">
      <c r="A137" s="410" t="s">
        <v>948</v>
      </c>
      <c r="B137" s="31" t="s">
        <v>910</v>
      </c>
      <c r="C137" s="31">
        <v>20</v>
      </c>
      <c r="D137" s="31">
        <v>6</v>
      </c>
      <c r="E137" s="31" t="s">
        <v>302</v>
      </c>
      <c r="F137" s="53">
        <v>15</v>
      </c>
      <c r="G137" s="411">
        <v>983</v>
      </c>
      <c r="H137" s="412">
        <v>24.24</v>
      </c>
      <c r="I137" s="412">
        <v>12.12</v>
      </c>
      <c r="J137" s="412">
        <v>32.4</v>
      </c>
      <c r="K137" s="412">
        <v>16.2</v>
      </c>
      <c r="L137" s="412">
        <v>40.200000000000003</v>
      </c>
      <c r="M137" s="412">
        <v>20.100000000000001</v>
      </c>
      <c r="N137" s="412">
        <v>49.5</v>
      </c>
      <c r="O137" s="412">
        <v>24.75</v>
      </c>
      <c r="P137" s="412">
        <v>298</v>
      </c>
      <c r="Q137" s="412">
        <v>149</v>
      </c>
      <c r="R137" s="53" t="s">
        <v>222</v>
      </c>
      <c r="S137" s="53" t="s">
        <v>194</v>
      </c>
      <c r="T137" s="412">
        <v>90.036050665800573</v>
      </c>
      <c r="U137" s="412">
        <v>90.720363754465723</v>
      </c>
      <c r="V137" s="412">
        <v>90.3</v>
      </c>
      <c r="W137" s="412">
        <v>56.9</v>
      </c>
      <c r="X137" s="412">
        <v>68.5</v>
      </c>
      <c r="Y137" s="412">
        <v>74.36</v>
      </c>
      <c r="Z137" s="413">
        <v>108.7</v>
      </c>
      <c r="AA137" s="413">
        <v>208.70400000000001</v>
      </c>
      <c r="AB137" s="413">
        <v>260.88</v>
      </c>
      <c r="AC137" s="411">
        <v>192</v>
      </c>
      <c r="AD137" s="411">
        <v>240</v>
      </c>
    </row>
    <row r="138" spans="1:30" s="228" customFormat="1" ht="13.5" hidden="1" customHeight="1" outlineLevel="1">
      <c r="A138" s="410" t="s">
        <v>952</v>
      </c>
      <c r="B138" s="31" t="s">
        <v>910</v>
      </c>
      <c r="C138" s="31">
        <v>25</v>
      </c>
      <c r="D138" s="31">
        <v>2</v>
      </c>
      <c r="E138" s="31" t="s">
        <v>308</v>
      </c>
      <c r="F138" s="53">
        <v>20</v>
      </c>
      <c r="G138" s="411">
        <v>2942</v>
      </c>
      <c r="H138" s="412">
        <v>20.56</v>
      </c>
      <c r="I138" s="412">
        <v>10.28</v>
      </c>
      <c r="J138" s="412">
        <v>32.5</v>
      </c>
      <c r="K138" s="412">
        <v>16.25</v>
      </c>
      <c r="L138" s="412">
        <v>44.28</v>
      </c>
      <c r="M138" s="412">
        <v>22.14</v>
      </c>
      <c r="N138" s="412">
        <v>57.82</v>
      </c>
      <c r="O138" s="412">
        <v>28.91</v>
      </c>
      <c r="P138" s="412">
        <v>325.3</v>
      </c>
      <c r="Q138" s="412">
        <v>162.65</v>
      </c>
      <c r="R138" s="53" t="s">
        <v>2179</v>
      </c>
      <c r="S138" s="53" t="s">
        <v>194</v>
      </c>
      <c r="T138" s="412">
        <v>91.697866490707142</v>
      </c>
      <c r="U138" s="412">
        <v>92.526613878807865</v>
      </c>
      <c r="V138" s="412">
        <v>91.9</v>
      </c>
      <c r="W138" s="412">
        <v>76.8</v>
      </c>
      <c r="X138" s="412">
        <v>83.9</v>
      </c>
      <c r="Y138" s="412">
        <v>86.2</v>
      </c>
      <c r="Z138" s="413">
        <v>35.720127660000003</v>
      </c>
      <c r="AA138" s="413">
        <v>52.765185480000007</v>
      </c>
      <c r="AB138" s="413">
        <v>95.595410820000012</v>
      </c>
      <c r="AC138" s="411">
        <v>147.71835639066694</v>
      </c>
      <c r="AD138" s="411">
        <v>267.6233739417716</v>
      </c>
    </row>
    <row r="139" spans="1:30" s="228" customFormat="1" ht="13.5" hidden="1" customHeight="1" outlineLevel="1">
      <c r="A139" s="410" t="s">
        <v>953</v>
      </c>
      <c r="B139" s="31" t="s">
        <v>910</v>
      </c>
      <c r="C139" s="31">
        <v>30</v>
      </c>
      <c r="D139" s="31">
        <v>2</v>
      </c>
      <c r="E139" s="31" t="s">
        <v>310</v>
      </c>
      <c r="F139" s="53">
        <v>25</v>
      </c>
      <c r="G139" s="411">
        <v>2942</v>
      </c>
      <c r="H139" s="412">
        <v>22.74</v>
      </c>
      <c r="I139" s="412">
        <v>11.37</v>
      </c>
      <c r="J139" s="412">
        <v>39.56</v>
      </c>
      <c r="K139" s="412">
        <v>19.78</v>
      </c>
      <c r="L139" s="412">
        <v>53.82</v>
      </c>
      <c r="M139" s="412">
        <v>26.91</v>
      </c>
      <c r="N139" s="412">
        <v>70.08</v>
      </c>
      <c r="O139" s="412">
        <v>35.04</v>
      </c>
      <c r="P139" s="412">
        <v>450</v>
      </c>
      <c r="Q139" s="412">
        <v>225</v>
      </c>
      <c r="R139" s="53" t="s">
        <v>231</v>
      </c>
      <c r="S139" s="53" t="s">
        <v>194</v>
      </c>
      <c r="T139" s="412">
        <v>93.221778741865521</v>
      </c>
      <c r="U139" s="412">
        <v>93.372104121475061</v>
      </c>
      <c r="V139" s="412">
        <v>92.4</v>
      </c>
      <c r="W139" s="412">
        <v>76.900000000000006</v>
      </c>
      <c r="X139" s="412">
        <v>84.73</v>
      </c>
      <c r="Y139" s="412">
        <v>87.7</v>
      </c>
      <c r="Z139" s="413">
        <v>44.652003480000005</v>
      </c>
      <c r="AA139" s="413">
        <v>95.447898420000001</v>
      </c>
      <c r="AB139" s="413">
        <v>129.26511612000002</v>
      </c>
      <c r="AC139" s="411">
        <v>213.75949785265939</v>
      </c>
      <c r="AD139" s="411">
        <v>289.49454905847375</v>
      </c>
    </row>
    <row r="140" spans="1:30" s="228" customFormat="1" ht="13.5" hidden="1" customHeight="1" outlineLevel="1">
      <c r="A140" s="410" t="s">
        <v>954</v>
      </c>
      <c r="B140" s="31" t="s">
        <v>910</v>
      </c>
      <c r="C140" s="31">
        <v>25</v>
      </c>
      <c r="D140" s="31">
        <v>4</v>
      </c>
      <c r="E140" s="31" t="s">
        <v>308</v>
      </c>
      <c r="F140" s="53">
        <v>20</v>
      </c>
      <c r="G140" s="411">
        <v>1477.5</v>
      </c>
      <c r="H140" s="412">
        <v>21.9</v>
      </c>
      <c r="I140" s="412">
        <v>10.95</v>
      </c>
      <c r="J140" s="412">
        <v>33.758695062681205</v>
      </c>
      <c r="K140" s="412">
        <v>16.879347531340603</v>
      </c>
      <c r="L140" s="412">
        <v>44.97808556350514</v>
      </c>
      <c r="M140" s="412">
        <v>22.48904278175257</v>
      </c>
      <c r="N140" s="412">
        <v>57.6</v>
      </c>
      <c r="O140" s="412">
        <v>28.8</v>
      </c>
      <c r="P140" s="412">
        <v>357.62</v>
      </c>
      <c r="Q140" s="412">
        <v>178.81</v>
      </c>
      <c r="R140" s="53" t="s">
        <v>231</v>
      </c>
      <c r="S140" s="53" t="s">
        <v>194</v>
      </c>
      <c r="T140" s="412">
        <v>92.3</v>
      </c>
      <c r="U140" s="412">
        <v>92.63</v>
      </c>
      <c r="V140" s="412">
        <v>92.1</v>
      </c>
      <c r="W140" s="412">
        <v>71.55</v>
      </c>
      <c r="X140" s="412">
        <v>80.31</v>
      </c>
      <c r="Y140" s="412">
        <v>84.1</v>
      </c>
      <c r="Z140" s="413">
        <v>71.100976800000012</v>
      </c>
      <c r="AA140" s="413">
        <v>131.53680708000002</v>
      </c>
      <c r="AB140" s="413">
        <v>213.30293040000004</v>
      </c>
      <c r="AC140" s="411">
        <v>185</v>
      </c>
      <c r="AD140" s="411">
        <v>300</v>
      </c>
    </row>
    <row r="141" spans="1:30" s="228" customFormat="1" ht="13.5" hidden="1" customHeight="1" outlineLevel="1">
      <c r="A141" s="410" t="s">
        <v>955</v>
      </c>
      <c r="B141" s="31" t="s">
        <v>910</v>
      </c>
      <c r="C141" s="31">
        <v>30</v>
      </c>
      <c r="D141" s="31">
        <v>4</v>
      </c>
      <c r="E141" s="31" t="s">
        <v>310</v>
      </c>
      <c r="F141" s="53">
        <v>25</v>
      </c>
      <c r="G141" s="411">
        <v>1472.3</v>
      </c>
      <c r="H141" s="412">
        <v>25.06</v>
      </c>
      <c r="I141" s="412">
        <v>12.53</v>
      </c>
      <c r="J141" s="412">
        <v>41.54</v>
      </c>
      <c r="K141" s="412">
        <v>20.77</v>
      </c>
      <c r="L141" s="412">
        <v>55.647199999999998</v>
      </c>
      <c r="M141" s="412">
        <v>27.823599999999999</v>
      </c>
      <c r="N141" s="412">
        <v>71.66</v>
      </c>
      <c r="O141" s="412">
        <v>35.83</v>
      </c>
      <c r="P141" s="412">
        <v>429.5</v>
      </c>
      <c r="Q141" s="412">
        <v>214.75</v>
      </c>
      <c r="R141" s="53" t="s">
        <v>231</v>
      </c>
      <c r="S141" s="53" t="s">
        <v>194</v>
      </c>
      <c r="T141" s="412">
        <v>93.649000000000001</v>
      </c>
      <c r="U141" s="412">
        <v>93.59</v>
      </c>
      <c r="V141" s="412">
        <v>92.6</v>
      </c>
      <c r="W141" s="412">
        <v>72.41</v>
      </c>
      <c r="X141" s="412">
        <v>81.150000000000006</v>
      </c>
      <c r="Y141" s="412">
        <v>84.94</v>
      </c>
      <c r="Z141" s="413">
        <v>89.144693568000008</v>
      </c>
      <c r="AA141" s="413">
        <v>154.88890507440001</v>
      </c>
      <c r="AB141" s="413">
        <v>236.02840515999361</v>
      </c>
      <c r="AC141" s="411">
        <v>173.75</v>
      </c>
      <c r="AD141" s="411">
        <v>264.77</v>
      </c>
    </row>
    <row r="142" spans="1:30" s="228" customFormat="1" ht="13.5" hidden="1" customHeight="1" outlineLevel="1">
      <c r="A142" s="410" t="s">
        <v>2186</v>
      </c>
      <c r="B142" s="31" t="s">
        <v>910</v>
      </c>
      <c r="C142" s="31">
        <v>15</v>
      </c>
      <c r="D142" s="31">
        <v>6</v>
      </c>
      <c r="E142" s="31" t="s">
        <v>308</v>
      </c>
      <c r="F142" s="53">
        <v>10</v>
      </c>
      <c r="G142" s="411">
        <v>988</v>
      </c>
      <c r="H142" s="412">
        <v>22.64</v>
      </c>
      <c r="I142" s="412">
        <v>11.32</v>
      </c>
      <c r="J142" s="412">
        <v>26.92</v>
      </c>
      <c r="K142" s="412">
        <v>13.46</v>
      </c>
      <c r="L142" s="412">
        <v>31.2</v>
      </c>
      <c r="M142" s="412">
        <v>15.6</v>
      </c>
      <c r="N142" s="412">
        <v>36.4</v>
      </c>
      <c r="O142" s="412">
        <v>18.2</v>
      </c>
      <c r="P142" s="412">
        <v>224</v>
      </c>
      <c r="Q142" s="412">
        <v>112</v>
      </c>
      <c r="R142" s="53" t="s">
        <v>213</v>
      </c>
      <c r="S142" s="53" t="s">
        <v>194</v>
      </c>
      <c r="T142" s="412">
        <v>87.1634644642469</v>
      </c>
      <c r="U142" s="412">
        <v>88.790154314279505</v>
      </c>
      <c r="V142" s="412">
        <v>89.1</v>
      </c>
      <c r="W142" s="412">
        <v>45.7</v>
      </c>
      <c r="X142" s="412">
        <v>59.5</v>
      </c>
      <c r="Y142" s="412">
        <v>67.64</v>
      </c>
      <c r="Z142" s="413">
        <v>72.099999999999994</v>
      </c>
      <c r="AA142" s="413">
        <v>137.71099999999998</v>
      </c>
      <c r="AB142" s="413">
        <v>206.20599999999999</v>
      </c>
      <c r="AC142" s="411">
        <v>191</v>
      </c>
      <c r="AD142" s="411">
        <v>286</v>
      </c>
    </row>
    <row r="143" spans="1:30" s="228" customFormat="1" ht="13.5" hidden="1" customHeight="1" outlineLevel="1">
      <c r="A143" s="410" t="s">
        <v>2187</v>
      </c>
      <c r="B143" s="31" t="s">
        <v>910</v>
      </c>
      <c r="C143" s="31">
        <v>20</v>
      </c>
      <c r="D143" s="31">
        <v>6</v>
      </c>
      <c r="E143" s="31" t="s">
        <v>310</v>
      </c>
      <c r="F143" s="53">
        <v>15</v>
      </c>
      <c r="G143" s="411">
        <v>983</v>
      </c>
      <c r="H143" s="412">
        <v>24.24</v>
      </c>
      <c r="I143" s="412">
        <v>12.12</v>
      </c>
      <c r="J143" s="412">
        <v>32.4</v>
      </c>
      <c r="K143" s="412">
        <v>16.2</v>
      </c>
      <c r="L143" s="412">
        <v>40.200000000000003</v>
      </c>
      <c r="M143" s="412">
        <v>20.100000000000001</v>
      </c>
      <c r="N143" s="412">
        <v>49.5</v>
      </c>
      <c r="O143" s="412">
        <v>24.75</v>
      </c>
      <c r="P143" s="412">
        <v>298</v>
      </c>
      <c r="Q143" s="412">
        <v>149</v>
      </c>
      <c r="R143" s="53" t="s">
        <v>222</v>
      </c>
      <c r="S143" s="53" t="s">
        <v>194</v>
      </c>
      <c r="T143" s="412">
        <v>90.036050665800573</v>
      </c>
      <c r="U143" s="412">
        <v>90.720363754465723</v>
      </c>
      <c r="V143" s="412">
        <v>90.3</v>
      </c>
      <c r="W143" s="412">
        <v>56.9</v>
      </c>
      <c r="X143" s="412">
        <v>68.5</v>
      </c>
      <c r="Y143" s="412">
        <v>74.36</v>
      </c>
      <c r="Z143" s="413">
        <v>108.7</v>
      </c>
      <c r="AA143" s="413">
        <v>208.70400000000001</v>
      </c>
      <c r="AB143" s="413">
        <v>260.88</v>
      </c>
      <c r="AC143" s="411">
        <v>192</v>
      </c>
      <c r="AD143" s="411">
        <v>240</v>
      </c>
    </row>
    <row r="144" spans="1:30" s="228" customFormat="1" ht="13.5" hidden="1" customHeight="1" outlineLevel="1">
      <c r="A144" s="410" t="s">
        <v>956</v>
      </c>
      <c r="B144" s="31" t="s">
        <v>910</v>
      </c>
      <c r="C144" s="31">
        <v>40</v>
      </c>
      <c r="D144" s="31">
        <v>4</v>
      </c>
      <c r="E144" s="31" t="s">
        <v>312</v>
      </c>
      <c r="F144" s="53">
        <v>30</v>
      </c>
      <c r="G144" s="411">
        <v>1485</v>
      </c>
      <c r="H144" s="412">
        <v>30.8</v>
      </c>
      <c r="I144" s="412">
        <v>15.4</v>
      </c>
      <c r="J144" s="412">
        <v>48.8</v>
      </c>
      <c r="K144" s="412">
        <v>24.4</v>
      </c>
      <c r="L144" s="412">
        <v>64.8</v>
      </c>
      <c r="M144" s="412">
        <v>32.4</v>
      </c>
      <c r="N144" s="412">
        <v>82.8</v>
      </c>
      <c r="O144" s="412">
        <v>41.4</v>
      </c>
      <c r="P144" s="412">
        <v>632</v>
      </c>
      <c r="Q144" s="412">
        <v>316</v>
      </c>
      <c r="R144" s="53" t="s">
        <v>222</v>
      </c>
      <c r="S144" s="53" t="s">
        <v>194</v>
      </c>
      <c r="T144" s="412">
        <v>93.3</v>
      </c>
      <c r="U144" s="412">
        <v>93.5</v>
      </c>
      <c r="V144" s="412">
        <v>93</v>
      </c>
      <c r="W144" s="412">
        <v>73.2</v>
      </c>
      <c r="X144" s="412">
        <v>82.6</v>
      </c>
      <c r="Y144" s="412">
        <v>86.7</v>
      </c>
      <c r="Z144" s="413">
        <v>106.14</v>
      </c>
      <c r="AA144" s="413">
        <v>173.62</v>
      </c>
      <c r="AB144" s="413">
        <v>307.86</v>
      </c>
      <c r="AC144" s="411">
        <v>164</v>
      </c>
      <c r="AD144" s="411">
        <v>290</v>
      </c>
    </row>
    <row r="145" spans="1:30" s="228" customFormat="1" ht="13.5" hidden="1" customHeight="1" outlineLevel="1">
      <c r="A145" s="410" t="s">
        <v>957</v>
      </c>
      <c r="B145" s="31" t="s">
        <v>910</v>
      </c>
      <c r="C145" s="31">
        <v>50</v>
      </c>
      <c r="D145" s="31">
        <v>4</v>
      </c>
      <c r="E145" s="31" t="s">
        <v>322</v>
      </c>
      <c r="F145" s="53">
        <v>40</v>
      </c>
      <c r="G145" s="411">
        <v>1482</v>
      </c>
      <c r="H145" s="412">
        <v>36.200000000000003</v>
      </c>
      <c r="I145" s="412">
        <v>18.100000000000001</v>
      </c>
      <c r="J145" s="412">
        <v>62.2</v>
      </c>
      <c r="K145" s="412">
        <v>31.1</v>
      </c>
      <c r="L145" s="412">
        <v>84.2</v>
      </c>
      <c r="M145" s="412">
        <v>42.1</v>
      </c>
      <c r="N145" s="412">
        <v>108.8</v>
      </c>
      <c r="O145" s="412">
        <v>54.4</v>
      </c>
      <c r="P145" s="412">
        <v>892</v>
      </c>
      <c r="Q145" s="412">
        <v>446</v>
      </c>
      <c r="R145" s="53" t="s">
        <v>213</v>
      </c>
      <c r="S145" s="53" t="s">
        <v>194</v>
      </c>
      <c r="T145" s="412">
        <v>94.1</v>
      </c>
      <c r="U145" s="412">
        <v>94.2</v>
      </c>
      <c r="V145" s="412">
        <v>93.5</v>
      </c>
      <c r="W145" s="412">
        <v>76.599999999999994</v>
      </c>
      <c r="X145" s="412">
        <v>84.7</v>
      </c>
      <c r="Y145" s="412">
        <v>88</v>
      </c>
      <c r="Z145" s="413">
        <v>141.76</v>
      </c>
      <c r="AA145" s="413">
        <v>293.11</v>
      </c>
      <c r="AB145" s="413">
        <v>509.36</v>
      </c>
      <c r="AC145" s="411">
        <v>207</v>
      </c>
      <c r="AD145" s="411">
        <v>359</v>
      </c>
    </row>
    <row r="146" spans="1:30" s="228" customFormat="1" ht="13.5" hidden="1" customHeight="1" outlineLevel="1">
      <c r="A146" s="410" t="s">
        <v>958</v>
      </c>
      <c r="B146" s="31" t="s">
        <v>910</v>
      </c>
      <c r="C146" s="31">
        <v>25</v>
      </c>
      <c r="D146" s="31">
        <v>6</v>
      </c>
      <c r="E146" s="31" t="s">
        <v>312</v>
      </c>
      <c r="F146" s="53">
        <v>20</v>
      </c>
      <c r="G146" s="411">
        <v>987</v>
      </c>
      <c r="H146" s="412">
        <v>28.8</v>
      </c>
      <c r="I146" s="412">
        <v>14.4</v>
      </c>
      <c r="J146" s="412">
        <v>41.642038216560508</v>
      </c>
      <c r="K146" s="412">
        <v>20.821019108280254</v>
      </c>
      <c r="L146" s="412">
        <v>52.589171974522294</v>
      </c>
      <c r="M146" s="412">
        <v>26.294585987261147</v>
      </c>
      <c r="N146" s="412">
        <v>64.609554140127401</v>
      </c>
      <c r="O146" s="412">
        <v>32.3047770700637</v>
      </c>
      <c r="P146" s="412">
        <v>353.47892331132556</v>
      </c>
      <c r="Q146" s="412">
        <v>176.73946165566278</v>
      </c>
      <c r="R146" s="53" t="s">
        <v>231</v>
      </c>
      <c r="S146" s="53" t="s">
        <v>194</v>
      </c>
      <c r="T146" s="412">
        <v>90.905806451612918</v>
      </c>
      <c r="U146" s="412">
        <v>91.494193548387102</v>
      </c>
      <c r="V146" s="412">
        <v>91.2</v>
      </c>
      <c r="W146" s="412">
        <v>58.717999999999996</v>
      </c>
      <c r="X146" s="412">
        <v>69.657499999999999</v>
      </c>
      <c r="Y146" s="412">
        <v>74.8</v>
      </c>
      <c r="Z146" s="413">
        <v>106.3564404</v>
      </c>
      <c r="AA146" s="413">
        <v>208.94467654199997</v>
      </c>
      <c r="AB146" s="413">
        <v>261.74128216320003</v>
      </c>
      <c r="AC146" s="411">
        <v>196.45700416088764</v>
      </c>
      <c r="AD146" s="411">
        <v>246.09819694868241</v>
      </c>
    </row>
    <row r="147" spans="1:30" s="228" customFormat="1" ht="13.5" hidden="1" customHeight="1" outlineLevel="1">
      <c r="A147" s="410" t="s">
        <v>959</v>
      </c>
      <c r="B147" s="31" t="s">
        <v>910</v>
      </c>
      <c r="C147" s="31">
        <v>30</v>
      </c>
      <c r="D147" s="31">
        <v>6</v>
      </c>
      <c r="E147" s="31" t="s">
        <v>322</v>
      </c>
      <c r="F147" s="53">
        <v>25</v>
      </c>
      <c r="G147" s="411">
        <v>987</v>
      </c>
      <c r="H147" s="412">
        <v>31.327771428571424</v>
      </c>
      <c r="I147" s="412">
        <v>15.663885714285712</v>
      </c>
      <c r="J147" s="412">
        <v>50.824725274725282</v>
      </c>
      <c r="K147" s="412">
        <v>25.412362637362641</v>
      </c>
      <c r="L147" s="412">
        <v>64.894230769230774</v>
      </c>
      <c r="M147" s="412">
        <v>32.447115384615387</v>
      </c>
      <c r="N147" s="412">
        <v>79.836263736263746</v>
      </c>
      <c r="O147" s="412">
        <v>39.918131868131873</v>
      </c>
      <c r="P147" s="412">
        <v>434</v>
      </c>
      <c r="Q147" s="412">
        <v>217</v>
      </c>
      <c r="R147" s="53" t="s">
        <v>231</v>
      </c>
      <c r="S147" s="53" t="s">
        <v>194</v>
      </c>
      <c r="T147" s="412">
        <v>91.7</v>
      </c>
      <c r="U147" s="412">
        <v>92.092299465240657</v>
      </c>
      <c r="V147" s="412">
        <v>91.7</v>
      </c>
      <c r="W147" s="412">
        <v>59.359756097560982</v>
      </c>
      <c r="X147" s="412">
        <v>69.512195121951223</v>
      </c>
      <c r="Y147" s="412">
        <v>75.640243902439025</v>
      </c>
      <c r="Z147" s="413">
        <v>133.129941</v>
      </c>
      <c r="AA147" s="413">
        <v>216.46301478900003</v>
      </c>
      <c r="AB147" s="413">
        <v>293.19918653759999</v>
      </c>
      <c r="AC147" s="411">
        <v>162.59529085872578</v>
      </c>
      <c r="AD147" s="411">
        <v>220.23534626038779</v>
      </c>
    </row>
    <row r="148" spans="1:30" s="228" customFormat="1" ht="13.5" hidden="1" customHeight="1" outlineLevel="1">
      <c r="A148" s="410" t="s">
        <v>962</v>
      </c>
      <c r="B148" s="31" t="s">
        <v>910</v>
      </c>
      <c r="C148" s="31">
        <v>40</v>
      </c>
      <c r="D148" s="31">
        <v>2</v>
      </c>
      <c r="E148" s="31" t="s">
        <v>334</v>
      </c>
      <c r="F148" s="53">
        <v>30</v>
      </c>
      <c r="G148" s="411">
        <v>2974</v>
      </c>
      <c r="H148" s="412">
        <v>29.8</v>
      </c>
      <c r="I148" s="412">
        <v>14.9</v>
      </c>
      <c r="J148" s="412">
        <v>48.4</v>
      </c>
      <c r="K148" s="412">
        <v>24.2</v>
      </c>
      <c r="L148" s="412">
        <v>64.599999999999994</v>
      </c>
      <c r="M148" s="412">
        <v>32.299999999999997</v>
      </c>
      <c r="N148" s="412">
        <v>82.8</v>
      </c>
      <c r="O148" s="412">
        <v>41.4</v>
      </c>
      <c r="P148" s="412">
        <v>546</v>
      </c>
      <c r="Q148" s="412">
        <v>273</v>
      </c>
      <c r="R148" s="53" t="s">
        <v>231</v>
      </c>
      <c r="S148" s="53" t="s">
        <v>194</v>
      </c>
      <c r="T148" s="412">
        <v>92.623013350286087</v>
      </c>
      <c r="U148" s="412">
        <v>93.114642932824751</v>
      </c>
      <c r="V148" s="412">
        <v>92.8</v>
      </c>
      <c r="W148" s="412">
        <v>74.739999999999995</v>
      </c>
      <c r="X148" s="412">
        <v>83.46</v>
      </c>
      <c r="Y148" s="412">
        <v>87.01</v>
      </c>
      <c r="Z148" s="413">
        <v>53</v>
      </c>
      <c r="AA148" s="413">
        <v>92.75</v>
      </c>
      <c r="AB148" s="413">
        <v>168.01</v>
      </c>
      <c r="AC148" s="411">
        <v>175</v>
      </c>
      <c r="AD148" s="411">
        <v>317</v>
      </c>
    </row>
    <row r="149" spans="1:30" s="228" customFormat="1" ht="13.5" hidden="1" customHeight="1" outlineLevel="1">
      <c r="A149" s="410" t="s">
        <v>963</v>
      </c>
      <c r="B149" s="31" t="s">
        <v>910</v>
      </c>
      <c r="C149" s="31">
        <v>50</v>
      </c>
      <c r="D149" s="31">
        <v>2</v>
      </c>
      <c r="E149" s="31" t="s">
        <v>336</v>
      </c>
      <c r="F149" s="53">
        <v>40</v>
      </c>
      <c r="G149" s="411">
        <v>2964.8</v>
      </c>
      <c r="H149" s="412">
        <v>46.8</v>
      </c>
      <c r="I149" s="412">
        <v>23.4</v>
      </c>
      <c r="J149" s="412">
        <v>68.2</v>
      </c>
      <c r="K149" s="412">
        <v>34.1</v>
      </c>
      <c r="L149" s="412">
        <v>88</v>
      </c>
      <c r="M149" s="412">
        <v>44</v>
      </c>
      <c r="N149" s="412">
        <v>111</v>
      </c>
      <c r="O149" s="412">
        <v>55.5</v>
      </c>
      <c r="P149" s="412">
        <v>632</v>
      </c>
      <c r="Q149" s="412">
        <v>316</v>
      </c>
      <c r="R149" s="53" t="s">
        <v>2179</v>
      </c>
      <c r="S149" s="53" t="s">
        <v>194</v>
      </c>
      <c r="T149" s="412">
        <v>93.628766684463415</v>
      </c>
      <c r="U149" s="412">
        <v>93.92764548852108</v>
      </c>
      <c r="V149" s="412">
        <v>93.3</v>
      </c>
      <c r="W149" s="412">
        <v>70.8</v>
      </c>
      <c r="X149" s="412">
        <v>81.900000000000006</v>
      </c>
      <c r="Y149" s="412">
        <v>87.2</v>
      </c>
      <c r="Z149" s="413">
        <v>70.900000000000006</v>
      </c>
      <c r="AA149" s="413">
        <v>112.02200000000001</v>
      </c>
      <c r="AB149" s="413">
        <v>182.21300000000002</v>
      </c>
      <c r="AC149" s="411">
        <v>158</v>
      </c>
      <c r="AD149" s="411">
        <v>257</v>
      </c>
    </row>
    <row r="150" spans="1:30" s="228" customFormat="1" ht="13.5" hidden="1" customHeight="1" outlineLevel="1">
      <c r="A150" s="410" t="s">
        <v>964</v>
      </c>
      <c r="B150" s="31" t="s">
        <v>910</v>
      </c>
      <c r="C150" s="31">
        <v>40</v>
      </c>
      <c r="D150" s="31">
        <v>4</v>
      </c>
      <c r="E150" s="31" t="s">
        <v>334</v>
      </c>
      <c r="F150" s="53">
        <v>30</v>
      </c>
      <c r="G150" s="411">
        <v>1485</v>
      </c>
      <c r="H150" s="412">
        <v>30.8</v>
      </c>
      <c r="I150" s="412">
        <v>15.4</v>
      </c>
      <c r="J150" s="412">
        <v>48.8</v>
      </c>
      <c r="K150" s="412">
        <v>24.4</v>
      </c>
      <c r="L150" s="412">
        <v>64.8</v>
      </c>
      <c r="M150" s="412">
        <v>32.4</v>
      </c>
      <c r="N150" s="412">
        <v>82.8</v>
      </c>
      <c r="O150" s="412">
        <v>41.4</v>
      </c>
      <c r="P150" s="412">
        <v>632</v>
      </c>
      <c r="Q150" s="412">
        <v>316</v>
      </c>
      <c r="R150" s="53" t="s">
        <v>222</v>
      </c>
      <c r="S150" s="53" t="s">
        <v>194</v>
      </c>
      <c r="T150" s="412">
        <v>93.3</v>
      </c>
      <c r="U150" s="412">
        <v>93.5</v>
      </c>
      <c r="V150" s="412">
        <v>93</v>
      </c>
      <c r="W150" s="412">
        <v>73.2</v>
      </c>
      <c r="X150" s="412">
        <v>82.6</v>
      </c>
      <c r="Y150" s="412">
        <v>86.7</v>
      </c>
      <c r="Z150" s="413">
        <v>106.14</v>
      </c>
      <c r="AA150" s="413">
        <v>173.62</v>
      </c>
      <c r="AB150" s="413">
        <v>307.86</v>
      </c>
      <c r="AC150" s="411">
        <v>164</v>
      </c>
      <c r="AD150" s="411">
        <v>290</v>
      </c>
    </row>
    <row r="151" spans="1:30" s="228" customFormat="1" ht="13.5" hidden="1" customHeight="1" outlineLevel="1">
      <c r="A151" s="410" t="s">
        <v>965</v>
      </c>
      <c r="B151" s="31" t="s">
        <v>910</v>
      </c>
      <c r="C151" s="31">
        <v>50</v>
      </c>
      <c r="D151" s="31">
        <v>4</v>
      </c>
      <c r="E151" s="31" t="s">
        <v>336</v>
      </c>
      <c r="F151" s="53">
        <v>40</v>
      </c>
      <c r="G151" s="411">
        <v>1482</v>
      </c>
      <c r="H151" s="412">
        <v>36.200000000000003</v>
      </c>
      <c r="I151" s="412">
        <v>18.100000000000001</v>
      </c>
      <c r="J151" s="412">
        <v>62.2</v>
      </c>
      <c r="K151" s="412">
        <v>31.1</v>
      </c>
      <c r="L151" s="412">
        <v>84.2</v>
      </c>
      <c r="M151" s="412">
        <v>42.1</v>
      </c>
      <c r="N151" s="412">
        <v>108.8</v>
      </c>
      <c r="O151" s="412">
        <v>54.4</v>
      </c>
      <c r="P151" s="412">
        <v>892</v>
      </c>
      <c r="Q151" s="412">
        <v>446</v>
      </c>
      <c r="R151" s="53" t="s">
        <v>213</v>
      </c>
      <c r="S151" s="53" t="s">
        <v>194</v>
      </c>
      <c r="T151" s="412">
        <v>94.1</v>
      </c>
      <c r="U151" s="412">
        <v>94.2</v>
      </c>
      <c r="V151" s="412">
        <v>93.5</v>
      </c>
      <c r="W151" s="412">
        <v>76.599999999999994</v>
      </c>
      <c r="X151" s="412">
        <v>84.7</v>
      </c>
      <c r="Y151" s="412">
        <v>88</v>
      </c>
      <c r="Z151" s="413">
        <v>141.76</v>
      </c>
      <c r="AA151" s="413">
        <v>293.11</v>
      </c>
      <c r="AB151" s="413">
        <v>509.36</v>
      </c>
      <c r="AC151" s="411">
        <v>207</v>
      </c>
      <c r="AD151" s="411">
        <v>359</v>
      </c>
    </row>
    <row r="152" spans="1:30" s="228" customFormat="1" ht="13.5" hidden="1" customHeight="1" outlineLevel="1">
      <c r="A152" s="410" t="s">
        <v>2188</v>
      </c>
      <c r="B152" s="31" t="s">
        <v>910</v>
      </c>
      <c r="C152" s="31">
        <v>25</v>
      </c>
      <c r="D152" s="31">
        <v>6</v>
      </c>
      <c r="E152" s="31" t="s">
        <v>334</v>
      </c>
      <c r="F152" s="53">
        <v>20</v>
      </c>
      <c r="G152" s="411">
        <v>987</v>
      </c>
      <c r="H152" s="412">
        <v>28.8</v>
      </c>
      <c r="I152" s="412">
        <v>14.4</v>
      </c>
      <c r="J152" s="412">
        <v>41.642038216560508</v>
      </c>
      <c r="K152" s="412">
        <v>20.821019108280254</v>
      </c>
      <c r="L152" s="412">
        <v>52.589171974522294</v>
      </c>
      <c r="M152" s="412">
        <v>26.294585987261147</v>
      </c>
      <c r="N152" s="412">
        <v>64.609554140127401</v>
      </c>
      <c r="O152" s="412">
        <v>32.3047770700637</v>
      </c>
      <c r="P152" s="412">
        <v>353.47892331132556</v>
      </c>
      <c r="Q152" s="412">
        <v>176.73946165566278</v>
      </c>
      <c r="R152" s="53" t="s">
        <v>231</v>
      </c>
      <c r="S152" s="53" t="s">
        <v>194</v>
      </c>
      <c r="T152" s="412">
        <v>90.905806451612918</v>
      </c>
      <c r="U152" s="412">
        <v>91.494193548387102</v>
      </c>
      <c r="V152" s="412">
        <v>91.2</v>
      </c>
      <c r="W152" s="412">
        <v>58.717999999999996</v>
      </c>
      <c r="X152" s="412">
        <v>69.657499999999999</v>
      </c>
      <c r="Y152" s="412">
        <v>74.8</v>
      </c>
      <c r="Z152" s="413">
        <v>106.3564404</v>
      </c>
      <c r="AA152" s="413">
        <v>208.94467654199997</v>
      </c>
      <c r="AB152" s="413">
        <v>261.74128216320003</v>
      </c>
      <c r="AC152" s="411">
        <v>196.45700416088764</v>
      </c>
      <c r="AD152" s="411">
        <v>246.09819694868241</v>
      </c>
    </row>
    <row r="153" spans="1:30" s="228" customFormat="1" ht="13.5" hidden="1" customHeight="1" outlineLevel="1">
      <c r="A153" s="410" t="s">
        <v>2189</v>
      </c>
      <c r="B153" s="31" t="s">
        <v>910</v>
      </c>
      <c r="C153" s="31">
        <v>30</v>
      </c>
      <c r="D153" s="31">
        <v>6</v>
      </c>
      <c r="E153" s="31" t="s">
        <v>336</v>
      </c>
      <c r="F153" s="53">
        <v>25</v>
      </c>
      <c r="G153" s="411">
        <v>987</v>
      </c>
      <c r="H153" s="412">
        <v>31.327771428571424</v>
      </c>
      <c r="I153" s="412">
        <v>15.663885714285712</v>
      </c>
      <c r="J153" s="412">
        <v>50.824725274725282</v>
      </c>
      <c r="K153" s="412">
        <v>25.412362637362641</v>
      </c>
      <c r="L153" s="412">
        <v>64.894230769230774</v>
      </c>
      <c r="M153" s="412">
        <v>32.447115384615387</v>
      </c>
      <c r="N153" s="412">
        <v>79.836263736263746</v>
      </c>
      <c r="O153" s="412">
        <v>39.918131868131873</v>
      </c>
      <c r="P153" s="412">
        <v>434</v>
      </c>
      <c r="Q153" s="412">
        <v>217</v>
      </c>
      <c r="R153" s="53" t="s">
        <v>231</v>
      </c>
      <c r="S153" s="53" t="s">
        <v>194</v>
      </c>
      <c r="T153" s="412">
        <v>91.7</v>
      </c>
      <c r="U153" s="412">
        <v>92.092299465240657</v>
      </c>
      <c r="V153" s="412">
        <v>91.7</v>
      </c>
      <c r="W153" s="412">
        <v>59.359756097560982</v>
      </c>
      <c r="X153" s="412">
        <v>69.512195121951223</v>
      </c>
      <c r="Y153" s="412">
        <v>75.640243902439025</v>
      </c>
      <c r="Z153" s="413">
        <v>133.129941</v>
      </c>
      <c r="AA153" s="413">
        <v>216.46301478900003</v>
      </c>
      <c r="AB153" s="413">
        <v>293.19918653759999</v>
      </c>
      <c r="AC153" s="411">
        <v>162.59529085872578</v>
      </c>
      <c r="AD153" s="411">
        <v>220.23534626038779</v>
      </c>
    </row>
    <row r="154" spans="1:30" s="228" customFormat="1" ht="13.5" hidden="1" customHeight="1" outlineLevel="1">
      <c r="A154" s="410" t="s">
        <v>966</v>
      </c>
      <c r="B154" s="31" t="s">
        <v>910</v>
      </c>
      <c r="C154" s="31">
        <v>60</v>
      </c>
      <c r="D154" s="31">
        <v>4</v>
      </c>
      <c r="E154" s="31" t="s">
        <v>340</v>
      </c>
      <c r="F154" s="53">
        <v>50</v>
      </c>
      <c r="G154" s="411">
        <v>1484</v>
      </c>
      <c r="H154" s="412">
        <v>34</v>
      </c>
      <c r="I154" s="412">
        <v>17</v>
      </c>
      <c r="J154" s="412">
        <v>80.599999999999994</v>
      </c>
      <c r="K154" s="412">
        <v>40.299999999999997</v>
      </c>
      <c r="L154" s="412">
        <v>108.2</v>
      </c>
      <c r="M154" s="412">
        <v>54.1</v>
      </c>
      <c r="N154" s="412">
        <v>139.4</v>
      </c>
      <c r="O154" s="412">
        <v>69.7</v>
      </c>
      <c r="P154" s="412">
        <v>908</v>
      </c>
      <c r="Q154" s="412">
        <v>454</v>
      </c>
      <c r="R154" s="53" t="s">
        <v>231</v>
      </c>
      <c r="S154" s="53" t="s">
        <v>194</v>
      </c>
      <c r="T154" s="412">
        <v>94.39473129610117</v>
      </c>
      <c r="U154" s="412">
        <v>94.493677555321398</v>
      </c>
      <c r="V154" s="412">
        <v>93.9</v>
      </c>
      <c r="W154" s="412">
        <v>73.599999999999994</v>
      </c>
      <c r="X154" s="412">
        <v>82.3</v>
      </c>
      <c r="Y154" s="412">
        <v>85.7</v>
      </c>
      <c r="Z154" s="413">
        <v>176.94</v>
      </c>
      <c r="AA154" s="413">
        <v>368.78</v>
      </c>
      <c r="AB154" s="413">
        <v>468.35</v>
      </c>
      <c r="AC154" s="411">
        <v>208</v>
      </c>
      <c r="AD154" s="411">
        <v>265</v>
      </c>
    </row>
    <row r="155" spans="1:30" s="228" customFormat="1" ht="13.5" hidden="1" customHeight="1" outlineLevel="1">
      <c r="A155" s="410" t="s">
        <v>967</v>
      </c>
      <c r="B155" s="31" t="s">
        <v>910</v>
      </c>
      <c r="C155" s="31">
        <v>75</v>
      </c>
      <c r="D155" s="31">
        <v>4</v>
      </c>
      <c r="E155" s="31" t="s">
        <v>343</v>
      </c>
      <c r="F155" s="53">
        <v>60</v>
      </c>
      <c r="G155" s="411">
        <v>1484</v>
      </c>
      <c r="H155" s="412">
        <v>54.2</v>
      </c>
      <c r="I155" s="412">
        <v>27.1</v>
      </c>
      <c r="J155" s="412">
        <v>94.6</v>
      </c>
      <c r="K155" s="412">
        <v>47.3</v>
      </c>
      <c r="L155" s="412">
        <v>129.19999999999999</v>
      </c>
      <c r="M155" s="412">
        <v>64.599999999999994</v>
      </c>
      <c r="N155" s="412">
        <v>168.2</v>
      </c>
      <c r="O155" s="412">
        <v>84.1</v>
      </c>
      <c r="P155" s="412">
        <v>1100</v>
      </c>
      <c r="Q155" s="412">
        <v>550</v>
      </c>
      <c r="R155" s="53" t="s">
        <v>231</v>
      </c>
      <c r="S155" s="53" t="s">
        <v>194</v>
      </c>
      <c r="T155" s="412">
        <v>94.429172836894423</v>
      </c>
      <c r="U155" s="412">
        <v>94.698201819335736</v>
      </c>
      <c r="V155" s="412">
        <v>94.2</v>
      </c>
      <c r="W155" s="412">
        <v>76.3</v>
      </c>
      <c r="X155" s="412">
        <v>83.5</v>
      </c>
      <c r="Y155" s="412">
        <v>86</v>
      </c>
      <c r="Z155" s="413">
        <v>213.6</v>
      </c>
      <c r="AA155" s="413">
        <v>434.87</v>
      </c>
      <c r="AB155" s="413">
        <v>550.89</v>
      </c>
      <c r="AC155" s="411">
        <v>209</v>
      </c>
      <c r="AD155" s="411">
        <v>133</v>
      </c>
    </row>
    <row r="156" spans="1:30" s="228" customFormat="1" ht="13.5" hidden="1" customHeight="1" outlineLevel="1">
      <c r="A156" s="410" t="s">
        <v>968</v>
      </c>
      <c r="B156" s="31" t="s">
        <v>910</v>
      </c>
      <c r="C156" s="31">
        <v>40</v>
      </c>
      <c r="D156" s="31">
        <v>6</v>
      </c>
      <c r="E156" s="31" t="s">
        <v>340</v>
      </c>
      <c r="F156" s="53">
        <v>30</v>
      </c>
      <c r="G156" s="411">
        <v>987</v>
      </c>
      <c r="H156" s="412">
        <v>36.659999999999997</v>
      </c>
      <c r="I156" s="412">
        <v>18.329999999999998</v>
      </c>
      <c r="J156" s="412">
        <v>51.14</v>
      </c>
      <c r="K156" s="412">
        <v>25.57</v>
      </c>
      <c r="L156" s="412">
        <v>70.8</v>
      </c>
      <c r="M156" s="412">
        <v>35.4</v>
      </c>
      <c r="N156" s="412">
        <v>88.8</v>
      </c>
      <c r="O156" s="412">
        <v>44.4</v>
      </c>
      <c r="P156" s="412">
        <v>506</v>
      </c>
      <c r="Q156" s="412">
        <v>253</v>
      </c>
      <c r="R156" s="53" t="s">
        <v>2179</v>
      </c>
      <c r="S156" s="53" t="s">
        <v>194</v>
      </c>
      <c r="T156" s="412">
        <v>92.16089077412515</v>
      </c>
      <c r="U156" s="412">
        <v>92.307550371155898</v>
      </c>
      <c r="V156" s="412">
        <v>92.2</v>
      </c>
      <c r="W156" s="412">
        <v>70.53</v>
      </c>
      <c r="X156" s="412">
        <v>76.3</v>
      </c>
      <c r="Y156" s="412">
        <v>81.099999999999994</v>
      </c>
      <c r="Z156" s="413">
        <v>216.4</v>
      </c>
      <c r="AA156" s="413">
        <v>471.75200000000007</v>
      </c>
      <c r="AB156" s="413">
        <v>497.72</v>
      </c>
      <c r="AC156" s="411">
        <v>218</v>
      </c>
      <c r="AD156" s="411">
        <v>230</v>
      </c>
    </row>
    <row r="157" spans="1:30" s="228" customFormat="1" ht="13.5" hidden="1" customHeight="1" outlineLevel="1">
      <c r="A157" s="410" t="s">
        <v>969</v>
      </c>
      <c r="B157" s="31" t="s">
        <v>910</v>
      </c>
      <c r="C157" s="31">
        <v>50</v>
      </c>
      <c r="D157" s="31">
        <v>6</v>
      </c>
      <c r="E157" s="31" t="s">
        <v>343</v>
      </c>
      <c r="F157" s="53">
        <v>40</v>
      </c>
      <c r="G157" s="411">
        <v>987</v>
      </c>
      <c r="H157" s="412">
        <v>48</v>
      </c>
      <c r="I157" s="412">
        <v>24</v>
      </c>
      <c r="J157" s="412">
        <v>73.14</v>
      </c>
      <c r="K157" s="412">
        <v>36.57</v>
      </c>
      <c r="L157" s="412">
        <v>94.86</v>
      </c>
      <c r="M157" s="412">
        <v>47.43</v>
      </c>
      <c r="N157" s="412">
        <v>115.6</v>
      </c>
      <c r="O157" s="412">
        <v>57.8</v>
      </c>
      <c r="P157" s="412">
        <v>685</v>
      </c>
      <c r="Q157" s="412">
        <v>342.5</v>
      </c>
      <c r="R157" s="53" t="s">
        <v>231</v>
      </c>
      <c r="S157" s="53" t="s">
        <v>194</v>
      </c>
      <c r="T157" s="412">
        <v>93.492348565356011</v>
      </c>
      <c r="U157" s="412">
        <v>93.492348565356011</v>
      </c>
      <c r="V157" s="412">
        <v>92.9</v>
      </c>
      <c r="W157" s="412">
        <v>65.400000000000006</v>
      </c>
      <c r="X157" s="412">
        <v>75.8</v>
      </c>
      <c r="Y157" s="412">
        <v>82.9</v>
      </c>
      <c r="Z157" s="413">
        <v>288.7</v>
      </c>
      <c r="AA157" s="413">
        <v>548.53</v>
      </c>
      <c r="AB157" s="413">
        <v>643.80099999999993</v>
      </c>
      <c r="AC157" s="411">
        <v>190</v>
      </c>
      <c r="AD157" s="411">
        <v>223</v>
      </c>
    </row>
    <row r="158" spans="1:30" s="228" customFormat="1" ht="13.5" hidden="1" customHeight="1" outlineLevel="1">
      <c r="A158" s="410" t="s">
        <v>972</v>
      </c>
      <c r="B158" s="31" t="s">
        <v>910</v>
      </c>
      <c r="C158" s="31">
        <v>60</v>
      </c>
      <c r="D158" s="31">
        <v>2</v>
      </c>
      <c r="E158" s="31" t="s">
        <v>354</v>
      </c>
      <c r="F158" s="53">
        <v>50</v>
      </c>
      <c r="G158" s="411">
        <v>2973.18</v>
      </c>
      <c r="H158" s="412">
        <v>32.04</v>
      </c>
      <c r="I158" s="412">
        <v>16.02</v>
      </c>
      <c r="J158" s="412">
        <v>70.16</v>
      </c>
      <c r="K158" s="412">
        <v>35.08</v>
      </c>
      <c r="L158" s="412">
        <v>99.46</v>
      </c>
      <c r="M158" s="412">
        <v>49.73</v>
      </c>
      <c r="N158" s="412">
        <v>131.37200000000001</v>
      </c>
      <c r="O158" s="412">
        <v>65.686000000000007</v>
      </c>
      <c r="P158" s="412">
        <v>855.4</v>
      </c>
      <c r="Q158" s="412">
        <v>427.7</v>
      </c>
      <c r="R158" s="53" t="s">
        <v>231</v>
      </c>
      <c r="S158" s="53" t="s">
        <v>194</v>
      </c>
      <c r="T158" s="412">
        <v>93.927999999999997</v>
      </c>
      <c r="U158" s="412">
        <v>94.128</v>
      </c>
      <c r="V158" s="412">
        <v>93.7</v>
      </c>
      <c r="W158" s="412">
        <v>84.58</v>
      </c>
      <c r="X158" s="412">
        <v>89.32</v>
      </c>
      <c r="Y158" s="412">
        <v>90.58</v>
      </c>
      <c r="Z158" s="413">
        <v>88.182912720000004</v>
      </c>
      <c r="AA158" s="413">
        <v>124.59363738208799</v>
      </c>
      <c r="AB158" s="413">
        <v>260.05140961128001</v>
      </c>
      <c r="AC158" s="411">
        <v>141.29</v>
      </c>
      <c r="AD158" s="411">
        <v>294.89999999999998</v>
      </c>
    </row>
    <row r="159" spans="1:30" s="228" customFormat="1" ht="13.5" hidden="1" customHeight="1" outlineLevel="1">
      <c r="A159" s="410" t="s">
        <v>973</v>
      </c>
      <c r="B159" s="31" t="s">
        <v>910</v>
      </c>
      <c r="C159" s="31">
        <v>75</v>
      </c>
      <c r="D159" s="31">
        <v>2</v>
      </c>
      <c r="E159" s="31" t="s">
        <v>356</v>
      </c>
      <c r="F159" s="53">
        <v>60</v>
      </c>
      <c r="G159" s="411">
        <v>2973</v>
      </c>
      <c r="H159" s="412">
        <v>39.700000000000003</v>
      </c>
      <c r="I159" s="412">
        <v>19.850000000000001</v>
      </c>
      <c r="J159" s="412">
        <v>86.4</v>
      </c>
      <c r="K159" s="412">
        <v>43.2</v>
      </c>
      <c r="L159" s="412">
        <v>120.66</v>
      </c>
      <c r="M159" s="412">
        <v>60.33</v>
      </c>
      <c r="N159" s="412">
        <v>159.12</v>
      </c>
      <c r="O159" s="412">
        <v>79.56</v>
      </c>
      <c r="P159" s="412">
        <v>1084</v>
      </c>
      <c r="Q159" s="412">
        <v>542</v>
      </c>
      <c r="R159" s="53" t="s">
        <v>231</v>
      </c>
      <c r="S159" s="53" t="s">
        <v>194</v>
      </c>
      <c r="T159" s="412">
        <v>94.306866048862688</v>
      </c>
      <c r="U159" s="412">
        <v>94.51474304970516</v>
      </c>
      <c r="V159" s="412">
        <v>94</v>
      </c>
      <c r="W159" s="412">
        <v>83</v>
      </c>
      <c r="X159" s="412">
        <v>89</v>
      </c>
      <c r="Y159" s="412">
        <v>90.5</v>
      </c>
      <c r="Z159" s="413">
        <v>106.6</v>
      </c>
      <c r="AA159" s="413">
        <v>162.03199999999998</v>
      </c>
      <c r="AB159" s="413">
        <v>325.13</v>
      </c>
      <c r="AC159" s="411">
        <v>152</v>
      </c>
      <c r="AD159" s="411">
        <v>305</v>
      </c>
    </row>
    <row r="160" spans="1:30" s="228" customFormat="1" ht="13.5" hidden="1" customHeight="1" outlineLevel="1">
      <c r="A160" s="410" t="s">
        <v>974</v>
      </c>
      <c r="B160" s="31" t="s">
        <v>910</v>
      </c>
      <c r="C160" s="31">
        <v>60</v>
      </c>
      <c r="D160" s="31">
        <v>4</v>
      </c>
      <c r="E160" s="31" t="s">
        <v>354</v>
      </c>
      <c r="F160" s="53">
        <v>50</v>
      </c>
      <c r="G160" s="411">
        <v>1484</v>
      </c>
      <c r="H160" s="412">
        <v>34</v>
      </c>
      <c r="I160" s="412">
        <v>17</v>
      </c>
      <c r="J160" s="412">
        <v>80.599999999999994</v>
      </c>
      <c r="K160" s="412">
        <v>40.299999999999997</v>
      </c>
      <c r="L160" s="412">
        <v>108.2</v>
      </c>
      <c r="M160" s="412">
        <v>54.1</v>
      </c>
      <c r="N160" s="412">
        <v>139.4</v>
      </c>
      <c r="O160" s="412">
        <v>69.7</v>
      </c>
      <c r="P160" s="412">
        <v>908</v>
      </c>
      <c r="Q160" s="412">
        <v>454</v>
      </c>
      <c r="R160" s="53" t="s">
        <v>231</v>
      </c>
      <c r="S160" s="53" t="s">
        <v>194</v>
      </c>
      <c r="T160" s="412">
        <v>94.39473129610117</v>
      </c>
      <c r="U160" s="412">
        <v>94.493677555321398</v>
      </c>
      <c r="V160" s="412">
        <v>93.9</v>
      </c>
      <c r="W160" s="412">
        <v>73.599999999999994</v>
      </c>
      <c r="X160" s="412">
        <v>82.3</v>
      </c>
      <c r="Y160" s="412">
        <v>85.7</v>
      </c>
      <c r="Z160" s="413">
        <v>176.94</v>
      </c>
      <c r="AA160" s="413">
        <v>368.78</v>
      </c>
      <c r="AB160" s="413">
        <v>468.35</v>
      </c>
      <c r="AC160" s="411">
        <v>208</v>
      </c>
      <c r="AD160" s="411">
        <v>265</v>
      </c>
    </row>
    <row r="161" spans="1:30" s="228" customFormat="1" ht="13.5" hidden="1" customHeight="1" outlineLevel="1">
      <c r="A161" s="410" t="s">
        <v>975</v>
      </c>
      <c r="B161" s="31" t="s">
        <v>910</v>
      </c>
      <c r="C161" s="31">
        <v>75</v>
      </c>
      <c r="D161" s="31">
        <v>4</v>
      </c>
      <c r="E161" s="31" t="s">
        <v>356</v>
      </c>
      <c r="F161" s="53">
        <v>60</v>
      </c>
      <c r="G161" s="411">
        <v>1484</v>
      </c>
      <c r="H161" s="412">
        <v>54.2</v>
      </c>
      <c r="I161" s="412">
        <v>27.1</v>
      </c>
      <c r="J161" s="412">
        <v>94.6</v>
      </c>
      <c r="K161" s="412">
        <v>47.3</v>
      </c>
      <c r="L161" s="412">
        <v>129.19999999999999</v>
      </c>
      <c r="M161" s="412">
        <v>64.599999999999994</v>
      </c>
      <c r="N161" s="412">
        <v>168.2</v>
      </c>
      <c r="O161" s="412">
        <v>84.1</v>
      </c>
      <c r="P161" s="412">
        <v>1100</v>
      </c>
      <c r="Q161" s="412">
        <v>550</v>
      </c>
      <c r="R161" s="53" t="s">
        <v>231</v>
      </c>
      <c r="S161" s="53" t="s">
        <v>194</v>
      </c>
      <c r="T161" s="412">
        <v>94.429172836894423</v>
      </c>
      <c r="U161" s="412">
        <v>94.698201819335736</v>
      </c>
      <c r="V161" s="412">
        <v>94.2</v>
      </c>
      <c r="W161" s="412">
        <v>76.3</v>
      </c>
      <c r="X161" s="412">
        <v>83.5</v>
      </c>
      <c r="Y161" s="412">
        <v>86</v>
      </c>
      <c r="Z161" s="413">
        <v>213.6</v>
      </c>
      <c r="AA161" s="413">
        <v>434.87</v>
      </c>
      <c r="AB161" s="413">
        <v>550.89</v>
      </c>
      <c r="AC161" s="411">
        <v>209</v>
      </c>
      <c r="AD161" s="411">
        <v>133</v>
      </c>
    </row>
    <row r="162" spans="1:30" s="228" customFormat="1" ht="13.5" hidden="1" customHeight="1" outlineLevel="1">
      <c r="A162" s="410" t="s">
        <v>976</v>
      </c>
      <c r="B162" s="31" t="s">
        <v>910</v>
      </c>
      <c r="C162" s="31">
        <v>40</v>
      </c>
      <c r="D162" s="31">
        <v>6</v>
      </c>
      <c r="E162" s="31" t="s">
        <v>354</v>
      </c>
      <c r="F162" s="53">
        <v>30</v>
      </c>
      <c r="G162" s="411">
        <v>987</v>
      </c>
      <c r="H162" s="412">
        <v>36.659999999999997</v>
      </c>
      <c r="I162" s="412">
        <v>18.329999999999998</v>
      </c>
      <c r="J162" s="412">
        <v>51.14</v>
      </c>
      <c r="K162" s="412">
        <v>25.57</v>
      </c>
      <c r="L162" s="412">
        <v>70.8</v>
      </c>
      <c r="M162" s="412">
        <v>35.4</v>
      </c>
      <c r="N162" s="412">
        <v>88.8</v>
      </c>
      <c r="O162" s="412">
        <v>44.4</v>
      </c>
      <c r="P162" s="412">
        <v>506</v>
      </c>
      <c r="Q162" s="412">
        <v>253</v>
      </c>
      <c r="R162" s="53" t="s">
        <v>2179</v>
      </c>
      <c r="S162" s="53" t="s">
        <v>194</v>
      </c>
      <c r="T162" s="412">
        <v>92.16089077412515</v>
      </c>
      <c r="U162" s="412">
        <v>92.307550371155898</v>
      </c>
      <c r="V162" s="412">
        <v>92.2</v>
      </c>
      <c r="W162" s="412">
        <v>70.53</v>
      </c>
      <c r="X162" s="412">
        <v>76.3</v>
      </c>
      <c r="Y162" s="412">
        <v>81.099999999999994</v>
      </c>
      <c r="Z162" s="413">
        <v>216.4</v>
      </c>
      <c r="AA162" s="413">
        <v>471.75200000000007</v>
      </c>
      <c r="AB162" s="413">
        <v>497.72</v>
      </c>
      <c r="AC162" s="411">
        <v>218</v>
      </c>
      <c r="AD162" s="411">
        <v>230</v>
      </c>
    </row>
    <row r="163" spans="1:30" s="228" customFormat="1" ht="13.5" hidden="1" customHeight="1" outlineLevel="1">
      <c r="A163" s="410" t="s">
        <v>2190</v>
      </c>
      <c r="B163" s="31" t="s">
        <v>910</v>
      </c>
      <c r="C163" s="31">
        <v>50</v>
      </c>
      <c r="D163" s="31">
        <v>6</v>
      </c>
      <c r="E163" s="31" t="s">
        <v>356</v>
      </c>
      <c r="F163" s="53">
        <v>40</v>
      </c>
      <c r="G163" s="411">
        <v>987</v>
      </c>
      <c r="H163" s="412">
        <v>48</v>
      </c>
      <c r="I163" s="412">
        <v>24</v>
      </c>
      <c r="J163" s="412">
        <v>73.14</v>
      </c>
      <c r="K163" s="412">
        <v>36.57</v>
      </c>
      <c r="L163" s="412">
        <v>94.86</v>
      </c>
      <c r="M163" s="412">
        <v>47.43</v>
      </c>
      <c r="N163" s="412">
        <v>115.6</v>
      </c>
      <c r="O163" s="412">
        <v>57.8</v>
      </c>
      <c r="P163" s="412">
        <v>685</v>
      </c>
      <c r="Q163" s="412">
        <v>342.5</v>
      </c>
      <c r="R163" s="53" t="s">
        <v>231</v>
      </c>
      <c r="S163" s="53" t="s">
        <v>194</v>
      </c>
      <c r="T163" s="412">
        <v>93.492348565356011</v>
      </c>
      <c r="U163" s="412">
        <v>93.492348565356011</v>
      </c>
      <c r="V163" s="412">
        <v>92.9</v>
      </c>
      <c r="W163" s="412">
        <v>65.400000000000006</v>
      </c>
      <c r="X163" s="412">
        <v>75.8</v>
      </c>
      <c r="Y163" s="412">
        <v>82.9</v>
      </c>
      <c r="Z163" s="413">
        <v>288.7</v>
      </c>
      <c r="AA163" s="413">
        <v>548.53</v>
      </c>
      <c r="AB163" s="413">
        <v>643.80099999999993</v>
      </c>
      <c r="AC163" s="411">
        <v>190</v>
      </c>
      <c r="AD163" s="411">
        <v>223</v>
      </c>
    </row>
    <row r="164" spans="1:30" s="228" customFormat="1" ht="13.5" hidden="1" customHeight="1" outlineLevel="1">
      <c r="A164" s="410" t="s">
        <v>977</v>
      </c>
      <c r="B164" s="31" t="s">
        <v>910</v>
      </c>
      <c r="C164" s="31">
        <v>100</v>
      </c>
      <c r="D164" s="31">
        <v>4</v>
      </c>
      <c r="E164" s="31" t="s">
        <v>360</v>
      </c>
      <c r="F164" s="53">
        <v>75</v>
      </c>
      <c r="G164" s="411">
        <v>1487</v>
      </c>
      <c r="H164" s="412">
        <v>63.2</v>
      </c>
      <c r="I164" s="412">
        <v>31.6</v>
      </c>
      <c r="J164" s="412">
        <v>112.7</v>
      </c>
      <c r="K164" s="412">
        <v>56.35</v>
      </c>
      <c r="L164" s="412">
        <v>154.80000000000001</v>
      </c>
      <c r="M164" s="412">
        <v>77.400000000000006</v>
      </c>
      <c r="N164" s="412">
        <v>203.8</v>
      </c>
      <c r="O164" s="412">
        <v>101.9</v>
      </c>
      <c r="P164" s="412">
        <v>1390</v>
      </c>
      <c r="Q164" s="412">
        <v>695</v>
      </c>
      <c r="R164" s="53" t="s">
        <v>231</v>
      </c>
      <c r="S164" s="53" t="s">
        <v>194</v>
      </c>
      <c r="T164" s="412">
        <v>95.166169676606458</v>
      </c>
      <c r="U164" s="412">
        <v>95.215833683326323</v>
      </c>
      <c r="V164" s="412">
        <v>94.6</v>
      </c>
      <c r="W164" s="412">
        <v>77.400000000000006</v>
      </c>
      <c r="X164" s="412">
        <v>84.5</v>
      </c>
      <c r="Y164" s="412">
        <v>86.1</v>
      </c>
      <c r="Z164" s="413">
        <v>260.39999999999998</v>
      </c>
      <c r="AA164" s="413">
        <v>645.97</v>
      </c>
      <c r="AB164" s="413">
        <v>704.08</v>
      </c>
      <c r="AC164" s="411">
        <v>199</v>
      </c>
      <c r="AD164" s="411">
        <v>268</v>
      </c>
    </row>
    <row r="165" spans="1:30" s="228" customFormat="1" ht="13.5" hidden="1" customHeight="1" outlineLevel="1">
      <c r="A165" s="410" t="s">
        <v>978</v>
      </c>
      <c r="B165" s="31" t="s">
        <v>910</v>
      </c>
      <c r="C165" s="31">
        <v>60</v>
      </c>
      <c r="D165" s="31">
        <v>6</v>
      </c>
      <c r="E165" s="31" t="s">
        <v>363</v>
      </c>
      <c r="F165" s="53">
        <v>50</v>
      </c>
      <c r="G165" s="411">
        <v>987</v>
      </c>
      <c r="H165" s="412">
        <v>65.400000000000006</v>
      </c>
      <c r="I165" s="412">
        <v>32.700000000000003</v>
      </c>
      <c r="J165" s="412">
        <v>93.24</v>
      </c>
      <c r="K165" s="412">
        <v>46.62</v>
      </c>
      <c r="L165" s="412">
        <v>119.4</v>
      </c>
      <c r="M165" s="412">
        <v>59.7</v>
      </c>
      <c r="N165" s="412">
        <v>149.80000000000001</v>
      </c>
      <c r="O165" s="412">
        <v>74.900000000000006</v>
      </c>
      <c r="P165" s="412">
        <v>889.4</v>
      </c>
      <c r="Q165" s="412">
        <v>444.7</v>
      </c>
      <c r="R165" s="53" t="s">
        <v>231</v>
      </c>
      <c r="S165" s="53" t="s">
        <v>194</v>
      </c>
      <c r="T165" s="412">
        <v>93.419613607727868</v>
      </c>
      <c r="U165" s="412">
        <v>93.733431331373382</v>
      </c>
      <c r="V165" s="412">
        <v>93.4</v>
      </c>
      <c r="W165" s="412">
        <v>63.8</v>
      </c>
      <c r="X165" s="412">
        <v>74.5</v>
      </c>
      <c r="Y165" s="412">
        <v>79.400000000000006</v>
      </c>
      <c r="Z165" s="413">
        <v>360.6</v>
      </c>
      <c r="AA165" s="413">
        <v>843.80400000000009</v>
      </c>
      <c r="AB165" s="413">
        <v>829.38</v>
      </c>
      <c r="AC165" s="411">
        <v>234</v>
      </c>
      <c r="AD165" s="411">
        <v>230</v>
      </c>
    </row>
    <row r="166" spans="1:30" s="228" customFormat="1" ht="13.5" hidden="1" customHeight="1" outlineLevel="1">
      <c r="A166" s="410" t="s">
        <v>979</v>
      </c>
      <c r="B166" s="31" t="s">
        <v>910</v>
      </c>
      <c r="C166" s="31">
        <v>75</v>
      </c>
      <c r="D166" s="31">
        <v>6</v>
      </c>
      <c r="E166" s="31" t="s">
        <v>360</v>
      </c>
      <c r="F166" s="53">
        <v>60</v>
      </c>
      <c r="G166" s="411">
        <v>987</v>
      </c>
      <c r="H166" s="412">
        <v>79.2</v>
      </c>
      <c r="I166" s="412">
        <v>39.6</v>
      </c>
      <c r="J166" s="412">
        <v>112.6</v>
      </c>
      <c r="K166" s="412">
        <v>56.3</v>
      </c>
      <c r="L166" s="412">
        <v>143.6</v>
      </c>
      <c r="M166" s="412">
        <v>71.8</v>
      </c>
      <c r="N166" s="412">
        <v>180</v>
      </c>
      <c r="O166" s="412">
        <v>90</v>
      </c>
      <c r="P166" s="412">
        <v>1110</v>
      </c>
      <c r="Q166" s="412">
        <v>555</v>
      </c>
      <c r="R166" s="53" t="s">
        <v>231</v>
      </c>
      <c r="S166" s="53" t="s">
        <v>194</v>
      </c>
      <c r="T166" s="412">
        <v>93.382910321488993</v>
      </c>
      <c r="U166" s="412">
        <v>93.937817258883243</v>
      </c>
      <c r="V166" s="412">
        <v>93.7</v>
      </c>
      <c r="W166" s="412">
        <v>64.099999999999994</v>
      </c>
      <c r="X166" s="412">
        <v>74.86</v>
      </c>
      <c r="Y166" s="412">
        <v>79.8</v>
      </c>
      <c r="Z166" s="413">
        <v>433.05</v>
      </c>
      <c r="AA166" s="413">
        <v>1121.5995</v>
      </c>
      <c r="AB166" s="413">
        <v>1138.9215000000002</v>
      </c>
      <c r="AC166" s="411">
        <v>259</v>
      </c>
      <c r="AD166" s="411">
        <v>263</v>
      </c>
    </row>
    <row r="167" spans="1:30" s="228" customFormat="1" ht="13.5" hidden="1" customHeight="1" outlineLevel="1">
      <c r="A167" s="410" t="s">
        <v>982</v>
      </c>
      <c r="B167" s="31" t="s">
        <v>910</v>
      </c>
      <c r="C167" s="31">
        <v>100</v>
      </c>
      <c r="D167" s="31">
        <v>2</v>
      </c>
      <c r="E167" s="31" t="s">
        <v>375</v>
      </c>
      <c r="F167" s="53">
        <v>75</v>
      </c>
      <c r="G167" s="411">
        <v>2972</v>
      </c>
      <c r="H167" s="412">
        <v>38.356200000000001</v>
      </c>
      <c r="I167" s="412">
        <v>19.178100000000001</v>
      </c>
      <c r="J167" s="412">
        <v>101.13231397659527</v>
      </c>
      <c r="K167" s="412">
        <v>50.566156988297635</v>
      </c>
      <c r="L167" s="412">
        <v>145.16253345109297</v>
      </c>
      <c r="M167" s="412">
        <v>72.581266725546485</v>
      </c>
      <c r="N167" s="412">
        <v>192.61283638772358</v>
      </c>
      <c r="O167" s="412">
        <v>96.306418193861788</v>
      </c>
      <c r="P167" s="412">
        <v>1367.9</v>
      </c>
      <c r="Q167" s="412">
        <v>683.95</v>
      </c>
      <c r="R167" s="53" t="s">
        <v>231</v>
      </c>
      <c r="S167" s="53" t="s">
        <v>194</v>
      </c>
      <c r="T167" s="412">
        <v>94.4</v>
      </c>
      <c r="U167" s="412">
        <v>94.7</v>
      </c>
      <c r="V167" s="412">
        <v>94.3</v>
      </c>
      <c r="W167" s="412">
        <v>86.849000000000004</v>
      </c>
      <c r="X167" s="412">
        <v>90.465999999999994</v>
      </c>
      <c r="Y167" s="412">
        <v>91.308058727569318</v>
      </c>
      <c r="Z167" s="413">
        <v>130.21509597600001</v>
      </c>
      <c r="AA167" s="413">
        <v>202.3282161275088</v>
      </c>
      <c r="AB167" s="413">
        <v>386.60861995274405</v>
      </c>
      <c r="AC167" s="411">
        <v>155.38</v>
      </c>
      <c r="AD167" s="411">
        <v>296.89999999999998</v>
      </c>
    </row>
    <row r="168" spans="1:30" s="228" customFormat="1" ht="13.5" hidden="1" customHeight="1" outlineLevel="1">
      <c r="A168" s="410" t="s">
        <v>983</v>
      </c>
      <c r="B168" s="31" t="s">
        <v>910</v>
      </c>
      <c r="C168" s="31">
        <v>100</v>
      </c>
      <c r="D168" s="31">
        <v>4</v>
      </c>
      <c r="E168" s="31" t="s">
        <v>375</v>
      </c>
      <c r="F168" s="53">
        <v>75</v>
      </c>
      <c r="G168" s="411">
        <v>1487</v>
      </c>
      <c r="H168" s="412">
        <v>63.2</v>
      </c>
      <c r="I168" s="412">
        <v>31.6</v>
      </c>
      <c r="J168" s="412">
        <v>112.7</v>
      </c>
      <c r="K168" s="412">
        <v>56.35</v>
      </c>
      <c r="L168" s="412">
        <v>154.80000000000001</v>
      </c>
      <c r="M168" s="412">
        <v>77.400000000000006</v>
      </c>
      <c r="N168" s="412">
        <v>203.8</v>
      </c>
      <c r="O168" s="412">
        <v>101.9</v>
      </c>
      <c r="P168" s="412">
        <v>1390</v>
      </c>
      <c r="Q168" s="412">
        <v>695</v>
      </c>
      <c r="R168" s="53" t="s">
        <v>231</v>
      </c>
      <c r="S168" s="53" t="s">
        <v>194</v>
      </c>
      <c r="T168" s="412">
        <v>95.166169676606458</v>
      </c>
      <c r="U168" s="412">
        <v>95.215833683326323</v>
      </c>
      <c r="V168" s="412">
        <v>94.6</v>
      </c>
      <c r="W168" s="412">
        <v>77.400000000000006</v>
      </c>
      <c r="X168" s="412">
        <v>84.5</v>
      </c>
      <c r="Y168" s="412">
        <v>86.1</v>
      </c>
      <c r="Z168" s="413">
        <v>260.39999999999998</v>
      </c>
      <c r="AA168" s="413">
        <v>645.97</v>
      </c>
      <c r="AB168" s="413">
        <v>704.08</v>
      </c>
      <c r="AC168" s="411">
        <v>199</v>
      </c>
      <c r="AD168" s="411">
        <v>268</v>
      </c>
    </row>
    <row r="169" spans="1:30" s="228" customFormat="1" ht="13.5" hidden="1" customHeight="1" outlineLevel="1">
      <c r="A169" s="410" t="s">
        <v>2191</v>
      </c>
      <c r="B169" s="31" t="s">
        <v>910</v>
      </c>
      <c r="C169" s="31">
        <v>60</v>
      </c>
      <c r="D169" s="31">
        <v>6</v>
      </c>
      <c r="E169" s="31" t="s">
        <v>1347</v>
      </c>
      <c r="F169" s="53">
        <v>50</v>
      </c>
      <c r="G169" s="411">
        <v>987</v>
      </c>
      <c r="H169" s="412">
        <v>65.400000000000006</v>
      </c>
      <c r="I169" s="412">
        <v>32.700000000000003</v>
      </c>
      <c r="J169" s="412">
        <v>93.24</v>
      </c>
      <c r="K169" s="412">
        <v>46.62</v>
      </c>
      <c r="L169" s="412">
        <v>119.4</v>
      </c>
      <c r="M169" s="412">
        <v>59.7</v>
      </c>
      <c r="N169" s="412">
        <v>149.80000000000001</v>
      </c>
      <c r="O169" s="412">
        <v>74.900000000000006</v>
      </c>
      <c r="P169" s="412">
        <v>889.4</v>
      </c>
      <c r="Q169" s="412">
        <v>444.7</v>
      </c>
      <c r="R169" s="53" t="s">
        <v>231</v>
      </c>
      <c r="S169" s="53" t="s">
        <v>194</v>
      </c>
      <c r="T169" s="412">
        <v>93.419613607727868</v>
      </c>
      <c r="U169" s="412">
        <v>93.733431331373382</v>
      </c>
      <c r="V169" s="412">
        <v>93.4</v>
      </c>
      <c r="W169" s="412">
        <v>63.8</v>
      </c>
      <c r="X169" s="412">
        <v>74.5</v>
      </c>
      <c r="Y169" s="412">
        <v>79.400000000000006</v>
      </c>
      <c r="Z169" s="413">
        <v>360.6</v>
      </c>
      <c r="AA169" s="413">
        <v>843.80400000000009</v>
      </c>
      <c r="AB169" s="413">
        <v>829.38</v>
      </c>
      <c r="AC169" s="411">
        <v>234</v>
      </c>
      <c r="AD169" s="411">
        <v>230</v>
      </c>
    </row>
    <row r="170" spans="1:30" s="228" customFormat="1" ht="13.5" hidden="1" customHeight="1" outlineLevel="1">
      <c r="A170" s="410" t="s">
        <v>2192</v>
      </c>
      <c r="B170" s="31" t="s">
        <v>910</v>
      </c>
      <c r="C170" s="31">
        <v>75</v>
      </c>
      <c r="D170" s="31">
        <v>6</v>
      </c>
      <c r="E170" s="31" t="s">
        <v>375</v>
      </c>
      <c r="F170" s="53">
        <v>60</v>
      </c>
      <c r="G170" s="411">
        <v>987</v>
      </c>
      <c r="H170" s="412">
        <v>79.2</v>
      </c>
      <c r="I170" s="412">
        <v>39.6</v>
      </c>
      <c r="J170" s="412">
        <v>112.6</v>
      </c>
      <c r="K170" s="412">
        <v>56.3</v>
      </c>
      <c r="L170" s="412">
        <v>143.6</v>
      </c>
      <c r="M170" s="412">
        <v>71.8</v>
      </c>
      <c r="N170" s="412">
        <v>180</v>
      </c>
      <c r="O170" s="412">
        <v>90</v>
      </c>
      <c r="P170" s="412">
        <v>1110</v>
      </c>
      <c r="Q170" s="412">
        <v>555</v>
      </c>
      <c r="R170" s="53" t="s">
        <v>231</v>
      </c>
      <c r="S170" s="53" t="s">
        <v>194</v>
      </c>
      <c r="T170" s="412">
        <v>93.382910321488993</v>
      </c>
      <c r="U170" s="412">
        <v>93.937817258883243</v>
      </c>
      <c r="V170" s="412">
        <v>93.7</v>
      </c>
      <c r="W170" s="412">
        <v>64.099999999999994</v>
      </c>
      <c r="X170" s="412">
        <v>74.86</v>
      </c>
      <c r="Y170" s="412">
        <v>79.8</v>
      </c>
      <c r="Z170" s="413">
        <v>433.05</v>
      </c>
      <c r="AA170" s="413">
        <v>1121.5995</v>
      </c>
      <c r="AB170" s="413">
        <v>1138.9215000000002</v>
      </c>
      <c r="AC170" s="411">
        <v>259</v>
      </c>
      <c r="AD170" s="411">
        <v>263</v>
      </c>
    </row>
    <row r="171" spans="1:30" s="228" customFormat="1" ht="13.5" customHeight="1" outlineLevel="1">
      <c r="A171" s="410" t="s">
        <v>985</v>
      </c>
      <c r="B171" s="31" t="s">
        <v>910</v>
      </c>
      <c r="C171" s="31">
        <v>125</v>
      </c>
      <c r="D171" s="31">
        <v>4</v>
      </c>
      <c r="E171" s="31" t="s">
        <v>378</v>
      </c>
      <c r="F171" s="53">
        <v>100</v>
      </c>
      <c r="G171" s="411">
        <v>1489</v>
      </c>
      <c r="H171" s="412"/>
      <c r="I171" s="412">
        <v>48.96</v>
      </c>
      <c r="J171" s="412"/>
      <c r="K171" s="412">
        <v>80.3</v>
      </c>
      <c r="L171" s="412"/>
      <c r="M171" s="412">
        <v>107.04</v>
      </c>
      <c r="N171" s="412"/>
      <c r="O171" s="412">
        <v>138.19999999999999</v>
      </c>
      <c r="P171" s="412"/>
      <c r="Q171" s="412">
        <v>903</v>
      </c>
      <c r="R171" s="53" t="s">
        <v>231</v>
      </c>
      <c r="S171" s="53" t="s">
        <v>194</v>
      </c>
      <c r="T171" s="412">
        <v>94.694248338870452</v>
      </c>
      <c r="U171" s="412">
        <v>95.138081395348848</v>
      </c>
      <c r="V171" s="412">
        <v>95</v>
      </c>
      <c r="W171" s="412">
        <v>73.5</v>
      </c>
      <c r="X171" s="412">
        <v>82.3</v>
      </c>
      <c r="Y171" s="412">
        <v>85.13</v>
      </c>
      <c r="Z171" s="413">
        <v>352.85</v>
      </c>
      <c r="AA171" s="413">
        <v>645.71550000000002</v>
      </c>
      <c r="AB171" s="413">
        <v>952.69500000000005</v>
      </c>
      <c r="AC171" s="411">
        <v>183</v>
      </c>
      <c r="AD171" s="411">
        <v>270</v>
      </c>
    </row>
    <row r="172" spans="1:30" s="228" customFormat="1" ht="13.5" hidden="1" customHeight="1" outlineLevel="1">
      <c r="A172" s="410" t="s">
        <v>986</v>
      </c>
      <c r="B172" s="31" t="s">
        <v>910</v>
      </c>
      <c r="C172" s="31">
        <v>150</v>
      </c>
      <c r="D172" s="31">
        <v>4</v>
      </c>
      <c r="E172" s="31" t="s">
        <v>383</v>
      </c>
      <c r="F172" s="53">
        <v>125</v>
      </c>
      <c r="G172" s="411">
        <v>1486</v>
      </c>
      <c r="H172" s="412"/>
      <c r="I172" s="412">
        <v>53.9</v>
      </c>
      <c r="J172" s="412"/>
      <c r="K172" s="412">
        <v>96.8</v>
      </c>
      <c r="L172" s="412"/>
      <c r="M172" s="412">
        <v>132.5</v>
      </c>
      <c r="N172" s="412"/>
      <c r="O172" s="412">
        <v>172.5</v>
      </c>
      <c r="P172" s="412"/>
      <c r="Q172" s="412">
        <v>1034</v>
      </c>
      <c r="R172" s="53" t="s">
        <v>2179</v>
      </c>
      <c r="S172" s="53" t="s">
        <v>194</v>
      </c>
      <c r="T172" s="412">
        <v>95.091205007824726</v>
      </c>
      <c r="U172" s="412">
        <v>95.51873761085028</v>
      </c>
      <c r="V172" s="412">
        <v>95.3</v>
      </c>
      <c r="W172" s="412">
        <v>76.5</v>
      </c>
      <c r="X172" s="412">
        <v>83.45</v>
      </c>
      <c r="Y172" s="412">
        <v>85.66</v>
      </c>
      <c r="Z172" s="413">
        <v>441.9</v>
      </c>
      <c r="AA172" s="413">
        <v>733.55399999999997</v>
      </c>
      <c r="AB172" s="413">
        <v>1011.9509999999999</v>
      </c>
      <c r="AC172" s="411">
        <v>166</v>
      </c>
      <c r="AD172" s="411">
        <v>229</v>
      </c>
    </row>
    <row r="173" spans="1:30" s="228" customFormat="1" ht="13.5" hidden="1" customHeight="1" outlineLevel="1">
      <c r="A173" s="410" t="s">
        <v>987</v>
      </c>
      <c r="B173" s="31" t="s">
        <v>910</v>
      </c>
      <c r="C173" s="31">
        <v>200</v>
      </c>
      <c r="D173" s="31">
        <v>4</v>
      </c>
      <c r="E173" s="31" t="s">
        <v>388</v>
      </c>
      <c r="F173" s="53">
        <v>150</v>
      </c>
      <c r="G173" s="411">
        <v>1489.4</v>
      </c>
      <c r="H173" s="412"/>
      <c r="I173" s="412">
        <v>75.599999999999994</v>
      </c>
      <c r="J173" s="412"/>
      <c r="K173" s="412">
        <v>121.65</v>
      </c>
      <c r="L173" s="412"/>
      <c r="M173" s="412">
        <v>162.1</v>
      </c>
      <c r="N173" s="412"/>
      <c r="O173" s="412">
        <v>207.36</v>
      </c>
      <c r="P173" s="412"/>
      <c r="Q173" s="412">
        <v>1522</v>
      </c>
      <c r="R173" s="53" t="s">
        <v>222</v>
      </c>
      <c r="S173" s="53" t="s">
        <v>194</v>
      </c>
      <c r="T173" s="412">
        <v>95.371387133533617</v>
      </c>
      <c r="U173" s="412">
        <v>95.668186056148343</v>
      </c>
      <c r="V173" s="412">
        <v>95.5</v>
      </c>
      <c r="W173" s="412">
        <v>72.5</v>
      </c>
      <c r="X173" s="412">
        <v>91.3</v>
      </c>
      <c r="Y173" s="412">
        <v>84.93</v>
      </c>
      <c r="Z173" s="413">
        <v>529.14</v>
      </c>
      <c r="AA173" s="413">
        <v>1301.6844000000001</v>
      </c>
      <c r="AB173" s="413">
        <v>1645.6254000000001</v>
      </c>
      <c r="AC173" s="411">
        <v>246</v>
      </c>
      <c r="AD173" s="411">
        <v>311</v>
      </c>
    </row>
    <row r="174" spans="1:30" s="228" customFormat="1" ht="13.5" hidden="1" customHeight="1" outlineLevel="1">
      <c r="A174" s="410" t="s">
        <v>988</v>
      </c>
      <c r="B174" s="31" t="s">
        <v>910</v>
      </c>
      <c r="C174" s="31">
        <v>250</v>
      </c>
      <c r="D174" s="31">
        <v>4</v>
      </c>
      <c r="E174" s="31" t="s">
        <v>400</v>
      </c>
      <c r="F174" s="53">
        <v>200</v>
      </c>
      <c r="G174" s="411">
        <v>1494</v>
      </c>
      <c r="H174" s="412"/>
      <c r="I174" s="412">
        <v>84.3</v>
      </c>
      <c r="J174" s="412"/>
      <c r="K174" s="412">
        <v>127.01</v>
      </c>
      <c r="L174" s="412"/>
      <c r="M174" s="412">
        <v>165.6</v>
      </c>
      <c r="N174" s="412"/>
      <c r="O174" s="412">
        <v>209</v>
      </c>
      <c r="P174" s="412"/>
      <c r="Q174" s="412">
        <v>1993</v>
      </c>
      <c r="R174" s="53" t="s">
        <v>222</v>
      </c>
      <c r="S174" s="53" t="s">
        <v>989</v>
      </c>
      <c r="T174" s="412">
        <v>95.008999896790186</v>
      </c>
      <c r="U174" s="412">
        <v>95.67146248322841</v>
      </c>
      <c r="V174" s="412">
        <v>95.8</v>
      </c>
      <c r="W174" s="412">
        <v>69.7</v>
      </c>
      <c r="X174" s="412">
        <v>79.599999999999994</v>
      </c>
      <c r="Y174" s="412">
        <v>83.94</v>
      </c>
      <c r="Z174" s="413">
        <v>527.6</v>
      </c>
      <c r="AA174" s="413">
        <v>733.36400000000003</v>
      </c>
      <c r="AB174" s="413">
        <v>1076.3040000000001</v>
      </c>
      <c r="AC174" s="411">
        <v>139</v>
      </c>
      <c r="AD174" s="411">
        <v>204</v>
      </c>
    </row>
    <row r="175" spans="1:30" s="228" customFormat="1" ht="13.5" hidden="1" customHeight="1" outlineLevel="1">
      <c r="A175" s="410" t="s">
        <v>992</v>
      </c>
      <c r="B175" s="31" t="s">
        <v>910</v>
      </c>
      <c r="C175" s="31">
        <v>100</v>
      </c>
      <c r="D175" s="31">
        <v>6</v>
      </c>
      <c r="E175" s="31" t="s">
        <v>378</v>
      </c>
      <c r="F175" s="53">
        <v>75</v>
      </c>
      <c r="G175" s="411">
        <v>992</v>
      </c>
      <c r="H175" s="412"/>
      <c r="I175" s="412">
        <v>45.4</v>
      </c>
      <c r="J175" s="412"/>
      <c r="K175" s="412">
        <v>62.759440681733778</v>
      </c>
      <c r="L175" s="412"/>
      <c r="M175" s="412">
        <v>84.899577289813649</v>
      </c>
      <c r="N175" s="412"/>
      <c r="O175" s="412">
        <v>109.53</v>
      </c>
      <c r="P175" s="412"/>
      <c r="Q175" s="412">
        <v>791.58</v>
      </c>
      <c r="R175" s="53" t="s">
        <v>222</v>
      </c>
      <c r="S175" s="53" t="s">
        <v>194</v>
      </c>
      <c r="T175" s="412">
        <v>93.606260527704492</v>
      </c>
      <c r="U175" s="412">
        <v>89.525354614151595</v>
      </c>
      <c r="V175" s="412">
        <v>94.1</v>
      </c>
      <c r="W175" s="412">
        <v>71.927822303640937</v>
      </c>
      <c r="X175" s="412">
        <v>79.211174719487062</v>
      </c>
      <c r="Y175" s="412">
        <v>82</v>
      </c>
      <c r="Z175" s="413">
        <v>397.20663947999998</v>
      </c>
      <c r="AA175" s="413">
        <v>795.19577603977552</v>
      </c>
      <c r="AB175" s="413">
        <v>1195.8620853496463</v>
      </c>
      <c r="AC175" s="411">
        <v>200.197</v>
      </c>
      <c r="AD175" s="411">
        <v>301.06799999999998</v>
      </c>
    </row>
    <row r="176" spans="1:30" s="228" customFormat="1" ht="13.5" hidden="1" customHeight="1" outlineLevel="1">
      <c r="A176" s="410" t="s">
        <v>993</v>
      </c>
      <c r="B176" s="31" t="s">
        <v>910</v>
      </c>
      <c r="C176" s="31">
        <v>125</v>
      </c>
      <c r="D176" s="31">
        <v>6</v>
      </c>
      <c r="E176" s="31" t="s">
        <v>383</v>
      </c>
      <c r="F176" s="53">
        <v>100</v>
      </c>
      <c r="G176" s="411">
        <v>990</v>
      </c>
      <c r="H176" s="412"/>
      <c r="I176" s="412">
        <v>46.29</v>
      </c>
      <c r="J176" s="412"/>
      <c r="K176" s="412">
        <v>77.717670364500805</v>
      </c>
      <c r="L176" s="412"/>
      <c r="M176" s="412">
        <v>107.23938193343899</v>
      </c>
      <c r="N176" s="412"/>
      <c r="O176" s="412">
        <v>139.88</v>
      </c>
      <c r="P176" s="412"/>
      <c r="Q176" s="412">
        <v>888.92</v>
      </c>
      <c r="R176" s="53" t="s">
        <v>231</v>
      </c>
      <c r="S176" s="53" t="s">
        <v>194</v>
      </c>
      <c r="T176" s="412">
        <v>95.055287659574461</v>
      </c>
      <c r="U176" s="412">
        <v>95.075012765957453</v>
      </c>
      <c r="V176" s="412">
        <v>94.6</v>
      </c>
      <c r="W176" s="412">
        <v>75.65596853266446</v>
      </c>
      <c r="X176" s="412">
        <v>82.216736974119257</v>
      </c>
      <c r="Y176" s="412">
        <v>84.49</v>
      </c>
      <c r="Z176" s="413">
        <v>530.6537321400001</v>
      </c>
      <c r="AA176" s="413">
        <v>1025.1168797480523</v>
      </c>
      <c r="AB176" s="413">
        <v>1212.5437779399003</v>
      </c>
      <c r="AC176" s="411">
        <v>193.18</v>
      </c>
      <c r="AD176" s="411">
        <v>228.5</v>
      </c>
    </row>
    <row r="177" spans="1:30" s="228" customFormat="1" ht="13.5" hidden="1" customHeight="1" outlineLevel="1">
      <c r="A177" s="410" t="s">
        <v>994</v>
      </c>
      <c r="B177" s="31" t="s">
        <v>910</v>
      </c>
      <c r="C177" s="31">
        <v>150</v>
      </c>
      <c r="D177" s="31">
        <v>6</v>
      </c>
      <c r="E177" s="31" t="s">
        <v>388</v>
      </c>
      <c r="F177" s="53">
        <v>125</v>
      </c>
      <c r="G177" s="411">
        <v>994</v>
      </c>
      <c r="H177" s="412"/>
      <c r="I177" s="412">
        <v>65.680000000000007</v>
      </c>
      <c r="J177" s="412"/>
      <c r="K177" s="412">
        <v>89.183966912274457</v>
      </c>
      <c r="L177" s="412"/>
      <c r="M177" s="412">
        <v>115.45375954866269</v>
      </c>
      <c r="N177" s="412"/>
      <c r="O177" s="412">
        <v>145.01</v>
      </c>
      <c r="P177" s="412"/>
      <c r="Q177" s="412">
        <v>1215</v>
      </c>
      <c r="R177" s="53" t="s">
        <v>222</v>
      </c>
      <c r="S177" s="53" t="s">
        <v>194</v>
      </c>
      <c r="T177" s="412">
        <v>94.123502582218066</v>
      </c>
      <c r="U177" s="412">
        <v>94.812475203859321</v>
      </c>
      <c r="V177" s="412">
        <v>94.9</v>
      </c>
      <c r="W177" s="412">
        <v>66.297466743782522</v>
      </c>
      <c r="X177" s="412">
        <v>76.248791208791204</v>
      </c>
      <c r="Y177" s="412">
        <v>80.86</v>
      </c>
      <c r="Z177" s="413">
        <v>528.58118292000006</v>
      </c>
      <c r="AA177" s="413">
        <v>1469.4556885176</v>
      </c>
      <c r="AB177" s="413">
        <v>1850.0341402200002</v>
      </c>
      <c r="AC177" s="411">
        <v>278</v>
      </c>
      <c r="AD177" s="411">
        <v>350</v>
      </c>
    </row>
    <row r="178" spans="1:30" s="228" customFormat="1" ht="13.5" hidden="1" customHeight="1" outlineLevel="1">
      <c r="A178" s="410" t="s">
        <v>995</v>
      </c>
      <c r="B178" s="31" t="s">
        <v>910</v>
      </c>
      <c r="C178" s="31">
        <v>200</v>
      </c>
      <c r="D178" s="31">
        <v>6</v>
      </c>
      <c r="E178" s="31" t="s">
        <v>400</v>
      </c>
      <c r="F178" s="53">
        <v>150</v>
      </c>
      <c r="G178" s="411">
        <v>990</v>
      </c>
      <c r="H178" s="412"/>
      <c r="I178" s="412">
        <v>87</v>
      </c>
      <c r="J178" s="412"/>
      <c r="K178" s="412">
        <v>132</v>
      </c>
      <c r="L178" s="412"/>
      <c r="M178" s="412">
        <v>168.5</v>
      </c>
      <c r="N178" s="412"/>
      <c r="O178" s="412">
        <v>214</v>
      </c>
      <c r="P178" s="412"/>
      <c r="Q178" s="412">
        <v>1396</v>
      </c>
      <c r="R178" s="53" t="s">
        <v>231</v>
      </c>
      <c r="S178" s="53" t="s">
        <v>194</v>
      </c>
      <c r="T178" s="412">
        <v>95.3</v>
      </c>
      <c r="U178" s="412">
        <v>95.5</v>
      </c>
      <c r="V178" s="412">
        <v>95.2</v>
      </c>
      <c r="W178" s="412">
        <v>67.3</v>
      </c>
      <c r="X178" s="412">
        <v>78.8</v>
      </c>
      <c r="Y178" s="412">
        <v>83</v>
      </c>
      <c r="Z178" s="413">
        <v>795.2</v>
      </c>
      <c r="AA178" s="413">
        <v>1595.6</v>
      </c>
      <c r="AB178" s="413">
        <v>2464.5</v>
      </c>
      <c r="AC178" s="411">
        <v>201</v>
      </c>
      <c r="AD178" s="411">
        <v>310</v>
      </c>
    </row>
    <row r="179" spans="1:30" s="228" customFormat="1" ht="13.5" hidden="1" customHeight="1" outlineLevel="1">
      <c r="A179" s="410" t="s">
        <v>996</v>
      </c>
      <c r="B179" s="31" t="s">
        <v>910</v>
      </c>
      <c r="C179" s="31">
        <v>250</v>
      </c>
      <c r="D179" s="31">
        <v>6</v>
      </c>
      <c r="E179" s="31" t="s">
        <v>400</v>
      </c>
      <c r="F179" s="53">
        <v>200</v>
      </c>
      <c r="G179" s="411">
        <v>987</v>
      </c>
      <c r="H179" s="412"/>
      <c r="I179" s="412">
        <v>86.7</v>
      </c>
      <c r="J179" s="412"/>
      <c r="K179" s="412">
        <v>155</v>
      </c>
      <c r="L179" s="412"/>
      <c r="M179" s="412">
        <v>213</v>
      </c>
      <c r="N179" s="412"/>
      <c r="O179" s="412">
        <v>279</v>
      </c>
      <c r="P179" s="412"/>
      <c r="Q179" s="412">
        <v>1608</v>
      </c>
      <c r="R179" s="53" t="s">
        <v>2179</v>
      </c>
      <c r="S179" s="53" t="s">
        <v>194</v>
      </c>
      <c r="T179" s="412">
        <v>96.2</v>
      </c>
      <c r="U179" s="412">
        <v>96.2</v>
      </c>
      <c r="V179" s="412">
        <v>95.5</v>
      </c>
      <c r="W179" s="412">
        <v>76.099999999999994</v>
      </c>
      <c r="X179" s="412">
        <v>83.1</v>
      </c>
      <c r="Y179" s="412">
        <v>85.2</v>
      </c>
      <c r="Z179" s="413">
        <v>1063.5</v>
      </c>
      <c r="AA179" s="413">
        <v>1278</v>
      </c>
      <c r="AB179" s="413">
        <v>1981.8</v>
      </c>
      <c r="AC179" s="411">
        <v>120</v>
      </c>
      <c r="AD179" s="411">
        <v>186</v>
      </c>
    </row>
    <row r="180" spans="1:30" s="228" customFormat="1" ht="13.5" hidden="1" customHeight="1" outlineLevel="1">
      <c r="A180" s="410" t="s">
        <v>1003</v>
      </c>
      <c r="B180" s="31" t="s">
        <v>910</v>
      </c>
      <c r="C180" s="31">
        <v>125</v>
      </c>
      <c r="D180" s="31">
        <v>2</v>
      </c>
      <c r="E180" s="31" t="s">
        <v>409</v>
      </c>
      <c r="F180" s="53">
        <v>100</v>
      </c>
      <c r="G180" s="411">
        <v>2976</v>
      </c>
      <c r="H180" s="412"/>
      <c r="I180" s="412">
        <v>32.85</v>
      </c>
      <c r="J180" s="412"/>
      <c r="K180" s="412">
        <v>70.930000000000007</v>
      </c>
      <c r="L180" s="412"/>
      <c r="M180" s="412">
        <v>100.44</v>
      </c>
      <c r="N180" s="412"/>
      <c r="O180" s="412">
        <v>132.79</v>
      </c>
      <c r="P180" s="412"/>
      <c r="Q180" s="412">
        <v>858</v>
      </c>
      <c r="R180" s="53" t="s">
        <v>231</v>
      </c>
      <c r="S180" s="53" t="s">
        <v>194</v>
      </c>
      <c r="T180" s="412">
        <v>94.739598578298157</v>
      </c>
      <c r="U180" s="412">
        <v>95.026688270959653</v>
      </c>
      <c r="V180" s="412">
        <v>94.7</v>
      </c>
      <c r="W180" s="412">
        <v>83.47</v>
      </c>
      <c r="X180" s="412">
        <v>88.16</v>
      </c>
      <c r="Y180" s="412">
        <v>88.16</v>
      </c>
      <c r="Z180" s="413">
        <v>176.57234280000003</v>
      </c>
      <c r="AA180" s="413">
        <v>303.8017878</v>
      </c>
      <c r="AB180" s="413">
        <v>584.3703726</v>
      </c>
      <c r="AC180" s="411">
        <v>172.05513784461149</v>
      </c>
      <c r="AD180" s="411">
        <v>330.95238095238091</v>
      </c>
    </row>
    <row r="181" spans="1:30" s="228" customFormat="1" ht="13.5" hidden="1" customHeight="1" outlineLevel="1">
      <c r="A181" s="410" t="s">
        <v>1004</v>
      </c>
      <c r="B181" s="31" t="s">
        <v>910</v>
      </c>
      <c r="C181" s="31">
        <v>150</v>
      </c>
      <c r="D181" s="31">
        <v>2</v>
      </c>
      <c r="E181" s="31" t="s">
        <v>411</v>
      </c>
      <c r="F181" s="53">
        <v>125</v>
      </c>
      <c r="G181" s="411">
        <v>2981</v>
      </c>
      <c r="H181" s="412"/>
      <c r="I181" s="412">
        <v>39.9</v>
      </c>
      <c r="J181" s="412"/>
      <c r="K181" s="412">
        <v>88.97</v>
      </c>
      <c r="L181" s="412"/>
      <c r="M181" s="412">
        <v>126.57</v>
      </c>
      <c r="N181" s="412"/>
      <c r="O181" s="412">
        <v>168.16</v>
      </c>
      <c r="P181" s="412"/>
      <c r="Q181" s="412">
        <v>986.33</v>
      </c>
      <c r="R181" s="53" t="s">
        <v>2179</v>
      </c>
      <c r="S181" s="53" t="s">
        <v>194</v>
      </c>
      <c r="T181" s="412">
        <v>95.804488197311315</v>
      </c>
      <c r="U181" s="412">
        <v>96.257012808298924</v>
      </c>
      <c r="V181" s="412">
        <v>95</v>
      </c>
      <c r="W181" s="412">
        <v>83.58</v>
      </c>
      <c r="X181" s="412">
        <v>87.7</v>
      </c>
      <c r="Y181" s="412">
        <v>88.2</v>
      </c>
      <c r="Z181" s="413">
        <v>220.28026692000003</v>
      </c>
      <c r="AA181" s="413">
        <v>318.75216954000001</v>
      </c>
      <c r="AB181" s="413">
        <v>691.23573078000004</v>
      </c>
      <c r="AC181" s="411">
        <v>144.70300676354381</v>
      </c>
      <c r="AD181" s="411">
        <v>313.79829906917558</v>
      </c>
    </row>
    <row r="182" spans="1:30" s="228" customFormat="1" ht="13.5" hidden="1" customHeight="1" outlineLevel="1">
      <c r="A182" s="410" t="s">
        <v>1005</v>
      </c>
      <c r="B182" s="31" t="s">
        <v>910</v>
      </c>
      <c r="C182" s="31">
        <v>200</v>
      </c>
      <c r="D182" s="31">
        <v>2</v>
      </c>
      <c r="E182" s="31" t="s">
        <v>413</v>
      </c>
      <c r="F182" s="53">
        <v>150</v>
      </c>
      <c r="G182" s="411">
        <v>2979</v>
      </c>
      <c r="H182" s="412"/>
      <c r="I182" s="412">
        <v>43.01</v>
      </c>
      <c r="J182" s="412"/>
      <c r="K182" s="412">
        <v>102.8</v>
      </c>
      <c r="L182" s="412"/>
      <c r="M182" s="412">
        <v>147.19999999999999</v>
      </c>
      <c r="N182" s="412"/>
      <c r="O182" s="412">
        <v>195.21</v>
      </c>
      <c r="P182" s="412"/>
      <c r="Q182" s="412">
        <v>1404</v>
      </c>
      <c r="R182" s="53" t="s">
        <v>231</v>
      </c>
      <c r="S182" s="53" t="s">
        <v>194</v>
      </c>
      <c r="T182" s="412">
        <v>95.397900426151139</v>
      </c>
      <c r="U182" s="412">
        <v>95.546325745764491</v>
      </c>
      <c r="V182" s="412">
        <v>95.2</v>
      </c>
      <c r="W182" s="412">
        <v>85.76</v>
      </c>
      <c r="X182" s="412">
        <v>89.7</v>
      </c>
      <c r="Y182" s="412">
        <v>90.5</v>
      </c>
      <c r="Z182" s="413">
        <v>264.48235757999998</v>
      </c>
      <c r="AA182" s="413">
        <v>611.89618644000006</v>
      </c>
      <c r="AB182" s="413">
        <v>909.89336130000015</v>
      </c>
      <c r="AC182" s="411">
        <v>231.35614490086175</v>
      </c>
      <c r="AD182" s="411">
        <v>344.02799854987597</v>
      </c>
    </row>
    <row r="183" spans="1:30" s="228" customFormat="1" ht="13.5" hidden="1" customHeight="1" outlineLevel="1">
      <c r="A183" s="410" t="s">
        <v>1006</v>
      </c>
      <c r="B183" s="31" t="s">
        <v>910</v>
      </c>
      <c r="C183" s="31">
        <v>250</v>
      </c>
      <c r="D183" s="31">
        <v>2</v>
      </c>
      <c r="E183" s="31" t="s">
        <v>421</v>
      </c>
      <c r="F183" s="53">
        <v>200</v>
      </c>
      <c r="G183" s="411">
        <v>2974</v>
      </c>
      <c r="H183" s="412"/>
      <c r="I183" s="412">
        <v>53.4</v>
      </c>
      <c r="J183" s="412"/>
      <c r="K183" s="412">
        <v>135</v>
      </c>
      <c r="L183" s="412"/>
      <c r="M183" s="412">
        <v>193.5</v>
      </c>
      <c r="N183" s="412"/>
      <c r="O183" s="412">
        <v>255.71</v>
      </c>
      <c r="P183" s="412"/>
      <c r="Q183" s="412">
        <v>1688.78</v>
      </c>
      <c r="R183" s="53" t="s">
        <v>2179</v>
      </c>
      <c r="S183" s="53" t="s">
        <v>194</v>
      </c>
      <c r="T183" s="412">
        <v>95.290460766900011</v>
      </c>
      <c r="U183" s="412">
        <v>95.689583115661904</v>
      </c>
      <c r="V183" s="412">
        <v>95.5</v>
      </c>
      <c r="W183" s="412">
        <v>87.88</v>
      </c>
      <c r="X183" s="412">
        <v>91.62</v>
      </c>
      <c r="Y183" s="412">
        <v>92.62</v>
      </c>
      <c r="Z183" s="413">
        <v>353.29219800000004</v>
      </c>
      <c r="AA183" s="413">
        <v>299.45017200000001</v>
      </c>
      <c r="AB183" s="413">
        <v>1115.9313060000002</v>
      </c>
      <c r="AC183" s="411">
        <v>84.759916492693108</v>
      </c>
      <c r="AD183" s="411">
        <v>315.86638830897704</v>
      </c>
    </row>
    <row r="184" spans="1:30" s="228" customFormat="1" ht="13.5" customHeight="1" outlineLevel="1">
      <c r="A184" s="410" t="s">
        <v>1008</v>
      </c>
      <c r="B184" s="31" t="s">
        <v>910</v>
      </c>
      <c r="C184" s="31">
        <v>125</v>
      </c>
      <c r="D184" s="31">
        <v>4</v>
      </c>
      <c r="E184" s="31" t="s">
        <v>409</v>
      </c>
      <c r="F184" s="53">
        <v>100</v>
      </c>
      <c r="G184" s="411">
        <v>1489</v>
      </c>
      <c r="H184" s="412"/>
      <c r="I184" s="412">
        <v>48.96</v>
      </c>
      <c r="J184" s="412"/>
      <c r="K184" s="412">
        <v>80.3</v>
      </c>
      <c r="L184" s="412"/>
      <c r="M184" s="412">
        <v>107.04</v>
      </c>
      <c r="N184" s="412"/>
      <c r="O184" s="412">
        <v>138.19999999999999</v>
      </c>
      <c r="P184" s="412"/>
      <c r="Q184" s="412">
        <v>903</v>
      </c>
      <c r="R184" s="53" t="s">
        <v>231</v>
      </c>
      <c r="S184" s="53" t="s">
        <v>194</v>
      </c>
      <c r="T184" s="412">
        <v>94.694248338870452</v>
      </c>
      <c r="U184" s="412">
        <v>95.138081395348848</v>
      </c>
      <c r="V184" s="412">
        <v>95</v>
      </c>
      <c r="W184" s="412">
        <v>73.5</v>
      </c>
      <c r="X184" s="412">
        <v>82.3</v>
      </c>
      <c r="Y184" s="412">
        <v>85.13</v>
      </c>
      <c r="Z184" s="413">
        <v>352.85</v>
      </c>
      <c r="AA184" s="413">
        <v>645.71550000000002</v>
      </c>
      <c r="AB184" s="413">
        <v>952.69500000000005</v>
      </c>
      <c r="AC184" s="411">
        <v>183</v>
      </c>
      <c r="AD184" s="411">
        <v>270</v>
      </c>
    </row>
    <row r="185" spans="1:30" s="228" customFormat="1" ht="13.5" hidden="1" customHeight="1" outlineLevel="1">
      <c r="A185" s="410" t="s">
        <v>1009</v>
      </c>
      <c r="B185" s="31" t="s">
        <v>910</v>
      </c>
      <c r="C185" s="31">
        <v>150</v>
      </c>
      <c r="D185" s="31">
        <v>4</v>
      </c>
      <c r="E185" s="31" t="s">
        <v>411</v>
      </c>
      <c r="F185" s="53">
        <v>125</v>
      </c>
      <c r="G185" s="411">
        <v>1486</v>
      </c>
      <c r="H185" s="412"/>
      <c r="I185" s="412">
        <v>53.9</v>
      </c>
      <c r="J185" s="412"/>
      <c r="K185" s="412">
        <v>96.8</v>
      </c>
      <c r="L185" s="412"/>
      <c r="M185" s="412">
        <v>132.5</v>
      </c>
      <c r="N185" s="412"/>
      <c r="O185" s="412">
        <v>172.5</v>
      </c>
      <c r="P185" s="412"/>
      <c r="Q185" s="412">
        <v>1034</v>
      </c>
      <c r="R185" s="53" t="s">
        <v>2179</v>
      </c>
      <c r="S185" s="53" t="s">
        <v>194</v>
      </c>
      <c r="T185" s="412">
        <v>95.091205007824726</v>
      </c>
      <c r="U185" s="412">
        <v>95.51873761085028</v>
      </c>
      <c r="V185" s="412">
        <v>95.3</v>
      </c>
      <c r="W185" s="412">
        <v>76.5</v>
      </c>
      <c r="X185" s="412">
        <v>83.45</v>
      </c>
      <c r="Y185" s="412">
        <v>85.66</v>
      </c>
      <c r="Z185" s="413">
        <v>441.9</v>
      </c>
      <c r="AA185" s="413">
        <v>733.55399999999997</v>
      </c>
      <c r="AB185" s="413">
        <v>1011.9509999999999</v>
      </c>
      <c r="AC185" s="411">
        <v>166</v>
      </c>
      <c r="AD185" s="411">
        <v>229</v>
      </c>
    </row>
    <row r="186" spans="1:30" s="228" customFormat="1" ht="13.5" hidden="1" customHeight="1" outlineLevel="1">
      <c r="A186" s="410" t="s">
        <v>1010</v>
      </c>
      <c r="B186" s="31" t="s">
        <v>910</v>
      </c>
      <c r="C186" s="31">
        <v>200</v>
      </c>
      <c r="D186" s="31">
        <v>4</v>
      </c>
      <c r="E186" s="31" t="s">
        <v>413</v>
      </c>
      <c r="F186" s="53">
        <v>150</v>
      </c>
      <c r="G186" s="411">
        <v>1489.4</v>
      </c>
      <c r="H186" s="412"/>
      <c r="I186" s="412">
        <v>75.599999999999994</v>
      </c>
      <c r="J186" s="412"/>
      <c r="K186" s="412">
        <v>121.65</v>
      </c>
      <c r="L186" s="412"/>
      <c r="M186" s="412">
        <v>162.1</v>
      </c>
      <c r="N186" s="412"/>
      <c r="O186" s="412">
        <v>207.36</v>
      </c>
      <c r="P186" s="412"/>
      <c r="Q186" s="412">
        <v>1522</v>
      </c>
      <c r="R186" s="53" t="s">
        <v>222</v>
      </c>
      <c r="S186" s="53" t="s">
        <v>194</v>
      </c>
      <c r="T186" s="412">
        <v>95.371387133533617</v>
      </c>
      <c r="U186" s="412">
        <v>95.668186056148343</v>
      </c>
      <c r="V186" s="412">
        <v>95.5</v>
      </c>
      <c r="W186" s="412">
        <v>72.5</v>
      </c>
      <c r="X186" s="412">
        <v>91.3</v>
      </c>
      <c r="Y186" s="412">
        <v>84.93</v>
      </c>
      <c r="Z186" s="413">
        <v>529.14</v>
      </c>
      <c r="AA186" s="413">
        <v>1301.6844000000001</v>
      </c>
      <c r="AB186" s="413">
        <v>1645.6254000000001</v>
      </c>
      <c r="AC186" s="411">
        <v>246</v>
      </c>
      <c r="AD186" s="411">
        <v>311</v>
      </c>
    </row>
    <row r="187" spans="1:30" s="228" customFormat="1" ht="13.5" hidden="1" customHeight="1" outlineLevel="1">
      <c r="A187" s="410" t="s">
        <v>1011</v>
      </c>
      <c r="B187" s="31" t="s">
        <v>910</v>
      </c>
      <c r="C187" s="31">
        <v>250</v>
      </c>
      <c r="D187" s="31">
        <v>4</v>
      </c>
      <c r="E187" s="31" t="s">
        <v>421</v>
      </c>
      <c r="F187" s="53">
        <v>200</v>
      </c>
      <c r="G187" s="411">
        <v>1494</v>
      </c>
      <c r="H187" s="412"/>
      <c r="I187" s="412">
        <v>84.3</v>
      </c>
      <c r="J187" s="412"/>
      <c r="K187" s="412">
        <v>127.01</v>
      </c>
      <c r="L187" s="412"/>
      <c r="M187" s="412">
        <v>165.6</v>
      </c>
      <c r="N187" s="412"/>
      <c r="O187" s="412">
        <v>209</v>
      </c>
      <c r="P187" s="412"/>
      <c r="Q187" s="412">
        <v>1993</v>
      </c>
      <c r="R187" s="53" t="s">
        <v>222</v>
      </c>
      <c r="S187" s="53" t="s">
        <v>989</v>
      </c>
      <c r="T187" s="412">
        <v>95.008999896790186</v>
      </c>
      <c r="U187" s="412">
        <v>95.67146248322841</v>
      </c>
      <c r="V187" s="412">
        <v>95.8</v>
      </c>
      <c r="W187" s="412">
        <v>69.7</v>
      </c>
      <c r="X187" s="412">
        <v>79.599999999999994</v>
      </c>
      <c r="Y187" s="412">
        <v>83.94</v>
      </c>
      <c r="Z187" s="413">
        <v>527.6</v>
      </c>
      <c r="AA187" s="413">
        <v>733.36400000000003</v>
      </c>
      <c r="AB187" s="413">
        <v>1076.3040000000001</v>
      </c>
      <c r="AC187" s="411">
        <v>139</v>
      </c>
      <c r="AD187" s="411">
        <v>204</v>
      </c>
    </row>
    <row r="188" spans="1:30" s="228" customFormat="1" ht="13.5" hidden="1" customHeight="1" outlineLevel="1">
      <c r="A188" s="410" t="s">
        <v>1013</v>
      </c>
      <c r="B188" s="31" t="s">
        <v>910</v>
      </c>
      <c r="C188" s="31">
        <v>100</v>
      </c>
      <c r="D188" s="31">
        <v>6</v>
      </c>
      <c r="E188" s="31" t="s">
        <v>409</v>
      </c>
      <c r="F188" s="53">
        <v>75</v>
      </c>
      <c r="G188" s="411">
        <v>992</v>
      </c>
      <c r="H188" s="412"/>
      <c r="I188" s="412">
        <v>45.4</v>
      </c>
      <c r="J188" s="412"/>
      <c r="K188" s="412">
        <v>62.759440681733778</v>
      </c>
      <c r="L188" s="412"/>
      <c r="M188" s="412">
        <v>84.899577289813649</v>
      </c>
      <c r="N188" s="412"/>
      <c r="O188" s="412">
        <v>109.53</v>
      </c>
      <c r="P188" s="412"/>
      <c r="Q188" s="412">
        <v>791.58</v>
      </c>
      <c r="R188" s="53" t="s">
        <v>222</v>
      </c>
      <c r="S188" s="53" t="s">
        <v>194</v>
      </c>
      <c r="T188" s="412">
        <v>93.606260527704492</v>
      </c>
      <c r="U188" s="412">
        <v>89.525354614151595</v>
      </c>
      <c r="V188" s="412">
        <v>94.1</v>
      </c>
      <c r="W188" s="412">
        <v>71.927822303640937</v>
      </c>
      <c r="X188" s="412">
        <v>79.211174719487062</v>
      </c>
      <c r="Y188" s="412">
        <v>82</v>
      </c>
      <c r="Z188" s="413">
        <v>397.20663947999998</v>
      </c>
      <c r="AA188" s="413">
        <v>795.19577603977552</v>
      </c>
      <c r="AB188" s="413">
        <v>1195.8620853496463</v>
      </c>
      <c r="AC188" s="411">
        <v>200.197</v>
      </c>
      <c r="AD188" s="411">
        <v>301.06799999999998</v>
      </c>
    </row>
    <row r="189" spans="1:30" s="228" customFormat="1" ht="13.5" hidden="1" customHeight="1" outlineLevel="1">
      <c r="A189" s="410" t="s">
        <v>1014</v>
      </c>
      <c r="B189" s="31" t="s">
        <v>910</v>
      </c>
      <c r="C189" s="31">
        <v>125</v>
      </c>
      <c r="D189" s="31">
        <v>6</v>
      </c>
      <c r="E189" s="31" t="s">
        <v>411</v>
      </c>
      <c r="F189" s="53">
        <v>100</v>
      </c>
      <c r="G189" s="411">
        <v>990</v>
      </c>
      <c r="H189" s="412"/>
      <c r="I189" s="412">
        <v>46.29</v>
      </c>
      <c r="J189" s="412"/>
      <c r="K189" s="412">
        <v>77.717670364500805</v>
      </c>
      <c r="L189" s="412"/>
      <c r="M189" s="412">
        <v>107.23938193343899</v>
      </c>
      <c r="N189" s="412"/>
      <c r="O189" s="412">
        <v>139.88</v>
      </c>
      <c r="P189" s="412"/>
      <c r="Q189" s="412">
        <v>888.92</v>
      </c>
      <c r="R189" s="53" t="s">
        <v>231</v>
      </c>
      <c r="S189" s="53" t="s">
        <v>194</v>
      </c>
      <c r="T189" s="412">
        <v>95.055287659574461</v>
      </c>
      <c r="U189" s="412">
        <v>95.075012765957453</v>
      </c>
      <c r="V189" s="412">
        <v>94.6</v>
      </c>
      <c r="W189" s="412">
        <v>75.65596853266446</v>
      </c>
      <c r="X189" s="412">
        <v>82.216736974119257</v>
      </c>
      <c r="Y189" s="412">
        <v>84.49</v>
      </c>
      <c r="Z189" s="413">
        <v>530.6537321400001</v>
      </c>
      <c r="AA189" s="413">
        <v>1025.1168797480523</v>
      </c>
      <c r="AB189" s="413">
        <v>1212.5437779399003</v>
      </c>
      <c r="AC189" s="411">
        <v>193.18</v>
      </c>
      <c r="AD189" s="411">
        <v>228.5</v>
      </c>
    </row>
    <row r="190" spans="1:30" s="228" customFormat="1" ht="13.5" hidden="1" customHeight="1" outlineLevel="1">
      <c r="A190" s="410" t="s">
        <v>1015</v>
      </c>
      <c r="B190" s="31" t="s">
        <v>910</v>
      </c>
      <c r="C190" s="31">
        <v>150</v>
      </c>
      <c r="D190" s="31">
        <v>6</v>
      </c>
      <c r="E190" s="31" t="s">
        <v>413</v>
      </c>
      <c r="F190" s="53">
        <v>125</v>
      </c>
      <c r="G190" s="411">
        <v>994</v>
      </c>
      <c r="H190" s="412"/>
      <c r="I190" s="412">
        <v>65.680000000000007</v>
      </c>
      <c r="J190" s="412"/>
      <c r="K190" s="412">
        <v>89.183966912274457</v>
      </c>
      <c r="L190" s="412"/>
      <c r="M190" s="412">
        <v>115.45375954866269</v>
      </c>
      <c r="N190" s="412"/>
      <c r="O190" s="412">
        <v>145.01</v>
      </c>
      <c r="P190" s="412"/>
      <c r="Q190" s="412">
        <v>1215</v>
      </c>
      <c r="R190" s="53" t="s">
        <v>222</v>
      </c>
      <c r="S190" s="53" t="s">
        <v>194</v>
      </c>
      <c r="T190" s="412">
        <v>94.123502582218066</v>
      </c>
      <c r="U190" s="412">
        <v>94.812475203859321</v>
      </c>
      <c r="V190" s="412">
        <v>94.9</v>
      </c>
      <c r="W190" s="412">
        <v>66.297466743782522</v>
      </c>
      <c r="X190" s="412">
        <v>76.248791208791204</v>
      </c>
      <c r="Y190" s="412">
        <v>80.86</v>
      </c>
      <c r="Z190" s="413">
        <v>528.58118292000006</v>
      </c>
      <c r="AA190" s="413">
        <v>1469.4556885176</v>
      </c>
      <c r="AB190" s="413">
        <v>1850.0341402200002</v>
      </c>
      <c r="AC190" s="411">
        <v>278</v>
      </c>
      <c r="AD190" s="411">
        <v>350</v>
      </c>
    </row>
    <row r="191" spans="1:30" s="228" customFormat="1" ht="13.5" hidden="1" customHeight="1" outlineLevel="1">
      <c r="A191" s="410" t="s">
        <v>1016</v>
      </c>
      <c r="B191" s="31" t="s">
        <v>910</v>
      </c>
      <c r="C191" s="31">
        <v>200</v>
      </c>
      <c r="D191" s="31">
        <v>6</v>
      </c>
      <c r="E191" s="31" t="s">
        <v>421</v>
      </c>
      <c r="F191" s="53">
        <v>150</v>
      </c>
      <c r="G191" s="411">
        <v>990</v>
      </c>
      <c r="H191" s="412"/>
      <c r="I191" s="412">
        <v>87</v>
      </c>
      <c r="J191" s="412"/>
      <c r="K191" s="412">
        <v>132</v>
      </c>
      <c r="L191" s="412"/>
      <c r="M191" s="412">
        <v>168.5</v>
      </c>
      <c r="N191" s="412"/>
      <c r="O191" s="412">
        <v>214</v>
      </c>
      <c r="P191" s="412"/>
      <c r="Q191" s="412">
        <v>1396</v>
      </c>
      <c r="R191" s="53" t="s">
        <v>231</v>
      </c>
      <c r="S191" s="53" t="s">
        <v>194</v>
      </c>
      <c r="T191" s="412">
        <v>95.3</v>
      </c>
      <c r="U191" s="412">
        <v>95.5</v>
      </c>
      <c r="V191" s="412">
        <v>95.2</v>
      </c>
      <c r="W191" s="412">
        <v>67.3</v>
      </c>
      <c r="X191" s="412">
        <v>78.8</v>
      </c>
      <c r="Y191" s="412">
        <v>83</v>
      </c>
      <c r="Z191" s="413">
        <v>795.2</v>
      </c>
      <c r="AA191" s="413">
        <v>1595.6</v>
      </c>
      <c r="AB191" s="413">
        <v>2464.5</v>
      </c>
      <c r="AC191" s="411">
        <v>201</v>
      </c>
      <c r="AD191" s="411">
        <v>310</v>
      </c>
    </row>
    <row r="192" spans="1:30" s="228" customFormat="1" ht="13.5" hidden="1" customHeight="1" outlineLevel="1">
      <c r="A192" s="410" t="s">
        <v>1017</v>
      </c>
      <c r="B192" s="31" t="s">
        <v>910</v>
      </c>
      <c r="C192" s="31">
        <v>250</v>
      </c>
      <c r="D192" s="31">
        <v>6</v>
      </c>
      <c r="E192" s="31" t="s">
        <v>421</v>
      </c>
      <c r="F192" s="53">
        <v>200</v>
      </c>
      <c r="G192" s="411">
        <v>987</v>
      </c>
      <c r="H192" s="412"/>
      <c r="I192" s="412">
        <v>86.7</v>
      </c>
      <c r="J192" s="412"/>
      <c r="K192" s="412">
        <v>155</v>
      </c>
      <c r="L192" s="412"/>
      <c r="M192" s="412">
        <v>213</v>
      </c>
      <c r="N192" s="412"/>
      <c r="O192" s="412">
        <v>279</v>
      </c>
      <c r="P192" s="412"/>
      <c r="Q192" s="412">
        <v>1608</v>
      </c>
      <c r="R192" s="53" t="s">
        <v>2179</v>
      </c>
      <c r="S192" s="53" t="s">
        <v>194</v>
      </c>
      <c r="T192" s="412">
        <v>96.2</v>
      </c>
      <c r="U192" s="412">
        <v>96.2</v>
      </c>
      <c r="V192" s="412">
        <v>95.5</v>
      </c>
      <c r="W192" s="412">
        <v>76.099999999999994</v>
      </c>
      <c r="X192" s="412">
        <v>83.1</v>
      </c>
      <c r="Y192" s="412">
        <v>85.2</v>
      </c>
      <c r="Z192" s="413">
        <v>1063.5</v>
      </c>
      <c r="AA192" s="413">
        <v>1278</v>
      </c>
      <c r="AB192" s="413">
        <v>1981.8</v>
      </c>
      <c r="AC192" s="411">
        <v>120</v>
      </c>
      <c r="AD192" s="411">
        <v>186</v>
      </c>
    </row>
    <row r="193" spans="1:30" s="228" customFormat="1" ht="13.5" customHeight="1" outlineLevel="1">
      <c r="A193" s="410" t="s">
        <v>1022</v>
      </c>
      <c r="B193" s="31" t="s">
        <v>910</v>
      </c>
      <c r="C193" s="31">
        <v>125</v>
      </c>
      <c r="D193" s="31">
        <v>4</v>
      </c>
      <c r="E193" s="31" t="s">
        <v>423</v>
      </c>
      <c r="F193" s="53">
        <v>100</v>
      </c>
      <c r="G193" s="411">
        <v>1489</v>
      </c>
      <c r="H193" s="412"/>
      <c r="I193" s="412">
        <v>48.96</v>
      </c>
      <c r="J193" s="412"/>
      <c r="K193" s="412">
        <v>80.3</v>
      </c>
      <c r="L193" s="412"/>
      <c r="M193" s="412">
        <v>107.04</v>
      </c>
      <c r="N193" s="412"/>
      <c r="O193" s="412">
        <v>138.19999999999999</v>
      </c>
      <c r="P193" s="412"/>
      <c r="Q193" s="412">
        <v>903</v>
      </c>
      <c r="R193" s="53" t="s">
        <v>231</v>
      </c>
      <c r="S193" s="53" t="s">
        <v>194</v>
      </c>
      <c r="T193" s="412">
        <v>94.694248338870452</v>
      </c>
      <c r="U193" s="412">
        <v>95.138081395348848</v>
      </c>
      <c r="V193" s="412">
        <v>95</v>
      </c>
      <c r="W193" s="412">
        <v>73.5</v>
      </c>
      <c r="X193" s="412">
        <v>82.3</v>
      </c>
      <c r="Y193" s="412">
        <v>85.13</v>
      </c>
      <c r="Z193" s="413">
        <v>352.85</v>
      </c>
      <c r="AA193" s="413">
        <v>645.71550000000002</v>
      </c>
      <c r="AB193" s="413">
        <v>952.69500000000005</v>
      </c>
      <c r="AC193" s="411">
        <v>183</v>
      </c>
      <c r="AD193" s="411">
        <v>270</v>
      </c>
    </row>
    <row r="194" spans="1:30" s="228" customFormat="1" ht="13.5" hidden="1" customHeight="1" outlineLevel="1">
      <c r="A194" s="410" t="s">
        <v>1023</v>
      </c>
      <c r="B194" s="31" t="s">
        <v>910</v>
      </c>
      <c r="C194" s="31">
        <v>150</v>
      </c>
      <c r="D194" s="31">
        <v>4</v>
      </c>
      <c r="E194" s="31" t="s">
        <v>425</v>
      </c>
      <c r="F194" s="53">
        <v>125</v>
      </c>
      <c r="G194" s="411">
        <v>1486</v>
      </c>
      <c r="H194" s="412"/>
      <c r="I194" s="412">
        <v>53.9</v>
      </c>
      <c r="J194" s="412"/>
      <c r="K194" s="412">
        <v>96.8</v>
      </c>
      <c r="L194" s="412"/>
      <c r="M194" s="412">
        <v>132.5</v>
      </c>
      <c r="N194" s="412"/>
      <c r="O194" s="412">
        <v>172.5</v>
      </c>
      <c r="P194" s="412"/>
      <c r="Q194" s="412">
        <v>1034</v>
      </c>
      <c r="R194" s="53" t="s">
        <v>2179</v>
      </c>
      <c r="S194" s="53" t="s">
        <v>194</v>
      </c>
      <c r="T194" s="412">
        <v>95.091205007824726</v>
      </c>
      <c r="U194" s="412">
        <v>95.51873761085028</v>
      </c>
      <c r="V194" s="412">
        <v>95.3</v>
      </c>
      <c r="W194" s="412">
        <v>76.5</v>
      </c>
      <c r="X194" s="412">
        <v>83.45</v>
      </c>
      <c r="Y194" s="412">
        <v>85.66</v>
      </c>
      <c r="Z194" s="413">
        <v>441.9</v>
      </c>
      <c r="AA194" s="413">
        <v>733.55399999999997</v>
      </c>
      <c r="AB194" s="413">
        <v>1011.9509999999999</v>
      </c>
      <c r="AC194" s="411">
        <v>166</v>
      </c>
      <c r="AD194" s="411">
        <v>229</v>
      </c>
    </row>
    <row r="195" spans="1:30" s="228" customFormat="1" ht="13.5" hidden="1" customHeight="1" outlineLevel="1">
      <c r="A195" s="410" t="s">
        <v>1024</v>
      </c>
      <c r="B195" s="31" t="s">
        <v>910</v>
      </c>
      <c r="C195" s="31">
        <v>200</v>
      </c>
      <c r="D195" s="31">
        <v>4</v>
      </c>
      <c r="E195" s="31" t="s">
        <v>427</v>
      </c>
      <c r="F195" s="53">
        <v>150</v>
      </c>
      <c r="G195" s="411">
        <v>1489.4</v>
      </c>
      <c r="H195" s="412"/>
      <c r="I195" s="412">
        <v>75.599999999999994</v>
      </c>
      <c r="J195" s="412"/>
      <c r="K195" s="412">
        <v>121.65</v>
      </c>
      <c r="L195" s="412"/>
      <c r="M195" s="412">
        <v>162.1</v>
      </c>
      <c r="N195" s="412"/>
      <c r="O195" s="412">
        <v>207.36</v>
      </c>
      <c r="P195" s="412"/>
      <c r="Q195" s="412">
        <v>1522</v>
      </c>
      <c r="R195" s="53" t="s">
        <v>222</v>
      </c>
      <c r="S195" s="53" t="s">
        <v>194</v>
      </c>
      <c r="T195" s="412">
        <v>95.371387133533617</v>
      </c>
      <c r="U195" s="412">
        <v>95.668186056148343</v>
      </c>
      <c r="V195" s="412">
        <v>95.5</v>
      </c>
      <c r="W195" s="412">
        <v>72.5</v>
      </c>
      <c r="X195" s="412">
        <v>91.3</v>
      </c>
      <c r="Y195" s="412">
        <v>84.93</v>
      </c>
      <c r="Z195" s="413">
        <v>529.14</v>
      </c>
      <c r="AA195" s="413">
        <v>1301.6844000000001</v>
      </c>
      <c r="AB195" s="413">
        <v>1645.6254000000001</v>
      </c>
      <c r="AC195" s="411">
        <v>246</v>
      </c>
      <c r="AD195" s="411">
        <v>311</v>
      </c>
    </row>
    <row r="196" spans="1:30" s="228" customFormat="1" ht="13.5" hidden="1" customHeight="1" outlineLevel="1">
      <c r="A196" s="410" t="s">
        <v>1025</v>
      </c>
      <c r="B196" s="31" t="s">
        <v>910</v>
      </c>
      <c r="C196" s="31">
        <v>250</v>
      </c>
      <c r="D196" s="31">
        <v>4</v>
      </c>
      <c r="E196" s="31" t="s">
        <v>432</v>
      </c>
      <c r="F196" s="53">
        <v>200</v>
      </c>
      <c r="G196" s="411">
        <v>1494</v>
      </c>
      <c r="H196" s="412"/>
      <c r="I196" s="412">
        <v>84.3</v>
      </c>
      <c r="J196" s="412"/>
      <c r="K196" s="412">
        <v>127.01</v>
      </c>
      <c r="L196" s="412"/>
      <c r="M196" s="412">
        <v>165.6</v>
      </c>
      <c r="N196" s="412"/>
      <c r="O196" s="412">
        <v>209</v>
      </c>
      <c r="P196" s="412"/>
      <c r="Q196" s="412">
        <v>1993</v>
      </c>
      <c r="R196" s="53" t="s">
        <v>222</v>
      </c>
      <c r="S196" s="53" t="s">
        <v>989</v>
      </c>
      <c r="T196" s="412">
        <v>95.008999896790186</v>
      </c>
      <c r="U196" s="412">
        <v>95.67146248322841</v>
      </c>
      <c r="V196" s="412">
        <v>95.8</v>
      </c>
      <c r="W196" s="412">
        <v>69.7</v>
      </c>
      <c r="X196" s="412">
        <v>79.599999999999994</v>
      </c>
      <c r="Y196" s="412">
        <v>83.94</v>
      </c>
      <c r="Z196" s="413">
        <v>527.6</v>
      </c>
      <c r="AA196" s="413">
        <v>733.36400000000003</v>
      </c>
      <c r="AB196" s="413">
        <v>1076.3040000000001</v>
      </c>
      <c r="AC196" s="411">
        <v>139</v>
      </c>
      <c r="AD196" s="411">
        <v>204</v>
      </c>
    </row>
    <row r="197" spans="1:30" s="228" customFormat="1" ht="13.5" hidden="1" customHeight="1" outlineLevel="1">
      <c r="A197" s="410" t="s">
        <v>1027</v>
      </c>
      <c r="B197" s="31" t="s">
        <v>910</v>
      </c>
      <c r="C197" s="31">
        <v>100</v>
      </c>
      <c r="D197" s="31">
        <v>6</v>
      </c>
      <c r="E197" s="31" t="s">
        <v>423</v>
      </c>
      <c r="F197" s="53">
        <v>75</v>
      </c>
      <c r="G197" s="411">
        <v>992</v>
      </c>
      <c r="H197" s="412"/>
      <c r="I197" s="412">
        <v>45.4</v>
      </c>
      <c r="J197" s="412"/>
      <c r="K197" s="412">
        <v>62.759440681733778</v>
      </c>
      <c r="L197" s="412"/>
      <c r="M197" s="412">
        <v>84.899577289813649</v>
      </c>
      <c r="N197" s="412"/>
      <c r="O197" s="412">
        <v>109.53</v>
      </c>
      <c r="P197" s="412"/>
      <c r="Q197" s="412">
        <v>791.58</v>
      </c>
      <c r="R197" s="53" t="s">
        <v>222</v>
      </c>
      <c r="S197" s="53" t="s">
        <v>194</v>
      </c>
      <c r="T197" s="412">
        <v>93.606260527704492</v>
      </c>
      <c r="U197" s="412">
        <v>89.525354614151595</v>
      </c>
      <c r="V197" s="412">
        <v>94.1</v>
      </c>
      <c r="W197" s="412">
        <v>71.927822303640937</v>
      </c>
      <c r="X197" s="412">
        <v>79.211174719487062</v>
      </c>
      <c r="Y197" s="412">
        <v>82</v>
      </c>
      <c r="Z197" s="413">
        <v>397.20663947999998</v>
      </c>
      <c r="AA197" s="413">
        <v>795.19577603977552</v>
      </c>
      <c r="AB197" s="413">
        <v>1195.8620853496463</v>
      </c>
      <c r="AC197" s="411">
        <v>200.197</v>
      </c>
      <c r="AD197" s="411">
        <v>301.06799999999998</v>
      </c>
    </row>
    <row r="198" spans="1:30" s="228" customFormat="1" ht="13.5" hidden="1" customHeight="1" outlineLevel="1">
      <c r="A198" s="410" t="s">
        <v>1028</v>
      </c>
      <c r="B198" s="31" t="s">
        <v>910</v>
      </c>
      <c r="C198" s="31">
        <v>125</v>
      </c>
      <c r="D198" s="31">
        <v>6</v>
      </c>
      <c r="E198" s="31" t="s">
        <v>425</v>
      </c>
      <c r="F198" s="53">
        <v>100</v>
      </c>
      <c r="G198" s="411">
        <v>990</v>
      </c>
      <c r="H198" s="412"/>
      <c r="I198" s="412">
        <v>46.29</v>
      </c>
      <c r="J198" s="412"/>
      <c r="K198" s="412">
        <v>77.717670364500805</v>
      </c>
      <c r="L198" s="412"/>
      <c r="M198" s="412">
        <v>107.23938193343899</v>
      </c>
      <c r="N198" s="412"/>
      <c r="O198" s="412">
        <v>139.88</v>
      </c>
      <c r="P198" s="412"/>
      <c r="Q198" s="412">
        <v>888.92</v>
      </c>
      <c r="R198" s="53" t="s">
        <v>231</v>
      </c>
      <c r="S198" s="53" t="s">
        <v>194</v>
      </c>
      <c r="T198" s="412">
        <v>95.055287659574461</v>
      </c>
      <c r="U198" s="412">
        <v>95.075012765957453</v>
      </c>
      <c r="V198" s="412">
        <v>94.6</v>
      </c>
      <c r="W198" s="412">
        <v>75.65596853266446</v>
      </c>
      <c r="X198" s="412">
        <v>82.216736974119257</v>
      </c>
      <c r="Y198" s="412">
        <v>84.49</v>
      </c>
      <c r="Z198" s="413">
        <v>530.6537321400001</v>
      </c>
      <c r="AA198" s="413">
        <v>1025.1168797480523</v>
      </c>
      <c r="AB198" s="413">
        <v>1212.5437779399003</v>
      </c>
      <c r="AC198" s="411">
        <v>193.18</v>
      </c>
      <c r="AD198" s="411">
        <v>228.5</v>
      </c>
    </row>
    <row r="199" spans="1:30" s="228" customFormat="1" ht="13.5" hidden="1" customHeight="1" outlineLevel="1">
      <c r="A199" s="410" t="s">
        <v>1029</v>
      </c>
      <c r="B199" s="31" t="s">
        <v>910</v>
      </c>
      <c r="C199" s="31">
        <v>150</v>
      </c>
      <c r="D199" s="31">
        <v>6</v>
      </c>
      <c r="E199" s="31" t="s">
        <v>427</v>
      </c>
      <c r="F199" s="53">
        <v>125</v>
      </c>
      <c r="G199" s="411">
        <v>994</v>
      </c>
      <c r="H199" s="412"/>
      <c r="I199" s="412">
        <v>65.680000000000007</v>
      </c>
      <c r="J199" s="412"/>
      <c r="K199" s="412">
        <v>89.183966912274457</v>
      </c>
      <c r="L199" s="412"/>
      <c r="M199" s="412">
        <v>115.45375954866269</v>
      </c>
      <c r="N199" s="412"/>
      <c r="O199" s="412">
        <v>145.01</v>
      </c>
      <c r="P199" s="412"/>
      <c r="Q199" s="412">
        <v>1215</v>
      </c>
      <c r="R199" s="53" t="s">
        <v>222</v>
      </c>
      <c r="S199" s="53" t="s">
        <v>194</v>
      </c>
      <c r="T199" s="412">
        <v>94.123502582218066</v>
      </c>
      <c r="U199" s="412">
        <v>94.812475203859321</v>
      </c>
      <c r="V199" s="412">
        <v>94.9</v>
      </c>
      <c r="W199" s="412">
        <v>66.297466743782522</v>
      </c>
      <c r="X199" s="412">
        <v>76.248791208791204</v>
      </c>
      <c r="Y199" s="412">
        <v>80.86</v>
      </c>
      <c r="Z199" s="413">
        <v>528.58118292000006</v>
      </c>
      <c r="AA199" s="413">
        <v>1469.4556885176</v>
      </c>
      <c r="AB199" s="413">
        <v>1850.0341402200002</v>
      </c>
      <c r="AC199" s="411">
        <v>278</v>
      </c>
      <c r="AD199" s="411">
        <v>350</v>
      </c>
    </row>
    <row r="200" spans="1:30" s="228" customFormat="1" ht="13.5" hidden="1" customHeight="1" outlineLevel="1">
      <c r="A200" s="410" t="s">
        <v>1030</v>
      </c>
      <c r="B200" s="31" t="s">
        <v>910</v>
      </c>
      <c r="C200" s="31">
        <v>200</v>
      </c>
      <c r="D200" s="31">
        <v>6</v>
      </c>
      <c r="E200" s="31" t="s">
        <v>432</v>
      </c>
      <c r="F200" s="53">
        <v>150</v>
      </c>
      <c r="G200" s="411">
        <v>990</v>
      </c>
      <c r="H200" s="412"/>
      <c r="I200" s="412">
        <v>87</v>
      </c>
      <c r="J200" s="412"/>
      <c r="K200" s="412">
        <v>132</v>
      </c>
      <c r="L200" s="412"/>
      <c r="M200" s="412">
        <v>168.5</v>
      </c>
      <c r="N200" s="412"/>
      <c r="O200" s="412">
        <v>214</v>
      </c>
      <c r="P200" s="412"/>
      <c r="Q200" s="412">
        <v>1396</v>
      </c>
      <c r="R200" s="53" t="s">
        <v>231</v>
      </c>
      <c r="S200" s="53" t="s">
        <v>194</v>
      </c>
      <c r="T200" s="412">
        <v>95.3</v>
      </c>
      <c r="U200" s="412">
        <v>95.5</v>
      </c>
      <c r="V200" s="412">
        <v>95.2</v>
      </c>
      <c r="W200" s="412">
        <v>67.3</v>
      </c>
      <c r="X200" s="412">
        <v>78.8</v>
      </c>
      <c r="Y200" s="412">
        <v>83</v>
      </c>
      <c r="Z200" s="413">
        <v>795.2</v>
      </c>
      <c r="AA200" s="413">
        <v>1595.6</v>
      </c>
      <c r="AB200" s="413">
        <v>2464.5</v>
      </c>
      <c r="AC200" s="411">
        <v>201</v>
      </c>
      <c r="AD200" s="411">
        <v>310</v>
      </c>
    </row>
    <row r="201" spans="1:30" s="228" customFormat="1" ht="13.5" hidden="1" customHeight="1" outlineLevel="1">
      <c r="A201" s="410" t="s">
        <v>1031</v>
      </c>
      <c r="B201" s="31" t="s">
        <v>910</v>
      </c>
      <c r="C201" s="31">
        <v>250</v>
      </c>
      <c r="D201" s="31">
        <v>6</v>
      </c>
      <c r="E201" s="31" t="s">
        <v>432</v>
      </c>
      <c r="F201" s="53">
        <v>200</v>
      </c>
      <c r="G201" s="411">
        <v>987</v>
      </c>
      <c r="H201" s="412"/>
      <c r="I201" s="412">
        <v>86.7</v>
      </c>
      <c r="J201" s="412"/>
      <c r="K201" s="412">
        <v>155</v>
      </c>
      <c r="L201" s="412"/>
      <c r="M201" s="412">
        <v>213</v>
      </c>
      <c r="N201" s="412"/>
      <c r="O201" s="412">
        <v>279</v>
      </c>
      <c r="P201" s="412"/>
      <c r="Q201" s="412">
        <v>1608</v>
      </c>
      <c r="R201" s="53" t="s">
        <v>2179</v>
      </c>
      <c r="S201" s="53" t="s">
        <v>194</v>
      </c>
      <c r="T201" s="412">
        <v>96.2</v>
      </c>
      <c r="U201" s="412">
        <v>96.2</v>
      </c>
      <c r="V201" s="412">
        <v>95.5</v>
      </c>
      <c r="W201" s="412">
        <v>76.099999999999994</v>
      </c>
      <c r="X201" s="412">
        <v>83.1</v>
      </c>
      <c r="Y201" s="412">
        <v>85.2</v>
      </c>
      <c r="Z201" s="413">
        <v>1063.5</v>
      </c>
      <c r="AA201" s="413">
        <v>1278</v>
      </c>
      <c r="AB201" s="413">
        <v>1981.8</v>
      </c>
      <c r="AC201" s="411">
        <v>120</v>
      </c>
      <c r="AD201" s="411">
        <v>186</v>
      </c>
    </row>
    <row r="202" spans="1:30" s="228" customFormat="1" ht="13.5" hidden="1" customHeight="1" outlineLevel="1">
      <c r="A202" s="410" t="s">
        <v>1059</v>
      </c>
      <c r="B202" s="31" t="s">
        <v>1060</v>
      </c>
      <c r="C202" s="31">
        <v>1</v>
      </c>
      <c r="D202" s="31">
        <v>2</v>
      </c>
      <c r="E202" s="31" t="s">
        <v>192</v>
      </c>
      <c r="F202" s="53">
        <v>0.75</v>
      </c>
      <c r="G202" s="411">
        <v>2930</v>
      </c>
      <c r="H202" s="412">
        <v>1.28</v>
      </c>
      <c r="I202" s="412">
        <v>0.64</v>
      </c>
      <c r="J202" s="412">
        <v>1.6479999999999999</v>
      </c>
      <c r="K202" s="412">
        <v>0.82399999999999995</v>
      </c>
      <c r="L202" s="412">
        <v>1.9958</v>
      </c>
      <c r="M202" s="412">
        <v>0.99790000000000001</v>
      </c>
      <c r="N202" s="412">
        <v>2.42</v>
      </c>
      <c r="O202" s="412">
        <v>1.21</v>
      </c>
      <c r="P202" s="412">
        <v>22.6</v>
      </c>
      <c r="Q202" s="412">
        <v>11.3</v>
      </c>
      <c r="R202" s="53" t="s">
        <v>193</v>
      </c>
      <c r="S202" s="53" t="s">
        <v>194</v>
      </c>
      <c r="T202" s="412">
        <v>74.5</v>
      </c>
      <c r="U202" s="412">
        <v>77.3</v>
      </c>
      <c r="V202" s="412">
        <v>77.8</v>
      </c>
      <c r="W202" s="412">
        <v>64.7</v>
      </c>
      <c r="X202" s="412">
        <v>77.2</v>
      </c>
      <c r="Y202" s="412">
        <v>84.4</v>
      </c>
      <c r="Z202" s="413">
        <v>1.3450180632000002</v>
      </c>
      <c r="AA202" s="413">
        <v>3.3515160098817605</v>
      </c>
      <c r="AB202" s="413">
        <v>5.2342722947491209</v>
      </c>
      <c r="AC202" s="411">
        <v>249.18</v>
      </c>
      <c r="AD202" s="411">
        <v>389.16</v>
      </c>
    </row>
    <row r="203" spans="1:30" s="228" customFormat="1" ht="13.5" hidden="1" customHeight="1" outlineLevel="1">
      <c r="A203" s="410" t="s">
        <v>1061</v>
      </c>
      <c r="B203" s="31" t="s">
        <v>1060</v>
      </c>
      <c r="C203" s="31">
        <v>1.5</v>
      </c>
      <c r="D203" s="31">
        <v>2</v>
      </c>
      <c r="E203" s="31" t="s">
        <v>192</v>
      </c>
      <c r="F203" s="53">
        <v>1</v>
      </c>
      <c r="G203" s="411">
        <v>2942.76</v>
      </c>
      <c r="H203" s="412">
        <v>2.12</v>
      </c>
      <c r="I203" s="412">
        <v>1.06</v>
      </c>
      <c r="J203" s="412">
        <v>2.52</v>
      </c>
      <c r="K203" s="412">
        <v>1.26</v>
      </c>
      <c r="L203" s="412">
        <v>2.9</v>
      </c>
      <c r="M203" s="412">
        <v>1.45</v>
      </c>
      <c r="N203" s="412">
        <v>3.38</v>
      </c>
      <c r="O203" s="412">
        <v>1.69</v>
      </c>
      <c r="P203" s="412">
        <v>32.119999999999997</v>
      </c>
      <c r="Q203" s="412">
        <v>16.059999999999999</v>
      </c>
      <c r="R203" s="53" t="s">
        <v>202</v>
      </c>
      <c r="S203" s="53" t="s">
        <v>194</v>
      </c>
      <c r="T203" s="412">
        <v>76.3</v>
      </c>
      <c r="U203" s="412">
        <v>79.599999999999994</v>
      </c>
      <c r="V203" s="412">
        <v>80.7</v>
      </c>
      <c r="W203" s="412">
        <v>55.54</v>
      </c>
      <c r="X203" s="412">
        <v>69.11</v>
      </c>
      <c r="Y203" s="412">
        <v>77.91</v>
      </c>
      <c r="Z203" s="413">
        <v>1.7860801392000003</v>
      </c>
      <c r="AA203" s="413">
        <v>5.3871749158550406</v>
      </c>
      <c r="AB203" s="413">
        <v>9.7139540530670416</v>
      </c>
      <c r="AC203" s="411">
        <v>301.62</v>
      </c>
      <c r="AD203" s="411">
        <v>543.87</v>
      </c>
    </row>
    <row r="204" spans="1:30" s="228" customFormat="1" ht="13.5" hidden="1" customHeight="1" outlineLevel="1">
      <c r="A204" s="410" t="s">
        <v>1062</v>
      </c>
      <c r="B204" s="31" t="s">
        <v>1060</v>
      </c>
      <c r="C204" s="31">
        <v>2</v>
      </c>
      <c r="D204" s="31">
        <v>2</v>
      </c>
      <c r="E204" s="31" t="s">
        <v>204</v>
      </c>
      <c r="F204" s="53">
        <v>1.5</v>
      </c>
      <c r="G204" s="411">
        <v>2924.45</v>
      </c>
      <c r="H204" s="412">
        <v>2.3959999999999999</v>
      </c>
      <c r="I204" s="412">
        <v>1.198</v>
      </c>
      <c r="J204" s="412">
        <v>3.08</v>
      </c>
      <c r="K204" s="412">
        <v>1.54</v>
      </c>
      <c r="L204" s="412">
        <v>3.76</v>
      </c>
      <c r="M204" s="412">
        <v>1.88</v>
      </c>
      <c r="N204" s="412">
        <v>4.5999999999999996</v>
      </c>
      <c r="O204" s="412">
        <v>2.2999999999999998</v>
      </c>
      <c r="P204" s="412">
        <v>37.880000000000003</v>
      </c>
      <c r="Q204" s="412">
        <v>18.940000000000001</v>
      </c>
      <c r="R204" s="53" t="s">
        <v>210</v>
      </c>
      <c r="S204" s="53" t="s">
        <v>194</v>
      </c>
      <c r="T204" s="412">
        <v>81.62</v>
      </c>
      <c r="U204" s="412">
        <v>83</v>
      </c>
      <c r="V204" s="412">
        <v>82.8</v>
      </c>
      <c r="W204" s="412">
        <v>63.97</v>
      </c>
      <c r="X204" s="412">
        <v>77.08</v>
      </c>
      <c r="Y204" s="412">
        <v>84.41</v>
      </c>
      <c r="Z204" s="413">
        <v>2.6949777918000004</v>
      </c>
      <c r="AA204" s="413">
        <v>6.9934673697210012</v>
      </c>
      <c r="AB204" s="413">
        <v>7.8151660984408213</v>
      </c>
      <c r="AC204" s="411">
        <v>259.5</v>
      </c>
      <c r="AD204" s="411">
        <v>289.99</v>
      </c>
    </row>
    <row r="205" spans="1:30" s="228" customFormat="1" ht="13.5" hidden="1" customHeight="1" outlineLevel="1">
      <c r="A205" s="410" t="s">
        <v>1063</v>
      </c>
      <c r="B205" s="31" t="s">
        <v>1060</v>
      </c>
      <c r="C205" s="31">
        <v>1</v>
      </c>
      <c r="D205" s="31">
        <v>4</v>
      </c>
      <c r="E205" s="31" t="s">
        <v>192</v>
      </c>
      <c r="F205" s="53">
        <v>0.75</v>
      </c>
      <c r="G205" s="411">
        <v>1458</v>
      </c>
      <c r="H205" s="412">
        <v>1.54</v>
      </c>
      <c r="I205" s="412">
        <v>0.77</v>
      </c>
      <c r="J205" s="412">
        <v>1.84</v>
      </c>
      <c r="K205" s="412">
        <v>0.92</v>
      </c>
      <c r="L205" s="412">
        <v>2.14</v>
      </c>
      <c r="M205" s="412">
        <v>1.07</v>
      </c>
      <c r="N205" s="412">
        <v>2.52</v>
      </c>
      <c r="O205" s="412">
        <v>1.26</v>
      </c>
      <c r="P205" s="412">
        <v>22.4</v>
      </c>
      <c r="Q205" s="412">
        <v>11.2</v>
      </c>
      <c r="R205" s="53" t="s">
        <v>193</v>
      </c>
      <c r="S205" s="53" t="s">
        <v>194</v>
      </c>
      <c r="T205" s="412">
        <v>78.56</v>
      </c>
      <c r="U205" s="412">
        <v>80.62</v>
      </c>
      <c r="V205" s="412">
        <v>80.8</v>
      </c>
      <c r="W205" s="412">
        <v>54.83</v>
      </c>
      <c r="X205" s="412">
        <v>68.77</v>
      </c>
      <c r="Y205" s="412">
        <v>77.7</v>
      </c>
      <c r="Z205" s="413">
        <v>2.7025746804000002</v>
      </c>
      <c r="AA205" s="413">
        <v>8.9852500399258819</v>
      </c>
      <c r="AB205" s="413">
        <v>13.053435706332001</v>
      </c>
      <c r="AC205" s="411">
        <v>332.47</v>
      </c>
      <c r="AD205" s="411">
        <v>483</v>
      </c>
    </row>
    <row r="206" spans="1:30" s="228" customFormat="1" ht="13.5" hidden="1" customHeight="1" outlineLevel="1">
      <c r="A206" s="410" t="s">
        <v>1064</v>
      </c>
      <c r="B206" s="31" t="s">
        <v>1060</v>
      </c>
      <c r="C206" s="31">
        <v>1.5</v>
      </c>
      <c r="D206" s="31">
        <v>4</v>
      </c>
      <c r="E206" s="31" t="s">
        <v>204</v>
      </c>
      <c r="F206" s="53">
        <v>1</v>
      </c>
      <c r="G206" s="411">
        <v>1456.7</v>
      </c>
      <c r="H206" s="412">
        <v>2.16</v>
      </c>
      <c r="I206" s="412">
        <v>1.08</v>
      </c>
      <c r="J206" s="412">
        <v>2.54</v>
      </c>
      <c r="K206" s="412">
        <v>1.27</v>
      </c>
      <c r="L206" s="412">
        <v>2.92</v>
      </c>
      <c r="M206" s="412">
        <v>1.46</v>
      </c>
      <c r="N206" s="412">
        <v>3.42</v>
      </c>
      <c r="O206" s="412">
        <v>1.71</v>
      </c>
      <c r="P206" s="412">
        <v>31.92</v>
      </c>
      <c r="Q206" s="412">
        <v>15.96</v>
      </c>
      <c r="R206" s="53" t="s">
        <v>202</v>
      </c>
      <c r="S206" s="53" t="s">
        <v>194</v>
      </c>
      <c r="T206" s="412">
        <v>80.180000000000007</v>
      </c>
      <c r="U206" s="412">
        <v>82.3</v>
      </c>
      <c r="V206" s="412">
        <v>82.5</v>
      </c>
      <c r="W206" s="412">
        <v>53.25</v>
      </c>
      <c r="X206" s="412">
        <v>67.319999999999993</v>
      </c>
      <c r="Y206" s="412">
        <v>76.540000000000006</v>
      </c>
      <c r="Z206" s="413">
        <v>3.6066781799999998</v>
      </c>
      <c r="AA206" s="413">
        <v>13.912761079349998</v>
      </c>
      <c r="AB206" s="413">
        <v>18.955979178444</v>
      </c>
      <c r="AC206" s="411">
        <v>385.75</v>
      </c>
      <c r="AD206" s="411">
        <v>525.58000000000004</v>
      </c>
    </row>
    <row r="207" spans="1:30" s="228" customFormat="1" ht="13.5" hidden="1" customHeight="1" outlineLevel="1">
      <c r="A207" s="410" t="s">
        <v>1065</v>
      </c>
      <c r="B207" s="31" t="s">
        <v>1060</v>
      </c>
      <c r="C207" s="31">
        <v>2</v>
      </c>
      <c r="D207" s="31">
        <v>4</v>
      </c>
      <c r="E207" s="31" t="s">
        <v>204</v>
      </c>
      <c r="F207" s="53">
        <v>1.5</v>
      </c>
      <c r="G207" s="411">
        <v>1450.2</v>
      </c>
      <c r="H207" s="412">
        <v>2.88</v>
      </c>
      <c r="I207" s="412">
        <v>1.44</v>
      </c>
      <c r="J207" s="412">
        <v>3.48</v>
      </c>
      <c r="K207" s="412">
        <v>1.74</v>
      </c>
      <c r="L207" s="412">
        <v>4.12</v>
      </c>
      <c r="M207" s="412">
        <v>2.06</v>
      </c>
      <c r="N207" s="412">
        <v>4.92</v>
      </c>
      <c r="O207" s="412">
        <v>2.46</v>
      </c>
      <c r="P207" s="412">
        <v>42.44</v>
      </c>
      <c r="Q207" s="412">
        <v>21.22</v>
      </c>
      <c r="R207" s="53" t="s">
        <v>193</v>
      </c>
      <c r="S207" s="53" t="s">
        <v>194</v>
      </c>
      <c r="T207" s="412">
        <v>83.29</v>
      </c>
      <c r="U207" s="412">
        <v>84.69</v>
      </c>
      <c r="V207" s="412">
        <v>84.2</v>
      </c>
      <c r="W207" s="412">
        <v>50.62</v>
      </c>
      <c r="X207" s="412">
        <v>71.489999999999995</v>
      </c>
      <c r="Y207" s="412">
        <v>80.2</v>
      </c>
      <c r="Z207" s="413">
        <v>5.4358319400000008</v>
      </c>
      <c r="AA207" s="413">
        <v>18.198621751926002</v>
      </c>
      <c r="AB207" s="413">
        <v>24.51016621746</v>
      </c>
      <c r="AC207" s="411">
        <v>334.79</v>
      </c>
      <c r="AD207" s="411">
        <v>450.9</v>
      </c>
    </row>
    <row r="208" spans="1:30" s="228" customFormat="1" ht="13.5" hidden="1" customHeight="1" outlineLevel="1">
      <c r="A208" s="410" t="s">
        <v>1066</v>
      </c>
      <c r="B208" s="31" t="s">
        <v>1060</v>
      </c>
      <c r="C208" s="31">
        <v>1</v>
      </c>
      <c r="D208" s="31">
        <v>6</v>
      </c>
      <c r="E208" s="31" t="s">
        <v>204</v>
      </c>
      <c r="F208" s="53">
        <v>0.75</v>
      </c>
      <c r="G208" s="411">
        <v>970</v>
      </c>
      <c r="H208" s="412">
        <v>1.94</v>
      </c>
      <c r="I208" s="412">
        <v>0.97</v>
      </c>
      <c r="J208" s="412">
        <v>2.2200000000000002</v>
      </c>
      <c r="K208" s="412">
        <v>1.1100000000000001</v>
      </c>
      <c r="L208" s="412">
        <v>2.56</v>
      </c>
      <c r="M208" s="412">
        <v>1.28</v>
      </c>
      <c r="N208" s="412">
        <v>3</v>
      </c>
      <c r="O208" s="412">
        <v>1.5</v>
      </c>
      <c r="P208" s="412">
        <v>19.12</v>
      </c>
      <c r="Q208" s="412">
        <v>9.56</v>
      </c>
      <c r="R208" s="53" t="s">
        <v>210</v>
      </c>
      <c r="S208" s="53" t="s">
        <v>194</v>
      </c>
      <c r="T208" s="412">
        <v>74.733143399810075</v>
      </c>
      <c r="U208" s="412">
        <v>76.93601614434948</v>
      </c>
      <c r="V208" s="412">
        <v>77</v>
      </c>
      <c r="W208" s="412">
        <v>44.235765340525965</v>
      </c>
      <c r="X208" s="412">
        <v>56.258192852326367</v>
      </c>
      <c r="Y208" s="412">
        <v>68.400000000000006</v>
      </c>
      <c r="Z208" s="413">
        <v>4.0889330937000006</v>
      </c>
      <c r="AA208" s="413">
        <v>11.060155125149134</v>
      </c>
      <c r="AB208" s="413">
        <v>15.803726407150503</v>
      </c>
      <c r="AC208" s="411">
        <v>270.49</v>
      </c>
      <c r="AD208" s="411">
        <v>386.5</v>
      </c>
    </row>
    <row r="209" spans="1:30" s="228" customFormat="1" ht="13.5" hidden="1" customHeight="1" outlineLevel="1">
      <c r="A209" s="410" t="s">
        <v>1067</v>
      </c>
      <c r="B209" s="31" t="s">
        <v>1060</v>
      </c>
      <c r="C209" s="31">
        <v>3</v>
      </c>
      <c r="D209" s="31">
        <v>2</v>
      </c>
      <c r="E209" s="31" t="s">
        <v>212</v>
      </c>
      <c r="F209" s="53">
        <v>2</v>
      </c>
      <c r="G209" s="411">
        <v>2943</v>
      </c>
      <c r="H209" s="412">
        <v>2.96</v>
      </c>
      <c r="I209" s="412">
        <v>1.48</v>
      </c>
      <c r="J209" s="412">
        <v>4.04</v>
      </c>
      <c r="K209" s="412">
        <v>2.02</v>
      </c>
      <c r="L209" s="412">
        <v>5.04</v>
      </c>
      <c r="M209" s="412">
        <v>2.52</v>
      </c>
      <c r="N209" s="412">
        <v>6.18</v>
      </c>
      <c r="O209" s="412">
        <v>3.09</v>
      </c>
      <c r="P209" s="412">
        <v>61.5</v>
      </c>
      <c r="Q209" s="412">
        <v>30.75</v>
      </c>
      <c r="R209" s="53" t="s">
        <v>202</v>
      </c>
      <c r="S209" s="53" t="s">
        <v>194</v>
      </c>
      <c r="T209" s="412">
        <v>81.905517087335255</v>
      </c>
      <c r="U209" s="412">
        <v>83.84266249720794</v>
      </c>
      <c r="V209" s="412">
        <v>84.2</v>
      </c>
      <c r="W209" s="412">
        <v>64.2</v>
      </c>
      <c r="X209" s="412">
        <v>75.83</v>
      </c>
      <c r="Y209" s="412">
        <v>81.8</v>
      </c>
      <c r="Z209" s="413">
        <v>3.5698000800000003</v>
      </c>
      <c r="AA209" s="413">
        <v>10.14885312</v>
      </c>
      <c r="AB209" s="413">
        <v>18.269410740000001</v>
      </c>
      <c r="AC209" s="411">
        <v>284.29752066115702</v>
      </c>
      <c r="AD209" s="411">
        <v>511.77685950413223</v>
      </c>
    </row>
    <row r="210" spans="1:30" s="228" customFormat="1" ht="13.5" hidden="1" customHeight="1" outlineLevel="1">
      <c r="A210" s="410" t="s">
        <v>1068</v>
      </c>
      <c r="B210" s="31" t="s">
        <v>1060</v>
      </c>
      <c r="C210" s="31">
        <v>5</v>
      </c>
      <c r="D210" s="31">
        <v>2</v>
      </c>
      <c r="E210" s="31" t="s">
        <v>215</v>
      </c>
      <c r="F210" s="53">
        <v>3</v>
      </c>
      <c r="G210" s="411">
        <v>2938</v>
      </c>
      <c r="H210" s="412">
        <v>3.88</v>
      </c>
      <c r="I210" s="412">
        <v>1.94</v>
      </c>
      <c r="J210" s="412">
        <v>5.56</v>
      </c>
      <c r="K210" s="412">
        <v>2.78</v>
      </c>
      <c r="L210" s="412">
        <v>7.1</v>
      </c>
      <c r="M210" s="412">
        <v>3.55</v>
      </c>
      <c r="N210" s="412">
        <v>8.86</v>
      </c>
      <c r="O210" s="412">
        <v>4.43</v>
      </c>
      <c r="P210" s="412">
        <v>84.66</v>
      </c>
      <c r="Q210" s="412">
        <v>42.33</v>
      </c>
      <c r="R210" s="53" t="s">
        <v>193</v>
      </c>
      <c r="S210" s="53" t="s">
        <v>194</v>
      </c>
      <c r="T210" s="412">
        <v>84.437953138815203</v>
      </c>
      <c r="U210" s="412">
        <v>85.852530946065428</v>
      </c>
      <c r="V210" s="412">
        <v>85.9</v>
      </c>
      <c r="W210" s="412">
        <v>68.599999999999994</v>
      </c>
      <c r="X210" s="412">
        <v>79.5</v>
      </c>
      <c r="Y210" s="412">
        <v>84.9</v>
      </c>
      <c r="Z210" s="413">
        <v>5.3620757399999999</v>
      </c>
      <c r="AA210" s="413">
        <v>15.038889180000002</v>
      </c>
      <c r="AB210" s="413">
        <v>28.838674200000003</v>
      </c>
      <c r="AC210" s="411">
        <v>280.4676753782669</v>
      </c>
      <c r="AD210" s="411">
        <v>537.82668500687771</v>
      </c>
    </row>
    <row r="211" spans="1:30" s="228" customFormat="1" ht="13.5" hidden="1" customHeight="1" outlineLevel="1">
      <c r="A211" s="410" t="s">
        <v>1069</v>
      </c>
      <c r="B211" s="31" t="s">
        <v>1060</v>
      </c>
      <c r="C211" s="31">
        <v>3</v>
      </c>
      <c r="D211" s="31">
        <v>4</v>
      </c>
      <c r="E211" s="31" t="s">
        <v>212</v>
      </c>
      <c r="F211" s="53">
        <v>2</v>
      </c>
      <c r="G211" s="411">
        <v>1472</v>
      </c>
      <c r="H211" s="412">
        <v>3.7</v>
      </c>
      <c r="I211" s="412">
        <v>1.85</v>
      </c>
      <c r="J211" s="412">
        <v>4.68</v>
      </c>
      <c r="K211" s="412">
        <v>2.34</v>
      </c>
      <c r="L211" s="412">
        <v>5.6</v>
      </c>
      <c r="M211" s="412">
        <v>2.8</v>
      </c>
      <c r="N211" s="412">
        <v>6.7</v>
      </c>
      <c r="O211" s="412">
        <v>3.35</v>
      </c>
      <c r="P211" s="412">
        <v>61.74</v>
      </c>
      <c r="Q211" s="412">
        <v>30.87</v>
      </c>
      <c r="R211" s="53" t="s">
        <v>202</v>
      </c>
      <c r="S211" s="53" t="s">
        <v>194</v>
      </c>
      <c r="T211" s="412">
        <v>81.565937072503417</v>
      </c>
      <c r="U211" s="412">
        <v>84.405380756953946</v>
      </c>
      <c r="V211" s="412">
        <v>85.3</v>
      </c>
      <c r="W211" s="412">
        <v>57.7</v>
      </c>
      <c r="X211" s="412">
        <v>69.8</v>
      </c>
      <c r="Y211" s="412">
        <v>76.900000000000006</v>
      </c>
      <c r="Z211" s="413">
        <v>7.1248489200000007</v>
      </c>
      <c r="AA211" s="413">
        <v>22.768538940000003</v>
      </c>
      <c r="AB211" s="413">
        <v>41.746009200000003</v>
      </c>
      <c r="AC211" s="411">
        <v>319.56521739130437</v>
      </c>
      <c r="AD211" s="411">
        <v>585.92132505175994</v>
      </c>
    </row>
    <row r="212" spans="1:30" s="228" customFormat="1" ht="13.5" hidden="1" customHeight="1" outlineLevel="1">
      <c r="A212" s="410" t="s">
        <v>1070</v>
      </c>
      <c r="B212" s="31" t="s">
        <v>1060</v>
      </c>
      <c r="C212" s="31">
        <v>5</v>
      </c>
      <c r="D212" s="31">
        <v>4</v>
      </c>
      <c r="E212" s="31" t="s">
        <v>215</v>
      </c>
      <c r="F212" s="53">
        <v>3</v>
      </c>
      <c r="G212" s="411">
        <v>1468</v>
      </c>
      <c r="H212" s="412">
        <v>5.74</v>
      </c>
      <c r="I212" s="412">
        <v>2.87</v>
      </c>
      <c r="J212" s="412">
        <v>7</v>
      </c>
      <c r="K212" s="412">
        <v>3.5</v>
      </c>
      <c r="L212" s="412">
        <v>8.3000000000000007</v>
      </c>
      <c r="M212" s="412">
        <v>4.1500000000000004</v>
      </c>
      <c r="N212" s="412">
        <v>9.9</v>
      </c>
      <c r="O212" s="412">
        <v>4.95</v>
      </c>
      <c r="P212" s="412">
        <v>91.34</v>
      </c>
      <c r="Q212" s="412">
        <v>45.67</v>
      </c>
      <c r="R212" s="53" t="s">
        <v>202</v>
      </c>
      <c r="S212" s="53" t="s">
        <v>989</v>
      </c>
      <c r="T212" s="412">
        <v>84.836310249307488</v>
      </c>
      <c r="U212" s="412">
        <v>86.527080332409966</v>
      </c>
      <c r="V212" s="412">
        <v>86.7</v>
      </c>
      <c r="W212" s="412">
        <v>54.92</v>
      </c>
      <c r="X212" s="412">
        <v>68.16</v>
      </c>
      <c r="Y212" s="412">
        <v>76.099999999999994</v>
      </c>
      <c r="Z212" s="413">
        <v>10.73890272</v>
      </c>
      <c r="AA212" s="413">
        <v>34.724418960000001</v>
      </c>
      <c r="AB212" s="413">
        <v>48.52420398000001</v>
      </c>
      <c r="AC212" s="411">
        <v>323.35164835164835</v>
      </c>
      <c r="AD212" s="411">
        <v>451.85439560439568</v>
      </c>
    </row>
    <row r="213" spans="1:30" s="228" customFormat="1" ht="13.5" hidden="1" customHeight="1" outlineLevel="1">
      <c r="A213" s="410" t="s">
        <v>1071</v>
      </c>
      <c r="B213" s="31" t="s">
        <v>1060</v>
      </c>
      <c r="C213" s="31">
        <v>1.5</v>
      </c>
      <c r="D213" s="31">
        <v>6</v>
      </c>
      <c r="E213" s="31" t="s">
        <v>212</v>
      </c>
      <c r="F213" s="53">
        <v>1</v>
      </c>
      <c r="G213" s="411">
        <v>973</v>
      </c>
      <c r="H213" s="412">
        <v>2.82</v>
      </c>
      <c r="I213" s="412">
        <v>1.41</v>
      </c>
      <c r="J213" s="412">
        <v>3.32</v>
      </c>
      <c r="K213" s="412">
        <v>1.66</v>
      </c>
      <c r="L213" s="412">
        <v>3.76</v>
      </c>
      <c r="M213" s="412">
        <v>1.88</v>
      </c>
      <c r="N213" s="412">
        <v>4.34</v>
      </c>
      <c r="O213" s="412">
        <v>2.17</v>
      </c>
      <c r="P213" s="412">
        <v>26.8</v>
      </c>
      <c r="Q213" s="412">
        <v>13.4</v>
      </c>
      <c r="R213" s="53" t="s">
        <v>210</v>
      </c>
      <c r="S213" s="53" t="s">
        <v>194</v>
      </c>
      <c r="T213" s="412">
        <v>75.7</v>
      </c>
      <c r="U213" s="412">
        <v>78.400000000000006</v>
      </c>
      <c r="V213" s="412">
        <v>78.900000000000006</v>
      </c>
      <c r="W213" s="412">
        <v>41.2</v>
      </c>
      <c r="X213" s="412">
        <v>52.6</v>
      </c>
      <c r="Y213" s="412">
        <v>60.4</v>
      </c>
      <c r="Z213" s="413">
        <v>5.4</v>
      </c>
      <c r="AA213" s="413">
        <v>14</v>
      </c>
      <c r="AB213" s="413">
        <v>24.7</v>
      </c>
      <c r="AC213" s="411">
        <v>259</v>
      </c>
      <c r="AD213" s="411">
        <v>457</v>
      </c>
    </row>
    <row r="214" spans="1:30" s="228" customFormat="1" ht="13.5" hidden="1" customHeight="1" outlineLevel="1">
      <c r="A214" s="410" t="s">
        <v>1072</v>
      </c>
      <c r="B214" s="31" t="s">
        <v>1060</v>
      </c>
      <c r="C214" s="31">
        <v>2</v>
      </c>
      <c r="D214" s="31">
        <v>6</v>
      </c>
      <c r="E214" s="31" t="s">
        <v>215</v>
      </c>
      <c r="F214" s="53">
        <v>1.5</v>
      </c>
      <c r="G214" s="411">
        <v>964</v>
      </c>
      <c r="H214" s="412">
        <v>3.7</v>
      </c>
      <c r="I214" s="412">
        <v>1.85</v>
      </c>
      <c r="J214" s="412">
        <v>4.4400000000000004</v>
      </c>
      <c r="K214" s="412">
        <v>2.2200000000000002</v>
      </c>
      <c r="L214" s="412">
        <v>5.14</v>
      </c>
      <c r="M214" s="412">
        <v>2.57</v>
      </c>
      <c r="N214" s="412">
        <v>6.04</v>
      </c>
      <c r="O214" s="412">
        <v>3.02</v>
      </c>
      <c r="P214" s="412">
        <v>33.4</v>
      </c>
      <c r="Q214" s="412">
        <v>16.7</v>
      </c>
      <c r="R214" s="53" t="s">
        <v>213</v>
      </c>
      <c r="S214" s="53" t="s">
        <v>194</v>
      </c>
      <c r="T214" s="412">
        <v>79.599999999999994</v>
      </c>
      <c r="U214" s="412">
        <v>81.2</v>
      </c>
      <c r="V214" s="412">
        <v>81.099999999999994</v>
      </c>
      <c r="W214" s="412">
        <v>44.7</v>
      </c>
      <c r="X214" s="412">
        <v>56.7</v>
      </c>
      <c r="Y214" s="412">
        <v>64.400000000000006</v>
      </c>
      <c r="Z214" s="413">
        <v>8.1999999999999993</v>
      </c>
      <c r="AA214" s="413">
        <v>18.399999999999999</v>
      </c>
      <c r="AB214" s="413">
        <v>27.1</v>
      </c>
      <c r="AC214" s="411">
        <v>225</v>
      </c>
      <c r="AD214" s="411">
        <v>332</v>
      </c>
    </row>
    <row r="215" spans="1:30" s="228" customFormat="1" ht="13.5" hidden="1" customHeight="1" outlineLevel="1">
      <c r="A215" s="410" t="s">
        <v>1075</v>
      </c>
      <c r="B215" s="31" t="s">
        <v>1060</v>
      </c>
      <c r="C215" s="31">
        <v>7.5</v>
      </c>
      <c r="D215" s="31">
        <v>2</v>
      </c>
      <c r="E215" s="31" t="s">
        <v>221</v>
      </c>
      <c r="F215" s="53">
        <v>5</v>
      </c>
      <c r="G215" s="411">
        <v>2941</v>
      </c>
      <c r="H215" s="412">
        <v>5.7</v>
      </c>
      <c r="I215" s="412">
        <v>2.85</v>
      </c>
      <c r="J215" s="412">
        <v>8.5399999999999991</v>
      </c>
      <c r="K215" s="412">
        <v>4.2699999999999996</v>
      </c>
      <c r="L215" s="412">
        <v>11.1</v>
      </c>
      <c r="M215" s="412">
        <v>5.55</v>
      </c>
      <c r="N215" s="412">
        <v>14</v>
      </c>
      <c r="O215" s="412">
        <v>7</v>
      </c>
      <c r="P215" s="412">
        <v>120</v>
      </c>
      <c r="Q215" s="412">
        <v>60</v>
      </c>
      <c r="R215" s="53" t="s">
        <v>213</v>
      </c>
      <c r="S215" s="53" t="s">
        <v>194</v>
      </c>
      <c r="T215" s="412">
        <v>87.679531079607415</v>
      </c>
      <c r="U215" s="412">
        <v>88.33135223555071</v>
      </c>
      <c r="V215" s="412">
        <v>87.9</v>
      </c>
      <c r="W215" s="412">
        <v>72.599999999999994</v>
      </c>
      <c r="X215" s="412">
        <v>83.12</v>
      </c>
      <c r="Y215" s="412">
        <v>88.1</v>
      </c>
      <c r="Z215" s="413">
        <v>8.93</v>
      </c>
      <c r="AA215" s="413">
        <v>20.717599999999997</v>
      </c>
      <c r="AB215" s="413">
        <v>32.505200000000002</v>
      </c>
      <c r="AC215" s="411">
        <v>232</v>
      </c>
      <c r="AD215" s="411">
        <v>364</v>
      </c>
    </row>
    <row r="216" spans="1:30" s="228" customFormat="1" ht="13.5" hidden="1" customHeight="1" outlineLevel="1">
      <c r="A216" s="410" t="s">
        <v>1076</v>
      </c>
      <c r="B216" s="31" t="s">
        <v>1060</v>
      </c>
      <c r="C216" s="31">
        <v>10</v>
      </c>
      <c r="D216" s="31">
        <v>2</v>
      </c>
      <c r="E216" s="31" t="s">
        <v>224</v>
      </c>
      <c r="F216" s="53">
        <v>7.5</v>
      </c>
      <c r="G216" s="411">
        <v>2923.4</v>
      </c>
      <c r="H216" s="412">
        <v>7.64</v>
      </c>
      <c r="I216" s="412">
        <v>3.82</v>
      </c>
      <c r="J216" s="412">
        <v>12.2</v>
      </c>
      <c r="K216" s="412">
        <v>6.1</v>
      </c>
      <c r="L216" s="412">
        <v>16.28</v>
      </c>
      <c r="M216" s="412">
        <v>8.14</v>
      </c>
      <c r="N216" s="412">
        <v>20.94</v>
      </c>
      <c r="O216" s="412">
        <v>10.47</v>
      </c>
      <c r="P216" s="412">
        <v>158</v>
      </c>
      <c r="Q216" s="412">
        <v>79</v>
      </c>
      <c r="R216" s="53" t="s">
        <v>222</v>
      </c>
      <c r="S216" s="53" t="s">
        <v>194</v>
      </c>
      <c r="T216" s="412">
        <v>90.26551232876713</v>
      </c>
      <c r="U216" s="412">
        <v>90.255736986301372</v>
      </c>
      <c r="V216" s="412">
        <v>89.2</v>
      </c>
      <c r="W216" s="412">
        <v>75.400000000000006</v>
      </c>
      <c r="X216" s="412">
        <v>84.85</v>
      </c>
      <c r="Y216" s="412">
        <v>89</v>
      </c>
      <c r="Z216" s="413">
        <v>13.48</v>
      </c>
      <c r="AA216" s="413">
        <v>27.634</v>
      </c>
      <c r="AB216" s="413">
        <v>48.3932</v>
      </c>
      <c r="AC216" s="411">
        <v>205</v>
      </c>
      <c r="AD216" s="411">
        <v>359</v>
      </c>
    </row>
    <row r="217" spans="1:30" s="228" customFormat="1" ht="13.5" hidden="1" customHeight="1" outlineLevel="1">
      <c r="A217" s="410" t="s">
        <v>1077</v>
      </c>
      <c r="B217" s="31" t="s">
        <v>1060</v>
      </c>
      <c r="C217" s="31">
        <v>7.5</v>
      </c>
      <c r="D217" s="31">
        <v>4</v>
      </c>
      <c r="E217" s="31" t="s">
        <v>221</v>
      </c>
      <c r="F217" s="53">
        <v>5</v>
      </c>
      <c r="G217" s="411">
        <v>1469.96</v>
      </c>
      <c r="H217" s="412">
        <v>7.68</v>
      </c>
      <c r="I217" s="412">
        <v>3.84</v>
      </c>
      <c r="J217" s="412">
        <v>10.08</v>
      </c>
      <c r="K217" s="412">
        <v>5.04</v>
      </c>
      <c r="L217" s="412">
        <v>12.4</v>
      </c>
      <c r="M217" s="412">
        <v>6.2</v>
      </c>
      <c r="N217" s="412">
        <v>15.14</v>
      </c>
      <c r="O217" s="412">
        <v>7.57</v>
      </c>
      <c r="P217" s="412">
        <v>126</v>
      </c>
      <c r="Q217" s="412">
        <v>63</v>
      </c>
      <c r="R217" s="53" t="s">
        <v>210</v>
      </c>
      <c r="S217" s="53" t="s">
        <v>194</v>
      </c>
      <c r="T217" s="412">
        <v>87.35299358904706</v>
      </c>
      <c r="U217" s="412">
        <v>88.438422253612956</v>
      </c>
      <c r="V217" s="412">
        <v>88.4</v>
      </c>
      <c r="W217" s="412">
        <v>61.76</v>
      </c>
      <c r="X217" s="412">
        <v>74.400000000000006</v>
      </c>
      <c r="Y217" s="412">
        <v>81.31</v>
      </c>
      <c r="Z217" s="413">
        <v>17.87</v>
      </c>
      <c r="AA217" s="413">
        <v>44.853699999999996</v>
      </c>
      <c r="AB217" s="413">
        <v>55.0396</v>
      </c>
      <c r="AC217" s="411">
        <v>251</v>
      </c>
      <c r="AD217" s="411">
        <v>308</v>
      </c>
    </row>
    <row r="218" spans="1:30" s="228" customFormat="1" ht="13.5" hidden="1" customHeight="1" outlineLevel="1">
      <c r="A218" s="410" t="s">
        <v>1078</v>
      </c>
      <c r="B218" s="31" t="s">
        <v>1060</v>
      </c>
      <c r="C218" s="31">
        <v>10</v>
      </c>
      <c r="D218" s="31">
        <v>4</v>
      </c>
      <c r="E218" s="31" t="s">
        <v>224</v>
      </c>
      <c r="F218" s="53">
        <v>7.5</v>
      </c>
      <c r="G218" s="411">
        <v>1477</v>
      </c>
      <c r="H218" s="412">
        <v>16.579999999999998</v>
      </c>
      <c r="I218" s="412">
        <v>8.2899999999999991</v>
      </c>
      <c r="J218" s="412">
        <v>15.84</v>
      </c>
      <c r="K218" s="412">
        <v>7.92</v>
      </c>
      <c r="L218" s="412">
        <v>19.22</v>
      </c>
      <c r="M218" s="412">
        <v>9.61</v>
      </c>
      <c r="N218" s="412">
        <v>20.84</v>
      </c>
      <c r="O218" s="412">
        <v>10.42</v>
      </c>
      <c r="P218" s="412">
        <v>154</v>
      </c>
      <c r="Q218" s="412">
        <v>77</v>
      </c>
      <c r="R218" s="53" t="s">
        <v>222</v>
      </c>
      <c r="S218" s="53" t="s">
        <v>194</v>
      </c>
      <c r="T218" s="412">
        <v>89.403508771929822</v>
      </c>
      <c r="U218" s="412">
        <v>90.317192982456149</v>
      </c>
      <c r="V218" s="412">
        <v>89.6</v>
      </c>
      <c r="W218" s="412">
        <v>58.94</v>
      </c>
      <c r="X218" s="412">
        <v>72.099999999999994</v>
      </c>
      <c r="Y218" s="412">
        <v>63.76</v>
      </c>
      <c r="Z218" s="413">
        <v>20</v>
      </c>
      <c r="AA218" s="413">
        <v>41</v>
      </c>
      <c r="AB218" s="413">
        <v>89.2</v>
      </c>
      <c r="AC218" s="411">
        <v>205</v>
      </c>
      <c r="AD218" s="411">
        <v>446</v>
      </c>
    </row>
    <row r="219" spans="1:30" s="228" customFormat="1" ht="13.5" hidden="1" customHeight="1" outlineLevel="1">
      <c r="A219" s="410" t="s">
        <v>1079</v>
      </c>
      <c r="B219" s="31" t="s">
        <v>1060</v>
      </c>
      <c r="C219" s="31">
        <v>3</v>
      </c>
      <c r="D219" s="31">
        <v>6</v>
      </c>
      <c r="E219" s="31" t="s">
        <v>221</v>
      </c>
      <c r="F219" s="53">
        <v>2</v>
      </c>
      <c r="G219" s="411">
        <v>980</v>
      </c>
      <c r="H219" s="412">
        <v>5.04</v>
      </c>
      <c r="I219" s="412">
        <v>2.52</v>
      </c>
      <c r="J219" s="412">
        <v>5.8</v>
      </c>
      <c r="K219" s="412">
        <v>2.9</v>
      </c>
      <c r="L219" s="412">
        <v>6.58</v>
      </c>
      <c r="M219" s="412">
        <v>3.29</v>
      </c>
      <c r="N219" s="412">
        <v>7.54</v>
      </c>
      <c r="O219" s="412">
        <v>3.77</v>
      </c>
      <c r="P219" s="412">
        <v>59.8</v>
      </c>
      <c r="Q219" s="412">
        <v>29.9</v>
      </c>
      <c r="R219" s="53" t="s">
        <v>193</v>
      </c>
      <c r="S219" s="53" t="s">
        <v>194</v>
      </c>
      <c r="T219" s="412">
        <v>79.7</v>
      </c>
      <c r="U219" s="412">
        <v>81.900000000000006</v>
      </c>
      <c r="V219" s="412">
        <v>82.5</v>
      </c>
      <c r="W219" s="412">
        <v>45.1</v>
      </c>
      <c r="X219" s="412">
        <v>58.2</v>
      </c>
      <c r="Y219" s="412">
        <v>67.2</v>
      </c>
      <c r="Z219" s="413">
        <v>10.7</v>
      </c>
      <c r="AA219" s="413">
        <v>34.9</v>
      </c>
      <c r="AB219" s="413">
        <v>64.599999999999994</v>
      </c>
      <c r="AC219" s="411">
        <v>326</v>
      </c>
      <c r="AD219" s="411">
        <v>602</v>
      </c>
    </row>
    <row r="220" spans="1:30" s="228" customFormat="1" ht="13.5" hidden="1" customHeight="1" outlineLevel="1">
      <c r="A220" s="410" t="s">
        <v>1080</v>
      </c>
      <c r="B220" s="31" t="s">
        <v>1060</v>
      </c>
      <c r="C220" s="31">
        <v>5</v>
      </c>
      <c r="D220" s="31">
        <v>6</v>
      </c>
      <c r="E220" s="31" t="s">
        <v>224</v>
      </c>
      <c r="F220" s="53">
        <v>3</v>
      </c>
      <c r="G220" s="411">
        <v>976</v>
      </c>
      <c r="H220" s="412">
        <v>7.04</v>
      </c>
      <c r="I220" s="412">
        <v>3.52</v>
      </c>
      <c r="J220" s="412">
        <v>8.2200000000000006</v>
      </c>
      <c r="K220" s="412">
        <v>4.1100000000000003</v>
      </c>
      <c r="L220" s="412">
        <v>9.44</v>
      </c>
      <c r="M220" s="412">
        <v>4.72</v>
      </c>
      <c r="N220" s="412">
        <v>10.96</v>
      </c>
      <c r="O220" s="412">
        <v>5.48</v>
      </c>
      <c r="P220" s="412">
        <v>82.8</v>
      </c>
      <c r="Q220" s="412">
        <v>41.4</v>
      </c>
      <c r="R220" s="53" t="s">
        <v>193</v>
      </c>
      <c r="S220" s="53" t="s">
        <v>194</v>
      </c>
      <c r="T220" s="412">
        <v>81.7</v>
      </c>
      <c r="U220" s="412">
        <v>83.9</v>
      </c>
      <c r="V220" s="412">
        <v>84.4</v>
      </c>
      <c r="W220" s="412">
        <v>48.3</v>
      </c>
      <c r="X220" s="412">
        <v>61.6</v>
      </c>
      <c r="Y220" s="412">
        <v>70.400000000000006</v>
      </c>
      <c r="Z220" s="413">
        <v>16.2</v>
      </c>
      <c r="AA220" s="413">
        <v>50.9</v>
      </c>
      <c r="AB220" s="413">
        <v>99.3</v>
      </c>
      <c r="AC220" s="411">
        <v>314</v>
      </c>
      <c r="AD220" s="411">
        <v>612</v>
      </c>
    </row>
    <row r="221" spans="1:30" s="228" customFormat="1" ht="13.5" hidden="1" customHeight="1" outlineLevel="1">
      <c r="A221" s="410" t="s">
        <v>1083</v>
      </c>
      <c r="B221" s="31" t="s">
        <v>1060</v>
      </c>
      <c r="C221" s="31">
        <v>15</v>
      </c>
      <c r="D221" s="31">
        <v>2</v>
      </c>
      <c r="E221" s="31" t="s">
        <v>230</v>
      </c>
      <c r="F221" s="53">
        <v>10</v>
      </c>
      <c r="G221" s="411">
        <v>2955</v>
      </c>
      <c r="H221" s="412">
        <v>8.9600000000000009</v>
      </c>
      <c r="I221" s="412">
        <v>4.4800000000000004</v>
      </c>
      <c r="J221" s="412">
        <v>15.9</v>
      </c>
      <c r="K221" s="412">
        <v>7.95</v>
      </c>
      <c r="L221" s="412">
        <v>21.4</v>
      </c>
      <c r="M221" s="412">
        <v>10.7</v>
      </c>
      <c r="N221" s="412">
        <v>27.2</v>
      </c>
      <c r="O221" s="412">
        <v>13.6</v>
      </c>
      <c r="P221" s="412">
        <v>225.4</v>
      </c>
      <c r="Q221" s="412">
        <v>112.7</v>
      </c>
      <c r="R221" s="53" t="s">
        <v>213</v>
      </c>
      <c r="S221" s="53" t="s">
        <v>989</v>
      </c>
      <c r="T221" s="412">
        <v>87.6</v>
      </c>
      <c r="U221" s="412">
        <v>89.6</v>
      </c>
      <c r="V221" s="412">
        <v>90.1</v>
      </c>
      <c r="W221" s="412">
        <v>79.599999999999994</v>
      </c>
      <c r="X221" s="412">
        <v>87.2</v>
      </c>
      <c r="Y221" s="412">
        <v>90.5</v>
      </c>
      <c r="Z221" s="413">
        <v>17.78</v>
      </c>
      <c r="AA221" s="413">
        <v>71.31</v>
      </c>
      <c r="AB221" s="413">
        <v>105.03</v>
      </c>
      <c r="AC221" s="411">
        <v>401</v>
      </c>
      <c r="AD221" s="411">
        <v>591</v>
      </c>
    </row>
    <row r="222" spans="1:30" s="228" customFormat="1" ht="13.5" hidden="1" customHeight="1" outlineLevel="1">
      <c r="A222" s="410" t="s">
        <v>1084</v>
      </c>
      <c r="B222" s="31" t="s">
        <v>1060</v>
      </c>
      <c r="C222" s="31">
        <v>20</v>
      </c>
      <c r="D222" s="31">
        <v>2</v>
      </c>
      <c r="E222" s="31" t="s">
        <v>233</v>
      </c>
      <c r="F222" s="53">
        <v>15</v>
      </c>
      <c r="G222" s="411">
        <v>2927</v>
      </c>
      <c r="H222" s="412">
        <v>9.4</v>
      </c>
      <c r="I222" s="412">
        <v>4.7</v>
      </c>
      <c r="J222" s="412">
        <v>21.2</v>
      </c>
      <c r="K222" s="412">
        <v>10.6</v>
      </c>
      <c r="L222" s="412">
        <v>30</v>
      </c>
      <c r="M222" s="412">
        <v>15</v>
      </c>
      <c r="N222" s="412">
        <v>39.799999999999997</v>
      </c>
      <c r="O222" s="412">
        <v>19.899999999999999</v>
      </c>
      <c r="P222" s="412">
        <v>251.8</v>
      </c>
      <c r="Q222" s="412">
        <v>125.9</v>
      </c>
      <c r="R222" s="53" t="s">
        <v>2179</v>
      </c>
      <c r="S222" s="53" t="s">
        <v>194</v>
      </c>
      <c r="T222" s="412">
        <v>92.2</v>
      </c>
      <c r="U222" s="412">
        <v>92.2</v>
      </c>
      <c r="V222" s="412">
        <v>91.2</v>
      </c>
      <c r="W222" s="412">
        <v>86.1</v>
      </c>
      <c r="X222" s="412">
        <v>91</v>
      </c>
      <c r="Y222" s="412">
        <v>92.6</v>
      </c>
      <c r="Z222" s="413">
        <v>26.92</v>
      </c>
      <c r="AA222" s="413">
        <v>53.77</v>
      </c>
      <c r="AB222" s="413">
        <v>79.77</v>
      </c>
      <c r="AC222" s="411">
        <v>200</v>
      </c>
      <c r="AD222" s="411">
        <v>296</v>
      </c>
    </row>
    <row r="223" spans="1:30" s="228" customFormat="1" ht="13.5" hidden="1" customHeight="1" outlineLevel="1">
      <c r="A223" s="410" t="s">
        <v>1085</v>
      </c>
      <c r="B223" s="31" t="s">
        <v>1060</v>
      </c>
      <c r="C223" s="31">
        <v>15</v>
      </c>
      <c r="D223" s="31">
        <v>4</v>
      </c>
      <c r="E223" s="31" t="s">
        <v>230</v>
      </c>
      <c r="F223" s="53">
        <v>10</v>
      </c>
      <c r="G223" s="411">
        <v>1476</v>
      </c>
      <c r="H223" s="412">
        <v>15.5</v>
      </c>
      <c r="I223" s="412">
        <v>7.75</v>
      </c>
      <c r="J223" s="412">
        <v>22.2</v>
      </c>
      <c r="K223" s="412">
        <v>11.1</v>
      </c>
      <c r="L223" s="412">
        <v>26.6</v>
      </c>
      <c r="M223" s="412">
        <v>13.3</v>
      </c>
      <c r="N223" s="412">
        <v>31.8</v>
      </c>
      <c r="O223" s="412">
        <v>15.9</v>
      </c>
      <c r="P223" s="412">
        <v>220</v>
      </c>
      <c r="Q223" s="412">
        <v>110</v>
      </c>
      <c r="R223" s="53" t="s">
        <v>213</v>
      </c>
      <c r="S223" s="53" t="s">
        <v>989</v>
      </c>
      <c r="T223" s="412">
        <v>88.64</v>
      </c>
      <c r="U223" s="412">
        <v>90.1</v>
      </c>
      <c r="V223" s="412">
        <v>90.4</v>
      </c>
      <c r="W223" s="412">
        <v>56.15</v>
      </c>
      <c r="X223" s="412">
        <v>69.268000000000001</v>
      </c>
      <c r="Y223" s="412">
        <v>76.900000000000006</v>
      </c>
      <c r="Z223" s="413">
        <v>35.579990880000004</v>
      </c>
      <c r="AA223" s="413">
        <v>81.833979024000001</v>
      </c>
      <c r="AB223" s="413">
        <v>117.41396990400001</v>
      </c>
      <c r="AC223" s="411">
        <v>230</v>
      </c>
      <c r="AD223" s="411">
        <v>330</v>
      </c>
    </row>
    <row r="224" spans="1:30" s="228" customFormat="1" ht="13.5" hidden="1" customHeight="1" outlineLevel="1">
      <c r="A224" s="410" t="s">
        <v>1086</v>
      </c>
      <c r="B224" s="31" t="s">
        <v>1060</v>
      </c>
      <c r="C224" s="31">
        <v>20</v>
      </c>
      <c r="D224" s="31">
        <v>4</v>
      </c>
      <c r="E224" s="31" t="s">
        <v>233</v>
      </c>
      <c r="F224" s="53">
        <v>15</v>
      </c>
      <c r="G224" s="411">
        <v>1472</v>
      </c>
      <c r="H224" s="412">
        <v>18.8</v>
      </c>
      <c r="I224" s="412">
        <v>9.4</v>
      </c>
      <c r="J224" s="412">
        <v>27.2</v>
      </c>
      <c r="K224" s="412">
        <v>13.6</v>
      </c>
      <c r="L224" s="412">
        <v>35</v>
      </c>
      <c r="M224" s="412">
        <v>17.5</v>
      </c>
      <c r="N224" s="412">
        <v>43.8</v>
      </c>
      <c r="O224" s="412">
        <v>21.9</v>
      </c>
      <c r="P224" s="412">
        <v>315.60000000000002</v>
      </c>
      <c r="Q224" s="412">
        <v>157.80000000000001</v>
      </c>
      <c r="R224" s="53" t="s">
        <v>222</v>
      </c>
      <c r="S224" s="53" t="s">
        <v>989</v>
      </c>
      <c r="T224" s="412">
        <v>91.401506996770706</v>
      </c>
      <c r="U224" s="412">
        <v>91.893972012917104</v>
      </c>
      <c r="V224" s="412">
        <v>91.5</v>
      </c>
      <c r="W224" s="412">
        <v>67.2</v>
      </c>
      <c r="X224" s="412">
        <v>78.099999999999994</v>
      </c>
      <c r="Y224" s="412">
        <v>83.5</v>
      </c>
      <c r="Z224" s="413">
        <v>53.547001199999997</v>
      </c>
      <c r="AA224" s="413">
        <v>139.98926760000001</v>
      </c>
      <c r="AB224" s="413">
        <v>165.73018139999999</v>
      </c>
      <c r="AC224" s="411">
        <v>261.43250688705234</v>
      </c>
      <c r="AD224" s="411">
        <v>309.50413223140498</v>
      </c>
    </row>
    <row r="225" spans="1:30" s="228" customFormat="1" ht="13.5" hidden="1" customHeight="1" outlineLevel="1">
      <c r="A225" s="410" t="s">
        <v>1087</v>
      </c>
      <c r="B225" s="31" t="s">
        <v>1060</v>
      </c>
      <c r="C225" s="31">
        <v>7.5</v>
      </c>
      <c r="D225" s="31">
        <v>6</v>
      </c>
      <c r="E225" s="31" t="s">
        <v>230</v>
      </c>
      <c r="F225" s="53">
        <v>5</v>
      </c>
      <c r="G225" s="411">
        <v>982</v>
      </c>
      <c r="H225" s="412">
        <v>10</v>
      </c>
      <c r="I225" s="412">
        <v>5</v>
      </c>
      <c r="J225" s="412">
        <v>11.949588477366241</v>
      </c>
      <c r="K225" s="412">
        <v>5.9747942386831205</v>
      </c>
      <c r="L225" s="412">
        <v>14.277160493827143</v>
      </c>
      <c r="M225" s="412">
        <v>7.1385802469135715</v>
      </c>
      <c r="N225" s="412">
        <v>16.8</v>
      </c>
      <c r="O225" s="412">
        <v>8.4</v>
      </c>
      <c r="P225" s="412">
        <v>118.4</v>
      </c>
      <c r="Q225" s="412">
        <v>59.2</v>
      </c>
      <c r="R225" s="53" t="s">
        <v>213</v>
      </c>
      <c r="S225" s="53" t="s">
        <v>194</v>
      </c>
      <c r="T225" s="412">
        <v>85.2</v>
      </c>
      <c r="U225" s="412">
        <v>86.4</v>
      </c>
      <c r="V225" s="412">
        <v>86.5</v>
      </c>
      <c r="W225" s="412">
        <v>52.2</v>
      </c>
      <c r="X225" s="412">
        <v>64.7</v>
      </c>
      <c r="Y225" s="412">
        <v>73.12</v>
      </c>
      <c r="Z225" s="413">
        <v>26.751373740000005</v>
      </c>
      <c r="AA225" s="413">
        <v>57.836470025880011</v>
      </c>
      <c r="AB225" s="413">
        <v>92.693510009100009</v>
      </c>
      <c r="AC225" s="411">
        <v>216.2</v>
      </c>
      <c r="AD225" s="411">
        <v>346.5</v>
      </c>
    </row>
    <row r="226" spans="1:30" s="228" customFormat="1" ht="13.5" hidden="1" customHeight="1" outlineLevel="1">
      <c r="A226" s="410" t="s">
        <v>1088</v>
      </c>
      <c r="B226" s="31" t="s">
        <v>1060</v>
      </c>
      <c r="C226" s="31">
        <v>10</v>
      </c>
      <c r="D226" s="31">
        <v>6</v>
      </c>
      <c r="E226" s="31" t="s">
        <v>233</v>
      </c>
      <c r="F226" s="53">
        <v>7.5</v>
      </c>
      <c r="G226" s="411">
        <v>980</v>
      </c>
      <c r="H226" s="412">
        <v>12.48</v>
      </c>
      <c r="I226" s="412">
        <v>6.24</v>
      </c>
      <c r="J226" s="412">
        <v>16.548000000000002</v>
      </c>
      <c r="K226" s="412">
        <v>8.2740000000000009</v>
      </c>
      <c r="L226" s="412">
        <v>19.404</v>
      </c>
      <c r="M226" s="412">
        <v>9.702</v>
      </c>
      <c r="N226" s="412">
        <v>24.56</v>
      </c>
      <c r="O226" s="412">
        <v>12.28</v>
      </c>
      <c r="P226" s="412">
        <v>157.24</v>
      </c>
      <c r="Q226" s="412">
        <v>78.62</v>
      </c>
      <c r="R226" s="53" t="s">
        <v>222</v>
      </c>
      <c r="S226" s="53" t="s">
        <v>194</v>
      </c>
      <c r="T226" s="412">
        <v>0</v>
      </c>
      <c r="U226" s="412">
        <v>0</v>
      </c>
      <c r="V226" s="412">
        <v>88</v>
      </c>
      <c r="W226" s="412">
        <v>0</v>
      </c>
      <c r="X226" s="412">
        <v>0</v>
      </c>
      <c r="Y226" s="412">
        <v>75.56</v>
      </c>
      <c r="Z226" s="413">
        <v>40.204504620000002</v>
      </c>
      <c r="AA226" s="413">
        <v>82.379029966380003</v>
      </c>
      <c r="AB226" s="413">
        <v>124.83096639463801</v>
      </c>
      <c r="AC226" s="411">
        <v>204.9</v>
      </c>
      <c r="AD226" s="411">
        <v>310.49</v>
      </c>
    </row>
    <row r="227" spans="1:30" s="228" customFormat="1" ht="13.5" hidden="1" customHeight="1" outlineLevel="1">
      <c r="A227" s="410" t="s">
        <v>1091</v>
      </c>
      <c r="B227" s="31" t="s">
        <v>1060</v>
      </c>
      <c r="C227" s="31">
        <v>25</v>
      </c>
      <c r="D227" s="31">
        <v>4</v>
      </c>
      <c r="E227" s="31" t="s">
        <v>298</v>
      </c>
      <c r="F227" s="53">
        <v>20</v>
      </c>
      <c r="G227" s="411">
        <v>1477.5</v>
      </c>
      <c r="H227" s="412">
        <v>21.9</v>
      </c>
      <c r="I227" s="412">
        <v>10.95</v>
      </c>
      <c r="J227" s="412">
        <v>33.758695062681205</v>
      </c>
      <c r="K227" s="412">
        <v>16.879347531340603</v>
      </c>
      <c r="L227" s="412">
        <v>44.97808556350514</v>
      </c>
      <c r="M227" s="412">
        <v>22.48904278175257</v>
      </c>
      <c r="N227" s="412">
        <v>57.6</v>
      </c>
      <c r="O227" s="412">
        <v>28.8</v>
      </c>
      <c r="P227" s="412">
        <v>357.62</v>
      </c>
      <c r="Q227" s="412">
        <v>178.81</v>
      </c>
      <c r="R227" s="53" t="s">
        <v>231</v>
      </c>
      <c r="S227" s="53" t="s">
        <v>194</v>
      </c>
      <c r="T227" s="412">
        <v>92.3</v>
      </c>
      <c r="U227" s="412">
        <v>92.63</v>
      </c>
      <c r="V227" s="412">
        <v>92.1</v>
      </c>
      <c r="W227" s="412">
        <v>71.55</v>
      </c>
      <c r="X227" s="412">
        <v>80.31</v>
      </c>
      <c r="Y227" s="412">
        <v>84.1</v>
      </c>
      <c r="Z227" s="413">
        <v>71.100976800000012</v>
      </c>
      <c r="AA227" s="413">
        <v>131.53680708000002</v>
      </c>
      <c r="AB227" s="413">
        <v>213.30293040000004</v>
      </c>
      <c r="AC227" s="411">
        <v>185</v>
      </c>
      <c r="AD227" s="411">
        <v>300</v>
      </c>
    </row>
    <row r="228" spans="1:30" s="228" customFormat="1" ht="13.5" hidden="1" customHeight="1" outlineLevel="1">
      <c r="A228" s="410" t="s">
        <v>1093</v>
      </c>
      <c r="B228" s="31" t="s">
        <v>1060</v>
      </c>
      <c r="C228" s="31">
        <v>30</v>
      </c>
      <c r="D228" s="31">
        <v>4</v>
      </c>
      <c r="E228" s="31" t="s">
        <v>302</v>
      </c>
      <c r="F228" s="53">
        <v>25</v>
      </c>
      <c r="G228" s="411">
        <v>1472.3</v>
      </c>
      <c r="H228" s="412">
        <v>25.06</v>
      </c>
      <c r="I228" s="412">
        <v>12.53</v>
      </c>
      <c r="J228" s="412">
        <v>41.54</v>
      </c>
      <c r="K228" s="412">
        <v>20.77</v>
      </c>
      <c r="L228" s="412">
        <v>55.647199999999998</v>
      </c>
      <c r="M228" s="412">
        <v>27.823599999999999</v>
      </c>
      <c r="N228" s="412">
        <v>71.66</v>
      </c>
      <c r="O228" s="412">
        <v>35.83</v>
      </c>
      <c r="P228" s="412">
        <v>429.5</v>
      </c>
      <c r="Q228" s="412">
        <v>214.75</v>
      </c>
      <c r="R228" s="53" t="s">
        <v>231</v>
      </c>
      <c r="S228" s="53" t="s">
        <v>194</v>
      </c>
      <c r="T228" s="412">
        <v>93.649000000000001</v>
      </c>
      <c r="U228" s="412">
        <v>93.59</v>
      </c>
      <c r="V228" s="412">
        <v>92.6</v>
      </c>
      <c r="W228" s="412">
        <v>72.41</v>
      </c>
      <c r="X228" s="412">
        <v>81.150000000000006</v>
      </c>
      <c r="Y228" s="412">
        <v>84.94</v>
      </c>
      <c r="Z228" s="413">
        <v>89.144693568000008</v>
      </c>
      <c r="AA228" s="413">
        <v>154.88890507440001</v>
      </c>
      <c r="AB228" s="413">
        <v>236.02840515999361</v>
      </c>
      <c r="AC228" s="411">
        <v>173.75</v>
      </c>
      <c r="AD228" s="411">
        <v>264.77</v>
      </c>
    </row>
    <row r="229" spans="1:30" s="228" customFormat="1" ht="13.5" hidden="1" customHeight="1" outlineLevel="1">
      <c r="A229" s="410" t="s">
        <v>1095</v>
      </c>
      <c r="B229" s="31" t="s">
        <v>1060</v>
      </c>
      <c r="C229" s="31">
        <v>15</v>
      </c>
      <c r="D229" s="31">
        <v>6</v>
      </c>
      <c r="E229" s="31" t="s">
        <v>298</v>
      </c>
      <c r="F229" s="53">
        <v>10</v>
      </c>
      <c r="G229" s="411">
        <v>988</v>
      </c>
      <c r="H229" s="412">
        <v>22.64</v>
      </c>
      <c r="I229" s="412">
        <v>11.32</v>
      </c>
      <c r="J229" s="412">
        <v>26.92</v>
      </c>
      <c r="K229" s="412">
        <v>13.46</v>
      </c>
      <c r="L229" s="412">
        <v>31.2</v>
      </c>
      <c r="M229" s="412">
        <v>15.6</v>
      </c>
      <c r="N229" s="412">
        <v>36.4</v>
      </c>
      <c r="O229" s="412">
        <v>18.2</v>
      </c>
      <c r="P229" s="412">
        <v>224</v>
      </c>
      <c r="Q229" s="412">
        <v>112</v>
      </c>
      <c r="R229" s="53" t="s">
        <v>213</v>
      </c>
      <c r="S229" s="53" t="s">
        <v>194</v>
      </c>
      <c r="T229" s="412">
        <v>87.1634644642469</v>
      </c>
      <c r="U229" s="412">
        <v>88.790154314279505</v>
      </c>
      <c r="V229" s="412">
        <v>89.1</v>
      </c>
      <c r="W229" s="412">
        <v>45.7</v>
      </c>
      <c r="X229" s="412">
        <v>59.5</v>
      </c>
      <c r="Y229" s="412">
        <v>67.64</v>
      </c>
      <c r="Z229" s="413">
        <v>72.099999999999994</v>
      </c>
      <c r="AA229" s="413">
        <v>137.71099999999998</v>
      </c>
      <c r="AB229" s="413">
        <v>206.20599999999999</v>
      </c>
      <c r="AC229" s="411">
        <v>191</v>
      </c>
      <c r="AD229" s="411">
        <v>286</v>
      </c>
    </row>
    <row r="230" spans="1:30" s="228" customFormat="1" ht="13.5" hidden="1" customHeight="1" outlineLevel="1">
      <c r="A230" s="410" t="s">
        <v>1097</v>
      </c>
      <c r="B230" s="31" t="s">
        <v>1060</v>
      </c>
      <c r="C230" s="31">
        <v>20</v>
      </c>
      <c r="D230" s="31">
        <v>6</v>
      </c>
      <c r="E230" s="31" t="s">
        <v>302</v>
      </c>
      <c r="F230" s="53">
        <v>15</v>
      </c>
      <c r="G230" s="411">
        <v>983</v>
      </c>
      <c r="H230" s="412">
        <v>24.24</v>
      </c>
      <c r="I230" s="412">
        <v>12.12</v>
      </c>
      <c r="J230" s="412">
        <v>32.4</v>
      </c>
      <c r="K230" s="412">
        <v>16.2</v>
      </c>
      <c r="L230" s="412">
        <v>40.200000000000003</v>
      </c>
      <c r="M230" s="412">
        <v>20.100000000000001</v>
      </c>
      <c r="N230" s="412">
        <v>49.5</v>
      </c>
      <c r="O230" s="412">
        <v>24.75</v>
      </c>
      <c r="P230" s="412">
        <v>298</v>
      </c>
      <c r="Q230" s="412">
        <v>149</v>
      </c>
      <c r="R230" s="53" t="s">
        <v>222</v>
      </c>
      <c r="S230" s="53" t="s">
        <v>194</v>
      </c>
      <c r="T230" s="412">
        <v>90.036050665800573</v>
      </c>
      <c r="U230" s="412">
        <v>90.720363754465723</v>
      </c>
      <c r="V230" s="412">
        <v>90.3</v>
      </c>
      <c r="W230" s="412">
        <v>56.9</v>
      </c>
      <c r="X230" s="412">
        <v>68.5</v>
      </c>
      <c r="Y230" s="412">
        <v>74.36</v>
      </c>
      <c r="Z230" s="413">
        <v>108.7</v>
      </c>
      <c r="AA230" s="413">
        <v>208.70400000000001</v>
      </c>
      <c r="AB230" s="413">
        <v>260.88</v>
      </c>
      <c r="AC230" s="411">
        <v>192</v>
      </c>
      <c r="AD230" s="411">
        <v>240</v>
      </c>
    </row>
    <row r="231" spans="1:30" s="228" customFormat="1" ht="13.5" hidden="1" customHeight="1" outlineLevel="1">
      <c r="A231" s="410" t="s">
        <v>1103</v>
      </c>
      <c r="B231" s="31" t="s">
        <v>1060</v>
      </c>
      <c r="C231" s="31">
        <v>25</v>
      </c>
      <c r="D231" s="31">
        <v>2</v>
      </c>
      <c r="E231" s="31" t="s">
        <v>308</v>
      </c>
      <c r="F231" s="53">
        <v>20</v>
      </c>
      <c r="G231" s="411">
        <v>2942</v>
      </c>
      <c r="H231" s="412">
        <v>20.56</v>
      </c>
      <c r="I231" s="412">
        <v>10.28</v>
      </c>
      <c r="J231" s="412">
        <v>32.5</v>
      </c>
      <c r="K231" s="412">
        <v>16.25</v>
      </c>
      <c r="L231" s="412">
        <v>44.28</v>
      </c>
      <c r="M231" s="412">
        <v>22.14</v>
      </c>
      <c r="N231" s="412">
        <v>57.82</v>
      </c>
      <c r="O231" s="412">
        <v>28.91</v>
      </c>
      <c r="P231" s="412">
        <v>325.3</v>
      </c>
      <c r="Q231" s="412">
        <v>162.65</v>
      </c>
      <c r="R231" s="53" t="s">
        <v>2179</v>
      </c>
      <c r="S231" s="53" t="s">
        <v>194</v>
      </c>
      <c r="T231" s="412">
        <v>91.697866490707142</v>
      </c>
      <c r="U231" s="412">
        <v>92.526613878807865</v>
      </c>
      <c r="V231" s="412">
        <v>91.9</v>
      </c>
      <c r="W231" s="412">
        <v>76.8</v>
      </c>
      <c r="X231" s="412">
        <v>83.9</v>
      </c>
      <c r="Y231" s="412">
        <v>86.2</v>
      </c>
      <c r="Z231" s="413">
        <v>35.720127660000003</v>
      </c>
      <c r="AA231" s="413">
        <v>52.765185480000007</v>
      </c>
      <c r="AB231" s="413">
        <v>95.595410820000012</v>
      </c>
      <c r="AC231" s="411">
        <v>147.71835639066694</v>
      </c>
      <c r="AD231" s="411">
        <v>267.6233739417716</v>
      </c>
    </row>
    <row r="232" spans="1:30" s="228" customFormat="1" ht="13.5" hidden="1" customHeight="1" outlineLevel="1">
      <c r="A232" s="410" t="s">
        <v>1105</v>
      </c>
      <c r="B232" s="31" t="s">
        <v>1060</v>
      </c>
      <c r="C232" s="31">
        <v>30</v>
      </c>
      <c r="D232" s="31">
        <v>2</v>
      </c>
      <c r="E232" s="31" t="s">
        <v>310</v>
      </c>
      <c r="F232" s="53">
        <v>25</v>
      </c>
      <c r="G232" s="411">
        <v>2942</v>
      </c>
      <c r="H232" s="412">
        <v>22.74</v>
      </c>
      <c r="I232" s="412">
        <v>11.37</v>
      </c>
      <c r="J232" s="412">
        <v>39.56</v>
      </c>
      <c r="K232" s="412">
        <v>19.78</v>
      </c>
      <c r="L232" s="412">
        <v>53.82</v>
      </c>
      <c r="M232" s="412">
        <v>26.91</v>
      </c>
      <c r="N232" s="412">
        <v>70.08</v>
      </c>
      <c r="O232" s="412">
        <v>35.04</v>
      </c>
      <c r="P232" s="412">
        <v>450</v>
      </c>
      <c r="Q232" s="412">
        <v>225</v>
      </c>
      <c r="R232" s="53" t="s">
        <v>231</v>
      </c>
      <c r="S232" s="53" t="s">
        <v>194</v>
      </c>
      <c r="T232" s="412">
        <v>93.221778741865521</v>
      </c>
      <c r="U232" s="412">
        <v>93.372104121475061</v>
      </c>
      <c r="V232" s="412">
        <v>92.4</v>
      </c>
      <c r="W232" s="412">
        <v>76.900000000000006</v>
      </c>
      <c r="X232" s="412">
        <v>84.73</v>
      </c>
      <c r="Y232" s="412">
        <v>87.7</v>
      </c>
      <c r="Z232" s="413">
        <v>44.652003480000005</v>
      </c>
      <c r="AA232" s="413">
        <v>95.447898420000001</v>
      </c>
      <c r="AB232" s="413">
        <v>129.26511612000002</v>
      </c>
      <c r="AC232" s="411">
        <v>213.75949785265939</v>
      </c>
      <c r="AD232" s="411">
        <v>289.49454905847375</v>
      </c>
    </row>
    <row r="233" spans="1:30" s="228" customFormat="1" ht="13.5" hidden="1" customHeight="1" outlineLevel="1">
      <c r="A233" s="410" t="s">
        <v>1107</v>
      </c>
      <c r="B233" s="31" t="s">
        <v>1060</v>
      </c>
      <c r="C233" s="31">
        <v>25</v>
      </c>
      <c r="D233" s="31">
        <v>4</v>
      </c>
      <c r="E233" s="31" t="s">
        <v>308</v>
      </c>
      <c r="F233" s="53">
        <v>20</v>
      </c>
      <c r="G233" s="411">
        <v>1477.5</v>
      </c>
      <c r="H233" s="412">
        <v>21.9</v>
      </c>
      <c r="I233" s="412">
        <v>10.95</v>
      </c>
      <c r="J233" s="412">
        <v>33.758695062681205</v>
      </c>
      <c r="K233" s="412">
        <v>16.879347531340603</v>
      </c>
      <c r="L233" s="412">
        <v>44.97808556350514</v>
      </c>
      <c r="M233" s="412">
        <v>22.48904278175257</v>
      </c>
      <c r="N233" s="412">
        <v>57.6</v>
      </c>
      <c r="O233" s="412">
        <v>28.8</v>
      </c>
      <c r="P233" s="412">
        <v>357.62</v>
      </c>
      <c r="Q233" s="412">
        <v>178.81</v>
      </c>
      <c r="R233" s="53" t="s">
        <v>231</v>
      </c>
      <c r="S233" s="53" t="s">
        <v>194</v>
      </c>
      <c r="T233" s="412">
        <v>92.3</v>
      </c>
      <c r="U233" s="412">
        <v>92.63</v>
      </c>
      <c r="V233" s="412">
        <v>92.1</v>
      </c>
      <c r="W233" s="412">
        <v>71.55</v>
      </c>
      <c r="X233" s="412">
        <v>80.31</v>
      </c>
      <c r="Y233" s="412">
        <v>84.1</v>
      </c>
      <c r="Z233" s="413">
        <v>71.100976800000012</v>
      </c>
      <c r="AA233" s="413">
        <v>131.53680708000002</v>
      </c>
      <c r="AB233" s="413">
        <v>213.30293040000004</v>
      </c>
      <c r="AC233" s="411">
        <v>185</v>
      </c>
      <c r="AD233" s="411">
        <v>300</v>
      </c>
    </row>
    <row r="234" spans="1:30" s="228" customFormat="1" ht="13.5" hidden="1" customHeight="1" outlineLevel="1">
      <c r="A234" s="410" t="s">
        <v>1108</v>
      </c>
      <c r="B234" s="31" t="s">
        <v>1060</v>
      </c>
      <c r="C234" s="31">
        <v>30</v>
      </c>
      <c r="D234" s="31">
        <v>4</v>
      </c>
      <c r="E234" s="31" t="s">
        <v>310</v>
      </c>
      <c r="F234" s="53">
        <v>25</v>
      </c>
      <c r="G234" s="411">
        <v>1472.3</v>
      </c>
      <c r="H234" s="412">
        <v>25.06</v>
      </c>
      <c r="I234" s="412">
        <v>12.53</v>
      </c>
      <c r="J234" s="412">
        <v>41.54</v>
      </c>
      <c r="K234" s="412">
        <v>20.77</v>
      </c>
      <c r="L234" s="412">
        <v>55.647199999999998</v>
      </c>
      <c r="M234" s="412">
        <v>27.823599999999999</v>
      </c>
      <c r="N234" s="412">
        <v>71.66</v>
      </c>
      <c r="O234" s="412">
        <v>35.83</v>
      </c>
      <c r="P234" s="412">
        <v>429.5</v>
      </c>
      <c r="Q234" s="412">
        <v>214.75</v>
      </c>
      <c r="R234" s="53" t="s">
        <v>231</v>
      </c>
      <c r="S234" s="53" t="s">
        <v>194</v>
      </c>
      <c r="T234" s="412">
        <v>93.649000000000001</v>
      </c>
      <c r="U234" s="412">
        <v>93.59</v>
      </c>
      <c r="V234" s="412">
        <v>92.6</v>
      </c>
      <c r="W234" s="412">
        <v>72.41</v>
      </c>
      <c r="X234" s="412">
        <v>81.150000000000006</v>
      </c>
      <c r="Y234" s="412">
        <v>84.94</v>
      </c>
      <c r="Z234" s="413">
        <v>89.144693568000008</v>
      </c>
      <c r="AA234" s="413">
        <v>154.88890507440001</v>
      </c>
      <c r="AB234" s="413">
        <v>236.02840515999361</v>
      </c>
      <c r="AC234" s="411">
        <v>173.75</v>
      </c>
      <c r="AD234" s="411">
        <v>264.77</v>
      </c>
    </row>
    <row r="235" spans="1:30" s="228" customFormat="1" ht="13.5" hidden="1" customHeight="1" outlineLevel="1">
      <c r="A235" s="410" t="s">
        <v>1109</v>
      </c>
      <c r="B235" s="31" t="s">
        <v>1060</v>
      </c>
      <c r="C235" s="31">
        <v>40</v>
      </c>
      <c r="D235" s="31">
        <v>4</v>
      </c>
      <c r="E235" s="31" t="s">
        <v>312</v>
      </c>
      <c r="F235" s="53">
        <v>30</v>
      </c>
      <c r="G235" s="411">
        <v>1485</v>
      </c>
      <c r="H235" s="412">
        <v>30.8</v>
      </c>
      <c r="I235" s="412">
        <v>15.4</v>
      </c>
      <c r="J235" s="412">
        <v>48.8</v>
      </c>
      <c r="K235" s="412">
        <v>24.4</v>
      </c>
      <c r="L235" s="412">
        <v>64.8</v>
      </c>
      <c r="M235" s="412">
        <v>32.4</v>
      </c>
      <c r="N235" s="412">
        <v>82.8</v>
      </c>
      <c r="O235" s="412">
        <v>41.4</v>
      </c>
      <c r="P235" s="412">
        <v>632</v>
      </c>
      <c r="Q235" s="412">
        <v>316</v>
      </c>
      <c r="R235" s="53" t="s">
        <v>222</v>
      </c>
      <c r="S235" s="53" t="s">
        <v>194</v>
      </c>
      <c r="T235" s="412">
        <v>93.3</v>
      </c>
      <c r="U235" s="412">
        <v>93.5</v>
      </c>
      <c r="V235" s="412">
        <v>93</v>
      </c>
      <c r="W235" s="412">
        <v>73.2</v>
      </c>
      <c r="X235" s="412">
        <v>82.6</v>
      </c>
      <c r="Y235" s="412">
        <v>86.7</v>
      </c>
      <c r="Z235" s="413">
        <v>106.14</v>
      </c>
      <c r="AA235" s="413">
        <v>173.62</v>
      </c>
      <c r="AB235" s="413">
        <v>307.86</v>
      </c>
      <c r="AC235" s="411">
        <v>164</v>
      </c>
      <c r="AD235" s="411">
        <v>290</v>
      </c>
    </row>
    <row r="236" spans="1:30" s="228" customFormat="1" ht="13.5" hidden="1" customHeight="1" outlineLevel="1">
      <c r="A236" s="410" t="s">
        <v>1111</v>
      </c>
      <c r="B236" s="31" t="s">
        <v>1060</v>
      </c>
      <c r="C236" s="31">
        <v>50</v>
      </c>
      <c r="D236" s="31">
        <v>4</v>
      </c>
      <c r="E236" s="31" t="s">
        <v>322</v>
      </c>
      <c r="F236" s="53">
        <v>40</v>
      </c>
      <c r="G236" s="411">
        <v>1482</v>
      </c>
      <c r="H236" s="412">
        <v>36.200000000000003</v>
      </c>
      <c r="I236" s="412">
        <v>18.100000000000001</v>
      </c>
      <c r="J236" s="412">
        <v>62.2</v>
      </c>
      <c r="K236" s="412">
        <v>31.1</v>
      </c>
      <c r="L236" s="412">
        <v>84.2</v>
      </c>
      <c r="M236" s="412">
        <v>42.1</v>
      </c>
      <c r="N236" s="412">
        <v>108.8</v>
      </c>
      <c r="O236" s="412">
        <v>54.4</v>
      </c>
      <c r="P236" s="412">
        <v>892</v>
      </c>
      <c r="Q236" s="412">
        <v>446</v>
      </c>
      <c r="R236" s="53" t="s">
        <v>213</v>
      </c>
      <c r="S236" s="53" t="s">
        <v>194</v>
      </c>
      <c r="T236" s="412">
        <v>94.1</v>
      </c>
      <c r="U236" s="412">
        <v>94.2</v>
      </c>
      <c r="V236" s="412">
        <v>93.5</v>
      </c>
      <c r="W236" s="412">
        <v>76.599999999999994</v>
      </c>
      <c r="X236" s="412">
        <v>84.7</v>
      </c>
      <c r="Y236" s="412">
        <v>88</v>
      </c>
      <c r="Z236" s="413">
        <v>141.76</v>
      </c>
      <c r="AA236" s="413">
        <v>293.11</v>
      </c>
      <c r="AB236" s="413">
        <v>509.36</v>
      </c>
      <c r="AC236" s="411">
        <v>207</v>
      </c>
      <c r="AD236" s="411">
        <v>359</v>
      </c>
    </row>
    <row r="237" spans="1:30" s="228" customFormat="1" ht="13.5" hidden="1" customHeight="1" outlineLevel="1">
      <c r="A237" s="410" t="s">
        <v>1113</v>
      </c>
      <c r="B237" s="31" t="s">
        <v>1060</v>
      </c>
      <c r="C237" s="31">
        <v>25</v>
      </c>
      <c r="D237" s="31">
        <v>6</v>
      </c>
      <c r="E237" s="31" t="s">
        <v>312</v>
      </c>
      <c r="F237" s="53">
        <v>20</v>
      </c>
      <c r="G237" s="411">
        <v>987</v>
      </c>
      <c r="H237" s="412">
        <v>28.8</v>
      </c>
      <c r="I237" s="412">
        <v>14.4</v>
      </c>
      <c r="J237" s="412">
        <v>41.642038216560508</v>
      </c>
      <c r="K237" s="412">
        <v>20.821019108280254</v>
      </c>
      <c r="L237" s="412">
        <v>52.589171974522294</v>
      </c>
      <c r="M237" s="412">
        <v>26.294585987261147</v>
      </c>
      <c r="N237" s="412">
        <v>64.609554140127401</v>
      </c>
      <c r="O237" s="412">
        <v>32.3047770700637</v>
      </c>
      <c r="P237" s="412">
        <v>353.47892331132556</v>
      </c>
      <c r="Q237" s="412">
        <v>176.73946165566278</v>
      </c>
      <c r="R237" s="53" t="s">
        <v>231</v>
      </c>
      <c r="S237" s="53" t="s">
        <v>194</v>
      </c>
      <c r="T237" s="412">
        <v>90.905806451612918</v>
      </c>
      <c r="U237" s="412">
        <v>91.494193548387102</v>
      </c>
      <c r="V237" s="412">
        <v>91.2</v>
      </c>
      <c r="W237" s="412">
        <v>58.717999999999996</v>
      </c>
      <c r="X237" s="412">
        <v>69.657499999999999</v>
      </c>
      <c r="Y237" s="412">
        <v>74.8</v>
      </c>
      <c r="Z237" s="413">
        <v>106.3564404</v>
      </c>
      <c r="AA237" s="413">
        <v>208.94467654199997</v>
      </c>
      <c r="AB237" s="413">
        <v>261.74128216320003</v>
      </c>
      <c r="AC237" s="411">
        <v>196.45700416088764</v>
      </c>
      <c r="AD237" s="411">
        <v>246.09819694868241</v>
      </c>
    </row>
    <row r="238" spans="1:30" s="228" customFormat="1" ht="13.5" hidden="1" customHeight="1" outlineLevel="1">
      <c r="A238" s="410" t="s">
        <v>1115</v>
      </c>
      <c r="B238" s="31" t="s">
        <v>1060</v>
      </c>
      <c r="C238" s="31">
        <v>30</v>
      </c>
      <c r="D238" s="31">
        <v>6</v>
      </c>
      <c r="E238" s="31" t="s">
        <v>322</v>
      </c>
      <c r="F238" s="53">
        <v>25</v>
      </c>
      <c r="G238" s="411">
        <v>987</v>
      </c>
      <c r="H238" s="412">
        <v>31.327771428571424</v>
      </c>
      <c r="I238" s="412">
        <v>15.663885714285712</v>
      </c>
      <c r="J238" s="412">
        <v>50.824725274725282</v>
      </c>
      <c r="K238" s="412">
        <v>25.412362637362641</v>
      </c>
      <c r="L238" s="412">
        <v>64.894230769230774</v>
      </c>
      <c r="M238" s="412">
        <v>32.447115384615387</v>
      </c>
      <c r="N238" s="412">
        <v>79.836263736263746</v>
      </c>
      <c r="O238" s="412">
        <v>39.918131868131873</v>
      </c>
      <c r="P238" s="412">
        <v>434</v>
      </c>
      <c r="Q238" s="412">
        <v>217</v>
      </c>
      <c r="R238" s="53" t="s">
        <v>231</v>
      </c>
      <c r="S238" s="53" t="s">
        <v>194</v>
      </c>
      <c r="T238" s="412">
        <v>91.7</v>
      </c>
      <c r="U238" s="412">
        <v>92.092299465240657</v>
      </c>
      <c r="V238" s="412">
        <v>91.7</v>
      </c>
      <c r="W238" s="412">
        <v>59.359756097560982</v>
      </c>
      <c r="X238" s="412">
        <v>69.512195121951223</v>
      </c>
      <c r="Y238" s="412">
        <v>75.640243902439025</v>
      </c>
      <c r="Z238" s="413">
        <v>133.129941</v>
      </c>
      <c r="AA238" s="413">
        <v>216.46301478900003</v>
      </c>
      <c r="AB238" s="413">
        <v>293.19918653759999</v>
      </c>
      <c r="AC238" s="411">
        <v>162.59529085872578</v>
      </c>
      <c r="AD238" s="411">
        <v>220.23534626038779</v>
      </c>
    </row>
    <row r="239" spans="1:30" s="228" customFormat="1" ht="13.5" hidden="1" customHeight="1" outlineLevel="1">
      <c r="A239" s="410" t="s">
        <v>1121</v>
      </c>
      <c r="B239" s="31" t="s">
        <v>1060</v>
      </c>
      <c r="C239" s="31">
        <v>40</v>
      </c>
      <c r="D239" s="31">
        <v>2</v>
      </c>
      <c r="E239" s="31" t="s">
        <v>334</v>
      </c>
      <c r="F239" s="53">
        <v>30</v>
      </c>
      <c r="G239" s="411">
        <v>2974</v>
      </c>
      <c r="H239" s="412">
        <v>29.8</v>
      </c>
      <c r="I239" s="412">
        <v>14.9</v>
      </c>
      <c r="J239" s="412">
        <v>48.4</v>
      </c>
      <c r="K239" s="412">
        <v>24.2</v>
      </c>
      <c r="L239" s="412">
        <v>64.599999999999994</v>
      </c>
      <c r="M239" s="412">
        <v>32.299999999999997</v>
      </c>
      <c r="N239" s="412">
        <v>82.8</v>
      </c>
      <c r="O239" s="412">
        <v>41.4</v>
      </c>
      <c r="P239" s="412">
        <v>546</v>
      </c>
      <c r="Q239" s="412">
        <v>273</v>
      </c>
      <c r="R239" s="53" t="s">
        <v>231</v>
      </c>
      <c r="S239" s="53" t="s">
        <v>194</v>
      </c>
      <c r="T239" s="412">
        <v>92.623013350286087</v>
      </c>
      <c r="U239" s="412">
        <v>93.114642932824751</v>
      </c>
      <c r="V239" s="412">
        <v>92.8</v>
      </c>
      <c r="W239" s="412">
        <v>74.739999999999995</v>
      </c>
      <c r="X239" s="412">
        <v>83.46</v>
      </c>
      <c r="Y239" s="412">
        <v>87.01</v>
      </c>
      <c r="Z239" s="413">
        <v>53</v>
      </c>
      <c r="AA239" s="413">
        <v>92.75</v>
      </c>
      <c r="AB239" s="413">
        <v>168.01</v>
      </c>
      <c r="AC239" s="411">
        <v>175</v>
      </c>
      <c r="AD239" s="411">
        <v>317</v>
      </c>
    </row>
    <row r="240" spans="1:30" s="228" customFormat="1" ht="13.5" hidden="1" customHeight="1" outlineLevel="1">
      <c r="A240" s="410" t="s">
        <v>1122</v>
      </c>
      <c r="B240" s="31" t="s">
        <v>1060</v>
      </c>
      <c r="C240" s="31">
        <v>50</v>
      </c>
      <c r="D240" s="31">
        <v>2</v>
      </c>
      <c r="E240" s="31" t="s">
        <v>336</v>
      </c>
      <c r="F240" s="53">
        <v>40</v>
      </c>
      <c r="G240" s="411">
        <v>2964.8</v>
      </c>
      <c r="H240" s="412">
        <v>46.8</v>
      </c>
      <c r="I240" s="412">
        <v>23.4</v>
      </c>
      <c r="J240" s="412">
        <v>68.2</v>
      </c>
      <c r="K240" s="412">
        <v>34.1</v>
      </c>
      <c r="L240" s="412">
        <v>88</v>
      </c>
      <c r="M240" s="412">
        <v>44</v>
      </c>
      <c r="N240" s="412">
        <v>111</v>
      </c>
      <c r="O240" s="412">
        <v>55.5</v>
      </c>
      <c r="P240" s="412">
        <v>632</v>
      </c>
      <c r="Q240" s="412">
        <v>316</v>
      </c>
      <c r="R240" s="53" t="s">
        <v>2179</v>
      </c>
      <c r="S240" s="53" t="s">
        <v>194</v>
      </c>
      <c r="T240" s="412">
        <v>93.628766684463415</v>
      </c>
      <c r="U240" s="412">
        <v>93.92764548852108</v>
      </c>
      <c r="V240" s="412">
        <v>93.3</v>
      </c>
      <c r="W240" s="412">
        <v>70.8</v>
      </c>
      <c r="X240" s="412">
        <v>81.900000000000006</v>
      </c>
      <c r="Y240" s="412">
        <v>87.2</v>
      </c>
      <c r="Z240" s="413">
        <v>70.900000000000006</v>
      </c>
      <c r="AA240" s="413">
        <v>112.02200000000001</v>
      </c>
      <c r="AB240" s="413">
        <v>182.21300000000002</v>
      </c>
      <c r="AC240" s="411">
        <v>158</v>
      </c>
      <c r="AD240" s="411">
        <v>257</v>
      </c>
    </row>
    <row r="241" spans="1:30" s="228" customFormat="1" ht="13.5" hidden="1" customHeight="1" outlineLevel="1">
      <c r="A241" s="410" t="s">
        <v>1123</v>
      </c>
      <c r="B241" s="31" t="s">
        <v>1060</v>
      </c>
      <c r="C241" s="31">
        <v>40</v>
      </c>
      <c r="D241" s="31">
        <v>4</v>
      </c>
      <c r="E241" s="31" t="s">
        <v>334</v>
      </c>
      <c r="F241" s="53">
        <v>30</v>
      </c>
      <c r="G241" s="411">
        <v>1485</v>
      </c>
      <c r="H241" s="412">
        <v>30.8</v>
      </c>
      <c r="I241" s="412">
        <v>15.4</v>
      </c>
      <c r="J241" s="412">
        <v>48.8</v>
      </c>
      <c r="K241" s="412">
        <v>24.4</v>
      </c>
      <c r="L241" s="412">
        <v>64.8</v>
      </c>
      <c r="M241" s="412">
        <v>32.4</v>
      </c>
      <c r="N241" s="412">
        <v>82.8</v>
      </c>
      <c r="O241" s="412">
        <v>41.4</v>
      </c>
      <c r="P241" s="412">
        <v>632</v>
      </c>
      <c r="Q241" s="412">
        <v>316</v>
      </c>
      <c r="R241" s="53" t="s">
        <v>222</v>
      </c>
      <c r="S241" s="53" t="s">
        <v>194</v>
      </c>
      <c r="T241" s="412">
        <v>93.3</v>
      </c>
      <c r="U241" s="412">
        <v>93.5</v>
      </c>
      <c r="V241" s="412">
        <v>93</v>
      </c>
      <c r="W241" s="412">
        <v>73.2</v>
      </c>
      <c r="X241" s="412">
        <v>82.6</v>
      </c>
      <c r="Y241" s="412">
        <v>86.7</v>
      </c>
      <c r="Z241" s="413">
        <v>106.14</v>
      </c>
      <c r="AA241" s="413">
        <v>173.62</v>
      </c>
      <c r="AB241" s="413">
        <v>307.86</v>
      </c>
      <c r="AC241" s="411">
        <v>164</v>
      </c>
      <c r="AD241" s="411">
        <v>290</v>
      </c>
    </row>
    <row r="242" spans="1:30" s="228" customFormat="1" ht="13.5" hidden="1" customHeight="1" outlineLevel="1">
      <c r="A242" s="410" t="s">
        <v>1124</v>
      </c>
      <c r="B242" s="31" t="s">
        <v>1060</v>
      </c>
      <c r="C242" s="31">
        <v>50</v>
      </c>
      <c r="D242" s="31">
        <v>4</v>
      </c>
      <c r="E242" s="31" t="s">
        <v>336</v>
      </c>
      <c r="F242" s="53">
        <v>40</v>
      </c>
      <c r="G242" s="411">
        <v>1482</v>
      </c>
      <c r="H242" s="412">
        <v>36.200000000000003</v>
      </c>
      <c r="I242" s="412">
        <v>18.100000000000001</v>
      </c>
      <c r="J242" s="412">
        <v>62.2</v>
      </c>
      <c r="K242" s="412">
        <v>31.1</v>
      </c>
      <c r="L242" s="412">
        <v>84.2</v>
      </c>
      <c r="M242" s="412">
        <v>42.1</v>
      </c>
      <c r="N242" s="412">
        <v>108.8</v>
      </c>
      <c r="O242" s="412">
        <v>54.4</v>
      </c>
      <c r="P242" s="412">
        <v>892</v>
      </c>
      <c r="Q242" s="412">
        <v>446</v>
      </c>
      <c r="R242" s="53" t="s">
        <v>213</v>
      </c>
      <c r="S242" s="53" t="s">
        <v>194</v>
      </c>
      <c r="T242" s="412">
        <v>94.1</v>
      </c>
      <c r="U242" s="412">
        <v>94.2</v>
      </c>
      <c r="V242" s="412">
        <v>93.5</v>
      </c>
      <c r="W242" s="412">
        <v>76.599999999999994</v>
      </c>
      <c r="X242" s="412">
        <v>84.7</v>
      </c>
      <c r="Y242" s="412">
        <v>88</v>
      </c>
      <c r="Z242" s="413">
        <v>141.76</v>
      </c>
      <c r="AA242" s="413">
        <v>293.11</v>
      </c>
      <c r="AB242" s="413">
        <v>509.36</v>
      </c>
      <c r="AC242" s="411">
        <v>207</v>
      </c>
      <c r="AD242" s="411">
        <v>359</v>
      </c>
    </row>
    <row r="243" spans="1:30" s="228" customFormat="1" ht="13.5" hidden="1" customHeight="1" outlineLevel="1">
      <c r="A243" s="410" t="s">
        <v>1125</v>
      </c>
      <c r="B243" s="31" t="s">
        <v>1060</v>
      </c>
      <c r="C243" s="31">
        <v>60</v>
      </c>
      <c r="D243" s="31">
        <v>4</v>
      </c>
      <c r="E243" s="31" t="s">
        <v>340</v>
      </c>
      <c r="F243" s="53">
        <v>50</v>
      </c>
      <c r="G243" s="411">
        <v>1484</v>
      </c>
      <c r="H243" s="412">
        <v>34</v>
      </c>
      <c r="I243" s="412">
        <v>17</v>
      </c>
      <c r="J243" s="412">
        <v>80.599999999999994</v>
      </c>
      <c r="K243" s="412">
        <v>40.299999999999997</v>
      </c>
      <c r="L243" s="412">
        <v>108.2</v>
      </c>
      <c r="M243" s="412">
        <v>54.1</v>
      </c>
      <c r="N243" s="412">
        <v>139.4</v>
      </c>
      <c r="O243" s="412">
        <v>69.7</v>
      </c>
      <c r="P243" s="412">
        <v>908</v>
      </c>
      <c r="Q243" s="412">
        <v>454</v>
      </c>
      <c r="R243" s="53" t="s">
        <v>231</v>
      </c>
      <c r="S243" s="53" t="s">
        <v>194</v>
      </c>
      <c r="T243" s="412">
        <v>94.39473129610117</v>
      </c>
      <c r="U243" s="412">
        <v>94.493677555321398</v>
      </c>
      <c r="V243" s="412">
        <v>93.9</v>
      </c>
      <c r="W243" s="412">
        <v>73.599999999999994</v>
      </c>
      <c r="X243" s="412">
        <v>82.3</v>
      </c>
      <c r="Y243" s="412">
        <v>85.7</v>
      </c>
      <c r="Z243" s="413">
        <v>176.94</v>
      </c>
      <c r="AA243" s="413">
        <v>368.78</v>
      </c>
      <c r="AB243" s="413">
        <v>468.35</v>
      </c>
      <c r="AC243" s="411">
        <v>208</v>
      </c>
      <c r="AD243" s="411">
        <v>265</v>
      </c>
    </row>
    <row r="244" spans="1:30" s="228" customFormat="1" ht="13.5" hidden="1" customHeight="1" outlineLevel="1">
      <c r="A244" s="410" t="s">
        <v>1127</v>
      </c>
      <c r="B244" s="31" t="s">
        <v>1060</v>
      </c>
      <c r="C244" s="31">
        <v>75</v>
      </c>
      <c r="D244" s="31">
        <v>4</v>
      </c>
      <c r="E244" s="31" t="s">
        <v>343</v>
      </c>
      <c r="F244" s="53">
        <v>60</v>
      </c>
      <c r="G244" s="411">
        <v>1484</v>
      </c>
      <c r="H244" s="412">
        <v>54.2</v>
      </c>
      <c r="I244" s="412">
        <v>27.1</v>
      </c>
      <c r="J244" s="412">
        <v>94.6</v>
      </c>
      <c r="K244" s="412">
        <v>47.3</v>
      </c>
      <c r="L244" s="412">
        <v>129.19999999999999</v>
      </c>
      <c r="M244" s="412">
        <v>64.599999999999994</v>
      </c>
      <c r="N244" s="412">
        <v>168.2</v>
      </c>
      <c r="O244" s="412">
        <v>84.1</v>
      </c>
      <c r="P244" s="412">
        <v>1100</v>
      </c>
      <c r="Q244" s="412">
        <v>550</v>
      </c>
      <c r="R244" s="53" t="s">
        <v>231</v>
      </c>
      <c r="S244" s="53" t="s">
        <v>194</v>
      </c>
      <c r="T244" s="412">
        <v>94.429172836894423</v>
      </c>
      <c r="U244" s="412">
        <v>94.698201819335736</v>
      </c>
      <c r="V244" s="412">
        <v>94.2</v>
      </c>
      <c r="W244" s="412">
        <v>76.3</v>
      </c>
      <c r="X244" s="412">
        <v>83.5</v>
      </c>
      <c r="Y244" s="412">
        <v>86</v>
      </c>
      <c r="Z244" s="413">
        <v>213.6</v>
      </c>
      <c r="AA244" s="413">
        <v>434.87</v>
      </c>
      <c r="AB244" s="413">
        <v>550.89</v>
      </c>
      <c r="AC244" s="411">
        <v>209</v>
      </c>
      <c r="AD244" s="411">
        <v>133</v>
      </c>
    </row>
    <row r="245" spans="1:30" s="228" customFormat="1" ht="13.5" hidden="1" customHeight="1" outlineLevel="1">
      <c r="A245" s="410" t="s">
        <v>1129</v>
      </c>
      <c r="B245" s="31" t="s">
        <v>1060</v>
      </c>
      <c r="C245" s="31">
        <v>40</v>
      </c>
      <c r="D245" s="31">
        <v>6</v>
      </c>
      <c r="E245" s="31" t="s">
        <v>340</v>
      </c>
      <c r="F245" s="53">
        <v>30</v>
      </c>
      <c r="G245" s="411">
        <v>987</v>
      </c>
      <c r="H245" s="412">
        <v>36.659999999999997</v>
      </c>
      <c r="I245" s="412">
        <v>18.329999999999998</v>
      </c>
      <c r="J245" s="412">
        <v>51.14</v>
      </c>
      <c r="K245" s="412">
        <v>25.57</v>
      </c>
      <c r="L245" s="412">
        <v>70.8</v>
      </c>
      <c r="M245" s="412">
        <v>35.4</v>
      </c>
      <c r="N245" s="412">
        <v>88.8</v>
      </c>
      <c r="O245" s="412">
        <v>44.4</v>
      </c>
      <c r="P245" s="412">
        <v>506</v>
      </c>
      <c r="Q245" s="412">
        <v>253</v>
      </c>
      <c r="R245" s="53" t="s">
        <v>2179</v>
      </c>
      <c r="S245" s="53" t="s">
        <v>194</v>
      </c>
      <c r="T245" s="412">
        <v>92.16089077412515</v>
      </c>
      <c r="U245" s="412">
        <v>92.307550371155898</v>
      </c>
      <c r="V245" s="412">
        <v>92.2</v>
      </c>
      <c r="W245" s="412">
        <v>70.53</v>
      </c>
      <c r="X245" s="412">
        <v>76.3</v>
      </c>
      <c r="Y245" s="412">
        <v>81.099999999999994</v>
      </c>
      <c r="Z245" s="413">
        <v>216.4</v>
      </c>
      <c r="AA245" s="413">
        <v>471.75200000000007</v>
      </c>
      <c r="AB245" s="413">
        <v>497.72</v>
      </c>
      <c r="AC245" s="411">
        <v>218</v>
      </c>
      <c r="AD245" s="411">
        <v>230</v>
      </c>
    </row>
    <row r="246" spans="1:30" s="228" customFormat="1" ht="13.5" hidden="1" customHeight="1" outlineLevel="1">
      <c r="A246" s="410" t="s">
        <v>1131</v>
      </c>
      <c r="B246" s="31" t="s">
        <v>1060</v>
      </c>
      <c r="C246" s="31">
        <v>50</v>
      </c>
      <c r="D246" s="31">
        <v>6</v>
      </c>
      <c r="E246" s="31" t="s">
        <v>343</v>
      </c>
      <c r="F246" s="53">
        <v>40</v>
      </c>
      <c r="G246" s="411">
        <v>987</v>
      </c>
      <c r="H246" s="412">
        <v>48</v>
      </c>
      <c r="I246" s="412">
        <v>24</v>
      </c>
      <c r="J246" s="412">
        <v>73.14</v>
      </c>
      <c r="K246" s="412">
        <v>36.57</v>
      </c>
      <c r="L246" s="412">
        <v>94.86</v>
      </c>
      <c r="M246" s="412">
        <v>47.43</v>
      </c>
      <c r="N246" s="412">
        <v>115.6</v>
      </c>
      <c r="O246" s="412">
        <v>57.8</v>
      </c>
      <c r="P246" s="412">
        <v>685</v>
      </c>
      <c r="Q246" s="412">
        <v>342.5</v>
      </c>
      <c r="R246" s="53" t="s">
        <v>231</v>
      </c>
      <c r="S246" s="53" t="s">
        <v>194</v>
      </c>
      <c r="T246" s="412">
        <v>93.492348565356011</v>
      </c>
      <c r="U246" s="412">
        <v>93.492348565356011</v>
      </c>
      <c r="V246" s="412">
        <v>92.9</v>
      </c>
      <c r="W246" s="412">
        <v>65.400000000000006</v>
      </c>
      <c r="X246" s="412">
        <v>75.8</v>
      </c>
      <c r="Y246" s="412">
        <v>82.9</v>
      </c>
      <c r="Z246" s="413">
        <v>288.7</v>
      </c>
      <c r="AA246" s="413">
        <v>548.53</v>
      </c>
      <c r="AB246" s="413">
        <v>643.80099999999993</v>
      </c>
      <c r="AC246" s="411">
        <v>190</v>
      </c>
      <c r="AD246" s="411">
        <v>223</v>
      </c>
    </row>
    <row r="247" spans="1:30" s="228" customFormat="1" ht="13.5" hidden="1" customHeight="1" outlineLevel="1">
      <c r="A247" s="410" t="s">
        <v>1137</v>
      </c>
      <c r="B247" s="31" t="s">
        <v>1060</v>
      </c>
      <c r="C247" s="31">
        <v>60</v>
      </c>
      <c r="D247" s="31">
        <v>2</v>
      </c>
      <c r="E247" s="31" t="s">
        <v>354</v>
      </c>
      <c r="F247" s="53">
        <v>50</v>
      </c>
      <c r="G247" s="411">
        <v>2973.18</v>
      </c>
      <c r="H247" s="412">
        <v>32.04</v>
      </c>
      <c r="I247" s="412">
        <v>16.02</v>
      </c>
      <c r="J247" s="412">
        <v>70.16</v>
      </c>
      <c r="K247" s="412">
        <v>35.08</v>
      </c>
      <c r="L247" s="412">
        <v>99.46</v>
      </c>
      <c r="M247" s="412">
        <v>49.73</v>
      </c>
      <c r="N247" s="412">
        <v>131.37200000000001</v>
      </c>
      <c r="O247" s="412">
        <v>65.686000000000007</v>
      </c>
      <c r="P247" s="412">
        <v>855.4</v>
      </c>
      <c r="Q247" s="412">
        <v>427.7</v>
      </c>
      <c r="R247" s="53" t="s">
        <v>231</v>
      </c>
      <c r="S247" s="53" t="s">
        <v>194</v>
      </c>
      <c r="T247" s="412">
        <v>93.927999999999997</v>
      </c>
      <c r="U247" s="412">
        <v>94.128</v>
      </c>
      <c r="V247" s="412">
        <v>93.7</v>
      </c>
      <c r="W247" s="412">
        <v>84.58</v>
      </c>
      <c r="X247" s="412">
        <v>89.32</v>
      </c>
      <c r="Y247" s="412">
        <v>90.58</v>
      </c>
      <c r="Z247" s="413">
        <v>88.182912720000004</v>
      </c>
      <c r="AA247" s="413">
        <v>124.59363738208799</v>
      </c>
      <c r="AB247" s="413">
        <v>260.05140961128001</v>
      </c>
      <c r="AC247" s="411">
        <v>141.29</v>
      </c>
      <c r="AD247" s="411">
        <v>294.89999999999998</v>
      </c>
    </row>
    <row r="248" spans="1:30" s="228" customFormat="1" ht="13.5" hidden="1" customHeight="1" outlineLevel="1">
      <c r="A248" s="410" t="s">
        <v>1138</v>
      </c>
      <c r="B248" s="31" t="s">
        <v>1060</v>
      </c>
      <c r="C248" s="31">
        <v>75</v>
      </c>
      <c r="D248" s="31">
        <v>2</v>
      </c>
      <c r="E248" s="31" t="s">
        <v>356</v>
      </c>
      <c r="F248" s="53">
        <v>60</v>
      </c>
      <c r="G248" s="411">
        <v>2973</v>
      </c>
      <c r="H248" s="412">
        <v>39.700000000000003</v>
      </c>
      <c r="I248" s="412">
        <v>19.850000000000001</v>
      </c>
      <c r="J248" s="412">
        <v>86.4</v>
      </c>
      <c r="K248" s="412">
        <v>43.2</v>
      </c>
      <c r="L248" s="412">
        <v>120.66</v>
      </c>
      <c r="M248" s="412">
        <v>60.33</v>
      </c>
      <c r="N248" s="412">
        <v>159.12</v>
      </c>
      <c r="O248" s="412">
        <v>79.56</v>
      </c>
      <c r="P248" s="412">
        <v>1084</v>
      </c>
      <c r="Q248" s="412">
        <v>542</v>
      </c>
      <c r="R248" s="53" t="s">
        <v>231</v>
      </c>
      <c r="S248" s="53" t="s">
        <v>194</v>
      </c>
      <c r="T248" s="412">
        <v>94.306866048862688</v>
      </c>
      <c r="U248" s="412">
        <v>94.51474304970516</v>
      </c>
      <c r="V248" s="412">
        <v>94</v>
      </c>
      <c r="W248" s="412">
        <v>83</v>
      </c>
      <c r="X248" s="412">
        <v>89</v>
      </c>
      <c r="Y248" s="412">
        <v>90.5</v>
      </c>
      <c r="Z248" s="413">
        <v>106.6</v>
      </c>
      <c r="AA248" s="413">
        <v>162.03199999999998</v>
      </c>
      <c r="AB248" s="413">
        <v>325.13</v>
      </c>
      <c r="AC248" s="411">
        <v>152</v>
      </c>
      <c r="AD248" s="411">
        <v>305</v>
      </c>
    </row>
    <row r="249" spans="1:30" s="228" customFormat="1" ht="13.5" hidden="1" customHeight="1" outlineLevel="1">
      <c r="A249" s="410" t="s">
        <v>1139</v>
      </c>
      <c r="B249" s="31" t="s">
        <v>1060</v>
      </c>
      <c r="C249" s="31">
        <v>60</v>
      </c>
      <c r="D249" s="31">
        <v>4</v>
      </c>
      <c r="E249" s="31" t="s">
        <v>354</v>
      </c>
      <c r="F249" s="53">
        <v>50</v>
      </c>
      <c r="G249" s="411">
        <v>1484</v>
      </c>
      <c r="H249" s="412">
        <v>34</v>
      </c>
      <c r="I249" s="412">
        <v>17</v>
      </c>
      <c r="J249" s="412">
        <v>80.599999999999994</v>
      </c>
      <c r="K249" s="412">
        <v>40.299999999999997</v>
      </c>
      <c r="L249" s="412">
        <v>108.2</v>
      </c>
      <c r="M249" s="412">
        <v>54.1</v>
      </c>
      <c r="N249" s="412">
        <v>139.4</v>
      </c>
      <c r="O249" s="412">
        <v>69.7</v>
      </c>
      <c r="P249" s="412">
        <v>908</v>
      </c>
      <c r="Q249" s="412">
        <v>454</v>
      </c>
      <c r="R249" s="53" t="s">
        <v>231</v>
      </c>
      <c r="S249" s="53" t="s">
        <v>194</v>
      </c>
      <c r="T249" s="412">
        <v>94.39473129610117</v>
      </c>
      <c r="U249" s="412">
        <v>94.493677555321398</v>
      </c>
      <c r="V249" s="412">
        <v>93.9</v>
      </c>
      <c r="W249" s="412">
        <v>73.599999999999994</v>
      </c>
      <c r="X249" s="412">
        <v>82.3</v>
      </c>
      <c r="Y249" s="412">
        <v>85.7</v>
      </c>
      <c r="Z249" s="413">
        <v>176.94</v>
      </c>
      <c r="AA249" s="413">
        <v>368.78</v>
      </c>
      <c r="AB249" s="413">
        <v>468.35</v>
      </c>
      <c r="AC249" s="411">
        <v>208</v>
      </c>
      <c r="AD249" s="411">
        <v>265</v>
      </c>
    </row>
    <row r="250" spans="1:30" s="228" customFormat="1" ht="13.5" hidden="1" customHeight="1" outlineLevel="1">
      <c r="A250" s="410" t="s">
        <v>1140</v>
      </c>
      <c r="B250" s="31" t="s">
        <v>1060</v>
      </c>
      <c r="C250" s="31">
        <v>75</v>
      </c>
      <c r="D250" s="31">
        <v>4</v>
      </c>
      <c r="E250" s="31" t="s">
        <v>356</v>
      </c>
      <c r="F250" s="53">
        <v>60</v>
      </c>
      <c r="G250" s="411">
        <v>1484</v>
      </c>
      <c r="H250" s="412">
        <v>54.2</v>
      </c>
      <c r="I250" s="412">
        <v>27.1</v>
      </c>
      <c r="J250" s="412">
        <v>94.6</v>
      </c>
      <c r="K250" s="412">
        <v>47.3</v>
      </c>
      <c r="L250" s="412">
        <v>129.19999999999999</v>
      </c>
      <c r="M250" s="412">
        <v>64.599999999999994</v>
      </c>
      <c r="N250" s="412">
        <v>168.2</v>
      </c>
      <c r="O250" s="412">
        <v>84.1</v>
      </c>
      <c r="P250" s="412">
        <v>1100</v>
      </c>
      <c r="Q250" s="412">
        <v>550</v>
      </c>
      <c r="R250" s="53" t="s">
        <v>231</v>
      </c>
      <c r="S250" s="53" t="s">
        <v>194</v>
      </c>
      <c r="T250" s="412">
        <v>94.429172836894423</v>
      </c>
      <c r="U250" s="412">
        <v>94.698201819335736</v>
      </c>
      <c r="V250" s="412">
        <v>94.2</v>
      </c>
      <c r="W250" s="412">
        <v>76.3</v>
      </c>
      <c r="X250" s="412">
        <v>83.5</v>
      </c>
      <c r="Y250" s="412">
        <v>86</v>
      </c>
      <c r="Z250" s="413">
        <v>213.6</v>
      </c>
      <c r="AA250" s="413">
        <v>434.87</v>
      </c>
      <c r="AB250" s="413">
        <v>550.89</v>
      </c>
      <c r="AC250" s="411">
        <v>209</v>
      </c>
      <c r="AD250" s="411">
        <v>133</v>
      </c>
    </row>
    <row r="251" spans="1:30" s="228" customFormat="1" ht="13.5" hidden="1" customHeight="1" outlineLevel="1">
      <c r="A251" s="410" t="s">
        <v>1141</v>
      </c>
      <c r="B251" s="31" t="s">
        <v>1060</v>
      </c>
      <c r="C251" s="31">
        <v>100</v>
      </c>
      <c r="D251" s="31">
        <v>4</v>
      </c>
      <c r="E251" s="31" t="s">
        <v>360</v>
      </c>
      <c r="F251" s="53">
        <v>75</v>
      </c>
      <c r="G251" s="411">
        <v>1487</v>
      </c>
      <c r="H251" s="412">
        <v>63.2</v>
      </c>
      <c r="I251" s="412">
        <v>31.6</v>
      </c>
      <c r="J251" s="412">
        <v>112.7</v>
      </c>
      <c r="K251" s="412">
        <v>56.35</v>
      </c>
      <c r="L251" s="412">
        <v>154.80000000000001</v>
      </c>
      <c r="M251" s="412">
        <v>77.400000000000006</v>
      </c>
      <c r="N251" s="412">
        <v>203.8</v>
      </c>
      <c r="O251" s="412">
        <v>101.9</v>
      </c>
      <c r="P251" s="412">
        <v>1390</v>
      </c>
      <c r="Q251" s="412">
        <v>695</v>
      </c>
      <c r="R251" s="53" t="s">
        <v>231</v>
      </c>
      <c r="S251" s="53" t="s">
        <v>194</v>
      </c>
      <c r="T251" s="412">
        <v>95.166169676606458</v>
      </c>
      <c r="U251" s="412">
        <v>95.215833683326323</v>
      </c>
      <c r="V251" s="412">
        <v>94.6</v>
      </c>
      <c r="W251" s="412">
        <v>77.400000000000006</v>
      </c>
      <c r="X251" s="412">
        <v>84.5</v>
      </c>
      <c r="Y251" s="412">
        <v>86.1</v>
      </c>
      <c r="Z251" s="413">
        <v>260.39999999999998</v>
      </c>
      <c r="AA251" s="413">
        <v>645.97</v>
      </c>
      <c r="AB251" s="413">
        <v>704.08</v>
      </c>
      <c r="AC251" s="411">
        <v>199</v>
      </c>
      <c r="AD251" s="411">
        <v>268</v>
      </c>
    </row>
    <row r="252" spans="1:30" s="228" customFormat="1" ht="13.5" hidden="1" customHeight="1" outlineLevel="1">
      <c r="A252" s="410" t="s">
        <v>1143</v>
      </c>
      <c r="B252" s="31" t="s">
        <v>1060</v>
      </c>
      <c r="C252" s="31">
        <v>60</v>
      </c>
      <c r="D252" s="31">
        <v>6</v>
      </c>
      <c r="E252" s="31" t="s">
        <v>363</v>
      </c>
      <c r="F252" s="53">
        <v>50</v>
      </c>
      <c r="G252" s="411">
        <v>987</v>
      </c>
      <c r="H252" s="412">
        <v>65.400000000000006</v>
      </c>
      <c r="I252" s="412">
        <v>32.700000000000003</v>
      </c>
      <c r="J252" s="412">
        <v>93.24</v>
      </c>
      <c r="K252" s="412">
        <v>46.62</v>
      </c>
      <c r="L252" s="412">
        <v>119.4</v>
      </c>
      <c r="M252" s="412">
        <v>59.7</v>
      </c>
      <c r="N252" s="412">
        <v>149.80000000000001</v>
      </c>
      <c r="O252" s="412">
        <v>74.900000000000006</v>
      </c>
      <c r="P252" s="412">
        <v>889.4</v>
      </c>
      <c r="Q252" s="412">
        <v>444.7</v>
      </c>
      <c r="R252" s="53" t="s">
        <v>231</v>
      </c>
      <c r="S252" s="53" t="s">
        <v>194</v>
      </c>
      <c r="T252" s="412">
        <v>93.419613607727868</v>
      </c>
      <c r="U252" s="412">
        <v>93.733431331373382</v>
      </c>
      <c r="V252" s="412">
        <v>93.4</v>
      </c>
      <c r="W252" s="412">
        <v>63.8</v>
      </c>
      <c r="X252" s="412">
        <v>74.5</v>
      </c>
      <c r="Y252" s="412">
        <v>79.400000000000006</v>
      </c>
      <c r="Z252" s="413">
        <v>360.6</v>
      </c>
      <c r="AA252" s="413">
        <v>843.80400000000009</v>
      </c>
      <c r="AB252" s="413">
        <v>829.38</v>
      </c>
      <c r="AC252" s="411">
        <v>234</v>
      </c>
      <c r="AD252" s="411">
        <v>230</v>
      </c>
    </row>
    <row r="253" spans="1:30" s="228" customFormat="1" ht="13.5" hidden="1" customHeight="1" outlineLevel="1">
      <c r="A253" s="410" t="s">
        <v>1145</v>
      </c>
      <c r="B253" s="31" t="s">
        <v>1060</v>
      </c>
      <c r="C253" s="31">
        <v>75</v>
      </c>
      <c r="D253" s="31">
        <v>6</v>
      </c>
      <c r="E253" s="31" t="s">
        <v>360</v>
      </c>
      <c r="F253" s="53">
        <v>60</v>
      </c>
      <c r="G253" s="411">
        <v>987</v>
      </c>
      <c r="H253" s="412">
        <v>79.2</v>
      </c>
      <c r="I253" s="412">
        <v>39.6</v>
      </c>
      <c r="J253" s="412">
        <v>112.6</v>
      </c>
      <c r="K253" s="412">
        <v>56.3</v>
      </c>
      <c r="L253" s="412">
        <v>143.6</v>
      </c>
      <c r="M253" s="412">
        <v>71.8</v>
      </c>
      <c r="N253" s="412">
        <v>180</v>
      </c>
      <c r="O253" s="412">
        <v>90</v>
      </c>
      <c r="P253" s="412">
        <v>1110</v>
      </c>
      <c r="Q253" s="412">
        <v>555</v>
      </c>
      <c r="R253" s="53" t="s">
        <v>231</v>
      </c>
      <c r="S253" s="53" t="s">
        <v>194</v>
      </c>
      <c r="T253" s="412">
        <v>93.382910321488993</v>
      </c>
      <c r="U253" s="412">
        <v>93.937817258883243</v>
      </c>
      <c r="V253" s="412">
        <v>93.7</v>
      </c>
      <c r="W253" s="412">
        <v>64.099999999999994</v>
      </c>
      <c r="X253" s="412">
        <v>74.86</v>
      </c>
      <c r="Y253" s="412">
        <v>79.8</v>
      </c>
      <c r="Z253" s="413">
        <v>433.05</v>
      </c>
      <c r="AA253" s="413">
        <v>1121.5995</v>
      </c>
      <c r="AB253" s="413">
        <v>1138.9215000000002</v>
      </c>
      <c r="AC253" s="411">
        <v>259</v>
      </c>
      <c r="AD253" s="411">
        <v>263</v>
      </c>
    </row>
    <row r="254" spans="1:30" s="228" customFormat="1" ht="13.5" hidden="1" customHeight="1" outlineLevel="1">
      <c r="A254" s="410" t="s">
        <v>1149</v>
      </c>
      <c r="B254" s="31" t="s">
        <v>1060</v>
      </c>
      <c r="C254" s="31">
        <v>100</v>
      </c>
      <c r="D254" s="31">
        <v>2</v>
      </c>
      <c r="E254" s="31" t="s">
        <v>375</v>
      </c>
      <c r="F254" s="53">
        <v>75</v>
      </c>
      <c r="G254" s="411">
        <v>2972</v>
      </c>
      <c r="H254" s="412">
        <v>38.356200000000001</v>
      </c>
      <c r="I254" s="412">
        <v>19.178100000000001</v>
      </c>
      <c r="J254" s="412">
        <v>101.13231397659527</v>
      </c>
      <c r="K254" s="412">
        <v>50.566156988297635</v>
      </c>
      <c r="L254" s="412">
        <v>145.16253345109297</v>
      </c>
      <c r="M254" s="412">
        <v>72.581266725546485</v>
      </c>
      <c r="N254" s="412">
        <v>192.61283638772358</v>
      </c>
      <c r="O254" s="412">
        <v>96.306418193861788</v>
      </c>
      <c r="P254" s="412">
        <v>1367.9</v>
      </c>
      <c r="Q254" s="412">
        <v>683.95</v>
      </c>
      <c r="R254" s="53" t="s">
        <v>231</v>
      </c>
      <c r="S254" s="53" t="s">
        <v>194</v>
      </c>
      <c r="T254" s="412">
        <v>94.4</v>
      </c>
      <c r="U254" s="412">
        <v>94.7</v>
      </c>
      <c r="V254" s="412">
        <v>94.3</v>
      </c>
      <c r="W254" s="412">
        <v>86.849000000000004</v>
      </c>
      <c r="X254" s="412">
        <v>90.465999999999994</v>
      </c>
      <c r="Y254" s="412">
        <v>91.308058727569318</v>
      </c>
      <c r="Z254" s="413">
        <v>130.21509597600001</v>
      </c>
      <c r="AA254" s="413">
        <v>202.3282161275088</v>
      </c>
      <c r="AB254" s="413">
        <v>386.60861995274405</v>
      </c>
      <c r="AC254" s="411">
        <v>155.38</v>
      </c>
      <c r="AD254" s="411">
        <v>296.89999999999998</v>
      </c>
    </row>
    <row r="255" spans="1:30" s="228" customFormat="1" ht="13.5" hidden="1" customHeight="1" outlineLevel="1">
      <c r="A255" s="410" t="s">
        <v>1151</v>
      </c>
      <c r="B255" s="31" t="s">
        <v>1060</v>
      </c>
      <c r="C255" s="31">
        <v>100</v>
      </c>
      <c r="D255" s="31">
        <v>4</v>
      </c>
      <c r="E255" s="31" t="s">
        <v>375</v>
      </c>
      <c r="F255" s="53">
        <v>75</v>
      </c>
      <c r="G255" s="411">
        <v>1487</v>
      </c>
      <c r="H255" s="412">
        <v>63.2</v>
      </c>
      <c r="I255" s="412">
        <v>31.6</v>
      </c>
      <c r="J255" s="412">
        <v>112.7</v>
      </c>
      <c r="K255" s="412">
        <v>56.35</v>
      </c>
      <c r="L255" s="412">
        <v>154.80000000000001</v>
      </c>
      <c r="M255" s="412">
        <v>77.400000000000006</v>
      </c>
      <c r="N255" s="412">
        <v>203.8</v>
      </c>
      <c r="O255" s="412">
        <v>101.9</v>
      </c>
      <c r="P255" s="412">
        <v>1390</v>
      </c>
      <c r="Q255" s="412">
        <v>695</v>
      </c>
      <c r="R255" s="53" t="s">
        <v>231</v>
      </c>
      <c r="S255" s="53" t="s">
        <v>194</v>
      </c>
      <c r="T255" s="412">
        <v>95.166169676606458</v>
      </c>
      <c r="U255" s="412">
        <v>95.215833683326323</v>
      </c>
      <c r="V255" s="412">
        <v>94.6</v>
      </c>
      <c r="W255" s="412">
        <v>77.400000000000006</v>
      </c>
      <c r="X255" s="412">
        <v>84.5</v>
      </c>
      <c r="Y255" s="412">
        <v>86.1</v>
      </c>
      <c r="Z255" s="413">
        <v>260.39999999999998</v>
      </c>
      <c r="AA255" s="413">
        <v>645.97</v>
      </c>
      <c r="AB255" s="413">
        <v>704.08</v>
      </c>
      <c r="AC255" s="411">
        <v>199</v>
      </c>
      <c r="AD255" s="411">
        <v>268</v>
      </c>
    </row>
    <row r="256" spans="1:30" s="228" customFormat="1" ht="13.5" customHeight="1" outlineLevel="1">
      <c r="A256" s="410" t="s">
        <v>1152</v>
      </c>
      <c r="B256" s="31" t="s">
        <v>1060</v>
      </c>
      <c r="C256" s="31">
        <v>125</v>
      </c>
      <c r="D256" s="31">
        <v>4</v>
      </c>
      <c r="E256" s="31" t="s">
        <v>378</v>
      </c>
      <c r="F256" s="53">
        <v>100</v>
      </c>
      <c r="G256" s="411">
        <v>1489</v>
      </c>
      <c r="H256" s="412"/>
      <c r="I256" s="412">
        <v>48.96</v>
      </c>
      <c r="J256" s="412"/>
      <c r="K256" s="412">
        <v>80.3</v>
      </c>
      <c r="L256" s="412"/>
      <c r="M256" s="412">
        <v>107.04</v>
      </c>
      <c r="N256" s="412"/>
      <c r="O256" s="412">
        <v>138.19999999999999</v>
      </c>
      <c r="P256" s="412"/>
      <c r="Q256" s="412">
        <v>903</v>
      </c>
      <c r="R256" s="53" t="s">
        <v>231</v>
      </c>
      <c r="S256" s="53" t="s">
        <v>194</v>
      </c>
      <c r="T256" s="412">
        <v>94.694248338870452</v>
      </c>
      <c r="U256" s="412">
        <v>95.138081395348848</v>
      </c>
      <c r="V256" s="412">
        <v>95</v>
      </c>
      <c r="W256" s="412">
        <v>73.5</v>
      </c>
      <c r="X256" s="412">
        <v>82.3</v>
      </c>
      <c r="Y256" s="412">
        <v>85.13</v>
      </c>
      <c r="Z256" s="413">
        <v>352.85</v>
      </c>
      <c r="AA256" s="413">
        <v>645.71550000000002</v>
      </c>
      <c r="AB256" s="413">
        <v>952.69500000000005</v>
      </c>
      <c r="AC256" s="411">
        <v>183</v>
      </c>
      <c r="AD256" s="411">
        <v>270</v>
      </c>
    </row>
    <row r="257" spans="1:30" s="228" customFormat="1" ht="13.5" hidden="1" customHeight="1" outlineLevel="1">
      <c r="A257" s="410" t="s">
        <v>1153</v>
      </c>
      <c r="B257" s="31" t="s">
        <v>1060</v>
      </c>
      <c r="C257" s="31">
        <v>150</v>
      </c>
      <c r="D257" s="31">
        <v>4</v>
      </c>
      <c r="E257" s="31" t="s">
        <v>383</v>
      </c>
      <c r="F257" s="53">
        <v>125</v>
      </c>
      <c r="G257" s="411">
        <v>1486</v>
      </c>
      <c r="H257" s="412"/>
      <c r="I257" s="412">
        <v>53.9</v>
      </c>
      <c r="J257" s="412"/>
      <c r="K257" s="412">
        <v>96.8</v>
      </c>
      <c r="L257" s="412"/>
      <c r="M257" s="412">
        <v>132.5</v>
      </c>
      <c r="N257" s="412"/>
      <c r="O257" s="412">
        <v>172.5</v>
      </c>
      <c r="P257" s="412"/>
      <c r="Q257" s="412">
        <v>1034</v>
      </c>
      <c r="R257" s="53" t="s">
        <v>2179</v>
      </c>
      <c r="S257" s="53" t="s">
        <v>194</v>
      </c>
      <c r="T257" s="412">
        <v>95.091205007824726</v>
      </c>
      <c r="U257" s="412">
        <v>95.51873761085028</v>
      </c>
      <c r="V257" s="412">
        <v>95.3</v>
      </c>
      <c r="W257" s="412">
        <v>76.5</v>
      </c>
      <c r="X257" s="412">
        <v>83.45</v>
      </c>
      <c r="Y257" s="412">
        <v>85.66</v>
      </c>
      <c r="Z257" s="413">
        <v>441.9</v>
      </c>
      <c r="AA257" s="413">
        <v>733.55399999999997</v>
      </c>
      <c r="AB257" s="413">
        <v>1011.9509999999999</v>
      </c>
      <c r="AC257" s="411">
        <v>166</v>
      </c>
      <c r="AD257" s="411">
        <v>229</v>
      </c>
    </row>
    <row r="258" spans="1:30" s="228" customFormat="1" ht="13.5" hidden="1" customHeight="1" outlineLevel="1">
      <c r="A258" s="410" t="s">
        <v>1155</v>
      </c>
      <c r="B258" s="31" t="s">
        <v>1060</v>
      </c>
      <c r="C258" s="31">
        <v>200</v>
      </c>
      <c r="D258" s="31">
        <v>4</v>
      </c>
      <c r="E258" s="31" t="s">
        <v>388</v>
      </c>
      <c r="F258" s="53">
        <v>150</v>
      </c>
      <c r="G258" s="411">
        <v>1489.4</v>
      </c>
      <c r="H258" s="412"/>
      <c r="I258" s="412">
        <v>75.599999999999994</v>
      </c>
      <c r="J258" s="412"/>
      <c r="K258" s="412">
        <v>121.65</v>
      </c>
      <c r="L258" s="412"/>
      <c r="M258" s="412">
        <v>162.1</v>
      </c>
      <c r="N258" s="412"/>
      <c r="O258" s="412">
        <v>207.36</v>
      </c>
      <c r="P258" s="412"/>
      <c r="Q258" s="412">
        <v>1522</v>
      </c>
      <c r="R258" s="53" t="s">
        <v>222</v>
      </c>
      <c r="S258" s="53" t="s">
        <v>194</v>
      </c>
      <c r="T258" s="412">
        <v>95.371387133533617</v>
      </c>
      <c r="U258" s="412">
        <v>95.668186056148343</v>
      </c>
      <c r="V258" s="412">
        <v>95.5</v>
      </c>
      <c r="W258" s="412">
        <v>72.5</v>
      </c>
      <c r="X258" s="412">
        <v>91.3</v>
      </c>
      <c r="Y258" s="412">
        <v>84.93</v>
      </c>
      <c r="Z258" s="413">
        <v>529.14</v>
      </c>
      <c r="AA258" s="413">
        <v>1301.6844000000001</v>
      </c>
      <c r="AB258" s="413">
        <v>1645.6254000000001</v>
      </c>
      <c r="AC258" s="411">
        <v>246</v>
      </c>
      <c r="AD258" s="411">
        <v>311</v>
      </c>
    </row>
    <row r="259" spans="1:30" s="228" customFormat="1" ht="13.5" hidden="1" customHeight="1" outlineLevel="1">
      <c r="A259" s="410" t="s">
        <v>1157</v>
      </c>
      <c r="B259" s="31" t="s">
        <v>1060</v>
      </c>
      <c r="C259" s="31">
        <v>250</v>
      </c>
      <c r="D259" s="31">
        <v>4</v>
      </c>
      <c r="E259" s="31" t="s">
        <v>400</v>
      </c>
      <c r="F259" s="53">
        <v>200</v>
      </c>
      <c r="G259" s="411">
        <v>1494</v>
      </c>
      <c r="H259" s="412"/>
      <c r="I259" s="412">
        <v>84.3</v>
      </c>
      <c r="J259" s="412"/>
      <c r="K259" s="412">
        <v>127.01</v>
      </c>
      <c r="L259" s="412"/>
      <c r="M259" s="412">
        <v>165.6</v>
      </c>
      <c r="N259" s="412"/>
      <c r="O259" s="412">
        <v>209</v>
      </c>
      <c r="P259" s="412"/>
      <c r="Q259" s="412">
        <v>1993</v>
      </c>
      <c r="R259" s="53" t="s">
        <v>222</v>
      </c>
      <c r="S259" s="53" t="s">
        <v>989</v>
      </c>
      <c r="T259" s="412">
        <v>95.008999896790186</v>
      </c>
      <c r="U259" s="412">
        <v>95.67146248322841</v>
      </c>
      <c r="V259" s="412">
        <v>95.8</v>
      </c>
      <c r="W259" s="412">
        <v>69.7</v>
      </c>
      <c r="X259" s="412">
        <v>79.599999999999994</v>
      </c>
      <c r="Y259" s="412">
        <v>83.94</v>
      </c>
      <c r="Z259" s="413">
        <v>527.6</v>
      </c>
      <c r="AA259" s="413">
        <v>733.36400000000003</v>
      </c>
      <c r="AB259" s="413">
        <v>1076.3040000000001</v>
      </c>
      <c r="AC259" s="411">
        <v>139</v>
      </c>
      <c r="AD259" s="411">
        <v>204</v>
      </c>
    </row>
    <row r="260" spans="1:30" s="228" customFormat="1" ht="13.5" hidden="1" customHeight="1" outlineLevel="1">
      <c r="A260" s="410" t="s">
        <v>1159</v>
      </c>
      <c r="B260" s="31" t="s">
        <v>1060</v>
      </c>
      <c r="C260" s="31">
        <v>100</v>
      </c>
      <c r="D260" s="31">
        <v>6</v>
      </c>
      <c r="E260" s="31" t="s">
        <v>378</v>
      </c>
      <c r="F260" s="53">
        <v>75</v>
      </c>
      <c r="G260" s="411">
        <v>992</v>
      </c>
      <c r="H260" s="412"/>
      <c r="I260" s="412">
        <v>45.4</v>
      </c>
      <c r="J260" s="412"/>
      <c r="K260" s="412">
        <v>62.759440681733778</v>
      </c>
      <c r="L260" s="412"/>
      <c r="M260" s="412">
        <v>84.899577289813649</v>
      </c>
      <c r="N260" s="412"/>
      <c r="O260" s="412">
        <v>109.53</v>
      </c>
      <c r="P260" s="412"/>
      <c r="Q260" s="412">
        <v>791.58</v>
      </c>
      <c r="R260" s="53" t="s">
        <v>222</v>
      </c>
      <c r="S260" s="53" t="s">
        <v>194</v>
      </c>
      <c r="T260" s="412">
        <v>93.606260527704492</v>
      </c>
      <c r="U260" s="412">
        <v>89.525354614151595</v>
      </c>
      <c r="V260" s="412">
        <v>94.1</v>
      </c>
      <c r="W260" s="412">
        <v>71.927822303640937</v>
      </c>
      <c r="X260" s="412">
        <v>79.211174719487062</v>
      </c>
      <c r="Y260" s="412">
        <v>82</v>
      </c>
      <c r="Z260" s="413">
        <v>397.20663947999998</v>
      </c>
      <c r="AA260" s="413">
        <v>795.19577603977552</v>
      </c>
      <c r="AB260" s="413">
        <v>1195.8620853496463</v>
      </c>
      <c r="AC260" s="411">
        <v>200.197</v>
      </c>
      <c r="AD260" s="411">
        <v>301.06799999999998</v>
      </c>
    </row>
    <row r="261" spans="1:30" s="228" customFormat="1" ht="13.5" hidden="1" customHeight="1" outlineLevel="1">
      <c r="A261" s="410" t="s">
        <v>1161</v>
      </c>
      <c r="B261" s="31" t="s">
        <v>1060</v>
      </c>
      <c r="C261" s="31">
        <v>125</v>
      </c>
      <c r="D261" s="31">
        <v>6</v>
      </c>
      <c r="E261" s="31" t="s">
        <v>383</v>
      </c>
      <c r="F261" s="53">
        <v>100</v>
      </c>
      <c r="G261" s="411">
        <v>990</v>
      </c>
      <c r="H261" s="412"/>
      <c r="I261" s="412">
        <v>46.29</v>
      </c>
      <c r="J261" s="412"/>
      <c r="K261" s="412">
        <v>77.717670364500805</v>
      </c>
      <c r="L261" s="412"/>
      <c r="M261" s="412">
        <v>107.23938193343899</v>
      </c>
      <c r="N261" s="412"/>
      <c r="O261" s="412">
        <v>139.88</v>
      </c>
      <c r="P261" s="412"/>
      <c r="Q261" s="412">
        <v>888.92</v>
      </c>
      <c r="R261" s="53" t="s">
        <v>231</v>
      </c>
      <c r="S261" s="53" t="s">
        <v>194</v>
      </c>
      <c r="T261" s="412">
        <v>95.055287659574461</v>
      </c>
      <c r="U261" s="412">
        <v>95.075012765957453</v>
      </c>
      <c r="V261" s="412">
        <v>94.6</v>
      </c>
      <c r="W261" s="412">
        <v>75.65596853266446</v>
      </c>
      <c r="X261" s="412">
        <v>82.216736974119257</v>
      </c>
      <c r="Y261" s="412">
        <v>84.49</v>
      </c>
      <c r="Z261" s="413">
        <v>530.6537321400001</v>
      </c>
      <c r="AA261" s="413">
        <v>1025.1168797480523</v>
      </c>
      <c r="AB261" s="413">
        <v>1212.5437779399003</v>
      </c>
      <c r="AC261" s="411">
        <v>193.18</v>
      </c>
      <c r="AD261" s="411">
        <v>228.5</v>
      </c>
    </row>
    <row r="262" spans="1:30" s="228" customFormat="1" ht="13.5" hidden="1" customHeight="1" outlineLevel="1">
      <c r="A262" s="410" t="s">
        <v>1163</v>
      </c>
      <c r="B262" s="31" t="s">
        <v>1060</v>
      </c>
      <c r="C262" s="31">
        <v>150</v>
      </c>
      <c r="D262" s="31">
        <v>6</v>
      </c>
      <c r="E262" s="31" t="s">
        <v>388</v>
      </c>
      <c r="F262" s="53">
        <v>125</v>
      </c>
      <c r="G262" s="411">
        <v>994</v>
      </c>
      <c r="H262" s="412"/>
      <c r="I262" s="412">
        <v>65.680000000000007</v>
      </c>
      <c r="J262" s="412"/>
      <c r="K262" s="412">
        <v>89.183966912274457</v>
      </c>
      <c r="L262" s="412"/>
      <c r="M262" s="412">
        <v>115.45375954866269</v>
      </c>
      <c r="N262" s="412"/>
      <c r="O262" s="412">
        <v>145.01</v>
      </c>
      <c r="P262" s="412"/>
      <c r="Q262" s="412">
        <v>1215</v>
      </c>
      <c r="R262" s="53" t="s">
        <v>222</v>
      </c>
      <c r="S262" s="53" t="s">
        <v>194</v>
      </c>
      <c r="T262" s="412">
        <v>94.123502582218066</v>
      </c>
      <c r="U262" s="412">
        <v>94.812475203859321</v>
      </c>
      <c r="V262" s="412">
        <v>94.9</v>
      </c>
      <c r="W262" s="412">
        <v>66.297466743782522</v>
      </c>
      <c r="X262" s="412">
        <v>76.248791208791204</v>
      </c>
      <c r="Y262" s="412">
        <v>80.86</v>
      </c>
      <c r="Z262" s="413">
        <v>528.58118292000006</v>
      </c>
      <c r="AA262" s="413">
        <v>1469.4556885176</v>
      </c>
      <c r="AB262" s="413">
        <v>1850.0341402200002</v>
      </c>
      <c r="AC262" s="411">
        <v>278</v>
      </c>
      <c r="AD262" s="411">
        <v>350</v>
      </c>
    </row>
    <row r="263" spans="1:30" s="228" customFormat="1" ht="13.5" hidden="1" customHeight="1" outlineLevel="1">
      <c r="A263" s="410" t="s">
        <v>1165</v>
      </c>
      <c r="B263" s="31" t="s">
        <v>1060</v>
      </c>
      <c r="C263" s="31">
        <v>200</v>
      </c>
      <c r="D263" s="31">
        <v>6</v>
      </c>
      <c r="E263" s="31" t="s">
        <v>400</v>
      </c>
      <c r="F263" s="53">
        <v>150</v>
      </c>
      <c r="G263" s="411">
        <v>990</v>
      </c>
      <c r="H263" s="412"/>
      <c r="I263" s="412">
        <v>87</v>
      </c>
      <c r="J263" s="412"/>
      <c r="K263" s="412">
        <v>132</v>
      </c>
      <c r="L263" s="412"/>
      <c r="M263" s="412">
        <v>168.5</v>
      </c>
      <c r="N263" s="412"/>
      <c r="O263" s="412">
        <v>214</v>
      </c>
      <c r="P263" s="412"/>
      <c r="Q263" s="412">
        <v>1396</v>
      </c>
      <c r="R263" s="53" t="s">
        <v>231</v>
      </c>
      <c r="S263" s="53" t="s">
        <v>194</v>
      </c>
      <c r="T263" s="412">
        <v>95.3</v>
      </c>
      <c r="U263" s="412">
        <v>95.5</v>
      </c>
      <c r="V263" s="412">
        <v>95.2</v>
      </c>
      <c r="W263" s="412">
        <v>67.3</v>
      </c>
      <c r="X263" s="412">
        <v>78.8</v>
      </c>
      <c r="Y263" s="412">
        <v>83</v>
      </c>
      <c r="Z263" s="413">
        <v>795.2</v>
      </c>
      <c r="AA263" s="413">
        <v>1595.6</v>
      </c>
      <c r="AB263" s="413">
        <v>2464.5</v>
      </c>
      <c r="AC263" s="411">
        <v>201</v>
      </c>
      <c r="AD263" s="411">
        <v>310</v>
      </c>
    </row>
    <row r="264" spans="1:30" s="228" customFormat="1" ht="13.5" hidden="1" customHeight="1" outlineLevel="1">
      <c r="A264" s="410" t="s">
        <v>1167</v>
      </c>
      <c r="B264" s="31" t="s">
        <v>1060</v>
      </c>
      <c r="C264" s="31">
        <v>250</v>
      </c>
      <c r="D264" s="31">
        <v>6</v>
      </c>
      <c r="E264" s="31" t="s">
        <v>400</v>
      </c>
      <c r="F264" s="53">
        <v>200</v>
      </c>
      <c r="G264" s="411">
        <v>987</v>
      </c>
      <c r="H264" s="412"/>
      <c r="I264" s="412">
        <v>86.7</v>
      </c>
      <c r="J264" s="412"/>
      <c r="K264" s="412">
        <v>155</v>
      </c>
      <c r="L264" s="412"/>
      <c r="M264" s="412">
        <v>213</v>
      </c>
      <c r="N264" s="412"/>
      <c r="O264" s="412">
        <v>279</v>
      </c>
      <c r="P264" s="412"/>
      <c r="Q264" s="412">
        <v>1608</v>
      </c>
      <c r="R264" s="53" t="s">
        <v>2179</v>
      </c>
      <c r="S264" s="53" t="s">
        <v>194</v>
      </c>
      <c r="T264" s="412">
        <v>96.2</v>
      </c>
      <c r="U264" s="412">
        <v>96.2</v>
      </c>
      <c r="V264" s="412">
        <v>95.5</v>
      </c>
      <c r="W264" s="412">
        <v>76.099999999999994</v>
      </c>
      <c r="X264" s="412">
        <v>83.1</v>
      </c>
      <c r="Y264" s="412">
        <v>85.2</v>
      </c>
      <c r="Z264" s="413">
        <v>1063.5</v>
      </c>
      <c r="AA264" s="413">
        <v>1278</v>
      </c>
      <c r="AB264" s="413">
        <v>1981.8</v>
      </c>
      <c r="AC264" s="411">
        <v>120</v>
      </c>
      <c r="AD264" s="411">
        <v>186</v>
      </c>
    </row>
    <row r="265" spans="1:30" s="228" customFormat="1" ht="13.5" hidden="1" customHeight="1" outlineLevel="1">
      <c r="A265" s="410" t="s">
        <v>1173</v>
      </c>
      <c r="B265" s="31" t="s">
        <v>1060</v>
      </c>
      <c r="C265" s="31">
        <v>125</v>
      </c>
      <c r="D265" s="31">
        <v>2</v>
      </c>
      <c r="E265" s="31" t="s">
        <v>409</v>
      </c>
      <c r="F265" s="53">
        <v>100</v>
      </c>
      <c r="G265" s="411">
        <v>2976</v>
      </c>
      <c r="H265" s="412"/>
      <c r="I265" s="412">
        <v>32.85</v>
      </c>
      <c r="J265" s="412"/>
      <c r="K265" s="412">
        <v>70.930000000000007</v>
      </c>
      <c r="L265" s="412"/>
      <c r="M265" s="412">
        <v>100.44</v>
      </c>
      <c r="N265" s="412"/>
      <c r="O265" s="412">
        <v>132.79</v>
      </c>
      <c r="P265" s="412"/>
      <c r="Q265" s="412">
        <v>858</v>
      </c>
      <c r="R265" s="53" t="s">
        <v>231</v>
      </c>
      <c r="S265" s="53" t="s">
        <v>194</v>
      </c>
      <c r="T265" s="412">
        <v>94.739598578298157</v>
      </c>
      <c r="U265" s="412">
        <v>95.026688270959653</v>
      </c>
      <c r="V265" s="412">
        <v>94.7</v>
      </c>
      <c r="W265" s="412">
        <v>83.47</v>
      </c>
      <c r="X265" s="412">
        <v>88.16</v>
      </c>
      <c r="Y265" s="412">
        <v>88.16</v>
      </c>
      <c r="Z265" s="413">
        <v>176.57234280000003</v>
      </c>
      <c r="AA265" s="413">
        <v>303.8017878</v>
      </c>
      <c r="AB265" s="413">
        <v>584.3703726</v>
      </c>
      <c r="AC265" s="411">
        <v>172.05513784461149</v>
      </c>
      <c r="AD265" s="411">
        <v>330.95238095238091</v>
      </c>
    </row>
    <row r="266" spans="1:30" s="228" customFormat="1" ht="13.5" hidden="1" customHeight="1" outlineLevel="1">
      <c r="A266" s="410" t="s">
        <v>1175</v>
      </c>
      <c r="B266" s="31" t="s">
        <v>1060</v>
      </c>
      <c r="C266" s="31">
        <v>150</v>
      </c>
      <c r="D266" s="31">
        <v>2</v>
      </c>
      <c r="E266" s="31" t="s">
        <v>411</v>
      </c>
      <c r="F266" s="53">
        <v>125</v>
      </c>
      <c r="G266" s="411">
        <v>2981</v>
      </c>
      <c r="H266" s="412"/>
      <c r="I266" s="412">
        <v>39.9</v>
      </c>
      <c r="J266" s="412"/>
      <c r="K266" s="412">
        <v>88.97</v>
      </c>
      <c r="L266" s="412"/>
      <c r="M266" s="412">
        <v>126.57</v>
      </c>
      <c r="N266" s="412"/>
      <c r="O266" s="412">
        <v>168.16</v>
      </c>
      <c r="P266" s="412"/>
      <c r="Q266" s="412">
        <v>986.33</v>
      </c>
      <c r="R266" s="53" t="s">
        <v>2179</v>
      </c>
      <c r="S266" s="53" t="s">
        <v>194</v>
      </c>
      <c r="T266" s="412">
        <v>95.804488197311315</v>
      </c>
      <c r="U266" s="412">
        <v>96.257012808298924</v>
      </c>
      <c r="V266" s="412">
        <v>95</v>
      </c>
      <c r="W266" s="412">
        <v>83.58</v>
      </c>
      <c r="X266" s="412">
        <v>87.7</v>
      </c>
      <c r="Y266" s="412">
        <v>88.2</v>
      </c>
      <c r="Z266" s="413">
        <v>220.28026692000003</v>
      </c>
      <c r="AA266" s="413">
        <v>318.75216954000001</v>
      </c>
      <c r="AB266" s="413">
        <v>691.23573078000004</v>
      </c>
      <c r="AC266" s="411">
        <v>144.70300676354381</v>
      </c>
      <c r="AD266" s="411">
        <v>313.79829906917558</v>
      </c>
    </row>
    <row r="267" spans="1:30" s="228" customFormat="1" ht="13.5" hidden="1" customHeight="1" outlineLevel="1">
      <c r="A267" s="410" t="s">
        <v>1177</v>
      </c>
      <c r="B267" s="31" t="s">
        <v>1060</v>
      </c>
      <c r="C267" s="31">
        <v>200</v>
      </c>
      <c r="D267" s="31">
        <v>2</v>
      </c>
      <c r="E267" s="31" t="s">
        <v>413</v>
      </c>
      <c r="F267" s="53">
        <v>150</v>
      </c>
      <c r="G267" s="411">
        <v>2979</v>
      </c>
      <c r="H267" s="412"/>
      <c r="I267" s="412">
        <v>43.01</v>
      </c>
      <c r="J267" s="412"/>
      <c r="K267" s="412">
        <v>102.8</v>
      </c>
      <c r="L267" s="412"/>
      <c r="M267" s="412">
        <v>147.19999999999999</v>
      </c>
      <c r="N267" s="412"/>
      <c r="O267" s="412">
        <v>195.21</v>
      </c>
      <c r="P267" s="412"/>
      <c r="Q267" s="412">
        <v>1404</v>
      </c>
      <c r="R267" s="53" t="s">
        <v>231</v>
      </c>
      <c r="S267" s="53" t="s">
        <v>194</v>
      </c>
      <c r="T267" s="412">
        <v>95.397900426151139</v>
      </c>
      <c r="U267" s="412">
        <v>95.546325745764491</v>
      </c>
      <c r="V267" s="412">
        <v>95.2</v>
      </c>
      <c r="W267" s="412">
        <v>85.76</v>
      </c>
      <c r="X267" s="412">
        <v>89.7</v>
      </c>
      <c r="Y267" s="412">
        <v>90.5</v>
      </c>
      <c r="Z267" s="413">
        <v>264.48235757999998</v>
      </c>
      <c r="AA267" s="413">
        <v>611.89618644000006</v>
      </c>
      <c r="AB267" s="413">
        <v>909.89336130000015</v>
      </c>
      <c r="AC267" s="411">
        <v>231.35614490086175</v>
      </c>
      <c r="AD267" s="411">
        <v>344.02799854987597</v>
      </c>
    </row>
    <row r="268" spans="1:30" s="228" customFormat="1" ht="13.5" hidden="1" customHeight="1" outlineLevel="1">
      <c r="A268" s="410" t="s">
        <v>1179</v>
      </c>
      <c r="B268" s="31" t="s">
        <v>1060</v>
      </c>
      <c r="C268" s="31">
        <v>250</v>
      </c>
      <c r="D268" s="31">
        <v>2</v>
      </c>
      <c r="E268" s="31" t="s">
        <v>421</v>
      </c>
      <c r="F268" s="53">
        <v>200</v>
      </c>
      <c r="G268" s="411">
        <v>2974</v>
      </c>
      <c r="H268" s="412"/>
      <c r="I268" s="412">
        <v>53.4</v>
      </c>
      <c r="J268" s="412"/>
      <c r="K268" s="412">
        <v>135</v>
      </c>
      <c r="L268" s="412"/>
      <c r="M268" s="412">
        <v>193.5</v>
      </c>
      <c r="N268" s="412"/>
      <c r="O268" s="412">
        <v>255.71</v>
      </c>
      <c r="P268" s="412"/>
      <c r="Q268" s="412">
        <v>1688.78</v>
      </c>
      <c r="R268" s="53" t="s">
        <v>2179</v>
      </c>
      <c r="S268" s="53" t="s">
        <v>194</v>
      </c>
      <c r="T268" s="412">
        <v>95.290460766900011</v>
      </c>
      <c r="U268" s="412">
        <v>95.689583115661904</v>
      </c>
      <c r="V268" s="412">
        <v>95.5</v>
      </c>
      <c r="W268" s="412">
        <v>87.88</v>
      </c>
      <c r="X268" s="412">
        <v>91.62</v>
      </c>
      <c r="Y268" s="412">
        <v>92.62</v>
      </c>
      <c r="Z268" s="413">
        <v>353.29219800000004</v>
      </c>
      <c r="AA268" s="413">
        <v>299.45017200000001</v>
      </c>
      <c r="AB268" s="413">
        <v>1115.9313060000002</v>
      </c>
      <c r="AC268" s="411">
        <v>84.759916492693108</v>
      </c>
      <c r="AD268" s="411">
        <v>315.86638830897704</v>
      </c>
    </row>
    <row r="269" spans="1:30" s="228" customFormat="1" ht="13.5" customHeight="1" outlineLevel="1">
      <c r="A269" s="410" t="s">
        <v>1183</v>
      </c>
      <c r="B269" s="31" t="s">
        <v>1060</v>
      </c>
      <c r="C269" s="31">
        <v>125</v>
      </c>
      <c r="D269" s="31">
        <v>4</v>
      </c>
      <c r="E269" s="31" t="s">
        <v>409</v>
      </c>
      <c r="F269" s="53">
        <v>100</v>
      </c>
      <c r="G269" s="411">
        <v>1489</v>
      </c>
      <c r="H269" s="412"/>
      <c r="I269" s="412">
        <v>48.96</v>
      </c>
      <c r="J269" s="412"/>
      <c r="K269" s="412">
        <v>80.3</v>
      </c>
      <c r="L269" s="412"/>
      <c r="M269" s="412">
        <v>107.04</v>
      </c>
      <c r="N269" s="412"/>
      <c r="O269" s="412">
        <v>138.19999999999999</v>
      </c>
      <c r="P269" s="412"/>
      <c r="Q269" s="412">
        <v>903</v>
      </c>
      <c r="R269" s="53" t="s">
        <v>231</v>
      </c>
      <c r="S269" s="53" t="s">
        <v>194</v>
      </c>
      <c r="T269" s="412">
        <v>94.694248338870452</v>
      </c>
      <c r="U269" s="412">
        <v>95.138081395348848</v>
      </c>
      <c r="V269" s="412">
        <v>95</v>
      </c>
      <c r="W269" s="412">
        <v>73.5</v>
      </c>
      <c r="X269" s="412">
        <v>82.3</v>
      </c>
      <c r="Y269" s="412">
        <v>85.13</v>
      </c>
      <c r="Z269" s="413">
        <v>352.85</v>
      </c>
      <c r="AA269" s="413">
        <v>645.71550000000002</v>
      </c>
      <c r="AB269" s="413">
        <v>952.69500000000005</v>
      </c>
      <c r="AC269" s="411">
        <v>183</v>
      </c>
      <c r="AD269" s="411">
        <v>270</v>
      </c>
    </row>
    <row r="270" spans="1:30" s="228" customFormat="1" ht="13.5" hidden="1" customHeight="1" outlineLevel="1">
      <c r="A270" s="410" t="s">
        <v>1184</v>
      </c>
      <c r="B270" s="31" t="s">
        <v>1060</v>
      </c>
      <c r="C270" s="31">
        <v>150</v>
      </c>
      <c r="D270" s="31">
        <v>4</v>
      </c>
      <c r="E270" s="31" t="s">
        <v>411</v>
      </c>
      <c r="F270" s="53">
        <v>125</v>
      </c>
      <c r="G270" s="411">
        <v>1486</v>
      </c>
      <c r="H270" s="412"/>
      <c r="I270" s="412">
        <v>53.9</v>
      </c>
      <c r="J270" s="412"/>
      <c r="K270" s="412">
        <v>96.8</v>
      </c>
      <c r="L270" s="412"/>
      <c r="M270" s="412">
        <v>132.5</v>
      </c>
      <c r="N270" s="412"/>
      <c r="O270" s="412">
        <v>172.5</v>
      </c>
      <c r="P270" s="412"/>
      <c r="Q270" s="412">
        <v>1034</v>
      </c>
      <c r="R270" s="53" t="s">
        <v>2179</v>
      </c>
      <c r="S270" s="53" t="s">
        <v>194</v>
      </c>
      <c r="T270" s="412">
        <v>95.091205007824726</v>
      </c>
      <c r="U270" s="412">
        <v>95.51873761085028</v>
      </c>
      <c r="V270" s="412">
        <v>95.3</v>
      </c>
      <c r="W270" s="412">
        <v>76.5</v>
      </c>
      <c r="X270" s="412">
        <v>83.45</v>
      </c>
      <c r="Y270" s="412">
        <v>85.66</v>
      </c>
      <c r="Z270" s="413">
        <v>441.9</v>
      </c>
      <c r="AA270" s="413">
        <v>733.55399999999997</v>
      </c>
      <c r="AB270" s="413">
        <v>1011.9509999999999</v>
      </c>
      <c r="AC270" s="411">
        <v>166</v>
      </c>
      <c r="AD270" s="411">
        <v>229</v>
      </c>
    </row>
    <row r="271" spans="1:30" s="228" customFormat="1" ht="13.5" hidden="1" customHeight="1" outlineLevel="1">
      <c r="A271" s="410" t="s">
        <v>1185</v>
      </c>
      <c r="B271" s="31" t="s">
        <v>1060</v>
      </c>
      <c r="C271" s="31">
        <v>200</v>
      </c>
      <c r="D271" s="31">
        <v>4</v>
      </c>
      <c r="E271" s="31" t="s">
        <v>413</v>
      </c>
      <c r="F271" s="53">
        <v>150</v>
      </c>
      <c r="G271" s="411">
        <v>1489.4</v>
      </c>
      <c r="H271" s="412"/>
      <c r="I271" s="412">
        <v>75.599999999999994</v>
      </c>
      <c r="J271" s="412"/>
      <c r="K271" s="412">
        <v>121.65</v>
      </c>
      <c r="L271" s="412"/>
      <c r="M271" s="412">
        <v>162.1</v>
      </c>
      <c r="N271" s="412"/>
      <c r="O271" s="412">
        <v>207.36</v>
      </c>
      <c r="P271" s="412"/>
      <c r="Q271" s="412">
        <v>1522</v>
      </c>
      <c r="R271" s="53" t="s">
        <v>222</v>
      </c>
      <c r="S271" s="53" t="s">
        <v>194</v>
      </c>
      <c r="T271" s="412">
        <v>95.371387133533617</v>
      </c>
      <c r="U271" s="412">
        <v>95.668186056148343</v>
      </c>
      <c r="V271" s="412">
        <v>95.5</v>
      </c>
      <c r="W271" s="412">
        <v>72.5</v>
      </c>
      <c r="X271" s="412">
        <v>91.3</v>
      </c>
      <c r="Y271" s="412">
        <v>84.93</v>
      </c>
      <c r="Z271" s="413">
        <v>529.14</v>
      </c>
      <c r="AA271" s="413">
        <v>1301.6844000000001</v>
      </c>
      <c r="AB271" s="413">
        <v>1645.6254000000001</v>
      </c>
      <c r="AC271" s="411">
        <v>246</v>
      </c>
      <c r="AD271" s="411">
        <v>311</v>
      </c>
    </row>
    <row r="272" spans="1:30" s="228" customFormat="1" ht="13.5" hidden="1" customHeight="1" outlineLevel="1">
      <c r="A272" s="410" t="s">
        <v>1186</v>
      </c>
      <c r="B272" s="31" t="s">
        <v>1060</v>
      </c>
      <c r="C272" s="31">
        <v>250</v>
      </c>
      <c r="D272" s="31">
        <v>4</v>
      </c>
      <c r="E272" s="31" t="s">
        <v>421</v>
      </c>
      <c r="F272" s="53">
        <v>200</v>
      </c>
      <c r="G272" s="411">
        <v>1494</v>
      </c>
      <c r="H272" s="412"/>
      <c r="I272" s="412">
        <v>84.3</v>
      </c>
      <c r="J272" s="412"/>
      <c r="K272" s="412">
        <v>127.01</v>
      </c>
      <c r="L272" s="412"/>
      <c r="M272" s="412">
        <v>165.6</v>
      </c>
      <c r="N272" s="412"/>
      <c r="O272" s="412">
        <v>209</v>
      </c>
      <c r="P272" s="412"/>
      <c r="Q272" s="412">
        <v>1993</v>
      </c>
      <c r="R272" s="53" t="s">
        <v>222</v>
      </c>
      <c r="S272" s="53" t="s">
        <v>989</v>
      </c>
      <c r="T272" s="412">
        <v>95.008999896790186</v>
      </c>
      <c r="U272" s="412">
        <v>95.67146248322841</v>
      </c>
      <c r="V272" s="412">
        <v>95.8</v>
      </c>
      <c r="W272" s="412">
        <v>69.7</v>
      </c>
      <c r="X272" s="412">
        <v>79.599999999999994</v>
      </c>
      <c r="Y272" s="412">
        <v>83.94</v>
      </c>
      <c r="Z272" s="413">
        <v>527.6</v>
      </c>
      <c r="AA272" s="413">
        <v>733.36400000000003</v>
      </c>
      <c r="AB272" s="413">
        <v>1076.3040000000001</v>
      </c>
      <c r="AC272" s="411">
        <v>139</v>
      </c>
      <c r="AD272" s="411">
        <v>204</v>
      </c>
    </row>
    <row r="273" spans="1:30" s="228" customFormat="1" ht="13.5" hidden="1" customHeight="1" outlineLevel="1">
      <c r="A273" s="410" t="s">
        <v>1187</v>
      </c>
      <c r="B273" s="31" t="s">
        <v>1060</v>
      </c>
      <c r="C273" s="31">
        <v>100</v>
      </c>
      <c r="D273" s="31">
        <v>6</v>
      </c>
      <c r="E273" s="31" t="s">
        <v>409</v>
      </c>
      <c r="F273" s="53">
        <v>75</v>
      </c>
      <c r="G273" s="411">
        <v>992</v>
      </c>
      <c r="H273" s="412"/>
      <c r="I273" s="412">
        <v>45.4</v>
      </c>
      <c r="J273" s="412"/>
      <c r="K273" s="412">
        <v>62.759440681733778</v>
      </c>
      <c r="L273" s="412"/>
      <c r="M273" s="412">
        <v>84.899577289813649</v>
      </c>
      <c r="N273" s="412"/>
      <c r="O273" s="412">
        <v>109.53</v>
      </c>
      <c r="P273" s="412"/>
      <c r="Q273" s="412">
        <v>791.58</v>
      </c>
      <c r="R273" s="53" t="s">
        <v>222</v>
      </c>
      <c r="S273" s="53" t="s">
        <v>194</v>
      </c>
      <c r="T273" s="412">
        <v>93.606260527704492</v>
      </c>
      <c r="U273" s="412">
        <v>89.525354614151595</v>
      </c>
      <c r="V273" s="412">
        <v>94.1</v>
      </c>
      <c r="W273" s="412">
        <v>71.927822303640937</v>
      </c>
      <c r="X273" s="412">
        <v>79.211174719487062</v>
      </c>
      <c r="Y273" s="412">
        <v>82</v>
      </c>
      <c r="Z273" s="413">
        <v>397.20663947999998</v>
      </c>
      <c r="AA273" s="413">
        <v>795.19577603977552</v>
      </c>
      <c r="AB273" s="413">
        <v>1195.8620853496463</v>
      </c>
      <c r="AC273" s="411">
        <v>200.197</v>
      </c>
      <c r="AD273" s="411">
        <v>301.06799999999998</v>
      </c>
    </row>
    <row r="274" spans="1:30" s="228" customFormat="1" ht="13.5" hidden="1" customHeight="1" outlineLevel="1">
      <c r="A274" s="410" t="s">
        <v>1188</v>
      </c>
      <c r="B274" s="31" t="s">
        <v>1060</v>
      </c>
      <c r="C274" s="31">
        <v>125</v>
      </c>
      <c r="D274" s="31">
        <v>6</v>
      </c>
      <c r="E274" s="31" t="s">
        <v>411</v>
      </c>
      <c r="F274" s="53">
        <v>100</v>
      </c>
      <c r="G274" s="411">
        <v>990</v>
      </c>
      <c r="H274" s="412"/>
      <c r="I274" s="412">
        <v>46.29</v>
      </c>
      <c r="J274" s="412"/>
      <c r="K274" s="412">
        <v>77.717670364500805</v>
      </c>
      <c r="L274" s="412"/>
      <c r="M274" s="412">
        <v>107.23938193343899</v>
      </c>
      <c r="N274" s="412"/>
      <c r="O274" s="412">
        <v>139.88</v>
      </c>
      <c r="P274" s="412"/>
      <c r="Q274" s="412">
        <v>888.92</v>
      </c>
      <c r="R274" s="53" t="s">
        <v>231</v>
      </c>
      <c r="S274" s="53" t="s">
        <v>194</v>
      </c>
      <c r="T274" s="412">
        <v>95.055287659574461</v>
      </c>
      <c r="U274" s="412">
        <v>95.075012765957453</v>
      </c>
      <c r="V274" s="412">
        <v>94.6</v>
      </c>
      <c r="W274" s="412">
        <v>75.65596853266446</v>
      </c>
      <c r="X274" s="412">
        <v>82.216736974119257</v>
      </c>
      <c r="Y274" s="412">
        <v>84.49</v>
      </c>
      <c r="Z274" s="413">
        <v>530.6537321400001</v>
      </c>
      <c r="AA274" s="413">
        <v>1025.1168797480523</v>
      </c>
      <c r="AB274" s="413">
        <v>1212.5437779399003</v>
      </c>
      <c r="AC274" s="411">
        <v>193.18</v>
      </c>
      <c r="AD274" s="411">
        <v>228.5</v>
      </c>
    </row>
    <row r="275" spans="1:30" s="228" customFormat="1" ht="13.5" hidden="1" customHeight="1" outlineLevel="1">
      <c r="A275" s="410" t="s">
        <v>1189</v>
      </c>
      <c r="B275" s="31" t="s">
        <v>1060</v>
      </c>
      <c r="C275" s="31">
        <v>150</v>
      </c>
      <c r="D275" s="31">
        <v>6</v>
      </c>
      <c r="E275" s="31" t="s">
        <v>413</v>
      </c>
      <c r="F275" s="53">
        <v>125</v>
      </c>
      <c r="G275" s="411">
        <v>994</v>
      </c>
      <c r="H275" s="412"/>
      <c r="I275" s="412">
        <v>65.680000000000007</v>
      </c>
      <c r="J275" s="412"/>
      <c r="K275" s="412">
        <v>89.183966912274457</v>
      </c>
      <c r="L275" s="412"/>
      <c r="M275" s="412">
        <v>115.45375954866269</v>
      </c>
      <c r="N275" s="412"/>
      <c r="O275" s="412">
        <v>145.01</v>
      </c>
      <c r="P275" s="412"/>
      <c r="Q275" s="412">
        <v>1215</v>
      </c>
      <c r="R275" s="53" t="s">
        <v>222</v>
      </c>
      <c r="S275" s="53" t="s">
        <v>194</v>
      </c>
      <c r="T275" s="412">
        <v>94.123502582218066</v>
      </c>
      <c r="U275" s="412">
        <v>94.812475203859321</v>
      </c>
      <c r="V275" s="412">
        <v>94.9</v>
      </c>
      <c r="W275" s="412">
        <v>66.297466743782522</v>
      </c>
      <c r="X275" s="412">
        <v>76.248791208791204</v>
      </c>
      <c r="Y275" s="412">
        <v>80.86</v>
      </c>
      <c r="Z275" s="413">
        <v>528.58118292000006</v>
      </c>
      <c r="AA275" s="413">
        <v>1469.4556885176</v>
      </c>
      <c r="AB275" s="413">
        <v>1850.0341402200002</v>
      </c>
      <c r="AC275" s="411">
        <v>278</v>
      </c>
      <c r="AD275" s="411">
        <v>350</v>
      </c>
    </row>
    <row r="276" spans="1:30" s="228" customFormat="1" ht="13.5" hidden="1" customHeight="1" outlineLevel="1">
      <c r="A276" s="410" t="s">
        <v>1190</v>
      </c>
      <c r="B276" s="31" t="s">
        <v>1060</v>
      </c>
      <c r="C276" s="31">
        <v>200</v>
      </c>
      <c r="D276" s="31">
        <v>6</v>
      </c>
      <c r="E276" s="31" t="s">
        <v>421</v>
      </c>
      <c r="F276" s="53">
        <v>150</v>
      </c>
      <c r="G276" s="411">
        <v>990</v>
      </c>
      <c r="H276" s="412"/>
      <c r="I276" s="412">
        <v>87</v>
      </c>
      <c r="J276" s="412"/>
      <c r="K276" s="412">
        <v>132</v>
      </c>
      <c r="L276" s="412"/>
      <c r="M276" s="412">
        <v>168.5</v>
      </c>
      <c r="N276" s="412"/>
      <c r="O276" s="412">
        <v>214</v>
      </c>
      <c r="P276" s="412"/>
      <c r="Q276" s="412">
        <v>1396</v>
      </c>
      <c r="R276" s="53" t="s">
        <v>231</v>
      </c>
      <c r="S276" s="53" t="s">
        <v>194</v>
      </c>
      <c r="T276" s="412">
        <v>95.3</v>
      </c>
      <c r="U276" s="412">
        <v>95.5</v>
      </c>
      <c r="V276" s="412">
        <v>95.2</v>
      </c>
      <c r="W276" s="412">
        <v>67.3</v>
      </c>
      <c r="X276" s="412">
        <v>78.8</v>
      </c>
      <c r="Y276" s="412">
        <v>83</v>
      </c>
      <c r="Z276" s="413">
        <v>795.2</v>
      </c>
      <c r="AA276" s="413">
        <v>1595.6</v>
      </c>
      <c r="AB276" s="413">
        <v>2464.5</v>
      </c>
      <c r="AC276" s="411">
        <v>201</v>
      </c>
      <c r="AD276" s="411">
        <v>310</v>
      </c>
    </row>
    <row r="277" spans="1:30" s="228" customFormat="1" ht="13.5" hidden="1" customHeight="1" outlineLevel="1">
      <c r="A277" s="410" t="s">
        <v>1191</v>
      </c>
      <c r="B277" s="31" t="s">
        <v>1060</v>
      </c>
      <c r="C277" s="31">
        <v>250</v>
      </c>
      <c r="D277" s="31">
        <v>6</v>
      </c>
      <c r="E277" s="31" t="s">
        <v>421</v>
      </c>
      <c r="F277" s="53">
        <v>200</v>
      </c>
      <c r="G277" s="411">
        <v>987</v>
      </c>
      <c r="H277" s="412"/>
      <c r="I277" s="412">
        <v>86.7</v>
      </c>
      <c r="J277" s="412"/>
      <c r="K277" s="412">
        <v>155</v>
      </c>
      <c r="L277" s="412"/>
      <c r="M277" s="412">
        <v>213</v>
      </c>
      <c r="N277" s="412"/>
      <c r="O277" s="412">
        <v>279</v>
      </c>
      <c r="P277" s="412"/>
      <c r="Q277" s="412">
        <v>1608</v>
      </c>
      <c r="R277" s="53" t="s">
        <v>2179</v>
      </c>
      <c r="S277" s="53" t="s">
        <v>194</v>
      </c>
      <c r="T277" s="412">
        <v>96.2</v>
      </c>
      <c r="U277" s="412">
        <v>96.2</v>
      </c>
      <c r="V277" s="412">
        <v>95.5</v>
      </c>
      <c r="W277" s="412">
        <v>76.099999999999994</v>
      </c>
      <c r="X277" s="412">
        <v>83.1</v>
      </c>
      <c r="Y277" s="412">
        <v>85.2</v>
      </c>
      <c r="Z277" s="413">
        <v>1063.5</v>
      </c>
      <c r="AA277" s="413">
        <v>1278</v>
      </c>
      <c r="AB277" s="413">
        <v>1981.8</v>
      </c>
      <c r="AC277" s="411">
        <v>120</v>
      </c>
      <c r="AD277" s="411">
        <v>186</v>
      </c>
    </row>
    <row r="278" spans="1:30" s="228" customFormat="1" ht="13.5" customHeight="1" outlineLevel="1">
      <c r="A278" s="410" t="s">
        <v>1196</v>
      </c>
      <c r="B278" s="31" t="s">
        <v>1060</v>
      </c>
      <c r="C278" s="31">
        <v>125</v>
      </c>
      <c r="D278" s="31">
        <v>4</v>
      </c>
      <c r="E278" s="31" t="s">
        <v>423</v>
      </c>
      <c r="F278" s="53">
        <v>100</v>
      </c>
      <c r="G278" s="411">
        <v>1489</v>
      </c>
      <c r="H278" s="412"/>
      <c r="I278" s="412">
        <v>48.96</v>
      </c>
      <c r="J278" s="412"/>
      <c r="K278" s="412">
        <v>80.3</v>
      </c>
      <c r="L278" s="412"/>
      <c r="M278" s="412">
        <v>107.04</v>
      </c>
      <c r="N278" s="412"/>
      <c r="O278" s="412">
        <v>138.19999999999999</v>
      </c>
      <c r="P278" s="412"/>
      <c r="Q278" s="412">
        <v>903</v>
      </c>
      <c r="R278" s="53" t="s">
        <v>231</v>
      </c>
      <c r="S278" s="53" t="s">
        <v>194</v>
      </c>
      <c r="T278" s="412">
        <v>94.694248338870452</v>
      </c>
      <c r="U278" s="412">
        <v>95.138081395348848</v>
      </c>
      <c r="V278" s="412">
        <v>95</v>
      </c>
      <c r="W278" s="412">
        <v>73.5</v>
      </c>
      <c r="X278" s="412">
        <v>82.3</v>
      </c>
      <c r="Y278" s="412">
        <v>85.13</v>
      </c>
      <c r="Z278" s="413">
        <v>352.85</v>
      </c>
      <c r="AA278" s="413">
        <v>645.71550000000002</v>
      </c>
      <c r="AB278" s="413">
        <v>952.69500000000005</v>
      </c>
      <c r="AC278" s="411">
        <v>183</v>
      </c>
      <c r="AD278" s="411">
        <v>270</v>
      </c>
    </row>
    <row r="279" spans="1:30" s="228" customFormat="1" ht="13.5" hidden="1" customHeight="1" outlineLevel="1">
      <c r="A279" s="410" t="s">
        <v>1197</v>
      </c>
      <c r="B279" s="31" t="s">
        <v>1060</v>
      </c>
      <c r="C279" s="31">
        <v>150</v>
      </c>
      <c r="D279" s="31">
        <v>4</v>
      </c>
      <c r="E279" s="31" t="s">
        <v>425</v>
      </c>
      <c r="F279" s="53">
        <v>125</v>
      </c>
      <c r="G279" s="411">
        <v>1486</v>
      </c>
      <c r="H279" s="412"/>
      <c r="I279" s="412">
        <v>53.9</v>
      </c>
      <c r="J279" s="412"/>
      <c r="K279" s="412">
        <v>96.8</v>
      </c>
      <c r="L279" s="412"/>
      <c r="M279" s="412">
        <v>132.5</v>
      </c>
      <c r="N279" s="412"/>
      <c r="O279" s="412">
        <v>172.5</v>
      </c>
      <c r="P279" s="412"/>
      <c r="Q279" s="412">
        <v>1034</v>
      </c>
      <c r="R279" s="53" t="s">
        <v>2179</v>
      </c>
      <c r="S279" s="53" t="s">
        <v>194</v>
      </c>
      <c r="T279" s="412">
        <v>95.091205007824726</v>
      </c>
      <c r="U279" s="412">
        <v>95.51873761085028</v>
      </c>
      <c r="V279" s="412">
        <v>95.3</v>
      </c>
      <c r="W279" s="412">
        <v>76.5</v>
      </c>
      <c r="X279" s="412">
        <v>83.45</v>
      </c>
      <c r="Y279" s="412">
        <v>85.66</v>
      </c>
      <c r="Z279" s="413">
        <v>441.9</v>
      </c>
      <c r="AA279" s="413">
        <v>733.55399999999997</v>
      </c>
      <c r="AB279" s="413">
        <v>1011.9509999999999</v>
      </c>
      <c r="AC279" s="411">
        <v>166</v>
      </c>
      <c r="AD279" s="411">
        <v>229</v>
      </c>
    </row>
    <row r="280" spans="1:30" s="228" customFormat="1" ht="13.5" hidden="1" customHeight="1" outlineLevel="1">
      <c r="A280" s="410" t="s">
        <v>1198</v>
      </c>
      <c r="B280" s="31" t="s">
        <v>1060</v>
      </c>
      <c r="C280" s="31">
        <v>200</v>
      </c>
      <c r="D280" s="31">
        <v>4</v>
      </c>
      <c r="E280" s="31" t="s">
        <v>427</v>
      </c>
      <c r="F280" s="53">
        <v>150</v>
      </c>
      <c r="G280" s="411">
        <v>1489.4</v>
      </c>
      <c r="H280" s="412"/>
      <c r="I280" s="412">
        <v>75.599999999999994</v>
      </c>
      <c r="J280" s="412"/>
      <c r="K280" s="412">
        <v>121.65</v>
      </c>
      <c r="L280" s="412"/>
      <c r="M280" s="412">
        <v>162.1</v>
      </c>
      <c r="N280" s="412"/>
      <c r="O280" s="412">
        <v>207.36</v>
      </c>
      <c r="P280" s="412"/>
      <c r="Q280" s="412">
        <v>1522</v>
      </c>
      <c r="R280" s="53" t="s">
        <v>222</v>
      </c>
      <c r="S280" s="53" t="s">
        <v>194</v>
      </c>
      <c r="T280" s="412">
        <v>95.371387133533617</v>
      </c>
      <c r="U280" s="412">
        <v>95.668186056148343</v>
      </c>
      <c r="V280" s="412">
        <v>95.5</v>
      </c>
      <c r="W280" s="412">
        <v>72.5</v>
      </c>
      <c r="X280" s="412">
        <v>91.3</v>
      </c>
      <c r="Y280" s="412">
        <v>84.93</v>
      </c>
      <c r="Z280" s="413">
        <v>529.14</v>
      </c>
      <c r="AA280" s="413">
        <v>1301.6844000000001</v>
      </c>
      <c r="AB280" s="413">
        <v>1645.6254000000001</v>
      </c>
      <c r="AC280" s="411">
        <v>246</v>
      </c>
      <c r="AD280" s="411">
        <v>311</v>
      </c>
    </row>
    <row r="281" spans="1:30" s="228" customFormat="1" ht="13.5" hidden="1" customHeight="1" outlineLevel="1">
      <c r="A281" s="410" t="s">
        <v>1199</v>
      </c>
      <c r="B281" s="31" t="s">
        <v>1060</v>
      </c>
      <c r="C281" s="31">
        <v>250</v>
      </c>
      <c r="D281" s="31">
        <v>4</v>
      </c>
      <c r="E281" s="31" t="s">
        <v>432</v>
      </c>
      <c r="F281" s="53">
        <v>200</v>
      </c>
      <c r="G281" s="411">
        <v>1494</v>
      </c>
      <c r="H281" s="412"/>
      <c r="I281" s="412">
        <v>84.3</v>
      </c>
      <c r="J281" s="412"/>
      <c r="K281" s="412">
        <v>127.01</v>
      </c>
      <c r="L281" s="412"/>
      <c r="M281" s="412">
        <v>165.6</v>
      </c>
      <c r="N281" s="412"/>
      <c r="O281" s="412">
        <v>209</v>
      </c>
      <c r="P281" s="412"/>
      <c r="Q281" s="412">
        <v>1993</v>
      </c>
      <c r="R281" s="53" t="s">
        <v>222</v>
      </c>
      <c r="S281" s="53" t="s">
        <v>989</v>
      </c>
      <c r="T281" s="412">
        <v>95.008999896790186</v>
      </c>
      <c r="U281" s="412">
        <v>95.67146248322841</v>
      </c>
      <c r="V281" s="412">
        <v>95.8</v>
      </c>
      <c r="W281" s="412">
        <v>69.7</v>
      </c>
      <c r="X281" s="412">
        <v>79.599999999999994</v>
      </c>
      <c r="Y281" s="412">
        <v>83.94</v>
      </c>
      <c r="Z281" s="413">
        <v>527.6</v>
      </c>
      <c r="AA281" s="413">
        <v>733.36400000000003</v>
      </c>
      <c r="AB281" s="413">
        <v>1076.3040000000001</v>
      </c>
      <c r="AC281" s="411">
        <v>139</v>
      </c>
      <c r="AD281" s="411">
        <v>204</v>
      </c>
    </row>
    <row r="282" spans="1:30" s="228" customFormat="1" ht="13.5" hidden="1" customHeight="1" outlineLevel="1">
      <c r="A282" s="410" t="s">
        <v>1200</v>
      </c>
      <c r="B282" s="31" t="s">
        <v>1060</v>
      </c>
      <c r="C282" s="31">
        <v>100</v>
      </c>
      <c r="D282" s="31">
        <v>6</v>
      </c>
      <c r="E282" s="31" t="s">
        <v>423</v>
      </c>
      <c r="F282" s="53">
        <v>75</v>
      </c>
      <c r="G282" s="411">
        <v>992</v>
      </c>
      <c r="H282" s="412"/>
      <c r="I282" s="412">
        <v>45.4</v>
      </c>
      <c r="J282" s="412"/>
      <c r="K282" s="412">
        <v>62.759440681733778</v>
      </c>
      <c r="L282" s="412"/>
      <c r="M282" s="412">
        <v>84.899577289813649</v>
      </c>
      <c r="N282" s="412"/>
      <c r="O282" s="412">
        <v>109.53</v>
      </c>
      <c r="P282" s="412"/>
      <c r="Q282" s="412">
        <v>791.58</v>
      </c>
      <c r="R282" s="53" t="s">
        <v>222</v>
      </c>
      <c r="S282" s="53" t="s">
        <v>194</v>
      </c>
      <c r="T282" s="412">
        <v>93.606260527704492</v>
      </c>
      <c r="U282" s="412">
        <v>89.525354614151595</v>
      </c>
      <c r="V282" s="412">
        <v>94.1</v>
      </c>
      <c r="W282" s="412">
        <v>71.927822303640937</v>
      </c>
      <c r="X282" s="412">
        <v>79.211174719487062</v>
      </c>
      <c r="Y282" s="412">
        <v>82</v>
      </c>
      <c r="Z282" s="413">
        <v>397.20663947999998</v>
      </c>
      <c r="AA282" s="413">
        <v>795.19577603977552</v>
      </c>
      <c r="AB282" s="413">
        <v>1195.8620853496463</v>
      </c>
      <c r="AC282" s="411">
        <v>200.197</v>
      </c>
      <c r="AD282" s="411">
        <v>301.06799999999998</v>
      </c>
    </row>
    <row r="283" spans="1:30" s="228" customFormat="1" ht="13.5" hidden="1" customHeight="1" outlineLevel="1">
      <c r="A283" s="410" t="s">
        <v>1201</v>
      </c>
      <c r="B283" s="31" t="s">
        <v>1060</v>
      </c>
      <c r="C283" s="31">
        <v>125</v>
      </c>
      <c r="D283" s="31">
        <v>6</v>
      </c>
      <c r="E283" s="31" t="s">
        <v>425</v>
      </c>
      <c r="F283" s="53">
        <v>100</v>
      </c>
      <c r="G283" s="411">
        <v>990</v>
      </c>
      <c r="H283" s="412"/>
      <c r="I283" s="412">
        <v>46.29</v>
      </c>
      <c r="J283" s="412"/>
      <c r="K283" s="412">
        <v>77.717670364500805</v>
      </c>
      <c r="L283" s="412"/>
      <c r="M283" s="412">
        <v>107.23938193343899</v>
      </c>
      <c r="N283" s="412"/>
      <c r="O283" s="412">
        <v>139.88</v>
      </c>
      <c r="P283" s="412"/>
      <c r="Q283" s="412">
        <v>888.92</v>
      </c>
      <c r="R283" s="53" t="s">
        <v>231</v>
      </c>
      <c r="S283" s="53" t="s">
        <v>194</v>
      </c>
      <c r="T283" s="412">
        <v>95.055287659574461</v>
      </c>
      <c r="U283" s="412">
        <v>95.075012765957453</v>
      </c>
      <c r="V283" s="412">
        <v>94.6</v>
      </c>
      <c r="W283" s="412">
        <v>75.65596853266446</v>
      </c>
      <c r="X283" s="412">
        <v>82.216736974119257</v>
      </c>
      <c r="Y283" s="412">
        <v>84.49</v>
      </c>
      <c r="Z283" s="413">
        <v>530.6537321400001</v>
      </c>
      <c r="AA283" s="413">
        <v>1025.1168797480523</v>
      </c>
      <c r="AB283" s="413">
        <v>1212.5437779399003</v>
      </c>
      <c r="AC283" s="411">
        <v>193.18</v>
      </c>
      <c r="AD283" s="411">
        <v>228.5</v>
      </c>
    </row>
    <row r="284" spans="1:30" s="228" customFormat="1" ht="13.5" hidden="1" customHeight="1" outlineLevel="1">
      <c r="A284" s="410" t="s">
        <v>1202</v>
      </c>
      <c r="B284" s="31" t="s">
        <v>1060</v>
      </c>
      <c r="C284" s="31">
        <v>150</v>
      </c>
      <c r="D284" s="31">
        <v>6</v>
      </c>
      <c r="E284" s="31" t="s">
        <v>427</v>
      </c>
      <c r="F284" s="53">
        <v>125</v>
      </c>
      <c r="G284" s="411">
        <v>994</v>
      </c>
      <c r="H284" s="412"/>
      <c r="I284" s="412">
        <v>65.680000000000007</v>
      </c>
      <c r="J284" s="412"/>
      <c r="K284" s="412">
        <v>89.183966912274457</v>
      </c>
      <c r="L284" s="412"/>
      <c r="M284" s="412">
        <v>115.45375954866269</v>
      </c>
      <c r="N284" s="412"/>
      <c r="O284" s="412">
        <v>145.01</v>
      </c>
      <c r="P284" s="412"/>
      <c r="Q284" s="412">
        <v>1215</v>
      </c>
      <c r="R284" s="53" t="s">
        <v>222</v>
      </c>
      <c r="S284" s="53" t="s">
        <v>194</v>
      </c>
      <c r="T284" s="412">
        <v>94.123502582218066</v>
      </c>
      <c r="U284" s="412">
        <v>94.812475203859321</v>
      </c>
      <c r="V284" s="412">
        <v>94.9</v>
      </c>
      <c r="W284" s="412">
        <v>66.297466743782522</v>
      </c>
      <c r="X284" s="412">
        <v>76.248791208791204</v>
      </c>
      <c r="Y284" s="412">
        <v>80.86</v>
      </c>
      <c r="Z284" s="413">
        <v>528.58118292000006</v>
      </c>
      <c r="AA284" s="413">
        <v>1469.4556885176</v>
      </c>
      <c r="AB284" s="413">
        <v>1850.0341402200002</v>
      </c>
      <c r="AC284" s="411">
        <v>278</v>
      </c>
      <c r="AD284" s="411">
        <v>350</v>
      </c>
    </row>
    <row r="285" spans="1:30" s="228" customFormat="1" ht="13.5" hidden="1" customHeight="1" outlineLevel="1">
      <c r="A285" s="410" t="s">
        <v>1203</v>
      </c>
      <c r="B285" s="31" t="s">
        <v>1060</v>
      </c>
      <c r="C285" s="31">
        <v>200</v>
      </c>
      <c r="D285" s="31">
        <v>6</v>
      </c>
      <c r="E285" s="31" t="s">
        <v>432</v>
      </c>
      <c r="F285" s="53">
        <v>150</v>
      </c>
      <c r="G285" s="411">
        <v>990</v>
      </c>
      <c r="H285" s="412"/>
      <c r="I285" s="412">
        <v>87</v>
      </c>
      <c r="J285" s="412"/>
      <c r="K285" s="412">
        <v>132</v>
      </c>
      <c r="L285" s="412"/>
      <c r="M285" s="412">
        <v>168.5</v>
      </c>
      <c r="N285" s="412"/>
      <c r="O285" s="412">
        <v>214</v>
      </c>
      <c r="P285" s="412"/>
      <c r="Q285" s="412">
        <v>1396</v>
      </c>
      <c r="R285" s="53" t="s">
        <v>231</v>
      </c>
      <c r="S285" s="53" t="s">
        <v>194</v>
      </c>
      <c r="T285" s="412">
        <v>95.3</v>
      </c>
      <c r="U285" s="412">
        <v>95.5</v>
      </c>
      <c r="V285" s="412">
        <v>95.2</v>
      </c>
      <c r="W285" s="412">
        <v>67.3</v>
      </c>
      <c r="X285" s="412">
        <v>78.8</v>
      </c>
      <c r="Y285" s="412">
        <v>83</v>
      </c>
      <c r="Z285" s="413">
        <v>795.2</v>
      </c>
      <c r="AA285" s="413">
        <v>1595.6</v>
      </c>
      <c r="AB285" s="413">
        <v>2464.5</v>
      </c>
      <c r="AC285" s="411">
        <v>201</v>
      </c>
      <c r="AD285" s="411">
        <v>310</v>
      </c>
    </row>
    <row r="286" spans="1:30" s="228" customFormat="1" ht="13.5" hidden="1" customHeight="1" outlineLevel="1">
      <c r="A286" s="410" t="s">
        <v>1204</v>
      </c>
      <c r="B286" s="31" t="s">
        <v>1060</v>
      </c>
      <c r="C286" s="31">
        <v>250</v>
      </c>
      <c r="D286" s="31">
        <v>6</v>
      </c>
      <c r="E286" s="31" t="s">
        <v>432</v>
      </c>
      <c r="F286" s="53">
        <v>200</v>
      </c>
      <c r="G286" s="411">
        <v>987</v>
      </c>
      <c r="H286" s="412"/>
      <c r="I286" s="412">
        <v>86.7</v>
      </c>
      <c r="J286" s="412"/>
      <c r="K286" s="412">
        <v>155</v>
      </c>
      <c r="L286" s="412"/>
      <c r="M286" s="412">
        <v>213</v>
      </c>
      <c r="N286" s="412"/>
      <c r="O286" s="412">
        <v>279</v>
      </c>
      <c r="P286" s="412"/>
      <c r="Q286" s="412">
        <v>1608</v>
      </c>
      <c r="R286" s="53" t="s">
        <v>2179</v>
      </c>
      <c r="S286" s="53" t="s">
        <v>194</v>
      </c>
      <c r="T286" s="412">
        <v>96.2</v>
      </c>
      <c r="U286" s="412">
        <v>96.2</v>
      </c>
      <c r="V286" s="412">
        <v>95.5</v>
      </c>
      <c r="W286" s="412">
        <v>76.099999999999994</v>
      </c>
      <c r="X286" s="412">
        <v>83.1</v>
      </c>
      <c r="Y286" s="412">
        <v>85.2</v>
      </c>
      <c r="Z286" s="413">
        <v>1063.5</v>
      </c>
      <c r="AA286" s="413">
        <v>1278</v>
      </c>
      <c r="AB286" s="413">
        <v>1981.8</v>
      </c>
      <c r="AC286" s="411">
        <v>120</v>
      </c>
      <c r="AD286" s="411">
        <v>186</v>
      </c>
    </row>
    <row r="287" spans="1:30" s="228" customFormat="1" ht="13.5" hidden="1" customHeight="1" outlineLevel="1">
      <c r="A287" s="410" t="s">
        <v>1224</v>
      </c>
      <c r="B287" s="31" t="s">
        <v>1225</v>
      </c>
      <c r="C287" s="31">
        <v>5</v>
      </c>
      <c r="D287" s="31">
        <v>4</v>
      </c>
      <c r="E287" s="31" t="s">
        <v>215</v>
      </c>
      <c r="F287" s="53">
        <v>3</v>
      </c>
      <c r="G287" s="411">
        <v>1468</v>
      </c>
      <c r="H287" s="412">
        <v>5.74</v>
      </c>
      <c r="I287" s="412">
        <v>2.87</v>
      </c>
      <c r="J287" s="412">
        <v>7</v>
      </c>
      <c r="K287" s="412">
        <v>3.5</v>
      </c>
      <c r="L287" s="412">
        <v>8.3000000000000007</v>
      </c>
      <c r="M287" s="412">
        <v>4.1500000000000004</v>
      </c>
      <c r="N287" s="412">
        <v>9.9</v>
      </c>
      <c r="O287" s="412">
        <v>4.95</v>
      </c>
      <c r="P287" s="412">
        <v>91.34</v>
      </c>
      <c r="Q287" s="412">
        <v>45.67</v>
      </c>
      <c r="R287" s="53" t="s">
        <v>202</v>
      </c>
      <c r="S287" s="53" t="s">
        <v>989</v>
      </c>
      <c r="T287" s="412">
        <v>84.836310249307488</v>
      </c>
      <c r="U287" s="412">
        <v>86.527080332409966</v>
      </c>
      <c r="V287" s="412">
        <v>86.7</v>
      </c>
      <c r="W287" s="412">
        <v>54.92</v>
      </c>
      <c r="X287" s="412">
        <v>68.16</v>
      </c>
      <c r="Y287" s="412">
        <v>76.099999999999994</v>
      </c>
      <c r="Z287" s="413">
        <v>10.73890272</v>
      </c>
      <c r="AA287" s="413">
        <v>34.724418960000001</v>
      </c>
      <c r="AB287" s="413">
        <v>48.52420398000001</v>
      </c>
      <c r="AC287" s="411">
        <v>323.35164835164835</v>
      </c>
      <c r="AD287" s="411">
        <v>451.85439560439568</v>
      </c>
    </row>
    <row r="288" spans="1:30" s="228" customFormat="1" ht="13.5" hidden="1" customHeight="1" outlineLevel="1">
      <c r="A288" s="414" t="s">
        <v>1227</v>
      </c>
      <c r="B288" s="31" t="s">
        <v>1225</v>
      </c>
      <c r="C288" s="31">
        <v>1.5</v>
      </c>
      <c r="D288" s="31">
        <v>6</v>
      </c>
      <c r="E288" s="31" t="s">
        <v>212</v>
      </c>
      <c r="F288" s="53">
        <v>1</v>
      </c>
      <c r="G288" s="411">
        <v>973</v>
      </c>
      <c r="H288" s="412">
        <v>2.82</v>
      </c>
      <c r="I288" s="412">
        <v>1.41</v>
      </c>
      <c r="J288" s="412">
        <v>3.32</v>
      </c>
      <c r="K288" s="412">
        <v>1.66</v>
      </c>
      <c r="L288" s="412">
        <v>3.76</v>
      </c>
      <c r="M288" s="412">
        <v>1.88</v>
      </c>
      <c r="N288" s="412">
        <v>4.34</v>
      </c>
      <c r="O288" s="412">
        <v>2.17</v>
      </c>
      <c r="P288" s="412">
        <v>26.8</v>
      </c>
      <c r="Q288" s="412">
        <v>13.4</v>
      </c>
      <c r="R288" s="53" t="s">
        <v>210</v>
      </c>
      <c r="S288" s="53" t="s">
        <v>194</v>
      </c>
      <c r="T288" s="412">
        <v>75.7</v>
      </c>
      <c r="U288" s="412">
        <v>78.400000000000006</v>
      </c>
      <c r="V288" s="412">
        <v>78.900000000000006</v>
      </c>
      <c r="W288" s="412">
        <v>41.2</v>
      </c>
      <c r="X288" s="412">
        <v>52.6</v>
      </c>
      <c r="Y288" s="412">
        <v>60.4</v>
      </c>
      <c r="Z288" s="413">
        <v>5.4</v>
      </c>
      <c r="AA288" s="413">
        <v>14</v>
      </c>
      <c r="AB288" s="413">
        <v>24.7</v>
      </c>
      <c r="AC288" s="411">
        <v>259</v>
      </c>
      <c r="AD288" s="411">
        <v>457</v>
      </c>
    </row>
    <row r="289" spans="1:30" s="228" customFormat="1" ht="13.5" hidden="1" customHeight="1" outlineLevel="1">
      <c r="A289" s="414" t="s">
        <v>1228</v>
      </c>
      <c r="B289" s="31" t="s">
        <v>1225</v>
      </c>
      <c r="C289" s="31">
        <v>2</v>
      </c>
      <c r="D289" s="31">
        <v>6</v>
      </c>
      <c r="E289" s="31" t="s">
        <v>215</v>
      </c>
      <c r="F289" s="53">
        <v>1.5</v>
      </c>
      <c r="G289" s="411">
        <v>964</v>
      </c>
      <c r="H289" s="412">
        <v>3.7</v>
      </c>
      <c r="I289" s="412">
        <v>1.85</v>
      </c>
      <c r="J289" s="412">
        <v>4.4400000000000004</v>
      </c>
      <c r="K289" s="412">
        <v>2.2200000000000002</v>
      </c>
      <c r="L289" s="412">
        <v>5.14</v>
      </c>
      <c r="M289" s="412">
        <v>2.57</v>
      </c>
      <c r="N289" s="412">
        <v>6.04</v>
      </c>
      <c r="O289" s="412">
        <v>3.02</v>
      </c>
      <c r="P289" s="412">
        <v>33.4</v>
      </c>
      <c r="Q289" s="412">
        <v>16.7</v>
      </c>
      <c r="R289" s="53" t="s">
        <v>213</v>
      </c>
      <c r="S289" s="53" t="s">
        <v>194</v>
      </c>
      <c r="T289" s="412">
        <v>79.599999999999994</v>
      </c>
      <c r="U289" s="412">
        <v>81.2</v>
      </c>
      <c r="V289" s="412">
        <v>81.099999999999994</v>
      </c>
      <c r="W289" s="412">
        <v>44.7</v>
      </c>
      <c r="X289" s="412">
        <v>56.7</v>
      </c>
      <c r="Y289" s="412">
        <v>64.400000000000006</v>
      </c>
      <c r="Z289" s="413">
        <v>8.1999999999999993</v>
      </c>
      <c r="AA289" s="413">
        <v>18.399999999999999</v>
      </c>
      <c r="AB289" s="413">
        <v>27.1</v>
      </c>
      <c r="AC289" s="411">
        <v>225</v>
      </c>
      <c r="AD289" s="411">
        <v>332</v>
      </c>
    </row>
    <row r="290" spans="1:30" s="228" customFormat="1" ht="13.5" hidden="1" customHeight="1" outlineLevel="1">
      <c r="A290" s="410" t="s">
        <v>1229</v>
      </c>
      <c r="B290" s="31" t="s">
        <v>1225</v>
      </c>
      <c r="C290" s="31">
        <v>7.5</v>
      </c>
      <c r="D290" s="31">
        <v>4</v>
      </c>
      <c r="E290" s="31" t="s">
        <v>221</v>
      </c>
      <c r="F290" s="53">
        <v>5</v>
      </c>
      <c r="G290" s="411">
        <v>1469.96</v>
      </c>
      <c r="H290" s="412">
        <v>7.68</v>
      </c>
      <c r="I290" s="412">
        <v>3.84</v>
      </c>
      <c r="J290" s="412">
        <v>10.08</v>
      </c>
      <c r="K290" s="412">
        <v>5.04</v>
      </c>
      <c r="L290" s="412">
        <v>12.4</v>
      </c>
      <c r="M290" s="412">
        <v>6.2</v>
      </c>
      <c r="N290" s="412">
        <v>15.14</v>
      </c>
      <c r="O290" s="412">
        <v>7.57</v>
      </c>
      <c r="P290" s="412">
        <v>126</v>
      </c>
      <c r="Q290" s="412">
        <v>63</v>
      </c>
      <c r="R290" s="53" t="s">
        <v>210</v>
      </c>
      <c r="S290" s="53" t="s">
        <v>194</v>
      </c>
      <c r="T290" s="412">
        <v>87.35299358904706</v>
      </c>
      <c r="U290" s="412">
        <v>88.438422253612956</v>
      </c>
      <c r="V290" s="412">
        <v>88.4</v>
      </c>
      <c r="W290" s="412">
        <v>61.76</v>
      </c>
      <c r="X290" s="412">
        <v>74.400000000000006</v>
      </c>
      <c r="Y290" s="412">
        <v>81.31</v>
      </c>
      <c r="Z290" s="413">
        <v>17.87</v>
      </c>
      <c r="AA290" s="413">
        <v>44.853699999999996</v>
      </c>
      <c r="AB290" s="413">
        <v>55.0396</v>
      </c>
      <c r="AC290" s="411">
        <v>251</v>
      </c>
      <c r="AD290" s="411">
        <v>308</v>
      </c>
    </row>
    <row r="291" spans="1:30" s="228" customFormat="1" ht="13.5" hidden="1" customHeight="1" outlineLevel="1">
      <c r="A291" s="410" t="s">
        <v>1230</v>
      </c>
      <c r="B291" s="31" t="s">
        <v>1225</v>
      </c>
      <c r="C291" s="31">
        <v>10</v>
      </c>
      <c r="D291" s="31">
        <v>4</v>
      </c>
      <c r="E291" s="31" t="s">
        <v>224</v>
      </c>
      <c r="F291" s="53">
        <v>7.5</v>
      </c>
      <c r="G291" s="411">
        <v>1477</v>
      </c>
      <c r="H291" s="412">
        <v>16.579999999999998</v>
      </c>
      <c r="I291" s="412">
        <v>8.2899999999999991</v>
      </c>
      <c r="J291" s="412">
        <v>15.84</v>
      </c>
      <c r="K291" s="412">
        <v>7.92</v>
      </c>
      <c r="L291" s="412">
        <v>19.22</v>
      </c>
      <c r="M291" s="412">
        <v>9.61</v>
      </c>
      <c r="N291" s="412">
        <v>20.84</v>
      </c>
      <c r="O291" s="412">
        <v>10.42</v>
      </c>
      <c r="P291" s="412">
        <v>154</v>
      </c>
      <c r="Q291" s="412">
        <v>77</v>
      </c>
      <c r="R291" s="53" t="s">
        <v>222</v>
      </c>
      <c r="S291" s="53" t="s">
        <v>194</v>
      </c>
      <c r="T291" s="412">
        <v>89.403508771929822</v>
      </c>
      <c r="U291" s="412">
        <v>90.317192982456149</v>
      </c>
      <c r="V291" s="412">
        <v>89.6</v>
      </c>
      <c r="W291" s="412">
        <v>58.94</v>
      </c>
      <c r="X291" s="412">
        <v>72.099999999999994</v>
      </c>
      <c r="Y291" s="412">
        <v>63.76</v>
      </c>
      <c r="Z291" s="413">
        <v>20</v>
      </c>
      <c r="AA291" s="413">
        <v>41</v>
      </c>
      <c r="AB291" s="413">
        <v>89.2</v>
      </c>
      <c r="AC291" s="411">
        <v>205</v>
      </c>
      <c r="AD291" s="411">
        <v>446</v>
      </c>
    </row>
    <row r="292" spans="1:30" s="228" customFormat="1" ht="13.5" hidden="1" customHeight="1" outlineLevel="1">
      <c r="A292" s="414" t="s">
        <v>1231</v>
      </c>
      <c r="B292" s="31" t="s">
        <v>1225</v>
      </c>
      <c r="C292" s="31">
        <v>3</v>
      </c>
      <c r="D292" s="31">
        <v>6</v>
      </c>
      <c r="E292" s="31" t="s">
        <v>221</v>
      </c>
      <c r="F292" s="53">
        <v>2</v>
      </c>
      <c r="G292" s="411">
        <v>980</v>
      </c>
      <c r="H292" s="412">
        <v>5.04</v>
      </c>
      <c r="I292" s="412">
        <v>2.52</v>
      </c>
      <c r="J292" s="412">
        <v>5.8</v>
      </c>
      <c r="K292" s="412">
        <v>2.9</v>
      </c>
      <c r="L292" s="412">
        <v>6.58</v>
      </c>
      <c r="M292" s="412">
        <v>3.29</v>
      </c>
      <c r="N292" s="412">
        <v>7.54</v>
      </c>
      <c r="O292" s="412">
        <v>3.77</v>
      </c>
      <c r="P292" s="412">
        <v>59.8</v>
      </c>
      <c r="Q292" s="412">
        <v>29.9</v>
      </c>
      <c r="R292" s="53" t="s">
        <v>193</v>
      </c>
      <c r="S292" s="53" t="s">
        <v>194</v>
      </c>
      <c r="T292" s="412">
        <v>79.7</v>
      </c>
      <c r="U292" s="412">
        <v>81.900000000000006</v>
      </c>
      <c r="V292" s="412">
        <v>82.5</v>
      </c>
      <c r="W292" s="412">
        <v>45.1</v>
      </c>
      <c r="X292" s="412">
        <v>58.2</v>
      </c>
      <c r="Y292" s="412">
        <v>67.2</v>
      </c>
      <c r="Z292" s="413">
        <v>10.7</v>
      </c>
      <c r="AA292" s="413">
        <v>34.9</v>
      </c>
      <c r="AB292" s="413">
        <v>64.599999999999994</v>
      </c>
      <c r="AC292" s="411">
        <v>326</v>
      </c>
      <c r="AD292" s="411">
        <v>602</v>
      </c>
    </row>
    <row r="293" spans="1:30" s="228" customFormat="1" ht="13.5" hidden="1" customHeight="1" outlineLevel="1">
      <c r="A293" s="414" t="s">
        <v>1232</v>
      </c>
      <c r="B293" s="31" t="s">
        <v>1225</v>
      </c>
      <c r="C293" s="31">
        <v>5</v>
      </c>
      <c r="D293" s="31">
        <v>6</v>
      </c>
      <c r="E293" s="31" t="s">
        <v>224</v>
      </c>
      <c r="F293" s="53">
        <v>3</v>
      </c>
      <c r="G293" s="411">
        <v>976</v>
      </c>
      <c r="H293" s="412">
        <v>7.04</v>
      </c>
      <c r="I293" s="412">
        <v>3.52</v>
      </c>
      <c r="J293" s="412">
        <v>8.2200000000000006</v>
      </c>
      <c r="K293" s="412">
        <v>4.1100000000000003</v>
      </c>
      <c r="L293" s="412">
        <v>9.44</v>
      </c>
      <c r="M293" s="412">
        <v>4.72</v>
      </c>
      <c r="N293" s="412">
        <v>10.96</v>
      </c>
      <c r="O293" s="412">
        <v>5.48</v>
      </c>
      <c r="P293" s="412">
        <v>82.8</v>
      </c>
      <c r="Q293" s="412">
        <v>41.4</v>
      </c>
      <c r="R293" s="53" t="s">
        <v>193</v>
      </c>
      <c r="S293" s="53" t="s">
        <v>194</v>
      </c>
      <c r="T293" s="412">
        <v>81.7</v>
      </c>
      <c r="U293" s="412">
        <v>83.9</v>
      </c>
      <c r="V293" s="412">
        <v>84.4</v>
      </c>
      <c r="W293" s="412">
        <v>48.3</v>
      </c>
      <c r="X293" s="412">
        <v>61.6</v>
      </c>
      <c r="Y293" s="412">
        <v>70.400000000000006</v>
      </c>
      <c r="Z293" s="413">
        <v>16.2</v>
      </c>
      <c r="AA293" s="413">
        <v>50.9</v>
      </c>
      <c r="AB293" s="413">
        <v>99.3</v>
      </c>
      <c r="AC293" s="411">
        <v>314</v>
      </c>
      <c r="AD293" s="411">
        <v>612</v>
      </c>
    </row>
    <row r="294" spans="1:30" s="228" customFormat="1" ht="13.5" hidden="1" customHeight="1" outlineLevel="1">
      <c r="A294" s="410" t="s">
        <v>1233</v>
      </c>
      <c r="B294" s="31" t="s">
        <v>1225</v>
      </c>
      <c r="C294" s="31">
        <v>15</v>
      </c>
      <c r="D294" s="31">
        <v>4</v>
      </c>
      <c r="E294" s="31" t="s">
        <v>230</v>
      </c>
      <c r="F294" s="53">
        <v>10</v>
      </c>
      <c r="G294" s="411">
        <v>1476</v>
      </c>
      <c r="H294" s="412">
        <v>15.5</v>
      </c>
      <c r="I294" s="412">
        <v>7.75</v>
      </c>
      <c r="J294" s="412">
        <v>22.2</v>
      </c>
      <c r="K294" s="412">
        <v>11.1</v>
      </c>
      <c r="L294" s="412">
        <v>26.6</v>
      </c>
      <c r="M294" s="412">
        <v>13.3</v>
      </c>
      <c r="N294" s="412">
        <v>31.8</v>
      </c>
      <c r="O294" s="412">
        <v>15.9</v>
      </c>
      <c r="P294" s="412">
        <v>220</v>
      </c>
      <c r="Q294" s="412">
        <v>110</v>
      </c>
      <c r="R294" s="53" t="s">
        <v>213</v>
      </c>
      <c r="S294" s="53" t="s">
        <v>989</v>
      </c>
      <c r="T294" s="412">
        <v>88.64</v>
      </c>
      <c r="U294" s="412">
        <v>90.1</v>
      </c>
      <c r="V294" s="412">
        <v>90.4</v>
      </c>
      <c r="W294" s="412">
        <v>56.15</v>
      </c>
      <c r="X294" s="412">
        <v>69.268000000000001</v>
      </c>
      <c r="Y294" s="412">
        <v>76.900000000000006</v>
      </c>
      <c r="Z294" s="413">
        <v>35.579990880000004</v>
      </c>
      <c r="AA294" s="413">
        <v>81.833979024000001</v>
      </c>
      <c r="AB294" s="413">
        <v>117.41396990400001</v>
      </c>
      <c r="AC294" s="411">
        <v>230</v>
      </c>
      <c r="AD294" s="411">
        <v>330</v>
      </c>
    </row>
    <row r="295" spans="1:30" s="228" customFormat="1" ht="13.5" hidden="1" customHeight="1" outlineLevel="1">
      <c r="A295" s="410" t="s">
        <v>1234</v>
      </c>
      <c r="B295" s="31" t="s">
        <v>1225</v>
      </c>
      <c r="C295" s="31">
        <v>20</v>
      </c>
      <c r="D295" s="31">
        <v>4</v>
      </c>
      <c r="E295" s="31" t="s">
        <v>233</v>
      </c>
      <c r="F295" s="53">
        <v>15</v>
      </c>
      <c r="G295" s="411">
        <v>1472</v>
      </c>
      <c r="H295" s="412">
        <v>18.8</v>
      </c>
      <c r="I295" s="412">
        <v>9.4</v>
      </c>
      <c r="J295" s="412">
        <v>27.2</v>
      </c>
      <c r="K295" s="412">
        <v>13.6</v>
      </c>
      <c r="L295" s="412">
        <v>35</v>
      </c>
      <c r="M295" s="412">
        <v>17.5</v>
      </c>
      <c r="N295" s="412">
        <v>43.8</v>
      </c>
      <c r="O295" s="412">
        <v>21.9</v>
      </c>
      <c r="P295" s="412">
        <v>315.60000000000002</v>
      </c>
      <c r="Q295" s="412">
        <v>157.80000000000001</v>
      </c>
      <c r="R295" s="53" t="s">
        <v>222</v>
      </c>
      <c r="S295" s="53" t="s">
        <v>989</v>
      </c>
      <c r="T295" s="412">
        <v>91.401506996770706</v>
      </c>
      <c r="U295" s="412">
        <v>91.893972012917104</v>
      </c>
      <c r="V295" s="412">
        <v>91.5</v>
      </c>
      <c r="W295" s="412">
        <v>67.2</v>
      </c>
      <c r="X295" s="412">
        <v>78.099999999999994</v>
      </c>
      <c r="Y295" s="412">
        <v>83.5</v>
      </c>
      <c r="Z295" s="413">
        <v>53.547001199999997</v>
      </c>
      <c r="AA295" s="413">
        <v>139.98926760000001</v>
      </c>
      <c r="AB295" s="413">
        <v>165.73018139999999</v>
      </c>
      <c r="AC295" s="411">
        <v>261.43250688705234</v>
      </c>
      <c r="AD295" s="411">
        <v>309.50413223140498</v>
      </c>
    </row>
    <row r="296" spans="1:30" s="228" customFormat="1" ht="13.5" hidden="1" customHeight="1" outlineLevel="1">
      <c r="A296" s="414" t="s">
        <v>1235</v>
      </c>
      <c r="B296" s="31" t="s">
        <v>1225</v>
      </c>
      <c r="C296" s="31">
        <v>7.5</v>
      </c>
      <c r="D296" s="31">
        <v>6</v>
      </c>
      <c r="E296" s="31" t="s">
        <v>230</v>
      </c>
      <c r="F296" s="53">
        <v>5</v>
      </c>
      <c r="G296" s="411">
        <v>982</v>
      </c>
      <c r="H296" s="412">
        <v>10</v>
      </c>
      <c r="I296" s="412">
        <v>5</v>
      </c>
      <c r="J296" s="412">
        <v>11.949588477366241</v>
      </c>
      <c r="K296" s="412">
        <v>5.9747942386831205</v>
      </c>
      <c r="L296" s="412">
        <v>14.277160493827143</v>
      </c>
      <c r="M296" s="412">
        <v>7.1385802469135715</v>
      </c>
      <c r="N296" s="412">
        <v>16.8</v>
      </c>
      <c r="O296" s="412">
        <v>8.4</v>
      </c>
      <c r="P296" s="412">
        <v>118.4</v>
      </c>
      <c r="Q296" s="412">
        <v>59.2</v>
      </c>
      <c r="R296" s="53" t="s">
        <v>213</v>
      </c>
      <c r="S296" s="53" t="s">
        <v>194</v>
      </c>
      <c r="T296" s="412">
        <v>85.2</v>
      </c>
      <c r="U296" s="412">
        <v>86.4</v>
      </c>
      <c r="V296" s="412">
        <v>86.5</v>
      </c>
      <c r="W296" s="412">
        <v>52.2</v>
      </c>
      <c r="X296" s="412">
        <v>64.7</v>
      </c>
      <c r="Y296" s="412">
        <v>73.12</v>
      </c>
      <c r="Z296" s="413">
        <v>26.751373740000005</v>
      </c>
      <c r="AA296" s="413">
        <v>57.836470025880011</v>
      </c>
      <c r="AB296" s="413">
        <v>92.693510009100009</v>
      </c>
      <c r="AC296" s="411">
        <v>216.2</v>
      </c>
      <c r="AD296" s="411">
        <v>346.5</v>
      </c>
    </row>
    <row r="297" spans="1:30" s="228" customFormat="1" ht="13.5" hidden="1" customHeight="1" outlineLevel="1">
      <c r="A297" s="414" t="s">
        <v>1236</v>
      </c>
      <c r="B297" s="31" t="s">
        <v>1225</v>
      </c>
      <c r="C297" s="31">
        <v>10</v>
      </c>
      <c r="D297" s="31">
        <v>6</v>
      </c>
      <c r="E297" s="31" t="s">
        <v>233</v>
      </c>
      <c r="F297" s="53">
        <v>7.5</v>
      </c>
      <c r="G297" s="411">
        <v>980</v>
      </c>
      <c r="H297" s="412">
        <v>12.48</v>
      </c>
      <c r="I297" s="412">
        <v>6.24</v>
      </c>
      <c r="J297" s="412">
        <v>16.548000000000002</v>
      </c>
      <c r="K297" s="412">
        <v>8.2740000000000009</v>
      </c>
      <c r="L297" s="412">
        <v>19.404</v>
      </c>
      <c r="M297" s="412">
        <v>9.702</v>
      </c>
      <c r="N297" s="412">
        <v>24.56</v>
      </c>
      <c r="O297" s="412">
        <v>12.28</v>
      </c>
      <c r="P297" s="412">
        <v>157.24</v>
      </c>
      <c r="Q297" s="412">
        <v>78.62</v>
      </c>
      <c r="R297" s="53" t="s">
        <v>222</v>
      </c>
      <c r="S297" s="53" t="s">
        <v>194</v>
      </c>
      <c r="T297" s="412">
        <v>0</v>
      </c>
      <c r="U297" s="412">
        <v>0</v>
      </c>
      <c r="V297" s="412">
        <v>88</v>
      </c>
      <c r="W297" s="412">
        <v>0</v>
      </c>
      <c r="X297" s="412">
        <v>0</v>
      </c>
      <c r="Y297" s="412">
        <v>75.56</v>
      </c>
      <c r="Z297" s="413">
        <v>40.204504620000002</v>
      </c>
      <c r="AA297" s="413">
        <v>82.379029966380003</v>
      </c>
      <c r="AB297" s="413">
        <v>124.83096639463801</v>
      </c>
      <c r="AC297" s="411">
        <v>204.9</v>
      </c>
      <c r="AD297" s="411">
        <v>310.49</v>
      </c>
    </row>
    <row r="298" spans="1:30" s="228" customFormat="1" ht="13.5" hidden="1" customHeight="1" outlineLevel="1">
      <c r="A298" s="410" t="s">
        <v>1237</v>
      </c>
      <c r="B298" s="31" t="s">
        <v>1225</v>
      </c>
      <c r="C298" s="31">
        <v>25</v>
      </c>
      <c r="D298" s="31">
        <v>4</v>
      </c>
      <c r="E298" s="31" t="s">
        <v>298</v>
      </c>
      <c r="F298" s="53">
        <v>20</v>
      </c>
      <c r="G298" s="411">
        <v>1477.5</v>
      </c>
      <c r="H298" s="412">
        <v>21.9</v>
      </c>
      <c r="I298" s="412">
        <v>10.95</v>
      </c>
      <c r="J298" s="412">
        <v>33.758695062681205</v>
      </c>
      <c r="K298" s="412">
        <v>16.879347531340603</v>
      </c>
      <c r="L298" s="412">
        <v>44.97808556350514</v>
      </c>
      <c r="M298" s="412">
        <v>22.48904278175257</v>
      </c>
      <c r="N298" s="412">
        <v>57.6</v>
      </c>
      <c r="O298" s="412">
        <v>28.8</v>
      </c>
      <c r="P298" s="412">
        <v>357.62</v>
      </c>
      <c r="Q298" s="412">
        <v>178.81</v>
      </c>
      <c r="R298" s="53" t="s">
        <v>231</v>
      </c>
      <c r="S298" s="53" t="s">
        <v>194</v>
      </c>
      <c r="T298" s="412">
        <v>92.3</v>
      </c>
      <c r="U298" s="412">
        <v>92.63</v>
      </c>
      <c r="V298" s="412">
        <v>92.1</v>
      </c>
      <c r="W298" s="412">
        <v>71.55</v>
      </c>
      <c r="X298" s="412">
        <v>80.31</v>
      </c>
      <c r="Y298" s="412">
        <v>84.1</v>
      </c>
      <c r="Z298" s="413">
        <v>71.100976800000012</v>
      </c>
      <c r="AA298" s="413">
        <v>131.53680708000002</v>
      </c>
      <c r="AB298" s="413">
        <v>213.30293040000004</v>
      </c>
      <c r="AC298" s="411">
        <v>185</v>
      </c>
      <c r="AD298" s="411">
        <v>300</v>
      </c>
    </row>
    <row r="299" spans="1:30" s="228" customFormat="1" ht="13.5" hidden="1" customHeight="1" outlineLevel="1">
      <c r="A299" s="410" t="s">
        <v>1238</v>
      </c>
      <c r="B299" s="31" t="s">
        <v>1225</v>
      </c>
      <c r="C299" s="31">
        <v>30</v>
      </c>
      <c r="D299" s="31">
        <v>4</v>
      </c>
      <c r="E299" s="31" t="s">
        <v>302</v>
      </c>
      <c r="F299" s="53">
        <v>25</v>
      </c>
      <c r="G299" s="411">
        <v>1472.3</v>
      </c>
      <c r="H299" s="412">
        <v>25.06</v>
      </c>
      <c r="I299" s="412">
        <v>12.53</v>
      </c>
      <c r="J299" s="412">
        <v>41.54</v>
      </c>
      <c r="K299" s="412">
        <v>20.77</v>
      </c>
      <c r="L299" s="412">
        <v>55.647199999999998</v>
      </c>
      <c r="M299" s="412">
        <v>27.823599999999999</v>
      </c>
      <c r="N299" s="412">
        <v>71.66</v>
      </c>
      <c r="O299" s="412">
        <v>35.83</v>
      </c>
      <c r="P299" s="412">
        <v>429.5</v>
      </c>
      <c r="Q299" s="412">
        <v>214.75</v>
      </c>
      <c r="R299" s="53" t="s">
        <v>231</v>
      </c>
      <c r="S299" s="53" t="s">
        <v>194</v>
      </c>
      <c r="T299" s="412">
        <v>93.649000000000001</v>
      </c>
      <c r="U299" s="412">
        <v>93.59</v>
      </c>
      <c r="V299" s="412">
        <v>92.6</v>
      </c>
      <c r="W299" s="412">
        <v>72.41</v>
      </c>
      <c r="X299" s="412">
        <v>81.150000000000006</v>
      </c>
      <c r="Y299" s="412">
        <v>84.94</v>
      </c>
      <c r="Z299" s="413">
        <v>89.144693568000008</v>
      </c>
      <c r="AA299" s="413">
        <v>154.88890507440001</v>
      </c>
      <c r="AB299" s="413">
        <v>236.02840515999361</v>
      </c>
      <c r="AC299" s="411">
        <v>173.75</v>
      </c>
      <c r="AD299" s="411">
        <v>264.77</v>
      </c>
    </row>
    <row r="300" spans="1:30" s="228" customFormat="1" ht="13.5" hidden="1" customHeight="1" outlineLevel="1">
      <c r="A300" s="410" t="s">
        <v>1239</v>
      </c>
      <c r="B300" s="31" t="s">
        <v>1225</v>
      </c>
      <c r="C300" s="31">
        <v>15</v>
      </c>
      <c r="D300" s="31">
        <v>6</v>
      </c>
      <c r="E300" s="31" t="s">
        <v>298</v>
      </c>
      <c r="F300" s="53">
        <v>10</v>
      </c>
      <c r="G300" s="411">
        <v>988</v>
      </c>
      <c r="H300" s="412">
        <v>22.64</v>
      </c>
      <c r="I300" s="412">
        <v>11.32</v>
      </c>
      <c r="J300" s="412">
        <v>26.92</v>
      </c>
      <c r="K300" s="412">
        <v>13.46</v>
      </c>
      <c r="L300" s="412">
        <v>31.2</v>
      </c>
      <c r="M300" s="412">
        <v>15.6</v>
      </c>
      <c r="N300" s="412">
        <v>36.4</v>
      </c>
      <c r="O300" s="412">
        <v>18.2</v>
      </c>
      <c r="P300" s="412">
        <v>224</v>
      </c>
      <c r="Q300" s="412">
        <v>112</v>
      </c>
      <c r="R300" s="53" t="s">
        <v>213</v>
      </c>
      <c r="S300" s="53" t="s">
        <v>194</v>
      </c>
      <c r="T300" s="412">
        <v>87.1634644642469</v>
      </c>
      <c r="U300" s="412">
        <v>88.790154314279505</v>
      </c>
      <c r="V300" s="412">
        <v>89.1</v>
      </c>
      <c r="W300" s="412">
        <v>45.7</v>
      </c>
      <c r="X300" s="412">
        <v>59.5</v>
      </c>
      <c r="Y300" s="412">
        <v>67.64</v>
      </c>
      <c r="Z300" s="413">
        <v>72.099999999999994</v>
      </c>
      <c r="AA300" s="413">
        <v>137.71099999999998</v>
      </c>
      <c r="AB300" s="413">
        <v>206.20599999999999</v>
      </c>
      <c r="AC300" s="411">
        <v>191</v>
      </c>
      <c r="AD300" s="411">
        <v>286</v>
      </c>
    </row>
    <row r="301" spans="1:30" s="228" customFormat="1" ht="13.5" hidden="1" customHeight="1" outlineLevel="1">
      <c r="A301" s="410" t="s">
        <v>1240</v>
      </c>
      <c r="B301" s="31" t="s">
        <v>1225</v>
      </c>
      <c r="C301" s="31">
        <v>20</v>
      </c>
      <c r="D301" s="31">
        <v>6</v>
      </c>
      <c r="E301" s="31" t="s">
        <v>302</v>
      </c>
      <c r="F301" s="53">
        <v>15</v>
      </c>
      <c r="G301" s="411">
        <v>983</v>
      </c>
      <c r="H301" s="412">
        <v>24.24</v>
      </c>
      <c r="I301" s="412">
        <v>12.12</v>
      </c>
      <c r="J301" s="412">
        <v>32.4</v>
      </c>
      <c r="K301" s="412">
        <v>16.2</v>
      </c>
      <c r="L301" s="412">
        <v>40.200000000000003</v>
      </c>
      <c r="M301" s="412">
        <v>20.100000000000001</v>
      </c>
      <c r="N301" s="412">
        <v>49.5</v>
      </c>
      <c r="O301" s="412">
        <v>24.75</v>
      </c>
      <c r="P301" s="412">
        <v>298</v>
      </c>
      <c r="Q301" s="412">
        <v>149</v>
      </c>
      <c r="R301" s="53" t="s">
        <v>222</v>
      </c>
      <c r="S301" s="53" t="s">
        <v>194</v>
      </c>
      <c r="T301" s="412">
        <v>90.036050665800573</v>
      </c>
      <c r="U301" s="412">
        <v>90.720363754465723</v>
      </c>
      <c r="V301" s="412">
        <v>90.3</v>
      </c>
      <c r="W301" s="412">
        <v>56.9</v>
      </c>
      <c r="X301" s="412">
        <v>68.5</v>
      </c>
      <c r="Y301" s="412">
        <v>74.36</v>
      </c>
      <c r="Z301" s="413">
        <v>108.7</v>
      </c>
      <c r="AA301" s="413">
        <v>208.70400000000001</v>
      </c>
      <c r="AB301" s="413">
        <v>260.88</v>
      </c>
      <c r="AC301" s="411">
        <v>192</v>
      </c>
      <c r="AD301" s="411">
        <v>240</v>
      </c>
    </row>
    <row r="302" spans="1:30" s="228" customFormat="1" ht="13.5" hidden="1" customHeight="1" outlineLevel="1">
      <c r="A302" s="410" t="s">
        <v>1241</v>
      </c>
      <c r="B302" s="31" t="s">
        <v>1225</v>
      </c>
      <c r="C302" s="31">
        <v>40</v>
      </c>
      <c r="D302" s="31">
        <v>4</v>
      </c>
      <c r="E302" s="31" t="s">
        <v>312</v>
      </c>
      <c r="F302" s="53">
        <v>30</v>
      </c>
      <c r="G302" s="411">
        <v>1485</v>
      </c>
      <c r="H302" s="412">
        <v>30.8</v>
      </c>
      <c r="I302" s="412">
        <v>15.4</v>
      </c>
      <c r="J302" s="412">
        <v>48.8</v>
      </c>
      <c r="K302" s="412">
        <v>24.4</v>
      </c>
      <c r="L302" s="412">
        <v>64.8</v>
      </c>
      <c r="M302" s="412">
        <v>32.4</v>
      </c>
      <c r="N302" s="412">
        <v>82.8</v>
      </c>
      <c r="O302" s="412">
        <v>41.4</v>
      </c>
      <c r="P302" s="412">
        <v>632</v>
      </c>
      <c r="Q302" s="412">
        <v>316</v>
      </c>
      <c r="R302" s="53" t="s">
        <v>222</v>
      </c>
      <c r="S302" s="53" t="s">
        <v>194</v>
      </c>
      <c r="T302" s="412">
        <v>93.3</v>
      </c>
      <c r="U302" s="412">
        <v>93.5</v>
      </c>
      <c r="V302" s="412">
        <v>93</v>
      </c>
      <c r="W302" s="412">
        <v>73.2</v>
      </c>
      <c r="X302" s="412">
        <v>82.6</v>
      </c>
      <c r="Y302" s="412">
        <v>86.7</v>
      </c>
      <c r="Z302" s="413">
        <v>106.14</v>
      </c>
      <c r="AA302" s="413">
        <v>173.62</v>
      </c>
      <c r="AB302" s="413">
        <v>307.86</v>
      </c>
      <c r="AC302" s="411">
        <v>164</v>
      </c>
      <c r="AD302" s="411">
        <v>290</v>
      </c>
    </row>
    <row r="303" spans="1:30" s="228" customFormat="1" ht="13.5" hidden="1" customHeight="1" outlineLevel="1">
      <c r="A303" s="410" t="s">
        <v>1242</v>
      </c>
      <c r="B303" s="31" t="s">
        <v>1225</v>
      </c>
      <c r="C303" s="31">
        <v>50</v>
      </c>
      <c r="D303" s="31">
        <v>4</v>
      </c>
      <c r="E303" s="31" t="s">
        <v>322</v>
      </c>
      <c r="F303" s="53">
        <v>40</v>
      </c>
      <c r="G303" s="411">
        <v>1482</v>
      </c>
      <c r="H303" s="412">
        <v>36.200000000000003</v>
      </c>
      <c r="I303" s="412">
        <v>18.100000000000001</v>
      </c>
      <c r="J303" s="412">
        <v>62.2</v>
      </c>
      <c r="K303" s="412">
        <v>31.1</v>
      </c>
      <c r="L303" s="412">
        <v>84.2</v>
      </c>
      <c r="M303" s="412">
        <v>42.1</v>
      </c>
      <c r="N303" s="412">
        <v>108.8</v>
      </c>
      <c r="O303" s="412">
        <v>54.4</v>
      </c>
      <c r="P303" s="412">
        <v>892</v>
      </c>
      <c r="Q303" s="412">
        <v>446</v>
      </c>
      <c r="R303" s="53" t="s">
        <v>213</v>
      </c>
      <c r="S303" s="53" t="s">
        <v>194</v>
      </c>
      <c r="T303" s="412">
        <v>94.1</v>
      </c>
      <c r="U303" s="412">
        <v>94.2</v>
      </c>
      <c r="V303" s="412">
        <v>93.5</v>
      </c>
      <c r="W303" s="412">
        <v>76.599999999999994</v>
      </c>
      <c r="X303" s="412">
        <v>84.7</v>
      </c>
      <c r="Y303" s="412">
        <v>88</v>
      </c>
      <c r="Z303" s="413">
        <v>141.76</v>
      </c>
      <c r="AA303" s="413">
        <v>293.11</v>
      </c>
      <c r="AB303" s="413">
        <v>509.36</v>
      </c>
      <c r="AC303" s="411">
        <v>207</v>
      </c>
      <c r="AD303" s="411">
        <v>359</v>
      </c>
    </row>
    <row r="304" spans="1:30" s="228" customFormat="1" ht="13.5" hidden="1" customHeight="1" outlineLevel="1">
      <c r="A304" s="410" t="s">
        <v>1243</v>
      </c>
      <c r="B304" s="31" t="s">
        <v>1225</v>
      </c>
      <c r="C304" s="31">
        <v>25</v>
      </c>
      <c r="D304" s="31">
        <v>6</v>
      </c>
      <c r="E304" s="31" t="s">
        <v>312</v>
      </c>
      <c r="F304" s="53">
        <v>20</v>
      </c>
      <c r="G304" s="411">
        <v>987</v>
      </c>
      <c r="H304" s="412">
        <v>28.8</v>
      </c>
      <c r="I304" s="412">
        <v>14.4</v>
      </c>
      <c r="J304" s="412">
        <v>41.642038216560508</v>
      </c>
      <c r="K304" s="412">
        <v>20.821019108280254</v>
      </c>
      <c r="L304" s="412">
        <v>52.589171974522294</v>
      </c>
      <c r="M304" s="412">
        <v>26.294585987261147</v>
      </c>
      <c r="N304" s="412">
        <v>64.609554140127401</v>
      </c>
      <c r="O304" s="412">
        <v>32.3047770700637</v>
      </c>
      <c r="P304" s="412">
        <v>353.47892331132556</v>
      </c>
      <c r="Q304" s="412">
        <v>176.73946165566278</v>
      </c>
      <c r="R304" s="53" t="s">
        <v>231</v>
      </c>
      <c r="S304" s="53" t="s">
        <v>194</v>
      </c>
      <c r="T304" s="412">
        <v>90.905806451612918</v>
      </c>
      <c r="U304" s="412">
        <v>91.494193548387102</v>
      </c>
      <c r="V304" s="412">
        <v>91.2</v>
      </c>
      <c r="W304" s="412">
        <v>58.717999999999996</v>
      </c>
      <c r="X304" s="412">
        <v>69.657499999999999</v>
      </c>
      <c r="Y304" s="412">
        <v>74.8</v>
      </c>
      <c r="Z304" s="413">
        <v>106.3564404</v>
      </c>
      <c r="AA304" s="413">
        <v>208.94467654199997</v>
      </c>
      <c r="AB304" s="413">
        <v>261.74128216320003</v>
      </c>
      <c r="AC304" s="411">
        <v>196.45700416088764</v>
      </c>
      <c r="AD304" s="411">
        <v>246.09819694868241</v>
      </c>
    </row>
    <row r="305" spans="1:30" s="228" customFormat="1" ht="13.5" hidden="1" customHeight="1" outlineLevel="1">
      <c r="A305" s="410" t="s">
        <v>1244</v>
      </c>
      <c r="B305" s="31" t="s">
        <v>1225</v>
      </c>
      <c r="C305" s="31">
        <v>30</v>
      </c>
      <c r="D305" s="31">
        <v>6</v>
      </c>
      <c r="E305" s="31" t="s">
        <v>322</v>
      </c>
      <c r="F305" s="53">
        <v>25</v>
      </c>
      <c r="G305" s="411">
        <v>987</v>
      </c>
      <c r="H305" s="412">
        <v>31.327771428571424</v>
      </c>
      <c r="I305" s="412">
        <v>15.663885714285712</v>
      </c>
      <c r="J305" s="412">
        <v>50.824725274725282</v>
      </c>
      <c r="K305" s="412">
        <v>25.412362637362641</v>
      </c>
      <c r="L305" s="412">
        <v>64.894230769230774</v>
      </c>
      <c r="M305" s="412">
        <v>32.447115384615387</v>
      </c>
      <c r="N305" s="412">
        <v>79.836263736263746</v>
      </c>
      <c r="O305" s="412">
        <v>39.918131868131873</v>
      </c>
      <c r="P305" s="412">
        <v>434</v>
      </c>
      <c r="Q305" s="412">
        <v>217</v>
      </c>
      <c r="R305" s="53" t="s">
        <v>231</v>
      </c>
      <c r="S305" s="53" t="s">
        <v>194</v>
      </c>
      <c r="T305" s="412">
        <v>91.7</v>
      </c>
      <c r="U305" s="412">
        <v>92.092299465240657</v>
      </c>
      <c r="V305" s="412">
        <v>91.7</v>
      </c>
      <c r="W305" s="412">
        <v>59.359756097560982</v>
      </c>
      <c r="X305" s="412">
        <v>69.512195121951223</v>
      </c>
      <c r="Y305" s="412">
        <v>75.640243902439025</v>
      </c>
      <c r="Z305" s="413">
        <v>133.129941</v>
      </c>
      <c r="AA305" s="413">
        <v>216.46301478900003</v>
      </c>
      <c r="AB305" s="413">
        <v>293.19918653759999</v>
      </c>
      <c r="AC305" s="411">
        <v>162.59529085872578</v>
      </c>
      <c r="AD305" s="411">
        <v>220.23534626038779</v>
      </c>
    </row>
    <row r="306" spans="1:30" s="228" customFormat="1" ht="13.5" hidden="1" customHeight="1" outlineLevel="1">
      <c r="A306" s="410" t="s">
        <v>1245</v>
      </c>
      <c r="B306" s="31" t="s">
        <v>1225</v>
      </c>
      <c r="C306" s="31">
        <v>60</v>
      </c>
      <c r="D306" s="31">
        <v>4</v>
      </c>
      <c r="E306" s="31" t="s">
        <v>340</v>
      </c>
      <c r="F306" s="53">
        <v>50</v>
      </c>
      <c r="G306" s="411">
        <v>1484</v>
      </c>
      <c r="H306" s="412">
        <v>34</v>
      </c>
      <c r="I306" s="412">
        <v>17</v>
      </c>
      <c r="J306" s="412">
        <v>80.599999999999994</v>
      </c>
      <c r="K306" s="412">
        <v>40.299999999999997</v>
      </c>
      <c r="L306" s="412">
        <v>108.2</v>
      </c>
      <c r="M306" s="412">
        <v>54.1</v>
      </c>
      <c r="N306" s="412">
        <v>139.4</v>
      </c>
      <c r="O306" s="412">
        <v>69.7</v>
      </c>
      <c r="P306" s="412">
        <v>908</v>
      </c>
      <c r="Q306" s="412">
        <v>454</v>
      </c>
      <c r="R306" s="53" t="s">
        <v>231</v>
      </c>
      <c r="S306" s="53" t="s">
        <v>194</v>
      </c>
      <c r="T306" s="412">
        <v>94.39473129610117</v>
      </c>
      <c r="U306" s="412">
        <v>94.493677555321398</v>
      </c>
      <c r="V306" s="412">
        <v>93.9</v>
      </c>
      <c r="W306" s="412">
        <v>73.599999999999994</v>
      </c>
      <c r="X306" s="412">
        <v>82.3</v>
      </c>
      <c r="Y306" s="412">
        <v>85.7</v>
      </c>
      <c r="Z306" s="413">
        <v>176.94</v>
      </c>
      <c r="AA306" s="413">
        <v>368.78</v>
      </c>
      <c r="AB306" s="413">
        <v>468.35</v>
      </c>
      <c r="AC306" s="411">
        <v>208</v>
      </c>
      <c r="AD306" s="411">
        <v>265</v>
      </c>
    </row>
    <row r="307" spans="1:30" s="228" customFormat="1" ht="13.5" hidden="1" customHeight="1" outlineLevel="1">
      <c r="A307" s="410" t="s">
        <v>1246</v>
      </c>
      <c r="B307" s="31" t="s">
        <v>1225</v>
      </c>
      <c r="C307" s="31">
        <v>75</v>
      </c>
      <c r="D307" s="31">
        <v>4</v>
      </c>
      <c r="E307" s="31" t="s">
        <v>343</v>
      </c>
      <c r="F307" s="53">
        <v>60</v>
      </c>
      <c r="G307" s="411">
        <v>1484</v>
      </c>
      <c r="H307" s="412">
        <v>54.2</v>
      </c>
      <c r="I307" s="412">
        <v>27.1</v>
      </c>
      <c r="J307" s="412">
        <v>94.6</v>
      </c>
      <c r="K307" s="412">
        <v>47.3</v>
      </c>
      <c r="L307" s="412">
        <v>129.19999999999999</v>
      </c>
      <c r="M307" s="412">
        <v>64.599999999999994</v>
      </c>
      <c r="N307" s="412">
        <v>168.2</v>
      </c>
      <c r="O307" s="412">
        <v>84.1</v>
      </c>
      <c r="P307" s="412">
        <v>1100</v>
      </c>
      <c r="Q307" s="412">
        <v>550</v>
      </c>
      <c r="R307" s="53" t="s">
        <v>231</v>
      </c>
      <c r="S307" s="53" t="s">
        <v>194</v>
      </c>
      <c r="T307" s="412">
        <v>94.429172836894423</v>
      </c>
      <c r="U307" s="412">
        <v>94.698201819335736</v>
      </c>
      <c r="V307" s="412">
        <v>94.2</v>
      </c>
      <c r="W307" s="412">
        <v>76.3</v>
      </c>
      <c r="X307" s="412">
        <v>83.5</v>
      </c>
      <c r="Y307" s="412">
        <v>86</v>
      </c>
      <c r="Z307" s="413">
        <v>213.6</v>
      </c>
      <c r="AA307" s="413">
        <v>434.87</v>
      </c>
      <c r="AB307" s="413">
        <v>550.89</v>
      </c>
      <c r="AC307" s="411">
        <v>209</v>
      </c>
      <c r="AD307" s="411">
        <v>133</v>
      </c>
    </row>
    <row r="308" spans="1:30" s="228" customFormat="1" ht="13.5" hidden="1" customHeight="1" outlineLevel="1">
      <c r="A308" s="410" t="s">
        <v>1247</v>
      </c>
      <c r="B308" s="31" t="s">
        <v>1225</v>
      </c>
      <c r="C308" s="31">
        <v>40</v>
      </c>
      <c r="D308" s="31">
        <v>6</v>
      </c>
      <c r="E308" s="31" t="s">
        <v>340</v>
      </c>
      <c r="F308" s="53">
        <v>30</v>
      </c>
      <c r="G308" s="411">
        <v>987</v>
      </c>
      <c r="H308" s="412">
        <v>36.659999999999997</v>
      </c>
      <c r="I308" s="412">
        <v>18.329999999999998</v>
      </c>
      <c r="J308" s="412">
        <v>51.14</v>
      </c>
      <c r="K308" s="412">
        <v>25.57</v>
      </c>
      <c r="L308" s="412">
        <v>70.8</v>
      </c>
      <c r="M308" s="412">
        <v>35.4</v>
      </c>
      <c r="N308" s="412">
        <v>88.8</v>
      </c>
      <c r="O308" s="412">
        <v>44.4</v>
      </c>
      <c r="P308" s="412">
        <v>506</v>
      </c>
      <c r="Q308" s="412">
        <v>253</v>
      </c>
      <c r="R308" s="53" t="s">
        <v>2179</v>
      </c>
      <c r="S308" s="53" t="s">
        <v>194</v>
      </c>
      <c r="T308" s="412">
        <v>92.16089077412515</v>
      </c>
      <c r="U308" s="412">
        <v>92.307550371155898</v>
      </c>
      <c r="V308" s="412">
        <v>92.2</v>
      </c>
      <c r="W308" s="412">
        <v>70.53</v>
      </c>
      <c r="X308" s="412">
        <v>76.3</v>
      </c>
      <c r="Y308" s="412">
        <v>81.099999999999994</v>
      </c>
      <c r="Z308" s="413">
        <v>216.4</v>
      </c>
      <c r="AA308" s="413">
        <v>471.75200000000007</v>
      </c>
      <c r="AB308" s="413">
        <v>497.72</v>
      </c>
      <c r="AC308" s="411">
        <v>218</v>
      </c>
      <c r="AD308" s="411">
        <v>230</v>
      </c>
    </row>
    <row r="309" spans="1:30" s="228" customFormat="1" ht="13.5" hidden="1" customHeight="1" outlineLevel="1">
      <c r="A309" s="410" t="s">
        <v>1248</v>
      </c>
      <c r="B309" s="31" t="s">
        <v>1225</v>
      </c>
      <c r="C309" s="31">
        <v>50</v>
      </c>
      <c r="D309" s="31">
        <v>6</v>
      </c>
      <c r="E309" s="31" t="s">
        <v>343</v>
      </c>
      <c r="F309" s="53">
        <v>40</v>
      </c>
      <c r="G309" s="411">
        <v>987</v>
      </c>
      <c r="H309" s="412">
        <v>48</v>
      </c>
      <c r="I309" s="412">
        <v>24</v>
      </c>
      <c r="J309" s="412">
        <v>73.14</v>
      </c>
      <c r="K309" s="412">
        <v>36.57</v>
      </c>
      <c r="L309" s="412">
        <v>94.86</v>
      </c>
      <c r="M309" s="412">
        <v>47.43</v>
      </c>
      <c r="N309" s="412">
        <v>115.6</v>
      </c>
      <c r="O309" s="412">
        <v>57.8</v>
      </c>
      <c r="P309" s="412">
        <v>685</v>
      </c>
      <c r="Q309" s="412">
        <v>342.5</v>
      </c>
      <c r="R309" s="53" t="s">
        <v>231</v>
      </c>
      <c r="S309" s="53" t="s">
        <v>194</v>
      </c>
      <c r="T309" s="412">
        <v>93.492348565356011</v>
      </c>
      <c r="U309" s="412">
        <v>93.492348565356011</v>
      </c>
      <c r="V309" s="412">
        <v>92.9</v>
      </c>
      <c r="W309" s="412">
        <v>65.400000000000006</v>
      </c>
      <c r="X309" s="412">
        <v>75.8</v>
      </c>
      <c r="Y309" s="412">
        <v>82.9</v>
      </c>
      <c r="Z309" s="413">
        <v>288.7</v>
      </c>
      <c r="AA309" s="413">
        <v>548.53</v>
      </c>
      <c r="AB309" s="413">
        <v>643.80099999999993</v>
      </c>
      <c r="AC309" s="411">
        <v>190</v>
      </c>
      <c r="AD309" s="411">
        <v>223</v>
      </c>
    </row>
    <row r="310" spans="1:30" s="228" customFormat="1" ht="13.5" customHeight="1" outlineLevel="1">
      <c r="A310" s="414" t="s">
        <v>1998</v>
      </c>
      <c r="B310" s="31" t="s">
        <v>1856</v>
      </c>
      <c r="C310" s="31">
        <v>125</v>
      </c>
      <c r="D310" s="31">
        <v>4</v>
      </c>
      <c r="E310" s="31" t="s">
        <v>378</v>
      </c>
      <c r="F310" s="53">
        <v>100</v>
      </c>
      <c r="G310" s="411">
        <v>1487</v>
      </c>
      <c r="H310" s="412"/>
      <c r="I310" s="412">
        <v>57.56</v>
      </c>
      <c r="J310" s="412"/>
      <c r="K310" s="412">
        <v>93.7</v>
      </c>
      <c r="L310" s="412"/>
      <c r="M310" s="412">
        <v>118.8</v>
      </c>
      <c r="N310" s="412"/>
      <c r="O310" s="412">
        <v>148.19999999999999</v>
      </c>
      <c r="P310" s="412"/>
      <c r="Q310" s="412">
        <v>814.8</v>
      </c>
      <c r="R310" s="53" t="s">
        <v>2179</v>
      </c>
      <c r="S310" s="53" t="s">
        <v>194</v>
      </c>
      <c r="T310" s="412">
        <v>94.5</v>
      </c>
      <c r="U310" s="412">
        <v>95.2</v>
      </c>
      <c r="V310" s="412">
        <v>95</v>
      </c>
      <c r="W310" s="412">
        <v>64.099999999999994</v>
      </c>
      <c r="X310" s="412">
        <v>75.2</v>
      </c>
      <c r="Y310" s="412">
        <v>80.599999999999994</v>
      </c>
      <c r="Z310" s="413">
        <v>353.37</v>
      </c>
      <c r="AA310" s="413">
        <v>547.41999999999996</v>
      </c>
      <c r="AB310" s="413">
        <v>888.76</v>
      </c>
      <c r="AC310" s="411">
        <v>155</v>
      </c>
      <c r="AD310" s="411">
        <v>252</v>
      </c>
    </row>
    <row r="311" spans="1:30" s="228" customFormat="1" ht="13.5" hidden="1" customHeight="1" outlineLevel="1">
      <c r="A311" s="414" t="s">
        <v>1999</v>
      </c>
      <c r="B311" s="31" t="s">
        <v>1856</v>
      </c>
      <c r="C311" s="31">
        <v>150</v>
      </c>
      <c r="D311" s="31">
        <v>4</v>
      </c>
      <c r="E311" s="31" t="s">
        <v>383</v>
      </c>
      <c r="F311" s="53">
        <v>125</v>
      </c>
      <c r="G311" s="411">
        <v>1487</v>
      </c>
      <c r="H311" s="412"/>
      <c r="I311" s="412">
        <v>72.14</v>
      </c>
      <c r="J311" s="412"/>
      <c r="K311" s="412">
        <v>111.3</v>
      </c>
      <c r="L311" s="412"/>
      <c r="M311" s="412">
        <v>144.41</v>
      </c>
      <c r="N311" s="412"/>
      <c r="O311" s="412">
        <v>183.25</v>
      </c>
      <c r="P311" s="412"/>
      <c r="Q311" s="412">
        <v>951.4</v>
      </c>
      <c r="R311" s="53" t="s">
        <v>2179</v>
      </c>
      <c r="S311" s="53" t="s">
        <v>194</v>
      </c>
      <c r="T311" s="412">
        <v>95.1</v>
      </c>
      <c r="U311" s="412">
        <v>95.6</v>
      </c>
      <c r="V311" s="412">
        <v>95.3</v>
      </c>
      <c r="W311" s="412">
        <v>65.599999999999994</v>
      </c>
      <c r="X311" s="412">
        <v>75.400000000000006</v>
      </c>
      <c r="Y311" s="412">
        <v>79.5</v>
      </c>
      <c r="Z311" s="413">
        <v>441.5</v>
      </c>
      <c r="AA311" s="413">
        <v>742.97</v>
      </c>
      <c r="AB311" s="413">
        <v>965.25</v>
      </c>
      <c r="AC311" s="411">
        <v>168</v>
      </c>
      <c r="AD311" s="411">
        <v>219</v>
      </c>
    </row>
    <row r="312" spans="1:30" s="228" customFormat="1" ht="13.5" hidden="1" customHeight="1" outlineLevel="1">
      <c r="A312" s="414" t="s">
        <v>2091</v>
      </c>
      <c r="B312" s="31" t="s">
        <v>1856</v>
      </c>
      <c r="C312" s="31">
        <v>100</v>
      </c>
      <c r="D312" s="31">
        <v>6</v>
      </c>
      <c r="E312" s="31" t="s">
        <v>378</v>
      </c>
      <c r="F312" s="53">
        <v>75</v>
      </c>
      <c r="G312" s="411">
        <v>992</v>
      </c>
      <c r="H312" s="412"/>
      <c r="I312" s="412">
        <v>63.55</v>
      </c>
      <c r="J312" s="412"/>
      <c r="K312" s="412">
        <v>80.099999999999994</v>
      </c>
      <c r="L312" s="412"/>
      <c r="M312" s="412">
        <v>96.96</v>
      </c>
      <c r="N312" s="412"/>
      <c r="O312" s="412">
        <v>117.2</v>
      </c>
      <c r="P312" s="412"/>
      <c r="Q312" s="412">
        <v>740</v>
      </c>
      <c r="R312" s="53" t="s">
        <v>222</v>
      </c>
      <c r="S312" s="53" t="s">
        <v>194</v>
      </c>
      <c r="T312" s="412">
        <v>93.198810776678584</v>
      </c>
      <c r="U312" s="412">
        <v>94.060387286886979</v>
      </c>
      <c r="V312" s="412">
        <v>94.1</v>
      </c>
      <c r="W312" s="412">
        <v>56.4</v>
      </c>
      <c r="X312" s="412">
        <v>69.2</v>
      </c>
      <c r="Y312" s="412">
        <v>76.3</v>
      </c>
      <c r="Z312" s="413">
        <v>538.9</v>
      </c>
      <c r="AA312" s="413">
        <v>948.46399999999994</v>
      </c>
      <c r="AB312" s="413">
        <v>1514.309</v>
      </c>
      <c r="AC312" s="411">
        <v>176</v>
      </c>
      <c r="AD312" s="411">
        <v>281</v>
      </c>
    </row>
    <row r="313" spans="1:30" s="228" customFormat="1" ht="13.5" hidden="1" customHeight="1" outlineLevel="1">
      <c r="A313" s="414" t="s">
        <v>2046</v>
      </c>
      <c r="B313" s="31" t="s">
        <v>1856</v>
      </c>
      <c r="C313" s="31">
        <v>125</v>
      </c>
      <c r="D313" s="31">
        <v>6</v>
      </c>
      <c r="E313" s="31" t="s">
        <v>383</v>
      </c>
      <c r="F313" s="53">
        <v>100</v>
      </c>
      <c r="G313" s="411">
        <v>990</v>
      </c>
      <c r="H313" s="412"/>
      <c r="I313" s="412">
        <v>66.128438948995367</v>
      </c>
      <c r="J313" s="412"/>
      <c r="K313" s="412">
        <v>94.8</v>
      </c>
      <c r="L313" s="412"/>
      <c r="M313" s="412">
        <v>119.6</v>
      </c>
      <c r="N313" s="412"/>
      <c r="O313" s="412">
        <v>148.80000000000001</v>
      </c>
      <c r="P313" s="412"/>
      <c r="Q313" s="412">
        <v>875.06708283313321</v>
      </c>
      <c r="R313" s="53" t="s">
        <v>231</v>
      </c>
      <c r="S313" s="53" t="s">
        <v>194</v>
      </c>
      <c r="T313" s="412">
        <v>94.400842105263152</v>
      </c>
      <c r="U313" s="412">
        <v>94.858905263157894</v>
      </c>
      <c r="V313" s="412">
        <v>94.6</v>
      </c>
      <c r="W313" s="412">
        <v>63</v>
      </c>
      <c r="X313" s="412">
        <v>74.599999999999994</v>
      </c>
      <c r="Y313" s="412">
        <v>80.099999999999994</v>
      </c>
      <c r="Z313" s="413">
        <v>530.82337140000004</v>
      </c>
      <c r="AA313" s="413">
        <v>861.19348346181835</v>
      </c>
      <c r="AB313" s="413">
        <v>1312.1429133272729</v>
      </c>
      <c r="AC313" s="411">
        <v>162.2372958429649</v>
      </c>
      <c r="AD313" s="411">
        <v>247.19011709424385</v>
      </c>
    </row>
    <row r="314" spans="1:30" s="228" customFormat="1" ht="13.5" hidden="1" customHeight="1" outlineLevel="1">
      <c r="A314" s="414" t="s">
        <v>2000</v>
      </c>
      <c r="B314" s="31" t="s">
        <v>1856</v>
      </c>
      <c r="C314" s="31">
        <v>200</v>
      </c>
      <c r="D314" s="31">
        <v>4</v>
      </c>
      <c r="E314" s="31" t="s">
        <v>388</v>
      </c>
      <c r="F314" s="53">
        <v>150</v>
      </c>
      <c r="G314" s="411">
        <v>1490</v>
      </c>
      <c r="H314" s="412"/>
      <c r="I314" s="412">
        <v>96.5</v>
      </c>
      <c r="J314" s="412"/>
      <c r="K314" s="412">
        <v>138.6</v>
      </c>
      <c r="L314" s="412"/>
      <c r="M314" s="412">
        <v>178.3</v>
      </c>
      <c r="N314" s="412"/>
      <c r="O314" s="412">
        <v>224.9</v>
      </c>
      <c r="P314" s="412"/>
      <c r="Q314" s="412">
        <v>1420.3</v>
      </c>
      <c r="R314" s="53" t="s">
        <v>231</v>
      </c>
      <c r="S314" s="53" t="s">
        <v>194</v>
      </c>
      <c r="T314" s="412">
        <v>94.9</v>
      </c>
      <c r="U314" s="412">
        <v>95.5</v>
      </c>
      <c r="V314" s="412">
        <v>95.5</v>
      </c>
      <c r="W314" s="412">
        <v>61.4</v>
      </c>
      <c r="X314" s="412">
        <v>74.3</v>
      </c>
      <c r="Y314" s="412">
        <v>78.599999999999994</v>
      </c>
      <c r="Z314" s="413">
        <v>529.04999999999995</v>
      </c>
      <c r="AA314" s="413">
        <v>1319.63</v>
      </c>
      <c r="AB314" s="413">
        <v>1609.08</v>
      </c>
      <c r="AC314" s="411">
        <v>249</v>
      </c>
      <c r="AD314" s="411">
        <v>304</v>
      </c>
    </row>
    <row r="315" spans="1:30" s="228" customFormat="1" ht="13.5" hidden="1" customHeight="1" outlineLevel="1">
      <c r="A315" s="414" t="s">
        <v>2001</v>
      </c>
      <c r="B315" s="31" t="s">
        <v>1856</v>
      </c>
      <c r="C315" s="31">
        <v>250</v>
      </c>
      <c r="D315" s="31">
        <v>4</v>
      </c>
      <c r="E315" s="31" t="s">
        <v>400</v>
      </c>
      <c r="F315" s="53">
        <v>200</v>
      </c>
      <c r="G315" s="411">
        <v>1488</v>
      </c>
      <c r="H315" s="412"/>
      <c r="I315" s="412">
        <v>111.7</v>
      </c>
      <c r="J315" s="412"/>
      <c r="K315" s="412">
        <v>172.5</v>
      </c>
      <c r="L315" s="412"/>
      <c r="M315" s="412">
        <v>227.5</v>
      </c>
      <c r="N315" s="412"/>
      <c r="O315" s="412">
        <v>291.3</v>
      </c>
      <c r="P315" s="412"/>
      <c r="Q315" s="412">
        <v>1995</v>
      </c>
      <c r="R315" s="53" t="s">
        <v>222</v>
      </c>
      <c r="S315" s="53" t="s">
        <v>989</v>
      </c>
      <c r="T315" s="412">
        <v>95.6</v>
      </c>
      <c r="U315" s="412">
        <v>96</v>
      </c>
      <c r="V315" s="412">
        <v>95.8</v>
      </c>
      <c r="W315" s="412">
        <v>68.5</v>
      </c>
      <c r="X315" s="412">
        <v>77.5</v>
      </c>
      <c r="Y315" s="412">
        <v>80.900000000000006</v>
      </c>
      <c r="Z315" s="413">
        <v>706.36</v>
      </c>
      <c r="AA315" s="413">
        <v>1835.05</v>
      </c>
      <c r="AB315" s="413">
        <v>1479.25</v>
      </c>
      <c r="AC315" s="411">
        <v>260</v>
      </c>
      <c r="AD315" s="411">
        <v>209</v>
      </c>
    </row>
    <row r="316" spans="1:30" s="228" customFormat="1" ht="13.5" hidden="1" customHeight="1" outlineLevel="1">
      <c r="A316" s="414" t="s">
        <v>2047</v>
      </c>
      <c r="B316" s="31" t="s">
        <v>1856</v>
      </c>
      <c r="C316" s="31">
        <v>150</v>
      </c>
      <c r="D316" s="31">
        <v>6</v>
      </c>
      <c r="E316" s="31" t="s">
        <v>388</v>
      </c>
      <c r="F316" s="53">
        <v>125</v>
      </c>
      <c r="G316" s="411">
        <v>989</v>
      </c>
      <c r="H316" s="412"/>
      <c r="I316" s="412">
        <v>73.27928843710292</v>
      </c>
      <c r="J316" s="412"/>
      <c r="K316" s="412">
        <v>112.68917127071823</v>
      </c>
      <c r="L316" s="412"/>
      <c r="M316" s="412">
        <v>145.3486187845304</v>
      </c>
      <c r="N316" s="412"/>
      <c r="O316" s="412">
        <v>182.50276243093924</v>
      </c>
      <c r="P316" s="412"/>
      <c r="Q316" s="412">
        <v>1083.4764219322929</v>
      </c>
      <c r="R316" s="53" t="s">
        <v>231</v>
      </c>
      <c r="S316" s="53" t="s">
        <v>194</v>
      </c>
      <c r="T316" s="412">
        <v>94.750848700754403</v>
      </c>
      <c r="U316" s="412">
        <v>95.158528918692383</v>
      </c>
      <c r="V316" s="412">
        <v>94.9</v>
      </c>
      <c r="W316" s="412">
        <v>65.921564039408864</v>
      </c>
      <c r="X316" s="412">
        <v>76.327093596059115</v>
      </c>
      <c r="Y316" s="412">
        <v>81.266490147783244</v>
      </c>
      <c r="Z316" s="413">
        <v>663.41411886965614</v>
      </c>
      <c r="AA316" s="413">
        <v>1058.4414120200886</v>
      </c>
      <c r="AB316" s="413">
        <v>1606.0016263641126</v>
      </c>
      <c r="AC316" s="411">
        <v>159.54460146604828</v>
      </c>
      <c r="AD316" s="411">
        <v>242.0813155288983</v>
      </c>
    </row>
    <row r="317" spans="1:30" s="228" customFormat="1" ht="13.5" hidden="1" customHeight="1" outlineLevel="1">
      <c r="A317" s="414" t="s">
        <v>2048</v>
      </c>
      <c r="B317" s="31" t="s">
        <v>1856</v>
      </c>
      <c r="C317" s="31">
        <v>200</v>
      </c>
      <c r="D317" s="31">
        <v>6</v>
      </c>
      <c r="E317" s="31" t="s">
        <v>400</v>
      </c>
      <c r="F317" s="53">
        <v>150</v>
      </c>
      <c r="G317" s="411">
        <v>990</v>
      </c>
      <c r="H317" s="412"/>
      <c r="I317" s="412">
        <v>102.86531130876746</v>
      </c>
      <c r="J317" s="412"/>
      <c r="K317" s="412">
        <v>144.4939226519337</v>
      </c>
      <c r="L317" s="412"/>
      <c r="M317" s="412">
        <v>180.99447513812157</v>
      </c>
      <c r="N317" s="412"/>
      <c r="O317" s="412">
        <v>218.29944751381217</v>
      </c>
      <c r="P317" s="412"/>
      <c r="Q317" s="412">
        <v>1515.8202438816406</v>
      </c>
      <c r="R317" s="53" t="s">
        <v>222</v>
      </c>
      <c r="S317" s="53" t="s">
        <v>194</v>
      </c>
      <c r="T317" s="412">
        <v>94.554407929055827</v>
      </c>
      <c r="U317" s="412">
        <v>95.150339071465837</v>
      </c>
      <c r="V317" s="412">
        <v>95.2</v>
      </c>
      <c r="W317" s="412">
        <v>61.717610837438421</v>
      </c>
      <c r="X317" s="412">
        <v>73.444950738916262</v>
      </c>
      <c r="Y317" s="412">
        <v>81.186982758620687</v>
      </c>
      <c r="Z317" s="413">
        <v>794.90731251720194</v>
      </c>
      <c r="AA317" s="413">
        <v>1548.6005601292295</v>
      </c>
      <c r="AB317" s="413">
        <v>2218.4758208423664</v>
      </c>
      <c r="AC317" s="411">
        <v>194.81523641106492</v>
      </c>
      <c r="AD317" s="411">
        <v>279.08610046839368</v>
      </c>
    </row>
    <row r="318" spans="1:30" s="228" customFormat="1" ht="13.5" hidden="1" customHeight="1" outlineLevel="1">
      <c r="A318" s="414" t="s">
        <v>2049</v>
      </c>
      <c r="B318" s="31" t="s">
        <v>1856</v>
      </c>
      <c r="C318" s="31">
        <v>250</v>
      </c>
      <c r="D318" s="31">
        <v>6</v>
      </c>
      <c r="E318" s="31" t="s">
        <v>400</v>
      </c>
      <c r="F318" s="53">
        <v>200</v>
      </c>
      <c r="G318" s="411">
        <v>989</v>
      </c>
      <c r="H318" s="412"/>
      <c r="I318" s="412">
        <v>124.67885431400285</v>
      </c>
      <c r="J318" s="412"/>
      <c r="K318" s="412">
        <v>185.82211864406781</v>
      </c>
      <c r="L318" s="412"/>
      <c r="M318" s="412">
        <v>235.53635593220341</v>
      </c>
      <c r="N318" s="412"/>
      <c r="O318" s="412">
        <v>296.26451977401132</v>
      </c>
      <c r="P318" s="412"/>
      <c r="Q318" s="412">
        <v>1814.6914113077255</v>
      </c>
      <c r="R318" s="53" t="s">
        <v>231</v>
      </c>
      <c r="S318" s="53" t="s">
        <v>194</v>
      </c>
      <c r="T318" s="412">
        <v>95.679979079497912</v>
      </c>
      <c r="U318" s="412">
        <v>96.000313807531384</v>
      </c>
      <c r="V318" s="412">
        <v>95.7</v>
      </c>
      <c r="W318" s="412">
        <v>63.956024096385541</v>
      </c>
      <c r="X318" s="412">
        <v>75.359036144578312</v>
      </c>
      <c r="Y318" s="412">
        <v>80.118554216867466</v>
      </c>
      <c r="Z318" s="413">
        <v>1062.2367924</v>
      </c>
      <c r="AA318" s="413">
        <v>1827.8141879351354</v>
      </c>
      <c r="AB318" s="413">
        <v>2974.3250239322037</v>
      </c>
      <c r="AC318" s="411">
        <v>172.07219717982113</v>
      </c>
      <c r="AD318" s="411">
        <v>280.0058372307048</v>
      </c>
    </row>
    <row r="319" spans="1:30" s="228" customFormat="1" ht="13.5" hidden="1" customHeight="1" outlineLevel="1">
      <c r="A319" s="414" t="s">
        <v>1991</v>
      </c>
      <c r="B319" s="31" t="s">
        <v>1856</v>
      </c>
      <c r="C319" s="31">
        <v>125</v>
      </c>
      <c r="D319" s="31">
        <v>2</v>
      </c>
      <c r="E319" s="31" t="s">
        <v>409</v>
      </c>
      <c r="F319" s="53">
        <v>100</v>
      </c>
      <c r="G319" s="411">
        <v>2973.3</v>
      </c>
      <c r="H319" s="412"/>
      <c r="I319" s="412">
        <v>49.75</v>
      </c>
      <c r="J319" s="412"/>
      <c r="K319" s="412">
        <v>83.423088309076249</v>
      </c>
      <c r="L319" s="412"/>
      <c r="M319" s="412">
        <v>110.0223958934006</v>
      </c>
      <c r="N319" s="412"/>
      <c r="O319" s="412">
        <v>140.5149674470606</v>
      </c>
      <c r="P319" s="412"/>
      <c r="Q319" s="412">
        <v>825.32</v>
      </c>
      <c r="R319" s="53" t="s">
        <v>2179</v>
      </c>
      <c r="S319" s="53" t="s">
        <v>194</v>
      </c>
      <c r="T319" s="412">
        <v>94.09</v>
      </c>
      <c r="U319" s="412">
        <v>94.8</v>
      </c>
      <c r="V319" s="412">
        <v>94.7</v>
      </c>
      <c r="W319" s="412">
        <v>72.44</v>
      </c>
      <c r="X319" s="412">
        <v>81.760000000000005</v>
      </c>
      <c r="Y319" s="412">
        <v>85.476592185446307</v>
      </c>
      <c r="Z319" s="413">
        <v>178.515081108</v>
      </c>
      <c r="AA319" s="413">
        <v>242.31637109599924</v>
      </c>
      <c r="AB319" s="413">
        <v>486.09656585708404</v>
      </c>
      <c r="AC319" s="411">
        <v>135.74</v>
      </c>
      <c r="AD319" s="411">
        <v>272.3</v>
      </c>
    </row>
    <row r="320" spans="1:30" s="228" customFormat="1" ht="13.5" hidden="1" customHeight="1" outlineLevel="1">
      <c r="A320" s="414" t="s">
        <v>1992</v>
      </c>
      <c r="B320" s="31" t="s">
        <v>1856</v>
      </c>
      <c r="C320" s="31">
        <v>150</v>
      </c>
      <c r="D320" s="31">
        <v>2</v>
      </c>
      <c r="E320" s="31" t="s">
        <v>411</v>
      </c>
      <c r="F320" s="53">
        <v>125</v>
      </c>
      <c r="G320" s="411">
        <v>2976</v>
      </c>
      <c r="H320" s="412"/>
      <c r="I320" s="412">
        <v>57.4</v>
      </c>
      <c r="J320" s="412"/>
      <c r="K320" s="412">
        <v>96.1</v>
      </c>
      <c r="L320" s="412"/>
      <c r="M320" s="412">
        <v>131.19999999999999</v>
      </c>
      <c r="N320" s="412"/>
      <c r="O320" s="412">
        <v>167.8</v>
      </c>
      <c r="P320" s="412"/>
      <c r="Q320" s="412">
        <v>1072.52</v>
      </c>
      <c r="R320" s="53" t="s">
        <v>231</v>
      </c>
      <c r="S320" s="53" t="s">
        <v>194</v>
      </c>
      <c r="T320" s="412">
        <v>94.5</v>
      </c>
      <c r="U320" s="412">
        <v>95.1</v>
      </c>
      <c r="V320" s="412">
        <v>95</v>
      </c>
      <c r="W320" s="412">
        <v>75</v>
      </c>
      <c r="X320" s="412">
        <v>82.8</v>
      </c>
      <c r="Y320" s="412">
        <v>86.4</v>
      </c>
      <c r="Z320" s="413">
        <v>220.68</v>
      </c>
      <c r="AA320" s="413">
        <v>364.3</v>
      </c>
      <c r="AB320" s="413">
        <v>621.51</v>
      </c>
      <c r="AC320" s="411">
        <v>165</v>
      </c>
      <c r="AD320" s="411">
        <v>282</v>
      </c>
    </row>
    <row r="321" spans="1:30" s="228" customFormat="1" ht="13.5" customHeight="1" outlineLevel="1">
      <c r="A321" s="414" t="s">
        <v>2015</v>
      </c>
      <c r="B321" s="31" t="s">
        <v>1856</v>
      </c>
      <c r="C321" s="31">
        <v>125</v>
      </c>
      <c r="D321" s="31">
        <v>4</v>
      </c>
      <c r="E321" s="31" t="s">
        <v>409</v>
      </c>
      <c r="F321" s="53">
        <v>100</v>
      </c>
      <c r="G321" s="411">
        <v>1487</v>
      </c>
      <c r="H321" s="412"/>
      <c r="I321" s="412">
        <v>57.56</v>
      </c>
      <c r="J321" s="412"/>
      <c r="K321" s="412">
        <v>93.7</v>
      </c>
      <c r="L321" s="412"/>
      <c r="M321" s="412">
        <v>118.8</v>
      </c>
      <c r="N321" s="412"/>
      <c r="O321" s="412">
        <v>148.19999999999999</v>
      </c>
      <c r="P321" s="412"/>
      <c r="Q321" s="412">
        <v>814.8</v>
      </c>
      <c r="R321" s="53" t="s">
        <v>2179</v>
      </c>
      <c r="S321" s="53" t="s">
        <v>194</v>
      </c>
      <c r="T321" s="412">
        <v>94.5</v>
      </c>
      <c r="U321" s="412">
        <v>95.2</v>
      </c>
      <c r="V321" s="412">
        <v>95</v>
      </c>
      <c r="W321" s="412">
        <v>64.099999999999994</v>
      </c>
      <c r="X321" s="412">
        <v>75.2</v>
      </c>
      <c r="Y321" s="412">
        <v>80.599999999999994</v>
      </c>
      <c r="Z321" s="413">
        <v>353.37</v>
      </c>
      <c r="AA321" s="413">
        <v>547.41999999999996</v>
      </c>
      <c r="AB321" s="413">
        <v>888.76</v>
      </c>
      <c r="AC321" s="411">
        <v>155</v>
      </c>
      <c r="AD321" s="411">
        <v>252</v>
      </c>
    </row>
    <row r="322" spans="1:30" s="228" customFormat="1" ht="13.5" hidden="1" customHeight="1" outlineLevel="1">
      <c r="A322" s="414" t="s">
        <v>2021</v>
      </c>
      <c r="B322" s="31" t="s">
        <v>1856</v>
      </c>
      <c r="C322" s="31">
        <v>150</v>
      </c>
      <c r="D322" s="31">
        <v>4</v>
      </c>
      <c r="E322" s="31" t="s">
        <v>411</v>
      </c>
      <c r="F322" s="53">
        <v>125</v>
      </c>
      <c r="G322" s="411">
        <v>1487</v>
      </c>
      <c r="H322" s="412"/>
      <c r="I322" s="412">
        <v>72.14</v>
      </c>
      <c r="J322" s="412"/>
      <c r="K322" s="412">
        <v>111.3</v>
      </c>
      <c r="L322" s="412"/>
      <c r="M322" s="412">
        <v>144.41</v>
      </c>
      <c r="N322" s="412"/>
      <c r="O322" s="412">
        <v>183.25</v>
      </c>
      <c r="P322" s="412"/>
      <c r="Q322" s="412">
        <v>951.4</v>
      </c>
      <c r="R322" s="53" t="s">
        <v>2179</v>
      </c>
      <c r="S322" s="53" t="s">
        <v>194</v>
      </c>
      <c r="T322" s="412">
        <v>95.1</v>
      </c>
      <c r="U322" s="412">
        <v>95.6</v>
      </c>
      <c r="V322" s="412">
        <v>95.3</v>
      </c>
      <c r="W322" s="412">
        <v>65.599999999999994</v>
      </c>
      <c r="X322" s="412">
        <v>75.400000000000006</v>
      </c>
      <c r="Y322" s="412">
        <v>79.5</v>
      </c>
      <c r="Z322" s="413">
        <v>441.5</v>
      </c>
      <c r="AA322" s="413">
        <v>742.97</v>
      </c>
      <c r="AB322" s="413">
        <v>965.25</v>
      </c>
      <c r="AC322" s="411">
        <v>168</v>
      </c>
      <c r="AD322" s="411">
        <v>219</v>
      </c>
    </row>
    <row r="323" spans="1:30" s="228" customFormat="1" ht="13.5" hidden="1" customHeight="1" outlineLevel="1">
      <c r="A323" s="414" t="s">
        <v>2050</v>
      </c>
      <c r="B323" s="31" t="s">
        <v>1856</v>
      </c>
      <c r="C323" s="31">
        <v>100</v>
      </c>
      <c r="D323" s="31">
        <v>6</v>
      </c>
      <c r="E323" s="31" t="s">
        <v>409</v>
      </c>
      <c r="F323" s="53">
        <v>75</v>
      </c>
      <c r="G323" s="411">
        <v>992</v>
      </c>
      <c r="H323" s="412"/>
      <c r="I323" s="412">
        <v>63.55</v>
      </c>
      <c r="J323" s="412"/>
      <c r="K323" s="412">
        <v>80.099999999999994</v>
      </c>
      <c r="L323" s="412"/>
      <c r="M323" s="412">
        <v>96.96</v>
      </c>
      <c r="N323" s="412"/>
      <c r="O323" s="412">
        <v>117.2</v>
      </c>
      <c r="P323" s="412"/>
      <c r="Q323" s="412">
        <v>740</v>
      </c>
      <c r="R323" s="53" t="s">
        <v>222</v>
      </c>
      <c r="S323" s="53" t="s">
        <v>194</v>
      </c>
      <c r="T323" s="412">
        <v>93.198810776678584</v>
      </c>
      <c r="U323" s="412">
        <v>94.060387286886979</v>
      </c>
      <c r="V323" s="412">
        <v>94.1</v>
      </c>
      <c r="W323" s="412">
        <v>56.4</v>
      </c>
      <c r="X323" s="412">
        <v>69.2</v>
      </c>
      <c r="Y323" s="412">
        <v>76.3</v>
      </c>
      <c r="Z323" s="413">
        <v>538.9</v>
      </c>
      <c r="AA323" s="413">
        <v>948.46399999999994</v>
      </c>
      <c r="AB323" s="413">
        <v>1514.309</v>
      </c>
      <c r="AC323" s="411">
        <v>176</v>
      </c>
      <c r="AD323" s="411">
        <v>281</v>
      </c>
    </row>
    <row r="324" spans="1:30" s="228" customFormat="1" ht="13.5" hidden="1" customHeight="1" outlineLevel="1">
      <c r="A324" s="414" t="s">
        <v>2051</v>
      </c>
      <c r="B324" s="31" t="s">
        <v>1856</v>
      </c>
      <c r="C324" s="31">
        <v>125</v>
      </c>
      <c r="D324" s="31">
        <v>6</v>
      </c>
      <c r="E324" s="31" t="s">
        <v>411</v>
      </c>
      <c r="F324" s="53">
        <v>100</v>
      </c>
      <c r="G324" s="411">
        <v>990</v>
      </c>
      <c r="H324" s="412"/>
      <c r="I324" s="412">
        <v>66.128438948995367</v>
      </c>
      <c r="J324" s="412"/>
      <c r="K324" s="412">
        <v>94.8</v>
      </c>
      <c r="L324" s="412"/>
      <c r="M324" s="412">
        <v>119.6</v>
      </c>
      <c r="N324" s="412"/>
      <c r="O324" s="412">
        <v>148.80000000000001</v>
      </c>
      <c r="P324" s="412"/>
      <c r="Q324" s="412">
        <v>875.06708283313321</v>
      </c>
      <c r="R324" s="53" t="s">
        <v>231</v>
      </c>
      <c r="S324" s="53" t="s">
        <v>194</v>
      </c>
      <c r="T324" s="412">
        <v>94.400842105263152</v>
      </c>
      <c r="U324" s="412">
        <v>94.858905263157894</v>
      </c>
      <c r="V324" s="412">
        <v>94.6</v>
      </c>
      <c r="W324" s="412">
        <v>63</v>
      </c>
      <c r="X324" s="412">
        <v>74.599999999999994</v>
      </c>
      <c r="Y324" s="412">
        <v>80.099999999999994</v>
      </c>
      <c r="Z324" s="413">
        <v>530.82337140000004</v>
      </c>
      <c r="AA324" s="413">
        <v>861.19348346181835</v>
      </c>
      <c r="AB324" s="413">
        <v>1312.1429133272729</v>
      </c>
      <c r="AC324" s="411">
        <v>162.2372958429649</v>
      </c>
      <c r="AD324" s="411">
        <v>247.19011709424385</v>
      </c>
    </row>
    <row r="325" spans="1:30" s="228" customFormat="1" ht="13.5" hidden="1" customHeight="1" outlineLevel="1">
      <c r="A325" s="414" t="s">
        <v>1993</v>
      </c>
      <c r="B325" s="31" t="s">
        <v>1856</v>
      </c>
      <c r="C325" s="31">
        <v>200</v>
      </c>
      <c r="D325" s="31">
        <v>2</v>
      </c>
      <c r="E325" s="31" t="s">
        <v>413</v>
      </c>
      <c r="F325" s="53">
        <v>150</v>
      </c>
      <c r="G325" s="411">
        <v>2976</v>
      </c>
      <c r="H325" s="412"/>
      <c r="I325" s="412">
        <v>76</v>
      </c>
      <c r="J325" s="412"/>
      <c r="K325" s="412">
        <v>119.6</v>
      </c>
      <c r="L325" s="412"/>
      <c r="M325" s="412">
        <v>160.19999999999999</v>
      </c>
      <c r="N325" s="412"/>
      <c r="O325" s="412">
        <v>203.5</v>
      </c>
      <c r="P325" s="412"/>
      <c r="Q325" s="412">
        <v>1396.44</v>
      </c>
      <c r="R325" s="53" t="s">
        <v>231</v>
      </c>
      <c r="S325" s="53" t="s">
        <v>194</v>
      </c>
      <c r="T325" s="412">
        <v>94.7</v>
      </c>
      <c r="U325" s="412">
        <v>95.2</v>
      </c>
      <c r="V325" s="412">
        <v>95.2</v>
      </c>
      <c r="W325" s="412">
        <v>74</v>
      </c>
      <c r="X325" s="412">
        <v>82.3</v>
      </c>
      <c r="Y325" s="412">
        <v>86.8</v>
      </c>
      <c r="Z325" s="413">
        <v>264.77999999999997</v>
      </c>
      <c r="AA325" s="413">
        <v>487.84</v>
      </c>
      <c r="AB325" s="413">
        <v>804.64</v>
      </c>
      <c r="AC325" s="411">
        <v>184</v>
      </c>
      <c r="AD325" s="411">
        <v>304</v>
      </c>
    </row>
    <row r="326" spans="1:30" s="228" customFormat="1" ht="13.5" hidden="1" customHeight="1" outlineLevel="1">
      <c r="A326" s="414" t="s">
        <v>1994</v>
      </c>
      <c r="B326" s="31" t="s">
        <v>1856</v>
      </c>
      <c r="C326" s="31">
        <v>250</v>
      </c>
      <c r="D326" s="31">
        <v>2</v>
      </c>
      <c r="E326" s="31" t="s">
        <v>421</v>
      </c>
      <c r="F326" s="53">
        <v>200</v>
      </c>
      <c r="G326" s="411">
        <v>2975</v>
      </c>
      <c r="H326" s="412"/>
      <c r="I326" s="412">
        <v>89.4</v>
      </c>
      <c r="J326" s="412"/>
      <c r="K326" s="412">
        <v>151.9</v>
      </c>
      <c r="L326" s="412"/>
      <c r="M326" s="412">
        <v>205.8</v>
      </c>
      <c r="N326" s="412"/>
      <c r="O326" s="412">
        <v>263.5</v>
      </c>
      <c r="P326" s="412"/>
      <c r="Q326" s="412">
        <v>1976.16</v>
      </c>
      <c r="R326" s="53" t="s">
        <v>222</v>
      </c>
      <c r="S326" s="53" t="s">
        <v>989</v>
      </c>
      <c r="T326" s="412">
        <v>95.2</v>
      </c>
      <c r="U326" s="412">
        <v>95.6</v>
      </c>
      <c r="V326" s="412">
        <v>95.5</v>
      </c>
      <c r="W326" s="412">
        <v>77.5</v>
      </c>
      <c r="X326" s="412">
        <v>85.4</v>
      </c>
      <c r="Y326" s="412">
        <v>89</v>
      </c>
      <c r="Z326" s="413">
        <v>353.22</v>
      </c>
      <c r="AA326" s="413">
        <v>812.5</v>
      </c>
      <c r="AB326" s="413">
        <v>1121.1500000000001</v>
      </c>
      <c r="AC326" s="411">
        <v>230</v>
      </c>
      <c r="AD326" s="411">
        <v>317</v>
      </c>
    </row>
    <row r="327" spans="1:30" s="228" customFormat="1" ht="13.5" hidden="1" customHeight="1" outlineLevel="1">
      <c r="A327" s="414" t="s">
        <v>2029</v>
      </c>
      <c r="B327" s="31" t="s">
        <v>1856</v>
      </c>
      <c r="C327" s="31">
        <v>200</v>
      </c>
      <c r="D327" s="31">
        <v>4</v>
      </c>
      <c r="E327" s="31" t="s">
        <v>413</v>
      </c>
      <c r="F327" s="53">
        <v>150</v>
      </c>
      <c r="G327" s="411">
        <v>1490</v>
      </c>
      <c r="H327" s="412"/>
      <c r="I327" s="412">
        <v>96.5</v>
      </c>
      <c r="J327" s="412"/>
      <c r="K327" s="412">
        <v>138.6</v>
      </c>
      <c r="L327" s="412"/>
      <c r="M327" s="412">
        <v>178.3</v>
      </c>
      <c r="N327" s="412"/>
      <c r="O327" s="412">
        <v>224.9</v>
      </c>
      <c r="P327" s="412"/>
      <c r="Q327" s="412">
        <v>1420.3</v>
      </c>
      <c r="R327" s="53" t="s">
        <v>231</v>
      </c>
      <c r="S327" s="53" t="s">
        <v>194</v>
      </c>
      <c r="T327" s="412">
        <v>94.9</v>
      </c>
      <c r="U327" s="412">
        <v>95.5</v>
      </c>
      <c r="V327" s="412">
        <v>95.5</v>
      </c>
      <c r="W327" s="412">
        <v>61.4</v>
      </c>
      <c r="X327" s="412">
        <v>74.3</v>
      </c>
      <c r="Y327" s="412">
        <v>78.599999999999994</v>
      </c>
      <c r="Z327" s="413">
        <v>529.04999999999995</v>
      </c>
      <c r="AA327" s="413">
        <v>1319.63</v>
      </c>
      <c r="AB327" s="413">
        <v>1609.08</v>
      </c>
      <c r="AC327" s="411">
        <v>249</v>
      </c>
      <c r="AD327" s="411">
        <v>304</v>
      </c>
    </row>
    <row r="328" spans="1:30" s="228" customFormat="1" ht="13.5" hidden="1" customHeight="1" outlineLevel="1">
      <c r="A328" s="414" t="s">
        <v>2034</v>
      </c>
      <c r="B328" s="31" t="s">
        <v>1856</v>
      </c>
      <c r="C328" s="31">
        <v>250</v>
      </c>
      <c r="D328" s="31">
        <v>4</v>
      </c>
      <c r="E328" s="31" t="s">
        <v>421</v>
      </c>
      <c r="F328" s="53">
        <v>200</v>
      </c>
      <c r="G328" s="411">
        <v>1488</v>
      </c>
      <c r="H328" s="412"/>
      <c r="I328" s="412">
        <v>111.7</v>
      </c>
      <c r="J328" s="412"/>
      <c r="K328" s="412">
        <v>172.5</v>
      </c>
      <c r="L328" s="412"/>
      <c r="M328" s="412">
        <v>227.5</v>
      </c>
      <c r="N328" s="412"/>
      <c r="O328" s="412">
        <v>291.3</v>
      </c>
      <c r="P328" s="412"/>
      <c r="Q328" s="412">
        <v>1995</v>
      </c>
      <c r="R328" s="53" t="s">
        <v>222</v>
      </c>
      <c r="S328" s="53" t="s">
        <v>989</v>
      </c>
      <c r="T328" s="412">
        <v>95.6</v>
      </c>
      <c r="U328" s="412">
        <v>96</v>
      </c>
      <c r="V328" s="412">
        <v>95.8</v>
      </c>
      <c r="W328" s="412">
        <v>68.5</v>
      </c>
      <c r="X328" s="412">
        <v>77.5</v>
      </c>
      <c r="Y328" s="412">
        <v>80.900000000000006</v>
      </c>
      <c r="Z328" s="413">
        <v>706.36</v>
      </c>
      <c r="AA328" s="413">
        <v>1835.05</v>
      </c>
      <c r="AB328" s="413">
        <v>1479.25</v>
      </c>
      <c r="AC328" s="411">
        <v>260</v>
      </c>
      <c r="AD328" s="411">
        <v>209</v>
      </c>
    </row>
    <row r="329" spans="1:30" s="228" customFormat="1" ht="13.5" hidden="1" customHeight="1" outlineLevel="1">
      <c r="A329" s="414" t="s">
        <v>2052</v>
      </c>
      <c r="B329" s="31" t="s">
        <v>1856</v>
      </c>
      <c r="C329" s="31">
        <v>150</v>
      </c>
      <c r="D329" s="31">
        <v>6</v>
      </c>
      <c r="E329" s="31" t="s">
        <v>413</v>
      </c>
      <c r="F329" s="53">
        <v>125</v>
      </c>
      <c r="G329" s="411">
        <v>989</v>
      </c>
      <c r="H329" s="412"/>
      <c r="I329" s="412">
        <v>73.27928843710292</v>
      </c>
      <c r="J329" s="412"/>
      <c r="K329" s="412">
        <v>112.68917127071823</v>
      </c>
      <c r="L329" s="412"/>
      <c r="M329" s="412">
        <v>145.3486187845304</v>
      </c>
      <c r="N329" s="412"/>
      <c r="O329" s="412">
        <v>182.50276243093924</v>
      </c>
      <c r="P329" s="412"/>
      <c r="Q329" s="412">
        <v>1083.4764219322929</v>
      </c>
      <c r="R329" s="53" t="s">
        <v>231</v>
      </c>
      <c r="S329" s="53" t="s">
        <v>194</v>
      </c>
      <c r="T329" s="412">
        <v>94.750848700754403</v>
      </c>
      <c r="U329" s="412">
        <v>95.158528918692383</v>
      </c>
      <c r="V329" s="412">
        <v>94.9</v>
      </c>
      <c r="W329" s="412">
        <v>65.921564039408864</v>
      </c>
      <c r="X329" s="412">
        <v>76.327093596059115</v>
      </c>
      <c r="Y329" s="412">
        <v>81.266490147783244</v>
      </c>
      <c r="Z329" s="413">
        <v>663.41411886965614</v>
      </c>
      <c r="AA329" s="413">
        <v>1058.4414120200886</v>
      </c>
      <c r="AB329" s="413">
        <v>1606.0016263641126</v>
      </c>
      <c r="AC329" s="411">
        <v>159.54460146604828</v>
      </c>
      <c r="AD329" s="411">
        <v>242.0813155288983</v>
      </c>
    </row>
    <row r="330" spans="1:30" s="228" customFormat="1" ht="13.5" hidden="1" customHeight="1" outlineLevel="1">
      <c r="A330" s="414" t="s">
        <v>2053</v>
      </c>
      <c r="B330" s="31" t="s">
        <v>1856</v>
      </c>
      <c r="C330" s="31">
        <v>200</v>
      </c>
      <c r="D330" s="31">
        <v>6</v>
      </c>
      <c r="E330" s="31" t="s">
        <v>421</v>
      </c>
      <c r="F330" s="53">
        <v>150</v>
      </c>
      <c r="G330" s="411">
        <v>990</v>
      </c>
      <c r="H330" s="412"/>
      <c r="I330" s="412">
        <v>102.86531130876746</v>
      </c>
      <c r="J330" s="412"/>
      <c r="K330" s="412">
        <v>144.4939226519337</v>
      </c>
      <c r="L330" s="412"/>
      <c r="M330" s="412">
        <v>180.99447513812157</v>
      </c>
      <c r="N330" s="412"/>
      <c r="O330" s="412">
        <v>218.29944751381217</v>
      </c>
      <c r="P330" s="412"/>
      <c r="Q330" s="412">
        <v>1515.8202438816406</v>
      </c>
      <c r="R330" s="53" t="s">
        <v>222</v>
      </c>
      <c r="S330" s="53" t="s">
        <v>194</v>
      </c>
      <c r="T330" s="412">
        <v>94.554407929055827</v>
      </c>
      <c r="U330" s="412">
        <v>95.150339071465837</v>
      </c>
      <c r="V330" s="412">
        <v>95.2</v>
      </c>
      <c r="W330" s="412">
        <v>61.717610837438421</v>
      </c>
      <c r="X330" s="412">
        <v>73.444950738916262</v>
      </c>
      <c r="Y330" s="412">
        <v>81.186982758620687</v>
      </c>
      <c r="Z330" s="413">
        <v>794.90731251720194</v>
      </c>
      <c r="AA330" s="413">
        <v>1548.6005601292295</v>
      </c>
      <c r="AB330" s="413">
        <v>2218.4758208423664</v>
      </c>
      <c r="AC330" s="411">
        <v>194.81523641106492</v>
      </c>
      <c r="AD330" s="411">
        <v>279.08610046839368</v>
      </c>
    </row>
    <row r="331" spans="1:30" s="228" customFormat="1" ht="13.5" hidden="1" customHeight="1" outlineLevel="1">
      <c r="A331" s="414" t="s">
        <v>2054</v>
      </c>
      <c r="B331" s="31" t="s">
        <v>1856</v>
      </c>
      <c r="C331" s="31">
        <v>250</v>
      </c>
      <c r="D331" s="31">
        <v>6</v>
      </c>
      <c r="E331" s="31" t="s">
        <v>421</v>
      </c>
      <c r="F331" s="53">
        <v>200</v>
      </c>
      <c r="G331" s="411">
        <v>989</v>
      </c>
      <c r="H331" s="412"/>
      <c r="I331" s="412">
        <v>124.67885431400285</v>
      </c>
      <c r="J331" s="412"/>
      <c r="K331" s="412">
        <v>185.82211864406781</v>
      </c>
      <c r="L331" s="412"/>
      <c r="M331" s="412">
        <v>235.53635593220341</v>
      </c>
      <c r="N331" s="412"/>
      <c r="O331" s="412">
        <v>296.26451977401132</v>
      </c>
      <c r="P331" s="412"/>
      <c r="Q331" s="412">
        <v>1814.6914113077255</v>
      </c>
      <c r="R331" s="53" t="s">
        <v>231</v>
      </c>
      <c r="S331" s="53" t="s">
        <v>194</v>
      </c>
      <c r="T331" s="412">
        <v>95.679979079497912</v>
      </c>
      <c r="U331" s="412">
        <v>96.000313807531384</v>
      </c>
      <c r="V331" s="412">
        <v>95.7</v>
      </c>
      <c r="W331" s="412">
        <v>63.956024096385541</v>
      </c>
      <c r="X331" s="412">
        <v>75.359036144578312</v>
      </c>
      <c r="Y331" s="412">
        <v>80.118554216867466</v>
      </c>
      <c r="Z331" s="413">
        <v>1062.2367924</v>
      </c>
      <c r="AA331" s="413">
        <v>1827.8141879351354</v>
      </c>
      <c r="AB331" s="413">
        <v>2974.3250239322037</v>
      </c>
      <c r="AC331" s="411">
        <v>172.07219717982113</v>
      </c>
      <c r="AD331" s="411">
        <v>280.0058372307048</v>
      </c>
    </row>
    <row r="332" spans="1:30" s="228" customFormat="1" ht="13.5" customHeight="1" outlineLevel="1">
      <c r="A332" s="414" t="s">
        <v>2013</v>
      </c>
      <c r="B332" s="31" t="s">
        <v>1856</v>
      </c>
      <c r="C332" s="31">
        <v>125</v>
      </c>
      <c r="D332" s="31">
        <v>4</v>
      </c>
      <c r="E332" s="31" t="s">
        <v>2014</v>
      </c>
      <c r="F332" s="53">
        <v>100</v>
      </c>
      <c r="G332" s="411">
        <v>1487</v>
      </c>
      <c r="H332" s="412"/>
      <c r="I332" s="412">
        <v>57.56</v>
      </c>
      <c r="J332" s="412"/>
      <c r="K332" s="412">
        <v>93.7</v>
      </c>
      <c r="L332" s="412"/>
      <c r="M332" s="412">
        <v>118.8</v>
      </c>
      <c r="N332" s="412"/>
      <c r="O332" s="412">
        <v>148.19999999999999</v>
      </c>
      <c r="P332" s="412"/>
      <c r="Q332" s="412">
        <v>814.8</v>
      </c>
      <c r="R332" s="53" t="s">
        <v>2179</v>
      </c>
      <c r="S332" s="53" t="s">
        <v>194</v>
      </c>
      <c r="T332" s="412">
        <v>94.5</v>
      </c>
      <c r="U332" s="412">
        <v>95.2</v>
      </c>
      <c r="V332" s="412">
        <v>95</v>
      </c>
      <c r="W332" s="412">
        <v>64.099999999999994</v>
      </c>
      <c r="X332" s="412">
        <v>75.2</v>
      </c>
      <c r="Y332" s="412">
        <v>80.599999999999994</v>
      </c>
      <c r="Z332" s="413">
        <v>353.37</v>
      </c>
      <c r="AA332" s="413">
        <v>547.41999999999996</v>
      </c>
      <c r="AB332" s="413">
        <v>888.76</v>
      </c>
      <c r="AC332" s="411">
        <v>155</v>
      </c>
      <c r="AD332" s="411">
        <v>252</v>
      </c>
    </row>
    <row r="333" spans="1:30" s="228" customFormat="1" ht="13.5" hidden="1" customHeight="1" outlineLevel="1">
      <c r="A333" s="414" t="s">
        <v>2019</v>
      </c>
      <c r="B333" s="31" t="s">
        <v>1856</v>
      </c>
      <c r="C333" s="31">
        <v>150</v>
      </c>
      <c r="D333" s="31">
        <v>4</v>
      </c>
      <c r="E333" s="31" t="s">
        <v>2020</v>
      </c>
      <c r="F333" s="53">
        <v>125</v>
      </c>
      <c r="G333" s="411">
        <v>1487</v>
      </c>
      <c r="H333" s="412"/>
      <c r="I333" s="412">
        <v>72.14</v>
      </c>
      <c r="J333" s="412"/>
      <c r="K333" s="412">
        <v>111.3</v>
      </c>
      <c r="L333" s="412"/>
      <c r="M333" s="412">
        <v>144.41</v>
      </c>
      <c r="N333" s="412"/>
      <c r="O333" s="412">
        <v>183.25</v>
      </c>
      <c r="P333" s="412"/>
      <c r="Q333" s="412">
        <v>951.4</v>
      </c>
      <c r="R333" s="53" t="s">
        <v>2179</v>
      </c>
      <c r="S333" s="53" t="s">
        <v>194</v>
      </c>
      <c r="T333" s="412">
        <v>95.1</v>
      </c>
      <c r="U333" s="412">
        <v>95.6</v>
      </c>
      <c r="V333" s="412">
        <v>95.3</v>
      </c>
      <c r="W333" s="412">
        <v>65.599999999999994</v>
      </c>
      <c r="X333" s="412">
        <v>75.400000000000006</v>
      </c>
      <c r="Y333" s="412">
        <v>79.5</v>
      </c>
      <c r="Z333" s="413">
        <v>441.5</v>
      </c>
      <c r="AA333" s="413">
        <v>742.97</v>
      </c>
      <c r="AB333" s="413">
        <v>965.25</v>
      </c>
      <c r="AC333" s="411">
        <v>168</v>
      </c>
      <c r="AD333" s="411">
        <v>219</v>
      </c>
    </row>
    <row r="334" spans="1:30" s="228" customFormat="1" ht="13.5" hidden="1" customHeight="1" outlineLevel="1">
      <c r="A334" s="414" t="s">
        <v>2055</v>
      </c>
      <c r="B334" s="31" t="s">
        <v>1856</v>
      </c>
      <c r="C334" s="31">
        <v>100</v>
      </c>
      <c r="D334" s="31">
        <v>6</v>
      </c>
      <c r="E334" s="31" t="s">
        <v>2014</v>
      </c>
      <c r="F334" s="53">
        <v>75</v>
      </c>
      <c r="G334" s="411">
        <v>992</v>
      </c>
      <c r="H334" s="412"/>
      <c r="I334" s="412">
        <v>63.55</v>
      </c>
      <c r="J334" s="412"/>
      <c r="K334" s="412">
        <v>80.099999999999994</v>
      </c>
      <c r="L334" s="412"/>
      <c r="M334" s="412">
        <v>96.96</v>
      </c>
      <c r="N334" s="412"/>
      <c r="O334" s="412">
        <v>117.2</v>
      </c>
      <c r="P334" s="412"/>
      <c r="Q334" s="412">
        <v>740</v>
      </c>
      <c r="R334" s="53" t="s">
        <v>222</v>
      </c>
      <c r="S334" s="53" t="s">
        <v>194</v>
      </c>
      <c r="T334" s="412">
        <v>93.198810776678584</v>
      </c>
      <c r="U334" s="412">
        <v>94.060387286886979</v>
      </c>
      <c r="V334" s="412">
        <v>94.1</v>
      </c>
      <c r="W334" s="412">
        <v>56.4</v>
      </c>
      <c r="X334" s="412">
        <v>69.2</v>
      </c>
      <c r="Y334" s="412">
        <v>76.3</v>
      </c>
      <c r="Z334" s="413">
        <v>538.9</v>
      </c>
      <c r="AA334" s="413">
        <v>948.46399999999994</v>
      </c>
      <c r="AB334" s="413">
        <v>1514.309</v>
      </c>
      <c r="AC334" s="411">
        <v>176</v>
      </c>
      <c r="AD334" s="411">
        <v>281</v>
      </c>
    </row>
    <row r="335" spans="1:30" s="228" customFormat="1" ht="13.5" hidden="1" customHeight="1" outlineLevel="1">
      <c r="A335" s="414" t="s">
        <v>2056</v>
      </c>
      <c r="B335" s="31" t="s">
        <v>1856</v>
      </c>
      <c r="C335" s="31">
        <v>125</v>
      </c>
      <c r="D335" s="31">
        <v>6</v>
      </c>
      <c r="E335" s="31" t="s">
        <v>2020</v>
      </c>
      <c r="F335" s="53">
        <v>100</v>
      </c>
      <c r="G335" s="411">
        <v>990</v>
      </c>
      <c r="H335" s="412"/>
      <c r="I335" s="412">
        <v>66.128438948995367</v>
      </c>
      <c r="J335" s="412"/>
      <c r="K335" s="412">
        <v>94.8</v>
      </c>
      <c r="L335" s="412"/>
      <c r="M335" s="412">
        <v>119.6</v>
      </c>
      <c r="N335" s="412"/>
      <c r="O335" s="412">
        <v>148.80000000000001</v>
      </c>
      <c r="P335" s="412"/>
      <c r="Q335" s="412">
        <v>875.06708283313321</v>
      </c>
      <c r="R335" s="53" t="s">
        <v>231</v>
      </c>
      <c r="S335" s="53" t="s">
        <v>194</v>
      </c>
      <c r="T335" s="412">
        <v>94.400842105263152</v>
      </c>
      <c r="U335" s="412">
        <v>94.858905263157894</v>
      </c>
      <c r="V335" s="412">
        <v>94.6</v>
      </c>
      <c r="W335" s="412">
        <v>63</v>
      </c>
      <c r="X335" s="412">
        <v>74.599999999999994</v>
      </c>
      <c r="Y335" s="412">
        <v>80.099999999999994</v>
      </c>
      <c r="Z335" s="413">
        <v>530.82337140000004</v>
      </c>
      <c r="AA335" s="413">
        <v>861.19348346181835</v>
      </c>
      <c r="AB335" s="413">
        <v>1312.1429133272729</v>
      </c>
      <c r="AC335" s="411">
        <v>162.2372958429649</v>
      </c>
      <c r="AD335" s="411">
        <v>247.19011709424385</v>
      </c>
    </row>
    <row r="336" spans="1:30" s="228" customFormat="1" ht="13.5" hidden="1" customHeight="1" outlineLevel="1">
      <c r="A336" s="414" t="s">
        <v>2027</v>
      </c>
      <c r="B336" s="31" t="s">
        <v>1856</v>
      </c>
      <c r="C336" s="31">
        <v>200</v>
      </c>
      <c r="D336" s="31">
        <v>4</v>
      </c>
      <c r="E336" s="31" t="s">
        <v>2028</v>
      </c>
      <c r="F336" s="53">
        <v>150</v>
      </c>
      <c r="G336" s="411">
        <v>1490</v>
      </c>
      <c r="H336" s="412"/>
      <c r="I336" s="412">
        <v>96.5</v>
      </c>
      <c r="J336" s="412"/>
      <c r="K336" s="412">
        <v>138.6</v>
      </c>
      <c r="L336" s="412"/>
      <c r="M336" s="412">
        <v>178.3</v>
      </c>
      <c r="N336" s="412"/>
      <c r="O336" s="412">
        <v>224.9</v>
      </c>
      <c r="P336" s="412"/>
      <c r="Q336" s="412">
        <v>1420.3</v>
      </c>
      <c r="R336" s="53" t="s">
        <v>231</v>
      </c>
      <c r="S336" s="53" t="s">
        <v>194</v>
      </c>
      <c r="T336" s="412">
        <v>94.9</v>
      </c>
      <c r="U336" s="412">
        <v>95.5</v>
      </c>
      <c r="V336" s="412">
        <v>95.5</v>
      </c>
      <c r="W336" s="412">
        <v>61.4</v>
      </c>
      <c r="X336" s="412">
        <v>74.3</v>
      </c>
      <c r="Y336" s="412">
        <v>78.599999999999994</v>
      </c>
      <c r="Z336" s="413">
        <v>529.04999999999995</v>
      </c>
      <c r="AA336" s="413">
        <v>1319.63</v>
      </c>
      <c r="AB336" s="413">
        <v>1609.08</v>
      </c>
      <c r="AC336" s="411">
        <v>249</v>
      </c>
      <c r="AD336" s="411">
        <v>304</v>
      </c>
    </row>
    <row r="337" spans="1:30" s="228" customFormat="1" ht="13.5" hidden="1" customHeight="1" outlineLevel="1">
      <c r="A337" s="414" t="s">
        <v>2032</v>
      </c>
      <c r="B337" s="31" t="s">
        <v>1856</v>
      </c>
      <c r="C337" s="31">
        <v>250</v>
      </c>
      <c r="D337" s="31">
        <v>4</v>
      </c>
      <c r="E337" s="31" t="s">
        <v>2033</v>
      </c>
      <c r="F337" s="53">
        <v>200</v>
      </c>
      <c r="G337" s="411">
        <v>1488</v>
      </c>
      <c r="H337" s="412"/>
      <c r="I337" s="412">
        <v>111.7</v>
      </c>
      <c r="J337" s="412"/>
      <c r="K337" s="412">
        <v>172.5</v>
      </c>
      <c r="L337" s="412"/>
      <c r="M337" s="412">
        <v>227.5</v>
      </c>
      <c r="N337" s="412"/>
      <c r="O337" s="412">
        <v>291.3</v>
      </c>
      <c r="P337" s="412"/>
      <c r="Q337" s="412">
        <v>1995</v>
      </c>
      <c r="R337" s="53" t="s">
        <v>222</v>
      </c>
      <c r="S337" s="53" t="s">
        <v>989</v>
      </c>
      <c r="T337" s="412">
        <v>95.6</v>
      </c>
      <c r="U337" s="412">
        <v>96</v>
      </c>
      <c r="V337" s="412">
        <v>95.8</v>
      </c>
      <c r="W337" s="412">
        <v>68.5</v>
      </c>
      <c r="X337" s="412">
        <v>77.5</v>
      </c>
      <c r="Y337" s="412">
        <v>80.900000000000006</v>
      </c>
      <c r="Z337" s="413">
        <v>706.36</v>
      </c>
      <c r="AA337" s="413">
        <v>1835.05</v>
      </c>
      <c r="AB337" s="413">
        <v>1479.25</v>
      </c>
      <c r="AC337" s="411">
        <v>260</v>
      </c>
      <c r="AD337" s="411">
        <v>209</v>
      </c>
    </row>
    <row r="338" spans="1:30" s="228" customFormat="1" ht="13.5" hidden="1" customHeight="1" outlineLevel="1">
      <c r="A338" s="414" t="s">
        <v>2057</v>
      </c>
      <c r="B338" s="31" t="s">
        <v>1856</v>
      </c>
      <c r="C338" s="31">
        <v>150</v>
      </c>
      <c r="D338" s="31">
        <v>6</v>
      </c>
      <c r="E338" s="31" t="s">
        <v>2028</v>
      </c>
      <c r="F338" s="53">
        <v>125</v>
      </c>
      <c r="G338" s="411">
        <v>989</v>
      </c>
      <c r="H338" s="412"/>
      <c r="I338" s="412">
        <v>73.27928843710292</v>
      </c>
      <c r="J338" s="412"/>
      <c r="K338" s="412">
        <v>112.68917127071823</v>
      </c>
      <c r="L338" s="412"/>
      <c r="M338" s="412">
        <v>145.3486187845304</v>
      </c>
      <c r="N338" s="412"/>
      <c r="O338" s="412">
        <v>182.50276243093924</v>
      </c>
      <c r="P338" s="412"/>
      <c r="Q338" s="412">
        <v>1083.4764219322929</v>
      </c>
      <c r="R338" s="53" t="s">
        <v>231</v>
      </c>
      <c r="S338" s="53" t="s">
        <v>194</v>
      </c>
      <c r="T338" s="412">
        <v>94.750848700754403</v>
      </c>
      <c r="U338" s="412">
        <v>95.158528918692383</v>
      </c>
      <c r="V338" s="412">
        <v>94.9</v>
      </c>
      <c r="W338" s="412">
        <v>65.921564039408864</v>
      </c>
      <c r="X338" s="412">
        <v>76.327093596059115</v>
      </c>
      <c r="Y338" s="412">
        <v>81.266490147783244</v>
      </c>
      <c r="Z338" s="413">
        <v>663.41411886965614</v>
      </c>
      <c r="AA338" s="413">
        <v>1058.4414120200886</v>
      </c>
      <c r="AB338" s="413">
        <v>1606.0016263641126</v>
      </c>
      <c r="AC338" s="411">
        <v>159.54460146604828</v>
      </c>
      <c r="AD338" s="411">
        <v>242.0813155288983</v>
      </c>
    </row>
    <row r="339" spans="1:30" s="228" customFormat="1" ht="13.5" hidden="1" customHeight="1" outlineLevel="1">
      <c r="A339" s="414" t="s">
        <v>2058</v>
      </c>
      <c r="B339" s="31" t="s">
        <v>1856</v>
      </c>
      <c r="C339" s="31">
        <v>200</v>
      </c>
      <c r="D339" s="31">
        <v>6</v>
      </c>
      <c r="E339" s="31" t="s">
        <v>2033</v>
      </c>
      <c r="F339" s="53">
        <v>150</v>
      </c>
      <c r="G339" s="411">
        <v>990</v>
      </c>
      <c r="H339" s="412"/>
      <c r="I339" s="412">
        <v>102.86531130876746</v>
      </c>
      <c r="J339" s="412"/>
      <c r="K339" s="412">
        <v>144.4939226519337</v>
      </c>
      <c r="L339" s="412"/>
      <c r="M339" s="412">
        <v>180.99447513812157</v>
      </c>
      <c r="N339" s="412"/>
      <c r="O339" s="412">
        <v>218.29944751381217</v>
      </c>
      <c r="P339" s="412"/>
      <c r="Q339" s="412">
        <v>1515.8202438816406</v>
      </c>
      <c r="R339" s="53" t="s">
        <v>222</v>
      </c>
      <c r="S339" s="53" t="s">
        <v>194</v>
      </c>
      <c r="T339" s="412">
        <v>94.554407929055827</v>
      </c>
      <c r="U339" s="412">
        <v>95.150339071465837</v>
      </c>
      <c r="V339" s="412">
        <v>95.2</v>
      </c>
      <c r="W339" s="412">
        <v>61.717610837438421</v>
      </c>
      <c r="X339" s="412">
        <v>73.444950738916262</v>
      </c>
      <c r="Y339" s="412">
        <v>81.186982758620687</v>
      </c>
      <c r="Z339" s="413">
        <v>794.90731251720194</v>
      </c>
      <c r="AA339" s="413">
        <v>1548.6005601292295</v>
      </c>
      <c r="AB339" s="413">
        <v>2218.4758208423664</v>
      </c>
      <c r="AC339" s="411">
        <v>194.81523641106492</v>
      </c>
      <c r="AD339" s="411">
        <v>279.08610046839368</v>
      </c>
    </row>
    <row r="340" spans="1:30" s="228" customFormat="1" ht="13.5" hidden="1" customHeight="1" outlineLevel="1">
      <c r="A340" s="414" t="s">
        <v>2059</v>
      </c>
      <c r="B340" s="31" t="s">
        <v>1856</v>
      </c>
      <c r="C340" s="31">
        <v>250</v>
      </c>
      <c r="D340" s="31">
        <v>6</v>
      </c>
      <c r="E340" s="31" t="s">
        <v>2033</v>
      </c>
      <c r="F340" s="53">
        <v>200</v>
      </c>
      <c r="G340" s="411">
        <v>989</v>
      </c>
      <c r="H340" s="412"/>
      <c r="I340" s="412">
        <v>124.67885431400285</v>
      </c>
      <c r="J340" s="412"/>
      <c r="K340" s="412">
        <v>185.82211864406781</v>
      </c>
      <c r="L340" s="412"/>
      <c r="M340" s="412">
        <v>235.53635593220341</v>
      </c>
      <c r="N340" s="412"/>
      <c r="O340" s="412">
        <v>296.26451977401132</v>
      </c>
      <c r="P340" s="412"/>
      <c r="Q340" s="412">
        <v>1814.6914113077255</v>
      </c>
      <c r="R340" s="53" t="s">
        <v>231</v>
      </c>
      <c r="S340" s="53" t="s">
        <v>194</v>
      </c>
      <c r="T340" s="412">
        <v>95.679979079497912</v>
      </c>
      <c r="U340" s="412">
        <v>96.000313807531384</v>
      </c>
      <c r="V340" s="412">
        <v>95.7</v>
      </c>
      <c r="W340" s="412">
        <v>63.956024096385541</v>
      </c>
      <c r="X340" s="412">
        <v>75.359036144578312</v>
      </c>
      <c r="Y340" s="412">
        <v>80.118554216867466</v>
      </c>
      <c r="Z340" s="413">
        <v>1062.2367924</v>
      </c>
      <c r="AA340" s="413">
        <v>1827.8141879351354</v>
      </c>
      <c r="AB340" s="413">
        <v>2974.3250239322037</v>
      </c>
      <c r="AC340" s="411">
        <v>172.07219717982113</v>
      </c>
      <c r="AD340" s="411">
        <v>280.0058372307048</v>
      </c>
    </row>
    <row r="341" spans="1:30" s="228" customFormat="1" ht="13.5" customHeight="1" outlineLevel="1">
      <c r="A341" s="414" t="s">
        <v>2018</v>
      </c>
      <c r="B341" s="31" t="s">
        <v>2006</v>
      </c>
      <c r="C341" s="31">
        <v>125</v>
      </c>
      <c r="D341" s="31">
        <v>4</v>
      </c>
      <c r="E341" s="31" t="s">
        <v>378</v>
      </c>
      <c r="F341" s="53">
        <v>100</v>
      </c>
      <c r="G341" s="411">
        <v>1487</v>
      </c>
      <c r="H341" s="412"/>
      <c r="I341" s="412">
        <v>57.56</v>
      </c>
      <c r="J341" s="412"/>
      <c r="K341" s="412">
        <v>93.7</v>
      </c>
      <c r="L341" s="412"/>
      <c r="M341" s="412">
        <v>118.8</v>
      </c>
      <c r="N341" s="412"/>
      <c r="O341" s="412">
        <v>148.19999999999999</v>
      </c>
      <c r="P341" s="412"/>
      <c r="Q341" s="412">
        <v>814.8</v>
      </c>
      <c r="R341" s="53" t="s">
        <v>2179</v>
      </c>
      <c r="S341" s="53" t="s">
        <v>194</v>
      </c>
      <c r="T341" s="412">
        <v>94.5</v>
      </c>
      <c r="U341" s="412">
        <v>95.2</v>
      </c>
      <c r="V341" s="412">
        <v>95</v>
      </c>
      <c r="W341" s="412">
        <v>64.099999999999994</v>
      </c>
      <c r="X341" s="412">
        <v>75.2</v>
      </c>
      <c r="Y341" s="412">
        <v>80.599999999999994</v>
      </c>
      <c r="Z341" s="413">
        <v>353.37</v>
      </c>
      <c r="AA341" s="413">
        <v>547.41999999999996</v>
      </c>
      <c r="AB341" s="413">
        <v>888.76</v>
      </c>
      <c r="AC341" s="411">
        <v>155</v>
      </c>
      <c r="AD341" s="411">
        <v>252</v>
      </c>
    </row>
    <row r="342" spans="1:30" s="228" customFormat="1" ht="13.5" hidden="1" customHeight="1" outlineLevel="1">
      <c r="A342" s="414" t="s">
        <v>2024</v>
      </c>
      <c r="B342" s="31" t="s">
        <v>2006</v>
      </c>
      <c r="C342" s="31">
        <v>150</v>
      </c>
      <c r="D342" s="31">
        <v>4</v>
      </c>
      <c r="E342" s="31" t="s">
        <v>383</v>
      </c>
      <c r="F342" s="53">
        <v>125</v>
      </c>
      <c r="G342" s="411">
        <v>1487</v>
      </c>
      <c r="H342" s="412"/>
      <c r="I342" s="412">
        <v>72.14</v>
      </c>
      <c r="J342" s="412"/>
      <c r="K342" s="412">
        <v>111.3</v>
      </c>
      <c r="L342" s="412"/>
      <c r="M342" s="412">
        <v>144.41</v>
      </c>
      <c r="N342" s="412"/>
      <c r="O342" s="412">
        <v>183.25</v>
      </c>
      <c r="P342" s="412"/>
      <c r="Q342" s="412">
        <v>951.4</v>
      </c>
      <c r="R342" s="53" t="s">
        <v>2179</v>
      </c>
      <c r="S342" s="53" t="s">
        <v>194</v>
      </c>
      <c r="T342" s="412">
        <v>95.1</v>
      </c>
      <c r="U342" s="412">
        <v>95.6</v>
      </c>
      <c r="V342" s="412">
        <v>95.3</v>
      </c>
      <c r="W342" s="412">
        <v>65.599999999999994</v>
      </c>
      <c r="X342" s="412">
        <v>75.400000000000006</v>
      </c>
      <c r="Y342" s="412">
        <v>79.5</v>
      </c>
      <c r="Z342" s="413">
        <v>441.5</v>
      </c>
      <c r="AA342" s="413">
        <v>742.97</v>
      </c>
      <c r="AB342" s="413">
        <v>965.25</v>
      </c>
      <c r="AC342" s="411">
        <v>168</v>
      </c>
      <c r="AD342" s="411">
        <v>219</v>
      </c>
    </row>
    <row r="343" spans="1:30" s="228" customFormat="1" ht="13.5" hidden="1" customHeight="1" outlineLevel="1">
      <c r="A343" s="414" t="s">
        <v>2061</v>
      </c>
      <c r="B343" s="31" t="s">
        <v>2006</v>
      </c>
      <c r="C343" s="31">
        <v>100</v>
      </c>
      <c r="D343" s="31">
        <v>6</v>
      </c>
      <c r="E343" s="31" t="s">
        <v>378</v>
      </c>
      <c r="F343" s="53">
        <v>75</v>
      </c>
      <c r="G343" s="411">
        <v>992</v>
      </c>
      <c r="H343" s="412"/>
      <c r="I343" s="412">
        <v>63.55</v>
      </c>
      <c r="J343" s="412"/>
      <c r="K343" s="412">
        <v>80.099999999999994</v>
      </c>
      <c r="L343" s="412"/>
      <c r="M343" s="412">
        <v>96.96</v>
      </c>
      <c r="N343" s="412"/>
      <c r="O343" s="412">
        <v>117.2</v>
      </c>
      <c r="P343" s="412"/>
      <c r="Q343" s="412">
        <v>740</v>
      </c>
      <c r="R343" s="53" t="s">
        <v>222</v>
      </c>
      <c r="S343" s="53" t="s">
        <v>194</v>
      </c>
      <c r="T343" s="412">
        <v>93.198810776678584</v>
      </c>
      <c r="U343" s="412">
        <v>94.060387286886979</v>
      </c>
      <c r="V343" s="412">
        <v>94.1</v>
      </c>
      <c r="W343" s="412">
        <v>56.4</v>
      </c>
      <c r="X343" s="412">
        <v>69.2</v>
      </c>
      <c r="Y343" s="412">
        <v>76.3</v>
      </c>
      <c r="Z343" s="413">
        <v>538.9</v>
      </c>
      <c r="AA343" s="413">
        <v>948.46399999999994</v>
      </c>
      <c r="AB343" s="413">
        <v>1514.309</v>
      </c>
      <c r="AC343" s="411">
        <v>176</v>
      </c>
      <c r="AD343" s="411">
        <v>281</v>
      </c>
    </row>
    <row r="344" spans="1:30" s="228" customFormat="1" ht="13.5" hidden="1" customHeight="1" outlineLevel="1">
      <c r="A344" s="414" t="s">
        <v>2062</v>
      </c>
      <c r="B344" s="31" t="s">
        <v>2006</v>
      </c>
      <c r="C344" s="31">
        <v>125</v>
      </c>
      <c r="D344" s="31">
        <v>6</v>
      </c>
      <c r="E344" s="31" t="s">
        <v>383</v>
      </c>
      <c r="F344" s="53">
        <v>100</v>
      </c>
      <c r="G344" s="411">
        <v>990</v>
      </c>
      <c r="H344" s="412"/>
      <c r="I344" s="412">
        <v>66.128438948995367</v>
      </c>
      <c r="J344" s="412"/>
      <c r="K344" s="412">
        <v>94.8</v>
      </c>
      <c r="L344" s="412"/>
      <c r="M344" s="412">
        <v>119.6</v>
      </c>
      <c r="N344" s="412"/>
      <c r="O344" s="412">
        <v>148.80000000000001</v>
      </c>
      <c r="P344" s="412"/>
      <c r="Q344" s="412">
        <v>875.06708283313321</v>
      </c>
      <c r="R344" s="53" t="s">
        <v>231</v>
      </c>
      <c r="S344" s="53" t="s">
        <v>194</v>
      </c>
      <c r="T344" s="412">
        <v>94.400842105263152</v>
      </c>
      <c r="U344" s="412">
        <v>94.858905263157894</v>
      </c>
      <c r="V344" s="412">
        <v>94.6</v>
      </c>
      <c r="W344" s="412">
        <v>63</v>
      </c>
      <c r="X344" s="412">
        <v>74.599999999999994</v>
      </c>
      <c r="Y344" s="412">
        <v>80.099999999999994</v>
      </c>
      <c r="Z344" s="413">
        <v>530.82337140000004</v>
      </c>
      <c r="AA344" s="413">
        <v>861.19348346181835</v>
      </c>
      <c r="AB344" s="413">
        <v>1312.1429133272729</v>
      </c>
      <c r="AC344" s="411">
        <v>162.2372958429649</v>
      </c>
      <c r="AD344" s="411">
        <v>247.19011709424385</v>
      </c>
    </row>
    <row r="345" spans="1:30" s="228" customFormat="1" ht="13.5" hidden="1" customHeight="1" outlineLevel="1">
      <c r="A345" s="414" t="s">
        <v>2026</v>
      </c>
      <c r="B345" s="31" t="s">
        <v>2006</v>
      </c>
      <c r="C345" s="31">
        <v>200</v>
      </c>
      <c r="D345" s="31">
        <v>4</v>
      </c>
      <c r="E345" s="31" t="s">
        <v>388</v>
      </c>
      <c r="F345" s="53">
        <v>150</v>
      </c>
      <c r="G345" s="411">
        <v>1490</v>
      </c>
      <c r="H345" s="412"/>
      <c r="I345" s="412">
        <v>96.5</v>
      </c>
      <c r="J345" s="412"/>
      <c r="K345" s="412">
        <v>138.6</v>
      </c>
      <c r="L345" s="412"/>
      <c r="M345" s="412">
        <v>178.3</v>
      </c>
      <c r="N345" s="412"/>
      <c r="O345" s="412">
        <v>224.9</v>
      </c>
      <c r="P345" s="412"/>
      <c r="Q345" s="412">
        <v>1420.3</v>
      </c>
      <c r="R345" s="53" t="s">
        <v>231</v>
      </c>
      <c r="S345" s="53" t="s">
        <v>194</v>
      </c>
      <c r="T345" s="412">
        <v>94.9</v>
      </c>
      <c r="U345" s="412">
        <v>95.5</v>
      </c>
      <c r="V345" s="412">
        <v>95.5</v>
      </c>
      <c r="W345" s="412">
        <v>61.4</v>
      </c>
      <c r="X345" s="412">
        <v>74.3</v>
      </c>
      <c r="Y345" s="412">
        <v>78.599999999999994</v>
      </c>
      <c r="Z345" s="413">
        <v>529.04999999999995</v>
      </c>
      <c r="AA345" s="413">
        <v>1319.63</v>
      </c>
      <c r="AB345" s="413">
        <v>1609.08</v>
      </c>
      <c r="AC345" s="411">
        <v>249</v>
      </c>
      <c r="AD345" s="411">
        <v>304</v>
      </c>
    </row>
    <row r="346" spans="1:30" s="228" customFormat="1" ht="13.5" hidden="1" customHeight="1" outlineLevel="1">
      <c r="A346" s="414" t="s">
        <v>2037</v>
      </c>
      <c r="B346" s="31" t="s">
        <v>2006</v>
      </c>
      <c r="C346" s="31">
        <v>250</v>
      </c>
      <c r="D346" s="31">
        <v>4</v>
      </c>
      <c r="E346" s="31" t="s">
        <v>400</v>
      </c>
      <c r="F346" s="53">
        <v>200</v>
      </c>
      <c r="G346" s="411">
        <v>1488</v>
      </c>
      <c r="H346" s="412"/>
      <c r="I346" s="412">
        <v>111.7</v>
      </c>
      <c r="J346" s="412"/>
      <c r="K346" s="412">
        <v>172.5</v>
      </c>
      <c r="L346" s="412"/>
      <c r="M346" s="412">
        <v>227.5</v>
      </c>
      <c r="N346" s="412"/>
      <c r="O346" s="412">
        <v>291.3</v>
      </c>
      <c r="P346" s="412"/>
      <c r="Q346" s="412">
        <v>1995</v>
      </c>
      <c r="R346" s="53" t="s">
        <v>222</v>
      </c>
      <c r="S346" s="53" t="s">
        <v>989</v>
      </c>
      <c r="T346" s="412">
        <v>95.6</v>
      </c>
      <c r="U346" s="412">
        <v>96</v>
      </c>
      <c r="V346" s="412">
        <v>95.8</v>
      </c>
      <c r="W346" s="412">
        <v>68.5</v>
      </c>
      <c r="X346" s="412">
        <v>77.5</v>
      </c>
      <c r="Y346" s="412">
        <v>80.900000000000006</v>
      </c>
      <c r="Z346" s="413">
        <v>706.36</v>
      </c>
      <c r="AA346" s="413">
        <v>1835.05</v>
      </c>
      <c r="AB346" s="413">
        <v>1479.25</v>
      </c>
      <c r="AC346" s="411">
        <v>260</v>
      </c>
      <c r="AD346" s="411">
        <v>209</v>
      </c>
    </row>
    <row r="347" spans="1:30" s="228" customFormat="1" ht="13.5" hidden="1" customHeight="1" outlineLevel="1">
      <c r="A347" s="414" t="s">
        <v>2063</v>
      </c>
      <c r="B347" s="31" t="s">
        <v>2006</v>
      </c>
      <c r="C347" s="31">
        <v>150</v>
      </c>
      <c r="D347" s="31">
        <v>6</v>
      </c>
      <c r="E347" s="31" t="s">
        <v>388</v>
      </c>
      <c r="F347" s="53">
        <v>125</v>
      </c>
      <c r="G347" s="411">
        <v>989</v>
      </c>
      <c r="H347" s="412"/>
      <c r="I347" s="412">
        <v>73.27928843710292</v>
      </c>
      <c r="J347" s="412"/>
      <c r="K347" s="412">
        <v>112.68917127071823</v>
      </c>
      <c r="L347" s="412"/>
      <c r="M347" s="412">
        <v>145.3486187845304</v>
      </c>
      <c r="N347" s="412"/>
      <c r="O347" s="412">
        <v>182.50276243093924</v>
      </c>
      <c r="P347" s="412"/>
      <c r="Q347" s="412">
        <v>1083.4764219322929</v>
      </c>
      <c r="R347" s="53" t="s">
        <v>231</v>
      </c>
      <c r="S347" s="53" t="s">
        <v>194</v>
      </c>
      <c r="T347" s="412">
        <v>94.750848700754403</v>
      </c>
      <c r="U347" s="412">
        <v>95.158528918692383</v>
      </c>
      <c r="V347" s="412">
        <v>94.9</v>
      </c>
      <c r="W347" s="412">
        <v>65.921564039408864</v>
      </c>
      <c r="X347" s="412">
        <v>76.327093596059115</v>
      </c>
      <c r="Y347" s="412">
        <v>81.266490147783244</v>
      </c>
      <c r="Z347" s="413">
        <v>663.41411886965614</v>
      </c>
      <c r="AA347" s="413">
        <v>1058.4414120200886</v>
      </c>
      <c r="AB347" s="413">
        <v>1606.0016263641126</v>
      </c>
      <c r="AC347" s="411">
        <v>159.54460146604828</v>
      </c>
      <c r="AD347" s="411">
        <v>242.0813155288983</v>
      </c>
    </row>
    <row r="348" spans="1:30" s="228" customFormat="1" ht="13.5" hidden="1" customHeight="1" outlineLevel="1">
      <c r="A348" s="414" t="s">
        <v>2064</v>
      </c>
      <c r="B348" s="31" t="s">
        <v>2006</v>
      </c>
      <c r="C348" s="31">
        <v>200</v>
      </c>
      <c r="D348" s="31">
        <v>6</v>
      </c>
      <c r="E348" s="31" t="s">
        <v>400</v>
      </c>
      <c r="F348" s="53">
        <v>150</v>
      </c>
      <c r="G348" s="411">
        <v>990</v>
      </c>
      <c r="H348" s="412"/>
      <c r="I348" s="412">
        <v>102.86531130876746</v>
      </c>
      <c r="J348" s="412"/>
      <c r="K348" s="412">
        <v>144.4939226519337</v>
      </c>
      <c r="L348" s="412"/>
      <c r="M348" s="412">
        <v>180.99447513812157</v>
      </c>
      <c r="N348" s="412"/>
      <c r="O348" s="412">
        <v>218.29944751381217</v>
      </c>
      <c r="P348" s="412"/>
      <c r="Q348" s="412">
        <v>1515.8202438816406</v>
      </c>
      <c r="R348" s="53" t="s">
        <v>222</v>
      </c>
      <c r="S348" s="53" t="s">
        <v>194</v>
      </c>
      <c r="T348" s="412">
        <v>94.554407929055827</v>
      </c>
      <c r="U348" s="412">
        <v>95.150339071465837</v>
      </c>
      <c r="V348" s="412">
        <v>95.2</v>
      </c>
      <c r="W348" s="412">
        <v>61.717610837438421</v>
      </c>
      <c r="X348" s="412">
        <v>73.444950738916262</v>
      </c>
      <c r="Y348" s="412">
        <v>81.186982758620687</v>
      </c>
      <c r="Z348" s="413">
        <v>794.90731251720194</v>
      </c>
      <c r="AA348" s="413">
        <v>1548.6005601292295</v>
      </c>
      <c r="AB348" s="413">
        <v>2218.4758208423664</v>
      </c>
      <c r="AC348" s="411">
        <v>194.81523641106492</v>
      </c>
      <c r="AD348" s="411">
        <v>279.08610046839368</v>
      </c>
    </row>
    <row r="349" spans="1:30" s="228" customFormat="1" ht="13.5" hidden="1" customHeight="1" outlineLevel="1">
      <c r="A349" s="414" t="s">
        <v>2065</v>
      </c>
      <c r="B349" s="31" t="s">
        <v>2006</v>
      </c>
      <c r="C349" s="31">
        <v>250</v>
      </c>
      <c r="D349" s="31">
        <v>6</v>
      </c>
      <c r="E349" s="31" t="s">
        <v>400</v>
      </c>
      <c r="F349" s="53">
        <v>200</v>
      </c>
      <c r="G349" s="411">
        <v>989</v>
      </c>
      <c r="H349" s="412"/>
      <c r="I349" s="412">
        <v>124.67885431400285</v>
      </c>
      <c r="J349" s="412"/>
      <c r="K349" s="412">
        <v>185.82211864406781</v>
      </c>
      <c r="L349" s="412"/>
      <c r="M349" s="412">
        <v>235.53635593220341</v>
      </c>
      <c r="N349" s="412"/>
      <c r="O349" s="412">
        <v>296.26451977401132</v>
      </c>
      <c r="P349" s="412"/>
      <c r="Q349" s="412">
        <v>1814.6914113077255</v>
      </c>
      <c r="R349" s="53" t="s">
        <v>231</v>
      </c>
      <c r="S349" s="53" t="s">
        <v>194</v>
      </c>
      <c r="T349" s="412">
        <v>95.679979079497912</v>
      </c>
      <c r="U349" s="412">
        <v>96.000313807531384</v>
      </c>
      <c r="V349" s="412">
        <v>95.7</v>
      </c>
      <c r="W349" s="412">
        <v>63.956024096385541</v>
      </c>
      <c r="X349" s="412">
        <v>75.359036144578312</v>
      </c>
      <c r="Y349" s="412">
        <v>80.118554216867466</v>
      </c>
      <c r="Z349" s="413">
        <v>1062.2367924</v>
      </c>
      <c r="AA349" s="413">
        <v>1827.8141879351354</v>
      </c>
      <c r="AB349" s="413">
        <v>2974.3250239322037</v>
      </c>
      <c r="AC349" s="411">
        <v>172.07219717982113</v>
      </c>
      <c r="AD349" s="411">
        <v>280.0058372307048</v>
      </c>
    </row>
    <row r="350" spans="1:30" s="228" customFormat="1" ht="13.5" hidden="1" customHeight="1" outlineLevel="1">
      <c r="A350" s="414" t="s">
        <v>2005</v>
      </c>
      <c r="B350" s="31" t="s">
        <v>2006</v>
      </c>
      <c r="C350" s="31">
        <v>125</v>
      </c>
      <c r="D350" s="31">
        <v>2</v>
      </c>
      <c r="E350" s="31" t="s">
        <v>409</v>
      </c>
      <c r="F350" s="53">
        <v>100</v>
      </c>
      <c r="G350" s="411">
        <v>2973.3</v>
      </c>
      <c r="H350" s="412"/>
      <c r="I350" s="412">
        <v>49.75</v>
      </c>
      <c r="J350" s="412"/>
      <c r="K350" s="412">
        <v>83.423088309076249</v>
      </c>
      <c r="L350" s="412"/>
      <c r="M350" s="412">
        <v>110.0223958934006</v>
      </c>
      <c r="N350" s="412"/>
      <c r="O350" s="412">
        <v>140.5149674470606</v>
      </c>
      <c r="P350" s="412"/>
      <c r="Q350" s="412">
        <v>825.32</v>
      </c>
      <c r="R350" s="53" t="s">
        <v>2179</v>
      </c>
      <c r="S350" s="53" t="s">
        <v>194</v>
      </c>
      <c r="T350" s="412">
        <v>94.09</v>
      </c>
      <c r="U350" s="412">
        <v>94.8</v>
      </c>
      <c r="V350" s="412">
        <v>94.7</v>
      </c>
      <c r="W350" s="412">
        <v>72.44</v>
      </c>
      <c r="X350" s="412">
        <v>81.760000000000005</v>
      </c>
      <c r="Y350" s="412">
        <v>85.476592185446307</v>
      </c>
      <c r="Z350" s="413">
        <v>178.515081108</v>
      </c>
      <c r="AA350" s="413">
        <v>242.31637109599924</v>
      </c>
      <c r="AB350" s="413">
        <v>486.09656585708404</v>
      </c>
      <c r="AC350" s="411">
        <v>135.74</v>
      </c>
      <c r="AD350" s="411">
        <v>272.3</v>
      </c>
    </row>
    <row r="351" spans="1:30" s="228" customFormat="1" ht="13.5" hidden="1" customHeight="1" outlineLevel="1">
      <c r="A351" s="414" t="s">
        <v>2007</v>
      </c>
      <c r="B351" s="31" t="s">
        <v>2006</v>
      </c>
      <c r="C351" s="31">
        <v>150</v>
      </c>
      <c r="D351" s="31">
        <v>2</v>
      </c>
      <c r="E351" s="31" t="s">
        <v>411</v>
      </c>
      <c r="F351" s="53">
        <v>125</v>
      </c>
      <c r="G351" s="411">
        <v>2976</v>
      </c>
      <c r="H351" s="412"/>
      <c r="I351" s="412">
        <v>57.4</v>
      </c>
      <c r="J351" s="412"/>
      <c r="K351" s="412">
        <v>96.1</v>
      </c>
      <c r="L351" s="412"/>
      <c r="M351" s="412">
        <v>131.19999999999999</v>
      </c>
      <c r="N351" s="412"/>
      <c r="O351" s="412">
        <v>167.8</v>
      </c>
      <c r="P351" s="412"/>
      <c r="Q351" s="412">
        <v>1072.52</v>
      </c>
      <c r="R351" s="53" t="s">
        <v>231</v>
      </c>
      <c r="S351" s="53" t="s">
        <v>194</v>
      </c>
      <c r="T351" s="412">
        <v>94.5</v>
      </c>
      <c r="U351" s="412">
        <v>95.1</v>
      </c>
      <c r="V351" s="412">
        <v>95</v>
      </c>
      <c r="W351" s="412">
        <v>75</v>
      </c>
      <c r="X351" s="412">
        <v>82.8</v>
      </c>
      <c r="Y351" s="412">
        <v>86.4</v>
      </c>
      <c r="Z351" s="413">
        <v>220.68</v>
      </c>
      <c r="AA351" s="413">
        <v>364.3</v>
      </c>
      <c r="AB351" s="413">
        <v>621.51</v>
      </c>
      <c r="AC351" s="411">
        <v>165</v>
      </c>
      <c r="AD351" s="411">
        <v>282</v>
      </c>
    </row>
    <row r="352" spans="1:30" s="228" customFormat="1" ht="13.5" customHeight="1" outlineLevel="1">
      <c r="A352" s="414" t="s">
        <v>2017</v>
      </c>
      <c r="B352" s="31" t="s">
        <v>2006</v>
      </c>
      <c r="C352" s="31">
        <v>125</v>
      </c>
      <c r="D352" s="31">
        <v>4</v>
      </c>
      <c r="E352" s="31" t="s">
        <v>409</v>
      </c>
      <c r="F352" s="53">
        <v>100</v>
      </c>
      <c r="G352" s="411">
        <v>1487</v>
      </c>
      <c r="H352" s="412"/>
      <c r="I352" s="412">
        <v>57.56</v>
      </c>
      <c r="J352" s="412"/>
      <c r="K352" s="412">
        <v>93.7</v>
      </c>
      <c r="L352" s="412"/>
      <c r="M352" s="412">
        <v>118.8</v>
      </c>
      <c r="N352" s="412"/>
      <c r="O352" s="412">
        <v>148.19999999999999</v>
      </c>
      <c r="P352" s="412"/>
      <c r="Q352" s="412">
        <v>814.8</v>
      </c>
      <c r="R352" s="53" t="s">
        <v>2179</v>
      </c>
      <c r="S352" s="53" t="s">
        <v>194</v>
      </c>
      <c r="T352" s="412">
        <v>94.5</v>
      </c>
      <c r="U352" s="412">
        <v>95.2</v>
      </c>
      <c r="V352" s="412">
        <v>95</v>
      </c>
      <c r="W352" s="412">
        <v>64.099999999999994</v>
      </c>
      <c r="X352" s="412">
        <v>75.2</v>
      </c>
      <c r="Y352" s="412">
        <v>80.599999999999994</v>
      </c>
      <c r="Z352" s="413">
        <v>353.37</v>
      </c>
      <c r="AA352" s="413">
        <v>547.41999999999996</v>
      </c>
      <c r="AB352" s="413">
        <v>888.76</v>
      </c>
      <c r="AC352" s="411">
        <v>155</v>
      </c>
      <c r="AD352" s="411">
        <v>252</v>
      </c>
    </row>
    <row r="353" spans="1:30" s="228" customFormat="1" ht="13.5" hidden="1" customHeight="1" outlineLevel="1">
      <c r="A353" s="414" t="s">
        <v>2023</v>
      </c>
      <c r="B353" s="31" t="s">
        <v>2006</v>
      </c>
      <c r="C353" s="31">
        <v>150</v>
      </c>
      <c r="D353" s="31">
        <v>4</v>
      </c>
      <c r="E353" s="31" t="s">
        <v>411</v>
      </c>
      <c r="F353" s="53">
        <v>125</v>
      </c>
      <c r="G353" s="411">
        <v>1487</v>
      </c>
      <c r="H353" s="412"/>
      <c r="I353" s="412">
        <v>72.14</v>
      </c>
      <c r="J353" s="412"/>
      <c r="K353" s="412">
        <v>111.3</v>
      </c>
      <c r="L353" s="412"/>
      <c r="M353" s="412">
        <v>144.41</v>
      </c>
      <c r="N353" s="412"/>
      <c r="O353" s="412">
        <v>183.25</v>
      </c>
      <c r="P353" s="412"/>
      <c r="Q353" s="412">
        <v>951.4</v>
      </c>
      <c r="R353" s="53" t="s">
        <v>2179</v>
      </c>
      <c r="S353" s="53" t="s">
        <v>194</v>
      </c>
      <c r="T353" s="412">
        <v>95.1</v>
      </c>
      <c r="U353" s="412">
        <v>95.6</v>
      </c>
      <c r="V353" s="412">
        <v>95.3</v>
      </c>
      <c r="W353" s="412">
        <v>65.599999999999994</v>
      </c>
      <c r="X353" s="412">
        <v>75.400000000000006</v>
      </c>
      <c r="Y353" s="412">
        <v>79.5</v>
      </c>
      <c r="Z353" s="413">
        <v>441.5</v>
      </c>
      <c r="AA353" s="413">
        <v>742.97</v>
      </c>
      <c r="AB353" s="413">
        <v>965.25</v>
      </c>
      <c r="AC353" s="411">
        <v>168</v>
      </c>
      <c r="AD353" s="411">
        <v>219</v>
      </c>
    </row>
    <row r="354" spans="1:30" s="228" customFormat="1" ht="13.5" hidden="1" customHeight="1" outlineLevel="1">
      <c r="A354" s="414" t="s">
        <v>2115</v>
      </c>
      <c r="B354" s="31" t="s">
        <v>2006</v>
      </c>
      <c r="C354" s="31">
        <v>100</v>
      </c>
      <c r="D354" s="31">
        <v>6</v>
      </c>
      <c r="E354" s="31" t="s">
        <v>409</v>
      </c>
      <c r="F354" s="53">
        <v>75</v>
      </c>
      <c r="G354" s="411">
        <v>992</v>
      </c>
      <c r="H354" s="412"/>
      <c r="I354" s="412">
        <v>63.55</v>
      </c>
      <c r="J354" s="412"/>
      <c r="K354" s="412">
        <v>80.099999999999994</v>
      </c>
      <c r="L354" s="412"/>
      <c r="M354" s="412">
        <v>96.96</v>
      </c>
      <c r="N354" s="412"/>
      <c r="O354" s="412">
        <v>117.2</v>
      </c>
      <c r="P354" s="412"/>
      <c r="Q354" s="412">
        <v>740</v>
      </c>
      <c r="R354" s="53" t="s">
        <v>222</v>
      </c>
      <c r="S354" s="53" t="s">
        <v>194</v>
      </c>
      <c r="T354" s="412">
        <v>93.198810776678584</v>
      </c>
      <c r="U354" s="412">
        <v>94.060387286886979</v>
      </c>
      <c r="V354" s="412">
        <v>94.1</v>
      </c>
      <c r="W354" s="412">
        <v>56.4</v>
      </c>
      <c r="X354" s="412">
        <v>69.2</v>
      </c>
      <c r="Y354" s="412">
        <v>76.3</v>
      </c>
      <c r="Z354" s="413">
        <v>538.9</v>
      </c>
      <c r="AA354" s="413">
        <v>948.46399999999994</v>
      </c>
      <c r="AB354" s="413">
        <v>1514.309</v>
      </c>
      <c r="AC354" s="411">
        <v>176</v>
      </c>
      <c r="AD354" s="411">
        <v>281</v>
      </c>
    </row>
    <row r="355" spans="1:30" s="228" customFormat="1" ht="13.5" hidden="1" customHeight="1" outlineLevel="1">
      <c r="A355" s="414" t="s">
        <v>2066</v>
      </c>
      <c r="B355" s="31" t="s">
        <v>2006</v>
      </c>
      <c r="C355" s="31">
        <v>125</v>
      </c>
      <c r="D355" s="31">
        <v>6</v>
      </c>
      <c r="E355" s="31" t="s">
        <v>411</v>
      </c>
      <c r="F355" s="53">
        <v>100</v>
      </c>
      <c r="G355" s="411">
        <v>990</v>
      </c>
      <c r="H355" s="412"/>
      <c r="I355" s="412">
        <v>66.128438948995367</v>
      </c>
      <c r="J355" s="412"/>
      <c r="K355" s="412">
        <v>94.8</v>
      </c>
      <c r="L355" s="412"/>
      <c r="M355" s="412">
        <v>119.6</v>
      </c>
      <c r="N355" s="412"/>
      <c r="O355" s="412">
        <v>148.80000000000001</v>
      </c>
      <c r="P355" s="412"/>
      <c r="Q355" s="412">
        <v>875.06708283313321</v>
      </c>
      <c r="R355" s="53" t="s">
        <v>231</v>
      </c>
      <c r="S355" s="53" t="s">
        <v>194</v>
      </c>
      <c r="T355" s="412">
        <v>94.400842105263152</v>
      </c>
      <c r="U355" s="412">
        <v>94.858905263157894</v>
      </c>
      <c r="V355" s="412">
        <v>94.6</v>
      </c>
      <c r="W355" s="412">
        <v>63</v>
      </c>
      <c r="X355" s="412">
        <v>74.599999999999994</v>
      </c>
      <c r="Y355" s="412">
        <v>80.099999999999994</v>
      </c>
      <c r="Z355" s="413">
        <v>530.82337140000004</v>
      </c>
      <c r="AA355" s="413">
        <v>861.19348346181835</v>
      </c>
      <c r="AB355" s="413">
        <v>1312.1429133272729</v>
      </c>
      <c r="AC355" s="411">
        <v>162.2372958429649</v>
      </c>
      <c r="AD355" s="411">
        <v>247.19011709424385</v>
      </c>
    </row>
    <row r="356" spans="1:30" s="228" customFormat="1" ht="13.5" hidden="1" customHeight="1" outlineLevel="1">
      <c r="A356" s="414" t="s">
        <v>2008</v>
      </c>
      <c r="B356" s="31" t="s">
        <v>2006</v>
      </c>
      <c r="C356" s="31">
        <v>200</v>
      </c>
      <c r="D356" s="31">
        <v>2</v>
      </c>
      <c r="E356" s="31" t="s">
        <v>413</v>
      </c>
      <c r="F356" s="53">
        <v>150</v>
      </c>
      <c r="G356" s="411">
        <v>2976</v>
      </c>
      <c r="H356" s="412"/>
      <c r="I356" s="412">
        <v>76</v>
      </c>
      <c r="J356" s="412"/>
      <c r="K356" s="412">
        <v>119.6</v>
      </c>
      <c r="L356" s="412"/>
      <c r="M356" s="412">
        <v>160.19999999999999</v>
      </c>
      <c r="N356" s="412"/>
      <c r="O356" s="412">
        <v>203.5</v>
      </c>
      <c r="P356" s="412"/>
      <c r="Q356" s="412">
        <v>1396.44</v>
      </c>
      <c r="R356" s="53" t="s">
        <v>231</v>
      </c>
      <c r="S356" s="53" t="s">
        <v>194</v>
      </c>
      <c r="T356" s="412">
        <v>94.7</v>
      </c>
      <c r="U356" s="412">
        <v>95.2</v>
      </c>
      <c r="V356" s="412">
        <v>95.2</v>
      </c>
      <c r="W356" s="412">
        <v>74</v>
      </c>
      <c r="X356" s="412">
        <v>82.3</v>
      </c>
      <c r="Y356" s="412">
        <v>86.8</v>
      </c>
      <c r="Z356" s="413">
        <v>264.77999999999997</v>
      </c>
      <c r="AA356" s="413">
        <v>487.84</v>
      </c>
      <c r="AB356" s="413">
        <v>804.64</v>
      </c>
      <c r="AC356" s="411">
        <v>184</v>
      </c>
      <c r="AD356" s="411">
        <v>304</v>
      </c>
    </row>
    <row r="357" spans="1:30" s="228" customFormat="1" ht="13.5" hidden="1" customHeight="1" outlineLevel="1">
      <c r="A357" s="414" t="s">
        <v>2009</v>
      </c>
      <c r="B357" s="31" t="s">
        <v>2006</v>
      </c>
      <c r="C357" s="31">
        <v>250</v>
      </c>
      <c r="D357" s="31">
        <v>2</v>
      </c>
      <c r="E357" s="31" t="s">
        <v>421</v>
      </c>
      <c r="F357" s="53">
        <v>200</v>
      </c>
      <c r="G357" s="411">
        <v>2975</v>
      </c>
      <c r="H357" s="412"/>
      <c r="I357" s="412">
        <v>89.4</v>
      </c>
      <c r="J357" s="412"/>
      <c r="K357" s="412">
        <v>151.9</v>
      </c>
      <c r="L357" s="412"/>
      <c r="M357" s="412">
        <v>205.8</v>
      </c>
      <c r="N357" s="412"/>
      <c r="O357" s="412">
        <v>263.5</v>
      </c>
      <c r="P357" s="412"/>
      <c r="Q357" s="412">
        <v>1976.16</v>
      </c>
      <c r="R357" s="53" t="s">
        <v>222</v>
      </c>
      <c r="S357" s="53" t="s">
        <v>989</v>
      </c>
      <c r="T357" s="412">
        <v>95.2</v>
      </c>
      <c r="U357" s="412">
        <v>95.6</v>
      </c>
      <c r="V357" s="412">
        <v>95.5</v>
      </c>
      <c r="W357" s="412">
        <v>77.5</v>
      </c>
      <c r="X357" s="412">
        <v>85.4</v>
      </c>
      <c r="Y357" s="412">
        <v>89</v>
      </c>
      <c r="Z357" s="413">
        <v>353.22</v>
      </c>
      <c r="AA357" s="413">
        <v>812.5</v>
      </c>
      <c r="AB357" s="413">
        <v>1121.1500000000001</v>
      </c>
      <c r="AC357" s="411">
        <v>230</v>
      </c>
      <c r="AD357" s="411">
        <v>317</v>
      </c>
    </row>
    <row r="358" spans="1:30" s="228" customFormat="1" ht="13.5" hidden="1" customHeight="1" outlineLevel="1">
      <c r="A358" s="414" t="s">
        <v>2031</v>
      </c>
      <c r="B358" s="31" t="s">
        <v>2006</v>
      </c>
      <c r="C358" s="31">
        <v>200</v>
      </c>
      <c r="D358" s="31">
        <v>4</v>
      </c>
      <c r="E358" s="31" t="s">
        <v>413</v>
      </c>
      <c r="F358" s="53">
        <v>150</v>
      </c>
      <c r="G358" s="411">
        <v>1490</v>
      </c>
      <c r="H358" s="412"/>
      <c r="I358" s="412">
        <v>96.5</v>
      </c>
      <c r="J358" s="412"/>
      <c r="K358" s="412">
        <v>138.6</v>
      </c>
      <c r="L358" s="412"/>
      <c r="M358" s="412">
        <v>178.3</v>
      </c>
      <c r="N358" s="412"/>
      <c r="O358" s="412">
        <v>224.9</v>
      </c>
      <c r="P358" s="412"/>
      <c r="Q358" s="412">
        <v>1420.3</v>
      </c>
      <c r="R358" s="53" t="s">
        <v>231</v>
      </c>
      <c r="S358" s="53" t="s">
        <v>194</v>
      </c>
      <c r="T358" s="412">
        <v>94.9</v>
      </c>
      <c r="U358" s="412">
        <v>95.5</v>
      </c>
      <c r="V358" s="412">
        <v>95.5</v>
      </c>
      <c r="W358" s="412">
        <v>61.4</v>
      </c>
      <c r="X358" s="412">
        <v>74.3</v>
      </c>
      <c r="Y358" s="412">
        <v>78.599999999999994</v>
      </c>
      <c r="Z358" s="413">
        <v>529.04999999999995</v>
      </c>
      <c r="AA358" s="413">
        <v>1319.63</v>
      </c>
      <c r="AB358" s="413">
        <v>1609.08</v>
      </c>
      <c r="AC358" s="411">
        <v>249</v>
      </c>
      <c r="AD358" s="411">
        <v>304</v>
      </c>
    </row>
    <row r="359" spans="1:30" s="228" customFormat="1" ht="13.5" hidden="1" customHeight="1" outlineLevel="1">
      <c r="A359" s="414" t="s">
        <v>2036</v>
      </c>
      <c r="B359" s="31" t="s">
        <v>2006</v>
      </c>
      <c r="C359" s="31">
        <v>250</v>
      </c>
      <c r="D359" s="31">
        <v>4</v>
      </c>
      <c r="E359" s="31" t="s">
        <v>421</v>
      </c>
      <c r="F359" s="53">
        <v>200</v>
      </c>
      <c r="G359" s="411">
        <v>1488</v>
      </c>
      <c r="H359" s="412"/>
      <c r="I359" s="412">
        <v>111.7</v>
      </c>
      <c r="J359" s="412"/>
      <c r="K359" s="412">
        <v>172.5</v>
      </c>
      <c r="L359" s="412"/>
      <c r="M359" s="412">
        <v>227.5</v>
      </c>
      <c r="N359" s="412"/>
      <c r="O359" s="412">
        <v>291.3</v>
      </c>
      <c r="P359" s="412"/>
      <c r="Q359" s="412">
        <v>1995</v>
      </c>
      <c r="R359" s="53" t="s">
        <v>222</v>
      </c>
      <c r="S359" s="53" t="s">
        <v>989</v>
      </c>
      <c r="T359" s="412">
        <v>95.6</v>
      </c>
      <c r="U359" s="412">
        <v>96</v>
      </c>
      <c r="V359" s="412">
        <v>95.8</v>
      </c>
      <c r="W359" s="412">
        <v>68.5</v>
      </c>
      <c r="X359" s="412">
        <v>77.5</v>
      </c>
      <c r="Y359" s="412">
        <v>80.900000000000006</v>
      </c>
      <c r="Z359" s="413">
        <v>706.36</v>
      </c>
      <c r="AA359" s="413">
        <v>1835.05</v>
      </c>
      <c r="AB359" s="413">
        <v>1479.25</v>
      </c>
      <c r="AC359" s="411">
        <v>260</v>
      </c>
      <c r="AD359" s="411">
        <v>209</v>
      </c>
    </row>
    <row r="360" spans="1:30" s="228" customFormat="1" ht="13.5" hidden="1" customHeight="1" outlineLevel="1">
      <c r="A360" s="414" t="s">
        <v>2067</v>
      </c>
      <c r="B360" s="31" t="s">
        <v>2006</v>
      </c>
      <c r="C360" s="31">
        <v>150</v>
      </c>
      <c r="D360" s="31">
        <v>6</v>
      </c>
      <c r="E360" s="31" t="s">
        <v>413</v>
      </c>
      <c r="F360" s="53">
        <v>125</v>
      </c>
      <c r="G360" s="411">
        <v>989</v>
      </c>
      <c r="H360" s="412"/>
      <c r="I360" s="412">
        <v>73.27928843710292</v>
      </c>
      <c r="J360" s="412"/>
      <c r="K360" s="412">
        <v>112.68917127071823</v>
      </c>
      <c r="L360" s="412"/>
      <c r="M360" s="412">
        <v>145.3486187845304</v>
      </c>
      <c r="N360" s="412"/>
      <c r="O360" s="412">
        <v>182.50276243093924</v>
      </c>
      <c r="P360" s="412"/>
      <c r="Q360" s="412">
        <v>1083.4764219322929</v>
      </c>
      <c r="R360" s="53" t="s">
        <v>231</v>
      </c>
      <c r="S360" s="53" t="s">
        <v>194</v>
      </c>
      <c r="T360" s="412">
        <v>94.750848700754403</v>
      </c>
      <c r="U360" s="412">
        <v>95.158528918692383</v>
      </c>
      <c r="V360" s="412">
        <v>94.9</v>
      </c>
      <c r="W360" s="412">
        <v>65.921564039408864</v>
      </c>
      <c r="X360" s="412">
        <v>76.327093596059115</v>
      </c>
      <c r="Y360" s="412">
        <v>81.266490147783244</v>
      </c>
      <c r="Z360" s="413">
        <v>663.41411886965614</v>
      </c>
      <c r="AA360" s="413">
        <v>1058.4414120200886</v>
      </c>
      <c r="AB360" s="413">
        <v>1606.0016263641126</v>
      </c>
      <c r="AC360" s="411">
        <v>159.54460146604828</v>
      </c>
      <c r="AD360" s="411">
        <v>242.0813155288983</v>
      </c>
    </row>
    <row r="361" spans="1:30" s="228" customFormat="1" ht="13.5" hidden="1" customHeight="1" outlineLevel="1">
      <c r="A361" s="414" t="s">
        <v>2126</v>
      </c>
      <c r="B361" s="31" t="s">
        <v>2006</v>
      </c>
      <c r="C361" s="31">
        <v>200</v>
      </c>
      <c r="D361" s="31">
        <v>6</v>
      </c>
      <c r="E361" s="31" t="s">
        <v>421</v>
      </c>
      <c r="F361" s="53">
        <v>150</v>
      </c>
      <c r="G361" s="411">
        <v>990</v>
      </c>
      <c r="H361" s="412"/>
      <c r="I361" s="412">
        <v>102.86531130876746</v>
      </c>
      <c r="J361" s="412"/>
      <c r="K361" s="412">
        <v>144.4939226519337</v>
      </c>
      <c r="L361" s="412"/>
      <c r="M361" s="412">
        <v>180.99447513812157</v>
      </c>
      <c r="N361" s="412"/>
      <c r="O361" s="412">
        <v>218.29944751381217</v>
      </c>
      <c r="P361" s="412"/>
      <c r="Q361" s="412">
        <v>1515.8202438816406</v>
      </c>
      <c r="R361" s="53" t="s">
        <v>222</v>
      </c>
      <c r="S361" s="53" t="s">
        <v>194</v>
      </c>
      <c r="T361" s="412">
        <v>94.554407929055827</v>
      </c>
      <c r="U361" s="412">
        <v>95.150339071465837</v>
      </c>
      <c r="V361" s="412">
        <v>95.2</v>
      </c>
      <c r="W361" s="412">
        <v>61.717610837438421</v>
      </c>
      <c r="X361" s="412">
        <v>73.444950738916262</v>
      </c>
      <c r="Y361" s="412">
        <v>81.186982758620687</v>
      </c>
      <c r="Z361" s="413">
        <v>794.90731251720194</v>
      </c>
      <c r="AA361" s="413">
        <v>1548.6005601292295</v>
      </c>
      <c r="AB361" s="413">
        <v>2218.4758208423664</v>
      </c>
      <c r="AC361" s="411">
        <v>194.81523641106492</v>
      </c>
      <c r="AD361" s="411">
        <v>279.08610046839368</v>
      </c>
    </row>
    <row r="362" spans="1:30" s="228" customFormat="1" ht="13.5" hidden="1" customHeight="1" outlineLevel="1">
      <c r="A362" s="414" t="s">
        <v>2117</v>
      </c>
      <c r="B362" s="31" t="s">
        <v>2006</v>
      </c>
      <c r="C362" s="31">
        <v>250</v>
      </c>
      <c r="D362" s="31">
        <v>6</v>
      </c>
      <c r="E362" s="31" t="s">
        <v>421</v>
      </c>
      <c r="F362" s="53">
        <v>200</v>
      </c>
      <c r="G362" s="411">
        <v>989</v>
      </c>
      <c r="H362" s="412"/>
      <c r="I362" s="412">
        <v>124.67885431400285</v>
      </c>
      <c r="J362" s="412"/>
      <c r="K362" s="412">
        <v>185.82211864406781</v>
      </c>
      <c r="L362" s="412"/>
      <c r="M362" s="412">
        <v>235.53635593220341</v>
      </c>
      <c r="N362" s="412"/>
      <c r="O362" s="412">
        <v>296.26451977401132</v>
      </c>
      <c r="P362" s="412"/>
      <c r="Q362" s="412">
        <v>1814.6914113077255</v>
      </c>
      <c r="R362" s="53" t="s">
        <v>231</v>
      </c>
      <c r="S362" s="53" t="s">
        <v>194</v>
      </c>
      <c r="T362" s="412">
        <v>95.679979079497912</v>
      </c>
      <c r="U362" s="412">
        <v>96.000313807531384</v>
      </c>
      <c r="V362" s="412">
        <v>95.7</v>
      </c>
      <c r="W362" s="412">
        <v>63.956024096385541</v>
      </c>
      <c r="X362" s="412">
        <v>75.359036144578312</v>
      </c>
      <c r="Y362" s="412">
        <v>80.118554216867466</v>
      </c>
      <c r="Z362" s="413">
        <v>1062.2367924</v>
      </c>
      <c r="AA362" s="413">
        <v>1827.8141879351354</v>
      </c>
      <c r="AB362" s="413">
        <v>2974.3250239322037</v>
      </c>
      <c r="AC362" s="411">
        <v>172.07219717982113</v>
      </c>
      <c r="AD362" s="411">
        <v>280.0058372307048</v>
      </c>
    </row>
    <row r="363" spans="1:30" s="228" customFormat="1" ht="13.5" customHeight="1" outlineLevel="1">
      <c r="A363" s="414" t="s">
        <v>2016</v>
      </c>
      <c r="B363" s="31" t="s">
        <v>2006</v>
      </c>
      <c r="C363" s="31">
        <v>125</v>
      </c>
      <c r="D363" s="31">
        <v>4</v>
      </c>
      <c r="E363" s="31" t="s">
        <v>2014</v>
      </c>
      <c r="F363" s="53">
        <v>100</v>
      </c>
      <c r="G363" s="411">
        <v>1487</v>
      </c>
      <c r="H363" s="412"/>
      <c r="I363" s="412">
        <v>57.56</v>
      </c>
      <c r="J363" s="412"/>
      <c r="K363" s="412">
        <v>93.7</v>
      </c>
      <c r="L363" s="412"/>
      <c r="M363" s="412">
        <v>118.8</v>
      </c>
      <c r="N363" s="412"/>
      <c r="O363" s="412">
        <v>148.19999999999999</v>
      </c>
      <c r="P363" s="412"/>
      <c r="Q363" s="412">
        <v>814.8</v>
      </c>
      <c r="R363" s="53" t="s">
        <v>2179</v>
      </c>
      <c r="S363" s="53" t="s">
        <v>194</v>
      </c>
      <c r="T363" s="412">
        <v>94.5</v>
      </c>
      <c r="U363" s="412">
        <v>95.2</v>
      </c>
      <c r="V363" s="412">
        <v>95</v>
      </c>
      <c r="W363" s="412">
        <v>64.099999999999994</v>
      </c>
      <c r="X363" s="412">
        <v>75.2</v>
      </c>
      <c r="Y363" s="412">
        <v>80.599999999999994</v>
      </c>
      <c r="Z363" s="413">
        <v>353.37</v>
      </c>
      <c r="AA363" s="413">
        <v>547.41999999999996</v>
      </c>
      <c r="AB363" s="413">
        <v>888.76</v>
      </c>
      <c r="AC363" s="411">
        <v>155</v>
      </c>
      <c r="AD363" s="411">
        <v>252</v>
      </c>
    </row>
    <row r="364" spans="1:30" s="228" customFormat="1" ht="13.5" hidden="1" customHeight="1" outlineLevel="1">
      <c r="A364" s="414" t="s">
        <v>2022</v>
      </c>
      <c r="B364" s="31" t="s">
        <v>2006</v>
      </c>
      <c r="C364" s="31">
        <v>150</v>
      </c>
      <c r="D364" s="31">
        <v>4</v>
      </c>
      <c r="E364" s="31" t="s">
        <v>2020</v>
      </c>
      <c r="F364" s="53">
        <v>125</v>
      </c>
      <c r="G364" s="411">
        <v>1487</v>
      </c>
      <c r="H364" s="412"/>
      <c r="I364" s="412">
        <v>72.14</v>
      </c>
      <c r="J364" s="412"/>
      <c r="K364" s="412">
        <v>111.3</v>
      </c>
      <c r="L364" s="412"/>
      <c r="M364" s="412">
        <v>144.41</v>
      </c>
      <c r="N364" s="412"/>
      <c r="O364" s="412">
        <v>183.25</v>
      </c>
      <c r="P364" s="412"/>
      <c r="Q364" s="412">
        <v>951.4</v>
      </c>
      <c r="R364" s="53" t="s">
        <v>2179</v>
      </c>
      <c r="S364" s="53" t="s">
        <v>194</v>
      </c>
      <c r="T364" s="412">
        <v>95.1</v>
      </c>
      <c r="U364" s="412">
        <v>95.6</v>
      </c>
      <c r="V364" s="412">
        <v>95.3</v>
      </c>
      <c r="W364" s="412">
        <v>65.599999999999994</v>
      </c>
      <c r="X364" s="412">
        <v>75.400000000000006</v>
      </c>
      <c r="Y364" s="412">
        <v>79.5</v>
      </c>
      <c r="Z364" s="413">
        <v>441.5</v>
      </c>
      <c r="AA364" s="413">
        <v>742.97</v>
      </c>
      <c r="AB364" s="413">
        <v>965.25</v>
      </c>
      <c r="AC364" s="411">
        <v>168</v>
      </c>
      <c r="AD364" s="411">
        <v>219</v>
      </c>
    </row>
    <row r="365" spans="1:30" s="228" customFormat="1" ht="13.5" hidden="1" customHeight="1" outlineLevel="1">
      <c r="A365" s="414" t="s">
        <v>2069</v>
      </c>
      <c r="B365" s="31" t="s">
        <v>2006</v>
      </c>
      <c r="C365" s="31">
        <v>100</v>
      </c>
      <c r="D365" s="31">
        <v>6</v>
      </c>
      <c r="E365" s="31" t="s">
        <v>2014</v>
      </c>
      <c r="F365" s="53">
        <v>75</v>
      </c>
      <c r="G365" s="411">
        <v>992</v>
      </c>
      <c r="H365" s="412"/>
      <c r="I365" s="412">
        <v>63.55</v>
      </c>
      <c r="J365" s="412"/>
      <c r="K365" s="412">
        <v>80.099999999999994</v>
      </c>
      <c r="L365" s="412"/>
      <c r="M365" s="412">
        <v>96.96</v>
      </c>
      <c r="N365" s="412"/>
      <c r="O365" s="412">
        <v>117.2</v>
      </c>
      <c r="P365" s="412"/>
      <c r="Q365" s="412">
        <v>740</v>
      </c>
      <c r="R365" s="53" t="s">
        <v>222</v>
      </c>
      <c r="S365" s="53" t="s">
        <v>194</v>
      </c>
      <c r="T365" s="412">
        <v>93.198810776678584</v>
      </c>
      <c r="U365" s="412">
        <v>94.060387286886979</v>
      </c>
      <c r="V365" s="412">
        <v>94.1</v>
      </c>
      <c r="W365" s="412">
        <v>56.4</v>
      </c>
      <c r="X365" s="412">
        <v>69.2</v>
      </c>
      <c r="Y365" s="412">
        <v>76.3</v>
      </c>
      <c r="Z365" s="413">
        <v>538.9</v>
      </c>
      <c r="AA365" s="413">
        <v>948.46399999999994</v>
      </c>
      <c r="AB365" s="413">
        <v>1514.309</v>
      </c>
      <c r="AC365" s="411">
        <v>176</v>
      </c>
      <c r="AD365" s="411">
        <v>281</v>
      </c>
    </row>
    <row r="366" spans="1:30" s="228" customFormat="1" ht="13.5" hidden="1" customHeight="1" outlineLevel="1">
      <c r="A366" s="414" t="s">
        <v>2070</v>
      </c>
      <c r="B366" s="31" t="s">
        <v>2006</v>
      </c>
      <c r="C366" s="31">
        <v>125</v>
      </c>
      <c r="D366" s="31">
        <v>6</v>
      </c>
      <c r="E366" s="31" t="s">
        <v>2020</v>
      </c>
      <c r="F366" s="53">
        <v>100</v>
      </c>
      <c r="G366" s="411">
        <v>990</v>
      </c>
      <c r="H366" s="412"/>
      <c r="I366" s="412">
        <v>66.128438948995367</v>
      </c>
      <c r="J366" s="412"/>
      <c r="K366" s="412">
        <v>94.8</v>
      </c>
      <c r="L366" s="412"/>
      <c r="M366" s="412">
        <v>119.6</v>
      </c>
      <c r="N366" s="412"/>
      <c r="O366" s="412">
        <v>148.80000000000001</v>
      </c>
      <c r="P366" s="412"/>
      <c r="Q366" s="412">
        <v>875.06708283313321</v>
      </c>
      <c r="R366" s="53" t="s">
        <v>231</v>
      </c>
      <c r="S366" s="53" t="s">
        <v>194</v>
      </c>
      <c r="T366" s="412">
        <v>94.400842105263152</v>
      </c>
      <c r="U366" s="412">
        <v>94.858905263157894</v>
      </c>
      <c r="V366" s="412">
        <v>94.6</v>
      </c>
      <c r="W366" s="412">
        <v>63</v>
      </c>
      <c r="X366" s="412">
        <v>74.599999999999994</v>
      </c>
      <c r="Y366" s="412">
        <v>80.099999999999994</v>
      </c>
      <c r="Z366" s="413">
        <v>530.82337140000004</v>
      </c>
      <c r="AA366" s="413">
        <v>861.19348346181835</v>
      </c>
      <c r="AB366" s="413">
        <v>1312.1429133272729</v>
      </c>
      <c r="AC366" s="411">
        <v>162.2372958429649</v>
      </c>
      <c r="AD366" s="411">
        <v>247.19011709424385</v>
      </c>
    </row>
    <row r="367" spans="1:30" s="228" customFormat="1" ht="13.5" hidden="1" customHeight="1" outlineLevel="1">
      <c r="A367" s="414" t="s">
        <v>2030</v>
      </c>
      <c r="B367" s="31" t="s">
        <v>2006</v>
      </c>
      <c r="C367" s="31">
        <v>200</v>
      </c>
      <c r="D367" s="31">
        <v>4</v>
      </c>
      <c r="E367" s="31" t="s">
        <v>2028</v>
      </c>
      <c r="F367" s="53">
        <v>150</v>
      </c>
      <c r="G367" s="411">
        <v>1490</v>
      </c>
      <c r="H367" s="412"/>
      <c r="I367" s="412">
        <v>96.5</v>
      </c>
      <c r="J367" s="412"/>
      <c r="K367" s="412">
        <v>138.6</v>
      </c>
      <c r="L367" s="412"/>
      <c r="M367" s="412">
        <v>178.3</v>
      </c>
      <c r="N367" s="412"/>
      <c r="O367" s="412">
        <v>224.9</v>
      </c>
      <c r="P367" s="412"/>
      <c r="Q367" s="412">
        <v>1420.3</v>
      </c>
      <c r="R367" s="53" t="s">
        <v>231</v>
      </c>
      <c r="S367" s="53" t="s">
        <v>194</v>
      </c>
      <c r="T367" s="412">
        <v>94.9</v>
      </c>
      <c r="U367" s="412">
        <v>95.5</v>
      </c>
      <c r="V367" s="412">
        <v>95.5</v>
      </c>
      <c r="W367" s="412">
        <v>61.4</v>
      </c>
      <c r="X367" s="412">
        <v>74.3</v>
      </c>
      <c r="Y367" s="412">
        <v>78.599999999999994</v>
      </c>
      <c r="Z367" s="413">
        <v>529.04999999999995</v>
      </c>
      <c r="AA367" s="413">
        <v>1319.63</v>
      </c>
      <c r="AB367" s="413">
        <v>1609.08</v>
      </c>
      <c r="AC367" s="411">
        <v>249</v>
      </c>
      <c r="AD367" s="411">
        <v>304</v>
      </c>
    </row>
    <row r="368" spans="1:30" s="228" customFormat="1" ht="13.5" hidden="1" customHeight="1" outlineLevel="1">
      <c r="A368" s="414" t="s">
        <v>2035</v>
      </c>
      <c r="B368" s="31" t="s">
        <v>2006</v>
      </c>
      <c r="C368" s="31">
        <v>250</v>
      </c>
      <c r="D368" s="31">
        <v>4</v>
      </c>
      <c r="E368" s="31" t="s">
        <v>2033</v>
      </c>
      <c r="F368" s="53">
        <v>200</v>
      </c>
      <c r="G368" s="411">
        <v>1488</v>
      </c>
      <c r="H368" s="412"/>
      <c r="I368" s="412">
        <v>111.7</v>
      </c>
      <c r="J368" s="412"/>
      <c r="K368" s="412">
        <v>172.5</v>
      </c>
      <c r="L368" s="412"/>
      <c r="M368" s="412">
        <v>227.5</v>
      </c>
      <c r="N368" s="412"/>
      <c r="O368" s="412">
        <v>291.3</v>
      </c>
      <c r="P368" s="412"/>
      <c r="Q368" s="412">
        <v>1995</v>
      </c>
      <c r="R368" s="53" t="s">
        <v>222</v>
      </c>
      <c r="S368" s="53" t="s">
        <v>989</v>
      </c>
      <c r="T368" s="412">
        <v>95.6</v>
      </c>
      <c r="U368" s="412">
        <v>96</v>
      </c>
      <c r="V368" s="412">
        <v>95.8</v>
      </c>
      <c r="W368" s="412">
        <v>68.5</v>
      </c>
      <c r="X368" s="412">
        <v>77.5</v>
      </c>
      <c r="Y368" s="412">
        <v>80.900000000000006</v>
      </c>
      <c r="Z368" s="413">
        <v>706.36</v>
      </c>
      <c r="AA368" s="413">
        <v>1835.05</v>
      </c>
      <c r="AB368" s="413">
        <v>1479.25</v>
      </c>
      <c r="AC368" s="411">
        <v>260</v>
      </c>
      <c r="AD368" s="411">
        <v>209</v>
      </c>
    </row>
    <row r="369" spans="1:30" s="228" customFormat="1" ht="13.5" hidden="1" customHeight="1" outlineLevel="1">
      <c r="A369" s="414" t="s">
        <v>2071</v>
      </c>
      <c r="B369" s="31" t="s">
        <v>2006</v>
      </c>
      <c r="C369" s="31">
        <v>150</v>
      </c>
      <c r="D369" s="31">
        <v>6</v>
      </c>
      <c r="E369" s="31" t="s">
        <v>2028</v>
      </c>
      <c r="F369" s="53">
        <v>125</v>
      </c>
      <c r="G369" s="411">
        <v>989</v>
      </c>
      <c r="H369" s="412"/>
      <c r="I369" s="412">
        <v>73.27928843710292</v>
      </c>
      <c r="J369" s="412"/>
      <c r="K369" s="412">
        <v>112.68917127071823</v>
      </c>
      <c r="L369" s="412"/>
      <c r="M369" s="412">
        <v>145.3486187845304</v>
      </c>
      <c r="N369" s="412"/>
      <c r="O369" s="412">
        <v>182.50276243093924</v>
      </c>
      <c r="P369" s="412"/>
      <c r="Q369" s="412">
        <v>1083.4764219322929</v>
      </c>
      <c r="R369" s="53" t="s">
        <v>231</v>
      </c>
      <c r="S369" s="53" t="s">
        <v>194</v>
      </c>
      <c r="T369" s="412">
        <v>94.750848700754403</v>
      </c>
      <c r="U369" s="412">
        <v>95.158528918692383</v>
      </c>
      <c r="V369" s="412">
        <v>94.9</v>
      </c>
      <c r="W369" s="412">
        <v>65.921564039408864</v>
      </c>
      <c r="X369" s="412">
        <v>76.327093596059115</v>
      </c>
      <c r="Y369" s="412">
        <v>81.266490147783244</v>
      </c>
      <c r="Z369" s="413">
        <v>663.41411886965614</v>
      </c>
      <c r="AA369" s="413">
        <v>1058.4414120200886</v>
      </c>
      <c r="AB369" s="413">
        <v>1606.0016263641126</v>
      </c>
      <c r="AC369" s="411">
        <v>159.54460146604828</v>
      </c>
      <c r="AD369" s="411">
        <v>242.0813155288983</v>
      </c>
    </row>
    <row r="370" spans="1:30" s="228" customFormat="1" ht="13.5" hidden="1" customHeight="1" outlineLevel="1">
      <c r="A370" s="414" t="s">
        <v>2072</v>
      </c>
      <c r="B370" s="31" t="s">
        <v>2006</v>
      </c>
      <c r="C370" s="31">
        <v>200</v>
      </c>
      <c r="D370" s="31">
        <v>6</v>
      </c>
      <c r="E370" s="31" t="s">
        <v>2033</v>
      </c>
      <c r="F370" s="53">
        <v>150</v>
      </c>
      <c r="G370" s="411">
        <v>990</v>
      </c>
      <c r="H370" s="412"/>
      <c r="I370" s="412">
        <v>102.86531130876746</v>
      </c>
      <c r="J370" s="412"/>
      <c r="K370" s="412">
        <v>144.4939226519337</v>
      </c>
      <c r="L370" s="412"/>
      <c r="M370" s="412">
        <v>180.99447513812157</v>
      </c>
      <c r="N370" s="412"/>
      <c r="O370" s="412">
        <v>218.29944751381217</v>
      </c>
      <c r="P370" s="412"/>
      <c r="Q370" s="412">
        <v>1515.8202438816406</v>
      </c>
      <c r="R370" s="53" t="s">
        <v>222</v>
      </c>
      <c r="S370" s="53" t="s">
        <v>194</v>
      </c>
      <c r="T370" s="412">
        <v>94.554407929055827</v>
      </c>
      <c r="U370" s="412">
        <v>95.150339071465837</v>
      </c>
      <c r="V370" s="412">
        <v>95.2</v>
      </c>
      <c r="W370" s="412">
        <v>61.717610837438421</v>
      </c>
      <c r="X370" s="412">
        <v>73.444950738916262</v>
      </c>
      <c r="Y370" s="412">
        <v>81.186982758620687</v>
      </c>
      <c r="Z370" s="413">
        <v>794.90731251720194</v>
      </c>
      <c r="AA370" s="413">
        <v>1548.6005601292295</v>
      </c>
      <c r="AB370" s="413">
        <v>2218.4758208423664</v>
      </c>
      <c r="AC370" s="411">
        <v>194.81523641106492</v>
      </c>
      <c r="AD370" s="411">
        <v>279.08610046839368</v>
      </c>
    </row>
    <row r="371" spans="1:30" s="228" customFormat="1" ht="13.5" hidden="1" customHeight="1" outlineLevel="1">
      <c r="A371" s="414" t="s">
        <v>2073</v>
      </c>
      <c r="B371" s="31" t="s">
        <v>2006</v>
      </c>
      <c r="C371" s="31">
        <v>250</v>
      </c>
      <c r="D371" s="31">
        <v>6</v>
      </c>
      <c r="E371" s="31" t="s">
        <v>2033</v>
      </c>
      <c r="F371" s="53">
        <v>200</v>
      </c>
      <c r="G371" s="411">
        <v>989</v>
      </c>
      <c r="H371" s="412"/>
      <c r="I371" s="412">
        <v>124.67885431400285</v>
      </c>
      <c r="J371" s="412"/>
      <c r="K371" s="412">
        <v>185.82211864406781</v>
      </c>
      <c r="L371" s="412"/>
      <c r="M371" s="412">
        <v>235.53635593220341</v>
      </c>
      <c r="N371" s="412"/>
      <c r="O371" s="412">
        <v>296.26451977401132</v>
      </c>
      <c r="P371" s="412"/>
      <c r="Q371" s="412">
        <v>1814.6914113077255</v>
      </c>
      <c r="R371" s="53" t="s">
        <v>231</v>
      </c>
      <c r="S371" s="53" t="s">
        <v>194</v>
      </c>
      <c r="T371" s="412">
        <v>95.679979079497912</v>
      </c>
      <c r="U371" s="412">
        <v>96.000313807531384</v>
      </c>
      <c r="V371" s="412">
        <v>95.7</v>
      </c>
      <c r="W371" s="412">
        <v>63.956024096385541</v>
      </c>
      <c r="X371" s="412">
        <v>75.359036144578312</v>
      </c>
      <c r="Y371" s="412">
        <v>80.118554216867466</v>
      </c>
      <c r="Z371" s="413">
        <v>1062.2367924</v>
      </c>
      <c r="AA371" s="413">
        <v>1827.8141879351354</v>
      </c>
      <c r="AB371" s="413">
        <v>2974.3250239322037</v>
      </c>
      <c r="AC371" s="411">
        <v>172.07219717982113</v>
      </c>
      <c r="AD371" s="411">
        <v>280.0058372307048</v>
      </c>
    </row>
    <row r="372" spans="1:30" s="228" customFormat="1" ht="13.5" hidden="1" customHeight="1" outlineLevel="1">
      <c r="A372" s="410" t="s">
        <v>1249</v>
      </c>
      <c r="B372" s="31" t="s">
        <v>1250</v>
      </c>
      <c r="C372" s="31">
        <v>1.5</v>
      </c>
      <c r="D372" s="31">
        <v>2</v>
      </c>
      <c r="E372" s="31" t="s">
        <v>192</v>
      </c>
      <c r="F372" s="53">
        <v>1</v>
      </c>
      <c r="G372" s="411">
        <v>2942.76</v>
      </c>
      <c r="H372" s="412">
        <v>2.12</v>
      </c>
      <c r="I372" s="412">
        <v>1.06</v>
      </c>
      <c r="J372" s="412">
        <v>2.52</v>
      </c>
      <c r="K372" s="412">
        <v>1.26</v>
      </c>
      <c r="L372" s="412">
        <v>2.9</v>
      </c>
      <c r="M372" s="412">
        <v>1.45</v>
      </c>
      <c r="N372" s="412">
        <v>3.38</v>
      </c>
      <c r="O372" s="412">
        <v>1.69</v>
      </c>
      <c r="P372" s="412">
        <v>32.119999999999997</v>
      </c>
      <c r="Q372" s="412">
        <v>16.059999999999999</v>
      </c>
      <c r="R372" s="53" t="s">
        <v>202</v>
      </c>
      <c r="S372" s="53" t="s">
        <v>194</v>
      </c>
      <c r="T372" s="412">
        <v>76.3</v>
      </c>
      <c r="U372" s="412">
        <v>79.599999999999994</v>
      </c>
      <c r="V372" s="412">
        <v>80.7</v>
      </c>
      <c r="W372" s="412">
        <v>55.54</v>
      </c>
      <c r="X372" s="412">
        <v>69.11</v>
      </c>
      <c r="Y372" s="412">
        <v>77.91</v>
      </c>
      <c r="Z372" s="413">
        <v>1.7860801392000003</v>
      </c>
      <c r="AA372" s="413">
        <v>5.3871749158550406</v>
      </c>
      <c r="AB372" s="413">
        <v>9.7139540530670416</v>
      </c>
      <c r="AC372" s="411">
        <v>301.62</v>
      </c>
      <c r="AD372" s="411">
        <v>543.87</v>
      </c>
    </row>
    <row r="373" spans="1:30" s="228" customFormat="1" ht="13.5" hidden="1" customHeight="1" outlineLevel="1">
      <c r="A373" s="410" t="s">
        <v>1254</v>
      </c>
      <c r="B373" s="31" t="s">
        <v>1250</v>
      </c>
      <c r="C373" s="31">
        <v>2</v>
      </c>
      <c r="D373" s="31">
        <v>2</v>
      </c>
      <c r="E373" s="31" t="s">
        <v>204</v>
      </c>
      <c r="F373" s="53">
        <v>1.5</v>
      </c>
      <c r="G373" s="411">
        <v>2924.45</v>
      </c>
      <c r="H373" s="412">
        <v>2.3959999999999999</v>
      </c>
      <c r="I373" s="412">
        <v>1.198</v>
      </c>
      <c r="J373" s="412">
        <v>3.08</v>
      </c>
      <c r="K373" s="412">
        <v>1.54</v>
      </c>
      <c r="L373" s="412">
        <v>3.76</v>
      </c>
      <c r="M373" s="412">
        <v>1.88</v>
      </c>
      <c r="N373" s="412">
        <v>4.5999999999999996</v>
      </c>
      <c r="O373" s="412">
        <v>2.2999999999999998</v>
      </c>
      <c r="P373" s="412">
        <v>37.880000000000003</v>
      </c>
      <c r="Q373" s="412">
        <v>18.940000000000001</v>
      </c>
      <c r="R373" s="53" t="s">
        <v>210</v>
      </c>
      <c r="S373" s="53" t="s">
        <v>194</v>
      </c>
      <c r="T373" s="412">
        <v>81.62</v>
      </c>
      <c r="U373" s="412">
        <v>83</v>
      </c>
      <c r="V373" s="412">
        <v>82.8</v>
      </c>
      <c r="W373" s="412">
        <v>63.97</v>
      </c>
      <c r="X373" s="412">
        <v>77.08</v>
      </c>
      <c r="Y373" s="412">
        <v>84.41</v>
      </c>
      <c r="Z373" s="413">
        <v>2.6949777918000004</v>
      </c>
      <c r="AA373" s="413">
        <v>6.9934673697210012</v>
      </c>
      <c r="AB373" s="413">
        <v>7.8151660984408213</v>
      </c>
      <c r="AC373" s="411">
        <v>259.5</v>
      </c>
      <c r="AD373" s="411">
        <v>289.99</v>
      </c>
    </row>
    <row r="374" spans="1:30" s="228" customFormat="1" ht="13.5" hidden="1" customHeight="1" outlineLevel="1">
      <c r="A374" s="410" t="s">
        <v>1255</v>
      </c>
      <c r="B374" s="31" t="s">
        <v>1250</v>
      </c>
      <c r="C374" s="31">
        <v>1</v>
      </c>
      <c r="D374" s="31">
        <v>4</v>
      </c>
      <c r="E374" s="31" t="s">
        <v>192</v>
      </c>
      <c r="F374" s="53">
        <v>0.75</v>
      </c>
      <c r="G374" s="411">
        <v>1458</v>
      </c>
      <c r="H374" s="412">
        <v>1.54</v>
      </c>
      <c r="I374" s="412">
        <v>0.77</v>
      </c>
      <c r="J374" s="412">
        <v>1.84</v>
      </c>
      <c r="K374" s="412">
        <v>0.92</v>
      </c>
      <c r="L374" s="412">
        <v>2.14</v>
      </c>
      <c r="M374" s="412">
        <v>1.07</v>
      </c>
      <c r="N374" s="412">
        <v>2.52</v>
      </c>
      <c r="O374" s="412">
        <v>1.26</v>
      </c>
      <c r="P374" s="412">
        <v>22.4</v>
      </c>
      <c r="Q374" s="412">
        <v>11.2</v>
      </c>
      <c r="R374" s="53" t="s">
        <v>193</v>
      </c>
      <c r="S374" s="53" t="s">
        <v>194</v>
      </c>
      <c r="T374" s="412">
        <v>78.56</v>
      </c>
      <c r="U374" s="412">
        <v>80.62</v>
      </c>
      <c r="V374" s="412">
        <v>80.8</v>
      </c>
      <c r="W374" s="412">
        <v>54.83</v>
      </c>
      <c r="X374" s="412">
        <v>68.77</v>
      </c>
      <c r="Y374" s="412">
        <v>77.7</v>
      </c>
      <c r="Z374" s="413">
        <v>2.7025746804000002</v>
      </c>
      <c r="AA374" s="413">
        <v>8.9852500399258819</v>
      </c>
      <c r="AB374" s="413">
        <v>13.053435706332001</v>
      </c>
      <c r="AC374" s="411">
        <v>332.47</v>
      </c>
      <c r="AD374" s="411">
        <v>483</v>
      </c>
    </row>
    <row r="375" spans="1:30" s="228" customFormat="1" ht="13.5" hidden="1" customHeight="1" outlineLevel="1">
      <c r="A375" s="410" t="s">
        <v>1256</v>
      </c>
      <c r="B375" s="31" t="s">
        <v>1250</v>
      </c>
      <c r="C375" s="31">
        <v>1.5</v>
      </c>
      <c r="D375" s="31">
        <v>4</v>
      </c>
      <c r="E375" s="31" t="s">
        <v>204</v>
      </c>
      <c r="F375" s="53">
        <v>1</v>
      </c>
      <c r="G375" s="411">
        <v>1456.7</v>
      </c>
      <c r="H375" s="412">
        <v>2.16</v>
      </c>
      <c r="I375" s="412">
        <v>1.08</v>
      </c>
      <c r="J375" s="412">
        <v>2.54</v>
      </c>
      <c r="K375" s="412">
        <v>1.27</v>
      </c>
      <c r="L375" s="412">
        <v>2.92</v>
      </c>
      <c r="M375" s="412">
        <v>1.46</v>
      </c>
      <c r="N375" s="412">
        <v>3.42</v>
      </c>
      <c r="O375" s="412">
        <v>1.71</v>
      </c>
      <c r="P375" s="412">
        <v>31.92</v>
      </c>
      <c r="Q375" s="412">
        <v>15.96</v>
      </c>
      <c r="R375" s="53" t="s">
        <v>202</v>
      </c>
      <c r="S375" s="53" t="s">
        <v>194</v>
      </c>
      <c r="T375" s="412">
        <v>80.180000000000007</v>
      </c>
      <c r="U375" s="412">
        <v>82.3</v>
      </c>
      <c r="V375" s="412">
        <v>82.5</v>
      </c>
      <c r="W375" s="412">
        <v>53.25</v>
      </c>
      <c r="X375" s="412">
        <v>67.319999999999993</v>
      </c>
      <c r="Y375" s="412">
        <v>76.540000000000006</v>
      </c>
      <c r="Z375" s="413">
        <v>3.6066781799999998</v>
      </c>
      <c r="AA375" s="413">
        <v>13.912761079349998</v>
      </c>
      <c r="AB375" s="413">
        <v>18.955979178444</v>
      </c>
      <c r="AC375" s="411">
        <v>385.75</v>
      </c>
      <c r="AD375" s="411">
        <v>525.58000000000004</v>
      </c>
    </row>
    <row r="376" spans="1:30" s="228" customFormat="1" ht="13.5" hidden="1" customHeight="1" outlineLevel="1">
      <c r="A376" s="410" t="s">
        <v>1257</v>
      </c>
      <c r="B376" s="31" t="s">
        <v>1250</v>
      </c>
      <c r="C376" s="31">
        <v>2</v>
      </c>
      <c r="D376" s="31">
        <v>4</v>
      </c>
      <c r="E376" s="31" t="s">
        <v>204</v>
      </c>
      <c r="F376" s="53">
        <v>1.5</v>
      </c>
      <c r="G376" s="411">
        <v>1450.2</v>
      </c>
      <c r="H376" s="412">
        <v>2.88</v>
      </c>
      <c r="I376" s="412">
        <v>1.44</v>
      </c>
      <c r="J376" s="412">
        <v>3.48</v>
      </c>
      <c r="K376" s="412">
        <v>1.74</v>
      </c>
      <c r="L376" s="412">
        <v>4.12</v>
      </c>
      <c r="M376" s="412">
        <v>2.06</v>
      </c>
      <c r="N376" s="412">
        <v>4.92</v>
      </c>
      <c r="O376" s="412">
        <v>2.46</v>
      </c>
      <c r="P376" s="412">
        <v>42.44</v>
      </c>
      <c r="Q376" s="412">
        <v>21.22</v>
      </c>
      <c r="R376" s="53" t="s">
        <v>193</v>
      </c>
      <c r="S376" s="53" t="s">
        <v>194</v>
      </c>
      <c r="T376" s="412">
        <v>83.29</v>
      </c>
      <c r="U376" s="412">
        <v>84.69</v>
      </c>
      <c r="V376" s="412">
        <v>84.2</v>
      </c>
      <c r="W376" s="412">
        <v>50.62</v>
      </c>
      <c r="X376" s="412">
        <v>71.489999999999995</v>
      </c>
      <c r="Y376" s="412">
        <v>80.2</v>
      </c>
      <c r="Z376" s="413">
        <v>5.4358319400000008</v>
      </c>
      <c r="AA376" s="413">
        <v>18.198621751926002</v>
      </c>
      <c r="AB376" s="413">
        <v>24.51016621746</v>
      </c>
      <c r="AC376" s="411">
        <v>334.79</v>
      </c>
      <c r="AD376" s="411">
        <v>450.9</v>
      </c>
    </row>
    <row r="377" spans="1:30" s="228" customFormat="1" ht="13.5" hidden="1" customHeight="1" outlineLevel="1">
      <c r="A377" s="410" t="s">
        <v>1258</v>
      </c>
      <c r="B377" s="31" t="s">
        <v>1250</v>
      </c>
      <c r="C377" s="31">
        <v>1</v>
      </c>
      <c r="D377" s="31">
        <v>6</v>
      </c>
      <c r="E377" s="31" t="s">
        <v>204</v>
      </c>
      <c r="F377" s="53">
        <v>0.75</v>
      </c>
      <c r="G377" s="411">
        <v>970</v>
      </c>
      <c r="H377" s="412">
        <v>1.94</v>
      </c>
      <c r="I377" s="412">
        <v>0.97</v>
      </c>
      <c r="J377" s="412">
        <v>2.2200000000000002</v>
      </c>
      <c r="K377" s="412">
        <v>1.1100000000000001</v>
      </c>
      <c r="L377" s="412">
        <v>2.56</v>
      </c>
      <c r="M377" s="412">
        <v>1.28</v>
      </c>
      <c r="N377" s="412">
        <v>3</v>
      </c>
      <c r="O377" s="412">
        <v>1.5</v>
      </c>
      <c r="P377" s="412">
        <v>19.12</v>
      </c>
      <c r="Q377" s="412">
        <v>9.56</v>
      </c>
      <c r="R377" s="53" t="s">
        <v>210</v>
      </c>
      <c r="S377" s="53" t="s">
        <v>194</v>
      </c>
      <c r="T377" s="412">
        <v>74.733143399810075</v>
      </c>
      <c r="U377" s="412">
        <v>76.93601614434948</v>
      </c>
      <c r="V377" s="412">
        <v>77</v>
      </c>
      <c r="W377" s="412">
        <v>44.235765340525965</v>
      </c>
      <c r="X377" s="412">
        <v>56.258192852326367</v>
      </c>
      <c r="Y377" s="412">
        <v>68.400000000000006</v>
      </c>
      <c r="Z377" s="413">
        <v>4.0889330937000006</v>
      </c>
      <c r="AA377" s="413">
        <v>11.060155125149134</v>
      </c>
      <c r="AB377" s="413">
        <v>15.803726407150503</v>
      </c>
      <c r="AC377" s="411">
        <v>270.49</v>
      </c>
      <c r="AD377" s="411">
        <v>386.5</v>
      </c>
    </row>
    <row r="378" spans="1:30" s="228" customFormat="1" ht="13.5" hidden="1" customHeight="1" outlineLevel="1">
      <c r="A378" s="410" t="s">
        <v>1259</v>
      </c>
      <c r="B378" s="31" t="s">
        <v>1250</v>
      </c>
      <c r="C378" s="31">
        <v>3</v>
      </c>
      <c r="D378" s="31">
        <v>2</v>
      </c>
      <c r="E378" s="31" t="s">
        <v>212</v>
      </c>
      <c r="F378" s="53">
        <v>2</v>
      </c>
      <c r="G378" s="411">
        <v>2943</v>
      </c>
      <c r="H378" s="412">
        <v>2.96</v>
      </c>
      <c r="I378" s="412">
        <v>1.48</v>
      </c>
      <c r="J378" s="412">
        <v>4.04</v>
      </c>
      <c r="K378" s="412">
        <v>2.02</v>
      </c>
      <c r="L378" s="412">
        <v>5.04</v>
      </c>
      <c r="M378" s="412">
        <v>2.52</v>
      </c>
      <c r="N378" s="412">
        <v>6.18</v>
      </c>
      <c r="O378" s="412">
        <v>3.09</v>
      </c>
      <c r="P378" s="412">
        <v>61.5</v>
      </c>
      <c r="Q378" s="412">
        <v>30.75</v>
      </c>
      <c r="R378" s="53" t="s">
        <v>202</v>
      </c>
      <c r="S378" s="53" t="s">
        <v>194</v>
      </c>
      <c r="T378" s="412">
        <v>81.905517087335255</v>
      </c>
      <c r="U378" s="412">
        <v>83.84266249720794</v>
      </c>
      <c r="V378" s="412">
        <v>84.2</v>
      </c>
      <c r="W378" s="412">
        <v>64.2</v>
      </c>
      <c r="X378" s="412">
        <v>75.83</v>
      </c>
      <c r="Y378" s="412">
        <v>81.8</v>
      </c>
      <c r="Z378" s="413">
        <v>3.5698000800000003</v>
      </c>
      <c r="AA378" s="413">
        <v>10.14885312</v>
      </c>
      <c r="AB378" s="413">
        <v>18.269410740000001</v>
      </c>
      <c r="AC378" s="411">
        <v>284.29752066115702</v>
      </c>
      <c r="AD378" s="411">
        <v>511.77685950413223</v>
      </c>
    </row>
    <row r="379" spans="1:30" s="228" customFormat="1" ht="13.5" hidden="1" customHeight="1" outlineLevel="1">
      <c r="A379" s="410" t="s">
        <v>1260</v>
      </c>
      <c r="B379" s="31" t="s">
        <v>1250</v>
      </c>
      <c r="C379" s="31">
        <v>5</v>
      </c>
      <c r="D379" s="31">
        <v>2</v>
      </c>
      <c r="E379" s="31" t="s">
        <v>215</v>
      </c>
      <c r="F379" s="53">
        <v>3</v>
      </c>
      <c r="G379" s="411">
        <v>2938</v>
      </c>
      <c r="H379" s="412">
        <v>3.88</v>
      </c>
      <c r="I379" s="412">
        <v>1.94</v>
      </c>
      <c r="J379" s="412">
        <v>5.56</v>
      </c>
      <c r="K379" s="412">
        <v>2.78</v>
      </c>
      <c r="L379" s="412">
        <v>7.1</v>
      </c>
      <c r="M379" s="412">
        <v>3.55</v>
      </c>
      <c r="N379" s="412">
        <v>8.86</v>
      </c>
      <c r="O379" s="412">
        <v>4.43</v>
      </c>
      <c r="P379" s="412">
        <v>84.66</v>
      </c>
      <c r="Q379" s="412">
        <v>42.33</v>
      </c>
      <c r="R379" s="53" t="s">
        <v>193</v>
      </c>
      <c r="S379" s="53" t="s">
        <v>194</v>
      </c>
      <c r="T379" s="412">
        <v>84.437953138815203</v>
      </c>
      <c r="U379" s="412">
        <v>85.852530946065428</v>
      </c>
      <c r="V379" s="412">
        <v>85.9</v>
      </c>
      <c r="W379" s="412">
        <v>68.599999999999994</v>
      </c>
      <c r="X379" s="412">
        <v>79.5</v>
      </c>
      <c r="Y379" s="412">
        <v>84.9</v>
      </c>
      <c r="Z379" s="413">
        <v>5.3620757399999999</v>
      </c>
      <c r="AA379" s="413">
        <v>15.038889180000002</v>
      </c>
      <c r="AB379" s="413">
        <v>28.838674200000003</v>
      </c>
      <c r="AC379" s="411">
        <v>280.4676753782669</v>
      </c>
      <c r="AD379" s="411">
        <v>537.82668500687771</v>
      </c>
    </row>
    <row r="380" spans="1:30" s="228" customFormat="1" ht="13.5" hidden="1" customHeight="1" outlineLevel="1">
      <c r="A380" s="410" t="s">
        <v>1261</v>
      </c>
      <c r="B380" s="31" t="s">
        <v>1250</v>
      </c>
      <c r="C380" s="31">
        <v>3</v>
      </c>
      <c r="D380" s="31">
        <v>4</v>
      </c>
      <c r="E380" s="31" t="s">
        <v>212</v>
      </c>
      <c r="F380" s="53">
        <v>2</v>
      </c>
      <c r="G380" s="411">
        <v>1472</v>
      </c>
      <c r="H380" s="412">
        <v>3.7</v>
      </c>
      <c r="I380" s="412">
        <v>1.85</v>
      </c>
      <c r="J380" s="412">
        <v>4.68</v>
      </c>
      <c r="K380" s="412">
        <v>2.34</v>
      </c>
      <c r="L380" s="412">
        <v>5.6</v>
      </c>
      <c r="M380" s="412">
        <v>2.8</v>
      </c>
      <c r="N380" s="412">
        <v>6.7</v>
      </c>
      <c r="O380" s="412">
        <v>3.35</v>
      </c>
      <c r="P380" s="412">
        <v>61.74</v>
      </c>
      <c r="Q380" s="412">
        <v>30.87</v>
      </c>
      <c r="R380" s="53" t="s">
        <v>202</v>
      </c>
      <c r="S380" s="53" t="s">
        <v>194</v>
      </c>
      <c r="T380" s="412">
        <v>81.565937072503417</v>
      </c>
      <c r="U380" s="412">
        <v>84.405380756953946</v>
      </c>
      <c r="V380" s="412">
        <v>85.3</v>
      </c>
      <c r="W380" s="412">
        <v>57.7</v>
      </c>
      <c r="X380" s="412">
        <v>69.8</v>
      </c>
      <c r="Y380" s="412">
        <v>76.900000000000006</v>
      </c>
      <c r="Z380" s="413">
        <v>7.1248489200000007</v>
      </c>
      <c r="AA380" s="413">
        <v>22.768538940000003</v>
      </c>
      <c r="AB380" s="413">
        <v>41.746009200000003</v>
      </c>
      <c r="AC380" s="411">
        <v>319.56521739130437</v>
      </c>
      <c r="AD380" s="411">
        <v>585.92132505175994</v>
      </c>
    </row>
    <row r="381" spans="1:30" s="228" customFormat="1" ht="13.5" hidden="1" customHeight="1" outlineLevel="1">
      <c r="A381" s="410" t="s">
        <v>1262</v>
      </c>
      <c r="B381" s="31" t="s">
        <v>1250</v>
      </c>
      <c r="C381" s="31">
        <v>5</v>
      </c>
      <c r="D381" s="31">
        <v>4</v>
      </c>
      <c r="E381" s="31" t="s">
        <v>215</v>
      </c>
      <c r="F381" s="53">
        <v>3</v>
      </c>
      <c r="G381" s="411">
        <v>1468</v>
      </c>
      <c r="H381" s="412">
        <v>5.74</v>
      </c>
      <c r="I381" s="412">
        <v>2.87</v>
      </c>
      <c r="J381" s="412">
        <v>7</v>
      </c>
      <c r="K381" s="412">
        <v>3.5</v>
      </c>
      <c r="L381" s="412">
        <v>8.3000000000000007</v>
      </c>
      <c r="M381" s="412">
        <v>4.1500000000000004</v>
      </c>
      <c r="N381" s="412">
        <v>9.9</v>
      </c>
      <c r="O381" s="412">
        <v>4.95</v>
      </c>
      <c r="P381" s="412">
        <v>91.34</v>
      </c>
      <c r="Q381" s="412">
        <v>45.67</v>
      </c>
      <c r="R381" s="53" t="s">
        <v>202</v>
      </c>
      <c r="S381" s="53" t="s">
        <v>989</v>
      </c>
      <c r="T381" s="412">
        <v>84.836310249307488</v>
      </c>
      <c r="U381" s="412">
        <v>86.527080332409966</v>
      </c>
      <c r="V381" s="412">
        <v>86.7</v>
      </c>
      <c r="W381" s="412">
        <v>54.92</v>
      </c>
      <c r="X381" s="412">
        <v>68.16</v>
      </c>
      <c r="Y381" s="412">
        <v>76.099999999999994</v>
      </c>
      <c r="Z381" s="413">
        <v>10.73890272</v>
      </c>
      <c r="AA381" s="413">
        <v>34.724418960000001</v>
      </c>
      <c r="AB381" s="413">
        <v>48.52420398000001</v>
      </c>
      <c r="AC381" s="411">
        <v>323.35164835164835</v>
      </c>
      <c r="AD381" s="411">
        <v>451.85439560439568</v>
      </c>
    </row>
    <row r="382" spans="1:30" s="228" customFormat="1" ht="13.5" hidden="1" customHeight="1" outlineLevel="1">
      <c r="A382" s="410" t="s">
        <v>1263</v>
      </c>
      <c r="B382" s="31" t="s">
        <v>1250</v>
      </c>
      <c r="C382" s="31">
        <v>1.5</v>
      </c>
      <c r="D382" s="31">
        <v>6</v>
      </c>
      <c r="E382" s="31" t="s">
        <v>212</v>
      </c>
      <c r="F382" s="53">
        <v>1</v>
      </c>
      <c r="G382" s="411">
        <v>973</v>
      </c>
      <c r="H382" s="412">
        <v>2.82</v>
      </c>
      <c r="I382" s="412">
        <v>1.41</v>
      </c>
      <c r="J382" s="412">
        <v>3.32</v>
      </c>
      <c r="K382" s="412">
        <v>1.66</v>
      </c>
      <c r="L382" s="412">
        <v>3.76</v>
      </c>
      <c r="M382" s="412">
        <v>1.88</v>
      </c>
      <c r="N382" s="412">
        <v>4.34</v>
      </c>
      <c r="O382" s="412">
        <v>2.17</v>
      </c>
      <c r="P382" s="412">
        <v>26.8</v>
      </c>
      <c r="Q382" s="412">
        <v>13.4</v>
      </c>
      <c r="R382" s="53" t="s">
        <v>210</v>
      </c>
      <c r="S382" s="53" t="s">
        <v>194</v>
      </c>
      <c r="T382" s="412">
        <v>75.7</v>
      </c>
      <c r="U382" s="412">
        <v>78.400000000000006</v>
      </c>
      <c r="V382" s="412">
        <v>78.900000000000006</v>
      </c>
      <c r="W382" s="412">
        <v>41.2</v>
      </c>
      <c r="X382" s="412">
        <v>52.6</v>
      </c>
      <c r="Y382" s="412">
        <v>60.4</v>
      </c>
      <c r="Z382" s="413">
        <v>5.4</v>
      </c>
      <c r="AA382" s="413">
        <v>14</v>
      </c>
      <c r="AB382" s="413">
        <v>24.7</v>
      </c>
      <c r="AC382" s="411">
        <v>259</v>
      </c>
      <c r="AD382" s="411">
        <v>457</v>
      </c>
    </row>
    <row r="383" spans="1:30" s="228" customFormat="1" ht="13.5" hidden="1" customHeight="1" outlineLevel="1">
      <c r="A383" s="410" t="s">
        <v>1264</v>
      </c>
      <c r="B383" s="31" t="s">
        <v>1250</v>
      </c>
      <c r="C383" s="31">
        <v>2</v>
      </c>
      <c r="D383" s="31">
        <v>6</v>
      </c>
      <c r="E383" s="31" t="s">
        <v>215</v>
      </c>
      <c r="F383" s="53">
        <v>1.5</v>
      </c>
      <c r="G383" s="411">
        <v>964</v>
      </c>
      <c r="H383" s="412">
        <v>3.7</v>
      </c>
      <c r="I383" s="412">
        <v>1.85</v>
      </c>
      <c r="J383" s="412">
        <v>4.4400000000000004</v>
      </c>
      <c r="K383" s="412">
        <v>2.2200000000000002</v>
      </c>
      <c r="L383" s="412">
        <v>5.14</v>
      </c>
      <c r="M383" s="412">
        <v>2.57</v>
      </c>
      <c r="N383" s="412">
        <v>6.04</v>
      </c>
      <c r="O383" s="412">
        <v>3.02</v>
      </c>
      <c r="P383" s="412">
        <v>33.4</v>
      </c>
      <c r="Q383" s="412">
        <v>16.7</v>
      </c>
      <c r="R383" s="53" t="s">
        <v>213</v>
      </c>
      <c r="S383" s="53" t="s">
        <v>194</v>
      </c>
      <c r="T383" s="412">
        <v>79.599999999999994</v>
      </c>
      <c r="U383" s="412">
        <v>81.2</v>
      </c>
      <c r="V383" s="412">
        <v>81.099999999999994</v>
      </c>
      <c r="W383" s="412">
        <v>44.7</v>
      </c>
      <c r="X383" s="412">
        <v>56.7</v>
      </c>
      <c r="Y383" s="412">
        <v>64.400000000000006</v>
      </c>
      <c r="Z383" s="413">
        <v>8.1999999999999993</v>
      </c>
      <c r="AA383" s="413">
        <v>18.399999999999999</v>
      </c>
      <c r="AB383" s="413">
        <v>27.1</v>
      </c>
      <c r="AC383" s="411">
        <v>225</v>
      </c>
      <c r="AD383" s="411">
        <v>332</v>
      </c>
    </row>
    <row r="384" spans="1:30" s="228" customFormat="1" ht="13.5" hidden="1" customHeight="1" outlineLevel="1">
      <c r="A384" s="410" t="s">
        <v>1267</v>
      </c>
      <c r="B384" s="31" t="s">
        <v>1250</v>
      </c>
      <c r="C384" s="31">
        <v>3</v>
      </c>
      <c r="D384" s="31">
        <v>2</v>
      </c>
      <c r="E384" s="31" t="s">
        <v>1268</v>
      </c>
      <c r="F384" s="53">
        <v>2</v>
      </c>
      <c r="G384" s="411">
        <v>2943</v>
      </c>
      <c r="H384" s="412">
        <v>2.96</v>
      </c>
      <c r="I384" s="412">
        <v>1.48</v>
      </c>
      <c r="J384" s="412">
        <v>4.04</v>
      </c>
      <c r="K384" s="412">
        <v>2.02</v>
      </c>
      <c r="L384" s="412">
        <v>5.04</v>
      </c>
      <c r="M384" s="412">
        <v>2.52</v>
      </c>
      <c r="N384" s="412">
        <v>6.18</v>
      </c>
      <c r="O384" s="412">
        <v>3.09</v>
      </c>
      <c r="P384" s="412">
        <v>61.5</v>
      </c>
      <c r="Q384" s="412">
        <v>30.75</v>
      </c>
      <c r="R384" s="53" t="s">
        <v>202</v>
      </c>
      <c r="S384" s="53" t="s">
        <v>194</v>
      </c>
      <c r="T384" s="412">
        <v>81.905517087335255</v>
      </c>
      <c r="U384" s="412">
        <v>83.84266249720794</v>
      </c>
      <c r="V384" s="412">
        <v>84.2</v>
      </c>
      <c r="W384" s="412">
        <v>64.2</v>
      </c>
      <c r="X384" s="412">
        <v>75.83</v>
      </c>
      <c r="Y384" s="412">
        <v>81.8</v>
      </c>
      <c r="Z384" s="413">
        <v>3.5698000800000003</v>
      </c>
      <c r="AA384" s="413">
        <v>10.14885312</v>
      </c>
      <c r="AB384" s="413">
        <v>18.269410740000001</v>
      </c>
      <c r="AC384" s="411">
        <v>284.29752066115702</v>
      </c>
      <c r="AD384" s="411">
        <v>511.77685950413223</v>
      </c>
    </row>
    <row r="385" spans="1:30" s="228" customFormat="1" ht="13.5" hidden="1" customHeight="1" outlineLevel="1">
      <c r="A385" s="410" t="s">
        <v>1269</v>
      </c>
      <c r="B385" s="31" t="s">
        <v>1250</v>
      </c>
      <c r="C385" s="31">
        <v>5</v>
      </c>
      <c r="D385" s="31">
        <v>2</v>
      </c>
      <c r="E385" s="31" t="s">
        <v>1270</v>
      </c>
      <c r="F385" s="53">
        <v>3</v>
      </c>
      <c r="G385" s="411">
        <v>2938</v>
      </c>
      <c r="H385" s="412">
        <v>3.88</v>
      </c>
      <c r="I385" s="412">
        <v>1.94</v>
      </c>
      <c r="J385" s="412">
        <v>5.56</v>
      </c>
      <c r="K385" s="412">
        <v>2.78</v>
      </c>
      <c r="L385" s="412">
        <v>7.1</v>
      </c>
      <c r="M385" s="412">
        <v>3.55</v>
      </c>
      <c r="N385" s="412">
        <v>8.86</v>
      </c>
      <c r="O385" s="412">
        <v>4.43</v>
      </c>
      <c r="P385" s="412">
        <v>84.66</v>
      </c>
      <c r="Q385" s="412">
        <v>42.33</v>
      </c>
      <c r="R385" s="53" t="s">
        <v>193</v>
      </c>
      <c r="S385" s="53" t="s">
        <v>194</v>
      </c>
      <c r="T385" s="412">
        <v>84.437953138815203</v>
      </c>
      <c r="U385" s="412">
        <v>85.852530946065428</v>
      </c>
      <c r="V385" s="412">
        <v>85.9</v>
      </c>
      <c r="W385" s="412">
        <v>68.599999999999994</v>
      </c>
      <c r="X385" s="412">
        <v>79.5</v>
      </c>
      <c r="Y385" s="412">
        <v>84.9</v>
      </c>
      <c r="Z385" s="413">
        <v>5.3620757399999999</v>
      </c>
      <c r="AA385" s="413">
        <v>15.038889180000002</v>
      </c>
      <c r="AB385" s="413">
        <v>28.838674200000003</v>
      </c>
      <c r="AC385" s="411">
        <v>280.4676753782669</v>
      </c>
      <c r="AD385" s="411">
        <v>537.82668500687771</v>
      </c>
    </row>
    <row r="386" spans="1:30" s="228" customFormat="1" ht="13.5" hidden="1" customHeight="1" outlineLevel="1">
      <c r="A386" s="410" t="s">
        <v>1271</v>
      </c>
      <c r="B386" s="31" t="s">
        <v>1250</v>
      </c>
      <c r="C386" s="31">
        <v>3</v>
      </c>
      <c r="D386" s="31">
        <v>4</v>
      </c>
      <c r="E386" s="31" t="s">
        <v>1268</v>
      </c>
      <c r="F386" s="53">
        <v>2</v>
      </c>
      <c r="G386" s="411">
        <v>1472</v>
      </c>
      <c r="H386" s="412">
        <v>3.7</v>
      </c>
      <c r="I386" s="412">
        <v>1.85</v>
      </c>
      <c r="J386" s="412">
        <v>4.68</v>
      </c>
      <c r="K386" s="412">
        <v>2.34</v>
      </c>
      <c r="L386" s="412">
        <v>5.6</v>
      </c>
      <c r="M386" s="412">
        <v>2.8</v>
      </c>
      <c r="N386" s="412">
        <v>6.7</v>
      </c>
      <c r="O386" s="412">
        <v>3.35</v>
      </c>
      <c r="P386" s="412">
        <v>61.74</v>
      </c>
      <c r="Q386" s="412">
        <v>30.87</v>
      </c>
      <c r="R386" s="53" t="s">
        <v>202</v>
      </c>
      <c r="S386" s="53" t="s">
        <v>194</v>
      </c>
      <c r="T386" s="412">
        <v>81.565937072503417</v>
      </c>
      <c r="U386" s="412">
        <v>84.405380756953946</v>
      </c>
      <c r="V386" s="412">
        <v>85.3</v>
      </c>
      <c r="W386" s="412">
        <v>57.7</v>
      </c>
      <c r="X386" s="412">
        <v>69.8</v>
      </c>
      <c r="Y386" s="412">
        <v>76.900000000000006</v>
      </c>
      <c r="Z386" s="413">
        <v>7.1248489200000007</v>
      </c>
      <c r="AA386" s="413">
        <v>22.768538940000003</v>
      </c>
      <c r="AB386" s="413">
        <v>41.746009200000003</v>
      </c>
      <c r="AC386" s="411">
        <v>319.56521739130437</v>
      </c>
      <c r="AD386" s="411">
        <v>585.92132505175994</v>
      </c>
    </row>
    <row r="387" spans="1:30" s="228" customFormat="1" ht="13.5" hidden="1" customHeight="1" outlineLevel="1">
      <c r="A387" s="410" t="s">
        <v>1272</v>
      </c>
      <c r="B387" s="31" t="s">
        <v>1250</v>
      </c>
      <c r="C387" s="31">
        <v>5</v>
      </c>
      <c r="D387" s="31">
        <v>4</v>
      </c>
      <c r="E387" s="31" t="s">
        <v>1270</v>
      </c>
      <c r="F387" s="53">
        <v>3</v>
      </c>
      <c r="G387" s="411">
        <v>1468</v>
      </c>
      <c r="H387" s="412">
        <v>5.74</v>
      </c>
      <c r="I387" s="412">
        <v>2.87</v>
      </c>
      <c r="J387" s="412">
        <v>7</v>
      </c>
      <c r="K387" s="412">
        <v>3.5</v>
      </c>
      <c r="L387" s="412">
        <v>8.3000000000000007</v>
      </c>
      <c r="M387" s="412">
        <v>4.1500000000000004</v>
      </c>
      <c r="N387" s="412">
        <v>9.9</v>
      </c>
      <c r="O387" s="412">
        <v>4.95</v>
      </c>
      <c r="P387" s="412">
        <v>91.34</v>
      </c>
      <c r="Q387" s="412">
        <v>45.67</v>
      </c>
      <c r="R387" s="53" t="s">
        <v>202</v>
      </c>
      <c r="S387" s="53" t="s">
        <v>989</v>
      </c>
      <c r="T387" s="412">
        <v>84.836310249307488</v>
      </c>
      <c r="U387" s="412">
        <v>86.527080332409966</v>
      </c>
      <c r="V387" s="412">
        <v>86.7</v>
      </c>
      <c r="W387" s="412">
        <v>54.92</v>
      </c>
      <c r="X387" s="412">
        <v>68.16</v>
      </c>
      <c r="Y387" s="412">
        <v>76.099999999999994</v>
      </c>
      <c r="Z387" s="413">
        <v>10.73890272</v>
      </c>
      <c r="AA387" s="413">
        <v>34.724418960000001</v>
      </c>
      <c r="AB387" s="413">
        <v>48.52420398000001</v>
      </c>
      <c r="AC387" s="411">
        <v>323.35164835164835</v>
      </c>
      <c r="AD387" s="411">
        <v>451.85439560439568</v>
      </c>
    </row>
    <row r="388" spans="1:30" s="228" customFormat="1" ht="13.5" hidden="1" customHeight="1" outlineLevel="1">
      <c r="A388" s="410" t="s">
        <v>1273</v>
      </c>
      <c r="B388" s="31" t="s">
        <v>1250</v>
      </c>
      <c r="C388" s="31">
        <v>7.5</v>
      </c>
      <c r="D388" s="31">
        <v>2</v>
      </c>
      <c r="E388" s="31" t="s">
        <v>221</v>
      </c>
      <c r="F388" s="53">
        <v>5</v>
      </c>
      <c r="G388" s="411">
        <v>2941</v>
      </c>
      <c r="H388" s="412">
        <v>5.7</v>
      </c>
      <c r="I388" s="412">
        <v>2.85</v>
      </c>
      <c r="J388" s="412">
        <v>8.5399999999999991</v>
      </c>
      <c r="K388" s="412">
        <v>4.2699999999999996</v>
      </c>
      <c r="L388" s="412">
        <v>11.1</v>
      </c>
      <c r="M388" s="412">
        <v>5.55</v>
      </c>
      <c r="N388" s="412">
        <v>14</v>
      </c>
      <c r="O388" s="412">
        <v>7</v>
      </c>
      <c r="P388" s="412">
        <v>120</v>
      </c>
      <c r="Q388" s="412">
        <v>60</v>
      </c>
      <c r="R388" s="53" t="s">
        <v>213</v>
      </c>
      <c r="S388" s="53" t="s">
        <v>194</v>
      </c>
      <c r="T388" s="412">
        <v>87.679531079607415</v>
      </c>
      <c r="U388" s="412">
        <v>88.33135223555071</v>
      </c>
      <c r="V388" s="412">
        <v>87.9</v>
      </c>
      <c r="W388" s="412">
        <v>72.599999999999994</v>
      </c>
      <c r="X388" s="412">
        <v>83.12</v>
      </c>
      <c r="Y388" s="412">
        <v>88.1</v>
      </c>
      <c r="Z388" s="413">
        <v>8.93</v>
      </c>
      <c r="AA388" s="413">
        <v>20.717599999999997</v>
      </c>
      <c r="AB388" s="413">
        <v>32.505200000000002</v>
      </c>
      <c r="AC388" s="411">
        <v>232</v>
      </c>
      <c r="AD388" s="411">
        <v>364</v>
      </c>
    </row>
    <row r="389" spans="1:30" s="228" customFormat="1" ht="13.5" hidden="1" customHeight="1" outlineLevel="1">
      <c r="A389" s="410" t="s">
        <v>1274</v>
      </c>
      <c r="B389" s="31" t="s">
        <v>1250</v>
      </c>
      <c r="C389" s="31">
        <v>10</v>
      </c>
      <c r="D389" s="31">
        <v>2</v>
      </c>
      <c r="E389" s="31" t="s">
        <v>224</v>
      </c>
      <c r="F389" s="53">
        <v>7.5</v>
      </c>
      <c r="G389" s="411">
        <v>2923.4</v>
      </c>
      <c r="H389" s="412">
        <v>7.64</v>
      </c>
      <c r="I389" s="412">
        <v>3.82</v>
      </c>
      <c r="J389" s="412">
        <v>12.2</v>
      </c>
      <c r="K389" s="412">
        <v>6.1</v>
      </c>
      <c r="L389" s="412">
        <v>16.28</v>
      </c>
      <c r="M389" s="412">
        <v>8.14</v>
      </c>
      <c r="N389" s="412">
        <v>20.94</v>
      </c>
      <c r="O389" s="412">
        <v>10.47</v>
      </c>
      <c r="P389" s="412">
        <v>158</v>
      </c>
      <c r="Q389" s="412">
        <v>79</v>
      </c>
      <c r="R389" s="53" t="s">
        <v>222</v>
      </c>
      <c r="S389" s="53" t="s">
        <v>194</v>
      </c>
      <c r="T389" s="412">
        <v>90.26551232876713</v>
      </c>
      <c r="U389" s="412">
        <v>90.255736986301372</v>
      </c>
      <c r="V389" s="412">
        <v>89.2</v>
      </c>
      <c r="W389" s="412">
        <v>75.400000000000006</v>
      </c>
      <c r="X389" s="412">
        <v>84.85</v>
      </c>
      <c r="Y389" s="412">
        <v>89</v>
      </c>
      <c r="Z389" s="413">
        <v>13.48</v>
      </c>
      <c r="AA389" s="413">
        <v>27.634</v>
      </c>
      <c r="AB389" s="413">
        <v>48.3932</v>
      </c>
      <c r="AC389" s="411">
        <v>205</v>
      </c>
      <c r="AD389" s="411">
        <v>359</v>
      </c>
    </row>
    <row r="390" spans="1:30" s="228" customFormat="1" ht="13.5" hidden="1" customHeight="1" outlineLevel="1">
      <c r="A390" s="410" t="s">
        <v>1275</v>
      </c>
      <c r="B390" s="31" t="s">
        <v>1250</v>
      </c>
      <c r="C390" s="31">
        <v>7.5</v>
      </c>
      <c r="D390" s="31">
        <v>4</v>
      </c>
      <c r="E390" s="31" t="s">
        <v>221</v>
      </c>
      <c r="F390" s="53">
        <v>5</v>
      </c>
      <c r="G390" s="411">
        <v>1469.96</v>
      </c>
      <c r="H390" s="412">
        <v>7.68</v>
      </c>
      <c r="I390" s="412">
        <v>3.84</v>
      </c>
      <c r="J390" s="412">
        <v>10.08</v>
      </c>
      <c r="K390" s="412">
        <v>5.04</v>
      </c>
      <c r="L390" s="412">
        <v>12.4</v>
      </c>
      <c r="M390" s="412">
        <v>6.2</v>
      </c>
      <c r="N390" s="412">
        <v>15.14</v>
      </c>
      <c r="O390" s="412">
        <v>7.57</v>
      </c>
      <c r="P390" s="412">
        <v>126</v>
      </c>
      <c r="Q390" s="412">
        <v>63</v>
      </c>
      <c r="R390" s="53" t="s">
        <v>210</v>
      </c>
      <c r="S390" s="53" t="s">
        <v>194</v>
      </c>
      <c r="T390" s="412">
        <v>87.35299358904706</v>
      </c>
      <c r="U390" s="412">
        <v>88.438422253612956</v>
      </c>
      <c r="V390" s="412">
        <v>88.4</v>
      </c>
      <c r="W390" s="412">
        <v>61.76</v>
      </c>
      <c r="X390" s="412">
        <v>74.400000000000006</v>
      </c>
      <c r="Y390" s="412">
        <v>81.31</v>
      </c>
      <c r="Z390" s="413">
        <v>17.87</v>
      </c>
      <c r="AA390" s="413">
        <v>44.853699999999996</v>
      </c>
      <c r="AB390" s="413">
        <v>55.0396</v>
      </c>
      <c r="AC390" s="411">
        <v>251</v>
      </c>
      <c r="AD390" s="411">
        <v>308</v>
      </c>
    </row>
    <row r="391" spans="1:30" s="228" customFormat="1" ht="13.5" hidden="1" customHeight="1" outlineLevel="1">
      <c r="A391" s="410" t="s">
        <v>1276</v>
      </c>
      <c r="B391" s="31" t="s">
        <v>1250</v>
      </c>
      <c r="C391" s="31">
        <v>10</v>
      </c>
      <c r="D391" s="31">
        <v>4</v>
      </c>
      <c r="E391" s="31" t="s">
        <v>224</v>
      </c>
      <c r="F391" s="53">
        <v>7.5</v>
      </c>
      <c r="G391" s="411">
        <v>1477</v>
      </c>
      <c r="H391" s="412">
        <v>16.579999999999998</v>
      </c>
      <c r="I391" s="412">
        <v>8.2899999999999991</v>
      </c>
      <c r="J391" s="412">
        <v>15.84</v>
      </c>
      <c r="K391" s="412">
        <v>7.92</v>
      </c>
      <c r="L391" s="412">
        <v>19.22</v>
      </c>
      <c r="M391" s="412">
        <v>9.61</v>
      </c>
      <c r="N391" s="412">
        <v>20.84</v>
      </c>
      <c r="O391" s="412">
        <v>10.42</v>
      </c>
      <c r="P391" s="412">
        <v>154</v>
      </c>
      <c r="Q391" s="412">
        <v>77</v>
      </c>
      <c r="R391" s="53" t="s">
        <v>222</v>
      </c>
      <c r="S391" s="53" t="s">
        <v>194</v>
      </c>
      <c r="T391" s="412">
        <v>89.403508771929822</v>
      </c>
      <c r="U391" s="412">
        <v>90.317192982456149</v>
      </c>
      <c r="V391" s="412">
        <v>89.6</v>
      </c>
      <c r="W391" s="412">
        <v>58.94</v>
      </c>
      <c r="X391" s="412">
        <v>72.099999999999994</v>
      </c>
      <c r="Y391" s="412">
        <v>63.76</v>
      </c>
      <c r="Z391" s="413">
        <v>20</v>
      </c>
      <c r="AA391" s="413">
        <v>41</v>
      </c>
      <c r="AB391" s="413">
        <v>89.2</v>
      </c>
      <c r="AC391" s="411">
        <v>205</v>
      </c>
      <c r="AD391" s="411">
        <v>446</v>
      </c>
    </row>
    <row r="392" spans="1:30" s="228" customFormat="1" ht="13.5" hidden="1" customHeight="1" outlineLevel="1">
      <c r="A392" s="410" t="s">
        <v>1277</v>
      </c>
      <c r="B392" s="31" t="s">
        <v>1250</v>
      </c>
      <c r="C392" s="31">
        <v>3</v>
      </c>
      <c r="D392" s="31">
        <v>6</v>
      </c>
      <c r="E392" s="31" t="s">
        <v>221</v>
      </c>
      <c r="F392" s="53">
        <v>2</v>
      </c>
      <c r="G392" s="411">
        <v>980</v>
      </c>
      <c r="H392" s="412">
        <v>5.04</v>
      </c>
      <c r="I392" s="412">
        <v>2.52</v>
      </c>
      <c r="J392" s="412">
        <v>5.8</v>
      </c>
      <c r="K392" s="412">
        <v>2.9</v>
      </c>
      <c r="L392" s="412">
        <v>6.58</v>
      </c>
      <c r="M392" s="412">
        <v>3.29</v>
      </c>
      <c r="N392" s="412">
        <v>7.54</v>
      </c>
      <c r="O392" s="412">
        <v>3.77</v>
      </c>
      <c r="P392" s="412">
        <v>59.8</v>
      </c>
      <c r="Q392" s="412">
        <v>29.9</v>
      </c>
      <c r="R392" s="53" t="s">
        <v>193</v>
      </c>
      <c r="S392" s="53" t="s">
        <v>194</v>
      </c>
      <c r="T392" s="412">
        <v>79.7</v>
      </c>
      <c r="U392" s="412">
        <v>81.900000000000006</v>
      </c>
      <c r="V392" s="412">
        <v>82.5</v>
      </c>
      <c r="W392" s="412">
        <v>45.1</v>
      </c>
      <c r="X392" s="412">
        <v>58.2</v>
      </c>
      <c r="Y392" s="412">
        <v>67.2</v>
      </c>
      <c r="Z392" s="413">
        <v>10.7</v>
      </c>
      <c r="AA392" s="413">
        <v>34.9</v>
      </c>
      <c r="AB392" s="413">
        <v>64.599999999999994</v>
      </c>
      <c r="AC392" s="411">
        <v>326</v>
      </c>
      <c r="AD392" s="411">
        <v>602</v>
      </c>
    </row>
    <row r="393" spans="1:30" s="228" customFormat="1" ht="13.5" hidden="1" customHeight="1" outlineLevel="1">
      <c r="A393" s="410" t="s">
        <v>1278</v>
      </c>
      <c r="B393" s="31" t="s">
        <v>1250</v>
      </c>
      <c r="C393" s="31">
        <v>5</v>
      </c>
      <c r="D393" s="31">
        <v>6</v>
      </c>
      <c r="E393" s="31" t="s">
        <v>224</v>
      </c>
      <c r="F393" s="53">
        <v>3</v>
      </c>
      <c r="G393" s="411">
        <v>976</v>
      </c>
      <c r="H393" s="412">
        <v>7.04</v>
      </c>
      <c r="I393" s="412">
        <v>3.52</v>
      </c>
      <c r="J393" s="412">
        <v>8.2200000000000006</v>
      </c>
      <c r="K393" s="412">
        <v>4.1100000000000003</v>
      </c>
      <c r="L393" s="412">
        <v>9.44</v>
      </c>
      <c r="M393" s="412">
        <v>4.72</v>
      </c>
      <c r="N393" s="412">
        <v>10.96</v>
      </c>
      <c r="O393" s="412">
        <v>5.48</v>
      </c>
      <c r="P393" s="412">
        <v>82.8</v>
      </c>
      <c r="Q393" s="412">
        <v>41.4</v>
      </c>
      <c r="R393" s="53" t="s">
        <v>193</v>
      </c>
      <c r="S393" s="53" t="s">
        <v>194</v>
      </c>
      <c r="T393" s="412">
        <v>81.7</v>
      </c>
      <c r="U393" s="412">
        <v>83.9</v>
      </c>
      <c r="V393" s="412">
        <v>84.4</v>
      </c>
      <c r="W393" s="412">
        <v>48.3</v>
      </c>
      <c r="X393" s="412">
        <v>61.6</v>
      </c>
      <c r="Y393" s="412">
        <v>70.400000000000006</v>
      </c>
      <c r="Z393" s="413">
        <v>16.2</v>
      </c>
      <c r="AA393" s="413">
        <v>50.9</v>
      </c>
      <c r="AB393" s="413">
        <v>99.3</v>
      </c>
      <c r="AC393" s="411">
        <v>314</v>
      </c>
      <c r="AD393" s="411">
        <v>612</v>
      </c>
    </row>
    <row r="394" spans="1:30" s="228" customFormat="1" ht="13.5" hidden="1" customHeight="1" outlineLevel="1">
      <c r="A394" s="410" t="s">
        <v>1281</v>
      </c>
      <c r="B394" s="31" t="s">
        <v>1250</v>
      </c>
      <c r="C394" s="31">
        <v>15</v>
      </c>
      <c r="D394" s="31">
        <v>2</v>
      </c>
      <c r="E394" s="31" t="s">
        <v>230</v>
      </c>
      <c r="F394" s="53">
        <v>10</v>
      </c>
      <c r="G394" s="411">
        <v>2955</v>
      </c>
      <c r="H394" s="412">
        <v>8.9600000000000009</v>
      </c>
      <c r="I394" s="412">
        <v>4.4800000000000004</v>
      </c>
      <c r="J394" s="412">
        <v>15.9</v>
      </c>
      <c r="K394" s="412">
        <v>7.95</v>
      </c>
      <c r="L394" s="412">
        <v>21.4</v>
      </c>
      <c r="M394" s="412">
        <v>10.7</v>
      </c>
      <c r="N394" s="412">
        <v>27.2</v>
      </c>
      <c r="O394" s="412">
        <v>13.6</v>
      </c>
      <c r="P394" s="412">
        <v>225.4</v>
      </c>
      <c r="Q394" s="412">
        <v>112.7</v>
      </c>
      <c r="R394" s="53" t="s">
        <v>213</v>
      </c>
      <c r="S394" s="53" t="s">
        <v>989</v>
      </c>
      <c r="T394" s="412">
        <v>87.6</v>
      </c>
      <c r="U394" s="412">
        <v>89.6</v>
      </c>
      <c r="V394" s="412">
        <v>90.1</v>
      </c>
      <c r="W394" s="412">
        <v>79.599999999999994</v>
      </c>
      <c r="X394" s="412">
        <v>87.2</v>
      </c>
      <c r="Y394" s="412">
        <v>90.5</v>
      </c>
      <c r="Z394" s="413">
        <v>17.78</v>
      </c>
      <c r="AA394" s="413">
        <v>71.31</v>
      </c>
      <c r="AB394" s="413">
        <v>105.03</v>
      </c>
      <c r="AC394" s="411">
        <v>401</v>
      </c>
      <c r="AD394" s="411">
        <v>591</v>
      </c>
    </row>
    <row r="395" spans="1:30" s="228" customFormat="1" ht="13.5" hidden="1" customHeight="1" outlineLevel="1">
      <c r="A395" s="410" t="s">
        <v>1282</v>
      </c>
      <c r="B395" s="31" t="s">
        <v>1250</v>
      </c>
      <c r="C395" s="31">
        <v>20</v>
      </c>
      <c r="D395" s="31">
        <v>2</v>
      </c>
      <c r="E395" s="31" t="s">
        <v>233</v>
      </c>
      <c r="F395" s="53">
        <v>15</v>
      </c>
      <c r="G395" s="411">
        <v>2927</v>
      </c>
      <c r="H395" s="412">
        <v>9.4</v>
      </c>
      <c r="I395" s="412">
        <v>4.7</v>
      </c>
      <c r="J395" s="412">
        <v>21.2</v>
      </c>
      <c r="K395" s="412">
        <v>10.6</v>
      </c>
      <c r="L395" s="412">
        <v>30</v>
      </c>
      <c r="M395" s="412">
        <v>15</v>
      </c>
      <c r="N395" s="412">
        <v>39.799999999999997</v>
      </c>
      <c r="O395" s="412">
        <v>19.899999999999999</v>
      </c>
      <c r="P395" s="412">
        <v>251.8</v>
      </c>
      <c r="Q395" s="412">
        <v>125.9</v>
      </c>
      <c r="R395" s="53" t="s">
        <v>2179</v>
      </c>
      <c r="S395" s="53" t="s">
        <v>194</v>
      </c>
      <c r="T395" s="412">
        <v>92.2</v>
      </c>
      <c r="U395" s="412">
        <v>92.2</v>
      </c>
      <c r="V395" s="412">
        <v>91.2</v>
      </c>
      <c r="W395" s="412">
        <v>86.1</v>
      </c>
      <c r="X395" s="412">
        <v>91</v>
      </c>
      <c r="Y395" s="412">
        <v>92.6</v>
      </c>
      <c r="Z395" s="413">
        <v>26.92</v>
      </c>
      <c r="AA395" s="413">
        <v>53.77</v>
      </c>
      <c r="AB395" s="413">
        <v>79.77</v>
      </c>
      <c r="AC395" s="411">
        <v>200</v>
      </c>
      <c r="AD395" s="411">
        <v>296</v>
      </c>
    </row>
    <row r="396" spans="1:30" s="228" customFormat="1" ht="13.5" hidden="1" customHeight="1" outlineLevel="1">
      <c r="A396" s="410" t="s">
        <v>1283</v>
      </c>
      <c r="B396" s="31" t="s">
        <v>1250</v>
      </c>
      <c r="C396" s="31">
        <v>15</v>
      </c>
      <c r="D396" s="31">
        <v>4</v>
      </c>
      <c r="E396" s="31" t="s">
        <v>230</v>
      </c>
      <c r="F396" s="53">
        <v>10</v>
      </c>
      <c r="G396" s="411">
        <v>1476</v>
      </c>
      <c r="H396" s="412">
        <v>15.5</v>
      </c>
      <c r="I396" s="412">
        <v>7.75</v>
      </c>
      <c r="J396" s="412">
        <v>22.2</v>
      </c>
      <c r="K396" s="412">
        <v>11.1</v>
      </c>
      <c r="L396" s="412">
        <v>26.6</v>
      </c>
      <c r="M396" s="412">
        <v>13.3</v>
      </c>
      <c r="N396" s="412">
        <v>31.8</v>
      </c>
      <c r="O396" s="412">
        <v>15.9</v>
      </c>
      <c r="P396" s="412">
        <v>220</v>
      </c>
      <c r="Q396" s="412">
        <v>110</v>
      </c>
      <c r="R396" s="53" t="s">
        <v>213</v>
      </c>
      <c r="S396" s="53" t="s">
        <v>989</v>
      </c>
      <c r="T396" s="412">
        <v>88.64</v>
      </c>
      <c r="U396" s="412">
        <v>90.1</v>
      </c>
      <c r="V396" s="412">
        <v>90.4</v>
      </c>
      <c r="W396" s="412">
        <v>56.15</v>
      </c>
      <c r="X396" s="412">
        <v>69.268000000000001</v>
      </c>
      <c r="Y396" s="412">
        <v>76.900000000000006</v>
      </c>
      <c r="Z396" s="413">
        <v>35.579990880000004</v>
      </c>
      <c r="AA396" s="413">
        <v>81.833979024000001</v>
      </c>
      <c r="AB396" s="413">
        <v>117.41396990400001</v>
      </c>
      <c r="AC396" s="411">
        <v>230</v>
      </c>
      <c r="AD396" s="411">
        <v>330</v>
      </c>
    </row>
    <row r="397" spans="1:30" s="228" customFormat="1" ht="13.5" hidden="1" customHeight="1" outlineLevel="1">
      <c r="A397" s="410" t="s">
        <v>1284</v>
      </c>
      <c r="B397" s="31" t="s">
        <v>1250</v>
      </c>
      <c r="C397" s="31">
        <v>20</v>
      </c>
      <c r="D397" s="31">
        <v>4</v>
      </c>
      <c r="E397" s="31" t="s">
        <v>233</v>
      </c>
      <c r="F397" s="53">
        <v>15</v>
      </c>
      <c r="G397" s="411">
        <v>1472</v>
      </c>
      <c r="H397" s="412">
        <v>18.8</v>
      </c>
      <c r="I397" s="412">
        <v>9.4</v>
      </c>
      <c r="J397" s="412">
        <v>27.2</v>
      </c>
      <c r="K397" s="412">
        <v>13.6</v>
      </c>
      <c r="L397" s="412">
        <v>35</v>
      </c>
      <c r="M397" s="412">
        <v>17.5</v>
      </c>
      <c r="N397" s="412">
        <v>43.8</v>
      </c>
      <c r="O397" s="412">
        <v>21.9</v>
      </c>
      <c r="P397" s="412">
        <v>315.60000000000002</v>
      </c>
      <c r="Q397" s="412">
        <v>157.80000000000001</v>
      </c>
      <c r="R397" s="53" t="s">
        <v>222</v>
      </c>
      <c r="S397" s="53" t="s">
        <v>989</v>
      </c>
      <c r="T397" s="412">
        <v>91.401506996770706</v>
      </c>
      <c r="U397" s="412">
        <v>91.893972012917104</v>
      </c>
      <c r="V397" s="412">
        <v>91.5</v>
      </c>
      <c r="W397" s="412">
        <v>67.2</v>
      </c>
      <c r="X397" s="412">
        <v>78.099999999999994</v>
      </c>
      <c r="Y397" s="412">
        <v>83.5</v>
      </c>
      <c r="Z397" s="413">
        <v>53.547001199999997</v>
      </c>
      <c r="AA397" s="413">
        <v>139.98926760000001</v>
      </c>
      <c r="AB397" s="413">
        <v>165.73018139999999</v>
      </c>
      <c r="AC397" s="411">
        <v>261.43250688705234</v>
      </c>
      <c r="AD397" s="411">
        <v>309.50413223140498</v>
      </c>
    </row>
    <row r="398" spans="1:30" s="228" customFormat="1" ht="13.5" hidden="1" customHeight="1" outlineLevel="1">
      <c r="A398" s="410" t="s">
        <v>1285</v>
      </c>
      <c r="B398" s="31" t="s">
        <v>1250</v>
      </c>
      <c r="C398" s="31">
        <v>7.5</v>
      </c>
      <c r="D398" s="31">
        <v>6</v>
      </c>
      <c r="E398" s="31" t="s">
        <v>230</v>
      </c>
      <c r="F398" s="53">
        <v>5</v>
      </c>
      <c r="G398" s="411">
        <v>982</v>
      </c>
      <c r="H398" s="412">
        <v>10</v>
      </c>
      <c r="I398" s="412">
        <v>5</v>
      </c>
      <c r="J398" s="412">
        <v>11.949588477366241</v>
      </c>
      <c r="K398" s="412">
        <v>5.9747942386831205</v>
      </c>
      <c r="L398" s="412">
        <v>14.277160493827143</v>
      </c>
      <c r="M398" s="412">
        <v>7.1385802469135715</v>
      </c>
      <c r="N398" s="412">
        <v>16.8</v>
      </c>
      <c r="O398" s="412">
        <v>8.4</v>
      </c>
      <c r="P398" s="412">
        <v>118.4</v>
      </c>
      <c r="Q398" s="412">
        <v>59.2</v>
      </c>
      <c r="R398" s="53" t="s">
        <v>213</v>
      </c>
      <c r="S398" s="53" t="s">
        <v>194</v>
      </c>
      <c r="T398" s="412">
        <v>85.2</v>
      </c>
      <c r="U398" s="412">
        <v>86.4</v>
      </c>
      <c r="V398" s="412">
        <v>86.5</v>
      </c>
      <c r="W398" s="412">
        <v>52.2</v>
      </c>
      <c r="X398" s="412">
        <v>64.7</v>
      </c>
      <c r="Y398" s="412">
        <v>73.12</v>
      </c>
      <c r="Z398" s="413">
        <v>26.751373740000005</v>
      </c>
      <c r="AA398" s="413">
        <v>57.836470025880011</v>
      </c>
      <c r="AB398" s="413">
        <v>92.693510009100009</v>
      </c>
      <c r="AC398" s="411">
        <v>216.2</v>
      </c>
      <c r="AD398" s="411">
        <v>346.5</v>
      </c>
    </row>
    <row r="399" spans="1:30" s="228" customFormat="1" ht="13.5" hidden="1" customHeight="1" outlineLevel="1">
      <c r="A399" s="410" t="s">
        <v>1286</v>
      </c>
      <c r="B399" s="31" t="s">
        <v>1250</v>
      </c>
      <c r="C399" s="31">
        <v>10</v>
      </c>
      <c r="D399" s="31">
        <v>6</v>
      </c>
      <c r="E399" s="31" t="s">
        <v>233</v>
      </c>
      <c r="F399" s="53">
        <v>7.5</v>
      </c>
      <c r="G399" s="411">
        <v>980</v>
      </c>
      <c r="H399" s="412">
        <v>12.48</v>
      </c>
      <c r="I399" s="412">
        <v>6.24</v>
      </c>
      <c r="J399" s="412">
        <v>16.548000000000002</v>
      </c>
      <c r="K399" s="412">
        <v>8.2740000000000009</v>
      </c>
      <c r="L399" s="412">
        <v>19.404</v>
      </c>
      <c r="M399" s="412">
        <v>9.702</v>
      </c>
      <c r="N399" s="412">
        <v>24.56</v>
      </c>
      <c r="O399" s="412">
        <v>12.28</v>
      </c>
      <c r="P399" s="412">
        <v>157.24</v>
      </c>
      <c r="Q399" s="412">
        <v>78.62</v>
      </c>
      <c r="R399" s="53" t="s">
        <v>222</v>
      </c>
      <c r="S399" s="53" t="s">
        <v>194</v>
      </c>
      <c r="T399" s="412">
        <v>0</v>
      </c>
      <c r="U399" s="412">
        <v>0</v>
      </c>
      <c r="V399" s="412">
        <v>88</v>
      </c>
      <c r="W399" s="412">
        <v>0</v>
      </c>
      <c r="X399" s="412">
        <v>0</v>
      </c>
      <c r="Y399" s="412">
        <v>75.56</v>
      </c>
      <c r="Z399" s="413">
        <v>40.204504620000002</v>
      </c>
      <c r="AA399" s="413">
        <v>82.379029966380003</v>
      </c>
      <c r="AB399" s="413">
        <v>124.83096639463801</v>
      </c>
      <c r="AC399" s="411">
        <v>204.9</v>
      </c>
      <c r="AD399" s="411">
        <v>310.49</v>
      </c>
    </row>
    <row r="400" spans="1:30" s="228" customFormat="1" ht="13.5" hidden="1" customHeight="1" outlineLevel="1">
      <c r="A400" s="410" t="s">
        <v>1289</v>
      </c>
      <c r="B400" s="31" t="s">
        <v>1250</v>
      </c>
      <c r="C400" s="31">
        <v>25</v>
      </c>
      <c r="D400" s="31">
        <v>4</v>
      </c>
      <c r="E400" s="31" t="s">
        <v>298</v>
      </c>
      <c r="F400" s="53">
        <v>20</v>
      </c>
      <c r="G400" s="411">
        <v>1477.5</v>
      </c>
      <c r="H400" s="412">
        <v>21.9</v>
      </c>
      <c r="I400" s="412">
        <v>10.95</v>
      </c>
      <c r="J400" s="412">
        <v>33.758695062681205</v>
      </c>
      <c r="K400" s="412">
        <v>16.879347531340603</v>
      </c>
      <c r="L400" s="412">
        <v>44.97808556350514</v>
      </c>
      <c r="M400" s="412">
        <v>22.48904278175257</v>
      </c>
      <c r="N400" s="412">
        <v>57.6</v>
      </c>
      <c r="O400" s="412">
        <v>28.8</v>
      </c>
      <c r="P400" s="412">
        <v>357.62</v>
      </c>
      <c r="Q400" s="412">
        <v>178.81</v>
      </c>
      <c r="R400" s="53" t="s">
        <v>231</v>
      </c>
      <c r="S400" s="53" t="s">
        <v>194</v>
      </c>
      <c r="T400" s="412">
        <v>92.3</v>
      </c>
      <c r="U400" s="412">
        <v>92.63</v>
      </c>
      <c r="V400" s="412">
        <v>92.1</v>
      </c>
      <c r="W400" s="412">
        <v>71.55</v>
      </c>
      <c r="X400" s="412">
        <v>80.31</v>
      </c>
      <c r="Y400" s="412">
        <v>84.1</v>
      </c>
      <c r="Z400" s="413">
        <v>71.100976800000012</v>
      </c>
      <c r="AA400" s="413">
        <v>131.53680708000002</v>
      </c>
      <c r="AB400" s="413">
        <v>213.30293040000004</v>
      </c>
      <c r="AC400" s="411">
        <v>185</v>
      </c>
      <c r="AD400" s="411">
        <v>300</v>
      </c>
    </row>
    <row r="401" spans="1:30" s="228" customFormat="1" ht="13.5" hidden="1" customHeight="1" outlineLevel="1">
      <c r="A401" s="410" t="s">
        <v>1290</v>
      </c>
      <c r="B401" s="31" t="s">
        <v>1250</v>
      </c>
      <c r="C401" s="31">
        <v>30</v>
      </c>
      <c r="D401" s="31">
        <v>4</v>
      </c>
      <c r="E401" s="31" t="s">
        <v>302</v>
      </c>
      <c r="F401" s="53">
        <v>25</v>
      </c>
      <c r="G401" s="411">
        <v>1472.3</v>
      </c>
      <c r="H401" s="412">
        <v>25.06</v>
      </c>
      <c r="I401" s="412">
        <v>12.53</v>
      </c>
      <c r="J401" s="412">
        <v>41.54</v>
      </c>
      <c r="K401" s="412">
        <v>20.77</v>
      </c>
      <c r="L401" s="412">
        <v>55.647199999999998</v>
      </c>
      <c r="M401" s="412">
        <v>27.823599999999999</v>
      </c>
      <c r="N401" s="412">
        <v>71.66</v>
      </c>
      <c r="O401" s="412">
        <v>35.83</v>
      </c>
      <c r="P401" s="412">
        <v>429.5</v>
      </c>
      <c r="Q401" s="412">
        <v>214.75</v>
      </c>
      <c r="R401" s="53" t="s">
        <v>231</v>
      </c>
      <c r="S401" s="53" t="s">
        <v>194</v>
      </c>
      <c r="T401" s="412">
        <v>93.649000000000001</v>
      </c>
      <c r="U401" s="412">
        <v>93.59</v>
      </c>
      <c r="V401" s="412">
        <v>92.6</v>
      </c>
      <c r="W401" s="412">
        <v>72.41</v>
      </c>
      <c r="X401" s="412">
        <v>81.150000000000006</v>
      </c>
      <c r="Y401" s="412">
        <v>84.94</v>
      </c>
      <c r="Z401" s="413">
        <v>89.144693568000008</v>
      </c>
      <c r="AA401" s="413">
        <v>154.88890507440001</v>
      </c>
      <c r="AB401" s="413">
        <v>236.02840515999361</v>
      </c>
      <c r="AC401" s="411">
        <v>173.75</v>
      </c>
      <c r="AD401" s="411">
        <v>264.77</v>
      </c>
    </row>
    <row r="402" spans="1:30" s="228" customFormat="1" ht="13.5" hidden="1" customHeight="1" outlineLevel="1">
      <c r="A402" s="410" t="s">
        <v>1291</v>
      </c>
      <c r="B402" s="31" t="s">
        <v>1250</v>
      </c>
      <c r="C402" s="31">
        <v>15</v>
      </c>
      <c r="D402" s="31">
        <v>6</v>
      </c>
      <c r="E402" s="31" t="s">
        <v>1292</v>
      </c>
      <c r="F402" s="53">
        <v>10</v>
      </c>
      <c r="G402" s="411">
        <v>988</v>
      </c>
      <c r="H402" s="412">
        <v>22.64</v>
      </c>
      <c r="I402" s="412">
        <v>11.32</v>
      </c>
      <c r="J402" s="412">
        <v>26.92</v>
      </c>
      <c r="K402" s="412">
        <v>13.46</v>
      </c>
      <c r="L402" s="412">
        <v>31.2</v>
      </c>
      <c r="M402" s="412">
        <v>15.6</v>
      </c>
      <c r="N402" s="412">
        <v>36.4</v>
      </c>
      <c r="O402" s="412">
        <v>18.2</v>
      </c>
      <c r="P402" s="412">
        <v>224</v>
      </c>
      <c r="Q402" s="412">
        <v>112</v>
      </c>
      <c r="R402" s="53" t="s">
        <v>213</v>
      </c>
      <c r="S402" s="53" t="s">
        <v>194</v>
      </c>
      <c r="T402" s="412">
        <v>87.1634644642469</v>
      </c>
      <c r="U402" s="412">
        <v>88.790154314279505</v>
      </c>
      <c r="V402" s="412">
        <v>89.1</v>
      </c>
      <c r="W402" s="412">
        <v>45.7</v>
      </c>
      <c r="X402" s="412">
        <v>59.5</v>
      </c>
      <c r="Y402" s="412">
        <v>67.64</v>
      </c>
      <c r="Z402" s="413">
        <v>72.099999999999994</v>
      </c>
      <c r="AA402" s="413">
        <v>137.71099999999998</v>
      </c>
      <c r="AB402" s="413">
        <v>206.20599999999999</v>
      </c>
      <c r="AC402" s="411">
        <v>191</v>
      </c>
      <c r="AD402" s="411">
        <v>286</v>
      </c>
    </row>
    <row r="403" spans="1:30" s="228" customFormat="1" ht="13.5" hidden="1" customHeight="1" outlineLevel="1">
      <c r="A403" s="410" t="s">
        <v>1293</v>
      </c>
      <c r="B403" s="31" t="s">
        <v>1250</v>
      </c>
      <c r="C403" s="31">
        <v>20</v>
      </c>
      <c r="D403" s="31">
        <v>6</v>
      </c>
      <c r="E403" s="31" t="s">
        <v>1294</v>
      </c>
      <c r="F403" s="53">
        <v>15</v>
      </c>
      <c r="G403" s="411">
        <v>983</v>
      </c>
      <c r="H403" s="412">
        <v>24.24</v>
      </c>
      <c r="I403" s="412">
        <v>12.12</v>
      </c>
      <c r="J403" s="412">
        <v>32.4</v>
      </c>
      <c r="K403" s="412">
        <v>16.2</v>
      </c>
      <c r="L403" s="412">
        <v>40.200000000000003</v>
      </c>
      <c r="M403" s="412">
        <v>20.100000000000001</v>
      </c>
      <c r="N403" s="412">
        <v>49.5</v>
      </c>
      <c r="O403" s="412">
        <v>24.75</v>
      </c>
      <c r="P403" s="412">
        <v>298</v>
      </c>
      <c r="Q403" s="412">
        <v>149</v>
      </c>
      <c r="R403" s="53" t="s">
        <v>222</v>
      </c>
      <c r="S403" s="53" t="s">
        <v>194</v>
      </c>
      <c r="T403" s="412">
        <v>90.036050665800573</v>
      </c>
      <c r="U403" s="412">
        <v>90.720363754465723</v>
      </c>
      <c r="V403" s="412">
        <v>90.3</v>
      </c>
      <c r="W403" s="412">
        <v>56.9</v>
      </c>
      <c r="X403" s="412">
        <v>68.5</v>
      </c>
      <c r="Y403" s="412">
        <v>74.36</v>
      </c>
      <c r="Z403" s="413">
        <v>108.7</v>
      </c>
      <c r="AA403" s="413">
        <v>208.70400000000001</v>
      </c>
      <c r="AB403" s="413">
        <v>260.88</v>
      </c>
      <c r="AC403" s="411">
        <v>192</v>
      </c>
      <c r="AD403" s="411">
        <v>240</v>
      </c>
    </row>
    <row r="404" spans="1:30" s="228" customFormat="1" ht="13.5" hidden="1" customHeight="1" outlineLevel="1">
      <c r="A404" s="410" t="s">
        <v>1297</v>
      </c>
      <c r="B404" s="31" t="s">
        <v>1250</v>
      </c>
      <c r="C404" s="31">
        <v>25</v>
      </c>
      <c r="D404" s="31">
        <v>2</v>
      </c>
      <c r="E404" s="31" t="s">
        <v>308</v>
      </c>
      <c r="F404" s="53">
        <v>20</v>
      </c>
      <c r="G404" s="411">
        <v>2942</v>
      </c>
      <c r="H404" s="412">
        <v>20.56</v>
      </c>
      <c r="I404" s="412">
        <v>10.28</v>
      </c>
      <c r="J404" s="412">
        <v>32.5</v>
      </c>
      <c r="K404" s="412">
        <v>16.25</v>
      </c>
      <c r="L404" s="412">
        <v>44.28</v>
      </c>
      <c r="M404" s="412">
        <v>22.14</v>
      </c>
      <c r="N404" s="412">
        <v>57.82</v>
      </c>
      <c r="O404" s="412">
        <v>28.91</v>
      </c>
      <c r="P404" s="412">
        <v>325.3</v>
      </c>
      <c r="Q404" s="412">
        <v>162.65</v>
      </c>
      <c r="R404" s="53" t="s">
        <v>2179</v>
      </c>
      <c r="S404" s="53" t="s">
        <v>194</v>
      </c>
      <c r="T404" s="412">
        <v>91.697866490707142</v>
      </c>
      <c r="U404" s="412">
        <v>92.526613878807865</v>
      </c>
      <c r="V404" s="412">
        <v>91.9</v>
      </c>
      <c r="W404" s="412">
        <v>76.8</v>
      </c>
      <c r="X404" s="412">
        <v>83.9</v>
      </c>
      <c r="Y404" s="412">
        <v>86.2</v>
      </c>
      <c r="Z404" s="413">
        <v>35.720127660000003</v>
      </c>
      <c r="AA404" s="413">
        <v>52.765185480000007</v>
      </c>
      <c r="AB404" s="413">
        <v>95.595410820000012</v>
      </c>
      <c r="AC404" s="411">
        <v>147.71835639066694</v>
      </c>
      <c r="AD404" s="411">
        <v>267.6233739417716</v>
      </c>
    </row>
    <row r="405" spans="1:30" s="228" customFormat="1" ht="13.5" hidden="1" customHeight="1" outlineLevel="1">
      <c r="A405" s="410" t="s">
        <v>1298</v>
      </c>
      <c r="B405" s="31" t="s">
        <v>1250</v>
      </c>
      <c r="C405" s="31">
        <v>30</v>
      </c>
      <c r="D405" s="31">
        <v>2</v>
      </c>
      <c r="E405" s="31" t="s">
        <v>310</v>
      </c>
      <c r="F405" s="53">
        <v>25</v>
      </c>
      <c r="G405" s="411">
        <v>2942</v>
      </c>
      <c r="H405" s="412">
        <v>22.74</v>
      </c>
      <c r="I405" s="412">
        <v>11.37</v>
      </c>
      <c r="J405" s="412">
        <v>39.56</v>
      </c>
      <c r="K405" s="412">
        <v>19.78</v>
      </c>
      <c r="L405" s="412">
        <v>53.82</v>
      </c>
      <c r="M405" s="412">
        <v>26.91</v>
      </c>
      <c r="N405" s="412">
        <v>70.08</v>
      </c>
      <c r="O405" s="412">
        <v>35.04</v>
      </c>
      <c r="P405" s="412">
        <v>450</v>
      </c>
      <c r="Q405" s="412">
        <v>225</v>
      </c>
      <c r="R405" s="53" t="s">
        <v>231</v>
      </c>
      <c r="S405" s="53" t="s">
        <v>194</v>
      </c>
      <c r="T405" s="412">
        <v>93.221778741865521</v>
      </c>
      <c r="U405" s="412">
        <v>93.372104121475061</v>
      </c>
      <c r="V405" s="412">
        <v>92.4</v>
      </c>
      <c r="W405" s="412">
        <v>76.900000000000006</v>
      </c>
      <c r="X405" s="412">
        <v>84.73</v>
      </c>
      <c r="Y405" s="412">
        <v>87.7</v>
      </c>
      <c r="Z405" s="413">
        <v>44.652003480000005</v>
      </c>
      <c r="AA405" s="413">
        <v>95.447898420000001</v>
      </c>
      <c r="AB405" s="413">
        <v>129.26511612000002</v>
      </c>
      <c r="AC405" s="411">
        <v>213.75949785265939</v>
      </c>
      <c r="AD405" s="411">
        <v>289.49454905847375</v>
      </c>
    </row>
    <row r="406" spans="1:30" s="228" customFormat="1" ht="13.5" hidden="1" customHeight="1" outlineLevel="1">
      <c r="A406" s="414" t="s">
        <v>1299</v>
      </c>
      <c r="B406" s="31" t="s">
        <v>1250</v>
      </c>
      <c r="C406" s="31">
        <v>25</v>
      </c>
      <c r="D406" s="31">
        <v>4</v>
      </c>
      <c r="E406" s="31" t="s">
        <v>308</v>
      </c>
      <c r="F406" s="53">
        <v>20</v>
      </c>
      <c r="G406" s="411">
        <v>1477.5</v>
      </c>
      <c r="H406" s="412">
        <v>21.9</v>
      </c>
      <c r="I406" s="412">
        <v>10.95</v>
      </c>
      <c r="J406" s="412">
        <v>33.758695062681205</v>
      </c>
      <c r="K406" s="412">
        <v>16.879347531340603</v>
      </c>
      <c r="L406" s="412">
        <v>44.97808556350514</v>
      </c>
      <c r="M406" s="412">
        <v>22.48904278175257</v>
      </c>
      <c r="N406" s="412">
        <v>57.6</v>
      </c>
      <c r="O406" s="412">
        <v>28.8</v>
      </c>
      <c r="P406" s="412">
        <v>357.62</v>
      </c>
      <c r="Q406" s="412">
        <v>178.81</v>
      </c>
      <c r="R406" s="53" t="s">
        <v>231</v>
      </c>
      <c r="S406" s="53" t="s">
        <v>194</v>
      </c>
      <c r="T406" s="412">
        <v>92.3</v>
      </c>
      <c r="U406" s="412">
        <v>92.63</v>
      </c>
      <c r="V406" s="412">
        <v>92.1</v>
      </c>
      <c r="W406" s="412">
        <v>71.55</v>
      </c>
      <c r="X406" s="412">
        <v>80.31</v>
      </c>
      <c r="Y406" s="412">
        <v>84.1</v>
      </c>
      <c r="Z406" s="413">
        <v>71.100976800000012</v>
      </c>
      <c r="AA406" s="413">
        <v>131.53680708000002</v>
      </c>
      <c r="AB406" s="413">
        <v>213.30293040000004</v>
      </c>
      <c r="AC406" s="411">
        <v>185</v>
      </c>
      <c r="AD406" s="411">
        <v>300</v>
      </c>
    </row>
    <row r="407" spans="1:30" s="228" customFormat="1" ht="13.5" hidden="1" customHeight="1" outlineLevel="1">
      <c r="A407" s="414" t="s">
        <v>1300</v>
      </c>
      <c r="B407" s="31" t="s">
        <v>1250</v>
      </c>
      <c r="C407" s="31">
        <v>30</v>
      </c>
      <c r="D407" s="31">
        <v>4</v>
      </c>
      <c r="E407" s="31" t="s">
        <v>310</v>
      </c>
      <c r="F407" s="53">
        <v>25</v>
      </c>
      <c r="G407" s="411">
        <v>1472.3</v>
      </c>
      <c r="H407" s="412">
        <v>25.06</v>
      </c>
      <c r="I407" s="412">
        <v>12.53</v>
      </c>
      <c r="J407" s="412">
        <v>41.54</v>
      </c>
      <c r="K407" s="412">
        <v>20.77</v>
      </c>
      <c r="L407" s="412">
        <v>55.647199999999998</v>
      </c>
      <c r="M407" s="412">
        <v>27.823599999999999</v>
      </c>
      <c r="N407" s="412">
        <v>71.66</v>
      </c>
      <c r="O407" s="412">
        <v>35.83</v>
      </c>
      <c r="P407" s="412">
        <v>429.5</v>
      </c>
      <c r="Q407" s="412">
        <v>214.75</v>
      </c>
      <c r="R407" s="53" t="s">
        <v>231</v>
      </c>
      <c r="S407" s="53" t="s">
        <v>194</v>
      </c>
      <c r="T407" s="412">
        <v>93.649000000000001</v>
      </c>
      <c r="U407" s="412">
        <v>93.59</v>
      </c>
      <c r="V407" s="412">
        <v>92.6</v>
      </c>
      <c r="W407" s="412">
        <v>72.41</v>
      </c>
      <c r="X407" s="412">
        <v>81.150000000000006</v>
      </c>
      <c r="Y407" s="412">
        <v>84.94</v>
      </c>
      <c r="Z407" s="413">
        <v>89.144693568000008</v>
      </c>
      <c r="AA407" s="413">
        <v>154.88890507440001</v>
      </c>
      <c r="AB407" s="413">
        <v>236.02840515999361</v>
      </c>
      <c r="AC407" s="411">
        <v>173.75</v>
      </c>
      <c r="AD407" s="411">
        <v>264.77</v>
      </c>
    </row>
    <row r="408" spans="1:30" s="228" customFormat="1" ht="13.5" hidden="1" customHeight="1" outlineLevel="1">
      <c r="A408" s="414" t="s">
        <v>1301</v>
      </c>
      <c r="B408" s="31" t="s">
        <v>1250</v>
      </c>
      <c r="C408" s="31">
        <v>15</v>
      </c>
      <c r="D408" s="31">
        <v>6</v>
      </c>
      <c r="E408" s="31" t="s">
        <v>308</v>
      </c>
      <c r="F408" s="53">
        <v>10</v>
      </c>
      <c r="G408" s="411">
        <v>988</v>
      </c>
      <c r="H408" s="412">
        <v>22.64</v>
      </c>
      <c r="I408" s="412">
        <v>11.32</v>
      </c>
      <c r="J408" s="412">
        <v>26.92</v>
      </c>
      <c r="K408" s="412">
        <v>13.46</v>
      </c>
      <c r="L408" s="412">
        <v>31.2</v>
      </c>
      <c r="M408" s="412">
        <v>15.6</v>
      </c>
      <c r="N408" s="412">
        <v>36.4</v>
      </c>
      <c r="O408" s="412">
        <v>18.2</v>
      </c>
      <c r="P408" s="412">
        <v>224</v>
      </c>
      <c r="Q408" s="412">
        <v>112</v>
      </c>
      <c r="R408" s="53" t="s">
        <v>213</v>
      </c>
      <c r="S408" s="53" t="s">
        <v>194</v>
      </c>
      <c r="T408" s="412">
        <v>87.1634644642469</v>
      </c>
      <c r="U408" s="412">
        <v>88.790154314279505</v>
      </c>
      <c r="V408" s="412">
        <v>89.1</v>
      </c>
      <c r="W408" s="412">
        <v>45.7</v>
      </c>
      <c r="X408" s="412">
        <v>59.5</v>
      </c>
      <c r="Y408" s="412">
        <v>67.64</v>
      </c>
      <c r="Z408" s="413">
        <v>72.099999999999994</v>
      </c>
      <c r="AA408" s="413">
        <v>137.71099999999998</v>
      </c>
      <c r="AB408" s="413">
        <v>206.20599999999999</v>
      </c>
      <c r="AC408" s="411">
        <v>191</v>
      </c>
      <c r="AD408" s="411">
        <v>286</v>
      </c>
    </row>
    <row r="409" spans="1:30" s="228" customFormat="1" ht="13.5" hidden="1" customHeight="1" outlineLevel="1">
      <c r="A409" s="414" t="s">
        <v>1302</v>
      </c>
      <c r="B409" s="31" t="s">
        <v>1250</v>
      </c>
      <c r="C409" s="31">
        <v>20</v>
      </c>
      <c r="D409" s="31">
        <v>6</v>
      </c>
      <c r="E409" s="31" t="s">
        <v>310</v>
      </c>
      <c r="F409" s="53">
        <v>15</v>
      </c>
      <c r="G409" s="411">
        <v>983</v>
      </c>
      <c r="H409" s="412">
        <v>24.24</v>
      </c>
      <c r="I409" s="412">
        <v>12.12</v>
      </c>
      <c r="J409" s="412">
        <v>32.4</v>
      </c>
      <c r="K409" s="412">
        <v>16.2</v>
      </c>
      <c r="L409" s="412">
        <v>40.200000000000003</v>
      </c>
      <c r="M409" s="412">
        <v>20.100000000000001</v>
      </c>
      <c r="N409" s="412">
        <v>49.5</v>
      </c>
      <c r="O409" s="412">
        <v>24.75</v>
      </c>
      <c r="P409" s="412">
        <v>298</v>
      </c>
      <c r="Q409" s="412">
        <v>149</v>
      </c>
      <c r="R409" s="53" t="s">
        <v>222</v>
      </c>
      <c r="S409" s="53" t="s">
        <v>194</v>
      </c>
      <c r="T409" s="412">
        <v>90.036050665800573</v>
      </c>
      <c r="U409" s="412">
        <v>90.720363754465723</v>
      </c>
      <c r="V409" s="412">
        <v>90.3</v>
      </c>
      <c r="W409" s="412">
        <v>56.9</v>
      </c>
      <c r="X409" s="412">
        <v>68.5</v>
      </c>
      <c r="Y409" s="412">
        <v>74.36</v>
      </c>
      <c r="Z409" s="413">
        <v>108.7</v>
      </c>
      <c r="AA409" s="413">
        <v>208.70400000000001</v>
      </c>
      <c r="AB409" s="413">
        <v>260.88</v>
      </c>
      <c r="AC409" s="411">
        <v>192</v>
      </c>
      <c r="AD409" s="411">
        <v>240</v>
      </c>
    </row>
    <row r="410" spans="1:30" s="228" customFormat="1" ht="13.5" hidden="1" customHeight="1" outlineLevel="1">
      <c r="A410" s="410" t="s">
        <v>1305</v>
      </c>
      <c r="B410" s="31" t="s">
        <v>1250</v>
      </c>
      <c r="C410" s="31">
        <v>7.5</v>
      </c>
      <c r="D410" s="31">
        <v>2</v>
      </c>
      <c r="E410" s="31" t="s">
        <v>1306</v>
      </c>
      <c r="F410" s="53">
        <v>5</v>
      </c>
      <c r="G410" s="411">
        <v>2941</v>
      </c>
      <c r="H410" s="412">
        <v>5.7</v>
      </c>
      <c r="I410" s="412">
        <v>2.85</v>
      </c>
      <c r="J410" s="412">
        <v>8.5399999999999991</v>
      </c>
      <c r="K410" s="412">
        <v>4.2699999999999996</v>
      </c>
      <c r="L410" s="412">
        <v>11.1</v>
      </c>
      <c r="M410" s="412">
        <v>5.55</v>
      </c>
      <c r="N410" s="412">
        <v>14</v>
      </c>
      <c r="O410" s="412">
        <v>7</v>
      </c>
      <c r="P410" s="412">
        <v>120</v>
      </c>
      <c r="Q410" s="412">
        <v>60</v>
      </c>
      <c r="R410" s="53" t="s">
        <v>213</v>
      </c>
      <c r="S410" s="53" t="s">
        <v>194</v>
      </c>
      <c r="T410" s="412">
        <v>87.679531079607415</v>
      </c>
      <c r="U410" s="412">
        <v>88.33135223555071</v>
      </c>
      <c r="V410" s="412">
        <v>87.9</v>
      </c>
      <c r="W410" s="412">
        <v>72.599999999999994</v>
      </c>
      <c r="X410" s="412">
        <v>83.12</v>
      </c>
      <c r="Y410" s="412">
        <v>88.1</v>
      </c>
      <c r="Z410" s="413">
        <v>8.93</v>
      </c>
      <c r="AA410" s="413">
        <v>20.717599999999997</v>
      </c>
      <c r="AB410" s="413">
        <v>32.505200000000002</v>
      </c>
      <c r="AC410" s="411">
        <v>232</v>
      </c>
      <c r="AD410" s="411">
        <v>364</v>
      </c>
    </row>
    <row r="411" spans="1:30" s="228" customFormat="1" ht="13.5" hidden="1" customHeight="1" outlineLevel="1">
      <c r="A411" s="410" t="s">
        <v>1307</v>
      </c>
      <c r="B411" s="31" t="s">
        <v>1250</v>
      </c>
      <c r="C411" s="31">
        <v>10</v>
      </c>
      <c r="D411" s="31">
        <v>2</v>
      </c>
      <c r="E411" s="31" t="s">
        <v>1308</v>
      </c>
      <c r="F411" s="53">
        <v>7.5</v>
      </c>
      <c r="G411" s="411">
        <v>2923.4</v>
      </c>
      <c r="H411" s="412">
        <v>7.64</v>
      </c>
      <c r="I411" s="412">
        <v>3.82</v>
      </c>
      <c r="J411" s="412">
        <v>12.2</v>
      </c>
      <c r="K411" s="412">
        <v>6.1</v>
      </c>
      <c r="L411" s="412">
        <v>16.28</v>
      </c>
      <c r="M411" s="412">
        <v>8.14</v>
      </c>
      <c r="N411" s="412">
        <v>20.94</v>
      </c>
      <c r="O411" s="412">
        <v>10.47</v>
      </c>
      <c r="P411" s="412">
        <v>158</v>
      </c>
      <c r="Q411" s="412">
        <v>79</v>
      </c>
      <c r="R411" s="53" t="s">
        <v>222</v>
      </c>
      <c r="S411" s="53" t="s">
        <v>194</v>
      </c>
      <c r="T411" s="412">
        <v>90.26551232876713</v>
      </c>
      <c r="U411" s="412">
        <v>90.255736986301372</v>
      </c>
      <c r="V411" s="412">
        <v>89.2</v>
      </c>
      <c r="W411" s="412">
        <v>75.400000000000006</v>
      </c>
      <c r="X411" s="412">
        <v>84.85</v>
      </c>
      <c r="Y411" s="412">
        <v>89</v>
      </c>
      <c r="Z411" s="413">
        <v>13.48</v>
      </c>
      <c r="AA411" s="413">
        <v>27.634</v>
      </c>
      <c r="AB411" s="413">
        <v>48.3932</v>
      </c>
      <c r="AC411" s="411">
        <v>205</v>
      </c>
      <c r="AD411" s="411">
        <v>359</v>
      </c>
    </row>
    <row r="412" spans="1:30" s="228" customFormat="1" ht="13.5" hidden="1" customHeight="1" outlineLevel="1">
      <c r="A412" s="410" t="s">
        <v>1309</v>
      </c>
      <c r="B412" s="31" t="s">
        <v>1250</v>
      </c>
      <c r="C412" s="31">
        <v>7.5</v>
      </c>
      <c r="D412" s="31">
        <v>4</v>
      </c>
      <c r="E412" s="31" t="s">
        <v>1306</v>
      </c>
      <c r="F412" s="53">
        <v>5</v>
      </c>
      <c r="G412" s="411">
        <v>1469.96</v>
      </c>
      <c r="H412" s="412">
        <v>7.68</v>
      </c>
      <c r="I412" s="412">
        <v>3.84</v>
      </c>
      <c r="J412" s="412">
        <v>10.08</v>
      </c>
      <c r="K412" s="412">
        <v>5.04</v>
      </c>
      <c r="L412" s="412">
        <v>12.4</v>
      </c>
      <c r="M412" s="412">
        <v>6.2</v>
      </c>
      <c r="N412" s="412">
        <v>15.14</v>
      </c>
      <c r="O412" s="412">
        <v>7.57</v>
      </c>
      <c r="P412" s="412">
        <v>126</v>
      </c>
      <c r="Q412" s="412">
        <v>63</v>
      </c>
      <c r="R412" s="53" t="s">
        <v>210</v>
      </c>
      <c r="S412" s="53" t="s">
        <v>194</v>
      </c>
      <c r="T412" s="412">
        <v>87.35299358904706</v>
      </c>
      <c r="U412" s="412">
        <v>88.438422253612956</v>
      </c>
      <c r="V412" s="412">
        <v>88.4</v>
      </c>
      <c r="W412" s="412">
        <v>61.76</v>
      </c>
      <c r="X412" s="412">
        <v>74.400000000000006</v>
      </c>
      <c r="Y412" s="412">
        <v>81.31</v>
      </c>
      <c r="Z412" s="413">
        <v>17.87</v>
      </c>
      <c r="AA412" s="413">
        <v>44.853699999999996</v>
      </c>
      <c r="AB412" s="413">
        <v>55.0396</v>
      </c>
      <c r="AC412" s="411">
        <v>251</v>
      </c>
      <c r="AD412" s="411">
        <v>308</v>
      </c>
    </row>
    <row r="413" spans="1:30" s="228" customFormat="1" ht="13.5" hidden="1" customHeight="1" outlineLevel="1">
      <c r="A413" s="410" t="s">
        <v>1310</v>
      </c>
      <c r="B413" s="31" t="s">
        <v>1250</v>
      </c>
      <c r="C413" s="31">
        <v>10</v>
      </c>
      <c r="D413" s="31">
        <v>4</v>
      </c>
      <c r="E413" s="31" t="s">
        <v>1308</v>
      </c>
      <c r="F413" s="53">
        <v>7.5</v>
      </c>
      <c r="G413" s="411">
        <v>1477</v>
      </c>
      <c r="H413" s="412">
        <v>16.579999999999998</v>
      </c>
      <c r="I413" s="412">
        <v>8.2899999999999991</v>
      </c>
      <c r="J413" s="412">
        <v>15.84</v>
      </c>
      <c r="K413" s="412">
        <v>7.92</v>
      </c>
      <c r="L413" s="412">
        <v>19.22</v>
      </c>
      <c r="M413" s="412">
        <v>9.61</v>
      </c>
      <c r="N413" s="412">
        <v>20.84</v>
      </c>
      <c r="O413" s="412">
        <v>10.42</v>
      </c>
      <c r="P413" s="412">
        <v>154</v>
      </c>
      <c r="Q413" s="412">
        <v>77</v>
      </c>
      <c r="R413" s="53" t="s">
        <v>222</v>
      </c>
      <c r="S413" s="53" t="s">
        <v>194</v>
      </c>
      <c r="T413" s="412">
        <v>89.403508771929822</v>
      </c>
      <c r="U413" s="412">
        <v>90.317192982456149</v>
      </c>
      <c r="V413" s="412">
        <v>89.6</v>
      </c>
      <c r="W413" s="412">
        <v>58.94</v>
      </c>
      <c r="X413" s="412">
        <v>72.099999999999994</v>
      </c>
      <c r="Y413" s="412">
        <v>63.76</v>
      </c>
      <c r="Z413" s="413">
        <v>20</v>
      </c>
      <c r="AA413" s="413">
        <v>41</v>
      </c>
      <c r="AB413" s="413">
        <v>89.2</v>
      </c>
      <c r="AC413" s="411">
        <v>205</v>
      </c>
      <c r="AD413" s="411">
        <v>446</v>
      </c>
    </row>
    <row r="414" spans="1:30" s="228" customFormat="1" ht="13.5" hidden="1" customHeight="1" outlineLevel="1">
      <c r="A414" s="410" t="s">
        <v>1311</v>
      </c>
      <c r="B414" s="31" t="s">
        <v>1250</v>
      </c>
      <c r="C414" s="31">
        <v>40</v>
      </c>
      <c r="D414" s="31">
        <v>4</v>
      </c>
      <c r="E414" s="31" t="s">
        <v>312</v>
      </c>
      <c r="F414" s="53">
        <v>30</v>
      </c>
      <c r="G414" s="411">
        <v>1485</v>
      </c>
      <c r="H414" s="412">
        <v>30.8</v>
      </c>
      <c r="I414" s="412">
        <v>15.4</v>
      </c>
      <c r="J414" s="412">
        <v>48.8</v>
      </c>
      <c r="K414" s="412">
        <v>24.4</v>
      </c>
      <c r="L414" s="412">
        <v>64.8</v>
      </c>
      <c r="M414" s="412">
        <v>32.4</v>
      </c>
      <c r="N414" s="412">
        <v>82.8</v>
      </c>
      <c r="O414" s="412">
        <v>41.4</v>
      </c>
      <c r="P414" s="412">
        <v>632</v>
      </c>
      <c r="Q414" s="412">
        <v>316</v>
      </c>
      <c r="R414" s="53" t="s">
        <v>222</v>
      </c>
      <c r="S414" s="53" t="s">
        <v>194</v>
      </c>
      <c r="T414" s="412">
        <v>93.3</v>
      </c>
      <c r="U414" s="412">
        <v>93.5</v>
      </c>
      <c r="V414" s="412">
        <v>93</v>
      </c>
      <c r="W414" s="412">
        <v>73.2</v>
      </c>
      <c r="X414" s="412">
        <v>82.6</v>
      </c>
      <c r="Y414" s="412">
        <v>86.7</v>
      </c>
      <c r="Z414" s="413">
        <v>106.14</v>
      </c>
      <c r="AA414" s="413">
        <v>173.62</v>
      </c>
      <c r="AB414" s="413">
        <v>307.86</v>
      </c>
      <c r="AC414" s="411">
        <v>164</v>
      </c>
      <c r="AD414" s="411">
        <v>290</v>
      </c>
    </row>
    <row r="415" spans="1:30" s="228" customFormat="1" ht="13.5" hidden="1" customHeight="1" outlineLevel="1">
      <c r="A415" s="410" t="s">
        <v>1312</v>
      </c>
      <c r="B415" s="31" t="s">
        <v>1250</v>
      </c>
      <c r="C415" s="31">
        <v>50</v>
      </c>
      <c r="D415" s="31">
        <v>4</v>
      </c>
      <c r="E415" s="31" t="s">
        <v>322</v>
      </c>
      <c r="F415" s="53">
        <v>40</v>
      </c>
      <c r="G415" s="411">
        <v>1482</v>
      </c>
      <c r="H415" s="412">
        <v>36.200000000000003</v>
      </c>
      <c r="I415" s="412">
        <v>18.100000000000001</v>
      </c>
      <c r="J415" s="412">
        <v>62.2</v>
      </c>
      <c r="K415" s="412">
        <v>31.1</v>
      </c>
      <c r="L415" s="412">
        <v>84.2</v>
      </c>
      <c r="M415" s="412">
        <v>42.1</v>
      </c>
      <c r="N415" s="412">
        <v>108.8</v>
      </c>
      <c r="O415" s="412">
        <v>54.4</v>
      </c>
      <c r="P415" s="412">
        <v>892</v>
      </c>
      <c r="Q415" s="412">
        <v>446</v>
      </c>
      <c r="R415" s="53" t="s">
        <v>213</v>
      </c>
      <c r="S415" s="53" t="s">
        <v>194</v>
      </c>
      <c r="T415" s="412">
        <v>94.1</v>
      </c>
      <c r="U415" s="412">
        <v>94.2</v>
      </c>
      <c r="V415" s="412">
        <v>93.5</v>
      </c>
      <c r="W415" s="412">
        <v>76.599999999999994</v>
      </c>
      <c r="X415" s="412">
        <v>84.7</v>
      </c>
      <c r="Y415" s="412">
        <v>88</v>
      </c>
      <c r="Z415" s="413">
        <v>141.76</v>
      </c>
      <c r="AA415" s="413">
        <v>293.11</v>
      </c>
      <c r="AB415" s="413">
        <v>509.36</v>
      </c>
      <c r="AC415" s="411">
        <v>207</v>
      </c>
      <c r="AD415" s="411">
        <v>359</v>
      </c>
    </row>
    <row r="416" spans="1:30" s="228" customFormat="1" ht="13.5" hidden="1" customHeight="1" outlineLevel="1">
      <c r="A416" s="410" t="s">
        <v>1313</v>
      </c>
      <c r="B416" s="31" t="s">
        <v>1250</v>
      </c>
      <c r="C416" s="31">
        <v>25</v>
      </c>
      <c r="D416" s="31">
        <v>6</v>
      </c>
      <c r="E416" s="31" t="s">
        <v>312</v>
      </c>
      <c r="F416" s="53">
        <v>20</v>
      </c>
      <c r="G416" s="411">
        <v>987</v>
      </c>
      <c r="H416" s="412">
        <v>28.8</v>
      </c>
      <c r="I416" s="412">
        <v>14.4</v>
      </c>
      <c r="J416" s="412">
        <v>41.642038216560508</v>
      </c>
      <c r="K416" s="412">
        <v>20.821019108280254</v>
      </c>
      <c r="L416" s="412">
        <v>52.589171974522294</v>
      </c>
      <c r="M416" s="412">
        <v>26.294585987261147</v>
      </c>
      <c r="N416" s="412">
        <v>64.609554140127401</v>
      </c>
      <c r="O416" s="412">
        <v>32.3047770700637</v>
      </c>
      <c r="P416" s="412">
        <v>353.47892331132556</v>
      </c>
      <c r="Q416" s="412">
        <v>176.73946165566278</v>
      </c>
      <c r="R416" s="53" t="s">
        <v>231</v>
      </c>
      <c r="S416" s="53" t="s">
        <v>194</v>
      </c>
      <c r="T416" s="412">
        <v>90.905806451612918</v>
      </c>
      <c r="U416" s="412">
        <v>91.494193548387102</v>
      </c>
      <c r="V416" s="412">
        <v>91.2</v>
      </c>
      <c r="W416" s="412">
        <v>58.717999999999996</v>
      </c>
      <c r="X416" s="412">
        <v>69.657499999999999</v>
      </c>
      <c r="Y416" s="412">
        <v>74.8</v>
      </c>
      <c r="Z416" s="413">
        <v>106.3564404</v>
      </c>
      <c r="AA416" s="413">
        <v>208.94467654199997</v>
      </c>
      <c r="AB416" s="413">
        <v>261.74128216320003</v>
      </c>
      <c r="AC416" s="411">
        <v>196.45700416088764</v>
      </c>
      <c r="AD416" s="411">
        <v>246.09819694868241</v>
      </c>
    </row>
    <row r="417" spans="1:30" s="228" customFormat="1" ht="13.5" hidden="1" customHeight="1" outlineLevel="1">
      <c r="A417" s="410" t="s">
        <v>1314</v>
      </c>
      <c r="B417" s="31" t="s">
        <v>1250</v>
      </c>
      <c r="C417" s="31">
        <v>30</v>
      </c>
      <c r="D417" s="31">
        <v>6</v>
      </c>
      <c r="E417" s="31" t="s">
        <v>322</v>
      </c>
      <c r="F417" s="53">
        <v>25</v>
      </c>
      <c r="G417" s="411">
        <v>987</v>
      </c>
      <c r="H417" s="412">
        <v>31.327771428571424</v>
      </c>
      <c r="I417" s="412">
        <v>15.663885714285712</v>
      </c>
      <c r="J417" s="412">
        <v>50.824725274725282</v>
      </c>
      <c r="K417" s="412">
        <v>25.412362637362641</v>
      </c>
      <c r="L417" s="412">
        <v>64.894230769230774</v>
      </c>
      <c r="M417" s="412">
        <v>32.447115384615387</v>
      </c>
      <c r="N417" s="412">
        <v>79.836263736263746</v>
      </c>
      <c r="O417" s="412">
        <v>39.918131868131873</v>
      </c>
      <c r="P417" s="412">
        <v>434</v>
      </c>
      <c r="Q417" s="412">
        <v>217</v>
      </c>
      <c r="R417" s="53" t="s">
        <v>231</v>
      </c>
      <c r="S417" s="53" t="s">
        <v>194</v>
      </c>
      <c r="T417" s="412">
        <v>91.7</v>
      </c>
      <c r="U417" s="412">
        <v>92.092299465240657</v>
      </c>
      <c r="V417" s="412">
        <v>91.7</v>
      </c>
      <c r="W417" s="412">
        <v>59.359756097560982</v>
      </c>
      <c r="X417" s="412">
        <v>69.512195121951223</v>
      </c>
      <c r="Y417" s="412">
        <v>75.640243902439025</v>
      </c>
      <c r="Z417" s="413">
        <v>133.129941</v>
      </c>
      <c r="AA417" s="413">
        <v>216.46301478900003</v>
      </c>
      <c r="AB417" s="413">
        <v>293.19918653759999</v>
      </c>
      <c r="AC417" s="411">
        <v>162.59529085872578</v>
      </c>
      <c r="AD417" s="411">
        <v>220.23534626038779</v>
      </c>
    </row>
    <row r="418" spans="1:30" s="228" customFormat="1" ht="13.5" hidden="1" customHeight="1" outlineLevel="1">
      <c r="A418" s="410" t="s">
        <v>1317</v>
      </c>
      <c r="B418" s="31" t="s">
        <v>1250</v>
      </c>
      <c r="C418" s="31">
        <v>40</v>
      </c>
      <c r="D418" s="31">
        <v>2</v>
      </c>
      <c r="E418" s="31" t="s">
        <v>334</v>
      </c>
      <c r="F418" s="53">
        <v>30</v>
      </c>
      <c r="G418" s="411">
        <v>2974</v>
      </c>
      <c r="H418" s="412">
        <v>29.8</v>
      </c>
      <c r="I418" s="412">
        <v>14.9</v>
      </c>
      <c r="J418" s="412">
        <v>48.4</v>
      </c>
      <c r="K418" s="412">
        <v>24.2</v>
      </c>
      <c r="L418" s="412">
        <v>64.599999999999994</v>
      </c>
      <c r="M418" s="412">
        <v>32.299999999999997</v>
      </c>
      <c r="N418" s="412">
        <v>82.8</v>
      </c>
      <c r="O418" s="412">
        <v>41.4</v>
      </c>
      <c r="P418" s="412">
        <v>546</v>
      </c>
      <c r="Q418" s="412">
        <v>273</v>
      </c>
      <c r="R418" s="53" t="s">
        <v>231</v>
      </c>
      <c r="S418" s="53" t="s">
        <v>194</v>
      </c>
      <c r="T418" s="412">
        <v>92.623013350286087</v>
      </c>
      <c r="U418" s="412">
        <v>93.114642932824751</v>
      </c>
      <c r="V418" s="412">
        <v>92.8</v>
      </c>
      <c r="W418" s="412">
        <v>74.739999999999995</v>
      </c>
      <c r="X418" s="412">
        <v>83.46</v>
      </c>
      <c r="Y418" s="412">
        <v>87.01</v>
      </c>
      <c r="Z418" s="413">
        <v>53</v>
      </c>
      <c r="AA418" s="413">
        <v>92.75</v>
      </c>
      <c r="AB418" s="413">
        <v>168.01</v>
      </c>
      <c r="AC418" s="411">
        <v>175</v>
      </c>
      <c r="AD418" s="411">
        <v>317</v>
      </c>
    </row>
    <row r="419" spans="1:30" s="228" customFormat="1" ht="13.5" hidden="1" customHeight="1" outlineLevel="1">
      <c r="A419" s="410" t="s">
        <v>1318</v>
      </c>
      <c r="B419" s="31" t="s">
        <v>1250</v>
      </c>
      <c r="C419" s="31">
        <v>50</v>
      </c>
      <c r="D419" s="31">
        <v>2</v>
      </c>
      <c r="E419" s="31" t="s">
        <v>336</v>
      </c>
      <c r="F419" s="53">
        <v>40</v>
      </c>
      <c r="G419" s="411">
        <v>2964.8</v>
      </c>
      <c r="H419" s="412">
        <v>46.8</v>
      </c>
      <c r="I419" s="412">
        <v>23.4</v>
      </c>
      <c r="J419" s="412">
        <v>68.2</v>
      </c>
      <c r="K419" s="412">
        <v>34.1</v>
      </c>
      <c r="L419" s="412">
        <v>88</v>
      </c>
      <c r="M419" s="412">
        <v>44</v>
      </c>
      <c r="N419" s="412">
        <v>111</v>
      </c>
      <c r="O419" s="412">
        <v>55.5</v>
      </c>
      <c r="P419" s="412">
        <v>632</v>
      </c>
      <c r="Q419" s="412">
        <v>316</v>
      </c>
      <c r="R419" s="53" t="s">
        <v>2179</v>
      </c>
      <c r="S419" s="53" t="s">
        <v>194</v>
      </c>
      <c r="T419" s="412">
        <v>93.628766684463415</v>
      </c>
      <c r="U419" s="412">
        <v>93.92764548852108</v>
      </c>
      <c r="V419" s="412">
        <v>93.3</v>
      </c>
      <c r="W419" s="412">
        <v>70.8</v>
      </c>
      <c r="X419" s="412">
        <v>81.900000000000006</v>
      </c>
      <c r="Y419" s="412">
        <v>87.2</v>
      </c>
      <c r="Z419" s="413">
        <v>70.900000000000006</v>
      </c>
      <c r="AA419" s="413">
        <v>112.02200000000001</v>
      </c>
      <c r="AB419" s="413">
        <v>182.21300000000002</v>
      </c>
      <c r="AC419" s="411">
        <v>158</v>
      </c>
      <c r="AD419" s="411">
        <v>257</v>
      </c>
    </row>
    <row r="420" spans="1:30" s="228" customFormat="1" ht="13.5" hidden="1" customHeight="1" outlineLevel="1">
      <c r="A420" s="414" t="s">
        <v>1319</v>
      </c>
      <c r="B420" s="31" t="s">
        <v>1250</v>
      </c>
      <c r="C420" s="31">
        <v>40</v>
      </c>
      <c r="D420" s="31">
        <v>4</v>
      </c>
      <c r="E420" s="31" t="s">
        <v>334</v>
      </c>
      <c r="F420" s="53">
        <v>30</v>
      </c>
      <c r="G420" s="411">
        <v>1485</v>
      </c>
      <c r="H420" s="412">
        <v>30.8</v>
      </c>
      <c r="I420" s="412">
        <v>15.4</v>
      </c>
      <c r="J420" s="412">
        <v>48.8</v>
      </c>
      <c r="K420" s="412">
        <v>24.4</v>
      </c>
      <c r="L420" s="412">
        <v>64.8</v>
      </c>
      <c r="M420" s="412">
        <v>32.4</v>
      </c>
      <c r="N420" s="412">
        <v>82.8</v>
      </c>
      <c r="O420" s="412">
        <v>41.4</v>
      </c>
      <c r="P420" s="412">
        <v>632</v>
      </c>
      <c r="Q420" s="412">
        <v>316</v>
      </c>
      <c r="R420" s="53" t="s">
        <v>222</v>
      </c>
      <c r="S420" s="53" t="s">
        <v>194</v>
      </c>
      <c r="T420" s="412">
        <v>93.3</v>
      </c>
      <c r="U420" s="412">
        <v>93.5</v>
      </c>
      <c r="V420" s="412">
        <v>93</v>
      </c>
      <c r="W420" s="412">
        <v>73.2</v>
      </c>
      <c r="X420" s="412">
        <v>82.6</v>
      </c>
      <c r="Y420" s="412">
        <v>86.7</v>
      </c>
      <c r="Z420" s="413">
        <v>106.14</v>
      </c>
      <c r="AA420" s="413">
        <v>173.62</v>
      </c>
      <c r="AB420" s="413">
        <v>307.86</v>
      </c>
      <c r="AC420" s="411">
        <v>164</v>
      </c>
      <c r="AD420" s="411">
        <v>290</v>
      </c>
    </row>
    <row r="421" spans="1:30" s="228" customFormat="1" ht="13.5" hidden="1" customHeight="1" outlineLevel="1">
      <c r="A421" s="414" t="s">
        <v>1320</v>
      </c>
      <c r="B421" s="31" t="s">
        <v>1250</v>
      </c>
      <c r="C421" s="31">
        <v>50</v>
      </c>
      <c r="D421" s="31">
        <v>4</v>
      </c>
      <c r="E421" s="31" t="s">
        <v>336</v>
      </c>
      <c r="F421" s="53">
        <v>40</v>
      </c>
      <c r="G421" s="411">
        <v>1482</v>
      </c>
      <c r="H421" s="412">
        <v>36.200000000000003</v>
      </c>
      <c r="I421" s="412">
        <v>18.100000000000001</v>
      </c>
      <c r="J421" s="412">
        <v>62.2</v>
      </c>
      <c r="K421" s="412">
        <v>31.1</v>
      </c>
      <c r="L421" s="412">
        <v>84.2</v>
      </c>
      <c r="M421" s="412">
        <v>42.1</v>
      </c>
      <c r="N421" s="412">
        <v>108.8</v>
      </c>
      <c r="O421" s="412">
        <v>54.4</v>
      </c>
      <c r="P421" s="412">
        <v>892</v>
      </c>
      <c r="Q421" s="412">
        <v>446</v>
      </c>
      <c r="R421" s="53" t="s">
        <v>213</v>
      </c>
      <c r="S421" s="53" t="s">
        <v>194</v>
      </c>
      <c r="T421" s="412">
        <v>94.1</v>
      </c>
      <c r="U421" s="412">
        <v>94.2</v>
      </c>
      <c r="V421" s="412">
        <v>93.5</v>
      </c>
      <c r="W421" s="412">
        <v>76.599999999999994</v>
      </c>
      <c r="X421" s="412">
        <v>84.7</v>
      </c>
      <c r="Y421" s="412">
        <v>88</v>
      </c>
      <c r="Z421" s="413">
        <v>141.76</v>
      </c>
      <c r="AA421" s="413">
        <v>293.11</v>
      </c>
      <c r="AB421" s="413">
        <v>509.36</v>
      </c>
      <c r="AC421" s="411">
        <v>207</v>
      </c>
      <c r="AD421" s="411">
        <v>359</v>
      </c>
    </row>
    <row r="422" spans="1:30" s="228" customFormat="1" ht="13.5" hidden="1" customHeight="1" outlineLevel="1">
      <c r="A422" s="414" t="s">
        <v>1321</v>
      </c>
      <c r="B422" s="31" t="s">
        <v>1250</v>
      </c>
      <c r="C422" s="31">
        <v>25</v>
      </c>
      <c r="D422" s="31">
        <v>6</v>
      </c>
      <c r="E422" s="31" t="s">
        <v>334</v>
      </c>
      <c r="F422" s="53">
        <v>20</v>
      </c>
      <c r="G422" s="411">
        <v>987</v>
      </c>
      <c r="H422" s="412">
        <v>28.8</v>
      </c>
      <c r="I422" s="412">
        <v>14.4</v>
      </c>
      <c r="J422" s="412">
        <v>41.642038216560508</v>
      </c>
      <c r="K422" s="412">
        <v>20.821019108280254</v>
      </c>
      <c r="L422" s="412">
        <v>52.589171974522294</v>
      </c>
      <c r="M422" s="412">
        <v>26.294585987261147</v>
      </c>
      <c r="N422" s="412">
        <v>64.609554140127401</v>
      </c>
      <c r="O422" s="412">
        <v>32.3047770700637</v>
      </c>
      <c r="P422" s="412">
        <v>353.47892331132556</v>
      </c>
      <c r="Q422" s="412">
        <v>176.73946165566278</v>
      </c>
      <c r="R422" s="53" t="s">
        <v>231</v>
      </c>
      <c r="S422" s="53" t="s">
        <v>194</v>
      </c>
      <c r="T422" s="412">
        <v>90.905806451612918</v>
      </c>
      <c r="U422" s="412">
        <v>91.494193548387102</v>
      </c>
      <c r="V422" s="412">
        <v>91.2</v>
      </c>
      <c r="W422" s="412">
        <v>58.717999999999996</v>
      </c>
      <c r="X422" s="412">
        <v>69.657499999999999</v>
      </c>
      <c r="Y422" s="412">
        <v>74.8</v>
      </c>
      <c r="Z422" s="413">
        <v>106.3564404</v>
      </c>
      <c r="AA422" s="413">
        <v>208.94467654199997</v>
      </c>
      <c r="AB422" s="413">
        <v>261.74128216320003</v>
      </c>
      <c r="AC422" s="411">
        <v>196.45700416088764</v>
      </c>
      <c r="AD422" s="411">
        <v>246.09819694868241</v>
      </c>
    </row>
    <row r="423" spans="1:30" s="228" customFormat="1" ht="13.5" hidden="1" customHeight="1" outlineLevel="1">
      <c r="A423" s="414" t="s">
        <v>1322</v>
      </c>
      <c r="B423" s="31" t="s">
        <v>1250</v>
      </c>
      <c r="C423" s="31">
        <v>30</v>
      </c>
      <c r="D423" s="31">
        <v>6</v>
      </c>
      <c r="E423" s="31" t="s">
        <v>336</v>
      </c>
      <c r="F423" s="53">
        <v>25</v>
      </c>
      <c r="G423" s="411">
        <v>987</v>
      </c>
      <c r="H423" s="412">
        <v>31.327771428571424</v>
      </c>
      <c r="I423" s="412">
        <v>15.663885714285712</v>
      </c>
      <c r="J423" s="412">
        <v>50.824725274725282</v>
      </c>
      <c r="K423" s="412">
        <v>25.412362637362641</v>
      </c>
      <c r="L423" s="412">
        <v>64.894230769230774</v>
      </c>
      <c r="M423" s="412">
        <v>32.447115384615387</v>
      </c>
      <c r="N423" s="412">
        <v>79.836263736263746</v>
      </c>
      <c r="O423" s="412">
        <v>39.918131868131873</v>
      </c>
      <c r="P423" s="412">
        <v>434</v>
      </c>
      <c r="Q423" s="412">
        <v>217</v>
      </c>
      <c r="R423" s="53" t="s">
        <v>231</v>
      </c>
      <c r="S423" s="53" t="s">
        <v>194</v>
      </c>
      <c r="T423" s="412">
        <v>91.7</v>
      </c>
      <c r="U423" s="412">
        <v>92.092299465240657</v>
      </c>
      <c r="V423" s="412">
        <v>91.7</v>
      </c>
      <c r="W423" s="412">
        <v>59.359756097560982</v>
      </c>
      <c r="X423" s="412">
        <v>69.512195121951223</v>
      </c>
      <c r="Y423" s="412">
        <v>75.640243902439025</v>
      </c>
      <c r="Z423" s="413">
        <v>133.129941</v>
      </c>
      <c r="AA423" s="413">
        <v>216.46301478900003</v>
      </c>
      <c r="AB423" s="413">
        <v>293.19918653759999</v>
      </c>
      <c r="AC423" s="411">
        <v>162.59529085872578</v>
      </c>
      <c r="AD423" s="411">
        <v>220.23534626038779</v>
      </c>
    </row>
    <row r="424" spans="1:30" s="228" customFormat="1" ht="13.5" hidden="1" customHeight="1" outlineLevel="1">
      <c r="A424" s="410" t="s">
        <v>1325</v>
      </c>
      <c r="B424" s="31" t="s">
        <v>1250</v>
      </c>
      <c r="C424" s="31">
        <v>60</v>
      </c>
      <c r="D424" s="31">
        <v>4</v>
      </c>
      <c r="E424" s="31" t="s">
        <v>340</v>
      </c>
      <c r="F424" s="53">
        <v>50</v>
      </c>
      <c r="G424" s="411">
        <v>1484</v>
      </c>
      <c r="H424" s="412">
        <v>34</v>
      </c>
      <c r="I424" s="412">
        <v>17</v>
      </c>
      <c r="J424" s="412">
        <v>80.599999999999994</v>
      </c>
      <c r="K424" s="412">
        <v>40.299999999999997</v>
      </c>
      <c r="L424" s="412">
        <v>108.2</v>
      </c>
      <c r="M424" s="412">
        <v>54.1</v>
      </c>
      <c r="N424" s="412">
        <v>139.4</v>
      </c>
      <c r="O424" s="412">
        <v>69.7</v>
      </c>
      <c r="P424" s="412">
        <v>908</v>
      </c>
      <c r="Q424" s="412">
        <v>454</v>
      </c>
      <c r="R424" s="53" t="s">
        <v>231</v>
      </c>
      <c r="S424" s="53" t="s">
        <v>194</v>
      </c>
      <c r="T424" s="412">
        <v>94.39473129610117</v>
      </c>
      <c r="U424" s="412">
        <v>94.493677555321398</v>
      </c>
      <c r="V424" s="412">
        <v>93.9</v>
      </c>
      <c r="W424" s="412">
        <v>73.599999999999994</v>
      </c>
      <c r="X424" s="412">
        <v>82.3</v>
      </c>
      <c r="Y424" s="412">
        <v>85.7</v>
      </c>
      <c r="Z424" s="413">
        <v>176.94</v>
      </c>
      <c r="AA424" s="413">
        <v>368.78</v>
      </c>
      <c r="AB424" s="413">
        <v>468.35</v>
      </c>
      <c r="AC424" s="411">
        <v>208</v>
      </c>
      <c r="AD424" s="411">
        <v>265</v>
      </c>
    </row>
    <row r="425" spans="1:30" s="228" customFormat="1" ht="13.5" hidden="1" customHeight="1" outlineLevel="1">
      <c r="A425" s="410" t="s">
        <v>1326</v>
      </c>
      <c r="B425" s="31" t="s">
        <v>1250</v>
      </c>
      <c r="C425" s="31">
        <v>75</v>
      </c>
      <c r="D425" s="31">
        <v>4</v>
      </c>
      <c r="E425" s="31" t="s">
        <v>343</v>
      </c>
      <c r="F425" s="53">
        <v>60</v>
      </c>
      <c r="G425" s="411">
        <v>1484</v>
      </c>
      <c r="H425" s="412">
        <v>54.2</v>
      </c>
      <c r="I425" s="412">
        <v>27.1</v>
      </c>
      <c r="J425" s="412">
        <v>94.6</v>
      </c>
      <c r="K425" s="412">
        <v>47.3</v>
      </c>
      <c r="L425" s="412">
        <v>129.19999999999999</v>
      </c>
      <c r="M425" s="412">
        <v>64.599999999999994</v>
      </c>
      <c r="N425" s="412">
        <v>168.2</v>
      </c>
      <c r="O425" s="412">
        <v>84.1</v>
      </c>
      <c r="P425" s="412">
        <v>1100</v>
      </c>
      <c r="Q425" s="412">
        <v>550</v>
      </c>
      <c r="R425" s="53" t="s">
        <v>231</v>
      </c>
      <c r="S425" s="53" t="s">
        <v>194</v>
      </c>
      <c r="T425" s="412">
        <v>94.429172836894423</v>
      </c>
      <c r="U425" s="412">
        <v>94.698201819335736</v>
      </c>
      <c r="V425" s="412">
        <v>94.2</v>
      </c>
      <c r="W425" s="412">
        <v>76.3</v>
      </c>
      <c r="X425" s="412">
        <v>83.5</v>
      </c>
      <c r="Y425" s="412">
        <v>86</v>
      </c>
      <c r="Z425" s="413">
        <v>213.6</v>
      </c>
      <c r="AA425" s="413">
        <v>434.87</v>
      </c>
      <c r="AB425" s="413">
        <v>550.89</v>
      </c>
      <c r="AC425" s="411">
        <v>209</v>
      </c>
      <c r="AD425" s="411">
        <v>133</v>
      </c>
    </row>
    <row r="426" spans="1:30" s="228" customFormat="1" ht="13.5" hidden="1" customHeight="1" outlineLevel="1">
      <c r="A426" s="410" t="s">
        <v>1327</v>
      </c>
      <c r="B426" s="31" t="s">
        <v>1250</v>
      </c>
      <c r="C426" s="31">
        <v>40</v>
      </c>
      <c r="D426" s="31">
        <v>6</v>
      </c>
      <c r="E426" s="31" t="s">
        <v>340</v>
      </c>
      <c r="F426" s="53">
        <v>30</v>
      </c>
      <c r="G426" s="411">
        <v>987</v>
      </c>
      <c r="H426" s="412">
        <v>36.659999999999997</v>
      </c>
      <c r="I426" s="412">
        <v>18.329999999999998</v>
      </c>
      <c r="J426" s="412">
        <v>51.14</v>
      </c>
      <c r="K426" s="412">
        <v>25.57</v>
      </c>
      <c r="L426" s="412">
        <v>70.8</v>
      </c>
      <c r="M426" s="412">
        <v>35.4</v>
      </c>
      <c r="N426" s="412">
        <v>88.8</v>
      </c>
      <c r="O426" s="412">
        <v>44.4</v>
      </c>
      <c r="P426" s="412">
        <v>506</v>
      </c>
      <c r="Q426" s="412">
        <v>253</v>
      </c>
      <c r="R426" s="53" t="s">
        <v>2179</v>
      </c>
      <c r="S426" s="53" t="s">
        <v>194</v>
      </c>
      <c r="T426" s="412">
        <v>92.16089077412515</v>
      </c>
      <c r="U426" s="412">
        <v>92.307550371155898</v>
      </c>
      <c r="V426" s="412">
        <v>92.2</v>
      </c>
      <c r="W426" s="412">
        <v>70.53</v>
      </c>
      <c r="X426" s="412">
        <v>76.3</v>
      </c>
      <c r="Y426" s="412">
        <v>81.099999999999994</v>
      </c>
      <c r="Z426" s="413">
        <v>216.4</v>
      </c>
      <c r="AA426" s="413">
        <v>471.75200000000007</v>
      </c>
      <c r="AB426" s="413">
        <v>497.72</v>
      </c>
      <c r="AC426" s="411">
        <v>218</v>
      </c>
      <c r="AD426" s="411">
        <v>230</v>
      </c>
    </row>
    <row r="427" spans="1:30" s="228" customFormat="1" ht="13.5" hidden="1" customHeight="1" outlineLevel="1">
      <c r="A427" s="410" t="s">
        <v>1328</v>
      </c>
      <c r="B427" s="31" t="s">
        <v>1250</v>
      </c>
      <c r="C427" s="31">
        <v>50</v>
      </c>
      <c r="D427" s="31">
        <v>6</v>
      </c>
      <c r="E427" s="31" t="s">
        <v>343</v>
      </c>
      <c r="F427" s="53">
        <v>40</v>
      </c>
      <c r="G427" s="411">
        <v>987</v>
      </c>
      <c r="H427" s="412">
        <v>48</v>
      </c>
      <c r="I427" s="412">
        <v>24</v>
      </c>
      <c r="J427" s="412">
        <v>73.14</v>
      </c>
      <c r="K427" s="412">
        <v>36.57</v>
      </c>
      <c r="L427" s="412">
        <v>94.86</v>
      </c>
      <c r="M427" s="412">
        <v>47.43</v>
      </c>
      <c r="N427" s="412">
        <v>115.6</v>
      </c>
      <c r="O427" s="412">
        <v>57.8</v>
      </c>
      <c r="P427" s="412">
        <v>685</v>
      </c>
      <c r="Q427" s="412">
        <v>342.5</v>
      </c>
      <c r="R427" s="53" t="s">
        <v>231</v>
      </c>
      <c r="S427" s="53" t="s">
        <v>194</v>
      </c>
      <c r="T427" s="412">
        <v>93.492348565356011</v>
      </c>
      <c r="U427" s="412">
        <v>93.492348565356011</v>
      </c>
      <c r="V427" s="412">
        <v>92.9</v>
      </c>
      <c r="W427" s="412">
        <v>65.400000000000006</v>
      </c>
      <c r="X427" s="412">
        <v>75.8</v>
      </c>
      <c r="Y427" s="412">
        <v>82.9</v>
      </c>
      <c r="Z427" s="413">
        <v>288.7</v>
      </c>
      <c r="AA427" s="413">
        <v>548.53</v>
      </c>
      <c r="AB427" s="413">
        <v>643.80099999999993</v>
      </c>
      <c r="AC427" s="411">
        <v>190</v>
      </c>
      <c r="AD427" s="411">
        <v>223</v>
      </c>
    </row>
    <row r="428" spans="1:30" s="228" customFormat="1" ht="13.5" hidden="1" customHeight="1" outlineLevel="1">
      <c r="A428" s="410" t="s">
        <v>1331</v>
      </c>
      <c r="B428" s="31" t="s">
        <v>1250</v>
      </c>
      <c r="C428" s="31">
        <v>60</v>
      </c>
      <c r="D428" s="31">
        <v>2</v>
      </c>
      <c r="E428" s="31" t="s">
        <v>354</v>
      </c>
      <c r="F428" s="53">
        <v>50</v>
      </c>
      <c r="G428" s="411">
        <v>2973.18</v>
      </c>
      <c r="H428" s="412">
        <v>32.04</v>
      </c>
      <c r="I428" s="412">
        <v>16.02</v>
      </c>
      <c r="J428" s="412">
        <v>70.16</v>
      </c>
      <c r="K428" s="412">
        <v>35.08</v>
      </c>
      <c r="L428" s="412">
        <v>99.46</v>
      </c>
      <c r="M428" s="412">
        <v>49.73</v>
      </c>
      <c r="N428" s="412">
        <v>131.37200000000001</v>
      </c>
      <c r="O428" s="412">
        <v>65.686000000000007</v>
      </c>
      <c r="P428" s="412">
        <v>855.4</v>
      </c>
      <c r="Q428" s="412">
        <v>427.7</v>
      </c>
      <c r="R428" s="53" t="s">
        <v>231</v>
      </c>
      <c r="S428" s="53" t="s">
        <v>194</v>
      </c>
      <c r="T428" s="412">
        <v>93.927999999999997</v>
      </c>
      <c r="U428" s="412">
        <v>94.128</v>
      </c>
      <c r="V428" s="412">
        <v>93.7</v>
      </c>
      <c r="W428" s="412">
        <v>84.58</v>
      </c>
      <c r="X428" s="412">
        <v>89.32</v>
      </c>
      <c r="Y428" s="412">
        <v>90.58</v>
      </c>
      <c r="Z428" s="413">
        <v>88.182912720000004</v>
      </c>
      <c r="AA428" s="413">
        <v>124.59363738208799</v>
      </c>
      <c r="AB428" s="413">
        <v>260.05140961128001</v>
      </c>
      <c r="AC428" s="411">
        <v>141.29</v>
      </c>
      <c r="AD428" s="411">
        <v>294.89999999999998</v>
      </c>
    </row>
    <row r="429" spans="1:30" s="228" customFormat="1" ht="13.5" hidden="1" customHeight="1" outlineLevel="1">
      <c r="A429" s="410" t="s">
        <v>1332</v>
      </c>
      <c r="B429" s="31" t="s">
        <v>1250</v>
      </c>
      <c r="C429" s="31">
        <v>75</v>
      </c>
      <c r="D429" s="31">
        <v>2</v>
      </c>
      <c r="E429" s="31" t="s">
        <v>356</v>
      </c>
      <c r="F429" s="53">
        <v>60</v>
      </c>
      <c r="G429" s="411">
        <v>2973</v>
      </c>
      <c r="H429" s="412">
        <v>39.700000000000003</v>
      </c>
      <c r="I429" s="412">
        <v>19.850000000000001</v>
      </c>
      <c r="J429" s="412">
        <v>86.4</v>
      </c>
      <c r="K429" s="412">
        <v>43.2</v>
      </c>
      <c r="L429" s="412">
        <v>120.66</v>
      </c>
      <c r="M429" s="412">
        <v>60.33</v>
      </c>
      <c r="N429" s="412">
        <v>159.12</v>
      </c>
      <c r="O429" s="412">
        <v>79.56</v>
      </c>
      <c r="P429" s="412">
        <v>1084</v>
      </c>
      <c r="Q429" s="412">
        <v>542</v>
      </c>
      <c r="R429" s="53" t="s">
        <v>231</v>
      </c>
      <c r="S429" s="53" t="s">
        <v>194</v>
      </c>
      <c r="T429" s="412">
        <v>94.306866048862688</v>
      </c>
      <c r="U429" s="412">
        <v>94.51474304970516</v>
      </c>
      <c r="V429" s="412">
        <v>94</v>
      </c>
      <c r="W429" s="412">
        <v>83</v>
      </c>
      <c r="X429" s="412">
        <v>89</v>
      </c>
      <c r="Y429" s="412">
        <v>90.5</v>
      </c>
      <c r="Z429" s="413">
        <v>106.6</v>
      </c>
      <c r="AA429" s="413">
        <v>162.03199999999998</v>
      </c>
      <c r="AB429" s="413">
        <v>325.13</v>
      </c>
      <c r="AC429" s="411">
        <v>152</v>
      </c>
      <c r="AD429" s="411">
        <v>305</v>
      </c>
    </row>
    <row r="430" spans="1:30" s="228" customFormat="1" ht="13.5" hidden="1" customHeight="1" outlineLevel="1">
      <c r="A430" s="414" t="s">
        <v>1333</v>
      </c>
      <c r="B430" s="31" t="s">
        <v>1250</v>
      </c>
      <c r="C430" s="31">
        <v>60</v>
      </c>
      <c r="D430" s="31">
        <v>4</v>
      </c>
      <c r="E430" s="31" t="s">
        <v>354</v>
      </c>
      <c r="F430" s="53">
        <v>50</v>
      </c>
      <c r="G430" s="411">
        <v>1484</v>
      </c>
      <c r="H430" s="412">
        <v>34</v>
      </c>
      <c r="I430" s="412">
        <v>17</v>
      </c>
      <c r="J430" s="412">
        <v>80.599999999999994</v>
      </c>
      <c r="K430" s="412">
        <v>40.299999999999997</v>
      </c>
      <c r="L430" s="412">
        <v>108.2</v>
      </c>
      <c r="M430" s="412">
        <v>54.1</v>
      </c>
      <c r="N430" s="412">
        <v>139.4</v>
      </c>
      <c r="O430" s="412">
        <v>69.7</v>
      </c>
      <c r="P430" s="412">
        <v>908</v>
      </c>
      <c r="Q430" s="412">
        <v>454</v>
      </c>
      <c r="R430" s="53" t="s">
        <v>231</v>
      </c>
      <c r="S430" s="53" t="s">
        <v>194</v>
      </c>
      <c r="T430" s="412">
        <v>94.39473129610117</v>
      </c>
      <c r="U430" s="412">
        <v>94.493677555321398</v>
      </c>
      <c r="V430" s="412">
        <v>93.9</v>
      </c>
      <c r="W430" s="412">
        <v>73.599999999999994</v>
      </c>
      <c r="X430" s="412">
        <v>82.3</v>
      </c>
      <c r="Y430" s="412">
        <v>85.7</v>
      </c>
      <c r="Z430" s="413">
        <v>176.94</v>
      </c>
      <c r="AA430" s="413">
        <v>368.78</v>
      </c>
      <c r="AB430" s="413">
        <v>468.35</v>
      </c>
      <c r="AC430" s="411">
        <v>208</v>
      </c>
      <c r="AD430" s="411">
        <v>265</v>
      </c>
    </row>
    <row r="431" spans="1:30" s="228" customFormat="1" ht="13.5" hidden="1" customHeight="1" outlineLevel="1">
      <c r="A431" s="414" t="s">
        <v>1334</v>
      </c>
      <c r="B431" s="31" t="s">
        <v>1250</v>
      </c>
      <c r="C431" s="31">
        <v>75</v>
      </c>
      <c r="D431" s="31">
        <v>4</v>
      </c>
      <c r="E431" s="31" t="s">
        <v>356</v>
      </c>
      <c r="F431" s="53">
        <v>60</v>
      </c>
      <c r="G431" s="411">
        <v>1484</v>
      </c>
      <c r="H431" s="412">
        <v>54.2</v>
      </c>
      <c r="I431" s="412">
        <v>27.1</v>
      </c>
      <c r="J431" s="412">
        <v>94.6</v>
      </c>
      <c r="K431" s="412">
        <v>47.3</v>
      </c>
      <c r="L431" s="412">
        <v>129.19999999999999</v>
      </c>
      <c r="M431" s="412">
        <v>64.599999999999994</v>
      </c>
      <c r="N431" s="412">
        <v>168.2</v>
      </c>
      <c r="O431" s="412">
        <v>84.1</v>
      </c>
      <c r="P431" s="412">
        <v>1100</v>
      </c>
      <c r="Q431" s="412">
        <v>550</v>
      </c>
      <c r="R431" s="53" t="s">
        <v>231</v>
      </c>
      <c r="S431" s="53" t="s">
        <v>194</v>
      </c>
      <c r="T431" s="412">
        <v>94.429172836894423</v>
      </c>
      <c r="U431" s="412">
        <v>94.698201819335736</v>
      </c>
      <c r="V431" s="412">
        <v>94.2</v>
      </c>
      <c r="W431" s="412">
        <v>76.3</v>
      </c>
      <c r="X431" s="412">
        <v>83.5</v>
      </c>
      <c r="Y431" s="412">
        <v>86</v>
      </c>
      <c r="Z431" s="413">
        <v>213.6</v>
      </c>
      <c r="AA431" s="413">
        <v>434.87</v>
      </c>
      <c r="AB431" s="413">
        <v>550.89</v>
      </c>
      <c r="AC431" s="411">
        <v>209</v>
      </c>
      <c r="AD431" s="411">
        <v>133</v>
      </c>
    </row>
    <row r="432" spans="1:30" s="228" customFormat="1" ht="13.5" hidden="1" customHeight="1" outlineLevel="1">
      <c r="A432" s="414" t="s">
        <v>1335</v>
      </c>
      <c r="B432" s="31" t="s">
        <v>1250</v>
      </c>
      <c r="C432" s="31">
        <v>40</v>
      </c>
      <c r="D432" s="31">
        <v>6</v>
      </c>
      <c r="E432" s="31" t="s">
        <v>354</v>
      </c>
      <c r="F432" s="53">
        <v>30</v>
      </c>
      <c r="G432" s="411">
        <v>987</v>
      </c>
      <c r="H432" s="412">
        <v>36.659999999999997</v>
      </c>
      <c r="I432" s="412">
        <v>18.329999999999998</v>
      </c>
      <c r="J432" s="412">
        <v>51.14</v>
      </c>
      <c r="K432" s="412">
        <v>25.57</v>
      </c>
      <c r="L432" s="412">
        <v>70.8</v>
      </c>
      <c r="M432" s="412">
        <v>35.4</v>
      </c>
      <c r="N432" s="412">
        <v>88.8</v>
      </c>
      <c r="O432" s="412">
        <v>44.4</v>
      </c>
      <c r="P432" s="412">
        <v>506</v>
      </c>
      <c r="Q432" s="412">
        <v>253</v>
      </c>
      <c r="R432" s="53" t="s">
        <v>2179</v>
      </c>
      <c r="S432" s="53" t="s">
        <v>194</v>
      </c>
      <c r="T432" s="412">
        <v>92.16089077412515</v>
      </c>
      <c r="U432" s="412">
        <v>92.307550371155898</v>
      </c>
      <c r="V432" s="412">
        <v>92.2</v>
      </c>
      <c r="W432" s="412">
        <v>70.53</v>
      </c>
      <c r="X432" s="412">
        <v>76.3</v>
      </c>
      <c r="Y432" s="412">
        <v>81.099999999999994</v>
      </c>
      <c r="Z432" s="413">
        <v>216.4</v>
      </c>
      <c r="AA432" s="413">
        <v>471.75200000000007</v>
      </c>
      <c r="AB432" s="413">
        <v>497.72</v>
      </c>
      <c r="AC432" s="411">
        <v>218</v>
      </c>
      <c r="AD432" s="411">
        <v>230</v>
      </c>
    </row>
    <row r="433" spans="1:30" s="228" customFormat="1" ht="13.5" hidden="1" customHeight="1" outlineLevel="1">
      <c r="A433" s="414" t="s">
        <v>1336</v>
      </c>
      <c r="B433" s="31" t="s">
        <v>1250</v>
      </c>
      <c r="C433" s="31">
        <v>50</v>
      </c>
      <c r="D433" s="31">
        <v>6</v>
      </c>
      <c r="E433" s="31" t="s">
        <v>356</v>
      </c>
      <c r="F433" s="53">
        <v>40</v>
      </c>
      <c r="G433" s="411">
        <v>987</v>
      </c>
      <c r="H433" s="412">
        <v>48</v>
      </c>
      <c r="I433" s="412">
        <v>24</v>
      </c>
      <c r="J433" s="412">
        <v>73.14</v>
      </c>
      <c r="K433" s="412">
        <v>36.57</v>
      </c>
      <c r="L433" s="412">
        <v>94.86</v>
      </c>
      <c r="M433" s="412">
        <v>47.43</v>
      </c>
      <c r="N433" s="412">
        <v>115.6</v>
      </c>
      <c r="O433" s="412">
        <v>57.8</v>
      </c>
      <c r="P433" s="412">
        <v>685</v>
      </c>
      <c r="Q433" s="412">
        <v>342.5</v>
      </c>
      <c r="R433" s="53" t="s">
        <v>231</v>
      </c>
      <c r="S433" s="53" t="s">
        <v>194</v>
      </c>
      <c r="T433" s="412">
        <v>93.492348565356011</v>
      </c>
      <c r="U433" s="412">
        <v>93.492348565356011</v>
      </c>
      <c r="V433" s="412">
        <v>92.9</v>
      </c>
      <c r="W433" s="412">
        <v>65.400000000000006</v>
      </c>
      <c r="X433" s="412">
        <v>75.8</v>
      </c>
      <c r="Y433" s="412">
        <v>82.9</v>
      </c>
      <c r="Z433" s="413">
        <v>288.7</v>
      </c>
      <c r="AA433" s="413">
        <v>548.53</v>
      </c>
      <c r="AB433" s="413">
        <v>643.80099999999993</v>
      </c>
      <c r="AC433" s="411">
        <v>190</v>
      </c>
      <c r="AD433" s="411">
        <v>223</v>
      </c>
    </row>
    <row r="434" spans="1:30" s="228" customFormat="1" ht="13.5" hidden="1" customHeight="1" outlineLevel="1">
      <c r="A434" s="410" t="s">
        <v>1339</v>
      </c>
      <c r="B434" s="31" t="s">
        <v>1250</v>
      </c>
      <c r="C434" s="31">
        <v>100</v>
      </c>
      <c r="D434" s="31">
        <v>4</v>
      </c>
      <c r="E434" s="31" t="s">
        <v>360</v>
      </c>
      <c r="F434" s="53">
        <v>75</v>
      </c>
      <c r="G434" s="411">
        <v>1487</v>
      </c>
      <c r="H434" s="412">
        <v>63.2</v>
      </c>
      <c r="I434" s="412">
        <v>31.6</v>
      </c>
      <c r="J434" s="412">
        <v>112.7</v>
      </c>
      <c r="K434" s="412">
        <v>56.35</v>
      </c>
      <c r="L434" s="412">
        <v>154.80000000000001</v>
      </c>
      <c r="M434" s="412">
        <v>77.400000000000006</v>
      </c>
      <c r="N434" s="412">
        <v>203.8</v>
      </c>
      <c r="O434" s="412">
        <v>101.9</v>
      </c>
      <c r="P434" s="412">
        <v>1390</v>
      </c>
      <c r="Q434" s="412">
        <v>695</v>
      </c>
      <c r="R434" s="53" t="s">
        <v>231</v>
      </c>
      <c r="S434" s="53" t="s">
        <v>194</v>
      </c>
      <c r="T434" s="412">
        <v>95.166169676606458</v>
      </c>
      <c r="U434" s="412">
        <v>95.215833683326323</v>
      </c>
      <c r="V434" s="412">
        <v>94.6</v>
      </c>
      <c r="W434" s="412">
        <v>77.400000000000006</v>
      </c>
      <c r="X434" s="412">
        <v>84.5</v>
      </c>
      <c r="Y434" s="412">
        <v>86.1</v>
      </c>
      <c r="Z434" s="413">
        <v>260.39999999999998</v>
      </c>
      <c r="AA434" s="413">
        <v>645.97</v>
      </c>
      <c r="AB434" s="413">
        <v>704.08</v>
      </c>
      <c r="AC434" s="411">
        <v>199</v>
      </c>
      <c r="AD434" s="411">
        <v>268</v>
      </c>
    </row>
    <row r="435" spans="1:30" s="228" customFormat="1" ht="13.5" hidden="1" customHeight="1" outlineLevel="1">
      <c r="A435" s="410" t="s">
        <v>1340</v>
      </c>
      <c r="B435" s="31" t="s">
        <v>1250</v>
      </c>
      <c r="C435" s="31">
        <v>60</v>
      </c>
      <c r="D435" s="31">
        <v>6</v>
      </c>
      <c r="E435" s="31" t="s">
        <v>363</v>
      </c>
      <c r="F435" s="53">
        <v>50</v>
      </c>
      <c r="G435" s="411">
        <v>987</v>
      </c>
      <c r="H435" s="412">
        <v>65.400000000000006</v>
      </c>
      <c r="I435" s="412">
        <v>32.700000000000003</v>
      </c>
      <c r="J435" s="412">
        <v>93.24</v>
      </c>
      <c r="K435" s="412">
        <v>46.62</v>
      </c>
      <c r="L435" s="412">
        <v>119.4</v>
      </c>
      <c r="M435" s="412">
        <v>59.7</v>
      </c>
      <c r="N435" s="412">
        <v>149.80000000000001</v>
      </c>
      <c r="O435" s="412">
        <v>74.900000000000006</v>
      </c>
      <c r="P435" s="412">
        <v>889.4</v>
      </c>
      <c r="Q435" s="412">
        <v>444.7</v>
      </c>
      <c r="R435" s="53" t="s">
        <v>231</v>
      </c>
      <c r="S435" s="53" t="s">
        <v>194</v>
      </c>
      <c r="T435" s="412">
        <v>93.419613607727868</v>
      </c>
      <c r="U435" s="412">
        <v>93.733431331373382</v>
      </c>
      <c r="V435" s="412">
        <v>93.4</v>
      </c>
      <c r="W435" s="412">
        <v>63.8</v>
      </c>
      <c r="X435" s="412">
        <v>74.5</v>
      </c>
      <c r="Y435" s="412">
        <v>79.400000000000006</v>
      </c>
      <c r="Z435" s="413">
        <v>360.6</v>
      </c>
      <c r="AA435" s="413">
        <v>843.80400000000009</v>
      </c>
      <c r="AB435" s="413">
        <v>829.38</v>
      </c>
      <c r="AC435" s="411">
        <v>234</v>
      </c>
      <c r="AD435" s="411">
        <v>230</v>
      </c>
    </row>
    <row r="436" spans="1:30" s="228" customFormat="1" ht="13.5" hidden="1" customHeight="1" outlineLevel="1">
      <c r="A436" s="410" t="s">
        <v>1341</v>
      </c>
      <c r="B436" s="31" t="s">
        <v>1250</v>
      </c>
      <c r="C436" s="31">
        <v>75</v>
      </c>
      <c r="D436" s="31">
        <v>6</v>
      </c>
      <c r="E436" s="31" t="s">
        <v>360</v>
      </c>
      <c r="F436" s="53">
        <v>60</v>
      </c>
      <c r="G436" s="411">
        <v>987</v>
      </c>
      <c r="H436" s="412">
        <v>79.2</v>
      </c>
      <c r="I436" s="412">
        <v>39.6</v>
      </c>
      <c r="J436" s="412">
        <v>112.6</v>
      </c>
      <c r="K436" s="412">
        <v>56.3</v>
      </c>
      <c r="L436" s="412">
        <v>143.6</v>
      </c>
      <c r="M436" s="412">
        <v>71.8</v>
      </c>
      <c r="N436" s="412">
        <v>180</v>
      </c>
      <c r="O436" s="412">
        <v>90</v>
      </c>
      <c r="P436" s="412">
        <v>1110</v>
      </c>
      <c r="Q436" s="412">
        <v>555</v>
      </c>
      <c r="R436" s="53" t="s">
        <v>231</v>
      </c>
      <c r="S436" s="53" t="s">
        <v>194</v>
      </c>
      <c r="T436" s="412">
        <v>93.382910321488993</v>
      </c>
      <c r="U436" s="412">
        <v>93.937817258883243</v>
      </c>
      <c r="V436" s="412">
        <v>93.7</v>
      </c>
      <c r="W436" s="412">
        <v>64.099999999999994</v>
      </c>
      <c r="X436" s="412">
        <v>74.86</v>
      </c>
      <c r="Y436" s="412">
        <v>79.8</v>
      </c>
      <c r="Z436" s="413">
        <v>433.05</v>
      </c>
      <c r="AA436" s="413">
        <v>1121.5995</v>
      </c>
      <c r="AB436" s="413">
        <v>1138.9215000000002</v>
      </c>
      <c r="AC436" s="411">
        <v>259</v>
      </c>
      <c r="AD436" s="411">
        <v>263</v>
      </c>
    </row>
    <row r="437" spans="1:30" s="228" customFormat="1" ht="13.5" hidden="1" customHeight="1" outlineLevel="1">
      <c r="A437" s="410" t="s">
        <v>1344</v>
      </c>
      <c r="B437" s="31" t="s">
        <v>1250</v>
      </c>
      <c r="C437" s="31">
        <v>100</v>
      </c>
      <c r="D437" s="31">
        <v>2</v>
      </c>
      <c r="E437" s="31" t="s">
        <v>375</v>
      </c>
      <c r="F437" s="53">
        <v>75</v>
      </c>
      <c r="G437" s="411">
        <v>2972</v>
      </c>
      <c r="H437" s="412">
        <v>38.356200000000001</v>
      </c>
      <c r="I437" s="412">
        <v>19.178100000000001</v>
      </c>
      <c r="J437" s="412">
        <v>101.13231397659527</v>
      </c>
      <c r="K437" s="412">
        <v>50.566156988297635</v>
      </c>
      <c r="L437" s="412">
        <v>145.16253345109297</v>
      </c>
      <c r="M437" s="412">
        <v>72.581266725546485</v>
      </c>
      <c r="N437" s="412">
        <v>192.61283638772358</v>
      </c>
      <c r="O437" s="412">
        <v>96.306418193861788</v>
      </c>
      <c r="P437" s="412">
        <v>1367.9</v>
      </c>
      <c r="Q437" s="412">
        <v>683.95</v>
      </c>
      <c r="R437" s="53" t="s">
        <v>231</v>
      </c>
      <c r="S437" s="53" t="s">
        <v>194</v>
      </c>
      <c r="T437" s="412">
        <v>94.4</v>
      </c>
      <c r="U437" s="412">
        <v>94.7</v>
      </c>
      <c r="V437" s="412">
        <v>94.3</v>
      </c>
      <c r="W437" s="412">
        <v>86.849000000000004</v>
      </c>
      <c r="X437" s="412">
        <v>90.465999999999994</v>
      </c>
      <c r="Y437" s="412">
        <v>91.308058727569318</v>
      </c>
      <c r="Z437" s="413">
        <v>130.21509597600001</v>
      </c>
      <c r="AA437" s="413">
        <v>202.3282161275088</v>
      </c>
      <c r="AB437" s="413">
        <v>386.60861995274405</v>
      </c>
      <c r="AC437" s="411">
        <v>155.38</v>
      </c>
      <c r="AD437" s="411">
        <v>296.89999999999998</v>
      </c>
    </row>
    <row r="438" spans="1:30" s="228" customFormat="1" ht="13.5" hidden="1" customHeight="1" outlineLevel="1">
      <c r="A438" s="414" t="s">
        <v>1345</v>
      </c>
      <c r="B438" s="31" t="s">
        <v>1250</v>
      </c>
      <c r="C438" s="31">
        <v>100</v>
      </c>
      <c r="D438" s="31">
        <v>4</v>
      </c>
      <c r="E438" s="31" t="s">
        <v>375</v>
      </c>
      <c r="F438" s="53">
        <v>75</v>
      </c>
      <c r="G438" s="411">
        <v>1487</v>
      </c>
      <c r="H438" s="412">
        <v>63.2</v>
      </c>
      <c r="I438" s="412">
        <v>31.6</v>
      </c>
      <c r="J438" s="412">
        <v>112.7</v>
      </c>
      <c r="K438" s="412">
        <v>56.35</v>
      </c>
      <c r="L438" s="412">
        <v>154.80000000000001</v>
      </c>
      <c r="M438" s="412">
        <v>77.400000000000006</v>
      </c>
      <c r="N438" s="412">
        <v>203.8</v>
      </c>
      <c r="O438" s="412">
        <v>101.9</v>
      </c>
      <c r="P438" s="412">
        <v>1390</v>
      </c>
      <c r="Q438" s="412">
        <v>695</v>
      </c>
      <c r="R438" s="53" t="s">
        <v>231</v>
      </c>
      <c r="S438" s="53" t="s">
        <v>194</v>
      </c>
      <c r="T438" s="412">
        <v>95.166169676606458</v>
      </c>
      <c r="U438" s="412">
        <v>95.215833683326323</v>
      </c>
      <c r="V438" s="412">
        <v>94.6</v>
      </c>
      <c r="W438" s="412">
        <v>77.400000000000006</v>
      </c>
      <c r="X438" s="412">
        <v>84.5</v>
      </c>
      <c r="Y438" s="412">
        <v>86.1</v>
      </c>
      <c r="Z438" s="413">
        <v>260.39999999999998</v>
      </c>
      <c r="AA438" s="413">
        <v>645.97</v>
      </c>
      <c r="AB438" s="413">
        <v>704.08</v>
      </c>
      <c r="AC438" s="411">
        <v>199</v>
      </c>
      <c r="AD438" s="411">
        <v>268</v>
      </c>
    </row>
    <row r="439" spans="1:30" s="228" customFormat="1" ht="13.5" hidden="1" customHeight="1" outlineLevel="1">
      <c r="A439" s="414" t="s">
        <v>1346</v>
      </c>
      <c r="B439" s="31" t="s">
        <v>1250</v>
      </c>
      <c r="C439" s="31">
        <v>60</v>
      </c>
      <c r="D439" s="31">
        <v>6</v>
      </c>
      <c r="E439" s="31" t="s">
        <v>1347</v>
      </c>
      <c r="F439" s="53">
        <v>50</v>
      </c>
      <c r="G439" s="411">
        <v>987</v>
      </c>
      <c r="H439" s="412">
        <v>65.400000000000006</v>
      </c>
      <c r="I439" s="412">
        <v>32.700000000000003</v>
      </c>
      <c r="J439" s="412">
        <v>93.24</v>
      </c>
      <c r="K439" s="412">
        <v>46.62</v>
      </c>
      <c r="L439" s="412">
        <v>119.4</v>
      </c>
      <c r="M439" s="412">
        <v>59.7</v>
      </c>
      <c r="N439" s="412">
        <v>149.80000000000001</v>
      </c>
      <c r="O439" s="412">
        <v>74.900000000000006</v>
      </c>
      <c r="P439" s="412">
        <v>889.4</v>
      </c>
      <c r="Q439" s="412">
        <v>444.7</v>
      </c>
      <c r="R439" s="53" t="s">
        <v>231</v>
      </c>
      <c r="S439" s="53" t="s">
        <v>194</v>
      </c>
      <c r="T439" s="412">
        <v>93.419613607727868</v>
      </c>
      <c r="U439" s="412">
        <v>93.733431331373382</v>
      </c>
      <c r="V439" s="412">
        <v>93.4</v>
      </c>
      <c r="W439" s="412">
        <v>63.8</v>
      </c>
      <c r="X439" s="412">
        <v>74.5</v>
      </c>
      <c r="Y439" s="412">
        <v>79.400000000000006</v>
      </c>
      <c r="Z439" s="413">
        <v>360.6</v>
      </c>
      <c r="AA439" s="413">
        <v>843.80400000000009</v>
      </c>
      <c r="AB439" s="413">
        <v>829.38</v>
      </c>
      <c r="AC439" s="411">
        <v>234</v>
      </c>
      <c r="AD439" s="411">
        <v>230</v>
      </c>
    </row>
    <row r="440" spans="1:30" s="228" customFormat="1" ht="13.5" hidden="1" customHeight="1" outlineLevel="1">
      <c r="A440" s="414" t="s">
        <v>1348</v>
      </c>
      <c r="B440" s="31" t="s">
        <v>1250</v>
      </c>
      <c r="C440" s="31">
        <v>75</v>
      </c>
      <c r="D440" s="31">
        <v>6</v>
      </c>
      <c r="E440" s="31" t="s">
        <v>375</v>
      </c>
      <c r="F440" s="53">
        <v>60</v>
      </c>
      <c r="G440" s="411">
        <v>987</v>
      </c>
      <c r="H440" s="412">
        <v>79.2</v>
      </c>
      <c r="I440" s="412">
        <v>39.6</v>
      </c>
      <c r="J440" s="412">
        <v>112.6</v>
      </c>
      <c r="K440" s="412">
        <v>56.3</v>
      </c>
      <c r="L440" s="412">
        <v>143.6</v>
      </c>
      <c r="M440" s="412">
        <v>71.8</v>
      </c>
      <c r="N440" s="412">
        <v>180</v>
      </c>
      <c r="O440" s="412">
        <v>90</v>
      </c>
      <c r="P440" s="412">
        <v>1110</v>
      </c>
      <c r="Q440" s="412">
        <v>555</v>
      </c>
      <c r="R440" s="53" t="s">
        <v>231</v>
      </c>
      <c r="S440" s="53" t="s">
        <v>194</v>
      </c>
      <c r="T440" s="412">
        <v>93.382910321488993</v>
      </c>
      <c r="U440" s="412">
        <v>93.937817258883243</v>
      </c>
      <c r="V440" s="412">
        <v>93.7</v>
      </c>
      <c r="W440" s="412">
        <v>64.099999999999994</v>
      </c>
      <c r="X440" s="412">
        <v>74.86</v>
      </c>
      <c r="Y440" s="412">
        <v>79.8</v>
      </c>
      <c r="Z440" s="413">
        <v>433.05</v>
      </c>
      <c r="AA440" s="413">
        <v>1121.5995</v>
      </c>
      <c r="AB440" s="413">
        <v>1138.9215000000002</v>
      </c>
      <c r="AC440" s="411">
        <v>259</v>
      </c>
      <c r="AD440" s="411">
        <v>263</v>
      </c>
    </row>
    <row r="441" spans="1:30" s="228" customFormat="1" ht="13.5" customHeight="1" outlineLevel="1">
      <c r="A441" s="410" t="s">
        <v>1351</v>
      </c>
      <c r="B441" s="31" t="s">
        <v>1250</v>
      </c>
      <c r="C441" s="31">
        <v>125</v>
      </c>
      <c r="D441" s="31">
        <v>4</v>
      </c>
      <c r="E441" s="31" t="s">
        <v>378</v>
      </c>
      <c r="F441" s="53">
        <v>100</v>
      </c>
      <c r="G441" s="411">
        <v>1489</v>
      </c>
      <c r="H441" s="412"/>
      <c r="I441" s="412">
        <v>48.96</v>
      </c>
      <c r="J441" s="412"/>
      <c r="K441" s="412">
        <v>80.3</v>
      </c>
      <c r="L441" s="412"/>
      <c r="M441" s="412">
        <v>107.04</v>
      </c>
      <c r="N441" s="412"/>
      <c r="O441" s="412">
        <v>138.19999999999999</v>
      </c>
      <c r="P441" s="412"/>
      <c r="Q441" s="412">
        <v>903</v>
      </c>
      <c r="R441" s="53" t="s">
        <v>231</v>
      </c>
      <c r="S441" s="53" t="s">
        <v>194</v>
      </c>
      <c r="T441" s="412">
        <v>94.694248338870452</v>
      </c>
      <c r="U441" s="412">
        <v>95.138081395348848</v>
      </c>
      <c r="V441" s="412">
        <v>95</v>
      </c>
      <c r="W441" s="412">
        <v>73.5</v>
      </c>
      <c r="X441" s="412">
        <v>82.3</v>
      </c>
      <c r="Y441" s="412">
        <v>85.13</v>
      </c>
      <c r="Z441" s="413">
        <v>352.85</v>
      </c>
      <c r="AA441" s="413">
        <v>645.71550000000002</v>
      </c>
      <c r="AB441" s="413">
        <v>952.69500000000005</v>
      </c>
      <c r="AC441" s="411">
        <v>183</v>
      </c>
      <c r="AD441" s="411">
        <v>270</v>
      </c>
    </row>
    <row r="442" spans="1:30" s="228" customFormat="1" ht="13.5" hidden="1" customHeight="1" outlineLevel="1">
      <c r="A442" s="410" t="s">
        <v>1352</v>
      </c>
      <c r="B442" s="31" t="s">
        <v>1250</v>
      </c>
      <c r="C442" s="31">
        <v>150</v>
      </c>
      <c r="D442" s="31">
        <v>4</v>
      </c>
      <c r="E442" s="31" t="s">
        <v>383</v>
      </c>
      <c r="F442" s="53">
        <v>125</v>
      </c>
      <c r="G442" s="411">
        <v>1486</v>
      </c>
      <c r="H442" s="412"/>
      <c r="I442" s="412">
        <v>53.9</v>
      </c>
      <c r="J442" s="412"/>
      <c r="K442" s="412">
        <v>96.8</v>
      </c>
      <c r="L442" s="412"/>
      <c r="M442" s="412">
        <v>132.5</v>
      </c>
      <c r="N442" s="412"/>
      <c r="O442" s="412">
        <v>172.5</v>
      </c>
      <c r="P442" s="412"/>
      <c r="Q442" s="412">
        <v>1034</v>
      </c>
      <c r="R442" s="53" t="s">
        <v>2179</v>
      </c>
      <c r="S442" s="53" t="s">
        <v>194</v>
      </c>
      <c r="T442" s="412">
        <v>95.091205007824726</v>
      </c>
      <c r="U442" s="412">
        <v>95.51873761085028</v>
      </c>
      <c r="V442" s="412">
        <v>95.3</v>
      </c>
      <c r="W442" s="412">
        <v>76.5</v>
      </c>
      <c r="X442" s="412">
        <v>83.45</v>
      </c>
      <c r="Y442" s="412">
        <v>85.66</v>
      </c>
      <c r="Z442" s="413">
        <v>441.9</v>
      </c>
      <c r="AA442" s="413">
        <v>733.55399999999997</v>
      </c>
      <c r="AB442" s="413">
        <v>1011.9509999999999</v>
      </c>
      <c r="AC442" s="411">
        <v>166</v>
      </c>
      <c r="AD442" s="411">
        <v>229</v>
      </c>
    </row>
    <row r="443" spans="1:30" s="228" customFormat="1" ht="13.5" hidden="1" customHeight="1" outlineLevel="1">
      <c r="A443" s="410" t="s">
        <v>1353</v>
      </c>
      <c r="B443" s="31" t="s">
        <v>1250</v>
      </c>
      <c r="C443" s="31">
        <v>200</v>
      </c>
      <c r="D443" s="31">
        <v>4</v>
      </c>
      <c r="E443" s="31" t="s">
        <v>388</v>
      </c>
      <c r="F443" s="53">
        <v>150</v>
      </c>
      <c r="G443" s="411">
        <v>1489.4</v>
      </c>
      <c r="H443" s="412"/>
      <c r="I443" s="412">
        <v>75.599999999999994</v>
      </c>
      <c r="J443" s="412"/>
      <c r="K443" s="412">
        <v>121.65</v>
      </c>
      <c r="L443" s="412"/>
      <c r="M443" s="412">
        <v>162.1</v>
      </c>
      <c r="N443" s="412"/>
      <c r="O443" s="412">
        <v>207.36</v>
      </c>
      <c r="P443" s="412"/>
      <c r="Q443" s="412">
        <v>1522</v>
      </c>
      <c r="R443" s="53" t="s">
        <v>222</v>
      </c>
      <c r="S443" s="53" t="s">
        <v>194</v>
      </c>
      <c r="T443" s="412">
        <v>95.371387133533617</v>
      </c>
      <c r="U443" s="412">
        <v>95.668186056148343</v>
      </c>
      <c r="V443" s="412">
        <v>95.5</v>
      </c>
      <c r="W443" s="412">
        <v>72.5</v>
      </c>
      <c r="X443" s="412">
        <v>91.3</v>
      </c>
      <c r="Y443" s="412">
        <v>84.93</v>
      </c>
      <c r="Z443" s="413">
        <v>529.14</v>
      </c>
      <c r="AA443" s="413">
        <v>1301.6844000000001</v>
      </c>
      <c r="AB443" s="413">
        <v>1645.6254000000001</v>
      </c>
      <c r="AC443" s="411">
        <v>246</v>
      </c>
      <c r="AD443" s="411">
        <v>311</v>
      </c>
    </row>
    <row r="444" spans="1:30" s="228" customFormat="1" ht="13.5" hidden="1" customHeight="1" outlineLevel="1">
      <c r="A444" s="410" t="s">
        <v>1354</v>
      </c>
      <c r="B444" s="31" t="s">
        <v>1250</v>
      </c>
      <c r="C444" s="31">
        <v>250</v>
      </c>
      <c r="D444" s="31">
        <v>4</v>
      </c>
      <c r="E444" s="31" t="s">
        <v>400</v>
      </c>
      <c r="F444" s="53">
        <v>200</v>
      </c>
      <c r="G444" s="411">
        <v>1494</v>
      </c>
      <c r="H444" s="412"/>
      <c r="I444" s="412">
        <v>84.3</v>
      </c>
      <c r="J444" s="412"/>
      <c r="K444" s="412">
        <v>127.01</v>
      </c>
      <c r="L444" s="412"/>
      <c r="M444" s="412">
        <v>165.6</v>
      </c>
      <c r="N444" s="412"/>
      <c r="O444" s="412">
        <v>209</v>
      </c>
      <c r="P444" s="412"/>
      <c r="Q444" s="412">
        <v>1993</v>
      </c>
      <c r="R444" s="53" t="s">
        <v>222</v>
      </c>
      <c r="S444" s="53" t="s">
        <v>989</v>
      </c>
      <c r="T444" s="412">
        <v>95.008999896790186</v>
      </c>
      <c r="U444" s="412">
        <v>95.67146248322841</v>
      </c>
      <c r="V444" s="412">
        <v>95.8</v>
      </c>
      <c r="W444" s="412">
        <v>69.7</v>
      </c>
      <c r="X444" s="412">
        <v>79.599999999999994</v>
      </c>
      <c r="Y444" s="412">
        <v>83.94</v>
      </c>
      <c r="Z444" s="413">
        <v>527.6</v>
      </c>
      <c r="AA444" s="413">
        <v>733.36400000000003</v>
      </c>
      <c r="AB444" s="413">
        <v>1076.3040000000001</v>
      </c>
      <c r="AC444" s="411">
        <v>139</v>
      </c>
      <c r="AD444" s="411">
        <v>204</v>
      </c>
    </row>
    <row r="445" spans="1:30" s="228" customFormat="1" ht="13.5" hidden="1" customHeight="1" outlineLevel="1">
      <c r="A445" s="410" t="s">
        <v>1356</v>
      </c>
      <c r="B445" s="31" t="s">
        <v>1250</v>
      </c>
      <c r="C445" s="31">
        <v>100</v>
      </c>
      <c r="D445" s="31">
        <v>6</v>
      </c>
      <c r="E445" s="31" t="s">
        <v>378</v>
      </c>
      <c r="F445" s="53">
        <v>75</v>
      </c>
      <c r="G445" s="411">
        <v>992</v>
      </c>
      <c r="H445" s="412"/>
      <c r="I445" s="412">
        <v>45.4</v>
      </c>
      <c r="J445" s="412"/>
      <c r="K445" s="412">
        <v>62.759440681733778</v>
      </c>
      <c r="L445" s="412"/>
      <c r="M445" s="412">
        <v>84.899577289813649</v>
      </c>
      <c r="N445" s="412"/>
      <c r="O445" s="412">
        <v>109.53</v>
      </c>
      <c r="P445" s="412"/>
      <c r="Q445" s="412">
        <v>791.58</v>
      </c>
      <c r="R445" s="53" t="s">
        <v>222</v>
      </c>
      <c r="S445" s="53" t="s">
        <v>194</v>
      </c>
      <c r="T445" s="412">
        <v>93.606260527704492</v>
      </c>
      <c r="U445" s="412">
        <v>89.525354614151595</v>
      </c>
      <c r="V445" s="412">
        <v>94.1</v>
      </c>
      <c r="W445" s="412">
        <v>71.927822303640937</v>
      </c>
      <c r="X445" s="412">
        <v>79.211174719487062</v>
      </c>
      <c r="Y445" s="412">
        <v>82</v>
      </c>
      <c r="Z445" s="413">
        <v>397.20663947999998</v>
      </c>
      <c r="AA445" s="413">
        <v>795.19577603977552</v>
      </c>
      <c r="AB445" s="413">
        <v>1195.8620853496463</v>
      </c>
      <c r="AC445" s="411">
        <v>200.197</v>
      </c>
      <c r="AD445" s="411">
        <v>301.06799999999998</v>
      </c>
    </row>
    <row r="446" spans="1:30" s="228" customFormat="1" ht="13.5" hidden="1" customHeight="1" outlineLevel="1">
      <c r="A446" s="410" t="s">
        <v>1357</v>
      </c>
      <c r="B446" s="31" t="s">
        <v>1250</v>
      </c>
      <c r="C446" s="31">
        <v>125</v>
      </c>
      <c r="D446" s="31">
        <v>6</v>
      </c>
      <c r="E446" s="31" t="s">
        <v>383</v>
      </c>
      <c r="F446" s="53">
        <v>100</v>
      </c>
      <c r="G446" s="411">
        <v>990</v>
      </c>
      <c r="H446" s="412"/>
      <c r="I446" s="412">
        <v>46.29</v>
      </c>
      <c r="J446" s="412"/>
      <c r="K446" s="412">
        <v>77.717670364500805</v>
      </c>
      <c r="L446" s="412"/>
      <c r="M446" s="412">
        <v>107.23938193343899</v>
      </c>
      <c r="N446" s="412"/>
      <c r="O446" s="412">
        <v>139.88</v>
      </c>
      <c r="P446" s="412"/>
      <c r="Q446" s="412">
        <v>888.92</v>
      </c>
      <c r="R446" s="53" t="s">
        <v>231</v>
      </c>
      <c r="S446" s="53" t="s">
        <v>194</v>
      </c>
      <c r="T446" s="412">
        <v>95.055287659574461</v>
      </c>
      <c r="U446" s="412">
        <v>95.075012765957453</v>
      </c>
      <c r="V446" s="412">
        <v>94.6</v>
      </c>
      <c r="W446" s="412">
        <v>75.65596853266446</v>
      </c>
      <c r="X446" s="412">
        <v>82.216736974119257</v>
      </c>
      <c r="Y446" s="412">
        <v>84.49</v>
      </c>
      <c r="Z446" s="413">
        <v>530.6537321400001</v>
      </c>
      <c r="AA446" s="413">
        <v>1025.1168797480523</v>
      </c>
      <c r="AB446" s="413">
        <v>1212.5437779399003</v>
      </c>
      <c r="AC446" s="411">
        <v>193.18</v>
      </c>
      <c r="AD446" s="411">
        <v>228.5</v>
      </c>
    </row>
    <row r="447" spans="1:30" s="228" customFormat="1" ht="13.5" hidden="1" customHeight="1" outlineLevel="1">
      <c r="A447" s="410" t="s">
        <v>1358</v>
      </c>
      <c r="B447" s="31" t="s">
        <v>1250</v>
      </c>
      <c r="C447" s="31">
        <v>150</v>
      </c>
      <c r="D447" s="31">
        <v>6</v>
      </c>
      <c r="E447" s="31" t="s">
        <v>388</v>
      </c>
      <c r="F447" s="53">
        <v>125</v>
      </c>
      <c r="G447" s="411">
        <v>994</v>
      </c>
      <c r="H447" s="412"/>
      <c r="I447" s="412">
        <v>65.680000000000007</v>
      </c>
      <c r="J447" s="412"/>
      <c r="K447" s="412">
        <v>89.183966912274457</v>
      </c>
      <c r="L447" s="412"/>
      <c r="M447" s="412">
        <v>115.45375954866269</v>
      </c>
      <c r="N447" s="412"/>
      <c r="O447" s="412">
        <v>145.01</v>
      </c>
      <c r="P447" s="412"/>
      <c r="Q447" s="412">
        <v>1215</v>
      </c>
      <c r="R447" s="53" t="s">
        <v>222</v>
      </c>
      <c r="S447" s="53" t="s">
        <v>194</v>
      </c>
      <c r="T447" s="412">
        <v>94.123502582218066</v>
      </c>
      <c r="U447" s="412">
        <v>94.812475203859321</v>
      </c>
      <c r="V447" s="412">
        <v>94.9</v>
      </c>
      <c r="W447" s="412">
        <v>66.297466743782522</v>
      </c>
      <c r="X447" s="412">
        <v>76.248791208791204</v>
      </c>
      <c r="Y447" s="412">
        <v>80.86</v>
      </c>
      <c r="Z447" s="413">
        <v>528.58118292000006</v>
      </c>
      <c r="AA447" s="413">
        <v>1469.4556885176</v>
      </c>
      <c r="AB447" s="413">
        <v>1850.0341402200002</v>
      </c>
      <c r="AC447" s="411">
        <v>278</v>
      </c>
      <c r="AD447" s="411">
        <v>350</v>
      </c>
    </row>
    <row r="448" spans="1:30" s="228" customFormat="1" ht="13.5" hidden="1" customHeight="1" outlineLevel="1">
      <c r="A448" s="410" t="s">
        <v>1359</v>
      </c>
      <c r="B448" s="31" t="s">
        <v>1250</v>
      </c>
      <c r="C448" s="31">
        <v>200</v>
      </c>
      <c r="D448" s="31">
        <v>6</v>
      </c>
      <c r="E448" s="31" t="s">
        <v>400</v>
      </c>
      <c r="F448" s="53">
        <v>150</v>
      </c>
      <c r="G448" s="411">
        <v>990</v>
      </c>
      <c r="H448" s="412"/>
      <c r="I448" s="412">
        <v>87</v>
      </c>
      <c r="J448" s="412"/>
      <c r="K448" s="412">
        <v>132</v>
      </c>
      <c r="L448" s="412"/>
      <c r="M448" s="412">
        <v>168.5</v>
      </c>
      <c r="N448" s="412"/>
      <c r="O448" s="412">
        <v>214</v>
      </c>
      <c r="P448" s="412"/>
      <c r="Q448" s="412">
        <v>1396</v>
      </c>
      <c r="R448" s="53" t="s">
        <v>231</v>
      </c>
      <c r="S448" s="53" t="s">
        <v>194</v>
      </c>
      <c r="T448" s="412">
        <v>95.3</v>
      </c>
      <c r="U448" s="412">
        <v>95.5</v>
      </c>
      <c r="V448" s="412">
        <v>95.2</v>
      </c>
      <c r="W448" s="412">
        <v>67.3</v>
      </c>
      <c r="X448" s="412">
        <v>78.8</v>
      </c>
      <c r="Y448" s="412">
        <v>83</v>
      </c>
      <c r="Z448" s="413">
        <v>795.2</v>
      </c>
      <c r="AA448" s="413">
        <v>1595.6</v>
      </c>
      <c r="AB448" s="413">
        <v>2464.5</v>
      </c>
      <c r="AC448" s="411">
        <v>201</v>
      </c>
      <c r="AD448" s="411">
        <v>310</v>
      </c>
    </row>
    <row r="449" spans="1:30" s="228" customFormat="1" ht="13.5" hidden="1" customHeight="1" outlineLevel="1">
      <c r="A449" s="410" t="s">
        <v>1360</v>
      </c>
      <c r="B449" s="31" t="s">
        <v>1250</v>
      </c>
      <c r="C449" s="31">
        <v>250</v>
      </c>
      <c r="D449" s="31">
        <v>6</v>
      </c>
      <c r="E449" s="31" t="s">
        <v>400</v>
      </c>
      <c r="F449" s="53">
        <v>200</v>
      </c>
      <c r="G449" s="411">
        <v>987</v>
      </c>
      <c r="H449" s="412"/>
      <c r="I449" s="412">
        <v>86.7</v>
      </c>
      <c r="J449" s="412"/>
      <c r="K449" s="412">
        <v>155</v>
      </c>
      <c r="L449" s="412"/>
      <c r="M449" s="412">
        <v>213</v>
      </c>
      <c r="N449" s="412"/>
      <c r="O449" s="412">
        <v>279</v>
      </c>
      <c r="P449" s="412"/>
      <c r="Q449" s="412">
        <v>1608</v>
      </c>
      <c r="R449" s="53" t="s">
        <v>2179</v>
      </c>
      <c r="S449" s="53" t="s">
        <v>194</v>
      </c>
      <c r="T449" s="412">
        <v>96.2</v>
      </c>
      <c r="U449" s="412">
        <v>96.2</v>
      </c>
      <c r="V449" s="412">
        <v>95.5</v>
      </c>
      <c r="W449" s="412">
        <v>76.099999999999994</v>
      </c>
      <c r="X449" s="412">
        <v>83.1</v>
      </c>
      <c r="Y449" s="412">
        <v>85.2</v>
      </c>
      <c r="Z449" s="413">
        <v>1063.5</v>
      </c>
      <c r="AA449" s="413">
        <v>1278</v>
      </c>
      <c r="AB449" s="413">
        <v>1981.8</v>
      </c>
      <c r="AC449" s="411">
        <v>120</v>
      </c>
      <c r="AD449" s="411">
        <v>186</v>
      </c>
    </row>
    <row r="450" spans="1:30" s="228" customFormat="1" ht="13.5" hidden="1" customHeight="1" outlineLevel="1">
      <c r="A450" s="410" t="s">
        <v>1367</v>
      </c>
      <c r="B450" s="31" t="s">
        <v>1250</v>
      </c>
      <c r="C450" s="31">
        <v>125</v>
      </c>
      <c r="D450" s="31">
        <v>2</v>
      </c>
      <c r="E450" s="31" t="s">
        <v>409</v>
      </c>
      <c r="F450" s="53">
        <v>100</v>
      </c>
      <c r="G450" s="411">
        <v>2976</v>
      </c>
      <c r="H450" s="412"/>
      <c r="I450" s="412">
        <v>32.85</v>
      </c>
      <c r="J450" s="412"/>
      <c r="K450" s="412">
        <v>70.930000000000007</v>
      </c>
      <c r="L450" s="412"/>
      <c r="M450" s="412">
        <v>100.44</v>
      </c>
      <c r="N450" s="412"/>
      <c r="O450" s="412">
        <v>132.79</v>
      </c>
      <c r="P450" s="412"/>
      <c r="Q450" s="412">
        <v>858</v>
      </c>
      <c r="R450" s="53" t="s">
        <v>231</v>
      </c>
      <c r="S450" s="53" t="s">
        <v>194</v>
      </c>
      <c r="T450" s="412">
        <v>94.739598578298157</v>
      </c>
      <c r="U450" s="412">
        <v>95.026688270959653</v>
      </c>
      <c r="V450" s="412">
        <v>94.7</v>
      </c>
      <c r="W450" s="412">
        <v>83.47</v>
      </c>
      <c r="X450" s="412">
        <v>88.16</v>
      </c>
      <c r="Y450" s="412">
        <v>88.16</v>
      </c>
      <c r="Z450" s="413">
        <v>176.57234280000003</v>
      </c>
      <c r="AA450" s="413">
        <v>303.8017878</v>
      </c>
      <c r="AB450" s="413">
        <v>584.3703726</v>
      </c>
      <c r="AC450" s="411">
        <v>172.05513784461149</v>
      </c>
      <c r="AD450" s="411">
        <v>330.95238095238091</v>
      </c>
    </row>
    <row r="451" spans="1:30" s="228" customFormat="1" ht="13.5" hidden="1" customHeight="1" outlineLevel="1">
      <c r="A451" s="410" t="s">
        <v>1368</v>
      </c>
      <c r="B451" s="31" t="s">
        <v>1250</v>
      </c>
      <c r="C451" s="31">
        <v>150</v>
      </c>
      <c r="D451" s="31">
        <v>2</v>
      </c>
      <c r="E451" s="31" t="s">
        <v>411</v>
      </c>
      <c r="F451" s="53">
        <v>125</v>
      </c>
      <c r="G451" s="411">
        <v>2981</v>
      </c>
      <c r="H451" s="412"/>
      <c r="I451" s="412">
        <v>39.9</v>
      </c>
      <c r="J451" s="412"/>
      <c r="K451" s="412">
        <v>88.97</v>
      </c>
      <c r="L451" s="412"/>
      <c r="M451" s="412">
        <v>126.57</v>
      </c>
      <c r="N451" s="412"/>
      <c r="O451" s="412">
        <v>168.16</v>
      </c>
      <c r="P451" s="412"/>
      <c r="Q451" s="412">
        <v>986.33</v>
      </c>
      <c r="R451" s="53" t="s">
        <v>2179</v>
      </c>
      <c r="S451" s="53" t="s">
        <v>194</v>
      </c>
      <c r="T451" s="412">
        <v>95.804488197311315</v>
      </c>
      <c r="U451" s="412">
        <v>96.257012808298924</v>
      </c>
      <c r="V451" s="412">
        <v>95</v>
      </c>
      <c r="W451" s="412">
        <v>83.58</v>
      </c>
      <c r="X451" s="412">
        <v>87.7</v>
      </c>
      <c r="Y451" s="412">
        <v>88.2</v>
      </c>
      <c r="Z451" s="413">
        <v>220.28026692000003</v>
      </c>
      <c r="AA451" s="413">
        <v>318.75216954000001</v>
      </c>
      <c r="AB451" s="413">
        <v>691.23573078000004</v>
      </c>
      <c r="AC451" s="411">
        <v>144.70300676354381</v>
      </c>
      <c r="AD451" s="411">
        <v>313.79829906917558</v>
      </c>
    </row>
    <row r="452" spans="1:30" s="228" customFormat="1" ht="13.5" hidden="1" customHeight="1" outlineLevel="1">
      <c r="A452" s="410" t="s">
        <v>1369</v>
      </c>
      <c r="B452" s="31" t="s">
        <v>1250</v>
      </c>
      <c r="C452" s="31">
        <v>200</v>
      </c>
      <c r="D452" s="31">
        <v>2</v>
      </c>
      <c r="E452" s="31" t="s">
        <v>413</v>
      </c>
      <c r="F452" s="53">
        <v>150</v>
      </c>
      <c r="G452" s="411">
        <v>2979</v>
      </c>
      <c r="H452" s="412"/>
      <c r="I452" s="412">
        <v>43.01</v>
      </c>
      <c r="J452" s="412"/>
      <c r="K452" s="412">
        <v>102.8</v>
      </c>
      <c r="L452" s="412"/>
      <c r="M452" s="412">
        <v>147.19999999999999</v>
      </c>
      <c r="N452" s="412"/>
      <c r="O452" s="412">
        <v>195.21</v>
      </c>
      <c r="P452" s="412"/>
      <c r="Q452" s="412">
        <v>1404</v>
      </c>
      <c r="R452" s="53" t="s">
        <v>231</v>
      </c>
      <c r="S452" s="53" t="s">
        <v>194</v>
      </c>
      <c r="T452" s="412">
        <v>95.397900426151139</v>
      </c>
      <c r="U452" s="412">
        <v>95.546325745764491</v>
      </c>
      <c r="V452" s="412">
        <v>95.2</v>
      </c>
      <c r="W452" s="412">
        <v>85.76</v>
      </c>
      <c r="X452" s="412">
        <v>89.7</v>
      </c>
      <c r="Y452" s="412">
        <v>90.5</v>
      </c>
      <c r="Z452" s="413">
        <v>264.48235757999998</v>
      </c>
      <c r="AA452" s="413">
        <v>611.89618644000006</v>
      </c>
      <c r="AB452" s="413">
        <v>909.89336130000015</v>
      </c>
      <c r="AC452" s="411">
        <v>231.35614490086175</v>
      </c>
      <c r="AD452" s="411">
        <v>344.02799854987597</v>
      </c>
    </row>
    <row r="453" spans="1:30" s="228" customFormat="1" ht="13.5" hidden="1" customHeight="1" outlineLevel="1">
      <c r="A453" s="410" t="s">
        <v>1370</v>
      </c>
      <c r="B453" s="31" t="s">
        <v>1250</v>
      </c>
      <c r="C453" s="31">
        <v>250</v>
      </c>
      <c r="D453" s="31">
        <v>2</v>
      </c>
      <c r="E453" s="31" t="s">
        <v>421</v>
      </c>
      <c r="F453" s="53">
        <v>200</v>
      </c>
      <c r="G453" s="411">
        <v>2974</v>
      </c>
      <c r="H453" s="412"/>
      <c r="I453" s="412">
        <v>53.4</v>
      </c>
      <c r="J453" s="412"/>
      <c r="K453" s="412">
        <v>135</v>
      </c>
      <c r="L453" s="412"/>
      <c r="M453" s="412">
        <v>193.5</v>
      </c>
      <c r="N453" s="412"/>
      <c r="O453" s="412">
        <v>255.71</v>
      </c>
      <c r="P453" s="412"/>
      <c r="Q453" s="412">
        <v>1688.78</v>
      </c>
      <c r="R453" s="53" t="s">
        <v>2179</v>
      </c>
      <c r="S453" s="53" t="s">
        <v>194</v>
      </c>
      <c r="T453" s="412">
        <v>95.290460766900011</v>
      </c>
      <c r="U453" s="412">
        <v>95.689583115661904</v>
      </c>
      <c r="V453" s="412">
        <v>95.5</v>
      </c>
      <c r="W453" s="412">
        <v>87.88</v>
      </c>
      <c r="X453" s="412">
        <v>91.62</v>
      </c>
      <c r="Y453" s="412">
        <v>92.62</v>
      </c>
      <c r="Z453" s="413">
        <v>353.29219800000004</v>
      </c>
      <c r="AA453" s="413">
        <v>299.45017200000001</v>
      </c>
      <c r="AB453" s="413">
        <v>1115.9313060000002</v>
      </c>
      <c r="AC453" s="411">
        <v>84.759916492693108</v>
      </c>
      <c r="AD453" s="411">
        <v>315.86638830897704</v>
      </c>
    </row>
    <row r="454" spans="1:30" s="228" customFormat="1" ht="13.5" customHeight="1" outlineLevel="1">
      <c r="A454" s="410" t="s">
        <v>1372</v>
      </c>
      <c r="B454" s="31" t="s">
        <v>1250</v>
      </c>
      <c r="C454" s="31">
        <v>125</v>
      </c>
      <c r="D454" s="31">
        <v>4</v>
      </c>
      <c r="E454" s="31" t="s">
        <v>409</v>
      </c>
      <c r="F454" s="53">
        <v>100</v>
      </c>
      <c r="G454" s="411">
        <v>1489</v>
      </c>
      <c r="H454" s="412"/>
      <c r="I454" s="412">
        <v>48.96</v>
      </c>
      <c r="J454" s="412"/>
      <c r="K454" s="412">
        <v>80.3</v>
      </c>
      <c r="L454" s="412"/>
      <c r="M454" s="412">
        <v>107.04</v>
      </c>
      <c r="N454" s="412"/>
      <c r="O454" s="412">
        <v>138.19999999999999</v>
      </c>
      <c r="P454" s="412"/>
      <c r="Q454" s="412">
        <v>903</v>
      </c>
      <c r="R454" s="53" t="s">
        <v>231</v>
      </c>
      <c r="S454" s="53" t="s">
        <v>194</v>
      </c>
      <c r="T454" s="412">
        <v>94.694248338870452</v>
      </c>
      <c r="U454" s="412">
        <v>95.138081395348848</v>
      </c>
      <c r="V454" s="412">
        <v>95</v>
      </c>
      <c r="W454" s="412">
        <v>73.5</v>
      </c>
      <c r="X454" s="412">
        <v>82.3</v>
      </c>
      <c r="Y454" s="412">
        <v>85.13</v>
      </c>
      <c r="Z454" s="413">
        <v>352.85</v>
      </c>
      <c r="AA454" s="413">
        <v>645.71550000000002</v>
      </c>
      <c r="AB454" s="413">
        <v>952.69500000000005</v>
      </c>
      <c r="AC454" s="411">
        <v>183</v>
      </c>
      <c r="AD454" s="411">
        <v>270</v>
      </c>
    </row>
    <row r="455" spans="1:30" s="228" customFormat="1" ht="13.5" hidden="1" customHeight="1" outlineLevel="1">
      <c r="A455" s="410" t="s">
        <v>1373</v>
      </c>
      <c r="B455" s="31" t="s">
        <v>1250</v>
      </c>
      <c r="C455" s="31">
        <v>150</v>
      </c>
      <c r="D455" s="31">
        <v>4</v>
      </c>
      <c r="E455" s="31" t="s">
        <v>411</v>
      </c>
      <c r="F455" s="53">
        <v>125</v>
      </c>
      <c r="G455" s="411">
        <v>1486</v>
      </c>
      <c r="H455" s="412"/>
      <c r="I455" s="412">
        <v>53.9</v>
      </c>
      <c r="J455" s="412"/>
      <c r="K455" s="412">
        <v>96.8</v>
      </c>
      <c r="L455" s="412"/>
      <c r="M455" s="412">
        <v>132.5</v>
      </c>
      <c r="N455" s="412"/>
      <c r="O455" s="412">
        <v>172.5</v>
      </c>
      <c r="P455" s="412"/>
      <c r="Q455" s="412">
        <v>1034</v>
      </c>
      <c r="R455" s="53" t="s">
        <v>2179</v>
      </c>
      <c r="S455" s="53" t="s">
        <v>194</v>
      </c>
      <c r="T455" s="412">
        <v>95.091205007824726</v>
      </c>
      <c r="U455" s="412">
        <v>95.51873761085028</v>
      </c>
      <c r="V455" s="412">
        <v>95.3</v>
      </c>
      <c r="W455" s="412">
        <v>76.5</v>
      </c>
      <c r="X455" s="412">
        <v>83.45</v>
      </c>
      <c r="Y455" s="412">
        <v>85.66</v>
      </c>
      <c r="Z455" s="413">
        <v>441.9</v>
      </c>
      <c r="AA455" s="413">
        <v>733.55399999999997</v>
      </c>
      <c r="AB455" s="413">
        <v>1011.9509999999999</v>
      </c>
      <c r="AC455" s="411">
        <v>166</v>
      </c>
      <c r="AD455" s="411">
        <v>229</v>
      </c>
    </row>
    <row r="456" spans="1:30" s="228" customFormat="1" ht="13.5" hidden="1" customHeight="1" outlineLevel="1">
      <c r="A456" s="410" t="s">
        <v>1374</v>
      </c>
      <c r="B456" s="31" t="s">
        <v>1250</v>
      </c>
      <c r="C456" s="31">
        <v>200</v>
      </c>
      <c r="D456" s="31">
        <v>4</v>
      </c>
      <c r="E456" s="31" t="s">
        <v>413</v>
      </c>
      <c r="F456" s="53">
        <v>150</v>
      </c>
      <c r="G456" s="411">
        <v>1489.4</v>
      </c>
      <c r="H456" s="412"/>
      <c r="I456" s="412">
        <v>75.599999999999994</v>
      </c>
      <c r="J456" s="412"/>
      <c r="K456" s="412">
        <v>121.65</v>
      </c>
      <c r="L456" s="412"/>
      <c r="M456" s="412">
        <v>162.1</v>
      </c>
      <c r="N456" s="412"/>
      <c r="O456" s="412">
        <v>207.36</v>
      </c>
      <c r="P456" s="412"/>
      <c r="Q456" s="412">
        <v>1522</v>
      </c>
      <c r="R456" s="53" t="s">
        <v>222</v>
      </c>
      <c r="S456" s="53" t="s">
        <v>194</v>
      </c>
      <c r="T456" s="412">
        <v>95.371387133533617</v>
      </c>
      <c r="U456" s="412">
        <v>95.668186056148343</v>
      </c>
      <c r="V456" s="412">
        <v>95.5</v>
      </c>
      <c r="W456" s="412">
        <v>72.5</v>
      </c>
      <c r="X456" s="412">
        <v>91.3</v>
      </c>
      <c r="Y456" s="412">
        <v>84.93</v>
      </c>
      <c r="Z456" s="413">
        <v>529.14</v>
      </c>
      <c r="AA456" s="413">
        <v>1301.6844000000001</v>
      </c>
      <c r="AB456" s="413">
        <v>1645.6254000000001</v>
      </c>
      <c r="AC456" s="411">
        <v>246</v>
      </c>
      <c r="AD456" s="411">
        <v>311</v>
      </c>
    </row>
    <row r="457" spans="1:30" s="228" customFormat="1" ht="13.5" hidden="1" customHeight="1" outlineLevel="1">
      <c r="A457" s="410" t="s">
        <v>1375</v>
      </c>
      <c r="B457" s="31" t="s">
        <v>1250</v>
      </c>
      <c r="C457" s="31">
        <v>250</v>
      </c>
      <c r="D457" s="31">
        <v>4</v>
      </c>
      <c r="E457" s="31" t="s">
        <v>421</v>
      </c>
      <c r="F457" s="53">
        <v>200</v>
      </c>
      <c r="G457" s="411">
        <v>1494</v>
      </c>
      <c r="H457" s="412"/>
      <c r="I457" s="412">
        <v>84.3</v>
      </c>
      <c r="J457" s="412"/>
      <c r="K457" s="412">
        <v>127.01</v>
      </c>
      <c r="L457" s="412"/>
      <c r="M457" s="412">
        <v>165.6</v>
      </c>
      <c r="N457" s="412"/>
      <c r="O457" s="412">
        <v>209</v>
      </c>
      <c r="P457" s="412"/>
      <c r="Q457" s="412">
        <v>1993</v>
      </c>
      <c r="R457" s="53" t="s">
        <v>222</v>
      </c>
      <c r="S457" s="53" t="s">
        <v>989</v>
      </c>
      <c r="T457" s="412">
        <v>95.008999896790186</v>
      </c>
      <c r="U457" s="412">
        <v>95.67146248322841</v>
      </c>
      <c r="V457" s="412">
        <v>95.8</v>
      </c>
      <c r="W457" s="412">
        <v>69.7</v>
      </c>
      <c r="X457" s="412">
        <v>79.599999999999994</v>
      </c>
      <c r="Y457" s="412">
        <v>83.94</v>
      </c>
      <c r="Z457" s="413">
        <v>527.6</v>
      </c>
      <c r="AA457" s="413">
        <v>733.36400000000003</v>
      </c>
      <c r="AB457" s="413">
        <v>1076.3040000000001</v>
      </c>
      <c r="AC457" s="411">
        <v>139</v>
      </c>
      <c r="AD457" s="411">
        <v>204</v>
      </c>
    </row>
    <row r="458" spans="1:30" s="228" customFormat="1" ht="13.5" hidden="1" customHeight="1" outlineLevel="1">
      <c r="A458" s="414" t="s">
        <v>1377</v>
      </c>
      <c r="B458" s="31" t="s">
        <v>1250</v>
      </c>
      <c r="C458" s="31">
        <v>100</v>
      </c>
      <c r="D458" s="31">
        <v>6</v>
      </c>
      <c r="E458" s="31" t="s">
        <v>409</v>
      </c>
      <c r="F458" s="53">
        <v>75</v>
      </c>
      <c r="G458" s="411">
        <v>992</v>
      </c>
      <c r="H458" s="412"/>
      <c r="I458" s="412">
        <v>45.4</v>
      </c>
      <c r="J458" s="412"/>
      <c r="K458" s="412">
        <v>62.759440681733778</v>
      </c>
      <c r="L458" s="412"/>
      <c r="M458" s="412">
        <v>84.899577289813649</v>
      </c>
      <c r="N458" s="412"/>
      <c r="O458" s="412">
        <v>109.53</v>
      </c>
      <c r="P458" s="412"/>
      <c r="Q458" s="412">
        <v>791.58</v>
      </c>
      <c r="R458" s="53" t="s">
        <v>222</v>
      </c>
      <c r="S458" s="53" t="s">
        <v>194</v>
      </c>
      <c r="T458" s="412">
        <v>93.606260527704492</v>
      </c>
      <c r="U458" s="412">
        <v>89.525354614151595</v>
      </c>
      <c r="V458" s="412">
        <v>94.1</v>
      </c>
      <c r="W458" s="412">
        <v>71.927822303640937</v>
      </c>
      <c r="X458" s="412">
        <v>79.211174719487062</v>
      </c>
      <c r="Y458" s="412">
        <v>82</v>
      </c>
      <c r="Z458" s="413">
        <v>397.20663947999998</v>
      </c>
      <c r="AA458" s="413">
        <v>795.19577603977552</v>
      </c>
      <c r="AB458" s="413">
        <v>1195.8620853496463</v>
      </c>
      <c r="AC458" s="411">
        <v>200.197</v>
      </c>
      <c r="AD458" s="411">
        <v>301.06799999999998</v>
      </c>
    </row>
    <row r="459" spans="1:30" s="228" customFormat="1" ht="13.5" hidden="1" customHeight="1" outlineLevel="1">
      <c r="A459" s="414" t="s">
        <v>1378</v>
      </c>
      <c r="B459" s="31" t="s">
        <v>1250</v>
      </c>
      <c r="C459" s="31">
        <v>125</v>
      </c>
      <c r="D459" s="31">
        <v>6</v>
      </c>
      <c r="E459" s="31" t="s">
        <v>411</v>
      </c>
      <c r="F459" s="53">
        <v>100</v>
      </c>
      <c r="G459" s="411">
        <v>990</v>
      </c>
      <c r="H459" s="412"/>
      <c r="I459" s="412">
        <v>46.29</v>
      </c>
      <c r="J459" s="412"/>
      <c r="K459" s="412">
        <v>77.717670364500805</v>
      </c>
      <c r="L459" s="412"/>
      <c r="M459" s="412">
        <v>107.23938193343899</v>
      </c>
      <c r="N459" s="412"/>
      <c r="O459" s="412">
        <v>139.88</v>
      </c>
      <c r="P459" s="412"/>
      <c r="Q459" s="412">
        <v>888.92</v>
      </c>
      <c r="R459" s="53" t="s">
        <v>231</v>
      </c>
      <c r="S459" s="53" t="s">
        <v>194</v>
      </c>
      <c r="T459" s="412">
        <v>95.055287659574461</v>
      </c>
      <c r="U459" s="412">
        <v>95.075012765957453</v>
      </c>
      <c r="V459" s="412">
        <v>94.6</v>
      </c>
      <c r="W459" s="412">
        <v>75.65596853266446</v>
      </c>
      <c r="X459" s="412">
        <v>82.216736974119257</v>
      </c>
      <c r="Y459" s="412">
        <v>84.49</v>
      </c>
      <c r="Z459" s="413">
        <v>530.6537321400001</v>
      </c>
      <c r="AA459" s="413">
        <v>1025.1168797480523</v>
      </c>
      <c r="AB459" s="413">
        <v>1212.5437779399003</v>
      </c>
      <c r="AC459" s="411">
        <v>193.18</v>
      </c>
      <c r="AD459" s="411">
        <v>228.5</v>
      </c>
    </row>
    <row r="460" spans="1:30" s="228" customFormat="1" ht="13.5" hidden="1" customHeight="1" outlineLevel="1">
      <c r="A460" s="414" t="s">
        <v>1379</v>
      </c>
      <c r="B460" s="31" t="s">
        <v>1250</v>
      </c>
      <c r="C460" s="31">
        <v>150</v>
      </c>
      <c r="D460" s="31">
        <v>6</v>
      </c>
      <c r="E460" s="31" t="s">
        <v>413</v>
      </c>
      <c r="F460" s="53">
        <v>125</v>
      </c>
      <c r="G460" s="411">
        <v>994</v>
      </c>
      <c r="H460" s="412"/>
      <c r="I460" s="412">
        <v>65.680000000000007</v>
      </c>
      <c r="J460" s="412"/>
      <c r="K460" s="412">
        <v>89.183966912274457</v>
      </c>
      <c r="L460" s="412"/>
      <c r="M460" s="412">
        <v>115.45375954866269</v>
      </c>
      <c r="N460" s="412"/>
      <c r="O460" s="412">
        <v>145.01</v>
      </c>
      <c r="P460" s="412"/>
      <c r="Q460" s="412">
        <v>1215</v>
      </c>
      <c r="R460" s="53" t="s">
        <v>222</v>
      </c>
      <c r="S460" s="53" t="s">
        <v>194</v>
      </c>
      <c r="T460" s="412">
        <v>94.123502582218066</v>
      </c>
      <c r="U460" s="412">
        <v>94.812475203859321</v>
      </c>
      <c r="V460" s="412">
        <v>94.9</v>
      </c>
      <c r="W460" s="412">
        <v>66.297466743782522</v>
      </c>
      <c r="X460" s="412">
        <v>76.248791208791204</v>
      </c>
      <c r="Y460" s="412">
        <v>80.86</v>
      </c>
      <c r="Z460" s="413">
        <v>528.58118292000006</v>
      </c>
      <c r="AA460" s="413">
        <v>1469.4556885176</v>
      </c>
      <c r="AB460" s="413">
        <v>1850.0341402200002</v>
      </c>
      <c r="AC460" s="411">
        <v>278</v>
      </c>
      <c r="AD460" s="411">
        <v>350</v>
      </c>
    </row>
    <row r="461" spans="1:30" s="228" customFormat="1" ht="13.5" hidden="1" customHeight="1" outlineLevel="1">
      <c r="A461" s="414" t="s">
        <v>1380</v>
      </c>
      <c r="B461" s="31" t="s">
        <v>1250</v>
      </c>
      <c r="C461" s="31">
        <v>200</v>
      </c>
      <c r="D461" s="31">
        <v>6</v>
      </c>
      <c r="E461" s="31" t="s">
        <v>421</v>
      </c>
      <c r="F461" s="53">
        <v>150</v>
      </c>
      <c r="G461" s="411">
        <v>990</v>
      </c>
      <c r="H461" s="412"/>
      <c r="I461" s="412">
        <v>87</v>
      </c>
      <c r="J461" s="412"/>
      <c r="K461" s="412">
        <v>132</v>
      </c>
      <c r="L461" s="412"/>
      <c r="M461" s="412">
        <v>168.5</v>
      </c>
      <c r="N461" s="412"/>
      <c r="O461" s="412">
        <v>214</v>
      </c>
      <c r="P461" s="412"/>
      <c r="Q461" s="412">
        <v>1396</v>
      </c>
      <c r="R461" s="53" t="s">
        <v>231</v>
      </c>
      <c r="S461" s="53" t="s">
        <v>194</v>
      </c>
      <c r="T461" s="412">
        <v>95.3</v>
      </c>
      <c r="U461" s="412">
        <v>95.5</v>
      </c>
      <c r="V461" s="412">
        <v>95.2</v>
      </c>
      <c r="W461" s="412">
        <v>67.3</v>
      </c>
      <c r="X461" s="412">
        <v>78.8</v>
      </c>
      <c r="Y461" s="412">
        <v>83</v>
      </c>
      <c r="Z461" s="413">
        <v>795.2</v>
      </c>
      <c r="AA461" s="413">
        <v>1595.6</v>
      </c>
      <c r="AB461" s="413">
        <v>2464.5</v>
      </c>
      <c r="AC461" s="411">
        <v>201</v>
      </c>
      <c r="AD461" s="411">
        <v>310</v>
      </c>
    </row>
    <row r="462" spans="1:30" s="228" customFormat="1" ht="13.5" hidden="1" customHeight="1" outlineLevel="1">
      <c r="A462" s="410" t="s">
        <v>1381</v>
      </c>
      <c r="B462" s="31" t="s">
        <v>1250</v>
      </c>
      <c r="C462" s="31">
        <v>250</v>
      </c>
      <c r="D462" s="31">
        <v>6</v>
      </c>
      <c r="E462" s="31" t="s">
        <v>421</v>
      </c>
      <c r="F462" s="53">
        <v>200</v>
      </c>
      <c r="G462" s="411">
        <v>987</v>
      </c>
      <c r="H462" s="412"/>
      <c r="I462" s="412">
        <v>86.7</v>
      </c>
      <c r="J462" s="412"/>
      <c r="K462" s="412">
        <v>155</v>
      </c>
      <c r="L462" s="412"/>
      <c r="M462" s="412">
        <v>213</v>
      </c>
      <c r="N462" s="412"/>
      <c r="O462" s="412">
        <v>279</v>
      </c>
      <c r="P462" s="412"/>
      <c r="Q462" s="412">
        <v>1608</v>
      </c>
      <c r="R462" s="53" t="s">
        <v>2179</v>
      </c>
      <c r="S462" s="53" t="s">
        <v>194</v>
      </c>
      <c r="T462" s="412">
        <v>96.2</v>
      </c>
      <c r="U462" s="412">
        <v>96.2</v>
      </c>
      <c r="V462" s="412">
        <v>95.5</v>
      </c>
      <c r="W462" s="412">
        <v>76.099999999999994</v>
      </c>
      <c r="X462" s="412">
        <v>83.1</v>
      </c>
      <c r="Y462" s="412">
        <v>85.2</v>
      </c>
      <c r="Z462" s="413">
        <v>1063.5</v>
      </c>
      <c r="AA462" s="413">
        <v>1278</v>
      </c>
      <c r="AB462" s="413">
        <v>1981.8</v>
      </c>
      <c r="AC462" s="411">
        <v>120</v>
      </c>
      <c r="AD462" s="411">
        <v>186</v>
      </c>
    </row>
    <row r="463" spans="1:30" s="228" customFormat="1" ht="13.5" customHeight="1" outlineLevel="1">
      <c r="A463" s="410" t="s">
        <v>1388</v>
      </c>
      <c r="B463" s="31" t="s">
        <v>1250</v>
      </c>
      <c r="C463" s="31">
        <v>125</v>
      </c>
      <c r="D463" s="31">
        <v>4</v>
      </c>
      <c r="E463" s="31" t="s">
        <v>423</v>
      </c>
      <c r="F463" s="53">
        <v>100</v>
      </c>
      <c r="G463" s="411">
        <v>1489</v>
      </c>
      <c r="H463" s="412"/>
      <c r="I463" s="412">
        <v>48.96</v>
      </c>
      <c r="J463" s="412"/>
      <c r="K463" s="412">
        <v>80.3</v>
      </c>
      <c r="L463" s="412"/>
      <c r="M463" s="412">
        <v>107.04</v>
      </c>
      <c r="N463" s="412"/>
      <c r="O463" s="412">
        <v>138.19999999999999</v>
      </c>
      <c r="P463" s="412"/>
      <c r="Q463" s="412">
        <v>903</v>
      </c>
      <c r="R463" s="53" t="s">
        <v>231</v>
      </c>
      <c r="S463" s="53" t="s">
        <v>194</v>
      </c>
      <c r="T463" s="412">
        <v>94.694248338870452</v>
      </c>
      <c r="U463" s="412">
        <v>95.138081395348848</v>
      </c>
      <c r="V463" s="412">
        <v>95</v>
      </c>
      <c r="W463" s="412">
        <v>73.5</v>
      </c>
      <c r="X463" s="412">
        <v>82.3</v>
      </c>
      <c r="Y463" s="412">
        <v>85.13</v>
      </c>
      <c r="Z463" s="413">
        <v>352.85</v>
      </c>
      <c r="AA463" s="413">
        <v>645.71550000000002</v>
      </c>
      <c r="AB463" s="413">
        <v>952.69500000000005</v>
      </c>
      <c r="AC463" s="411">
        <v>183</v>
      </c>
      <c r="AD463" s="411">
        <v>270</v>
      </c>
    </row>
    <row r="464" spans="1:30" s="228" customFormat="1" ht="13.5" hidden="1" customHeight="1" outlineLevel="1">
      <c r="A464" s="410" t="s">
        <v>1389</v>
      </c>
      <c r="B464" s="31" t="s">
        <v>1250</v>
      </c>
      <c r="C464" s="31">
        <v>150</v>
      </c>
      <c r="D464" s="31">
        <v>4</v>
      </c>
      <c r="E464" s="31" t="s">
        <v>425</v>
      </c>
      <c r="F464" s="53">
        <v>125</v>
      </c>
      <c r="G464" s="411">
        <v>1486</v>
      </c>
      <c r="H464" s="412"/>
      <c r="I464" s="412">
        <v>53.9</v>
      </c>
      <c r="J464" s="412"/>
      <c r="K464" s="412">
        <v>96.8</v>
      </c>
      <c r="L464" s="412"/>
      <c r="M464" s="412">
        <v>132.5</v>
      </c>
      <c r="N464" s="412"/>
      <c r="O464" s="412">
        <v>172.5</v>
      </c>
      <c r="P464" s="412"/>
      <c r="Q464" s="412">
        <v>1034</v>
      </c>
      <c r="R464" s="53" t="s">
        <v>2179</v>
      </c>
      <c r="S464" s="53" t="s">
        <v>194</v>
      </c>
      <c r="T464" s="412">
        <v>95.091205007824726</v>
      </c>
      <c r="U464" s="412">
        <v>95.51873761085028</v>
      </c>
      <c r="V464" s="412">
        <v>95.3</v>
      </c>
      <c r="W464" s="412">
        <v>76.5</v>
      </c>
      <c r="X464" s="412">
        <v>83.45</v>
      </c>
      <c r="Y464" s="412">
        <v>85.66</v>
      </c>
      <c r="Z464" s="413">
        <v>441.9</v>
      </c>
      <c r="AA464" s="413">
        <v>733.55399999999997</v>
      </c>
      <c r="AB464" s="413">
        <v>1011.9509999999999</v>
      </c>
      <c r="AC464" s="411">
        <v>166</v>
      </c>
      <c r="AD464" s="411">
        <v>229</v>
      </c>
    </row>
    <row r="465" spans="1:30" s="228" customFormat="1" ht="13.5" hidden="1" customHeight="1" outlineLevel="1">
      <c r="A465" s="410" t="s">
        <v>1390</v>
      </c>
      <c r="B465" s="31" t="s">
        <v>1250</v>
      </c>
      <c r="C465" s="31">
        <v>200</v>
      </c>
      <c r="D465" s="31">
        <v>4</v>
      </c>
      <c r="E465" s="31" t="s">
        <v>427</v>
      </c>
      <c r="F465" s="53">
        <v>150</v>
      </c>
      <c r="G465" s="411">
        <v>1489.4</v>
      </c>
      <c r="H465" s="412"/>
      <c r="I465" s="412">
        <v>75.599999999999994</v>
      </c>
      <c r="J465" s="412"/>
      <c r="K465" s="412">
        <v>121.65</v>
      </c>
      <c r="L465" s="412"/>
      <c r="M465" s="412">
        <v>162.1</v>
      </c>
      <c r="N465" s="412"/>
      <c r="O465" s="412">
        <v>207.36</v>
      </c>
      <c r="P465" s="412"/>
      <c r="Q465" s="412">
        <v>1522</v>
      </c>
      <c r="R465" s="53" t="s">
        <v>222</v>
      </c>
      <c r="S465" s="53" t="s">
        <v>194</v>
      </c>
      <c r="T465" s="412">
        <v>95.371387133533617</v>
      </c>
      <c r="U465" s="412">
        <v>95.668186056148343</v>
      </c>
      <c r="V465" s="412">
        <v>95.5</v>
      </c>
      <c r="W465" s="412">
        <v>72.5</v>
      </c>
      <c r="X465" s="412">
        <v>91.3</v>
      </c>
      <c r="Y465" s="412">
        <v>84.93</v>
      </c>
      <c r="Z465" s="413">
        <v>529.14</v>
      </c>
      <c r="AA465" s="413">
        <v>1301.6844000000001</v>
      </c>
      <c r="AB465" s="413">
        <v>1645.6254000000001</v>
      </c>
      <c r="AC465" s="411">
        <v>246</v>
      </c>
      <c r="AD465" s="411">
        <v>311</v>
      </c>
    </row>
    <row r="466" spans="1:30" s="228" customFormat="1" ht="13.5" hidden="1" customHeight="1" outlineLevel="1">
      <c r="A466" s="410" t="s">
        <v>1391</v>
      </c>
      <c r="B466" s="31" t="s">
        <v>1250</v>
      </c>
      <c r="C466" s="31">
        <v>250</v>
      </c>
      <c r="D466" s="31">
        <v>4</v>
      </c>
      <c r="E466" s="31" t="s">
        <v>432</v>
      </c>
      <c r="F466" s="53">
        <v>200</v>
      </c>
      <c r="G466" s="411">
        <v>1494</v>
      </c>
      <c r="H466" s="412"/>
      <c r="I466" s="412">
        <v>84.3</v>
      </c>
      <c r="J466" s="412"/>
      <c r="K466" s="412">
        <v>127.01</v>
      </c>
      <c r="L466" s="412"/>
      <c r="M466" s="412">
        <v>165.6</v>
      </c>
      <c r="N466" s="412"/>
      <c r="O466" s="412">
        <v>209</v>
      </c>
      <c r="P466" s="412"/>
      <c r="Q466" s="412">
        <v>1993</v>
      </c>
      <c r="R466" s="53" t="s">
        <v>222</v>
      </c>
      <c r="S466" s="53" t="s">
        <v>989</v>
      </c>
      <c r="T466" s="412">
        <v>95.008999896790186</v>
      </c>
      <c r="U466" s="412">
        <v>95.67146248322841</v>
      </c>
      <c r="V466" s="412">
        <v>95.8</v>
      </c>
      <c r="W466" s="412">
        <v>69.7</v>
      </c>
      <c r="X466" s="412">
        <v>79.599999999999994</v>
      </c>
      <c r="Y466" s="412">
        <v>83.94</v>
      </c>
      <c r="Z466" s="413">
        <v>527.6</v>
      </c>
      <c r="AA466" s="413">
        <v>733.36400000000003</v>
      </c>
      <c r="AB466" s="413">
        <v>1076.3040000000001</v>
      </c>
      <c r="AC466" s="411">
        <v>139</v>
      </c>
      <c r="AD466" s="411">
        <v>204</v>
      </c>
    </row>
    <row r="467" spans="1:30" s="228" customFormat="1" ht="13.5" hidden="1" customHeight="1" outlineLevel="1">
      <c r="A467" s="410" t="s">
        <v>1393</v>
      </c>
      <c r="B467" s="31" t="s">
        <v>1250</v>
      </c>
      <c r="C467" s="31">
        <v>100</v>
      </c>
      <c r="D467" s="31">
        <v>6</v>
      </c>
      <c r="E467" s="31" t="s">
        <v>423</v>
      </c>
      <c r="F467" s="53">
        <v>75</v>
      </c>
      <c r="G467" s="411">
        <v>992</v>
      </c>
      <c r="H467" s="412"/>
      <c r="I467" s="412">
        <v>45.4</v>
      </c>
      <c r="J467" s="412"/>
      <c r="K467" s="412">
        <v>62.759440681733778</v>
      </c>
      <c r="L467" s="412"/>
      <c r="M467" s="412">
        <v>84.899577289813649</v>
      </c>
      <c r="N467" s="412"/>
      <c r="O467" s="412">
        <v>109.53</v>
      </c>
      <c r="P467" s="412"/>
      <c r="Q467" s="412">
        <v>791.58</v>
      </c>
      <c r="R467" s="53" t="s">
        <v>222</v>
      </c>
      <c r="S467" s="53" t="s">
        <v>194</v>
      </c>
      <c r="T467" s="412">
        <v>93.606260527704492</v>
      </c>
      <c r="U467" s="412">
        <v>89.525354614151595</v>
      </c>
      <c r="V467" s="412">
        <v>94.1</v>
      </c>
      <c r="W467" s="412">
        <v>71.927822303640937</v>
      </c>
      <c r="X467" s="412">
        <v>79.211174719487062</v>
      </c>
      <c r="Y467" s="412">
        <v>82</v>
      </c>
      <c r="Z467" s="413">
        <v>397.20663947999998</v>
      </c>
      <c r="AA467" s="413">
        <v>795.19577603977552</v>
      </c>
      <c r="AB467" s="413">
        <v>1195.8620853496463</v>
      </c>
      <c r="AC467" s="411">
        <v>200.197</v>
      </c>
      <c r="AD467" s="411">
        <v>301.06799999999998</v>
      </c>
    </row>
    <row r="468" spans="1:30" s="228" customFormat="1" ht="13.5" hidden="1" customHeight="1" outlineLevel="1">
      <c r="A468" s="410" t="s">
        <v>1394</v>
      </c>
      <c r="B468" s="31" t="s">
        <v>1250</v>
      </c>
      <c r="C468" s="31">
        <v>125</v>
      </c>
      <c r="D468" s="31">
        <v>6</v>
      </c>
      <c r="E468" s="31" t="s">
        <v>425</v>
      </c>
      <c r="F468" s="53">
        <v>100</v>
      </c>
      <c r="G468" s="411">
        <v>990</v>
      </c>
      <c r="H468" s="412"/>
      <c r="I468" s="412">
        <v>46.29</v>
      </c>
      <c r="J468" s="412"/>
      <c r="K468" s="412">
        <v>77.717670364500805</v>
      </c>
      <c r="L468" s="412"/>
      <c r="M468" s="412">
        <v>107.23938193343899</v>
      </c>
      <c r="N468" s="412"/>
      <c r="O468" s="412">
        <v>139.88</v>
      </c>
      <c r="P468" s="412"/>
      <c r="Q468" s="412">
        <v>888.92</v>
      </c>
      <c r="R468" s="53" t="s">
        <v>231</v>
      </c>
      <c r="S468" s="53" t="s">
        <v>194</v>
      </c>
      <c r="T468" s="412">
        <v>95.055287659574461</v>
      </c>
      <c r="U468" s="412">
        <v>95.075012765957453</v>
      </c>
      <c r="V468" s="412">
        <v>94.6</v>
      </c>
      <c r="W468" s="412">
        <v>75.65596853266446</v>
      </c>
      <c r="X468" s="412">
        <v>82.216736974119257</v>
      </c>
      <c r="Y468" s="412">
        <v>84.49</v>
      </c>
      <c r="Z468" s="413">
        <v>530.6537321400001</v>
      </c>
      <c r="AA468" s="413">
        <v>1025.1168797480523</v>
      </c>
      <c r="AB468" s="413">
        <v>1212.5437779399003</v>
      </c>
      <c r="AC468" s="411">
        <v>193.18</v>
      </c>
      <c r="AD468" s="411">
        <v>228.5</v>
      </c>
    </row>
    <row r="469" spans="1:30" s="228" customFormat="1" ht="13.5" hidden="1" customHeight="1" outlineLevel="1">
      <c r="A469" s="410" t="s">
        <v>1395</v>
      </c>
      <c r="B469" s="31" t="s">
        <v>1250</v>
      </c>
      <c r="C469" s="31">
        <v>200</v>
      </c>
      <c r="D469" s="31">
        <v>6</v>
      </c>
      <c r="E469" s="31" t="s">
        <v>432</v>
      </c>
      <c r="F469" s="53">
        <v>150</v>
      </c>
      <c r="G469" s="411">
        <v>990</v>
      </c>
      <c r="H469" s="412"/>
      <c r="I469" s="412">
        <v>87</v>
      </c>
      <c r="J469" s="412"/>
      <c r="K469" s="412">
        <v>132</v>
      </c>
      <c r="L469" s="412"/>
      <c r="M469" s="412">
        <v>168.5</v>
      </c>
      <c r="N469" s="412"/>
      <c r="O469" s="412">
        <v>214</v>
      </c>
      <c r="P469" s="412"/>
      <c r="Q469" s="412">
        <v>1396</v>
      </c>
      <c r="R469" s="53" t="s">
        <v>231</v>
      </c>
      <c r="S469" s="53" t="s">
        <v>194</v>
      </c>
      <c r="T469" s="412">
        <v>95.3</v>
      </c>
      <c r="U469" s="412">
        <v>95.5</v>
      </c>
      <c r="V469" s="412">
        <v>95.2</v>
      </c>
      <c r="W469" s="412">
        <v>67.3</v>
      </c>
      <c r="X469" s="412">
        <v>78.8</v>
      </c>
      <c r="Y469" s="412">
        <v>83</v>
      </c>
      <c r="Z469" s="413">
        <v>795.2</v>
      </c>
      <c r="AA469" s="413">
        <v>1595.6</v>
      </c>
      <c r="AB469" s="413">
        <v>2464.5</v>
      </c>
      <c r="AC469" s="411">
        <v>201</v>
      </c>
      <c r="AD469" s="411">
        <v>310</v>
      </c>
    </row>
    <row r="470" spans="1:30" s="228" customFormat="1" ht="13.5" hidden="1" customHeight="1" outlineLevel="1">
      <c r="A470" s="410" t="s">
        <v>1396</v>
      </c>
      <c r="B470" s="31" t="s">
        <v>1250</v>
      </c>
      <c r="C470" s="31">
        <v>250</v>
      </c>
      <c r="D470" s="31">
        <v>6</v>
      </c>
      <c r="E470" s="31" t="s">
        <v>432</v>
      </c>
      <c r="F470" s="53">
        <v>200</v>
      </c>
      <c r="G470" s="411">
        <v>987</v>
      </c>
      <c r="H470" s="412"/>
      <c r="I470" s="412">
        <v>86.7</v>
      </c>
      <c r="J470" s="412"/>
      <c r="K470" s="412">
        <v>155</v>
      </c>
      <c r="L470" s="412"/>
      <c r="M470" s="412">
        <v>213</v>
      </c>
      <c r="N470" s="412"/>
      <c r="O470" s="412">
        <v>279</v>
      </c>
      <c r="P470" s="412"/>
      <c r="Q470" s="412">
        <v>1608</v>
      </c>
      <c r="R470" s="53" t="s">
        <v>2179</v>
      </c>
      <c r="S470" s="53" t="s">
        <v>194</v>
      </c>
      <c r="T470" s="412">
        <v>96.2</v>
      </c>
      <c r="U470" s="412">
        <v>96.2</v>
      </c>
      <c r="V470" s="412">
        <v>95.5</v>
      </c>
      <c r="W470" s="412">
        <v>76.099999999999994</v>
      </c>
      <c r="X470" s="412">
        <v>83.1</v>
      </c>
      <c r="Y470" s="412">
        <v>85.2</v>
      </c>
      <c r="Z470" s="413">
        <v>1063.5</v>
      </c>
      <c r="AA470" s="413">
        <v>1278</v>
      </c>
      <c r="AB470" s="413">
        <v>1981.8</v>
      </c>
      <c r="AC470" s="411">
        <v>120</v>
      </c>
      <c r="AD470" s="411">
        <v>186</v>
      </c>
    </row>
    <row r="471" spans="1:30" s="228" customFormat="1" ht="13.5" hidden="1" customHeight="1" outlineLevel="1">
      <c r="A471" s="410" t="s">
        <v>1402</v>
      </c>
      <c r="B471" s="31" t="s">
        <v>1403</v>
      </c>
      <c r="C471" s="31">
        <v>1.5</v>
      </c>
      <c r="D471" s="31">
        <v>2</v>
      </c>
      <c r="E471" s="31" t="s">
        <v>192</v>
      </c>
      <c r="F471" s="53">
        <v>1</v>
      </c>
      <c r="G471" s="411">
        <v>2942.76</v>
      </c>
      <c r="H471" s="412">
        <v>2.12</v>
      </c>
      <c r="I471" s="412">
        <v>1.06</v>
      </c>
      <c r="J471" s="412">
        <v>2.52</v>
      </c>
      <c r="K471" s="412">
        <v>1.26</v>
      </c>
      <c r="L471" s="412">
        <v>2.9</v>
      </c>
      <c r="M471" s="412">
        <v>1.45</v>
      </c>
      <c r="N471" s="412">
        <v>3.38</v>
      </c>
      <c r="O471" s="412">
        <v>1.69</v>
      </c>
      <c r="P471" s="412">
        <v>32.119999999999997</v>
      </c>
      <c r="Q471" s="412">
        <v>16.059999999999999</v>
      </c>
      <c r="R471" s="53" t="s">
        <v>202</v>
      </c>
      <c r="S471" s="53" t="s">
        <v>194</v>
      </c>
      <c r="T471" s="412">
        <v>76.3</v>
      </c>
      <c r="U471" s="412">
        <v>79.599999999999994</v>
      </c>
      <c r="V471" s="412">
        <v>80.7</v>
      </c>
      <c r="W471" s="412">
        <v>55.54</v>
      </c>
      <c r="X471" s="412">
        <v>69.11</v>
      </c>
      <c r="Y471" s="412">
        <v>77.91</v>
      </c>
      <c r="Z471" s="413">
        <v>1.7860801392000003</v>
      </c>
      <c r="AA471" s="413">
        <v>5.3871749158550406</v>
      </c>
      <c r="AB471" s="413">
        <v>9.7139540530670416</v>
      </c>
      <c r="AC471" s="411">
        <v>301.62</v>
      </c>
      <c r="AD471" s="411">
        <v>543.87</v>
      </c>
    </row>
    <row r="472" spans="1:30" s="228" customFormat="1" ht="13.5" hidden="1" customHeight="1" outlineLevel="1">
      <c r="A472" s="410" t="s">
        <v>1406</v>
      </c>
      <c r="B472" s="31" t="s">
        <v>1403</v>
      </c>
      <c r="C472" s="31">
        <v>2</v>
      </c>
      <c r="D472" s="31">
        <v>2</v>
      </c>
      <c r="E472" s="31" t="s">
        <v>204</v>
      </c>
      <c r="F472" s="53">
        <v>1.5</v>
      </c>
      <c r="G472" s="411">
        <v>2924.45</v>
      </c>
      <c r="H472" s="412">
        <v>2.3959999999999999</v>
      </c>
      <c r="I472" s="412">
        <v>1.198</v>
      </c>
      <c r="J472" s="412">
        <v>3.08</v>
      </c>
      <c r="K472" s="412">
        <v>1.54</v>
      </c>
      <c r="L472" s="412">
        <v>3.76</v>
      </c>
      <c r="M472" s="412">
        <v>1.88</v>
      </c>
      <c r="N472" s="412">
        <v>4.5999999999999996</v>
      </c>
      <c r="O472" s="412">
        <v>2.2999999999999998</v>
      </c>
      <c r="P472" s="412">
        <v>37.880000000000003</v>
      </c>
      <c r="Q472" s="412">
        <v>18.940000000000001</v>
      </c>
      <c r="R472" s="53" t="s">
        <v>210</v>
      </c>
      <c r="S472" s="53" t="s">
        <v>194</v>
      </c>
      <c r="T472" s="412">
        <v>81.62</v>
      </c>
      <c r="U472" s="412">
        <v>83</v>
      </c>
      <c r="V472" s="412">
        <v>82.8</v>
      </c>
      <c r="W472" s="412">
        <v>63.97</v>
      </c>
      <c r="X472" s="412">
        <v>77.08</v>
      </c>
      <c r="Y472" s="412">
        <v>84.41</v>
      </c>
      <c r="Z472" s="413">
        <v>2.6949777918000004</v>
      </c>
      <c r="AA472" s="413">
        <v>6.9934673697210012</v>
      </c>
      <c r="AB472" s="413">
        <v>7.8151660984408213</v>
      </c>
      <c r="AC472" s="411">
        <v>259.5</v>
      </c>
      <c r="AD472" s="411">
        <v>289.99</v>
      </c>
    </row>
    <row r="473" spans="1:30" s="228" customFormat="1" ht="13.5" hidden="1" customHeight="1" outlineLevel="1">
      <c r="A473" s="410" t="s">
        <v>1407</v>
      </c>
      <c r="B473" s="31" t="s">
        <v>1403</v>
      </c>
      <c r="C473" s="31">
        <v>1</v>
      </c>
      <c r="D473" s="31">
        <v>4</v>
      </c>
      <c r="E473" s="31" t="s">
        <v>1408</v>
      </c>
      <c r="F473" s="53">
        <v>0.75</v>
      </c>
      <c r="G473" s="411">
        <v>1458</v>
      </c>
      <c r="H473" s="412">
        <v>1.54</v>
      </c>
      <c r="I473" s="412">
        <v>0.77</v>
      </c>
      <c r="J473" s="412">
        <v>1.84</v>
      </c>
      <c r="K473" s="412">
        <v>0.92</v>
      </c>
      <c r="L473" s="412">
        <v>2.14</v>
      </c>
      <c r="M473" s="412">
        <v>1.07</v>
      </c>
      <c r="N473" s="412">
        <v>2.52</v>
      </c>
      <c r="O473" s="412">
        <v>1.26</v>
      </c>
      <c r="P473" s="412">
        <v>22.4</v>
      </c>
      <c r="Q473" s="412">
        <v>11.2</v>
      </c>
      <c r="R473" s="53" t="s">
        <v>193</v>
      </c>
      <c r="S473" s="53" t="s">
        <v>194</v>
      </c>
      <c r="T473" s="412">
        <v>78.56</v>
      </c>
      <c r="U473" s="412">
        <v>80.62</v>
      </c>
      <c r="V473" s="412">
        <v>80.8</v>
      </c>
      <c r="W473" s="412">
        <v>54.83</v>
      </c>
      <c r="X473" s="412">
        <v>68.77</v>
      </c>
      <c r="Y473" s="412">
        <v>77.7</v>
      </c>
      <c r="Z473" s="413">
        <v>2.7025746804000002</v>
      </c>
      <c r="AA473" s="413">
        <v>8.9852500399258819</v>
      </c>
      <c r="AB473" s="413">
        <v>13.053435706332001</v>
      </c>
      <c r="AC473" s="411">
        <v>332.47</v>
      </c>
      <c r="AD473" s="411">
        <v>483</v>
      </c>
    </row>
    <row r="474" spans="1:30" s="228" customFormat="1" ht="13.5" hidden="1" customHeight="1" outlineLevel="1">
      <c r="A474" s="410" t="s">
        <v>1409</v>
      </c>
      <c r="B474" s="31" t="s">
        <v>1403</v>
      </c>
      <c r="C474" s="31">
        <v>1.5</v>
      </c>
      <c r="D474" s="31">
        <v>4</v>
      </c>
      <c r="E474" s="31" t="s">
        <v>204</v>
      </c>
      <c r="F474" s="53">
        <v>1</v>
      </c>
      <c r="G474" s="411">
        <v>1456.7</v>
      </c>
      <c r="H474" s="412">
        <v>2.16</v>
      </c>
      <c r="I474" s="412">
        <v>1.08</v>
      </c>
      <c r="J474" s="412">
        <v>2.54</v>
      </c>
      <c r="K474" s="412">
        <v>1.27</v>
      </c>
      <c r="L474" s="412">
        <v>2.92</v>
      </c>
      <c r="M474" s="412">
        <v>1.46</v>
      </c>
      <c r="N474" s="412">
        <v>3.42</v>
      </c>
      <c r="O474" s="412">
        <v>1.71</v>
      </c>
      <c r="P474" s="412">
        <v>31.92</v>
      </c>
      <c r="Q474" s="412">
        <v>15.96</v>
      </c>
      <c r="R474" s="53" t="s">
        <v>202</v>
      </c>
      <c r="S474" s="53" t="s">
        <v>194</v>
      </c>
      <c r="T474" s="412">
        <v>80.180000000000007</v>
      </c>
      <c r="U474" s="412">
        <v>82.3</v>
      </c>
      <c r="V474" s="412">
        <v>82.5</v>
      </c>
      <c r="W474" s="412">
        <v>53.25</v>
      </c>
      <c r="X474" s="412">
        <v>67.319999999999993</v>
      </c>
      <c r="Y474" s="412">
        <v>76.540000000000006</v>
      </c>
      <c r="Z474" s="413">
        <v>3.6066781799999998</v>
      </c>
      <c r="AA474" s="413">
        <v>13.912761079349998</v>
      </c>
      <c r="AB474" s="413">
        <v>18.955979178444</v>
      </c>
      <c r="AC474" s="411">
        <v>385.75</v>
      </c>
      <c r="AD474" s="411">
        <v>525.58000000000004</v>
      </c>
    </row>
    <row r="475" spans="1:30" s="228" customFormat="1" ht="13.5" hidden="1" customHeight="1" outlineLevel="1">
      <c r="A475" s="410" t="s">
        <v>1410</v>
      </c>
      <c r="B475" s="31" t="s">
        <v>1403</v>
      </c>
      <c r="C475" s="31">
        <v>2</v>
      </c>
      <c r="D475" s="31">
        <v>4</v>
      </c>
      <c r="E475" s="31" t="s">
        <v>204</v>
      </c>
      <c r="F475" s="53">
        <v>1.5</v>
      </c>
      <c r="G475" s="411">
        <v>1450.2</v>
      </c>
      <c r="H475" s="412">
        <v>2.88</v>
      </c>
      <c r="I475" s="412">
        <v>1.44</v>
      </c>
      <c r="J475" s="412">
        <v>3.48</v>
      </c>
      <c r="K475" s="412">
        <v>1.74</v>
      </c>
      <c r="L475" s="412">
        <v>4.12</v>
      </c>
      <c r="M475" s="412">
        <v>2.06</v>
      </c>
      <c r="N475" s="412">
        <v>4.92</v>
      </c>
      <c r="O475" s="412">
        <v>2.46</v>
      </c>
      <c r="P475" s="412">
        <v>42.44</v>
      </c>
      <c r="Q475" s="412">
        <v>21.22</v>
      </c>
      <c r="R475" s="53" t="s">
        <v>193</v>
      </c>
      <c r="S475" s="53" t="s">
        <v>194</v>
      </c>
      <c r="T475" s="412">
        <v>83.29</v>
      </c>
      <c r="U475" s="412">
        <v>84.69</v>
      </c>
      <c r="V475" s="412">
        <v>84.2</v>
      </c>
      <c r="W475" s="412">
        <v>50.62</v>
      </c>
      <c r="X475" s="412">
        <v>71.489999999999995</v>
      </c>
      <c r="Y475" s="412">
        <v>80.2</v>
      </c>
      <c r="Z475" s="413">
        <v>5.4358319400000008</v>
      </c>
      <c r="AA475" s="413">
        <v>18.198621751926002</v>
      </c>
      <c r="AB475" s="413">
        <v>24.51016621746</v>
      </c>
      <c r="AC475" s="411">
        <v>334.79</v>
      </c>
      <c r="AD475" s="411">
        <v>450.9</v>
      </c>
    </row>
    <row r="476" spans="1:30" s="228" customFormat="1" ht="13.5" hidden="1" customHeight="1" outlineLevel="1">
      <c r="A476" s="410" t="s">
        <v>1411</v>
      </c>
      <c r="B476" s="31" t="s">
        <v>1403</v>
      </c>
      <c r="C476" s="31">
        <v>1</v>
      </c>
      <c r="D476" s="31">
        <v>6</v>
      </c>
      <c r="E476" s="31" t="s">
        <v>204</v>
      </c>
      <c r="F476" s="53">
        <v>0.75</v>
      </c>
      <c r="G476" s="411">
        <v>970</v>
      </c>
      <c r="H476" s="412">
        <v>1.94</v>
      </c>
      <c r="I476" s="412">
        <v>0.97</v>
      </c>
      <c r="J476" s="412">
        <v>2.2200000000000002</v>
      </c>
      <c r="K476" s="412">
        <v>1.1100000000000001</v>
      </c>
      <c r="L476" s="412">
        <v>2.56</v>
      </c>
      <c r="M476" s="412">
        <v>1.28</v>
      </c>
      <c r="N476" s="412">
        <v>3</v>
      </c>
      <c r="O476" s="412">
        <v>1.5</v>
      </c>
      <c r="P476" s="412">
        <v>19.12</v>
      </c>
      <c r="Q476" s="412">
        <v>9.56</v>
      </c>
      <c r="R476" s="53" t="s">
        <v>210</v>
      </c>
      <c r="S476" s="53" t="s">
        <v>194</v>
      </c>
      <c r="T476" s="412">
        <v>74.733143399810075</v>
      </c>
      <c r="U476" s="412">
        <v>76.93601614434948</v>
      </c>
      <c r="V476" s="412">
        <v>77</v>
      </c>
      <c r="W476" s="412">
        <v>44.235765340525965</v>
      </c>
      <c r="X476" s="412">
        <v>56.258192852326367</v>
      </c>
      <c r="Y476" s="412">
        <v>68.400000000000006</v>
      </c>
      <c r="Z476" s="413">
        <v>4.0889330937000006</v>
      </c>
      <c r="AA476" s="413">
        <v>11.060155125149134</v>
      </c>
      <c r="AB476" s="413">
        <v>15.803726407150503</v>
      </c>
      <c r="AC476" s="411">
        <v>270.49</v>
      </c>
      <c r="AD476" s="411">
        <v>386.5</v>
      </c>
    </row>
    <row r="477" spans="1:30" s="228" customFormat="1" ht="13.5" hidden="1" customHeight="1" outlineLevel="1">
      <c r="A477" s="410" t="s">
        <v>1412</v>
      </c>
      <c r="B477" s="31" t="s">
        <v>1403</v>
      </c>
      <c r="C477" s="31">
        <v>3</v>
      </c>
      <c r="D477" s="31">
        <v>2</v>
      </c>
      <c r="E477" s="31" t="s">
        <v>212</v>
      </c>
      <c r="F477" s="53">
        <v>2</v>
      </c>
      <c r="G477" s="411">
        <v>2943</v>
      </c>
      <c r="H477" s="412">
        <v>2.96</v>
      </c>
      <c r="I477" s="412">
        <v>1.48</v>
      </c>
      <c r="J477" s="412">
        <v>4.04</v>
      </c>
      <c r="K477" s="412">
        <v>2.02</v>
      </c>
      <c r="L477" s="412">
        <v>5.04</v>
      </c>
      <c r="M477" s="412">
        <v>2.52</v>
      </c>
      <c r="N477" s="412">
        <v>6.18</v>
      </c>
      <c r="O477" s="412">
        <v>3.09</v>
      </c>
      <c r="P477" s="412">
        <v>61.5</v>
      </c>
      <c r="Q477" s="412">
        <v>30.75</v>
      </c>
      <c r="R477" s="53" t="s">
        <v>202</v>
      </c>
      <c r="S477" s="53" t="s">
        <v>194</v>
      </c>
      <c r="T477" s="412">
        <v>81.905517087335255</v>
      </c>
      <c r="U477" s="412">
        <v>83.84266249720794</v>
      </c>
      <c r="V477" s="412">
        <v>84.2</v>
      </c>
      <c r="W477" s="412">
        <v>64.2</v>
      </c>
      <c r="X477" s="412">
        <v>75.83</v>
      </c>
      <c r="Y477" s="412">
        <v>81.8</v>
      </c>
      <c r="Z477" s="413">
        <v>3.5698000800000003</v>
      </c>
      <c r="AA477" s="413">
        <v>10.14885312</v>
      </c>
      <c r="AB477" s="413">
        <v>18.269410740000001</v>
      </c>
      <c r="AC477" s="411">
        <v>284.29752066115702</v>
      </c>
      <c r="AD477" s="411">
        <v>511.77685950413223</v>
      </c>
    </row>
    <row r="478" spans="1:30" s="228" customFormat="1" ht="13.5" hidden="1" customHeight="1" outlineLevel="1">
      <c r="A478" s="410" t="s">
        <v>1413</v>
      </c>
      <c r="B478" s="31" t="s">
        <v>1403</v>
      </c>
      <c r="C478" s="31">
        <v>5</v>
      </c>
      <c r="D478" s="31">
        <v>2</v>
      </c>
      <c r="E478" s="31" t="s">
        <v>215</v>
      </c>
      <c r="F478" s="53">
        <v>3</v>
      </c>
      <c r="G478" s="411">
        <v>2938</v>
      </c>
      <c r="H478" s="412">
        <v>3.88</v>
      </c>
      <c r="I478" s="412">
        <v>1.94</v>
      </c>
      <c r="J478" s="412">
        <v>5.56</v>
      </c>
      <c r="K478" s="412">
        <v>2.78</v>
      </c>
      <c r="L478" s="412">
        <v>7.1</v>
      </c>
      <c r="M478" s="412">
        <v>3.55</v>
      </c>
      <c r="N478" s="412">
        <v>8.86</v>
      </c>
      <c r="O478" s="412">
        <v>4.43</v>
      </c>
      <c r="P478" s="412">
        <v>84.66</v>
      </c>
      <c r="Q478" s="412">
        <v>42.33</v>
      </c>
      <c r="R478" s="53" t="s">
        <v>193</v>
      </c>
      <c r="S478" s="53" t="s">
        <v>194</v>
      </c>
      <c r="T478" s="412">
        <v>84.437953138815203</v>
      </c>
      <c r="U478" s="412">
        <v>85.852530946065428</v>
      </c>
      <c r="V478" s="412">
        <v>85.9</v>
      </c>
      <c r="W478" s="412">
        <v>68.599999999999994</v>
      </c>
      <c r="X478" s="412">
        <v>79.5</v>
      </c>
      <c r="Y478" s="412">
        <v>84.9</v>
      </c>
      <c r="Z478" s="413">
        <v>5.3620757399999999</v>
      </c>
      <c r="AA478" s="413">
        <v>15.038889180000002</v>
      </c>
      <c r="AB478" s="413">
        <v>28.838674200000003</v>
      </c>
      <c r="AC478" s="411">
        <v>280.4676753782669</v>
      </c>
      <c r="AD478" s="411">
        <v>537.82668500687771</v>
      </c>
    </row>
    <row r="479" spans="1:30" s="228" customFormat="1" ht="13.5" hidden="1" customHeight="1" outlineLevel="1">
      <c r="A479" s="410" t="s">
        <v>1414</v>
      </c>
      <c r="B479" s="31" t="s">
        <v>1403</v>
      </c>
      <c r="C479" s="31">
        <v>3</v>
      </c>
      <c r="D479" s="31">
        <v>4</v>
      </c>
      <c r="E479" s="31" t="s">
        <v>212</v>
      </c>
      <c r="F479" s="53">
        <v>2</v>
      </c>
      <c r="G479" s="411">
        <v>1472</v>
      </c>
      <c r="H479" s="412">
        <v>3.7</v>
      </c>
      <c r="I479" s="412">
        <v>1.85</v>
      </c>
      <c r="J479" s="412">
        <v>4.68</v>
      </c>
      <c r="K479" s="412">
        <v>2.34</v>
      </c>
      <c r="L479" s="412">
        <v>5.6</v>
      </c>
      <c r="M479" s="412">
        <v>2.8</v>
      </c>
      <c r="N479" s="412">
        <v>6.7</v>
      </c>
      <c r="O479" s="412">
        <v>3.35</v>
      </c>
      <c r="P479" s="412">
        <v>61.74</v>
      </c>
      <c r="Q479" s="412">
        <v>30.87</v>
      </c>
      <c r="R479" s="53" t="s">
        <v>202</v>
      </c>
      <c r="S479" s="53" t="s">
        <v>194</v>
      </c>
      <c r="T479" s="412">
        <v>81.565937072503417</v>
      </c>
      <c r="U479" s="412">
        <v>84.405380756953946</v>
      </c>
      <c r="V479" s="412">
        <v>85.3</v>
      </c>
      <c r="W479" s="412">
        <v>57.7</v>
      </c>
      <c r="X479" s="412">
        <v>69.8</v>
      </c>
      <c r="Y479" s="412">
        <v>76.900000000000006</v>
      </c>
      <c r="Z479" s="413">
        <v>7.1248489200000007</v>
      </c>
      <c r="AA479" s="413">
        <v>22.768538940000003</v>
      </c>
      <c r="AB479" s="413">
        <v>41.746009200000003</v>
      </c>
      <c r="AC479" s="411">
        <v>319.56521739130437</v>
      </c>
      <c r="AD479" s="411">
        <v>585.92132505175994</v>
      </c>
    </row>
    <row r="480" spans="1:30" s="228" customFormat="1" ht="13.5" hidden="1" customHeight="1" outlineLevel="1">
      <c r="A480" s="410" t="s">
        <v>1415</v>
      </c>
      <c r="B480" s="31" t="s">
        <v>1403</v>
      </c>
      <c r="C480" s="31">
        <v>5</v>
      </c>
      <c r="D480" s="31">
        <v>4</v>
      </c>
      <c r="E480" s="31" t="s">
        <v>215</v>
      </c>
      <c r="F480" s="53">
        <v>3</v>
      </c>
      <c r="G480" s="411">
        <v>1468</v>
      </c>
      <c r="H480" s="412">
        <v>5.74</v>
      </c>
      <c r="I480" s="412">
        <v>2.87</v>
      </c>
      <c r="J480" s="412">
        <v>7</v>
      </c>
      <c r="K480" s="412">
        <v>3.5</v>
      </c>
      <c r="L480" s="412">
        <v>8.3000000000000007</v>
      </c>
      <c r="M480" s="412">
        <v>4.1500000000000004</v>
      </c>
      <c r="N480" s="412">
        <v>9.9</v>
      </c>
      <c r="O480" s="412">
        <v>4.95</v>
      </c>
      <c r="P480" s="412">
        <v>91.34</v>
      </c>
      <c r="Q480" s="412">
        <v>45.67</v>
      </c>
      <c r="R480" s="53" t="s">
        <v>202</v>
      </c>
      <c r="S480" s="53" t="s">
        <v>989</v>
      </c>
      <c r="T480" s="412">
        <v>84.836310249307488</v>
      </c>
      <c r="U480" s="412">
        <v>86.527080332409966</v>
      </c>
      <c r="V480" s="412">
        <v>86.7</v>
      </c>
      <c r="W480" s="412">
        <v>54.92</v>
      </c>
      <c r="X480" s="412">
        <v>68.16</v>
      </c>
      <c r="Y480" s="412">
        <v>76.099999999999994</v>
      </c>
      <c r="Z480" s="413">
        <v>10.73890272</v>
      </c>
      <c r="AA480" s="413">
        <v>34.724418960000001</v>
      </c>
      <c r="AB480" s="413">
        <v>48.52420398000001</v>
      </c>
      <c r="AC480" s="411">
        <v>323.35164835164835</v>
      </c>
      <c r="AD480" s="411">
        <v>451.85439560439568</v>
      </c>
    </row>
    <row r="481" spans="1:30" s="228" customFormat="1" ht="13.5" hidden="1" customHeight="1" outlineLevel="1">
      <c r="A481" s="410" t="s">
        <v>1416</v>
      </c>
      <c r="B481" s="31" t="s">
        <v>1403</v>
      </c>
      <c r="C481" s="31">
        <v>1.5</v>
      </c>
      <c r="D481" s="31">
        <v>6</v>
      </c>
      <c r="E481" s="31" t="s">
        <v>212</v>
      </c>
      <c r="F481" s="53">
        <v>1</v>
      </c>
      <c r="G481" s="411">
        <v>973</v>
      </c>
      <c r="H481" s="412">
        <v>2.82</v>
      </c>
      <c r="I481" s="412">
        <v>1.41</v>
      </c>
      <c r="J481" s="412">
        <v>3.32</v>
      </c>
      <c r="K481" s="412">
        <v>1.66</v>
      </c>
      <c r="L481" s="412">
        <v>3.76</v>
      </c>
      <c r="M481" s="412">
        <v>1.88</v>
      </c>
      <c r="N481" s="412">
        <v>4.34</v>
      </c>
      <c r="O481" s="412">
        <v>2.17</v>
      </c>
      <c r="P481" s="412">
        <v>26.8</v>
      </c>
      <c r="Q481" s="412">
        <v>13.4</v>
      </c>
      <c r="R481" s="53" t="s">
        <v>210</v>
      </c>
      <c r="S481" s="53" t="s">
        <v>194</v>
      </c>
      <c r="T481" s="412">
        <v>75.7</v>
      </c>
      <c r="U481" s="412">
        <v>78.400000000000006</v>
      </c>
      <c r="V481" s="412">
        <v>78.900000000000006</v>
      </c>
      <c r="W481" s="412">
        <v>41.2</v>
      </c>
      <c r="X481" s="412">
        <v>52.6</v>
      </c>
      <c r="Y481" s="412">
        <v>60.4</v>
      </c>
      <c r="Z481" s="413">
        <v>5.4</v>
      </c>
      <c r="AA481" s="413">
        <v>14</v>
      </c>
      <c r="AB481" s="413">
        <v>24.7</v>
      </c>
      <c r="AC481" s="411">
        <v>259</v>
      </c>
      <c r="AD481" s="411">
        <v>457</v>
      </c>
    </row>
    <row r="482" spans="1:30" s="228" customFormat="1" ht="13.5" hidden="1" customHeight="1" outlineLevel="1">
      <c r="A482" s="410" t="s">
        <v>1417</v>
      </c>
      <c r="B482" s="31" t="s">
        <v>1403</v>
      </c>
      <c r="C482" s="31">
        <v>2</v>
      </c>
      <c r="D482" s="31">
        <v>6</v>
      </c>
      <c r="E482" s="31" t="s">
        <v>215</v>
      </c>
      <c r="F482" s="53">
        <v>1.5</v>
      </c>
      <c r="G482" s="411">
        <v>964</v>
      </c>
      <c r="H482" s="412">
        <v>3.7</v>
      </c>
      <c r="I482" s="412">
        <v>1.85</v>
      </c>
      <c r="J482" s="412">
        <v>4.4400000000000004</v>
      </c>
      <c r="K482" s="412">
        <v>2.2200000000000002</v>
      </c>
      <c r="L482" s="412">
        <v>5.14</v>
      </c>
      <c r="M482" s="412">
        <v>2.57</v>
      </c>
      <c r="N482" s="412">
        <v>6.04</v>
      </c>
      <c r="O482" s="412">
        <v>3.02</v>
      </c>
      <c r="P482" s="412">
        <v>33.4</v>
      </c>
      <c r="Q482" s="412">
        <v>16.7</v>
      </c>
      <c r="R482" s="53" t="s">
        <v>213</v>
      </c>
      <c r="S482" s="53" t="s">
        <v>194</v>
      </c>
      <c r="T482" s="412">
        <v>79.599999999999994</v>
      </c>
      <c r="U482" s="412">
        <v>81.2</v>
      </c>
      <c r="V482" s="412">
        <v>81.099999999999994</v>
      </c>
      <c r="W482" s="412">
        <v>44.7</v>
      </c>
      <c r="X482" s="412">
        <v>56.7</v>
      </c>
      <c r="Y482" s="412">
        <v>64.400000000000006</v>
      </c>
      <c r="Z482" s="413">
        <v>8.1999999999999993</v>
      </c>
      <c r="AA482" s="413">
        <v>18.399999999999999</v>
      </c>
      <c r="AB482" s="413">
        <v>27.1</v>
      </c>
      <c r="AC482" s="411">
        <v>225</v>
      </c>
      <c r="AD482" s="411">
        <v>332</v>
      </c>
    </row>
    <row r="483" spans="1:30" s="228" customFormat="1" ht="13.5" hidden="1" customHeight="1" outlineLevel="1">
      <c r="A483" s="410" t="s">
        <v>1418</v>
      </c>
      <c r="B483" s="31" t="s">
        <v>1403</v>
      </c>
      <c r="C483" s="31">
        <v>3</v>
      </c>
      <c r="D483" s="31">
        <v>2</v>
      </c>
      <c r="E483" s="31" t="s">
        <v>1268</v>
      </c>
      <c r="F483" s="53">
        <v>2</v>
      </c>
      <c r="G483" s="411">
        <v>2943</v>
      </c>
      <c r="H483" s="412">
        <v>2.96</v>
      </c>
      <c r="I483" s="412">
        <v>1.48</v>
      </c>
      <c r="J483" s="412">
        <v>4.04</v>
      </c>
      <c r="K483" s="412">
        <v>2.02</v>
      </c>
      <c r="L483" s="412">
        <v>5.04</v>
      </c>
      <c r="M483" s="412">
        <v>2.52</v>
      </c>
      <c r="N483" s="412">
        <v>6.18</v>
      </c>
      <c r="O483" s="412">
        <v>3.09</v>
      </c>
      <c r="P483" s="412">
        <v>61.5</v>
      </c>
      <c r="Q483" s="412">
        <v>30.75</v>
      </c>
      <c r="R483" s="53" t="s">
        <v>202</v>
      </c>
      <c r="S483" s="53" t="s">
        <v>194</v>
      </c>
      <c r="T483" s="412">
        <v>81.905517087335255</v>
      </c>
      <c r="U483" s="412">
        <v>83.84266249720794</v>
      </c>
      <c r="V483" s="412">
        <v>84.2</v>
      </c>
      <c r="W483" s="412">
        <v>64.2</v>
      </c>
      <c r="X483" s="412">
        <v>75.83</v>
      </c>
      <c r="Y483" s="412">
        <v>81.8</v>
      </c>
      <c r="Z483" s="413">
        <v>3.5698000800000003</v>
      </c>
      <c r="AA483" s="413">
        <v>10.14885312</v>
      </c>
      <c r="AB483" s="413">
        <v>18.269410740000001</v>
      </c>
      <c r="AC483" s="411">
        <v>284.29752066115702</v>
      </c>
      <c r="AD483" s="411">
        <v>511.77685950413223</v>
      </c>
    </row>
    <row r="484" spans="1:30" s="228" customFormat="1" ht="13.5" hidden="1" customHeight="1" outlineLevel="1">
      <c r="A484" s="410" t="s">
        <v>1419</v>
      </c>
      <c r="B484" s="31" t="s">
        <v>1403</v>
      </c>
      <c r="C484" s="31">
        <v>5</v>
      </c>
      <c r="D484" s="31">
        <v>2</v>
      </c>
      <c r="E484" s="31" t="s">
        <v>1270</v>
      </c>
      <c r="F484" s="53">
        <v>3</v>
      </c>
      <c r="G484" s="411">
        <v>2938</v>
      </c>
      <c r="H484" s="412">
        <v>3.88</v>
      </c>
      <c r="I484" s="412">
        <v>1.94</v>
      </c>
      <c r="J484" s="412">
        <v>5.56</v>
      </c>
      <c r="K484" s="412">
        <v>2.78</v>
      </c>
      <c r="L484" s="412">
        <v>7.1</v>
      </c>
      <c r="M484" s="412">
        <v>3.55</v>
      </c>
      <c r="N484" s="412">
        <v>8.86</v>
      </c>
      <c r="O484" s="412">
        <v>4.43</v>
      </c>
      <c r="P484" s="412">
        <v>84.66</v>
      </c>
      <c r="Q484" s="412">
        <v>42.33</v>
      </c>
      <c r="R484" s="53" t="s">
        <v>193</v>
      </c>
      <c r="S484" s="53" t="s">
        <v>194</v>
      </c>
      <c r="T484" s="412">
        <v>84.437953138815203</v>
      </c>
      <c r="U484" s="412">
        <v>85.852530946065428</v>
      </c>
      <c r="V484" s="412">
        <v>85.9</v>
      </c>
      <c r="W484" s="412">
        <v>68.599999999999994</v>
      </c>
      <c r="X484" s="412">
        <v>79.5</v>
      </c>
      <c r="Y484" s="412">
        <v>84.9</v>
      </c>
      <c r="Z484" s="413">
        <v>5.3620757399999999</v>
      </c>
      <c r="AA484" s="413">
        <v>15.038889180000002</v>
      </c>
      <c r="AB484" s="413">
        <v>28.838674200000003</v>
      </c>
      <c r="AC484" s="411">
        <v>280.4676753782669</v>
      </c>
      <c r="AD484" s="411">
        <v>537.82668500687771</v>
      </c>
    </row>
    <row r="485" spans="1:30" s="228" customFormat="1" ht="13.5" hidden="1" customHeight="1" outlineLevel="1">
      <c r="A485" s="410" t="s">
        <v>1420</v>
      </c>
      <c r="B485" s="31" t="s">
        <v>1403</v>
      </c>
      <c r="C485" s="31">
        <v>3</v>
      </c>
      <c r="D485" s="31">
        <v>4</v>
      </c>
      <c r="E485" s="31" t="s">
        <v>1268</v>
      </c>
      <c r="F485" s="53">
        <v>2</v>
      </c>
      <c r="G485" s="411">
        <v>1472</v>
      </c>
      <c r="H485" s="412">
        <v>3.7</v>
      </c>
      <c r="I485" s="412">
        <v>1.85</v>
      </c>
      <c r="J485" s="412">
        <v>4.68</v>
      </c>
      <c r="K485" s="412">
        <v>2.34</v>
      </c>
      <c r="L485" s="412">
        <v>5.6</v>
      </c>
      <c r="M485" s="412">
        <v>2.8</v>
      </c>
      <c r="N485" s="412">
        <v>6.7</v>
      </c>
      <c r="O485" s="412">
        <v>3.35</v>
      </c>
      <c r="P485" s="412">
        <v>61.74</v>
      </c>
      <c r="Q485" s="412">
        <v>30.87</v>
      </c>
      <c r="R485" s="53" t="s">
        <v>202</v>
      </c>
      <c r="S485" s="53" t="s">
        <v>194</v>
      </c>
      <c r="T485" s="412">
        <v>81.565937072503417</v>
      </c>
      <c r="U485" s="412">
        <v>84.405380756953946</v>
      </c>
      <c r="V485" s="412">
        <v>85.3</v>
      </c>
      <c r="W485" s="412">
        <v>57.7</v>
      </c>
      <c r="X485" s="412">
        <v>69.8</v>
      </c>
      <c r="Y485" s="412">
        <v>76.900000000000006</v>
      </c>
      <c r="Z485" s="413">
        <v>7.1248489200000007</v>
      </c>
      <c r="AA485" s="413">
        <v>22.768538940000003</v>
      </c>
      <c r="AB485" s="413">
        <v>41.746009200000003</v>
      </c>
      <c r="AC485" s="411">
        <v>319.56521739130437</v>
      </c>
      <c r="AD485" s="411">
        <v>585.92132505175994</v>
      </c>
    </row>
    <row r="486" spans="1:30" s="228" customFormat="1" ht="13.5" hidden="1" customHeight="1" outlineLevel="1">
      <c r="A486" s="410" t="s">
        <v>1421</v>
      </c>
      <c r="B486" s="31" t="s">
        <v>1403</v>
      </c>
      <c r="C486" s="31">
        <v>5</v>
      </c>
      <c r="D486" s="31">
        <v>4</v>
      </c>
      <c r="E486" s="31" t="s">
        <v>1270</v>
      </c>
      <c r="F486" s="53">
        <v>3</v>
      </c>
      <c r="G486" s="411">
        <v>1468</v>
      </c>
      <c r="H486" s="412">
        <v>5.74</v>
      </c>
      <c r="I486" s="412">
        <v>2.87</v>
      </c>
      <c r="J486" s="412">
        <v>7</v>
      </c>
      <c r="K486" s="412">
        <v>3.5</v>
      </c>
      <c r="L486" s="412">
        <v>8.3000000000000007</v>
      </c>
      <c r="M486" s="412">
        <v>4.1500000000000004</v>
      </c>
      <c r="N486" s="412">
        <v>9.9</v>
      </c>
      <c r="O486" s="412">
        <v>4.95</v>
      </c>
      <c r="P486" s="412">
        <v>91.34</v>
      </c>
      <c r="Q486" s="412">
        <v>45.67</v>
      </c>
      <c r="R486" s="53" t="s">
        <v>202</v>
      </c>
      <c r="S486" s="53" t="s">
        <v>989</v>
      </c>
      <c r="T486" s="412">
        <v>84.836310249307488</v>
      </c>
      <c r="U486" s="412">
        <v>86.527080332409966</v>
      </c>
      <c r="V486" s="412">
        <v>86.7</v>
      </c>
      <c r="W486" s="412">
        <v>54.92</v>
      </c>
      <c r="X486" s="412">
        <v>68.16</v>
      </c>
      <c r="Y486" s="412">
        <v>76.099999999999994</v>
      </c>
      <c r="Z486" s="413">
        <v>10.73890272</v>
      </c>
      <c r="AA486" s="413">
        <v>34.724418960000001</v>
      </c>
      <c r="AB486" s="413">
        <v>48.52420398000001</v>
      </c>
      <c r="AC486" s="411">
        <v>323.35164835164835</v>
      </c>
      <c r="AD486" s="411">
        <v>451.85439560439568</v>
      </c>
    </row>
    <row r="487" spans="1:30" s="228" customFormat="1" ht="13.5" hidden="1" customHeight="1" outlineLevel="1">
      <c r="A487" s="410" t="s">
        <v>1422</v>
      </c>
      <c r="B487" s="31" t="s">
        <v>1403</v>
      </c>
      <c r="C487" s="31">
        <v>7.5</v>
      </c>
      <c r="D487" s="31">
        <v>2</v>
      </c>
      <c r="E487" s="31" t="s">
        <v>221</v>
      </c>
      <c r="F487" s="53">
        <v>5</v>
      </c>
      <c r="G487" s="411">
        <v>2941</v>
      </c>
      <c r="H487" s="412">
        <v>5.7</v>
      </c>
      <c r="I487" s="412">
        <v>2.85</v>
      </c>
      <c r="J487" s="412">
        <v>8.5399999999999991</v>
      </c>
      <c r="K487" s="412">
        <v>4.2699999999999996</v>
      </c>
      <c r="L487" s="412">
        <v>11.1</v>
      </c>
      <c r="M487" s="412">
        <v>5.55</v>
      </c>
      <c r="N487" s="412">
        <v>14</v>
      </c>
      <c r="O487" s="412">
        <v>7</v>
      </c>
      <c r="P487" s="412">
        <v>120</v>
      </c>
      <c r="Q487" s="412">
        <v>60</v>
      </c>
      <c r="R487" s="53" t="s">
        <v>213</v>
      </c>
      <c r="S487" s="53" t="s">
        <v>194</v>
      </c>
      <c r="T487" s="412">
        <v>87.679531079607415</v>
      </c>
      <c r="U487" s="412">
        <v>88.33135223555071</v>
      </c>
      <c r="V487" s="412">
        <v>87.9</v>
      </c>
      <c r="W487" s="412">
        <v>72.599999999999994</v>
      </c>
      <c r="X487" s="412">
        <v>83.12</v>
      </c>
      <c r="Y487" s="412">
        <v>88.1</v>
      </c>
      <c r="Z487" s="413">
        <v>8.93</v>
      </c>
      <c r="AA487" s="413">
        <v>20.717599999999997</v>
      </c>
      <c r="AB487" s="413">
        <v>32.505200000000002</v>
      </c>
      <c r="AC487" s="411">
        <v>232</v>
      </c>
      <c r="AD487" s="411">
        <v>364</v>
      </c>
    </row>
    <row r="488" spans="1:30" s="228" customFormat="1" ht="13.5" hidden="1" customHeight="1" outlineLevel="1">
      <c r="A488" s="410" t="s">
        <v>1423</v>
      </c>
      <c r="B488" s="31" t="s">
        <v>1403</v>
      </c>
      <c r="C488" s="31">
        <v>10</v>
      </c>
      <c r="D488" s="31">
        <v>2</v>
      </c>
      <c r="E488" s="31" t="s">
        <v>224</v>
      </c>
      <c r="F488" s="53">
        <v>7.5</v>
      </c>
      <c r="G488" s="411">
        <v>2923.4</v>
      </c>
      <c r="H488" s="412">
        <v>7.64</v>
      </c>
      <c r="I488" s="412">
        <v>3.82</v>
      </c>
      <c r="J488" s="412">
        <v>12.2</v>
      </c>
      <c r="K488" s="412">
        <v>6.1</v>
      </c>
      <c r="L488" s="412">
        <v>16.28</v>
      </c>
      <c r="M488" s="412">
        <v>8.14</v>
      </c>
      <c r="N488" s="412">
        <v>20.94</v>
      </c>
      <c r="O488" s="412">
        <v>10.47</v>
      </c>
      <c r="P488" s="412">
        <v>158</v>
      </c>
      <c r="Q488" s="412">
        <v>79</v>
      </c>
      <c r="R488" s="53" t="s">
        <v>222</v>
      </c>
      <c r="S488" s="53" t="s">
        <v>194</v>
      </c>
      <c r="T488" s="412">
        <v>90.26551232876713</v>
      </c>
      <c r="U488" s="412">
        <v>90.255736986301372</v>
      </c>
      <c r="V488" s="412">
        <v>89.2</v>
      </c>
      <c r="W488" s="412">
        <v>75.400000000000006</v>
      </c>
      <c r="X488" s="412">
        <v>84.85</v>
      </c>
      <c r="Y488" s="412">
        <v>89</v>
      </c>
      <c r="Z488" s="413">
        <v>13.48</v>
      </c>
      <c r="AA488" s="413">
        <v>27.634</v>
      </c>
      <c r="AB488" s="413">
        <v>48.3932</v>
      </c>
      <c r="AC488" s="411">
        <v>205</v>
      </c>
      <c r="AD488" s="411">
        <v>359</v>
      </c>
    </row>
    <row r="489" spans="1:30" s="228" customFormat="1" ht="13.5" hidden="1" customHeight="1" outlineLevel="1">
      <c r="A489" s="410" t="s">
        <v>1424</v>
      </c>
      <c r="B489" s="31" t="s">
        <v>1403</v>
      </c>
      <c r="C489" s="31">
        <v>7.5</v>
      </c>
      <c r="D489" s="31">
        <v>4</v>
      </c>
      <c r="E489" s="31" t="s">
        <v>221</v>
      </c>
      <c r="F489" s="53">
        <v>5</v>
      </c>
      <c r="G489" s="411">
        <v>1469.96</v>
      </c>
      <c r="H489" s="412">
        <v>7.68</v>
      </c>
      <c r="I489" s="412">
        <v>3.84</v>
      </c>
      <c r="J489" s="412">
        <v>10.08</v>
      </c>
      <c r="K489" s="412">
        <v>5.04</v>
      </c>
      <c r="L489" s="412">
        <v>12.4</v>
      </c>
      <c r="M489" s="412">
        <v>6.2</v>
      </c>
      <c r="N489" s="412">
        <v>15.14</v>
      </c>
      <c r="O489" s="412">
        <v>7.57</v>
      </c>
      <c r="P489" s="412">
        <v>126</v>
      </c>
      <c r="Q489" s="412">
        <v>63</v>
      </c>
      <c r="R489" s="53" t="s">
        <v>210</v>
      </c>
      <c r="S489" s="53" t="s">
        <v>194</v>
      </c>
      <c r="T489" s="412">
        <v>87.35299358904706</v>
      </c>
      <c r="U489" s="412">
        <v>88.438422253612956</v>
      </c>
      <c r="V489" s="412">
        <v>88.4</v>
      </c>
      <c r="W489" s="412">
        <v>61.76</v>
      </c>
      <c r="X489" s="412">
        <v>74.400000000000006</v>
      </c>
      <c r="Y489" s="412">
        <v>81.31</v>
      </c>
      <c r="Z489" s="413">
        <v>17.87</v>
      </c>
      <c r="AA489" s="413">
        <v>44.853699999999996</v>
      </c>
      <c r="AB489" s="413">
        <v>55.0396</v>
      </c>
      <c r="AC489" s="411">
        <v>251</v>
      </c>
      <c r="AD489" s="411">
        <v>308</v>
      </c>
    </row>
    <row r="490" spans="1:30" s="228" customFormat="1" ht="13.5" hidden="1" customHeight="1" outlineLevel="1">
      <c r="A490" s="410" t="s">
        <v>1425</v>
      </c>
      <c r="B490" s="31" t="s">
        <v>1403</v>
      </c>
      <c r="C490" s="31">
        <v>10</v>
      </c>
      <c r="D490" s="31">
        <v>4</v>
      </c>
      <c r="E490" s="31" t="s">
        <v>224</v>
      </c>
      <c r="F490" s="53">
        <v>7.5</v>
      </c>
      <c r="G490" s="411">
        <v>1477</v>
      </c>
      <c r="H490" s="412">
        <v>16.579999999999998</v>
      </c>
      <c r="I490" s="412">
        <v>8.2899999999999991</v>
      </c>
      <c r="J490" s="412">
        <v>15.84</v>
      </c>
      <c r="K490" s="412">
        <v>7.92</v>
      </c>
      <c r="L490" s="412">
        <v>19.22</v>
      </c>
      <c r="M490" s="412">
        <v>9.61</v>
      </c>
      <c r="N490" s="412">
        <v>20.84</v>
      </c>
      <c r="O490" s="412">
        <v>10.42</v>
      </c>
      <c r="P490" s="412">
        <v>154</v>
      </c>
      <c r="Q490" s="412">
        <v>77</v>
      </c>
      <c r="R490" s="53" t="s">
        <v>222</v>
      </c>
      <c r="S490" s="53" t="s">
        <v>194</v>
      </c>
      <c r="T490" s="412">
        <v>89.403508771929822</v>
      </c>
      <c r="U490" s="412">
        <v>90.317192982456149</v>
      </c>
      <c r="V490" s="412">
        <v>89.6</v>
      </c>
      <c r="W490" s="412">
        <v>58.94</v>
      </c>
      <c r="X490" s="412">
        <v>72.099999999999994</v>
      </c>
      <c r="Y490" s="412">
        <v>63.76</v>
      </c>
      <c r="Z490" s="413">
        <v>20</v>
      </c>
      <c r="AA490" s="413">
        <v>41</v>
      </c>
      <c r="AB490" s="413">
        <v>89.2</v>
      </c>
      <c r="AC490" s="411">
        <v>205</v>
      </c>
      <c r="AD490" s="411">
        <v>446</v>
      </c>
    </row>
    <row r="491" spans="1:30" s="228" customFormat="1" ht="13.5" hidden="1" customHeight="1" outlineLevel="1">
      <c r="A491" s="410" t="s">
        <v>1426</v>
      </c>
      <c r="B491" s="31" t="s">
        <v>1403</v>
      </c>
      <c r="C491" s="31">
        <v>3</v>
      </c>
      <c r="D491" s="31">
        <v>6</v>
      </c>
      <c r="E491" s="31" t="s">
        <v>221</v>
      </c>
      <c r="F491" s="53">
        <v>2</v>
      </c>
      <c r="G491" s="411">
        <v>980</v>
      </c>
      <c r="H491" s="412">
        <v>5.04</v>
      </c>
      <c r="I491" s="412">
        <v>2.52</v>
      </c>
      <c r="J491" s="412">
        <v>5.8</v>
      </c>
      <c r="K491" s="412">
        <v>2.9</v>
      </c>
      <c r="L491" s="412">
        <v>6.58</v>
      </c>
      <c r="M491" s="412">
        <v>3.29</v>
      </c>
      <c r="N491" s="412">
        <v>7.54</v>
      </c>
      <c r="O491" s="412">
        <v>3.77</v>
      </c>
      <c r="P491" s="412">
        <v>59.8</v>
      </c>
      <c r="Q491" s="412">
        <v>29.9</v>
      </c>
      <c r="R491" s="53" t="s">
        <v>193</v>
      </c>
      <c r="S491" s="53" t="s">
        <v>194</v>
      </c>
      <c r="T491" s="412">
        <v>79.7</v>
      </c>
      <c r="U491" s="412">
        <v>81.900000000000006</v>
      </c>
      <c r="V491" s="412">
        <v>82.5</v>
      </c>
      <c r="W491" s="412">
        <v>45.1</v>
      </c>
      <c r="X491" s="412">
        <v>58.2</v>
      </c>
      <c r="Y491" s="412">
        <v>67.2</v>
      </c>
      <c r="Z491" s="413">
        <v>10.7</v>
      </c>
      <c r="AA491" s="413">
        <v>34.9</v>
      </c>
      <c r="AB491" s="413">
        <v>64.599999999999994</v>
      </c>
      <c r="AC491" s="411">
        <v>326</v>
      </c>
      <c r="AD491" s="411">
        <v>602</v>
      </c>
    </row>
    <row r="492" spans="1:30" s="228" customFormat="1" ht="13.5" hidden="1" customHeight="1" outlineLevel="1">
      <c r="A492" s="410" t="s">
        <v>1427</v>
      </c>
      <c r="B492" s="31" t="s">
        <v>1403</v>
      </c>
      <c r="C492" s="31">
        <v>5</v>
      </c>
      <c r="D492" s="31">
        <v>6</v>
      </c>
      <c r="E492" s="31" t="s">
        <v>224</v>
      </c>
      <c r="F492" s="53">
        <v>3</v>
      </c>
      <c r="G492" s="411">
        <v>976</v>
      </c>
      <c r="H492" s="412">
        <v>7.04</v>
      </c>
      <c r="I492" s="412">
        <v>3.52</v>
      </c>
      <c r="J492" s="412">
        <v>8.2200000000000006</v>
      </c>
      <c r="K492" s="412">
        <v>4.1100000000000003</v>
      </c>
      <c r="L492" s="412">
        <v>9.44</v>
      </c>
      <c r="M492" s="412">
        <v>4.72</v>
      </c>
      <c r="N492" s="412">
        <v>10.96</v>
      </c>
      <c r="O492" s="412">
        <v>5.48</v>
      </c>
      <c r="P492" s="412">
        <v>82.8</v>
      </c>
      <c r="Q492" s="412">
        <v>41.4</v>
      </c>
      <c r="R492" s="53" t="s">
        <v>193</v>
      </c>
      <c r="S492" s="53" t="s">
        <v>194</v>
      </c>
      <c r="T492" s="412">
        <v>81.7</v>
      </c>
      <c r="U492" s="412">
        <v>83.9</v>
      </c>
      <c r="V492" s="412">
        <v>84.4</v>
      </c>
      <c r="W492" s="412">
        <v>48.3</v>
      </c>
      <c r="X492" s="412">
        <v>61.6</v>
      </c>
      <c r="Y492" s="412">
        <v>70.400000000000006</v>
      </c>
      <c r="Z492" s="413">
        <v>16.2</v>
      </c>
      <c r="AA492" s="413">
        <v>50.9</v>
      </c>
      <c r="AB492" s="413">
        <v>99.3</v>
      </c>
      <c r="AC492" s="411">
        <v>314</v>
      </c>
      <c r="AD492" s="411">
        <v>612</v>
      </c>
    </row>
    <row r="493" spans="1:30" s="228" customFormat="1" ht="13.5" hidden="1" customHeight="1" outlineLevel="1">
      <c r="A493" s="410" t="s">
        <v>1428</v>
      </c>
      <c r="B493" s="31" t="s">
        <v>1403</v>
      </c>
      <c r="C493" s="31">
        <v>15</v>
      </c>
      <c r="D493" s="31">
        <v>2</v>
      </c>
      <c r="E493" s="31" t="s">
        <v>230</v>
      </c>
      <c r="F493" s="53">
        <v>10</v>
      </c>
      <c r="G493" s="411">
        <v>2955</v>
      </c>
      <c r="H493" s="412">
        <v>8.9600000000000009</v>
      </c>
      <c r="I493" s="412">
        <v>4.4800000000000004</v>
      </c>
      <c r="J493" s="412">
        <v>15.9</v>
      </c>
      <c r="K493" s="412">
        <v>7.95</v>
      </c>
      <c r="L493" s="412">
        <v>21.4</v>
      </c>
      <c r="M493" s="412">
        <v>10.7</v>
      </c>
      <c r="N493" s="412">
        <v>27.2</v>
      </c>
      <c r="O493" s="412">
        <v>13.6</v>
      </c>
      <c r="P493" s="412">
        <v>225.4</v>
      </c>
      <c r="Q493" s="412">
        <v>112.7</v>
      </c>
      <c r="R493" s="53" t="s">
        <v>213</v>
      </c>
      <c r="S493" s="53" t="s">
        <v>989</v>
      </c>
      <c r="T493" s="412">
        <v>87.6</v>
      </c>
      <c r="U493" s="412">
        <v>89.6</v>
      </c>
      <c r="V493" s="412">
        <v>90.1</v>
      </c>
      <c r="W493" s="412">
        <v>79.599999999999994</v>
      </c>
      <c r="X493" s="412">
        <v>87.2</v>
      </c>
      <c r="Y493" s="412">
        <v>90.5</v>
      </c>
      <c r="Z493" s="413">
        <v>17.78</v>
      </c>
      <c r="AA493" s="413">
        <v>71.31</v>
      </c>
      <c r="AB493" s="413">
        <v>105.03</v>
      </c>
      <c r="AC493" s="411">
        <v>401</v>
      </c>
      <c r="AD493" s="411">
        <v>591</v>
      </c>
    </row>
    <row r="494" spans="1:30" s="228" customFormat="1" ht="13.5" hidden="1" customHeight="1" outlineLevel="1">
      <c r="A494" s="410" t="s">
        <v>1429</v>
      </c>
      <c r="B494" s="31" t="s">
        <v>1403</v>
      </c>
      <c r="C494" s="31">
        <v>20</v>
      </c>
      <c r="D494" s="31">
        <v>2</v>
      </c>
      <c r="E494" s="31" t="s">
        <v>233</v>
      </c>
      <c r="F494" s="53">
        <v>15</v>
      </c>
      <c r="G494" s="411">
        <v>2927</v>
      </c>
      <c r="H494" s="412">
        <v>9.4</v>
      </c>
      <c r="I494" s="412">
        <v>4.7</v>
      </c>
      <c r="J494" s="412">
        <v>21.2</v>
      </c>
      <c r="K494" s="412">
        <v>10.6</v>
      </c>
      <c r="L494" s="412">
        <v>30</v>
      </c>
      <c r="M494" s="412">
        <v>15</v>
      </c>
      <c r="N494" s="412">
        <v>39.799999999999997</v>
      </c>
      <c r="O494" s="412">
        <v>19.899999999999999</v>
      </c>
      <c r="P494" s="412">
        <v>251.8</v>
      </c>
      <c r="Q494" s="412">
        <v>125.9</v>
      </c>
      <c r="R494" s="53" t="s">
        <v>2179</v>
      </c>
      <c r="S494" s="53" t="s">
        <v>194</v>
      </c>
      <c r="T494" s="412">
        <v>92.2</v>
      </c>
      <c r="U494" s="412">
        <v>92.2</v>
      </c>
      <c r="V494" s="412">
        <v>91.2</v>
      </c>
      <c r="W494" s="412">
        <v>86.1</v>
      </c>
      <c r="X494" s="412">
        <v>91</v>
      </c>
      <c r="Y494" s="412">
        <v>92.6</v>
      </c>
      <c r="Z494" s="413">
        <v>26.92</v>
      </c>
      <c r="AA494" s="413">
        <v>53.77</v>
      </c>
      <c r="AB494" s="413">
        <v>79.77</v>
      </c>
      <c r="AC494" s="411">
        <v>200</v>
      </c>
      <c r="AD494" s="411">
        <v>296</v>
      </c>
    </row>
    <row r="495" spans="1:30" s="228" customFormat="1" ht="13.5" hidden="1" customHeight="1" outlineLevel="1">
      <c r="A495" s="410" t="s">
        <v>1430</v>
      </c>
      <c r="B495" s="31" t="s">
        <v>1403</v>
      </c>
      <c r="C495" s="31">
        <v>15</v>
      </c>
      <c r="D495" s="31">
        <v>4</v>
      </c>
      <c r="E495" s="31" t="s">
        <v>230</v>
      </c>
      <c r="F495" s="53">
        <v>10</v>
      </c>
      <c r="G495" s="411">
        <v>1476</v>
      </c>
      <c r="H495" s="412">
        <v>15.5</v>
      </c>
      <c r="I495" s="412">
        <v>7.75</v>
      </c>
      <c r="J495" s="412">
        <v>22.2</v>
      </c>
      <c r="K495" s="412">
        <v>11.1</v>
      </c>
      <c r="L495" s="412">
        <v>26.6</v>
      </c>
      <c r="M495" s="412">
        <v>13.3</v>
      </c>
      <c r="N495" s="412">
        <v>31.8</v>
      </c>
      <c r="O495" s="412">
        <v>15.9</v>
      </c>
      <c r="P495" s="412">
        <v>220</v>
      </c>
      <c r="Q495" s="412">
        <v>110</v>
      </c>
      <c r="R495" s="53" t="s">
        <v>213</v>
      </c>
      <c r="S495" s="53" t="s">
        <v>989</v>
      </c>
      <c r="T495" s="412">
        <v>88.64</v>
      </c>
      <c r="U495" s="412">
        <v>90.1</v>
      </c>
      <c r="V495" s="412">
        <v>90.4</v>
      </c>
      <c r="W495" s="412">
        <v>56.15</v>
      </c>
      <c r="X495" s="412">
        <v>69.268000000000001</v>
      </c>
      <c r="Y495" s="412">
        <v>76.900000000000006</v>
      </c>
      <c r="Z495" s="413">
        <v>35.579990880000004</v>
      </c>
      <c r="AA495" s="413">
        <v>81.833979024000001</v>
      </c>
      <c r="AB495" s="413">
        <v>117.41396990400001</v>
      </c>
      <c r="AC495" s="411">
        <v>230</v>
      </c>
      <c r="AD495" s="411">
        <v>330</v>
      </c>
    </row>
    <row r="496" spans="1:30" s="228" customFormat="1" ht="13.5" hidden="1" customHeight="1" outlineLevel="1">
      <c r="A496" s="410" t="s">
        <v>1431</v>
      </c>
      <c r="B496" s="31" t="s">
        <v>1403</v>
      </c>
      <c r="C496" s="31">
        <v>20</v>
      </c>
      <c r="D496" s="31">
        <v>4</v>
      </c>
      <c r="E496" s="31" t="s">
        <v>233</v>
      </c>
      <c r="F496" s="53">
        <v>15</v>
      </c>
      <c r="G496" s="411">
        <v>1472</v>
      </c>
      <c r="H496" s="412">
        <v>18.8</v>
      </c>
      <c r="I496" s="412">
        <v>9.4</v>
      </c>
      <c r="J496" s="412">
        <v>27.2</v>
      </c>
      <c r="K496" s="412">
        <v>13.6</v>
      </c>
      <c r="L496" s="412">
        <v>35</v>
      </c>
      <c r="M496" s="412">
        <v>17.5</v>
      </c>
      <c r="N496" s="412">
        <v>43.8</v>
      </c>
      <c r="O496" s="412">
        <v>21.9</v>
      </c>
      <c r="P496" s="412">
        <v>315.60000000000002</v>
      </c>
      <c r="Q496" s="412">
        <v>157.80000000000001</v>
      </c>
      <c r="R496" s="53" t="s">
        <v>222</v>
      </c>
      <c r="S496" s="53" t="s">
        <v>989</v>
      </c>
      <c r="T496" s="412">
        <v>91.401506996770706</v>
      </c>
      <c r="U496" s="412">
        <v>91.893972012917104</v>
      </c>
      <c r="V496" s="412">
        <v>91.5</v>
      </c>
      <c r="W496" s="412">
        <v>67.2</v>
      </c>
      <c r="X496" s="412">
        <v>78.099999999999994</v>
      </c>
      <c r="Y496" s="412">
        <v>83.5</v>
      </c>
      <c r="Z496" s="413">
        <v>53.547001199999997</v>
      </c>
      <c r="AA496" s="413">
        <v>139.98926760000001</v>
      </c>
      <c r="AB496" s="413">
        <v>165.73018139999999</v>
      </c>
      <c r="AC496" s="411">
        <v>261.43250688705234</v>
      </c>
      <c r="AD496" s="411">
        <v>309.50413223140498</v>
      </c>
    </row>
    <row r="497" spans="1:30" s="228" customFormat="1" ht="13.5" hidden="1" customHeight="1" outlineLevel="1">
      <c r="A497" s="410" t="s">
        <v>1432</v>
      </c>
      <c r="B497" s="31" t="s">
        <v>1403</v>
      </c>
      <c r="C497" s="31">
        <v>7.5</v>
      </c>
      <c r="D497" s="31">
        <v>6</v>
      </c>
      <c r="E497" s="31" t="s">
        <v>230</v>
      </c>
      <c r="F497" s="53">
        <v>5</v>
      </c>
      <c r="G497" s="411">
        <v>982</v>
      </c>
      <c r="H497" s="412">
        <v>10</v>
      </c>
      <c r="I497" s="412">
        <v>5</v>
      </c>
      <c r="J497" s="412">
        <v>11.949588477366241</v>
      </c>
      <c r="K497" s="412">
        <v>5.9747942386831205</v>
      </c>
      <c r="L497" s="412">
        <v>14.277160493827143</v>
      </c>
      <c r="M497" s="412">
        <v>7.1385802469135715</v>
      </c>
      <c r="N497" s="412">
        <v>16.8</v>
      </c>
      <c r="O497" s="412">
        <v>8.4</v>
      </c>
      <c r="P497" s="412">
        <v>118.4</v>
      </c>
      <c r="Q497" s="412">
        <v>59.2</v>
      </c>
      <c r="R497" s="53" t="s">
        <v>213</v>
      </c>
      <c r="S497" s="53" t="s">
        <v>194</v>
      </c>
      <c r="T497" s="412">
        <v>85.2</v>
      </c>
      <c r="U497" s="412">
        <v>86.4</v>
      </c>
      <c r="V497" s="412">
        <v>86.5</v>
      </c>
      <c r="W497" s="412">
        <v>52.2</v>
      </c>
      <c r="X497" s="412">
        <v>64.7</v>
      </c>
      <c r="Y497" s="412">
        <v>73.12</v>
      </c>
      <c r="Z497" s="413">
        <v>26.751373740000005</v>
      </c>
      <c r="AA497" s="413">
        <v>57.836470025880011</v>
      </c>
      <c r="AB497" s="413">
        <v>92.693510009100009</v>
      </c>
      <c r="AC497" s="411">
        <v>216.2</v>
      </c>
      <c r="AD497" s="411">
        <v>346.5</v>
      </c>
    </row>
    <row r="498" spans="1:30" s="228" customFormat="1" ht="13.5" hidden="1" customHeight="1" outlineLevel="1">
      <c r="A498" s="410" t="s">
        <v>1433</v>
      </c>
      <c r="B498" s="31" t="s">
        <v>1403</v>
      </c>
      <c r="C498" s="31">
        <v>10</v>
      </c>
      <c r="D498" s="31">
        <v>6</v>
      </c>
      <c r="E498" s="31" t="s">
        <v>233</v>
      </c>
      <c r="F498" s="53">
        <v>7.5</v>
      </c>
      <c r="G498" s="411">
        <v>980</v>
      </c>
      <c r="H498" s="412">
        <v>12.48</v>
      </c>
      <c r="I498" s="412">
        <v>6.24</v>
      </c>
      <c r="J498" s="412">
        <v>16.548000000000002</v>
      </c>
      <c r="K498" s="412">
        <v>8.2740000000000009</v>
      </c>
      <c r="L498" s="412">
        <v>19.404</v>
      </c>
      <c r="M498" s="412">
        <v>9.702</v>
      </c>
      <c r="N498" s="412">
        <v>24.56</v>
      </c>
      <c r="O498" s="412">
        <v>12.28</v>
      </c>
      <c r="P498" s="412">
        <v>157.24</v>
      </c>
      <c r="Q498" s="412">
        <v>78.62</v>
      </c>
      <c r="R498" s="53" t="s">
        <v>222</v>
      </c>
      <c r="S498" s="53" t="s">
        <v>194</v>
      </c>
      <c r="T498" s="412">
        <v>0</v>
      </c>
      <c r="U498" s="412">
        <v>0</v>
      </c>
      <c r="V498" s="412">
        <v>88</v>
      </c>
      <c r="W498" s="412">
        <v>0</v>
      </c>
      <c r="X498" s="412">
        <v>0</v>
      </c>
      <c r="Y498" s="412">
        <v>75.56</v>
      </c>
      <c r="Z498" s="413">
        <v>40.204504620000002</v>
      </c>
      <c r="AA498" s="413">
        <v>82.379029966380003</v>
      </c>
      <c r="AB498" s="413">
        <v>124.83096639463801</v>
      </c>
      <c r="AC498" s="411">
        <v>204.9</v>
      </c>
      <c r="AD498" s="411">
        <v>310.49</v>
      </c>
    </row>
    <row r="499" spans="1:30" s="228" customFormat="1" ht="13.5" hidden="1" customHeight="1" outlineLevel="1">
      <c r="A499" s="410" t="s">
        <v>1434</v>
      </c>
      <c r="B499" s="31" t="s">
        <v>1403</v>
      </c>
      <c r="C499" s="31">
        <v>25</v>
      </c>
      <c r="D499" s="31">
        <v>4</v>
      </c>
      <c r="E499" s="31" t="s">
        <v>298</v>
      </c>
      <c r="F499" s="53">
        <v>20</v>
      </c>
      <c r="G499" s="411">
        <v>1477.5</v>
      </c>
      <c r="H499" s="412">
        <v>21.9</v>
      </c>
      <c r="I499" s="412">
        <v>10.95</v>
      </c>
      <c r="J499" s="412">
        <v>33.758695062681205</v>
      </c>
      <c r="K499" s="412">
        <v>16.879347531340603</v>
      </c>
      <c r="L499" s="412">
        <v>44.97808556350514</v>
      </c>
      <c r="M499" s="412">
        <v>22.48904278175257</v>
      </c>
      <c r="N499" s="412">
        <v>57.6</v>
      </c>
      <c r="O499" s="412">
        <v>28.8</v>
      </c>
      <c r="P499" s="412">
        <v>357.62</v>
      </c>
      <c r="Q499" s="412">
        <v>178.81</v>
      </c>
      <c r="R499" s="53" t="s">
        <v>231</v>
      </c>
      <c r="S499" s="53" t="s">
        <v>194</v>
      </c>
      <c r="T499" s="412">
        <v>92.3</v>
      </c>
      <c r="U499" s="412">
        <v>92.63</v>
      </c>
      <c r="V499" s="412">
        <v>92.1</v>
      </c>
      <c r="W499" s="412">
        <v>71.55</v>
      </c>
      <c r="X499" s="412">
        <v>80.31</v>
      </c>
      <c r="Y499" s="412">
        <v>84.1</v>
      </c>
      <c r="Z499" s="413">
        <v>71.100976800000012</v>
      </c>
      <c r="AA499" s="413">
        <v>131.53680708000002</v>
      </c>
      <c r="AB499" s="413">
        <v>213.30293040000004</v>
      </c>
      <c r="AC499" s="411">
        <v>185</v>
      </c>
      <c r="AD499" s="411">
        <v>300</v>
      </c>
    </row>
    <row r="500" spans="1:30" s="228" customFormat="1" ht="13.5" hidden="1" customHeight="1" outlineLevel="1">
      <c r="A500" s="410" t="s">
        <v>1435</v>
      </c>
      <c r="B500" s="31" t="s">
        <v>1403</v>
      </c>
      <c r="C500" s="31">
        <v>30</v>
      </c>
      <c r="D500" s="31">
        <v>4</v>
      </c>
      <c r="E500" s="31" t="s">
        <v>302</v>
      </c>
      <c r="F500" s="53">
        <v>25</v>
      </c>
      <c r="G500" s="411">
        <v>1472.3</v>
      </c>
      <c r="H500" s="412">
        <v>25.06</v>
      </c>
      <c r="I500" s="412">
        <v>12.53</v>
      </c>
      <c r="J500" s="412">
        <v>41.54</v>
      </c>
      <c r="K500" s="412">
        <v>20.77</v>
      </c>
      <c r="L500" s="412">
        <v>55.647199999999998</v>
      </c>
      <c r="M500" s="412">
        <v>27.823599999999999</v>
      </c>
      <c r="N500" s="412">
        <v>71.66</v>
      </c>
      <c r="O500" s="412">
        <v>35.83</v>
      </c>
      <c r="P500" s="412">
        <v>429.5</v>
      </c>
      <c r="Q500" s="412">
        <v>214.75</v>
      </c>
      <c r="R500" s="53" t="s">
        <v>231</v>
      </c>
      <c r="S500" s="53" t="s">
        <v>194</v>
      </c>
      <c r="T500" s="412">
        <v>93.649000000000001</v>
      </c>
      <c r="U500" s="412">
        <v>93.59</v>
      </c>
      <c r="V500" s="412">
        <v>92.6</v>
      </c>
      <c r="W500" s="412">
        <v>72.41</v>
      </c>
      <c r="X500" s="412">
        <v>81.150000000000006</v>
      </c>
      <c r="Y500" s="412">
        <v>84.94</v>
      </c>
      <c r="Z500" s="413">
        <v>89.144693568000008</v>
      </c>
      <c r="AA500" s="413">
        <v>154.88890507440001</v>
      </c>
      <c r="AB500" s="413">
        <v>236.02840515999361</v>
      </c>
      <c r="AC500" s="411">
        <v>173.75</v>
      </c>
      <c r="AD500" s="411">
        <v>264.77</v>
      </c>
    </row>
    <row r="501" spans="1:30" s="228" customFormat="1" ht="13.5" hidden="1" customHeight="1" outlineLevel="1">
      <c r="A501" s="410" t="s">
        <v>1436</v>
      </c>
      <c r="B501" s="31" t="s">
        <v>1403</v>
      </c>
      <c r="C501" s="31">
        <v>15</v>
      </c>
      <c r="D501" s="31">
        <v>6</v>
      </c>
      <c r="E501" s="31" t="s">
        <v>298</v>
      </c>
      <c r="F501" s="53">
        <v>10</v>
      </c>
      <c r="G501" s="411">
        <v>988</v>
      </c>
      <c r="H501" s="412">
        <v>22.64</v>
      </c>
      <c r="I501" s="412">
        <v>11.32</v>
      </c>
      <c r="J501" s="412">
        <v>26.92</v>
      </c>
      <c r="K501" s="412">
        <v>13.46</v>
      </c>
      <c r="L501" s="412">
        <v>31.2</v>
      </c>
      <c r="M501" s="412">
        <v>15.6</v>
      </c>
      <c r="N501" s="412">
        <v>36.4</v>
      </c>
      <c r="O501" s="412">
        <v>18.2</v>
      </c>
      <c r="P501" s="412">
        <v>224</v>
      </c>
      <c r="Q501" s="412">
        <v>112</v>
      </c>
      <c r="R501" s="53" t="s">
        <v>213</v>
      </c>
      <c r="S501" s="53" t="s">
        <v>194</v>
      </c>
      <c r="T501" s="412">
        <v>87.1634644642469</v>
      </c>
      <c r="U501" s="412">
        <v>88.790154314279505</v>
      </c>
      <c r="V501" s="412">
        <v>89.1</v>
      </c>
      <c r="W501" s="412">
        <v>45.7</v>
      </c>
      <c r="X501" s="412">
        <v>59.5</v>
      </c>
      <c r="Y501" s="412">
        <v>67.64</v>
      </c>
      <c r="Z501" s="413">
        <v>72.099999999999994</v>
      </c>
      <c r="AA501" s="413">
        <v>137.71099999999998</v>
      </c>
      <c r="AB501" s="413">
        <v>206.20599999999999</v>
      </c>
      <c r="AC501" s="411">
        <v>191</v>
      </c>
      <c r="AD501" s="411">
        <v>286</v>
      </c>
    </row>
    <row r="502" spans="1:30" s="228" customFormat="1" ht="13.5" hidden="1" customHeight="1" outlineLevel="1">
      <c r="A502" s="410" t="s">
        <v>1437</v>
      </c>
      <c r="B502" s="31" t="s">
        <v>1403</v>
      </c>
      <c r="C502" s="31">
        <v>20</v>
      </c>
      <c r="D502" s="31">
        <v>6</v>
      </c>
      <c r="E502" s="31" t="s">
        <v>302</v>
      </c>
      <c r="F502" s="53">
        <v>15</v>
      </c>
      <c r="G502" s="411">
        <v>983</v>
      </c>
      <c r="H502" s="412">
        <v>24.24</v>
      </c>
      <c r="I502" s="412">
        <v>12.12</v>
      </c>
      <c r="J502" s="412">
        <v>32.4</v>
      </c>
      <c r="K502" s="412">
        <v>16.2</v>
      </c>
      <c r="L502" s="412">
        <v>40.200000000000003</v>
      </c>
      <c r="M502" s="412">
        <v>20.100000000000001</v>
      </c>
      <c r="N502" s="412">
        <v>49.5</v>
      </c>
      <c r="O502" s="412">
        <v>24.75</v>
      </c>
      <c r="P502" s="412">
        <v>298</v>
      </c>
      <c r="Q502" s="412">
        <v>149</v>
      </c>
      <c r="R502" s="53" t="s">
        <v>222</v>
      </c>
      <c r="S502" s="53" t="s">
        <v>194</v>
      </c>
      <c r="T502" s="412">
        <v>90.036050665800573</v>
      </c>
      <c r="U502" s="412">
        <v>90.720363754465723</v>
      </c>
      <c r="V502" s="412">
        <v>90.3</v>
      </c>
      <c r="W502" s="412">
        <v>56.9</v>
      </c>
      <c r="X502" s="412">
        <v>68.5</v>
      </c>
      <c r="Y502" s="412">
        <v>74.36</v>
      </c>
      <c r="Z502" s="413">
        <v>108.7</v>
      </c>
      <c r="AA502" s="413">
        <v>208.70400000000001</v>
      </c>
      <c r="AB502" s="413">
        <v>260.88</v>
      </c>
      <c r="AC502" s="411">
        <v>192</v>
      </c>
      <c r="AD502" s="411">
        <v>240</v>
      </c>
    </row>
    <row r="503" spans="1:30" s="228" customFormat="1" ht="13.5" hidden="1" customHeight="1" outlineLevel="1">
      <c r="A503" s="410" t="s">
        <v>1438</v>
      </c>
      <c r="B503" s="31" t="s">
        <v>1403</v>
      </c>
      <c r="C503" s="31">
        <v>25</v>
      </c>
      <c r="D503" s="31">
        <v>2</v>
      </c>
      <c r="E503" s="31" t="s">
        <v>308</v>
      </c>
      <c r="F503" s="53">
        <v>20</v>
      </c>
      <c r="G503" s="411">
        <v>2942</v>
      </c>
      <c r="H503" s="412">
        <v>20.56</v>
      </c>
      <c r="I503" s="412">
        <v>10.28</v>
      </c>
      <c r="J503" s="412">
        <v>32.5</v>
      </c>
      <c r="K503" s="412">
        <v>16.25</v>
      </c>
      <c r="L503" s="412">
        <v>44.28</v>
      </c>
      <c r="M503" s="412">
        <v>22.14</v>
      </c>
      <c r="N503" s="412">
        <v>57.82</v>
      </c>
      <c r="O503" s="412">
        <v>28.91</v>
      </c>
      <c r="P503" s="412">
        <v>325.3</v>
      </c>
      <c r="Q503" s="412">
        <v>162.65</v>
      </c>
      <c r="R503" s="53" t="s">
        <v>2179</v>
      </c>
      <c r="S503" s="53" t="s">
        <v>194</v>
      </c>
      <c r="T503" s="412">
        <v>91.697866490707142</v>
      </c>
      <c r="U503" s="412">
        <v>92.526613878807865</v>
      </c>
      <c r="V503" s="412">
        <v>91.9</v>
      </c>
      <c r="W503" s="412">
        <v>76.8</v>
      </c>
      <c r="X503" s="412">
        <v>83.9</v>
      </c>
      <c r="Y503" s="412">
        <v>86.2</v>
      </c>
      <c r="Z503" s="413">
        <v>35.720127660000003</v>
      </c>
      <c r="AA503" s="413">
        <v>52.765185480000007</v>
      </c>
      <c r="AB503" s="413">
        <v>95.595410820000012</v>
      </c>
      <c r="AC503" s="411">
        <v>147.71835639066694</v>
      </c>
      <c r="AD503" s="411">
        <v>267.6233739417716</v>
      </c>
    </row>
    <row r="504" spans="1:30" s="228" customFormat="1" ht="13.5" hidden="1" customHeight="1" outlineLevel="1">
      <c r="A504" s="410" t="s">
        <v>1439</v>
      </c>
      <c r="B504" s="31" t="s">
        <v>1403</v>
      </c>
      <c r="C504" s="31">
        <v>30</v>
      </c>
      <c r="D504" s="31">
        <v>2</v>
      </c>
      <c r="E504" s="31" t="s">
        <v>310</v>
      </c>
      <c r="F504" s="53">
        <v>25</v>
      </c>
      <c r="G504" s="411">
        <v>2942</v>
      </c>
      <c r="H504" s="412">
        <v>22.74</v>
      </c>
      <c r="I504" s="412">
        <v>11.37</v>
      </c>
      <c r="J504" s="412">
        <v>39.56</v>
      </c>
      <c r="K504" s="412">
        <v>19.78</v>
      </c>
      <c r="L504" s="412">
        <v>53.82</v>
      </c>
      <c r="M504" s="412">
        <v>26.91</v>
      </c>
      <c r="N504" s="412">
        <v>70.08</v>
      </c>
      <c r="O504" s="412">
        <v>35.04</v>
      </c>
      <c r="P504" s="412">
        <v>450</v>
      </c>
      <c r="Q504" s="412">
        <v>225</v>
      </c>
      <c r="R504" s="53" t="s">
        <v>231</v>
      </c>
      <c r="S504" s="53" t="s">
        <v>194</v>
      </c>
      <c r="T504" s="412">
        <v>93.221778741865521</v>
      </c>
      <c r="U504" s="412">
        <v>93.372104121475061</v>
      </c>
      <c r="V504" s="412">
        <v>92.4</v>
      </c>
      <c r="W504" s="412">
        <v>76.900000000000006</v>
      </c>
      <c r="X504" s="412">
        <v>84.73</v>
      </c>
      <c r="Y504" s="412">
        <v>87.7</v>
      </c>
      <c r="Z504" s="413">
        <v>44.652003480000005</v>
      </c>
      <c r="AA504" s="413">
        <v>95.447898420000001</v>
      </c>
      <c r="AB504" s="413">
        <v>129.26511612000002</v>
      </c>
      <c r="AC504" s="411">
        <v>213.75949785265939</v>
      </c>
      <c r="AD504" s="411">
        <v>289.49454905847375</v>
      </c>
    </row>
    <row r="505" spans="1:30" s="228" customFormat="1" ht="13.5" hidden="1" customHeight="1" outlineLevel="1">
      <c r="A505" s="414" t="s">
        <v>1440</v>
      </c>
      <c r="B505" s="31" t="s">
        <v>1403</v>
      </c>
      <c r="C505" s="31">
        <v>25</v>
      </c>
      <c r="D505" s="31">
        <v>4</v>
      </c>
      <c r="E505" s="31" t="s">
        <v>308</v>
      </c>
      <c r="F505" s="53">
        <v>20</v>
      </c>
      <c r="G505" s="411">
        <v>1477.5</v>
      </c>
      <c r="H505" s="412">
        <v>21.9</v>
      </c>
      <c r="I505" s="412">
        <v>10.95</v>
      </c>
      <c r="J505" s="412">
        <v>33.758695062681205</v>
      </c>
      <c r="K505" s="412">
        <v>16.879347531340603</v>
      </c>
      <c r="L505" s="412">
        <v>44.97808556350514</v>
      </c>
      <c r="M505" s="412">
        <v>22.48904278175257</v>
      </c>
      <c r="N505" s="412">
        <v>57.6</v>
      </c>
      <c r="O505" s="412">
        <v>28.8</v>
      </c>
      <c r="P505" s="412">
        <v>357.62</v>
      </c>
      <c r="Q505" s="412">
        <v>178.81</v>
      </c>
      <c r="R505" s="53" t="s">
        <v>231</v>
      </c>
      <c r="S505" s="53" t="s">
        <v>194</v>
      </c>
      <c r="T505" s="412">
        <v>92.3</v>
      </c>
      <c r="U505" s="412">
        <v>92.63</v>
      </c>
      <c r="V505" s="412">
        <v>92.1</v>
      </c>
      <c r="W505" s="412">
        <v>71.55</v>
      </c>
      <c r="X505" s="412">
        <v>80.31</v>
      </c>
      <c r="Y505" s="412">
        <v>84.1</v>
      </c>
      <c r="Z505" s="413">
        <v>71.100976800000012</v>
      </c>
      <c r="AA505" s="413">
        <v>131.53680708000002</v>
      </c>
      <c r="AB505" s="413">
        <v>213.30293040000004</v>
      </c>
      <c r="AC505" s="411">
        <v>185</v>
      </c>
      <c r="AD505" s="411">
        <v>300</v>
      </c>
    </row>
    <row r="506" spans="1:30" s="228" customFormat="1" ht="13.5" hidden="1" customHeight="1" outlineLevel="1">
      <c r="A506" s="414" t="s">
        <v>1441</v>
      </c>
      <c r="B506" s="31" t="s">
        <v>1403</v>
      </c>
      <c r="C506" s="31">
        <v>30</v>
      </c>
      <c r="D506" s="31">
        <v>4</v>
      </c>
      <c r="E506" s="31" t="s">
        <v>310</v>
      </c>
      <c r="F506" s="53">
        <v>25</v>
      </c>
      <c r="G506" s="411">
        <v>1472.3</v>
      </c>
      <c r="H506" s="412">
        <v>25.06</v>
      </c>
      <c r="I506" s="412">
        <v>12.53</v>
      </c>
      <c r="J506" s="412">
        <v>41.54</v>
      </c>
      <c r="K506" s="412">
        <v>20.77</v>
      </c>
      <c r="L506" s="412">
        <v>55.647199999999998</v>
      </c>
      <c r="M506" s="412">
        <v>27.823599999999999</v>
      </c>
      <c r="N506" s="412">
        <v>71.66</v>
      </c>
      <c r="O506" s="412">
        <v>35.83</v>
      </c>
      <c r="P506" s="412">
        <v>429.5</v>
      </c>
      <c r="Q506" s="412">
        <v>214.75</v>
      </c>
      <c r="R506" s="53" t="s">
        <v>231</v>
      </c>
      <c r="S506" s="53" t="s">
        <v>194</v>
      </c>
      <c r="T506" s="412">
        <v>93.649000000000001</v>
      </c>
      <c r="U506" s="412">
        <v>93.59</v>
      </c>
      <c r="V506" s="412">
        <v>92.6</v>
      </c>
      <c r="W506" s="412">
        <v>72.41</v>
      </c>
      <c r="X506" s="412">
        <v>81.150000000000006</v>
      </c>
      <c r="Y506" s="412">
        <v>84.94</v>
      </c>
      <c r="Z506" s="413">
        <v>89.144693568000008</v>
      </c>
      <c r="AA506" s="413">
        <v>154.88890507440001</v>
      </c>
      <c r="AB506" s="413">
        <v>236.02840515999361</v>
      </c>
      <c r="AC506" s="411">
        <v>173.75</v>
      </c>
      <c r="AD506" s="411">
        <v>264.77</v>
      </c>
    </row>
    <row r="507" spans="1:30" s="228" customFormat="1" ht="13.5" hidden="1" customHeight="1" outlineLevel="1">
      <c r="A507" s="414" t="s">
        <v>1442</v>
      </c>
      <c r="B507" s="31" t="s">
        <v>1403</v>
      </c>
      <c r="C507" s="31">
        <v>15</v>
      </c>
      <c r="D507" s="31">
        <v>6</v>
      </c>
      <c r="E507" s="31" t="s">
        <v>308</v>
      </c>
      <c r="F507" s="53">
        <v>10</v>
      </c>
      <c r="G507" s="411">
        <v>988</v>
      </c>
      <c r="H507" s="412">
        <v>22.64</v>
      </c>
      <c r="I507" s="412">
        <v>11.32</v>
      </c>
      <c r="J507" s="412">
        <v>26.92</v>
      </c>
      <c r="K507" s="412">
        <v>13.46</v>
      </c>
      <c r="L507" s="412">
        <v>31.2</v>
      </c>
      <c r="M507" s="412">
        <v>15.6</v>
      </c>
      <c r="N507" s="412">
        <v>36.4</v>
      </c>
      <c r="O507" s="412">
        <v>18.2</v>
      </c>
      <c r="P507" s="412">
        <v>224</v>
      </c>
      <c r="Q507" s="412">
        <v>112</v>
      </c>
      <c r="R507" s="53" t="s">
        <v>213</v>
      </c>
      <c r="S507" s="53" t="s">
        <v>194</v>
      </c>
      <c r="T507" s="412">
        <v>87.1634644642469</v>
      </c>
      <c r="U507" s="412">
        <v>88.790154314279505</v>
      </c>
      <c r="V507" s="412">
        <v>89.1</v>
      </c>
      <c r="W507" s="412">
        <v>45.7</v>
      </c>
      <c r="X507" s="412">
        <v>59.5</v>
      </c>
      <c r="Y507" s="412">
        <v>67.64</v>
      </c>
      <c r="Z507" s="413">
        <v>72.099999999999994</v>
      </c>
      <c r="AA507" s="413">
        <v>137.71099999999998</v>
      </c>
      <c r="AB507" s="413">
        <v>206.20599999999999</v>
      </c>
      <c r="AC507" s="411">
        <v>191</v>
      </c>
      <c r="AD507" s="411">
        <v>286</v>
      </c>
    </row>
    <row r="508" spans="1:30" s="228" customFormat="1" ht="13.5" hidden="1" customHeight="1" outlineLevel="1">
      <c r="A508" s="414" t="s">
        <v>1443</v>
      </c>
      <c r="B508" s="31" t="s">
        <v>1403</v>
      </c>
      <c r="C508" s="31">
        <v>20</v>
      </c>
      <c r="D508" s="31">
        <v>6</v>
      </c>
      <c r="E508" s="31" t="s">
        <v>310</v>
      </c>
      <c r="F508" s="53">
        <v>15</v>
      </c>
      <c r="G508" s="411">
        <v>983</v>
      </c>
      <c r="H508" s="412">
        <v>24.24</v>
      </c>
      <c r="I508" s="412">
        <v>12.12</v>
      </c>
      <c r="J508" s="412">
        <v>32.4</v>
      </c>
      <c r="K508" s="412">
        <v>16.2</v>
      </c>
      <c r="L508" s="412">
        <v>40.200000000000003</v>
      </c>
      <c r="M508" s="412">
        <v>20.100000000000001</v>
      </c>
      <c r="N508" s="412">
        <v>49.5</v>
      </c>
      <c r="O508" s="412">
        <v>24.75</v>
      </c>
      <c r="P508" s="412">
        <v>298</v>
      </c>
      <c r="Q508" s="412">
        <v>149</v>
      </c>
      <c r="R508" s="53" t="s">
        <v>222</v>
      </c>
      <c r="S508" s="53" t="s">
        <v>194</v>
      </c>
      <c r="T508" s="412">
        <v>90.036050665800573</v>
      </c>
      <c r="U508" s="412">
        <v>90.720363754465723</v>
      </c>
      <c r="V508" s="412">
        <v>90.3</v>
      </c>
      <c r="W508" s="412">
        <v>56.9</v>
      </c>
      <c r="X508" s="412">
        <v>68.5</v>
      </c>
      <c r="Y508" s="412">
        <v>74.36</v>
      </c>
      <c r="Z508" s="413">
        <v>108.7</v>
      </c>
      <c r="AA508" s="413">
        <v>208.70400000000001</v>
      </c>
      <c r="AB508" s="413">
        <v>260.88</v>
      </c>
      <c r="AC508" s="411">
        <v>192</v>
      </c>
      <c r="AD508" s="411">
        <v>240</v>
      </c>
    </row>
    <row r="509" spans="1:30" s="228" customFormat="1" ht="13.5" hidden="1" customHeight="1" outlineLevel="1">
      <c r="A509" s="410" t="s">
        <v>1444</v>
      </c>
      <c r="B509" s="31" t="s">
        <v>1403</v>
      </c>
      <c r="C509" s="31">
        <v>7.5</v>
      </c>
      <c r="D509" s="31">
        <v>2</v>
      </c>
      <c r="E509" s="31" t="s">
        <v>1306</v>
      </c>
      <c r="F509" s="53">
        <v>5</v>
      </c>
      <c r="G509" s="411">
        <v>2941</v>
      </c>
      <c r="H509" s="412">
        <v>5.7</v>
      </c>
      <c r="I509" s="412">
        <v>2.85</v>
      </c>
      <c r="J509" s="412">
        <v>8.5399999999999991</v>
      </c>
      <c r="K509" s="412">
        <v>4.2699999999999996</v>
      </c>
      <c r="L509" s="412">
        <v>11.1</v>
      </c>
      <c r="M509" s="412">
        <v>5.55</v>
      </c>
      <c r="N509" s="412">
        <v>14</v>
      </c>
      <c r="O509" s="412">
        <v>7</v>
      </c>
      <c r="P509" s="412">
        <v>120</v>
      </c>
      <c r="Q509" s="412">
        <v>60</v>
      </c>
      <c r="R509" s="53" t="s">
        <v>213</v>
      </c>
      <c r="S509" s="53" t="s">
        <v>194</v>
      </c>
      <c r="T509" s="412">
        <v>87.679531079607415</v>
      </c>
      <c r="U509" s="412">
        <v>88.33135223555071</v>
      </c>
      <c r="V509" s="412">
        <v>87.9</v>
      </c>
      <c r="W509" s="412">
        <v>72.599999999999994</v>
      </c>
      <c r="X509" s="412">
        <v>83.12</v>
      </c>
      <c r="Y509" s="412">
        <v>88.1</v>
      </c>
      <c r="Z509" s="413">
        <v>8.93</v>
      </c>
      <c r="AA509" s="413">
        <v>20.717599999999997</v>
      </c>
      <c r="AB509" s="413">
        <v>32.505200000000002</v>
      </c>
      <c r="AC509" s="411">
        <v>232</v>
      </c>
      <c r="AD509" s="411">
        <v>364</v>
      </c>
    </row>
    <row r="510" spans="1:30" s="228" customFormat="1" ht="13.5" hidden="1" customHeight="1" outlineLevel="1">
      <c r="A510" s="410" t="s">
        <v>1445</v>
      </c>
      <c r="B510" s="31" t="s">
        <v>1403</v>
      </c>
      <c r="C510" s="31">
        <v>10</v>
      </c>
      <c r="D510" s="31">
        <v>2</v>
      </c>
      <c r="E510" s="31" t="s">
        <v>1308</v>
      </c>
      <c r="F510" s="53">
        <v>7.5</v>
      </c>
      <c r="G510" s="411">
        <v>2923.4</v>
      </c>
      <c r="H510" s="412">
        <v>7.64</v>
      </c>
      <c r="I510" s="412">
        <v>3.82</v>
      </c>
      <c r="J510" s="412">
        <v>12.2</v>
      </c>
      <c r="K510" s="412">
        <v>6.1</v>
      </c>
      <c r="L510" s="412">
        <v>16.28</v>
      </c>
      <c r="M510" s="412">
        <v>8.14</v>
      </c>
      <c r="N510" s="412">
        <v>20.94</v>
      </c>
      <c r="O510" s="412">
        <v>10.47</v>
      </c>
      <c r="P510" s="412">
        <v>158</v>
      </c>
      <c r="Q510" s="412">
        <v>79</v>
      </c>
      <c r="R510" s="53" t="s">
        <v>222</v>
      </c>
      <c r="S510" s="53" t="s">
        <v>194</v>
      </c>
      <c r="T510" s="412">
        <v>90.26551232876713</v>
      </c>
      <c r="U510" s="412">
        <v>90.255736986301372</v>
      </c>
      <c r="V510" s="412">
        <v>89.2</v>
      </c>
      <c r="W510" s="412">
        <v>75.400000000000006</v>
      </c>
      <c r="X510" s="412">
        <v>84.85</v>
      </c>
      <c r="Y510" s="412">
        <v>89</v>
      </c>
      <c r="Z510" s="413">
        <v>13.48</v>
      </c>
      <c r="AA510" s="413">
        <v>27.634</v>
      </c>
      <c r="AB510" s="413">
        <v>48.3932</v>
      </c>
      <c r="AC510" s="411">
        <v>205</v>
      </c>
      <c r="AD510" s="411">
        <v>359</v>
      </c>
    </row>
    <row r="511" spans="1:30" s="228" customFormat="1" ht="13.5" hidden="1" customHeight="1" outlineLevel="1">
      <c r="A511" s="410" t="s">
        <v>1446</v>
      </c>
      <c r="B511" s="31" t="s">
        <v>1403</v>
      </c>
      <c r="C511" s="31">
        <v>7.5</v>
      </c>
      <c r="D511" s="31">
        <v>4</v>
      </c>
      <c r="E511" s="31" t="s">
        <v>1306</v>
      </c>
      <c r="F511" s="53">
        <v>5</v>
      </c>
      <c r="G511" s="411">
        <v>1469.96</v>
      </c>
      <c r="H511" s="412">
        <v>7.68</v>
      </c>
      <c r="I511" s="412">
        <v>3.84</v>
      </c>
      <c r="J511" s="412">
        <v>10.08</v>
      </c>
      <c r="K511" s="412">
        <v>5.04</v>
      </c>
      <c r="L511" s="412">
        <v>12.4</v>
      </c>
      <c r="M511" s="412">
        <v>6.2</v>
      </c>
      <c r="N511" s="412">
        <v>15.14</v>
      </c>
      <c r="O511" s="412">
        <v>7.57</v>
      </c>
      <c r="P511" s="412">
        <v>126</v>
      </c>
      <c r="Q511" s="412">
        <v>63</v>
      </c>
      <c r="R511" s="53" t="s">
        <v>210</v>
      </c>
      <c r="S511" s="53" t="s">
        <v>194</v>
      </c>
      <c r="T511" s="412">
        <v>87.35299358904706</v>
      </c>
      <c r="U511" s="412">
        <v>88.438422253612956</v>
      </c>
      <c r="V511" s="412">
        <v>88.4</v>
      </c>
      <c r="W511" s="412">
        <v>61.76</v>
      </c>
      <c r="X511" s="412">
        <v>74.400000000000006</v>
      </c>
      <c r="Y511" s="412">
        <v>81.31</v>
      </c>
      <c r="Z511" s="413">
        <v>17.87</v>
      </c>
      <c r="AA511" s="413">
        <v>44.853699999999996</v>
      </c>
      <c r="AB511" s="413">
        <v>55.0396</v>
      </c>
      <c r="AC511" s="411">
        <v>251</v>
      </c>
      <c r="AD511" s="411">
        <v>308</v>
      </c>
    </row>
    <row r="512" spans="1:30" s="228" customFormat="1" ht="13.5" hidden="1" customHeight="1" outlineLevel="1">
      <c r="A512" s="410" t="s">
        <v>1447</v>
      </c>
      <c r="B512" s="31" t="s">
        <v>1403</v>
      </c>
      <c r="C512" s="31">
        <v>10</v>
      </c>
      <c r="D512" s="31">
        <v>4</v>
      </c>
      <c r="E512" s="31" t="s">
        <v>1308</v>
      </c>
      <c r="F512" s="53">
        <v>7.5</v>
      </c>
      <c r="G512" s="411">
        <v>1477</v>
      </c>
      <c r="H512" s="412">
        <v>16.579999999999998</v>
      </c>
      <c r="I512" s="412">
        <v>8.2899999999999991</v>
      </c>
      <c r="J512" s="412">
        <v>15.84</v>
      </c>
      <c r="K512" s="412">
        <v>7.92</v>
      </c>
      <c r="L512" s="412">
        <v>19.22</v>
      </c>
      <c r="M512" s="412">
        <v>9.61</v>
      </c>
      <c r="N512" s="412">
        <v>20.84</v>
      </c>
      <c r="O512" s="412">
        <v>10.42</v>
      </c>
      <c r="P512" s="412">
        <v>154</v>
      </c>
      <c r="Q512" s="412">
        <v>77</v>
      </c>
      <c r="R512" s="53" t="s">
        <v>222</v>
      </c>
      <c r="S512" s="53" t="s">
        <v>194</v>
      </c>
      <c r="T512" s="412">
        <v>89.403508771929822</v>
      </c>
      <c r="U512" s="412">
        <v>90.317192982456149</v>
      </c>
      <c r="V512" s="412">
        <v>89.6</v>
      </c>
      <c r="W512" s="412">
        <v>58.94</v>
      </c>
      <c r="X512" s="412">
        <v>72.099999999999994</v>
      </c>
      <c r="Y512" s="412">
        <v>63.76</v>
      </c>
      <c r="Z512" s="413">
        <v>20</v>
      </c>
      <c r="AA512" s="413">
        <v>41</v>
      </c>
      <c r="AB512" s="413">
        <v>89.2</v>
      </c>
      <c r="AC512" s="411">
        <v>205</v>
      </c>
      <c r="AD512" s="411">
        <v>446</v>
      </c>
    </row>
    <row r="513" spans="1:30" s="228" customFormat="1" ht="13.5" hidden="1" customHeight="1" outlineLevel="1">
      <c r="A513" s="410" t="s">
        <v>1448</v>
      </c>
      <c r="B513" s="31" t="s">
        <v>1403</v>
      </c>
      <c r="C513" s="31">
        <v>40</v>
      </c>
      <c r="D513" s="31">
        <v>4</v>
      </c>
      <c r="E513" s="31" t="s">
        <v>312</v>
      </c>
      <c r="F513" s="53">
        <v>30</v>
      </c>
      <c r="G513" s="411">
        <v>1485</v>
      </c>
      <c r="H513" s="412">
        <v>30.8</v>
      </c>
      <c r="I513" s="412">
        <v>15.4</v>
      </c>
      <c r="J513" s="412">
        <v>48.8</v>
      </c>
      <c r="K513" s="412">
        <v>24.4</v>
      </c>
      <c r="L513" s="412">
        <v>64.8</v>
      </c>
      <c r="M513" s="412">
        <v>32.4</v>
      </c>
      <c r="N513" s="412">
        <v>82.8</v>
      </c>
      <c r="O513" s="412">
        <v>41.4</v>
      </c>
      <c r="P513" s="412">
        <v>632</v>
      </c>
      <c r="Q513" s="412">
        <v>316</v>
      </c>
      <c r="R513" s="53" t="s">
        <v>222</v>
      </c>
      <c r="S513" s="53" t="s">
        <v>194</v>
      </c>
      <c r="T513" s="412">
        <v>93.3</v>
      </c>
      <c r="U513" s="412">
        <v>93.5</v>
      </c>
      <c r="V513" s="412">
        <v>93</v>
      </c>
      <c r="W513" s="412">
        <v>73.2</v>
      </c>
      <c r="X513" s="412">
        <v>82.6</v>
      </c>
      <c r="Y513" s="412">
        <v>86.7</v>
      </c>
      <c r="Z513" s="413">
        <v>106.14</v>
      </c>
      <c r="AA513" s="413">
        <v>173.62</v>
      </c>
      <c r="AB513" s="413">
        <v>307.86</v>
      </c>
      <c r="AC513" s="411">
        <v>164</v>
      </c>
      <c r="AD513" s="411">
        <v>290</v>
      </c>
    </row>
    <row r="514" spans="1:30" s="228" customFormat="1" ht="13.5" hidden="1" customHeight="1" outlineLevel="1">
      <c r="A514" s="410" t="s">
        <v>1449</v>
      </c>
      <c r="B514" s="31" t="s">
        <v>1403</v>
      </c>
      <c r="C514" s="31">
        <v>50</v>
      </c>
      <c r="D514" s="31">
        <v>4</v>
      </c>
      <c r="E514" s="31" t="s">
        <v>322</v>
      </c>
      <c r="F514" s="53">
        <v>40</v>
      </c>
      <c r="G514" s="411">
        <v>1482</v>
      </c>
      <c r="H514" s="412">
        <v>36.200000000000003</v>
      </c>
      <c r="I514" s="412">
        <v>18.100000000000001</v>
      </c>
      <c r="J514" s="412">
        <v>62.2</v>
      </c>
      <c r="K514" s="412">
        <v>31.1</v>
      </c>
      <c r="L514" s="412">
        <v>84.2</v>
      </c>
      <c r="M514" s="412">
        <v>42.1</v>
      </c>
      <c r="N514" s="412">
        <v>108.8</v>
      </c>
      <c r="O514" s="412">
        <v>54.4</v>
      </c>
      <c r="P514" s="412">
        <v>892</v>
      </c>
      <c r="Q514" s="412">
        <v>446</v>
      </c>
      <c r="R514" s="53" t="s">
        <v>213</v>
      </c>
      <c r="S514" s="53" t="s">
        <v>194</v>
      </c>
      <c r="T514" s="412">
        <v>94.1</v>
      </c>
      <c r="U514" s="412">
        <v>94.2</v>
      </c>
      <c r="V514" s="412">
        <v>93.5</v>
      </c>
      <c r="W514" s="412">
        <v>76.599999999999994</v>
      </c>
      <c r="X514" s="412">
        <v>84.7</v>
      </c>
      <c r="Y514" s="412">
        <v>88</v>
      </c>
      <c r="Z514" s="413">
        <v>141.76</v>
      </c>
      <c r="AA514" s="413">
        <v>293.11</v>
      </c>
      <c r="AB514" s="413">
        <v>509.36</v>
      </c>
      <c r="AC514" s="411">
        <v>207</v>
      </c>
      <c r="AD514" s="411">
        <v>359</v>
      </c>
    </row>
    <row r="515" spans="1:30" s="228" customFormat="1" ht="13.5" hidden="1" customHeight="1" outlineLevel="1">
      <c r="A515" s="410" t="s">
        <v>1450</v>
      </c>
      <c r="B515" s="31" t="s">
        <v>1403</v>
      </c>
      <c r="C515" s="31">
        <v>25</v>
      </c>
      <c r="D515" s="31">
        <v>6</v>
      </c>
      <c r="E515" s="31" t="s">
        <v>312</v>
      </c>
      <c r="F515" s="53">
        <v>20</v>
      </c>
      <c r="G515" s="411">
        <v>987</v>
      </c>
      <c r="H515" s="412">
        <v>28.8</v>
      </c>
      <c r="I515" s="412">
        <v>14.4</v>
      </c>
      <c r="J515" s="412">
        <v>41.642038216560508</v>
      </c>
      <c r="K515" s="412">
        <v>20.821019108280254</v>
      </c>
      <c r="L515" s="412">
        <v>52.589171974522294</v>
      </c>
      <c r="M515" s="412">
        <v>26.294585987261147</v>
      </c>
      <c r="N515" s="412">
        <v>64.609554140127401</v>
      </c>
      <c r="O515" s="412">
        <v>32.3047770700637</v>
      </c>
      <c r="P515" s="412">
        <v>353.47892331132556</v>
      </c>
      <c r="Q515" s="412">
        <v>176.73946165566278</v>
      </c>
      <c r="R515" s="53" t="s">
        <v>231</v>
      </c>
      <c r="S515" s="53" t="s">
        <v>194</v>
      </c>
      <c r="T515" s="412">
        <v>90.905806451612918</v>
      </c>
      <c r="U515" s="412">
        <v>91.494193548387102</v>
      </c>
      <c r="V515" s="412">
        <v>91.2</v>
      </c>
      <c r="W515" s="412">
        <v>58.717999999999996</v>
      </c>
      <c r="X515" s="412">
        <v>69.657499999999999</v>
      </c>
      <c r="Y515" s="412">
        <v>74.8</v>
      </c>
      <c r="Z515" s="413">
        <v>106.3564404</v>
      </c>
      <c r="AA515" s="413">
        <v>208.94467654199997</v>
      </c>
      <c r="AB515" s="413">
        <v>261.74128216320003</v>
      </c>
      <c r="AC515" s="411">
        <v>196.45700416088764</v>
      </c>
      <c r="AD515" s="411">
        <v>246.09819694868241</v>
      </c>
    </row>
    <row r="516" spans="1:30" s="228" customFormat="1" ht="13.5" hidden="1" customHeight="1" outlineLevel="1">
      <c r="A516" s="410" t="s">
        <v>1451</v>
      </c>
      <c r="B516" s="31" t="s">
        <v>1403</v>
      </c>
      <c r="C516" s="31">
        <v>30</v>
      </c>
      <c r="D516" s="31">
        <v>6</v>
      </c>
      <c r="E516" s="31" t="s">
        <v>322</v>
      </c>
      <c r="F516" s="53">
        <v>25</v>
      </c>
      <c r="G516" s="411">
        <v>987</v>
      </c>
      <c r="H516" s="412">
        <v>31.327771428571424</v>
      </c>
      <c r="I516" s="412">
        <v>15.663885714285712</v>
      </c>
      <c r="J516" s="412">
        <v>50.824725274725282</v>
      </c>
      <c r="K516" s="412">
        <v>25.412362637362641</v>
      </c>
      <c r="L516" s="412">
        <v>64.894230769230774</v>
      </c>
      <c r="M516" s="412">
        <v>32.447115384615387</v>
      </c>
      <c r="N516" s="412">
        <v>79.836263736263746</v>
      </c>
      <c r="O516" s="412">
        <v>39.918131868131873</v>
      </c>
      <c r="P516" s="412">
        <v>434</v>
      </c>
      <c r="Q516" s="412">
        <v>217</v>
      </c>
      <c r="R516" s="53" t="s">
        <v>231</v>
      </c>
      <c r="S516" s="53" t="s">
        <v>194</v>
      </c>
      <c r="T516" s="412">
        <v>91.7</v>
      </c>
      <c r="U516" s="412">
        <v>92.092299465240657</v>
      </c>
      <c r="V516" s="412">
        <v>91.7</v>
      </c>
      <c r="W516" s="412">
        <v>59.359756097560982</v>
      </c>
      <c r="X516" s="412">
        <v>69.512195121951223</v>
      </c>
      <c r="Y516" s="412">
        <v>75.640243902439025</v>
      </c>
      <c r="Z516" s="413">
        <v>133.129941</v>
      </c>
      <c r="AA516" s="413">
        <v>216.46301478900003</v>
      </c>
      <c r="AB516" s="413">
        <v>293.19918653759999</v>
      </c>
      <c r="AC516" s="411">
        <v>162.59529085872578</v>
      </c>
      <c r="AD516" s="411">
        <v>220.23534626038779</v>
      </c>
    </row>
    <row r="517" spans="1:30" s="228" customFormat="1" ht="13.5" hidden="1" customHeight="1" outlineLevel="1">
      <c r="A517" s="410" t="s">
        <v>1452</v>
      </c>
      <c r="B517" s="31" t="s">
        <v>1403</v>
      </c>
      <c r="C517" s="31">
        <v>40</v>
      </c>
      <c r="D517" s="31">
        <v>2</v>
      </c>
      <c r="E517" s="31" t="s">
        <v>334</v>
      </c>
      <c r="F517" s="53">
        <v>30</v>
      </c>
      <c r="G517" s="411">
        <v>2974</v>
      </c>
      <c r="H517" s="412">
        <v>29.8</v>
      </c>
      <c r="I517" s="412">
        <v>14.9</v>
      </c>
      <c r="J517" s="412">
        <v>48.4</v>
      </c>
      <c r="K517" s="412">
        <v>24.2</v>
      </c>
      <c r="L517" s="412">
        <v>64.599999999999994</v>
      </c>
      <c r="M517" s="412">
        <v>32.299999999999997</v>
      </c>
      <c r="N517" s="412">
        <v>82.8</v>
      </c>
      <c r="O517" s="412">
        <v>41.4</v>
      </c>
      <c r="P517" s="412">
        <v>546</v>
      </c>
      <c r="Q517" s="412">
        <v>273</v>
      </c>
      <c r="R517" s="53" t="s">
        <v>231</v>
      </c>
      <c r="S517" s="53" t="s">
        <v>194</v>
      </c>
      <c r="T517" s="412">
        <v>92.623013350286087</v>
      </c>
      <c r="U517" s="412">
        <v>93.114642932824751</v>
      </c>
      <c r="V517" s="412">
        <v>92.8</v>
      </c>
      <c r="W517" s="412">
        <v>74.739999999999995</v>
      </c>
      <c r="X517" s="412">
        <v>83.46</v>
      </c>
      <c r="Y517" s="412">
        <v>87.01</v>
      </c>
      <c r="Z517" s="413">
        <v>53</v>
      </c>
      <c r="AA517" s="413">
        <v>92.75</v>
      </c>
      <c r="AB517" s="413">
        <v>168.01</v>
      </c>
      <c r="AC517" s="411">
        <v>175</v>
      </c>
      <c r="AD517" s="411">
        <v>317</v>
      </c>
    </row>
    <row r="518" spans="1:30" s="228" customFormat="1" ht="13.5" hidden="1" customHeight="1" outlineLevel="1">
      <c r="A518" s="410" t="s">
        <v>1453</v>
      </c>
      <c r="B518" s="31" t="s">
        <v>1403</v>
      </c>
      <c r="C518" s="31">
        <v>50</v>
      </c>
      <c r="D518" s="31">
        <v>2</v>
      </c>
      <c r="E518" s="31" t="s">
        <v>336</v>
      </c>
      <c r="F518" s="53">
        <v>40</v>
      </c>
      <c r="G518" s="411">
        <v>2964.8</v>
      </c>
      <c r="H518" s="412">
        <v>46.8</v>
      </c>
      <c r="I518" s="412">
        <v>23.4</v>
      </c>
      <c r="J518" s="412">
        <v>68.2</v>
      </c>
      <c r="K518" s="412">
        <v>34.1</v>
      </c>
      <c r="L518" s="412">
        <v>88</v>
      </c>
      <c r="M518" s="412">
        <v>44</v>
      </c>
      <c r="N518" s="412">
        <v>111</v>
      </c>
      <c r="O518" s="412">
        <v>55.5</v>
      </c>
      <c r="P518" s="412">
        <v>632</v>
      </c>
      <c r="Q518" s="412">
        <v>316</v>
      </c>
      <c r="R518" s="53" t="s">
        <v>2179</v>
      </c>
      <c r="S518" s="53" t="s">
        <v>194</v>
      </c>
      <c r="T518" s="412">
        <v>93.628766684463415</v>
      </c>
      <c r="U518" s="412">
        <v>93.92764548852108</v>
      </c>
      <c r="V518" s="412">
        <v>93.3</v>
      </c>
      <c r="W518" s="412">
        <v>70.8</v>
      </c>
      <c r="X518" s="412">
        <v>81.900000000000006</v>
      </c>
      <c r="Y518" s="412">
        <v>87.2</v>
      </c>
      <c r="Z518" s="413">
        <v>70.900000000000006</v>
      </c>
      <c r="AA518" s="413">
        <v>112.02200000000001</v>
      </c>
      <c r="AB518" s="413">
        <v>182.21300000000002</v>
      </c>
      <c r="AC518" s="411">
        <v>158</v>
      </c>
      <c r="AD518" s="411">
        <v>257</v>
      </c>
    </row>
    <row r="519" spans="1:30" s="228" customFormat="1" ht="13.5" hidden="1" customHeight="1" outlineLevel="1">
      <c r="A519" s="414" t="s">
        <v>1454</v>
      </c>
      <c r="B519" s="31" t="s">
        <v>1403</v>
      </c>
      <c r="C519" s="31">
        <v>40</v>
      </c>
      <c r="D519" s="31">
        <v>4</v>
      </c>
      <c r="E519" s="31" t="s">
        <v>334</v>
      </c>
      <c r="F519" s="53">
        <v>30</v>
      </c>
      <c r="G519" s="411">
        <v>1485</v>
      </c>
      <c r="H519" s="412">
        <v>30.8</v>
      </c>
      <c r="I519" s="412">
        <v>15.4</v>
      </c>
      <c r="J519" s="412">
        <v>48.8</v>
      </c>
      <c r="K519" s="412">
        <v>24.4</v>
      </c>
      <c r="L519" s="412">
        <v>64.8</v>
      </c>
      <c r="M519" s="412">
        <v>32.4</v>
      </c>
      <c r="N519" s="412">
        <v>82.8</v>
      </c>
      <c r="O519" s="412">
        <v>41.4</v>
      </c>
      <c r="P519" s="412">
        <v>632</v>
      </c>
      <c r="Q519" s="412">
        <v>316</v>
      </c>
      <c r="R519" s="53" t="s">
        <v>222</v>
      </c>
      <c r="S519" s="53" t="s">
        <v>194</v>
      </c>
      <c r="T519" s="412">
        <v>93.3</v>
      </c>
      <c r="U519" s="412">
        <v>93.5</v>
      </c>
      <c r="V519" s="412">
        <v>93</v>
      </c>
      <c r="W519" s="412">
        <v>73.2</v>
      </c>
      <c r="X519" s="412">
        <v>82.6</v>
      </c>
      <c r="Y519" s="412">
        <v>86.7</v>
      </c>
      <c r="Z519" s="413">
        <v>106.14</v>
      </c>
      <c r="AA519" s="413">
        <v>173.62</v>
      </c>
      <c r="AB519" s="413">
        <v>307.86</v>
      </c>
      <c r="AC519" s="411">
        <v>164</v>
      </c>
      <c r="AD519" s="411">
        <v>290</v>
      </c>
    </row>
    <row r="520" spans="1:30" s="228" customFormat="1" ht="13.5" hidden="1" customHeight="1" outlineLevel="1">
      <c r="A520" s="410" t="s">
        <v>1455</v>
      </c>
      <c r="B520" s="31" t="s">
        <v>1403</v>
      </c>
      <c r="C520" s="31">
        <v>50</v>
      </c>
      <c r="D520" s="31">
        <v>4</v>
      </c>
      <c r="E520" s="31" t="s">
        <v>336</v>
      </c>
      <c r="F520" s="53">
        <v>40</v>
      </c>
      <c r="G520" s="411">
        <v>1482</v>
      </c>
      <c r="H520" s="412">
        <v>36.200000000000003</v>
      </c>
      <c r="I520" s="412">
        <v>18.100000000000001</v>
      </c>
      <c r="J520" s="412">
        <v>62.2</v>
      </c>
      <c r="K520" s="412">
        <v>31.1</v>
      </c>
      <c r="L520" s="412">
        <v>84.2</v>
      </c>
      <c r="M520" s="412">
        <v>42.1</v>
      </c>
      <c r="N520" s="412">
        <v>108.8</v>
      </c>
      <c r="O520" s="412">
        <v>54.4</v>
      </c>
      <c r="P520" s="412">
        <v>892</v>
      </c>
      <c r="Q520" s="412">
        <v>446</v>
      </c>
      <c r="R520" s="53" t="s">
        <v>213</v>
      </c>
      <c r="S520" s="53" t="s">
        <v>194</v>
      </c>
      <c r="T520" s="412">
        <v>94.1</v>
      </c>
      <c r="U520" s="412">
        <v>94.2</v>
      </c>
      <c r="V520" s="412">
        <v>93.5</v>
      </c>
      <c r="W520" s="412">
        <v>76.599999999999994</v>
      </c>
      <c r="X520" s="412">
        <v>84.7</v>
      </c>
      <c r="Y520" s="412">
        <v>88</v>
      </c>
      <c r="Z520" s="413">
        <v>141.76</v>
      </c>
      <c r="AA520" s="413">
        <v>293.11</v>
      </c>
      <c r="AB520" s="413">
        <v>509.36</v>
      </c>
      <c r="AC520" s="411">
        <v>207</v>
      </c>
      <c r="AD520" s="411">
        <v>359</v>
      </c>
    </row>
    <row r="521" spans="1:30" s="228" customFormat="1" ht="13.5" hidden="1" customHeight="1" outlineLevel="1">
      <c r="A521" s="414" t="s">
        <v>1456</v>
      </c>
      <c r="B521" s="31" t="s">
        <v>1403</v>
      </c>
      <c r="C521" s="31">
        <v>25</v>
      </c>
      <c r="D521" s="31">
        <v>6</v>
      </c>
      <c r="E521" s="31" t="s">
        <v>334</v>
      </c>
      <c r="F521" s="53">
        <v>20</v>
      </c>
      <c r="G521" s="411">
        <v>987</v>
      </c>
      <c r="H521" s="412">
        <v>28.8</v>
      </c>
      <c r="I521" s="412">
        <v>14.4</v>
      </c>
      <c r="J521" s="412">
        <v>41.642038216560508</v>
      </c>
      <c r="K521" s="412">
        <v>20.821019108280254</v>
      </c>
      <c r="L521" s="412">
        <v>52.589171974522294</v>
      </c>
      <c r="M521" s="412">
        <v>26.294585987261147</v>
      </c>
      <c r="N521" s="412">
        <v>64.609554140127401</v>
      </c>
      <c r="O521" s="412">
        <v>32.3047770700637</v>
      </c>
      <c r="P521" s="412">
        <v>353.47892331132556</v>
      </c>
      <c r="Q521" s="412">
        <v>176.73946165566278</v>
      </c>
      <c r="R521" s="53" t="s">
        <v>231</v>
      </c>
      <c r="S521" s="53" t="s">
        <v>194</v>
      </c>
      <c r="T521" s="412">
        <v>90.905806451612918</v>
      </c>
      <c r="U521" s="412">
        <v>91.494193548387102</v>
      </c>
      <c r="V521" s="412">
        <v>91.2</v>
      </c>
      <c r="W521" s="412">
        <v>58.717999999999996</v>
      </c>
      <c r="X521" s="412">
        <v>69.657499999999999</v>
      </c>
      <c r="Y521" s="412">
        <v>74.8</v>
      </c>
      <c r="Z521" s="413">
        <v>106.3564404</v>
      </c>
      <c r="AA521" s="413">
        <v>208.94467654199997</v>
      </c>
      <c r="AB521" s="413">
        <v>261.74128216320003</v>
      </c>
      <c r="AC521" s="411">
        <v>196.45700416088764</v>
      </c>
      <c r="AD521" s="411">
        <v>246.09819694868241</v>
      </c>
    </row>
    <row r="522" spans="1:30" s="228" customFormat="1" ht="13.5" hidden="1" customHeight="1" outlineLevel="1">
      <c r="A522" s="414" t="s">
        <v>1457</v>
      </c>
      <c r="B522" s="31" t="s">
        <v>1403</v>
      </c>
      <c r="C522" s="31">
        <v>30</v>
      </c>
      <c r="D522" s="31">
        <v>6</v>
      </c>
      <c r="E522" s="31" t="s">
        <v>336</v>
      </c>
      <c r="F522" s="53">
        <v>25</v>
      </c>
      <c r="G522" s="411">
        <v>987</v>
      </c>
      <c r="H522" s="412">
        <v>31.327771428571424</v>
      </c>
      <c r="I522" s="412">
        <v>15.663885714285712</v>
      </c>
      <c r="J522" s="412">
        <v>50.824725274725282</v>
      </c>
      <c r="K522" s="412">
        <v>25.412362637362641</v>
      </c>
      <c r="L522" s="412">
        <v>64.894230769230774</v>
      </c>
      <c r="M522" s="412">
        <v>32.447115384615387</v>
      </c>
      <c r="N522" s="412">
        <v>79.836263736263746</v>
      </c>
      <c r="O522" s="412">
        <v>39.918131868131873</v>
      </c>
      <c r="P522" s="412">
        <v>434</v>
      </c>
      <c r="Q522" s="412">
        <v>217</v>
      </c>
      <c r="R522" s="53" t="s">
        <v>231</v>
      </c>
      <c r="S522" s="53" t="s">
        <v>194</v>
      </c>
      <c r="T522" s="412">
        <v>91.7</v>
      </c>
      <c r="U522" s="412">
        <v>92.092299465240657</v>
      </c>
      <c r="V522" s="412">
        <v>91.7</v>
      </c>
      <c r="W522" s="412">
        <v>59.359756097560982</v>
      </c>
      <c r="X522" s="412">
        <v>69.512195121951223</v>
      </c>
      <c r="Y522" s="412">
        <v>75.640243902439025</v>
      </c>
      <c r="Z522" s="413">
        <v>133.129941</v>
      </c>
      <c r="AA522" s="413">
        <v>216.46301478900003</v>
      </c>
      <c r="AB522" s="413">
        <v>293.19918653759999</v>
      </c>
      <c r="AC522" s="411">
        <v>162.59529085872578</v>
      </c>
      <c r="AD522" s="411">
        <v>220.23534626038779</v>
      </c>
    </row>
    <row r="523" spans="1:30" s="228" customFormat="1" ht="13.5" hidden="1" customHeight="1" outlineLevel="1">
      <c r="A523" s="410" t="s">
        <v>1458</v>
      </c>
      <c r="B523" s="31" t="s">
        <v>1403</v>
      </c>
      <c r="C523" s="31">
        <v>60</v>
      </c>
      <c r="D523" s="31">
        <v>4</v>
      </c>
      <c r="E523" s="31" t="s">
        <v>340</v>
      </c>
      <c r="F523" s="53">
        <v>50</v>
      </c>
      <c r="G523" s="411">
        <v>1484</v>
      </c>
      <c r="H523" s="412">
        <v>34</v>
      </c>
      <c r="I523" s="412">
        <v>17</v>
      </c>
      <c r="J523" s="412">
        <v>80.599999999999994</v>
      </c>
      <c r="K523" s="412">
        <v>40.299999999999997</v>
      </c>
      <c r="L523" s="412">
        <v>108.2</v>
      </c>
      <c r="M523" s="412">
        <v>54.1</v>
      </c>
      <c r="N523" s="412">
        <v>139.4</v>
      </c>
      <c r="O523" s="412">
        <v>69.7</v>
      </c>
      <c r="P523" s="412">
        <v>908</v>
      </c>
      <c r="Q523" s="412">
        <v>454</v>
      </c>
      <c r="R523" s="53" t="s">
        <v>231</v>
      </c>
      <c r="S523" s="53" t="s">
        <v>194</v>
      </c>
      <c r="T523" s="412">
        <v>94.39473129610117</v>
      </c>
      <c r="U523" s="412">
        <v>94.493677555321398</v>
      </c>
      <c r="V523" s="412">
        <v>93.9</v>
      </c>
      <c r="W523" s="412">
        <v>73.599999999999994</v>
      </c>
      <c r="X523" s="412">
        <v>82.3</v>
      </c>
      <c r="Y523" s="412">
        <v>85.7</v>
      </c>
      <c r="Z523" s="413">
        <v>176.94</v>
      </c>
      <c r="AA523" s="413">
        <v>368.78</v>
      </c>
      <c r="AB523" s="413">
        <v>468.35</v>
      </c>
      <c r="AC523" s="411">
        <v>208</v>
      </c>
      <c r="AD523" s="411">
        <v>265</v>
      </c>
    </row>
    <row r="524" spans="1:30" s="228" customFormat="1" ht="13.5" hidden="1" customHeight="1" outlineLevel="1">
      <c r="A524" s="410" t="s">
        <v>1459</v>
      </c>
      <c r="B524" s="31" t="s">
        <v>1403</v>
      </c>
      <c r="C524" s="31">
        <v>75</v>
      </c>
      <c r="D524" s="31">
        <v>4</v>
      </c>
      <c r="E524" s="31" t="s">
        <v>343</v>
      </c>
      <c r="F524" s="53">
        <v>60</v>
      </c>
      <c r="G524" s="411">
        <v>1484</v>
      </c>
      <c r="H524" s="412">
        <v>54.2</v>
      </c>
      <c r="I524" s="412">
        <v>27.1</v>
      </c>
      <c r="J524" s="412">
        <v>94.6</v>
      </c>
      <c r="K524" s="412">
        <v>47.3</v>
      </c>
      <c r="L524" s="412">
        <v>129.19999999999999</v>
      </c>
      <c r="M524" s="412">
        <v>64.599999999999994</v>
      </c>
      <c r="N524" s="412">
        <v>168.2</v>
      </c>
      <c r="O524" s="412">
        <v>84.1</v>
      </c>
      <c r="P524" s="412">
        <v>1100</v>
      </c>
      <c r="Q524" s="412">
        <v>550</v>
      </c>
      <c r="R524" s="53" t="s">
        <v>231</v>
      </c>
      <c r="S524" s="53" t="s">
        <v>194</v>
      </c>
      <c r="T524" s="412">
        <v>94.429172836894423</v>
      </c>
      <c r="U524" s="412">
        <v>94.698201819335736</v>
      </c>
      <c r="V524" s="412">
        <v>94.2</v>
      </c>
      <c r="W524" s="412">
        <v>76.3</v>
      </c>
      <c r="X524" s="412">
        <v>83.5</v>
      </c>
      <c r="Y524" s="412">
        <v>86</v>
      </c>
      <c r="Z524" s="413">
        <v>213.6</v>
      </c>
      <c r="AA524" s="413">
        <v>434.87</v>
      </c>
      <c r="AB524" s="413">
        <v>550.89</v>
      </c>
      <c r="AC524" s="411">
        <v>209</v>
      </c>
      <c r="AD524" s="411">
        <v>133</v>
      </c>
    </row>
    <row r="525" spans="1:30" s="228" customFormat="1" ht="13.5" hidden="1" customHeight="1" outlineLevel="1">
      <c r="A525" s="410" t="s">
        <v>1460</v>
      </c>
      <c r="B525" s="31" t="s">
        <v>1403</v>
      </c>
      <c r="C525" s="31">
        <v>40</v>
      </c>
      <c r="D525" s="31">
        <v>6</v>
      </c>
      <c r="E525" s="31" t="s">
        <v>340</v>
      </c>
      <c r="F525" s="53">
        <v>30</v>
      </c>
      <c r="G525" s="411">
        <v>987</v>
      </c>
      <c r="H525" s="412">
        <v>36.659999999999997</v>
      </c>
      <c r="I525" s="412">
        <v>18.329999999999998</v>
      </c>
      <c r="J525" s="412">
        <v>51.14</v>
      </c>
      <c r="K525" s="412">
        <v>25.57</v>
      </c>
      <c r="L525" s="412">
        <v>70.8</v>
      </c>
      <c r="M525" s="412">
        <v>35.4</v>
      </c>
      <c r="N525" s="412">
        <v>88.8</v>
      </c>
      <c r="O525" s="412">
        <v>44.4</v>
      </c>
      <c r="P525" s="412">
        <v>506</v>
      </c>
      <c r="Q525" s="412">
        <v>253</v>
      </c>
      <c r="R525" s="53" t="s">
        <v>2179</v>
      </c>
      <c r="S525" s="53" t="s">
        <v>194</v>
      </c>
      <c r="T525" s="412">
        <v>92.16089077412515</v>
      </c>
      <c r="U525" s="412">
        <v>92.307550371155898</v>
      </c>
      <c r="V525" s="412">
        <v>92.2</v>
      </c>
      <c r="W525" s="412">
        <v>70.53</v>
      </c>
      <c r="X525" s="412">
        <v>76.3</v>
      </c>
      <c r="Y525" s="412">
        <v>81.099999999999994</v>
      </c>
      <c r="Z525" s="413">
        <v>216.4</v>
      </c>
      <c r="AA525" s="413">
        <v>471.75200000000007</v>
      </c>
      <c r="AB525" s="413">
        <v>497.72</v>
      </c>
      <c r="AC525" s="411">
        <v>218</v>
      </c>
      <c r="AD525" s="411">
        <v>230</v>
      </c>
    </row>
    <row r="526" spans="1:30" s="228" customFormat="1" ht="13.5" hidden="1" customHeight="1" outlineLevel="1">
      <c r="A526" s="410" t="s">
        <v>1461</v>
      </c>
      <c r="B526" s="31" t="s">
        <v>1403</v>
      </c>
      <c r="C526" s="31">
        <v>50</v>
      </c>
      <c r="D526" s="31">
        <v>6</v>
      </c>
      <c r="E526" s="31" t="s">
        <v>343</v>
      </c>
      <c r="F526" s="53">
        <v>40</v>
      </c>
      <c r="G526" s="411">
        <v>987</v>
      </c>
      <c r="H526" s="412">
        <v>48</v>
      </c>
      <c r="I526" s="412">
        <v>24</v>
      </c>
      <c r="J526" s="412">
        <v>73.14</v>
      </c>
      <c r="K526" s="412">
        <v>36.57</v>
      </c>
      <c r="L526" s="412">
        <v>94.86</v>
      </c>
      <c r="M526" s="412">
        <v>47.43</v>
      </c>
      <c r="N526" s="412">
        <v>115.6</v>
      </c>
      <c r="O526" s="412">
        <v>57.8</v>
      </c>
      <c r="P526" s="412">
        <v>685</v>
      </c>
      <c r="Q526" s="412">
        <v>342.5</v>
      </c>
      <c r="R526" s="53" t="s">
        <v>231</v>
      </c>
      <c r="S526" s="53" t="s">
        <v>194</v>
      </c>
      <c r="T526" s="412">
        <v>93.492348565356011</v>
      </c>
      <c r="U526" s="412">
        <v>93.492348565356011</v>
      </c>
      <c r="V526" s="412">
        <v>92.9</v>
      </c>
      <c r="W526" s="412">
        <v>65.400000000000006</v>
      </c>
      <c r="X526" s="412">
        <v>75.8</v>
      </c>
      <c r="Y526" s="412">
        <v>82.9</v>
      </c>
      <c r="Z526" s="413">
        <v>288.7</v>
      </c>
      <c r="AA526" s="413">
        <v>548.53</v>
      </c>
      <c r="AB526" s="413">
        <v>643.80099999999993</v>
      </c>
      <c r="AC526" s="411">
        <v>190</v>
      </c>
      <c r="AD526" s="411">
        <v>223</v>
      </c>
    </row>
    <row r="527" spans="1:30" s="228" customFormat="1" ht="13.5" hidden="1" customHeight="1" outlineLevel="1">
      <c r="A527" s="410" t="s">
        <v>1462</v>
      </c>
      <c r="B527" s="31" t="s">
        <v>1403</v>
      </c>
      <c r="C527" s="31">
        <v>60</v>
      </c>
      <c r="D527" s="31">
        <v>2</v>
      </c>
      <c r="E527" s="31" t="s">
        <v>354</v>
      </c>
      <c r="F527" s="53">
        <v>50</v>
      </c>
      <c r="G527" s="411">
        <v>2973.18</v>
      </c>
      <c r="H527" s="412">
        <v>32.04</v>
      </c>
      <c r="I527" s="412">
        <v>16.02</v>
      </c>
      <c r="J527" s="412">
        <v>70.16</v>
      </c>
      <c r="K527" s="412">
        <v>35.08</v>
      </c>
      <c r="L527" s="412">
        <v>99.46</v>
      </c>
      <c r="M527" s="412">
        <v>49.73</v>
      </c>
      <c r="N527" s="412">
        <v>131.37200000000001</v>
      </c>
      <c r="O527" s="412">
        <v>65.686000000000007</v>
      </c>
      <c r="P527" s="412">
        <v>855.4</v>
      </c>
      <c r="Q527" s="412">
        <v>427.7</v>
      </c>
      <c r="R527" s="53" t="s">
        <v>231</v>
      </c>
      <c r="S527" s="53" t="s">
        <v>194</v>
      </c>
      <c r="T527" s="412">
        <v>93.927999999999997</v>
      </c>
      <c r="U527" s="412">
        <v>94.128</v>
      </c>
      <c r="V527" s="412">
        <v>93.7</v>
      </c>
      <c r="W527" s="412">
        <v>84.58</v>
      </c>
      <c r="X527" s="412">
        <v>89.32</v>
      </c>
      <c r="Y527" s="412">
        <v>90.58</v>
      </c>
      <c r="Z527" s="413">
        <v>88.182912720000004</v>
      </c>
      <c r="AA527" s="413">
        <v>124.59363738208799</v>
      </c>
      <c r="AB527" s="413">
        <v>260.05140961128001</v>
      </c>
      <c r="AC527" s="411">
        <v>141.29</v>
      </c>
      <c r="AD527" s="411">
        <v>294.89999999999998</v>
      </c>
    </row>
    <row r="528" spans="1:30" s="228" customFormat="1" ht="13.5" hidden="1" customHeight="1" outlineLevel="1">
      <c r="A528" s="410" t="s">
        <v>1463</v>
      </c>
      <c r="B528" s="31" t="s">
        <v>1403</v>
      </c>
      <c r="C528" s="31">
        <v>75</v>
      </c>
      <c r="D528" s="31">
        <v>2</v>
      </c>
      <c r="E528" s="31" t="s">
        <v>356</v>
      </c>
      <c r="F528" s="53">
        <v>60</v>
      </c>
      <c r="G528" s="411">
        <v>2973</v>
      </c>
      <c r="H528" s="412">
        <v>39.700000000000003</v>
      </c>
      <c r="I528" s="412">
        <v>19.850000000000001</v>
      </c>
      <c r="J528" s="412">
        <v>86.4</v>
      </c>
      <c r="K528" s="412">
        <v>43.2</v>
      </c>
      <c r="L528" s="412">
        <v>120.66</v>
      </c>
      <c r="M528" s="412">
        <v>60.33</v>
      </c>
      <c r="N528" s="412">
        <v>159.12</v>
      </c>
      <c r="O528" s="412">
        <v>79.56</v>
      </c>
      <c r="P528" s="412">
        <v>1084</v>
      </c>
      <c r="Q528" s="412">
        <v>542</v>
      </c>
      <c r="R528" s="53" t="s">
        <v>231</v>
      </c>
      <c r="S528" s="53" t="s">
        <v>194</v>
      </c>
      <c r="T528" s="412">
        <v>94.306866048862688</v>
      </c>
      <c r="U528" s="412">
        <v>94.51474304970516</v>
      </c>
      <c r="V528" s="412">
        <v>94</v>
      </c>
      <c r="W528" s="412">
        <v>83</v>
      </c>
      <c r="X528" s="412">
        <v>89</v>
      </c>
      <c r="Y528" s="412">
        <v>90.5</v>
      </c>
      <c r="Z528" s="413">
        <v>106.6</v>
      </c>
      <c r="AA528" s="413">
        <v>162.03199999999998</v>
      </c>
      <c r="AB528" s="413">
        <v>325.13</v>
      </c>
      <c r="AC528" s="411">
        <v>152</v>
      </c>
      <c r="AD528" s="411">
        <v>305</v>
      </c>
    </row>
    <row r="529" spans="1:30" s="228" customFormat="1" ht="13.5" hidden="1" customHeight="1" outlineLevel="1">
      <c r="A529" s="414" t="s">
        <v>1464</v>
      </c>
      <c r="B529" s="31" t="s">
        <v>1403</v>
      </c>
      <c r="C529" s="31">
        <v>60</v>
      </c>
      <c r="D529" s="31">
        <v>4</v>
      </c>
      <c r="E529" s="31" t="s">
        <v>354</v>
      </c>
      <c r="F529" s="53">
        <v>50</v>
      </c>
      <c r="G529" s="411">
        <v>1484</v>
      </c>
      <c r="H529" s="412">
        <v>34</v>
      </c>
      <c r="I529" s="412">
        <v>17</v>
      </c>
      <c r="J529" s="412">
        <v>80.599999999999994</v>
      </c>
      <c r="K529" s="412">
        <v>40.299999999999997</v>
      </c>
      <c r="L529" s="412">
        <v>108.2</v>
      </c>
      <c r="M529" s="412">
        <v>54.1</v>
      </c>
      <c r="N529" s="412">
        <v>139.4</v>
      </c>
      <c r="O529" s="412">
        <v>69.7</v>
      </c>
      <c r="P529" s="412">
        <v>908</v>
      </c>
      <c r="Q529" s="412">
        <v>454</v>
      </c>
      <c r="R529" s="53" t="s">
        <v>231</v>
      </c>
      <c r="S529" s="53" t="s">
        <v>194</v>
      </c>
      <c r="T529" s="412">
        <v>94.39473129610117</v>
      </c>
      <c r="U529" s="412">
        <v>94.493677555321398</v>
      </c>
      <c r="V529" s="412">
        <v>93.9</v>
      </c>
      <c r="W529" s="412">
        <v>73.599999999999994</v>
      </c>
      <c r="X529" s="412">
        <v>82.3</v>
      </c>
      <c r="Y529" s="412">
        <v>85.7</v>
      </c>
      <c r="Z529" s="413">
        <v>176.94</v>
      </c>
      <c r="AA529" s="413">
        <v>368.78</v>
      </c>
      <c r="AB529" s="413">
        <v>468.35</v>
      </c>
      <c r="AC529" s="411">
        <v>208</v>
      </c>
      <c r="AD529" s="411">
        <v>265</v>
      </c>
    </row>
    <row r="530" spans="1:30" s="228" customFormat="1" ht="13.5" hidden="1" customHeight="1" outlineLevel="1">
      <c r="A530" s="414" t="s">
        <v>1465</v>
      </c>
      <c r="B530" s="31" t="s">
        <v>1403</v>
      </c>
      <c r="C530" s="31">
        <v>75</v>
      </c>
      <c r="D530" s="31">
        <v>4</v>
      </c>
      <c r="E530" s="31" t="s">
        <v>356</v>
      </c>
      <c r="F530" s="53">
        <v>60</v>
      </c>
      <c r="G530" s="411">
        <v>1484</v>
      </c>
      <c r="H530" s="412">
        <v>54.2</v>
      </c>
      <c r="I530" s="412">
        <v>27.1</v>
      </c>
      <c r="J530" s="412">
        <v>94.6</v>
      </c>
      <c r="K530" s="412">
        <v>47.3</v>
      </c>
      <c r="L530" s="412">
        <v>129.19999999999999</v>
      </c>
      <c r="M530" s="412">
        <v>64.599999999999994</v>
      </c>
      <c r="N530" s="412">
        <v>168.2</v>
      </c>
      <c r="O530" s="412">
        <v>84.1</v>
      </c>
      <c r="P530" s="412">
        <v>1100</v>
      </c>
      <c r="Q530" s="412">
        <v>550</v>
      </c>
      <c r="R530" s="53" t="s">
        <v>231</v>
      </c>
      <c r="S530" s="53" t="s">
        <v>194</v>
      </c>
      <c r="T530" s="412">
        <v>94.429172836894423</v>
      </c>
      <c r="U530" s="412">
        <v>94.698201819335736</v>
      </c>
      <c r="V530" s="412">
        <v>94.2</v>
      </c>
      <c r="W530" s="412">
        <v>76.3</v>
      </c>
      <c r="X530" s="412">
        <v>83.5</v>
      </c>
      <c r="Y530" s="412">
        <v>86</v>
      </c>
      <c r="Z530" s="413">
        <v>213.6</v>
      </c>
      <c r="AA530" s="413">
        <v>434.87</v>
      </c>
      <c r="AB530" s="413">
        <v>550.89</v>
      </c>
      <c r="AC530" s="411">
        <v>209</v>
      </c>
      <c r="AD530" s="411">
        <v>133</v>
      </c>
    </row>
    <row r="531" spans="1:30" s="228" customFormat="1" ht="13.5" hidden="1" customHeight="1" outlineLevel="1">
      <c r="A531" s="414" t="s">
        <v>1466</v>
      </c>
      <c r="B531" s="31" t="s">
        <v>1403</v>
      </c>
      <c r="C531" s="31">
        <v>40</v>
      </c>
      <c r="D531" s="31">
        <v>6</v>
      </c>
      <c r="E531" s="31" t="s">
        <v>354</v>
      </c>
      <c r="F531" s="53">
        <v>30</v>
      </c>
      <c r="G531" s="411">
        <v>987</v>
      </c>
      <c r="H531" s="412">
        <v>36.659999999999997</v>
      </c>
      <c r="I531" s="412">
        <v>18.329999999999998</v>
      </c>
      <c r="J531" s="412">
        <v>51.14</v>
      </c>
      <c r="K531" s="412">
        <v>25.57</v>
      </c>
      <c r="L531" s="412">
        <v>70.8</v>
      </c>
      <c r="M531" s="412">
        <v>35.4</v>
      </c>
      <c r="N531" s="412">
        <v>88.8</v>
      </c>
      <c r="O531" s="412">
        <v>44.4</v>
      </c>
      <c r="P531" s="412">
        <v>506</v>
      </c>
      <c r="Q531" s="412">
        <v>253</v>
      </c>
      <c r="R531" s="53" t="s">
        <v>2179</v>
      </c>
      <c r="S531" s="53" t="s">
        <v>194</v>
      </c>
      <c r="T531" s="412">
        <v>92.16089077412515</v>
      </c>
      <c r="U531" s="412">
        <v>92.307550371155898</v>
      </c>
      <c r="V531" s="412">
        <v>92.2</v>
      </c>
      <c r="W531" s="412">
        <v>70.53</v>
      </c>
      <c r="X531" s="412">
        <v>76.3</v>
      </c>
      <c r="Y531" s="412">
        <v>81.099999999999994</v>
      </c>
      <c r="Z531" s="413">
        <v>216.4</v>
      </c>
      <c r="AA531" s="413">
        <v>471.75200000000007</v>
      </c>
      <c r="AB531" s="413">
        <v>497.72</v>
      </c>
      <c r="AC531" s="411">
        <v>218</v>
      </c>
      <c r="AD531" s="411">
        <v>230</v>
      </c>
    </row>
    <row r="532" spans="1:30" s="228" customFormat="1" ht="13.5" hidden="1" customHeight="1" outlineLevel="1">
      <c r="A532" s="414" t="s">
        <v>1467</v>
      </c>
      <c r="B532" s="31" t="s">
        <v>1403</v>
      </c>
      <c r="C532" s="31">
        <v>50</v>
      </c>
      <c r="D532" s="31">
        <v>6</v>
      </c>
      <c r="E532" s="31" t="s">
        <v>356</v>
      </c>
      <c r="F532" s="53">
        <v>40</v>
      </c>
      <c r="G532" s="411">
        <v>987</v>
      </c>
      <c r="H532" s="412">
        <v>48</v>
      </c>
      <c r="I532" s="412">
        <v>24</v>
      </c>
      <c r="J532" s="412">
        <v>73.14</v>
      </c>
      <c r="K532" s="412">
        <v>36.57</v>
      </c>
      <c r="L532" s="412">
        <v>94.86</v>
      </c>
      <c r="M532" s="412">
        <v>47.43</v>
      </c>
      <c r="N532" s="412">
        <v>115.6</v>
      </c>
      <c r="O532" s="412">
        <v>57.8</v>
      </c>
      <c r="P532" s="412">
        <v>685</v>
      </c>
      <c r="Q532" s="412">
        <v>342.5</v>
      </c>
      <c r="R532" s="53" t="s">
        <v>231</v>
      </c>
      <c r="S532" s="53" t="s">
        <v>194</v>
      </c>
      <c r="T532" s="412">
        <v>93.492348565356011</v>
      </c>
      <c r="U532" s="412">
        <v>93.492348565356011</v>
      </c>
      <c r="V532" s="412">
        <v>92.9</v>
      </c>
      <c r="W532" s="412">
        <v>65.400000000000006</v>
      </c>
      <c r="X532" s="412">
        <v>75.8</v>
      </c>
      <c r="Y532" s="412">
        <v>82.9</v>
      </c>
      <c r="Z532" s="413">
        <v>288.7</v>
      </c>
      <c r="AA532" s="413">
        <v>548.53</v>
      </c>
      <c r="AB532" s="413">
        <v>643.80099999999993</v>
      </c>
      <c r="AC532" s="411">
        <v>190</v>
      </c>
      <c r="AD532" s="411">
        <v>223</v>
      </c>
    </row>
    <row r="533" spans="1:30" s="228" customFormat="1" ht="13.5" hidden="1" customHeight="1" outlineLevel="1">
      <c r="A533" s="410" t="s">
        <v>1468</v>
      </c>
      <c r="B533" s="31" t="s">
        <v>1403</v>
      </c>
      <c r="C533" s="31">
        <v>100</v>
      </c>
      <c r="D533" s="31">
        <v>4</v>
      </c>
      <c r="E533" s="31" t="s">
        <v>360</v>
      </c>
      <c r="F533" s="53">
        <v>75</v>
      </c>
      <c r="G533" s="411">
        <v>1487</v>
      </c>
      <c r="H533" s="412">
        <v>63.2</v>
      </c>
      <c r="I533" s="412">
        <v>31.6</v>
      </c>
      <c r="J533" s="412">
        <v>112.7</v>
      </c>
      <c r="K533" s="412">
        <v>56.35</v>
      </c>
      <c r="L533" s="412">
        <v>154.80000000000001</v>
      </c>
      <c r="M533" s="412">
        <v>77.400000000000006</v>
      </c>
      <c r="N533" s="412">
        <v>203.8</v>
      </c>
      <c r="O533" s="412">
        <v>101.9</v>
      </c>
      <c r="P533" s="412">
        <v>1390</v>
      </c>
      <c r="Q533" s="412">
        <v>695</v>
      </c>
      <c r="R533" s="53" t="s">
        <v>231</v>
      </c>
      <c r="S533" s="53" t="s">
        <v>194</v>
      </c>
      <c r="T533" s="412">
        <v>95.166169676606458</v>
      </c>
      <c r="U533" s="412">
        <v>95.215833683326323</v>
      </c>
      <c r="V533" s="412">
        <v>94.6</v>
      </c>
      <c r="W533" s="412">
        <v>77.400000000000006</v>
      </c>
      <c r="X533" s="412">
        <v>84.5</v>
      </c>
      <c r="Y533" s="412">
        <v>86.1</v>
      </c>
      <c r="Z533" s="413">
        <v>260.39999999999998</v>
      </c>
      <c r="AA533" s="413">
        <v>645.97</v>
      </c>
      <c r="AB533" s="413">
        <v>704.08</v>
      </c>
      <c r="AC533" s="411">
        <v>199</v>
      </c>
      <c r="AD533" s="411">
        <v>268</v>
      </c>
    </row>
    <row r="534" spans="1:30" s="228" customFormat="1" ht="13.5" hidden="1" customHeight="1" outlineLevel="1">
      <c r="A534" s="410" t="s">
        <v>1469</v>
      </c>
      <c r="B534" s="31" t="s">
        <v>1403</v>
      </c>
      <c r="C534" s="31">
        <v>60</v>
      </c>
      <c r="D534" s="31">
        <v>6</v>
      </c>
      <c r="E534" s="31" t="s">
        <v>363</v>
      </c>
      <c r="F534" s="53">
        <v>50</v>
      </c>
      <c r="G534" s="411">
        <v>987</v>
      </c>
      <c r="H534" s="412">
        <v>65.400000000000006</v>
      </c>
      <c r="I534" s="412">
        <v>32.700000000000003</v>
      </c>
      <c r="J534" s="412">
        <v>93.24</v>
      </c>
      <c r="K534" s="412">
        <v>46.62</v>
      </c>
      <c r="L534" s="412">
        <v>119.4</v>
      </c>
      <c r="M534" s="412">
        <v>59.7</v>
      </c>
      <c r="N534" s="412">
        <v>149.80000000000001</v>
      </c>
      <c r="O534" s="412">
        <v>74.900000000000006</v>
      </c>
      <c r="P534" s="412">
        <v>889.4</v>
      </c>
      <c r="Q534" s="412">
        <v>444.7</v>
      </c>
      <c r="R534" s="53" t="s">
        <v>231</v>
      </c>
      <c r="S534" s="53" t="s">
        <v>194</v>
      </c>
      <c r="T534" s="412">
        <v>93.419613607727868</v>
      </c>
      <c r="U534" s="412">
        <v>93.733431331373382</v>
      </c>
      <c r="V534" s="412">
        <v>93.4</v>
      </c>
      <c r="W534" s="412">
        <v>63.8</v>
      </c>
      <c r="X534" s="412">
        <v>74.5</v>
      </c>
      <c r="Y534" s="412">
        <v>79.400000000000006</v>
      </c>
      <c r="Z534" s="413">
        <v>360.6</v>
      </c>
      <c r="AA534" s="413">
        <v>843.80400000000009</v>
      </c>
      <c r="AB534" s="413">
        <v>829.38</v>
      </c>
      <c r="AC534" s="411">
        <v>234</v>
      </c>
      <c r="AD534" s="411">
        <v>230</v>
      </c>
    </row>
    <row r="535" spans="1:30" s="228" customFormat="1" ht="13.5" hidden="1" customHeight="1" outlineLevel="1">
      <c r="A535" s="410" t="s">
        <v>1470</v>
      </c>
      <c r="B535" s="31" t="s">
        <v>1403</v>
      </c>
      <c r="C535" s="31">
        <v>75</v>
      </c>
      <c r="D535" s="31">
        <v>6</v>
      </c>
      <c r="E535" s="31" t="s">
        <v>360</v>
      </c>
      <c r="F535" s="53">
        <v>60</v>
      </c>
      <c r="G535" s="411">
        <v>987</v>
      </c>
      <c r="H535" s="412">
        <v>79.2</v>
      </c>
      <c r="I535" s="412">
        <v>39.6</v>
      </c>
      <c r="J535" s="412">
        <v>112.6</v>
      </c>
      <c r="K535" s="412">
        <v>56.3</v>
      </c>
      <c r="L535" s="412">
        <v>143.6</v>
      </c>
      <c r="M535" s="412">
        <v>71.8</v>
      </c>
      <c r="N535" s="412">
        <v>180</v>
      </c>
      <c r="O535" s="412">
        <v>90</v>
      </c>
      <c r="P535" s="412">
        <v>1110</v>
      </c>
      <c r="Q535" s="412">
        <v>555</v>
      </c>
      <c r="R535" s="53" t="s">
        <v>231</v>
      </c>
      <c r="S535" s="53" t="s">
        <v>194</v>
      </c>
      <c r="T535" s="412">
        <v>93.382910321488993</v>
      </c>
      <c r="U535" s="412">
        <v>93.937817258883243</v>
      </c>
      <c r="V535" s="412">
        <v>93.7</v>
      </c>
      <c r="W535" s="412">
        <v>64.099999999999994</v>
      </c>
      <c r="X535" s="412">
        <v>74.86</v>
      </c>
      <c r="Y535" s="412">
        <v>79.8</v>
      </c>
      <c r="Z535" s="413">
        <v>433.05</v>
      </c>
      <c r="AA535" s="413">
        <v>1121.5995</v>
      </c>
      <c r="AB535" s="413">
        <v>1138.9215000000002</v>
      </c>
      <c r="AC535" s="411">
        <v>259</v>
      </c>
      <c r="AD535" s="411">
        <v>263</v>
      </c>
    </row>
    <row r="536" spans="1:30" s="228" customFormat="1" ht="13.5" hidden="1" customHeight="1" outlineLevel="1">
      <c r="A536" s="410" t="s">
        <v>1471</v>
      </c>
      <c r="B536" s="31" t="s">
        <v>1403</v>
      </c>
      <c r="C536" s="31">
        <v>100</v>
      </c>
      <c r="D536" s="31">
        <v>2</v>
      </c>
      <c r="E536" s="31" t="s">
        <v>375</v>
      </c>
      <c r="F536" s="53">
        <v>75</v>
      </c>
      <c r="G536" s="411">
        <v>2972</v>
      </c>
      <c r="H536" s="412">
        <v>38.356200000000001</v>
      </c>
      <c r="I536" s="412">
        <v>19.178100000000001</v>
      </c>
      <c r="J536" s="412">
        <v>101.13231397659527</v>
      </c>
      <c r="K536" s="412">
        <v>50.566156988297635</v>
      </c>
      <c r="L536" s="412">
        <v>145.16253345109297</v>
      </c>
      <c r="M536" s="412">
        <v>72.581266725546485</v>
      </c>
      <c r="N536" s="412">
        <v>192.61283638772358</v>
      </c>
      <c r="O536" s="412">
        <v>96.306418193861788</v>
      </c>
      <c r="P536" s="412">
        <v>1367.9</v>
      </c>
      <c r="Q536" s="412">
        <v>683.95</v>
      </c>
      <c r="R536" s="53" t="s">
        <v>231</v>
      </c>
      <c r="S536" s="53" t="s">
        <v>194</v>
      </c>
      <c r="T536" s="412">
        <v>94.4</v>
      </c>
      <c r="U536" s="412">
        <v>94.7</v>
      </c>
      <c r="V536" s="412">
        <v>94.3</v>
      </c>
      <c r="W536" s="412">
        <v>86.849000000000004</v>
      </c>
      <c r="X536" s="412">
        <v>90.465999999999994</v>
      </c>
      <c r="Y536" s="412">
        <v>91.308058727569318</v>
      </c>
      <c r="Z536" s="413">
        <v>130.21509597600001</v>
      </c>
      <c r="AA536" s="413">
        <v>202.3282161275088</v>
      </c>
      <c r="AB536" s="413">
        <v>386.60861995274405</v>
      </c>
      <c r="AC536" s="411">
        <v>155.38</v>
      </c>
      <c r="AD536" s="411">
        <v>296.89999999999998</v>
      </c>
    </row>
    <row r="537" spans="1:30" s="228" customFormat="1" ht="13.5" hidden="1" customHeight="1" outlineLevel="1">
      <c r="A537" s="414" t="s">
        <v>1472</v>
      </c>
      <c r="B537" s="31" t="s">
        <v>1403</v>
      </c>
      <c r="C537" s="31">
        <v>100</v>
      </c>
      <c r="D537" s="31">
        <v>4</v>
      </c>
      <c r="E537" s="31" t="s">
        <v>375</v>
      </c>
      <c r="F537" s="53">
        <v>75</v>
      </c>
      <c r="G537" s="411">
        <v>1487</v>
      </c>
      <c r="H537" s="412">
        <v>63.2</v>
      </c>
      <c r="I537" s="412">
        <v>31.6</v>
      </c>
      <c r="J537" s="412">
        <v>112.7</v>
      </c>
      <c r="K537" s="412">
        <v>56.35</v>
      </c>
      <c r="L537" s="412">
        <v>154.80000000000001</v>
      </c>
      <c r="M537" s="412">
        <v>77.400000000000006</v>
      </c>
      <c r="N537" s="412">
        <v>203.8</v>
      </c>
      <c r="O537" s="412">
        <v>101.9</v>
      </c>
      <c r="P537" s="412">
        <v>1390</v>
      </c>
      <c r="Q537" s="412">
        <v>695</v>
      </c>
      <c r="R537" s="53" t="s">
        <v>231</v>
      </c>
      <c r="S537" s="53" t="s">
        <v>194</v>
      </c>
      <c r="T537" s="412">
        <v>95.166169676606458</v>
      </c>
      <c r="U537" s="412">
        <v>95.215833683326323</v>
      </c>
      <c r="V537" s="412">
        <v>94.6</v>
      </c>
      <c r="W537" s="412">
        <v>77.400000000000006</v>
      </c>
      <c r="X537" s="412">
        <v>84.5</v>
      </c>
      <c r="Y537" s="412">
        <v>86.1</v>
      </c>
      <c r="Z537" s="413">
        <v>260.39999999999998</v>
      </c>
      <c r="AA537" s="413">
        <v>645.97</v>
      </c>
      <c r="AB537" s="413">
        <v>704.08</v>
      </c>
      <c r="AC537" s="411">
        <v>199</v>
      </c>
      <c r="AD537" s="411">
        <v>268</v>
      </c>
    </row>
    <row r="538" spans="1:30" s="228" customFormat="1" ht="13.5" hidden="1" customHeight="1" outlineLevel="1">
      <c r="A538" s="414" t="s">
        <v>1473</v>
      </c>
      <c r="B538" s="31" t="s">
        <v>1403</v>
      </c>
      <c r="C538" s="31">
        <v>60</v>
      </c>
      <c r="D538" s="31">
        <v>6</v>
      </c>
      <c r="E538" s="31" t="s">
        <v>1347</v>
      </c>
      <c r="F538" s="53">
        <v>50</v>
      </c>
      <c r="G538" s="411">
        <v>987</v>
      </c>
      <c r="H538" s="412">
        <v>65.400000000000006</v>
      </c>
      <c r="I538" s="412">
        <v>32.700000000000003</v>
      </c>
      <c r="J538" s="412">
        <v>93.24</v>
      </c>
      <c r="K538" s="412">
        <v>46.62</v>
      </c>
      <c r="L538" s="412">
        <v>119.4</v>
      </c>
      <c r="M538" s="412">
        <v>59.7</v>
      </c>
      <c r="N538" s="412">
        <v>149.80000000000001</v>
      </c>
      <c r="O538" s="412">
        <v>74.900000000000006</v>
      </c>
      <c r="P538" s="412">
        <v>889.4</v>
      </c>
      <c r="Q538" s="412">
        <v>444.7</v>
      </c>
      <c r="R538" s="53" t="s">
        <v>231</v>
      </c>
      <c r="S538" s="53" t="s">
        <v>194</v>
      </c>
      <c r="T538" s="412">
        <v>93.419613607727868</v>
      </c>
      <c r="U538" s="412">
        <v>93.733431331373382</v>
      </c>
      <c r="V538" s="412">
        <v>93.4</v>
      </c>
      <c r="W538" s="412">
        <v>63.8</v>
      </c>
      <c r="X538" s="412">
        <v>74.5</v>
      </c>
      <c r="Y538" s="412">
        <v>79.400000000000006</v>
      </c>
      <c r="Z538" s="413">
        <v>360.6</v>
      </c>
      <c r="AA538" s="413">
        <v>843.80400000000009</v>
      </c>
      <c r="AB538" s="413">
        <v>829.38</v>
      </c>
      <c r="AC538" s="411">
        <v>234</v>
      </c>
      <c r="AD538" s="411">
        <v>230</v>
      </c>
    </row>
    <row r="539" spans="1:30" s="228" customFormat="1" ht="13.5" hidden="1" customHeight="1" outlineLevel="1">
      <c r="A539" s="414" t="s">
        <v>1474</v>
      </c>
      <c r="B539" s="31" t="s">
        <v>1403</v>
      </c>
      <c r="C539" s="31">
        <v>75</v>
      </c>
      <c r="D539" s="31">
        <v>6</v>
      </c>
      <c r="E539" s="31" t="s">
        <v>375</v>
      </c>
      <c r="F539" s="53">
        <v>60</v>
      </c>
      <c r="G539" s="411">
        <v>987</v>
      </c>
      <c r="H539" s="412">
        <v>79.2</v>
      </c>
      <c r="I539" s="412">
        <v>39.6</v>
      </c>
      <c r="J539" s="412">
        <v>112.6</v>
      </c>
      <c r="K539" s="412">
        <v>56.3</v>
      </c>
      <c r="L539" s="412">
        <v>143.6</v>
      </c>
      <c r="M539" s="412">
        <v>71.8</v>
      </c>
      <c r="N539" s="412">
        <v>180</v>
      </c>
      <c r="O539" s="412">
        <v>90</v>
      </c>
      <c r="P539" s="412">
        <v>1110</v>
      </c>
      <c r="Q539" s="412">
        <v>555</v>
      </c>
      <c r="R539" s="53" t="s">
        <v>231</v>
      </c>
      <c r="S539" s="53" t="s">
        <v>194</v>
      </c>
      <c r="T539" s="412">
        <v>93.382910321488993</v>
      </c>
      <c r="U539" s="412">
        <v>93.937817258883243</v>
      </c>
      <c r="V539" s="412">
        <v>93.7</v>
      </c>
      <c r="W539" s="412">
        <v>64.099999999999994</v>
      </c>
      <c r="X539" s="412">
        <v>74.86</v>
      </c>
      <c r="Y539" s="412">
        <v>79.8</v>
      </c>
      <c r="Z539" s="413">
        <v>433.05</v>
      </c>
      <c r="AA539" s="413">
        <v>1121.5995</v>
      </c>
      <c r="AB539" s="413">
        <v>1138.9215000000002</v>
      </c>
      <c r="AC539" s="411">
        <v>259</v>
      </c>
      <c r="AD539" s="411">
        <v>263</v>
      </c>
    </row>
    <row r="540" spans="1:30" s="228" customFormat="1" ht="13.5" customHeight="1" outlineLevel="1">
      <c r="A540" s="410" t="s">
        <v>1475</v>
      </c>
      <c r="B540" s="31" t="s">
        <v>1403</v>
      </c>
      <c r="C540" s="31">
        <v>125</v>
      </c>
      <c r="D540" s="31">
        <v>4</v>
      </c>
      <c r="E540" s="31" t="s">
        <v>378</v>
      </c>
      <c r="F540" s="53">
        <v>100</v>
      </c>
      <c r="G540" s="411">
        <v>1489</v>
      </c>
      <c r="H540" s="412"/>
      <c r="I540" s="412">
        <v>48.96</v>
      </c>
      <c r="J540" s="412"/>
      <c r="K540" s="412">
        <v>80.3</v>
      </c>
      <c r="L540" s="412"/>
      <c r="M540" s="412">
        <v>107.04</v>
      </c>
      <c r="N540" s="412"/>
      <c r="O540" s="412">
        <v>138.19999999999999</v>
      </c>
      <c r="P540" s="412"/>
      <c r="Q540" s="412">
        <v>903</v>
      </c>
      <c r="R540" s="53" t="s">
        <v>231</v>
      </c>
      <c r="S540" s="53" t="s">
        <v>194</v>
      </c>
      <c r="T540" s="412">
        <v>94.694248338870452</v>
      </c>
      <c r="U540" s="412">
        <v>95.138081395348848</v>
      </c>
      <c r="V540" s="412">
        <v>95</v>
      </c>
      <c r="W540" s="412">
        <v>73.5</v>
      </c>
      <c r="X540" s="412">
        <v>82.3</v>
      </c>
      <c r="Y540" s="412">
        <v>85.13</v>
      </c>
      <c r="Z540" s="413">
        <v>352.85</v>
      </c>
      <c r="AA540" s="413">
        <v>645.71550000000002</v>
      </c>
      <c r="AB540" s="413">
        <v>952.69500000000005</v>
      </c>
      <c r="AC540" s="411">
        <v>183</v>
      </c>
      <c r="AD540" s="411">
        <v>270</v>
      </c>
    </row>
    <row r="541" spans="1:30" s="228" customFormat="1" ht="13.5" hidden="1" customHeight="1" outlineLevel="1">
      <c r="A541" s="410" t="s">
        <v>1476</v>
      </c>
      <c r="B541" s="31" t="s">
        <v>1403</v>
      </c>
      <c r="C541" s="31">
        <v>150</v>
      </c>
      <c r="D541" s="31">
        <v>4</v>
      </c>
      <c r="E541" s="31" t="s">
        <v>383</v>
      </c>
      <c r="F541" s="53">
        <v>125</v>
      </c>
      <c r="G541" s="411">
        <v>1486</v>
      </c>
      <c r="H541" s="412"/>
      <c r="I541" s="412">
        <v>53.9</v>
      </c>
      <c r="J541" s="412"/>
      <c r="K541" s="412">
        <v>96.8</v>
      </c>
      <c r="L541" s="412"/>
      <c r="M541" s="412">
        <v>132.5</v>
      </c>
      <c r="N541" s="412"/>
      <c r="O541" s="412">
        <v>172.5</v>
      </c>
      <c r="P541" s="412"/>
      <c r="Q541" s="412">
        <v>1034</v>
      </c>
      <c r="R541" s="53" t="s">
        <v>2179</v>
      </c>
      <c r="S541" s="53" t="s">
        <v>194</v>
      </c>
      <c r="T541" s="412">
        <v>95.091205007824726</v>
      </c>
      <c r="U541" s="412">
        <v>95.51873761085028</v>
      </c>
      <c r="V541" s="412">
        <v>95.3</v>
      </c>
      <c r="W541" s="412">
        <v>76.5</v>
      </c>
      <c r="X541" s="412">
        <v>83.45</v>
      </c>
      <c r="Y541" s="412">
        <v>85.66</v>
      </c>
      <c r="Z541" s="413">
        <v>441.9</v>
      </c>
      <c r="AA541" s="413">
        <v>733.55399999999997</v>
      </c>
      <c r="AB541" s="413">
        <v>1011.9509999999999</v>
      </c>
      <c r="AC541" s="411">
        <v>166</v>
      </c>
      <c r="AD541" s="411">
        <v>229</v>
      </c>
    </row>
    <row r="542" spans="1:30" s="228" customFormat="1" ht="13.5" hidden="1" customHeight="1" outlineLevel="1">
      <c r="A542" s="410" t="s">
        <v>1477</v>
      </c>
      <c r="B542" s="31" t="s">
        <v>1403</v>
      </c>
      <c r="C542" s="31">
        <v>200</v>
      </c>
      <c r="D542" s="31">
        <v>4</v>
      </c>
      <c r="E542" s="31" t="s">
        <v>388</v>
      </c>
      <c r="F542" s="53">
        <v>150</v>
      </c>
      <c r="G542" s="411">
        <v>1489.4</v>
      </c>
      <c r="H542" s="412"/>
      <c r="I542" s="412">
        <v>75.599999999999994</v>
      </c>
      <c r="J542" s="412"/>
      <c r="K542" s="412">
        <v>121.65</v>
      </c>
      <c r="L542" s="412"/>
      <c r="M542" s="412">
        <v>162.1</v>
      </c>
      <c r="N542" s="412"/>
      <c r="O542" s="412">
        <v>207.36</v>
      </c>
      <c r="P542" s="412"/>
      <c r="Q542" s="412">
        <v>1522</v>
      </c>
      <c r="R542" s="53" t="s">
        <v>222</v>
      </c>
      <c r="S542" s="53" t="s">
        <v>194</v>
      </c>
      <c r="T542" s="412">
        <v>95.371387133533617</v>
      </c>
      <c r="U542" s="412">
        <v>95.668186056148343</v>
      </c>
      <c r="V542" s="412">
        <v>95.5</v>
      </c>
      <c r="W542" s="412">
        <v>72.5</v>
      </c>
      <c r="X542" s="412">
        <v>91.3</v>
      </c>
      <c r="Y542" s="412">
        <v>84.93</v>
      </c>
      <c r="Z542" s="413">
        <v>529.14</v>
      </c>
      <c r="AA542" s="413">
        <v>1301.6844000000001</v>
      </c>
      <c r="AB542" s="413">
        <v>1645.6254000000001</v>
      </c>
      <c r="AC542" s="411">
        <v>246</v>
      </c>
      <c r="AD542" s="411">
        <v>311</v>
      </c>
    </row>
    <row r="543" spans="1:30" s="228" customFormat="1" ht="13.5" hidden="1" customHeight="1" outlineLevel="1">
      <c r="A543" s="410" t="s">
        <v>1478</v>
      </c>
      <c r="B543" s="31" t="s">
        <v>1403</v>
      </c>
      <c r="C543" s="31">
        <v>250</v>
      </c>
      <c r="D543" s="31">
        <v>4</v>
      </c>
      <c r="E543" s="31" t="s">
        <v>400</v>
      </c>
      <c r="F543" s="53">
        <v>200</v>
      </c>
      <c r="G543" s="411">
        <v>1494</v>
      </c>
      <c r="H543" s="412"/>
      <c r="I543" s="412">
        <v>84.3</v>
      </c>
      <c r="J543" s="412"/>
      <c r="K543" s="412">
        <v>127.01</v>
      </c>
      <c r="L543" s="412"/>
      <c r="M543" s="412">
        <v>165.6</v>
      </c>
      <c r="N543" s="412"/>
      <c r="O543" s="412">
        <v>209</v>
      </c>
      <c r="P543" s="412"/>
      <c r="Q543" s="412">
        <v>1993</v>
      </c>
      <c r="R543" s="53" t="s">
        <v>222</v>
      </c>
      <c r="S543" s="53" t="s">
        <v>989</v>
      </c>
      <c r="T543" s="412">
        <v>95.008999896790186</v>
      </c>
      <c r="U543" s="412">
        <v>95.67146248322841</v>
      </c>
      <c r="V543" s="412">
        <v>95.8</v>
      </c>
      <c r="W543" s="412">
        <v>69.7</v>
      </c>
      <c r="X543" s="412">
        <v>79.599999999999994</v>
      </c>
      <c r="Y543" s="412">
        <v>83.94</v>
      </c>
      <c r="Z543" s="413">
        <v>527.6</v>
      </c>
      <c r="AA543" s="413">
        <v>733.36400000000003</v>
      </c>
      <c r="AB543" s="413">
        <v>1076.3040000000001</v>
      </c>
      <c r="AC543" s="411">
        <v>139</v>
      </c>
      <c r="AD543" s="411">
        <v>204</v>
      </c>
    </row>
    <row r="544" spans="1:30" s="228" customFormat="1" ht="13.5" hidden="1" customHeight="1" outlineLevel="1">
      <c r="A544" s="410" t="s">
        <v>1480</v>
      </c>
      <c r="B544" s="31" t="s">
        <v>1403</v>
      </c>
      <c r="C544" s="31">
        <v>100</v>
      </c>
      <c r="D544" s="31">
        <v>6</v>
      </c>
      <c r="E544" s="31" t="s">
        <v>378</v>
      </c>
      <c r="F544" s="53">
        <v>75</v>
      </c>
      <c r="G544" s="411">
        <v>992</v>
      </c>
      <c r="H544" s="412"/>
      <c r="I544" s="412">
        <v>45.4</v>
      </c>
      <c r="J544" s="412"/>
      <c r="K544" s="412">
        <v>62.759440681733778</v>
      </c>
      <c r="L544" s="412"/>
      <c r="M544" s="412">
        <v>84.899577289813649</v>
      </c>
      <c r="N544" s="412"/>
      <c r="O544" s="412">
        <v>109.53</v>
      </c>
      <c r="P544" s="412"/>
      <c r="Q544" s="412">
        <v>791.58</v>
      </c>
      <c r="R544" s="53" t="s">
        <v>222</v>
      </c>
      <c r="S544" s="53" t="s">
        <v>194</v>
      </c>
      <c r="T544" s="412">
        <v>93.606260527704492</v>
      </c>
      <c r="U544" s="412">
        <v>89.525354614151595</v>
      </c>
      <c r="V544" s="412">
        <v>94.1</v>
      </c>
      <c r="W544" s="412">
        <v>71.927822303640937</v>
      </c>
      <c r="X544" s="412">
        <v>79.211174719487062</v>
      </c>
      <c r="Y544" s="412">
        <v>82</v>
      </c>
      <c r="Z544" s="413">
        <v>397.20663947999998</v>
      </c>
      <c r="AA544" s="413">
        <v>795.19577603977552</v>
      </c>
      <c r="AB544" s="413">
        <v>1195.8620853496463</v>
      </c>
      <c r="AC544" s="411">
        <v>200.197</v>
      </c>
      <c r="AD544" s="411">
        <v>301.06799999999998</v>
      </c>
    </row>
    <row r="545" spans="1:30" s="228" customFormat="1" ht="13.5" hidden="1" customHeight="1" outlineLevel="1">
      <c r="A545" s="410" t="s">
        <v>1481</v>
      </c>
      <c r="B545" s="31" t="s">
        <v>1403</v>
      </c>
      <c r="C545" s="31">
        <v>125</v>
      </c>
      <c r="D545" s="31">
        <v>6</v>
      </c>
      <c r="E545" s="31" t="s">
        <v>383</v>
      </c>
      <c r="F545" s="53">
        <v>100</v>
      </c>
      <c r="G545" s="411">
        <v>990</v>
      </c>
      <c r="H545" s="412"/>
      <c r="I545" s="412">
        <v>46.29</v>
      </c>
      <c r="J545" s="412"/>
      <c r="K545" s="412">
        <v>77.717670364500805</v>
      </c>
      <c r="L545" s="412"/>
      <c r="M545" s="412">
        <v>107.23938193343899</v>
      </c>
      <c r="N545" s="412"/>
      <c r="O545" s="412">
        <v>139.88</v>
      </c>
      <c r="P545" s="412"/>
      <c r="Q545" s="412">
        <v>888.92</v>
      </c>
      <c r="R545" s="53" t="s">
        <v>231</v>
      </c>
      <c r="S545" s="53" t="s">
        <v>194</v>
      </c>
      <c r="T545" s="412">
        <v>95.055287659574461</v>
      </c>
      <c r="U545" s="412">
        <v>95.075012765957453</v>
      </c>
      <c r="V545" s="412">
        <v>94.6</v>
      </c>
      <c r="W545" s="412">
        <v>75.65596853266446</v>
      </c>
      <c r="X545" s="412">
        <v>82.216736974119257</v>
      </c>
      <c r="Y545" s="412">
        <v>84.49</v>
      </c>
      <c r="Z545" s="413">
        <v>530.6537321400001</v>
      </c>
      <c r="AA545" s="413">
        <v>1025.1168797480523</v>
      </c>
      <c r="AB545" s="413">
        <v>1212.5437779399003</v>
      </c>
      <c r="AC545" s="411">
        <v>193.18</v>
      </c>
      <c r="AD545" s="411">
        <v>228.5</v>
      </c>
    </row>
    <row r="546" spans="1:30" s="228" customFormat="1" ht="13.5" hidden="1" customHeight="1" outlineLevel="1">
      <c r="A546" s="410" t="s">
        <v>1482</v>
      </c>
      <c r="B546" s="31" t="s">
        <v>1403</v>
      </c>
      <c r="C546" s="31">
        <v>150</v>
      </c>
      <c r="D546" s="31">
        <v>6</v>
      </c>
      <c r="E546" s="31" t="s">
        <v>388</v>
      </c>
      <c r="F546" s="53">
        <v>125</v>
      </c>
      <c r="G546" s="411">
        <v>994</v>
      </c>
      <c r="H546" s="412"/>
      <c r="I546" s="412">
        <v>65.680000000000007</v>
      </c>
      <c r="J546" s="412"/>
      <c r="K546" s="412">
        <v>89.183966912274457</v>
      </c>
      <c r="L546" s="412"/>
      <c r="M546" s="412">
        <v>115.45375954866269</v>
      </c>
      <c r="N546" s="412"/>
      <c r="O546" s="412">
        <v>145.01</v>
      </c>
      <c r="P546" s="412"/>
      <c r="Q546" s="412">
        <v>1215</v>
      </c>
      <c r="R546" s="53" t="s">
        <v>222</v>
      </c>
      <c r="S546" s="53" t="s">
        <v>194</v>
      </c>
      <c r="T546" s="412">
        <v>94.123502582218066</v>
      </c>
      <c r="U546" s="412">
        <v>94.812475203859321</v>
      </c>
      <c r="V546" s="412">
        <v>94.9</v>
      </c>
      <c r="W546" s="412">
        <v>66.297466743782522</v>
      </c>
      <c r="X546" s="412">
        <v>76.248791208791204</v>
      </c>
      <c r="Y546" s="412">
        <v>80.86</v>
      </c>
      <c r="Z546" s="413">
        <v>528.58118292000006</v>
      </c>
      <c r="AA546" s="413">
        <v>1469.4556885176</v>
      </c>
      <c r="AB546" s="413">
        <v>1850.0341402200002</v>
      </c>
      <c r="AC546" s="411">
        <v>278</v>
      </c>
      <c r="AD546" s="411">
        <v>350</v>
      </c>
    </row>
    <row r="547" spans="1:30" s="228" customFormat="1" ht="13.5" hidden="1" customHeight="1" outlineLevel="1">
      <c r="A547" s="410" t="s">
        <v>1483</v>
      </c>
      <c r="B547" s="31" t="s">
        <v>1403</v>
      </c>
      <c r="C547" s="31">
        <v>200</v>
      </c>
      <c r="D547" s="31">
        <v>6</v>
      </c>
      <c r="E547" s="31" t="s">
        <v>400</v>
      </c>
      <c r="F547" s="53">
        <v>150</v>
      </c>
      <c r="G547" s="411">
        <v>990</v>
      </c>
      <c r="H547" s="412"/>
      <c r="I547" s="412">
        <v>87</v>
      </c>
      <c r="J547" s="412"/>
      <c r="K547" s="412">
        <v>132</v>
      </c>
      <c r="L547" s="412"/>
      <c r="M547" s="412">
        <v>168.5</v>
      </c>
      <c r="N547" s="412"/>
      <c r="O547" s="412">
        <v>214</v>
      </c>
      <c r="P547" s="412"/>
      <c r="Q547" s="412">
        <v>1396</v>
      </c>
      <c r="R547" s="53" t="s">
        <v>231</v>
      </c>
      <c r="S547" s="53" t="s">
        <v>194</v>
      </c>
      <c r="T547" s="412">
        <v>95.3</v>
      </c>
      <c r="U547" s="412">
        <v>95.5</v>
      </c>
      <c r="V547" s="412">
        <v>95.2</v>
      </c>
      <c r="W547" s="412">
        <v>67.3</v>
      </c>
      <c r="X547" s="412">
        <v>78.8</v>
      </c>
      <c r="Y547" s="412">
        <v>83</v>
      </c>
      <c r="Z547" s="413">
        <v>795.2</v>
      </c>
      <c r="AA547" s="413">
        <v>1595.6</v>
      </c>
      <c r="AB547" s="413">
        <v>2464.5</v>
      </c>
      <c r="AC547" s="411">
        <v>201</v>
      </c>
      <c r="AD547" s="411">
        <v>310</v>
      </c>
    </row>
    <row r="548" spans="1:30" s="228" customFormat="1" ht="13.5" hidden="1" customHeight="1" outlineLevel="1">
      <c r="A548" s="410" t="s">
        <v>1484</v>
      </c>
      <c r="B548" s="31" t="s">
        <v>1403</v>
      </c>
      <c r="C548" s="31">
        <v>125</v>
      </c>
      <c r="D548" s="31">
        <v>2</v>
      </c>
      <c r="E548" s="31" t="s">
        <v>409</v>
      </c>
      <c r="F548" s="53">
        <v>100</v>
      </c>
      <c r="G548" s="411">
        <v>2976</v>
      </c>
      <c r="H548" s="412"/>
      <c r="I548" s="412">
        <v>32.85</v>
      </c>
      <c r="J548" s="412"/>
      <c r="K548" s="412">
        <v>70.930000000000007</v>
      </c>
      <c r="L548" s="412"/>
      <c r="M548" s="412">
        <v>100.44</v>
      </c>
      <c r="N548" s="412"/>
      <c r="O548" s="412">
        <v>132.79</v>
      </c>
      <c r="P548" s="412"/>
      <c r="Q548" s="412">
        <v>858</v>
      </c>
      <c r="R548" s="53" t="s">
        <v>231</v>
      </c>
      <c r="S548" s="53" t="s">
        <v>194</v>
      </c>
      <c r="T548" s="412">
        <v>94.739598578298157</v>
      </c>
      <c r="U548" s="412">
        <v>95.026688270959653</v>
      </c>
      <c r="V548" s="412">
        <v>94.7</v>
      </c>
      <c r="W548" s="412">
        <v>83.47</v>
      </c>
      <c r="X548" s="412">
        <v>88.16</v>
      </c>
      <c r="Y548" s="412">
        <v>88.16</v>
      </c>
      <c r="Z548" s="413">
        <v>176.57234280000003</v>
      </c>
      <c r="AA548" s="413">
        <v>303.8017878</v>
      </c>
      <c r="AB548" s="413">
        <v>584.3703726</v>
      </c>
      <c r="AC548" s="411">
        <v>172.05513784461149</v>
      </c>
      <c r="AD548" s="411">
        <v>330.95238095238091</v>
      </c>
    </row>
    <row r="549" spans="1:30" s="228" customFormat="1" ht="13.5" hidden="1" customHeight="1" outlineLevel="1">
      <c r="A549" s="410" t="s">
        <v>1485</v>
      </c>
      <c r="B549" s="31" t="s">
        <v>1403</v>
      </c>
      <c r="C549" s="31">
        <v>150</v>
      </c>
      <c r="D549" s="31">
        <v>2</v>
      </c>
      <c r="E549" s="31" t="s">
        <v>411</v>
      </c>
      <c r="F549" s="53">
        <v>125</v>
      </c>
      <c r="G549" s="411">
        <v>2981</v>
      </c>
      <c r="H549" s="412"/>
      <c r="I549" s="412">
        <v>39.9</v>
      </c>
      <c r="J549" s="412"/>
      <c r="K549" s="412">
        <v>88.97</v>
      </c>
      <c r="L549" s="412"/>
      <c r="M549" s="412">
        <v>126.57</v>
      </c>
      <c r="N549" s="412"/>
      <c r="O549" s="412">
        <v>168.16</v>
      </c>
      <c r="P549" s="412"/>
      <c r="Q549" s="412">
        <v>986.33</v>
      </c>
      <c r="R549" s="53" t="s">
        <v>2179</v>
      </c>
      <c r="S549" s="53" t="s">
        <v>194</v>
      </c>
      <c r="T549" s="412">
        <v>95.804488197311315</v>
      </c>
      <c r="U549" s="412">
        <v>96.257012808298924</v>
      </c>
      <c r="V549" s="412">
        <v>95</v>
      </c>
      <c r="W549" s="412">
        <v>83.58</v>
      </c>
      <c r="X549" s="412">
        <v>87.7</v>
      </c>
      <c r="Y549" s="412">
        <v>88.2</v>
      </c>
      <c r="Z549" s="413">
        <v>220.28026692000003</v>
      </c>
      <c r="AA549" s="413">
        <v>318.75216954000001</v>
      </c>
      <c r="AB549" s="413">
        <v>691.23573078000004</v>
      </c>
      <c r="AC549" s="411">
        <v>144.70300676354381</v>
      </c>
      <c r="AD549" s="411">
        <v>313.79829906917558</v>
      </c>
    </row>
    <row r="550" spans="1:30" s="228" customFormat="1" ht="13.5" hidden="1" customHeight="1" outlineLevel="1">
      <c r="A550" s="410" t="s">
        <v>1486</v>
      </c>
      <c r="B550" s="31" t="s">
        <v>1403</v>
      </c>
      <c r="C550" s="31">
        <v>200</v>
      </c>
      <c r="D550" s="31">
        <v>2</v>
      </c>
      <c r="E550" s="31" t="s">
        <v>413</v>
      </c>
      <c r="F550" s="53">
        <v>150</v>
      </c>
      <c r="G550" s="411">
        <v>2979</v>
      </c>
      <c r="H550" s="412"/>
      <c r="I550" s="412">
        <v>43.01</v>
      </c>
      <c r="J550" s="412"/>
      <c r="K550" s="412">
        <v>102.8</v>
      </c>
      <c r="L550" s="412"/>
      <c r="M550" s="412">
        <v>147.19999999999999</v>
      </c>
      <c r="N550" s="412"/>
      <c r="O550" s="412">
        <v>195.21</v>
      </c>
      <c r="P550" s="412"/>
      <c r="Q550" s="412">
        <v>1404</v>
      </c>
      <c r="R550" s="53" t="s">
        <v>231</v>
      </c>
      <c r="S550" s="53" t="s">
        <v>194</v>
      </c>
      <c r="T550" s="412">
        <v>95.397900426151139</v>
      </c>
      <c r="U550" s="412">
        <v>95.546325745764491</v>
      </c>
      <c r="V550" s="412">
        <v>95.2</v>
      </c>
      <c r="W550" s="412">
        <v>85.76</v>
      </c>
      <c r="X550" s="412">
        <v>89.7</v>
      </c>
      <c r="Y550" s="412">
        <v>90.5</v>
      </c>
      <c r="Z550" s="413">
        <v>264.48235757999998</v>
      </c>
      <c r="AA550" s="413">
        <v>611.89618644000006</v>
      </c>
      <c r="AB550" s="413">
        <v>909.89336130000015</v>
      </c>
      <c r="AC550" s="411">
        <v>231.35614490086175</v>
      </c>
      <c r="AD550" s="411">
        <v>344.02799854987597</v>
      </c>
    </row>
    <row r="551" spans="1:30" s="228" customFormat="1" ht="13.5" hidden="1" customHeight="1" outlineLevel="1">
      <c r="A551" s="410" t="s">
        <v>1487</v>
      </c>
      <c r="B551" s="31" t="s">
        <v>1403</v>
      </c>
      <c r="C551" s="31">
        <v>250</v>
      </c>
      <c r="D551" s="31">
        <v>2</v>
      </c>
      <c r="E551" s="31" t="s">
        <v>421</v>
      </c>
      <c r="F551" s="53">
        <v>200</v>
      </c>
      <c r="G551" s="411">
        <v>2974</v>
      </c>
      <c r="H551" s="412"/>
      <c r="I551" s="412">
        <v>53.4</v>
      </c>
      <c r="J551" s="412"/>
      <c r="K551" s="412">
        <v>135</v>
      </c>
      <c r="L551" s="412"/>
      <c r="M551" s="412">
        <v>193.5</v>
      </c>
      <c r="N551" s="412"/>
      <c r="O551" s="412">
        <v>255.71</v>
      </c>
      <c r="P551" s="412"/>
      <c r="Q551" s="412">
        <v>1688.78</v>
      </c>
      <c r="R551" s="53" t="s">
        <v>2179</v>
      </c>
      <c r="S551" s="53" t="s">
        <v>194</v>
      </c>
      <c r="T551" s="412">
        <v>95.290460766900011</v>
      </c>
      <c r="U551" s="412">
        <v>95.689583115661904</v>
      </c>
      <c r="V551" s="412">
        <v>95.5</v>
      </c>
      <c r="W551" s="412">
        <v>87.88</v>
      </c>
      <c r="X551" s="412">
        <v>91.62</v>
      </c>
      <c r="Y551" s="412">
        <v>92.62</v>
      </c>
      <c r="Z551" s="413">
        <v>353.29219800000004</v>
      </c>
      <c r="AA551" s="413">
        <v>299.45017200000001</v>
      </c>
      <c r="AB551" s="413">
        <v>1115.9313060000002</v>
      </c>
      <c r="AC551" s="411">
        <v>84.759916492693108</v>
      </c>
      <c r="AD551" s="411">
        <v>315.86638830897704</v>
      </c>
    </row>
    <row r="552" spans="1:30" s="228" customFormat="1" ht="13.5" hidden="1" customHeight="1" outlineLevel="1">
      <c r="A552" s="414" t="s">
        <v>1489</v>
      </c>
      <c r="B552" s="31" t="s">
        <v>1403</v>
      </c>
      <c r="C552" s="31">
        <v>100</v>
      </c>
      <c r="D552" s="31">
        <v>6</v>
      </c>
      <c r="E552" s="31" t="s">
        <v>409</v>
      </c>
      <c r="F552" s="53">
        <v>75</v>
      </c>
      <c r="G552" s="411">
        <v>992</v>
      </c>
      <c r="H552" s="412"/>
      <c r="I552" s="412">
        <v>45.4</v>
      </c>
      <c r="J552" s="412"/>
      <c r="K552" s="412">
        <v>62.759440681733778</v>
      </c>
      <c r="L552" s="412"/>
      <c r="M552" s="412">
        <v>84.899577289813649</v>
      </c>
      <c r="N552" s="412"/>
      <c r="O552" s="412">
        <v>109.53</v>
      </c>
      <c r="P552" s="412"/>
      <c r="Q552" s="412">
        <v>791.58</v>
      </c>
      <c r="R552" s="53" t="s">
        <v>222</v>
      </c>
      <c r="S552" s="53" t="s">
        <v>194</v>
      </c>
      <c r="T552" s="412">
        <v>93.606260527704492</v>
      </c>
      <c r="U552" s="412">
        <v>89.525354614151595</v>
      </c>
      <c r="V552" s="412">
        <v>94.1</v>
      </c>
      <c r="W552" s="412">
        <v>71.927822303640937</v>
      </c>
      <c r="X552" s="412">
        <v>79.211174719487062</v>
      </c>
      <c r="Y552" s="412">
        <v>82</v>
      </c>
      <c r="Z552" s="413">
        <v>397.20663947999998</v>
      </c>
      <c r="AA552" s="413">
        <v>795.19577603977552</v>
      </c>
      <c r="AB552" s="413">
        <v>1195.8620853496463</v>
      </c>
      <c r="AC552" s="411">
        <v>200.197</v>
      </c>
      <c r="AD552" s="411">
        <v>301.06799999999998</v>
      </c>
    </row>
    <row r="553" spans="1:30" s="228" customFormat="1" ht="13.5" hidden="1" customHeight="1" outlineLevel="1">
      <c r="A553" s="414" t="s">
        <v>1490</v>
      </c>
      <c r="B553" s="31" t="s">
        <v>1403</v>
      </c>
      <c r="C553" s="31">
        <v>125</v>
      </c>
      <c r="D553" s="31">
        <v>6</v>
      </c>
      <c r="E553" s="31" t="s">
        <v>411</v>
      </c>
      <c r="F553" s="53">
        <v>100</v>
      </c>
      <c r="G553" s="411">
        <v>990</v>
      </c>
      <c r="H553" s="412"/>
      <c r="I553" s="412">
        <v>46.29</v>
      </c>
      <c r="J553" s="412"/>
      <c r="K553" s="412">
        <v>77.717670364500805</v>
      </c>
      <c r="L553" s="412"/>
      <c r="M553" s="412">
        <v>107.23938193343899</v>
      </c>
      <c r="N553" s="412"/>
      <c r="O553" s="412">
        <v>139.88</v>
      </c>
      <c r="P553" s="412"/>
      <c r="Q553" s="412">
        <v>888.92</v>
      </c>
      <c r="R553" s="53" t="s">
        <v>231</v>
      </c>
      <c r="S553" s="53" t="s">
        <v>194</v>
      </c>
      <c r="T553" s="412">
        <v>95.055287659574461</v>
      </c>
      <c r="U553" s="412">
        <v>95.075012765957453</v>
      </c>
      <c r="V553" s="412">
        <v>94.6</v>
      </c>
      <c r="W553" s="412">
        <v>75.65596853266446</v>
      </c>
      <c r="X553" s="412">
        <v>82.216736974119257</v>
      </c>
      <c r="Y553" s="412">
        <v>84.49</v>
      </c>
      <c r="Z553" s="413">
        <v>530.6537321400001</v>
      </c>
      <c r="AA553" s="413">
        <v>1025.1168797480523</v>
      </c>
      <c r="AB553" s="413">
        <v>1212.5437779399003</v>
      </c>
      <c r="AC553" s="411">
        <v>193.18</v>
      </c>
      <c r="AD553" s="411">
        <v>228.5</v>
      </c>
    </row>
    <row r="554" spans="1:30" s="228" customFormat="1" ht="13.5" hidden="1" customHeight="1" outlineLevel="1">
      <c r="A554" s="414" t="s">
        <v>1491</v>
      </c>
      <c r="B554" s="31" t="s">
        <v>1403</v>
      </c>
      <c r="C554" s="31">
        <v>150</v>
      </c>
      <c r="D554" s="31">
        <v>6</v>
      </c>
      <c r="E554" s="31" t="s">
        <v>413</v>
      </c>
      <c r="F554" s="53">
        <v>125</v>
      </c>
      <c r="G554" s="411">
        <v>994</v>
      </c>
      <c r="H554" s="412"/>
      <c r="I554" s="412">
        <v>65.680000000000007</v>
      </c>
      <c r="J554" s="412"/>
      <c r="K554" s="412">
        <v>89.183966912274457</v>
      </c>
      <c r="L554" s="412"/>
      <c r="M554" s="412">
        <v>115.45375954866269</v>
      </c>
      <c r="N554" s="412"/>
      <c r="O554" s="412">
        <v>145.01</v>
      </c>
      <c r="P554" s="412"/>
      <c r="Q554" s="412">
        <v>1215</v>
      </c>
      <c r="R554" s="53" t="s">
        <v>222</v>
      </c>
      <c r="S554" s="53" t="s">
        <v>194</v>
      </c>
      <c r="T554" s="412">
        <v>94.123502582218066</v>
      </c>
      <c r="U554" s="412">
        <v>94.812475203859321</v>
      </c>
      <c r="V554" s="412">
        <v>94.9</v>
      </c>
      <c r="W554" s="412">
        <v>66.297466743782522</v>
      </c>
      <c r="X554" s="412">
        <v>76.248791208791204</v>
      </c>
      <c r="Y554" s="412">
        <v>80.86</v>
      </c>
      <c r="Z554" s="413">
        <v>528.58118292000006</v>
      </c>
      <c r="AA554" s="413">
        <v>1469.4556885176</v>
      </c>
      <c r="AB554" s="413">
        <v>1850.0341402200002</v>
      </c>
      <c r="AC554" s="411">
        <v>278</v>
      </c>
      <c r="AD554" s="411">
        <v>350</v>
      </c>
    </row>
    <row r="555" spans="1:30" s="228" customFormat="1" ht="13.5" hidden="1" customHeight="1" outlineLevel="1">
      <c r="A555" s="414" t="s">
        <v>1492</v>
      </c>
      <c r="B555" s="31" t="s">
        <v>1403</v>
      </c>
      <c r="C555" s="31">
        <v>200</v>
      </c>
      <c r="D555" s="31">
        <v>6</v>
      </c>
      <c r="E555" s="31" t="s">
        <v>421</v>
      </c>
      <c r="F555" s="53">
        <v>150</v>
      </c>
      <c r="G555" s="411">
        <v>990</v>
      </c>
      <c r="H555" s="412"/>
      <c r="I555" s="412">
        <v>87</v>
      </c>
      <c r="J555" s="412"/>
      <c r="K555" s="412">
        <v>132</v>
      </c>
      <c r="L555" s="412"/>
      <c r="M555" s="412">
        <v>168.5</v>
      </c>
      <c r="N555" s="412"/>
      <c r="O555" s="412">
        <v>214</v>
      </c>
      <c r="P555" s="412"/>
      <c r="Q555" s="412">
        <v>1396</v>
      </c>
      <c r="R555" s="53" t="s">
        <v>231</v>
      </c>
      <c r="S555" s="53" t="s">
        <v>194</v>
      </c>
      <c r="T555" s="412">
        <v>95.3</v>
      </c>
      <c r="U555" s="412">
        <v>95.5</v>
      </c>
      <c r="V555" s="412">
        <v>95.2</v>
      </c>
      <c r="W555" s="412">
        <v>67.3</v>
      </c>
      <c r="X555" s="412">
        <v>78.8</v>
      </c>
      <c r="Y555" s="412">
        <v>83</v>
      </c>
      <c r="Z555" s="413">
        <v>795.2</v>
      </c>
      <c r="AA555" s="413">
        <v>1595.6</v>
      </c>
      <c r="AB555" s="413">
        <v>2464.5</v>
      </c>
      <c r="AC555" s="411">
        <v>201</v>
      </c>
      <c r="AD555" s="411">
        <v>310</v>
      </c>
    </row>
    <row r="556" spans="1:30" s="228" customFormat="1" ht="13.5" customHeight="1" outlineLevel="1">
      <c r="A556" s="410" t="s">
        <v>1493</v>
      </c>
      <c r="B556" s="31" t="s">
        <v>1403</v>
      </c>
      <c r="C556" s="31">
        <v>125</v>
      </c>
      <c r="D556" s="31">
        <v>4</v>
      </c>
      <c r="E556" s="31" t="s">
        <v>423</v>
      </c>
      <c r="F556" s="53">
        <v>100</v>
      </c>
      <c r="G556" s="411">
        <v>1489</v>
      </c>
      <c r="H556" s="412"/>
      <c r="I556" s="412">
        <v>48.96</v>
      </c>
      <c r="J556" s="412"/>
      <c r="K556" s="412">
        <v>80.3</v>
      </c>
      <c r="L556" s="412"/>
      <c r="M556" s="412">
        <v>107.04</v>
      </c>
      <c r="N556" s="412"/>
      <c r="O556" s="412">
        <v>138.19999999999999</v>
      </c>
      <c r="P556" s="412"/>
      <c r="Q556" s="412">
        <v>903</v>
      </c>
      <c r="R556" s="53" t="s">
        <v>231</v>
      </c>
      <c r="S556" s="53" t="s">
        <v>194</v>
      </c>
      <c r="T556" s="412">
        <v>94.694248338870452</v>
      </c>
      <c r="U556" s="412">
        <v>95.138081395348848</v>
      </c>
      <c r="V556" s="412">
        <v>95</v>
      </c>
      <c r="W556" s="412">
        <v>73.5</v>
      </c>
      <c r="X556" s="412">
        <v>82.3</v>
      </c>
      <c r="Y556" s="412">
        <v>85.13</v>
      </c>
      <c r="Z556" s="413">
        <v>352.85</v>
      </c>
      <c r="AA556" s="413">
        <v>645.71550000000002</v>
      </c>
      <c r="AB556" s="413">
        <v>952.69500000000005</v>
      </c>
      <c r="AC556" s="411">
        <v>183</v>
      </c>
      <c r="AD556" s="411">
        <v>270</v>
      </c>
    </row>
    <row r="557" spans="1:30" s="228" customFormat="1" ht="13.5" hidden="1" customHeight="1" outlineLevel="1">
      <c r="A557" s="410" t="s">
        <v>1494</v>
      </c>
      <c r="B557" s="31" t="s">
        <v>1403</v>
      </c>
      <c r="C557" s="31">
        <v>150</v>
      </c>
      <c r="D557" s="31">
        <v>4</v>
      </c>
      <c r="E557" s="31" t="s">
        <v>425</v>
      </c>
      <c r="F557" s="53">
        <v>125</v>
      </c>
      <c r="G557" s="411">
        <v>1486</v>
      </c>
      <c r="H557" s="412"/>
      <c r="I557" s="412">
        <v>53.9</v>
      </c>
      <c r="J557" s="412"/>
      <c r="K557" s="412">
        <v>96.8</v>
      </c>
      <c r="L557" s="412"/>
      <c r="M557" s="412">
        <v>132.5</v>
      </c>
      <c r="N557" s="412"/>
      <c r="O557" s="412">
        <v>172.5</v>
      </c>
      <c r="P557" s="412"/>
      <c r="Q557" s="412">
        <v>1034</v>
      </c>
      <c r="R557" s="53" t="s">
        <v>2179</v>
      </c>
      <c r="S557" s="53" t="s">
        <v>194</v>
      </c>
      <c r="T557" s="412">
        <v>95.091205007824726</v>
      </c>
      <c r="U557" s="412">
        <v>95.51873761085028</v>
      </c>
      <c r="V557" s="412">
        <v>95.3</v>
      </c>
      <c r="W557" s="412">
        <v>76.5</v>
      </c>
      <c r="X557" s="412">
        <v>83.45</v>
      </c>
      <c r="Y557" s="412">
        <v>85.66</v>
      </c>
      <c r="Z557" s="413">
        <v>441.9</v>
      </c>
      <c r="AA557" s="413">
        <v>733.55399999999997</v>
      </c>
      <c r="AB557" s="413">
        <v>1011.9509999999999</v>
      </c>
      <c r="AC557" s="411">
        <v>166</v>
      </c>
      <c r="AD557" s="411">
        <v>229</v>
      </c>
    </row>
    <row r="558" spans="1:30" s="228" customFormat="1" ht="13.5" hidden="1" customHeight="1" outlineLevel="1">
      <c r="A558" s="410" t="s">
        <v>1495</v>
      </c>
      <c r="B558" s="31" t="s">
        <v>1403</v>
      </c>
      <c r="C558" s="31">
        <v>200</v>
      </c>
      <c r="D558" s="31">
        <v>4</v>
      </c>
      <c r="E558" s="31" t="s">
        <v>427</v>
      </c>
      <c r="F558" s="53">
        <v>150</v>
      </c>
      <c r="G558" s="411">
        <v>1489.4</v>
      </c>
      <c r="H558" s="412"/>
      <c r="I558" s="412">
        <v>75.599999999999994</v>
      </c>
      <c r="J558" s="412"/>
      <c r="K558" s="412">
        <v>121.65</v>
      </c>
      <c r="L558" s="412"/>
      <c r="M558" s="412">
        <v>162.1</v>
      </c>
      <c r="N558" s="412"/>
      <c r="O558" s="412">
        <v>207.36</v>
      </c>
      <c r="P558" s="412"/>
      <c r="Q558" s="412">
        <v>1522</v>
      </c>
      <c r="R558" s="53" t="s">
        <v>222</v>
      </c>
      <c r="S558" s="53" t="s">
        <v>194</v>
      </c>
      <c r="T558" s="412">
        <v>95.371387133533617</v>
      </c>
      <c r="U558" s="412">
        <v>95.668186056148343</v>
      </c>
      <c r="V558" s="412">
        <v>95.5</v>
      </c>
      <c r="W558" s="412">
        <v>72.5</v>
      </c>
      <c r="X558" s="412">
        <v>91.3</v>
      </c>
      <c r="Y558" s="412">
        <v>84.93</v>
      </c>
      <c r="Z558" s="413">
        <v>529.14</v>
      </c>
      <c r="AA558" s="413">
        <v>1301.6844000000001</v>
      </c>
      <c r="AB558" s="413">
        <v>1645.6254000000001</v>
      </c>
      <c r="AC558" s="411">
        <v>246</v>
      </c>
      <c r="AD558" s="411">
        <v>311</v>
      </c>
    </row>
    <row r="559" spans="1:30" s="228" customFormat="1" ht="13.5" hidden="1" customHeight="1" outlineLevel="1">
      <c r="A559" s="410" t="s">
        <v>1496</v>
      </c>
      <c r="B559" s="31" t="s">
        <v>1403</v>
      </c>
      <c r="C559" s="31">
        <v>250</v>
      </c>
      <c r="D559" s="31">
        <v>4</v>
      </c>
      <c r="E559" s="31" t="s">
        <v>432</v>
      </c>
      <c r="F559" s="53">
        <v>200</v>
      </c>
      <c r="G559" s="411">
        <v>1494</v>
      </c>
      <c r="H559" s="412"/>
      <c r="I559" s="412">
        <v>84.3</v>
      </c>
      <c r="J559" s="412"/>
      <c r="K559" s="412">
        <v>127.01</v>
      </c>
      <c r="L559" s="412"/>
      <c r="M559" s="412">
        <v>165.6</v>
      </c>
      <c r="N559" s="412"/>
      <c r="O559" s="412">
        <v>209</v>
      </c>
      <c r="P559" s="412"/>
      <c r="Q559" s="412">
        <v>1993</v>
      </c>
      <c r="R559" s="53" t="s">
        <v>222</v>
      </c>
      <c r="S559" s="53" t="s">
        <v>989</v>
      </c>
      <c r="T559" s="412">
        <v>95.008999896790186</v>
      </c>
      <c r="U559" s="412">
        <v>95.67146248322841</v>
      </c>
      <c r="V559" s="412">
        <v>95.8</v>
      </c>
      <c r="W559" s="412">
        <v>69.7</v>
      </c>
      <c r="X559" s="412">
        <v>79.599999999999994</v>
      </c>
      <c r="Y559" s="412">
        <v>83.94</v>
      </c>
      <c r="Z559" s="413">
        <v>527.6</v>
      </c>
      <c r="AA559" s="413">
        <v>733.36400000000003</v>
      </c>
      <c r="AB559" s="413">
        <v>1076.3040000000001</v>
      </c>
      <c r="AC559" s="411">
        <v>139</v>
      </c>
      <c r="AD559" s="411">
        <v>204</v>
      </c>
    </row>
    <row r="560" spans="1:30" s="228" customFormat="1" ht="13.5" hidden="1" customHeight="1" outlineLevel="1">
      <c r="A560" s="410" t="s">
        <v>1498</v>
      </c>
      <c r="B560" s="31" t="s">
        <v>1403</v>
      </c>
      <c r="C560" s="31">
        <v>100</v>
      </c>
      <c r="D560" s="31">
        <v>6</v>
      </c>
      <c r="E560" s="31" t="s">
        <v>423</v>
      </c>
      <c r="F560" s="53">
        <v>75</v>
      </c>
      <c r="G560" s="411">
        <v>992</v>
      </c>
      <c r="H560" s="412"/>
      <c r="I560" s="412">
        <v>45.4</v>
      </c>
      <c r="J560" s="412"/>
      <c r="K560" s="412">
        <v>62.759440681733778</v>
      </c>
      <c r="L560" s="412"/>
      <c r="M560" s="412">
        <v>84.899577289813649</v>
      </c>
      <c r="N560" s="412"/>
      <c r="O560" s="412">
        <v>109.53</v>
      </c>
      <c r="P560" s="412"/>
      <c r="Q560" s="412">
        <v>791.58</v>
      </c>
      <c r="R560" s="53" t="s">
        <v>222</v>
      </c>
      <c r="S560" s="53" t="s">
        <v>194</v>
      </c>
      <c r="T560" s="412">
        <v>93.606260527704492</v>
      </c>
      <c r="U560" s="412">
        <v>89.525354614151595</v>
      </c>
      <c r="V560" s="412">
        <v>94.1</v>
      </c>
      <c r="W560" s="412">
        <v>71.927822303640937</v>
      </c>
      <c r="X560" s="412">
        <v>79.211174719487062</v>
      </c>
      <c r="Y560" s="412">
        <v>82</v>
      </c>
      <c r="Z560" s="413">
        <v>397.20663947999998</v>
      </c>
      <c r="AA560" s="413">
        <v>795.19577603977552</v>
      </c>
      <c r="AB560" s="413">
        <v>1195.8620853496463</v>
      </c>
      <c r="AC560" s="411">
        <v>200.197</v>
      </c>
      <c r="AD560" s="411">
        <v>301.06799999999998</v>
      </c>
    </row>
    <row r="561" spans="1:30" s="228" customFormat="1" ht="13.5" hidden="1" customHeight="1" outlineLevel="1">
      <c r="A561" s="410" t="s">
        <v>1499</v>
      </c>
      <c r="B561" s="31" t="s">
        <v>1403</v>
      </c>
      <c r="C561" s="31">
        <v>125</v>
      </c>
      <c r="D561" s="31">
        <v>6</v>
      </c>
      <c r="E561" s="31" t="s">
        <v>425</v>
      </c>
      <c r="F561" s="53">
        <v>100</v>
      </c>
      <c r="G561" s="411">
        <v>990</v>
      </c>
      <c r="H561" s="412"/>
      <c r="I561" s="412">
        <v>46.29</v>
      </c>
      <c r="J561" s="412"/>
      <c r="K561" s="412">
        <v>77.717670364500805</v>
      </c>
      <c r="L561" s="412"/>
      <c r="M561" s="412">
        <v>107.23938193343899</v>
      </c>
      <c r="N561" s="412"/>
      <c r="O561" s="412">
        <v>139.88</v>
      </c>
      <c r="P561" s="412"/>
      <c r="Q561" s="412">
        <v>888.92</v>
      </c>
      <c r="R561" s="53" t="s">
        <v>231</v>
      </c>
      <c r="S561" s="53" t="s">
        <v>194</v>
      </c>
      <c r="T561" s="412">
        <v>95.055287659574461</v>
      </c>
      <c r="U561" s="412">
        <v>95.075012765957453</v>
      </c>
      <c r="V561" s="412">
        <v>94.6</v>
      </c>
      <c r="W561" s="412">
        <v>75.65596853266446</v>
      </c>
      <c r="X561" s="412">
        <v>82.216736974119257</v>
      </c>
      <c r="Y561" s="412">
        <v>84.49</v>
      </c>
      <c r="Z561" s="413">
        <v>530.6537321400001</v>
      </c>
      <c r="AA561" s="413">
        <v>1025.1168797480523</v>
      </c>
      <c r="AB561" s="413">
        <v>1212.5437779399003</v>
      </c>
      <c r="AC561" s="411">
        <v>193.18</v>
      </c>
      <c r="AD561" s="411">
        <v>228.5</v>
      </c>
    </row>
    <row r="562" spans="1:30" s="228" customFormat="1" ht="13.5" hidden="1" customHeight="1" outlineLevel="1">
      <c r="A562" s="410" t="s">
        <v>1500</v>
      </c>
      <c r="B562" s="31" t="s">
        <v>1403</v>
      </c>
      <c r="C562" s="31">
        <v>150</v>
      </c>
      <c r="D562" s="31">
        <v>6</v>
      </c>
      <c r="E562" s="31" t="s">
        <v>427</v>
      </c>
      <c r="F562" s="53">
        <v>125</v>
      </c>
      <c r="G562" s="411">
        <v>994</v>
      </c>
      <c r="H562" s="412"/>
      <c r="I562" s="412">
        <v>65.680000000000007</v>
      </c>
      <c r="J562" s="412"/>
      <c r="K562" s="412">
        <v>89.183966912274457</v>
      </c>
      <c r="L562" s="412"/>
      <c r="M562" s="412">
        <v>115.45375954866269</v>
      </c>
      <c r="N562" s="412"/>
      <c r="O562" s="412">
        <v>145.01</v>
      </c>
      <c r="P562" s="412"/>
      <c r="Q562" s="412">
        <v>1215</v>
      </c>
      <c r="R562" s="53" t="s">
        <v>222</v>
      </c>
      <c r="S562" s="53" t="s">
        <v>194</v>
      </c>
      <c r="T562" s="412">
        <v>94.123502582218066</v>
      </c>
      <c r="U562" s="412">
        <v>94.812475203859321</v>
      </c>
      <c r="V562" s="412">
        <v>94.9</v>
      </c>
      <c r="W562" s="412">
        <v>66.297466743782522</v>
      </c>
      <c r="X562" s="412">
        <v>76.248791208791204</v>
      </c>
      <c r="Y562" s="412">
        <v>80.86</v>
      </c>
      <c r="Z562" s="413">
        <v>528.58118292000006</v>
      </c>
      <c r="AA562" s="413">
        <v>1469.4556885176</v>
      </c>
      <c r="AB562" s="413">
        <v>1850.0341402200002</v>
      </c>
      <c r="AC562" s="411">
        <v>278</v>
      </c>
      <c r="AD562" s="411">
        <v>350</v>
      </c>
    </row>
    <row r="563" spans="1:30" s="228" customFormat="1" ht="13.5" hidden="1" customHeight="1" outlineLevel="1">
      <c r="A563" s="410" t="s">
        <v>1500</v>
      </c>
      <c r="B563" s="31" t="s">
        <v>1403</v>
      </c>
      <c r="C563" s="31">
        <v>150</v>
      </c>
      <c r="D563" s="31">
        <v>6</v>
      </c>
      <c r="E563" s="31" t="s">
        <v>427</v>
      </c>
      <c r="F563" s="53">
        <v>125</v>
      </c>
      <c r="G563" s="411">
        <v>994</v>
      </c>
      <c r="H563" s="412"/>
      <c r="I563" s="412">
        <v>65.680000000000007</v>
      </c>
      <c r="J563" s="412"/>
      <c r="K563" s="412">
        <v>89.183966912274457</v>
      </c>
      <c r="L563" s="412"/>
      <c r="M563" s="412">
        <v>115.45375954866269</v>
      </c>
      <c r="N563" s="412"/>
      <c r="O563" s="412">
        <v>145.01</v>
      </c>
      <c r="P563" s="412"/>
      <c r="Q563" s="412">
        <v>1215</v>
      </c>
      <c r="R563" s="53" t="s">
        <v>222</v>
      </c>
      <c r="S563" s="53" t="s">
        <v>194</v>
      </c>
      <c r="T563" s="412">
        <v>94.123502582218066</v>
      </c>
      <c r="U563" s="412">
        <v>94.812475203859321</v>
      </c>
      <c r="V563" s="412">
        <v>94.9</v>
      </c>
      <c r="W563" s="412">
        <v>66.297466743782522</v>
      </c>
      <c r="X563" s="412">
        <v>76.248791208791204</v>
      </c>
      <c r="Y563" s="412">
        <v>80.86</v>
      </c>
      <c r="Z563" s="413">
        <v>528.58118292000006</v>
      </c>
      <c r="AA563" s="413">
        <v>1469.4556885176</v>
      </c>
      <c r="AB563" s="413">
        <v>1850.0341402200002</v>
      </c>
      <c r="AC563" s="411">
        <v>278</v>
      </c>
      <c r="AD563" s="411">
        <v>350</v>
      </c>
    </row>
    <row r="564" spans="1:30" s="228" customFormat="1" ht="13.5" hidden="1" customHeight="1" outlineLevel="1">
      <c r="A564" s="410" t="s">
        <v>1501</v>
      </c>
      <c r="B564" s="31" t="s">
        <v>1403</v>
      </c>
      <c r="C564" s="31">
        <v>200</v>
      </c>
      <c r="D564" s="31">
        <v>6</v>
      </c>
      <c r="E564" s="31" t="s">
        <v>432</v>
      </c>
      <c r="F564" s="53">
        <v>150</v>
      </c>
      <c r="G564" s="411">
        <v>990</v>
      </c>
      <c r="H564" s="412"/>
      <c r="I564" s="412">
        <v>87</v>
      </c>
      <c r="J564" s="412"/>
      <c r="K564" s="412">
        <v>132</v>
      </c>
      <c r="L564" s="412"/>
      <c r="M564" s="412">
        <v>168.5</v>
      </c>
      <c r="N564" s="412"/>
      <c r="O564" s="412">
        <v>214</v>
      </c>
      <c r="P564" s="412"/>
      <c r="Q564" s="412">
        <v>1396</v>
      </c>
      <c r="R564" s="53" t="s">
        <v>231</v>
      </c>
      <c r="S564" s="53" t="s">
        <v>194</v>
      </c>
      <c r="T564" s="412">
        <v>95.3</v>
      </c>
      <c r="U564" s="412">
        <v>95.5</v>
      </c>
      <c r="V564" s="412">
        <v>95.2</v>
      </c>
      <c r="W564" s="412">
        <v>67.3</v>
      </c>
      <c r="X564" s="412">
        <v>78.8</v>
      </c>
      <c r="Y564" s="412">
        <v>83</v>
      </c>
      <c r="Z564" s="413">
        <v>795.2</v>
      </c>
      <c r="AA564" s="413">
        <v>1595.6</v>
      </c>
      <c r="AB564" s="413">
        <v>2464.5</v>
      </c>
      <c r="AC564" s="411">
        <v>201</v>
      </c>
      <c r="AD564" s="411">
        <v>310</v>
      </c>
    </row>
    <row r="565" spans="1:30" s="228" customFormat="1" ht="13.5" hidden="1" customHeight="1" outlineLevel="1">
      <c r="A565" s="410" t="s">
        <v>1502</v>
      </c>
      <c r="B565" s="31" t="s">
        <v>1403</v>
      </c>
      <c r="C565" s="31">
        <v>250</v>
      </c>
      <c r="D565" s="31">
        <v>6</v>
      </c>
      <c r="E565" s="31" t="s">
        <v>432</v>
      </c>
      <c r="F565" s="53">
        <v>200</v>
      </c>
      <c r="G565" s="411">
        <v>987</v>
      </c>
      <c r="H565" s="412"/>
      <c r="I565" s="412">
        <v>86.7</v>
      </c>
      <c r="J565" s="412"/>
      <c r="K565" s="412">
        <v>155</v>
      </c>
      <c r="L565" s="412"/>
      <c r="M565" s="412">
        <v>213</v>
      </c>
      <c r="N565" s="412"/>
      <c r="O565" s="412">
        <v>279</v>
      </c>
      <c r="P565" s="412"/>
      <c r="Q565" s="412">
        <v>1608</v>
      </c>
      <c r="R565" s="53" t="s">
        <v>2179</v>
      </c>
      <c r="S565" s="53" t="s">
        <v>194</v>
      </c>
      <c r="T565" s="412">
        <v>96.2</v>
      </c>
      <c r="U565" s="412">
        <v>96.2</v>
      </c>
      <c r="V565" s="412">
        <v>95.5</v>
      </c>
      <c r="W565" s="412">
        <v>76.099999999999994</v>
      </c>
      <c r="X565" s="412">
        <v>83.1</v>
      </c>
      <c r="Y565" s="412">
        <v>85.2</v>
      </c>
      <c r="Z565" s="413">
        <v>1063.5</v>
      </c>
      <c r="AA565" s="413">
        <v>1278</v>
      </c>
      <c r="AB565" s="413">
        <v>1981.8</v>
      </c>
      <c r="AC565" s="411">
        <v>120</v>
      </c>
      <c r="AD565" s="411">
        <v>186</v>
      </c>
    </row>
    <row r="566" spans="1:30" s="228" customFormat="1" ht="13.5" hidden="1" customHeight="1" outlineLevel="1">
      <c r="A566" s="414" t="s">
        <v>1566</v>
      </c>
      <c r="B566" s="31" t="s">
        <v>1567</v>
      </c>
      <c r="C566" s="31">
        <v>3</v>
      </c>
      <c r="D566" s="31">
        <v>2</v>
      </c>
      <c r="E566" s="31" t="s">
        <v>1568</v>
      </c>
      <c r="F566" s="31">
        <v>2</v>
      </c>
      <c r="G566" s="411">
        <v>2943</v>
      </c>
      <c r="H566" s="412">
        <v>2.96</v>
      </c>
      <c r="I566" s="412">
        <v>1.48</v>
      </c>
      <c r="J566" s="412">
        <v>4.04</v>
      </c>
      <c r="K566" s="412">
        <v>2.02</v>
      </c>
      <c r="L566" s="412">
        <v>5.04</v>
      </c>
      <c r="M566" s="412">
        <v>2.52</v>
      </c>
      <c r="N566" s="412">
        <v>6.18</v>
      </c>
      <c r="O566" s="412">
        <v>3.09</v>
      </c>
      <c r="P566" s="412">
        <v>61.5</v>
      </c>
      <c r="Q566" s="412">
        <v>30.75</v>
      </c>
      <c r="R566" s="53" t="s">
        <v>202</v>
      </c>
      <c r="S566" s="53" t="s">
        <v>194</v>
      </c>
      <c r="T566" s="412">
        <v>81.905517087335255</v>
      </c>
      <c r="U566" s="412">
        <v>83.84266249720794</v>
      </c>
      <c r="V566" s="412">
        <v>84.2</v>
      </c>
      <c r="W566" s="412">
        <v>64.2</v>
      </c>
      <c r="X566" s="412">
        <v>75.83</v>
      </c>
      <c r="Y566" s="412">
        <v>81.8</v>
      </c>
      <c r="Z566" s="413">
        <v>3.5698000800000003</v>
      </c>
      <c r="AA566" s="413">
        <v>10.14885312</v>
      </c>
      <c r="AB566" s="413">
        <v>18.269410740000001</v>
      </c>
      <c r="AC566" s="411">
        <v>284.29752066115702</v>
      </c>
      <c r="AD566" s="411">
        <v>511.77685950413223</v>
      </c>
    </row>
    <row r="567" spans="1:30" s="228" customFormat="1" ht="13.5" hidden="1" customHeight="1" outlineLevel="1">
      <c r="A567" s="414" t="s">
        <v>1569</v>
      </c>
      <c r="B567" s="31" t="s">
        <v>1567</v>
      </c>
      <c r="C567" s="31">
        <v>5</v>
      </c>
      <c r="D567" s="31">
        <v>2</v>
      </c>
      <c r="E567" s="31" t="s">
        <v>1570</v>
      </c>
      <c r="F567" s="31">
        <v>3</v>
      </c>
      <c r="G567" s="411">
        <v>2938</v>
      </c>
      <c r="H567" s="412">
        <v>3.88</v>
      </c>
      <c r="I567" s="412">
        <v>1.94</v>
      </c>
      <c r="J567" s="412">
        <v>5.56</v>
      </c>
      <c r="K567" s="412">
        <v>2.78</v>
      </c>
      <c r="L567" s="412">
        <v>7.1</v>
      </c>
      <c r="M567" s="412">
        <v>3.55</v>
      </c>
      <c r="N567" s="412">
        <v>8.86</v>
      </c>
      <c r="O567" s="412">
        <v>4.43</v>
      </c>
      <c r="P567" s="412">
        <v>84.66</v>
      </c>
      <c r="Q567" s="412">
        <v>42.33</v>
      </c>
      <c r="R567" s="53" t="s">
        <v>193</v>
      </c>
      <c r="S567" s="53" t="s">
        <v>194</v>
      </c>
      <c r="T567" s="412">
        <v>84.437953138815203</v>
      </c>
      <c r="U567" s="412">
        <v>85.852530946065428</v>
      </c>
      <c r="V567" s="412">
        <v>85.9</v>
      </c>
      <c r="W567" s="412">
        <v>68.599999999999994</v>
      </c>
      <c r="X567" s="412">
        <v>79.5</v>
      </c>
      <c r="Y567" s="412">
        <v>84.9</v>
      </c>
      <c r="Z567" s="413">
        <v>5.3620757399999999</v>
      </c>
      <c r="AA567" s="413">
        <v>15.038889180000002</v>
      </c>
      <c r="AB567" s="413">
        <v>28.838674200000003</v>
      </c>
      <c r="AC567" s="411">
        <v>280.4676753782669</v>
      </c>
      <c r="AD567" s="411">
        <v>537.82668500687771</v>
      </c>
    </row>
    <row r="568" spans="1:30" s="228" customFormat="1" ht="13.5" hidden="1" customHeight="1" outlineLevel="1">
      <c r="A568" s="414" t="s">
        <v>1571</v>
      </c>
      <c r="B568" s="31" t="s">
        <v>1567</v>
      </c>
      <c r="C568" s="31">
        <v>3</v>
      </c>
      <c r="D568" s="31">
        <v>4</v>
      </c>
      <c r="E568" s="31" t="s">
        <v>1568</v>
      </c>
      <c r="F568" s="31">
        <v>2</v>
      </c>
      <c r="G568" s="411">
        <v>1472</v>
      </c>
      <c r="H568" s="412">
        <v>3.7</v>
      </c>
      <c r="I568" s="412">
        <v>1.85</v>
      </c>
      <c r="J568" s="412">
        <v>4.68</v>
      </c>
      <c r="K568" s="412">
        <v>2.34</v>
      </c>
      <c r="L568" s="412">
        <v>5.6</v>
      </c>
      <c r="M568" s="412">
        <v>2.8</v>
      </c>
      <c r="N568" s="412">
        <v>6.7</v>
      </c>
      <c r="O568" s="412">
        <v>3.35</v>
      </c>
      <c r="P568" s="412">
        <v>61.74</v>
      </c>
      <c r="Q568" s="412">
        <v>30.87</v>
      </c>
      <c r="R568" s="53" t="s">
        <v>202</v>
      </c>
      <c r="S568" s="53" t="s">
        <v>194</v>
      </c>
      <c r="T568" s="412">
        <v>81.565937072503417</v>
      </c>
      <c r="U568" s="412">
        <v>84.405380756953946</v>
      </c>
      <c r="V568" s="412">
        <v>85.3</v>
      </c>
      <c r="W568" s="412">
        <v>57.7</v>
      </c>
      <c r="X568" s="412">
        <v>69.8</v>
      </c>
      <c r="Y568" s="412">
        <v>76.900000000000006</v>
      </c>
      <c r="Z568" s="413">
        <v>7.1248489200000007</v>
      </c>
      <c r="AA568" s="413">
        <v>22.768538940000003</v>
      </c>
      <c r="AB568" s="413">
        <v>41.746009200000003</v>
      </c>
      <c r="AC568" s="411">
        <v>319.56521739130437</v>
      </c>
      <c r="AD568" s="411">
        <v>585.92132505175994</v>
      </c>
    </row>
    <row r="569" spans="1:30" s="228" customFormat="1" ht="13.5" hidden="1" customHeight="1" outlineLevel="1">
      <c r="A569" s="414" t="s">
        <v>1572</v>
      </c>
      <c r="B569" s="31" t="s">
        <v>1567</v>
      </c>
      <c r="C569" s="31">
        <v>5</v>
      </c>
      <c r="D569" s="31">
        <v>4</v>
      </c>
      <c r="E569" s="31" t="s">
        <v>1570</v>
      </c>
      <c r="F569" s="31">
        <v>3</v>
      </c>
      <c r="G569" s="411">
        <v>1468</v>
      </c>
      <c r="H569" s="412">
        <v>5.74</v>
      </c>
      <c r="I569" s="412">
        <v>2.87</v>
      </c>
      <c r="J569" s="412">
        <v>7</v>
      </c>
      <c r="K569" s="412">
        <v>3.5</v>
      </c>
      <c r="L569" s="412">
        <v>8.3000000000000007</v>
      </c>
      <c r="M569" s="412">
        <v>4.1500000000000004</v>
      </c>
      <c r="N569" s="412">
        <v>9.9</v>
      </c>
      <c r="O569" s="412">
        <v>4.95</v>
      </c>
      <c r="P569" s="412">
        <v>91.34</v>
      </c>
      <c r="Q569" s="412">
        <v>45.67</v>
      </c>
      <c r="R569" s="53" t="s">
        <v>202</v>
      </c>
      <c r="S569" s="53" t="s">
        <v>989</v>
      </c>
      <c r="T569" s="412">
        <v>84.836310249307488</v>
      </c>
      <c r="U569" s="412">
        <v>86.527080332409966</v>
      </c>
      <c r="V569" s="412">
        <v>86.7</v>
      </c>
      <c r="W569" s="412">
        <v>54.92</v>
      </c>
      <c r="X569" s="412">
        <v>68.16</v>
      </c>
      <c r="Y569" s="412">
        <v>76.099999999999994</v>
      </c>
      <c r="Z569" s="413">
        <v>10.73890272</v>
      </c>
      <c r="AA569" s="413">
        <v>34.724418960000001</v>
      </c>
      <c r="AB569" s="413">
        <v>48.52420398000001</v>
      </c>
      <c r="AC569" s="411">
        <v>323.35164835164835</v>
      </c>
      <c r="AD569" s="411">
        <v>451.85439560439568</v>
      </c>
    </row>
    <row r="570" spans="1:30" s="228" customFormat="1" ht="13.5" hidden="1" customHeight="1" outlineLevel="1">
      <c r="A570" s="414" t="s">
        <v>1573</v>
      </c>
      <c r="B570" s="31" t="s">
        <v>1567</v>
      </c>
      <c r="C570" s="31">
        <v>7.5</v>
      </c>
      <c r="D570" s="31">
        <v>2</v>
      </c>
      <c r="E570" s="31" t="s">
        <v>1574</v>
      </c>
      <c r="F570" s="31">
        <v>5</v>
      </c>
      <c r="G570" s="411">
        <v>2941</v>
      </c>
      <c r="H570" s="412">
        <v>5.7</v>
      </c>
      <c r="I570" s="412">
        <v>2.85</v>
      </c>
      <c r="J570" s="412">
        <v>8.5399999999999991</v>
      </c>
      <c r="K570" s="412">
        <v>4.2699999999999996</v>
      </c>
      <c r="L570" s="412">
        <v>11.1</v>
      </c>
      <c r="M570" s="412">
        <v>5.55</v>
      </c>
      <c r="N570" s="412">
        <v>14</v>
      </c>
      <c r="O570" s="412">
        <v>7</v>
      </c>
      <c r="P570" s="412">
        <v>120</v>
      </c>
      <c r="Q570" s="412">
        <v>60</v>
      </c>
      <c r="R570" s="53" t="s">
        <v>213</v>
      </c>
      <c r="S570" s="53" t="s">
        <v>194</v>
      </c>
      <c r="T570" s="412">
        <v>87.679531079607415</v>
      </c>
      <c r="U570" s="412">
        <v>88.33135223555071</v>
      </c>
      <c r="V570" s="412">
        <v>87.9</v>
      </c>
      <c r="W570" s="412">
        <v>72.599999999999994</v>
      </c>
      <c r="X570" s="412">
        <v>83.12</v>
      </c>
      <c r="Y570" s="412">
        <v>88.1</v>
      </c>
      <c r="Z570" s="413">
        <v>8.93</v>
      </c>
      <c r="AA570" s="413">
        <v>20.717599999999997</v>
      </c>
      <c r="AB570" s="413">
        <v>32.505200000000002</v>
      </c>
      <c r="AC570" s="411">
        <v>232</v>
      </c>
      <c r="AD570" s="411">
        <v>364</v>
      </c>
    </row>
    <row r="571" spans="1:30" s="228" customFormat="1" ht="13.5" hidden="1" customHeight="1" outlineLevel="1">
      <c r="A571" s="414" t="s">
        <v>1575</v>
      </c>
      <c r="B571" s="31" t="s">
        <v>1567</v>
      </c>
      <c r="C571" s="31">
        <v>10</v>
      </c>
      <c r="D571" s="31">
        <v>2</v>
      </c>
      <c r="E571" s="31" t="s">
        <v>1576</v>
      </c>
      <c r="F571" s="31">
        <v>7.5</v>
      </c>
      <c r="G571" s="411">
        <v>2923.4</v>
      </c>
      <c r="H571" s="412">
        <v>7.64</v>
      </c>
      <c r="I571" s="412">
        <v>3.82</v>
      </c>
      <c r="J571" s="412">
        <v>12.2</v>
      </c>
      <c r="K571" s="412">
        <v>6.1</v>
      </c>
      <c r="L571" s="412">
        <v>16.28</v>
      </c>
      <c r="M571" s="412">
        <v>8.14</v>
      </c>
      <c r="N571" s="412">
        <v>20.94</v>
      </c>
      <c r="O571" s="412">
        <v>10.47</v>
      </c>
      <c r="P571" s="412">
        <v>158</v>
      </c>
      <c r="Q571" s="412">
        <v>79</v>
      </c>
      <c r="R571" s="53" t="s">
        <v>222</v>
      </c>
      <c r="S571" s="53" t="s">
        <v>194</v>
      </c>
      <c r="T571" s="412">
        <v>90.26551232876713</v>
      </c>
      <c r="U571" s="412">
        <v>90.255736986301372</v>
      </c>
      <c r="V571" s="412">
        <v>89.2</v>
      </c>
      <c r="W571" s="412">
        <v>75.400000000000006</v>
      </c>
      <c r="X571" s="412">
        <v>84.85</v>
      </c>
      <c r="Y571" s="412">
        <v>89</v>
      </c>
      <c r="Z571" s="413">
        <v>13.48</v>
      </c>
      <c r="AA571" s="413">
        <v>27.634</v>
      </c>
      <c r="AB571" s="413">
        <v>48.3932</v>
      </c>
      <c r="AC571" s="411">
        <v>205</v>
      </c>
      <c r="AD571" s="411">
        <v>359</v>
      </c>
    </row>
    <row r="572" spans="1:30" s="228" customFormat="1" ht="13.5" hidden="1" customHeight="1" outlineLevel="1">
      <c r="A572" s="414" t="s">
        <v>1577</v>
      </c>
      <c r="B572" s="31" t="s">
        <v>1567</v>
      </c>
      <c r="C572" s="31">
        <v>7.5</v>
      </c>
      <c r="D572" s="31">
        <v>4</v>
      </c>
      <c r="E572" s="31" t="s">
        <v>1574</v>
      </c>
      <c r="F572" s="31">
        <v>5</v>
      </c>
      <c r="G572" s="411">
        <v>1469.96</v>
      </c>
      <c r="H572" s="412">
        <v>7.68</v>
      </c>
      <c r="I572" s="412">
        <v>3.84</v>
      </c>
      <c r="J572" s="412">
        <v>10.08</v>
      </c>
      <c r="K572" s="412">
        <v>5.04</v>
      </c>
      <c r="L572" s="412">
        <v>12.4</v>
      </c>
      <c r="M572" s="412">
        <v>6.2</v>
      </c>
      <c r="N572" s="412">
        <v>15.14</v>
      </c>
      <c r="O572" s="412">
        <v>7.57</v>
      </c>
      <c r="P572" s="412">
        <v>126</v>
      </c>
      <c r="Q572" s="412">
        <v>63</v>
      </c>
      <c r="R572" s="53" t="s">
        <v>210</v>
      </c>
      <c r="S572" s="53" t="s">
        <v>194</v>
      </c>
      <c r="T572" s="412">
        <v>87.35299358904706</v>
      </c>
      <c r="U572" s="412">
        <v>88.438422253612956</v>
      </c>
      <c r="V572" s="412">
        <v>88.4</v>
      </c>
      <c r="W572" s="412">
        <v>61.76</v>
      </c>
      <c r="X572" s="412">
        <v>74.400000000000006</v>
      </c>
      <c r="Y572" s="412">
        <v>81.31</v>
      </c>
      <c r="Z572" s="413">
        <v>17.87</v>
      </c>
      <c r="AA572" s="413">
        <v>44.853699999999996</v>
      </c>
      <c r="AB572" s="413">
        <v>55.0396</v>
      </c>
      <c r="AC572" s="411">
        <v>251</v>
      </c>
      <c r="AD572" s="411">
        <v>308</v>
      </c>
    </row>
    <row r="573" spans="1:30" s="228" customFormat="1" ht="13.5" hidden="1" customHeight="1" outlineLevel="1">
      <c r="A573" s="414" t="s">
        <v>1578</v>
      </c>
      <c r="B573" s="31" t="s">
        <v>1567</v>
      </c>
      <c r="C573" s="31">
        <v>10</v>
      </c>
      <c r="D573" s="31">
        <v>4</v>
      </c>
      <c r="E573" s="31" t="s">
        <v>1576</v>
      </c>
      <c r="F573" s="31">
        <v>7.5</v>
      </c>
      <c r="G573" s="411">
        <v>1477</v>
      </c>
      <c r="H573" s="412">
        <v>16.579999999999998</v>
      </c>
      <c r="I573" s="412">
        <v>8.2899999999999991</v>
      </c>
      <c r="J573" s="412">
        <v>15.84</v>
      </c>
      <c r="K573" s="412">
        <v>7.92</v>
      </c>
      <c r="L573" s="412">
        <v>19.22</v>
      </c>
      <c r="M573" s="412">
        <v>9.61</v>
      </c>
      <c r="N573" s="412">
        <v>20.84</v>
      </c>
      <c r="O573" s="412">
        <v>10.42</v>
      </c>
      <c r="P573" s="412">
        <v>154</v>
      </c>
      <c r="Q573" s="412">
        <v>77</v>
      </c>
      <c r="R573" s="53" t="s">
        <v>222</v>
      </c>
      <c r="S573" s="53" t="s">
        <v>194</v>
      </c>
      <c r="T573" s="412">
        <v>89.403508771929822</v>
      </c>
      <c r="U573" s="412">
        <v>90.317192982456149</v>
      </c>
      <c r="V573" s="412">
        <v>89.6</v>
      </c>
      <c r="W573" s="412">
        <v>58.94</v>
      </c>
      <c r="X573" s="412">
        <v>72.099999999999994</v>
      </c>
      <c r="Y573" s="412">
        <v>63.76</v>
      </c>
      <c r="Z573" s="413">
        <v>20</v>
      </c>
      <c r="AA573" s="413">
        <v>41</v>
      </c>
      <c r="AB573" s="413">
        <v>89.2</v>
      </c>
      <c r="AC573" s="411">
        <v>205</v>
      </c>
      <c r="AD573" s="411">
        <v>446</v>
      </c>
    </row>
    <row r="574" spans="1:30" s="228" customFormat="1" ht="13.5" hidden="1" customHeight="1" outlineLevel="1">
      <c r="A574" s="414" t="s">
        <v>1579</v>
      </c>
      <c r="B574" s="31" t="s">
        <v>1567</v>
      </c>
      <c r="C574" s="31">
        <v>3</v>
      </c>
      <c r="D574" s="31">
        <v>6</v>
      </c>
      <c r="E574" s="31" t="s">
        <v>1574</v>
      </c>
      <c r="F574" s="31">
        <v>2</v>
      </c>
      <c r="G574" s="411">
        <v>980</v>
      </c>
      <c r="H574" s="412">
        <v>5.04</v>
      </c>
      <c r="I574" s="412">
        <v>2.52</v>
      </c>
      <c r="J574" s="412">
        <v>5.8</v>
      </c>
      <c r="K574" s="412">
        <v>2.9</v>
      </c>
      <c r="L574" s="412">
        <v>6.58</v>
      </c>
      <c r="M574" s="412">
        <v>3.29</v>
      </c>
      <c r="N574" s="412">
        <v>7.54</v>
      </c>
      <c r="O574" s="412">
        <v>3.77</v>
      </c>
      <c r="P574" s="412">
        <v>59.8</v>
      </c>
      <c r="Q574" s="412">
        <v>29.9</v>
      </c>
      <c r="R574" s="53" t="s">
        <v>193</v>
      </c>
      <c r="S574" s="53" t="s">
        <v>194</v>
      </c>
      <c r="T574" s="412">
        <v>79.7</v>
      </c>
      <c r="U574" s="412">
        <v>81.900000000000006</v>
      </c>
      <c r="V574" s="412">
        <v>82.5</v>
      </c>
      <c r="W574" s="412">
        <v>45.1</v>
      </c>
      <c r="X574" s="412">
        <v>58.2</v>
      </c>
      <c r="Y574" s="412">
        <v>67.2</v>
      </c>
      <c r="Z574" s="413">
        <v>10.7</v>
      </c>
      <c r="AA574" s="413">
        <v>34.9</v>
      </c>
      <c r="AB574" s="413">
        <v>64.599999999999994</v>
      </c>
      <c r="AC574" s="411">
        <v>326</v>
      </c>
      <c r="AD574" s="411">
        <v>602</v>
      </c>
    </row>
    <row r="575" spans="1:30" s="228" customFormat="1" ht="13.5" hidden="1" customHeight="1" outlineLevel="1">
      <c r="A575" s="414" t="s">
        <v>1580</v>
      </c>
      <c r="B575" s="31" t="s">
        <v>1567</v>
      </c>
      <c r="C575" s="31">
        <v>5</v>
      </c>
      <c r="D575" s="31">
        <v>6</v>
      </c>
      <c r="E575" s="31" t="s">
        <v>1576</v>
      </c>
      <c r="F575" s="31">
        <v>3</v>
      </c>
      <c r="G575" s="411">
        <v>976</v>
      </c>
      <c r="H575" s="412">
        <v>7.04</v>
      </c>
      <c r="I575" s="412">
        <v>3.52</v>
      </c>
      <c r="J575" s="412">
        <v>8.2200000000000006</v>
      </c>
      <c r="K575" s="412">
        <v>4.1100000000000003</v>
      </c>
      <c r="L575" s="412">
        <v>9.44</v>
      </c>
      <c r="M575" s="412">
        <v>4.72</v>
      </c>
      <c r="N575" s="412">
        <v>10.96</v>
      </c>
      <c r="O575" s="412">
        <v>5.48</v>
      </c>
      <c r="P575" s="412">
        <v>82.8</v>
      </c>
      <c r="Q575" s="412">
        <v>41.4</v>
      </c>
      <c r="R575" s="53" t="s">
        <v>193</v>
      </c>
      <c r="S575" s="53" t="s">
        <v>194</v>
      </c>
      <c r="T575" s="412">
        <v>81.7</v>
      </c>
      <c r="U575" s="412">
        <v>83.9</v>
      </c>
      <c r="V575" s="412">
        <v>84.4</v>
      </c>
      <c r="W575" s="412">
        <v>48.3</v>
      </c>
      <c r="X575" s="412">
        <v>61.6</v>
      </c>
      <c r="Y575" s="412">
        <v>70.400000000000006</v>
      </c>
      <c r="Z575" s="413">
        <v>16.2</v>
      </c>
      <c r="AA575" s="413">
        <v>50.9</v>
      </c>
      <c r="AB575" s="413">
        <v>99.3</v>
      </c>
      <c r="AC575" s="411">
        <v>314</v>
      </c>
      <c r="AD575" s="411">
        <v>612</v>
      </c>
    </row>
    <row r="576" spans="1:30" s="228" customFormat="1" ht="13.5" hidden="1" customHeight="1" outlineLevel="1">
      <c r="A576" s="414" t="s">
        <v>1581</v>
      </c>
      <c r="B576" s="31" t="s">
        <v>1567</v>
      </c>
      <c r="C576" s="31">
        <v>15</v>
      </c>
      <c r="D576" s="31">
        <v>2</v>
      </c>
      <c r="E576" s="31" t="s">
        <v>1582</v>
      </c>
      <c r="F576" s="31">
        <v>10</v>
      </c>
      <c r="G576" s="411">
        <v>2955</v>
      </c>
      <c r="H576" s="412">
        <v>8.9600000000000009</v>
      </c>
      <c r="I576" s="412">
        <v>4.4800000000000004</v>
      </c>
      <c r="J576" s="412">
        <v>15.9</v>
      </c>
      <c r="K576" s="412">
        <v>7.95</v>
      </c>
      <c r="L576" s="412">
        <v>21.4</v>
      </c>
      <c r="M576" s="412">
        <v>10.7</v>
      </c>
      <c r="N576" s="412">
        <v>27.2</v>
      </c>
      <c r="O576" s="412">
        <v>13.6</v>
      </c>
      <c r="P576" s="412">
        <v>225.4</v>
      </c>
      <c r="Q576" s="412">
        <v>112.7</v>
      </c>
      <c r="R576" s="53" t="s">
        <v>213</v>
      </c>
      <c r="S576" s="53" t="s">
        <v>989</v>
      </c>
      <c r="T576" s="412">
        <v>87.6</v>
      </c>
      <c r="U576" s="412">
        <v>89.6</v>
      </c>
      <c r="V576" s="412">
        <v>90.1</v>
      </c>
      <c r="W576" s="412">
        <v>79.599999999999994</v>
      </c>
      <c r="X576" s="412">
        <v>87.2</v>
      </c>
      <c r="Y576" s="412">
        <v>90.5</v>
      </c>
      <c r="Z576" s="413">
        <v>17.78</v>
      </c>
      <c r="AA576" s="413">
        <v>71.31</v>
      </c>
      <c r="AB576" s="413">
        <v>105.03</v>
      </c>
      <c r="AC576" s="411">
        <v>401</v>
      </c>
      <c r="AD576" s="411">
        <v>591</v>
      </c>
    </row>
    <row r="577" spans="1:30" s="228" customFormat="1" ht="13.5" hidden="1" customHeight="1" outlineLevel="1">
      <c r="A577" s="414" t="s">
        <v>1583</v>
      </c>
      <c r="B577" s="31" t="s">
        <v>1567</v>
      </c>
      <c r="C577" s="31">
        <v>20</v>
      </c>
      <c r="D577" s="31">
        <v>2</v>
      </c>
      <c r="E577" s="31" t="s">
        <v>1584</v>
      </c>
      <c r="F577" s="31">
        <v>15</v>
      </c>
      <c r="G577" s="411">
        <v>2927</v>
      </c>
      <c r="H577" s="412">
        <v>9.4</v>
      </c>
      <c r="I577" s="412">
        <v>4.7</v>
      </c>
      <c r="J577" s="412">
        <v>21.2</v>
      </c>
      <c r="K577" s="412">
        <v>10.6</v>
      </c>
      <c r="L577" s="412">
        <v>30</v>
      </c>
      <c r="M577" s="412">
        <v>15</v>
      </c>
      <c r="N577" s="412">
        <v>39.799999999999997</v>
      </c>
      <c r="O577" s="412">
        <v>19.899999999999999</v>
      </c>
      <c r="P577" s="412">
        <v>251.8</v>
      </c>
      <c r="Q577" s="412">
        <v>125.9</v>
      </c>
      <c r="R577" s="53" t="s">
        <v>2179</v>
      </c>
      <c r="S577" s="53" t="s">
        <v>194</v>
      </c>
      <c r="T577" s="412">
        <v>92.2</v>
      </c>
      <c r="U577" s="412">
        <v>92.2</v>
      </c>
      <c r="V577" s="412">
        <v>91.2</v>
      </c>
      <c r="W577" s="412">
        <v>86.1</v>
      </c>
      <c r="X577" s="412">
        <v>91</v>
      </c>
      <c r="Y577" s="412">
        <v>92.6</v>
      </c>
      <c r="Z577" s="413">
        <v>26.92</v>
      </c>
      <c r="AA577" s="413">
        <v>53.77</v>
      </c>
      <c r="AB577" s="413">
        <v>79.77</v>
      </c>
      <c r="AC577" s="411">
        <v>200</v>
      </c>
      <c r="AD577" s="411">
        <v>296</v>
      </c>
    </row>
    <row r="578" spans="1:30" s="228" customFormat="1" ht="13.5" hidden="1" customHeight="1" outlineLevel="1">
      <c r="A578" s="414" t="s">
        <v>1585</v>
      </c>
      <c r="B578" s="31" t="s">
        <v>1567</v>
      </c>
      <c r="C578" s="31">
        <v>15</v>
      </c>
      <c r="D578" s="31">
        <v>4</v>
      </c>
      <c r="E578" s="31" t="s">
        <v>1582</v>
      </c>
      <c r="F578" s="31">
        <v>10</v>
      </c>
      <c r="G578" s="411">
        <v>1476</v>
      </c>
      <c r="H578" s="412">
        <v>15.5</v>
      </c>
      <c r="I578" s="412">
        <v>7.75</v>
      </c>
      <c r="J578" s="412">
        <v>22.2</v>
      </c>
      <c r="K578" s="412">
        <v>11.1</v>
      </c>
      <c r="L578" s="412">
        <v>26.6</v>
      </c>
      <c r="M578" s="412">
        <v>13.3</v>
      </c>
      <c r="N578" s="412">
        <v>31.8</v>
      </c>
      <c r="O578" s="412">
        <v>15.9</v>
      </c>
      <c r="P578" s="412">
        <v>220</v>
      </c>
      <c r="Q578" s="412">
        <v>110</v>
      </c>
      <c r="R578" s="53" t="s">
        <v>213</v>
      </c>
      <c r="S578" s="53" t="s">
        <v>989</v>
      </c>
      <c r="T578" s="412">
        <v>88.64</v>
      </c>
      <c r="U578" s="412">
        <v>90.1</v>
      </c>
      <c r="V578" s="412">
        <v>90.4</v>
      </c>
      <c r="W578" s="412">
        <v>56.15</v>
      </c>
      <c r="X578" s="412">
        <v>69.268000000000001</v>
      </c>
      <c r="Y578" s="412">
        <v>76.900000000000006</v>
      </c>
      <c r="Z578" s="413">
        <v>35.579990880000004</v>
      </c>
      <c r="AA578" s="413">
        <v>81.833979024000001</v>
      </c>
      <c r="AB578" s="413">
        <v>117.41396990400001</v>
      </c>
      <c r="AC578" s="411">
        <v>230</v>
      </c>
      <c r="AD578" s="411">
        <v>330</v>
      </c>
    </row>
    <row r="579" spans="1:30" s="228" customFormat="1" ht="13.5" hidden="1" customHeight="1" outlineLevel="1">
      <c r="A579" s="414" t="s">
        <v>1586</v>
      </c>
      <c r="B579" s="31" t="s">
        <v>1567</v>
      </c>
      <c r="C579" s="31">
        <v>20</v>
      </c>
      <c r="D579" s="31">
        <v>4</v>
      </c>
      <c r="E579" s="31" t="s">
        <v>1584</v>
      </c>
      <c r="F579" s="31">
        <v>15</v>
      </c>
      <c r="G579" s="411">
        <v>1472</v>
      </c>
      <c r="H579" s="412">
        <v>18.8</v>
      </c>
      <c r="I579" s="412">
        <v>9.4</v>
      </c>
      <c r="J579" s="412">
        <v>27.2</v>
      </c>
      <c r="K579" s="412">
        <v>13.6</v>
      </c>
      <c r="L579" s="412">
        <v>35</v>
      </c>
      <c r="M579" s="412">
        <v>17.5</v>
      </c>
      <c r="N579" s="412">
        <v>43.8</v>
      </c>
      <c r="O579" s="412">
        <v>21.9</v>
      </c>
      <c r="P579" s="412">
        <v>315.60000000000002</v>
      </c>
      <c r="Q579" s="412">
        <v>157.80000000000001</v>
      </c>
      <c r="R579" s="53" t="s">
        <v>222</v>
      </c>
      <c r="S579" s="53" t="s">
        <v>989</v>
      </c>
      <c r="T579" s="412">
        <v>91.401506996770706</v>
      </c>
      <c r="U579" s="412">
        <v>91.893972012917104</v>
      </c>
      <c r="V579" s="412">
        <v>91.5</v>
      </c>
      <c r="W579" s="412">
        <v>67.2</v>
      </c>
      <c r="X579" s="412">
        <v>78.099999999999994</v>
      </c>
      <c r="Y579" s="412">
        <v>83.5</v>
      </c>
      <c r="Z579" s="413">
        <v>53.547001199999997</v>
      </c>
      <c r="AA579" s="413">
        <v>139.98926760000001</v>
      </c>
      <c r="AB579" s="413">
        <v>165.73018139999999</v>
      </c>
      <c r="AC579" s="411">
        <v>261.43250688705234</v>
      </c>
      <c r="AD579" s="411">
        <v>309.50413223140498</v>
      </c>
    </row>
    <row r="580" spans="1:30" s="228" customFormat="1" ht="13.5" hidden="1" customHeight="1" outlineLevel="1">
      <c r="A580" s="414" t="s">
        <v>1587</v>
      </c>
      <c r="B580" s="31" t="s">
        <v>1567</v>
      </c>
      <c r="C580" s="31">
        <v>7.5</v>
      </c>
      <c r="D580" s="31">
        <v>6</v>
      </c>
      <c r="E580" s="31" t="s">
        <v>1582</v>
      </c>
      <c r="F580" s="31">
        <v>5</v>
      </c>
      <c r="G580" s="411">
        <v>982</v>
      </c>
      <c r="H580" s="412">
        <v>10</v>
      </c>
      <c r="I580" s="412">
        <v>5</v>
      </c>
      <c r="J580" s="412">
        <v>11.949588477366241</v>
      </c>
      <c r="K580" s="412">
        <v>5.9747942386831205</v>
      </c>
      <c r="L580" s="412">
        <v>14.277160493827143</v>
      </c>
      <c r="M580" s="412">
        <v>7.1385802469135715</v>
      </c>
      <c r="N580" s="412">
        <v>16.8</v>
      </c>
      <c r="O580" s="412">
        <v>8.4</v>
      </c>
      <c r="P580" s="412">
        <v>118.4</v>
      </c>
      <c r="Q580" s="412">
        <v>59.2</v>
      </c>
      <c r="R580" s="53" t="s">
        <v>213</v>
      </c>
      <c r="S580" s="53" t="s">
        <v>194</v>
      </c>
      <c r="T580" s="412">
        <v>85.2</v>
      </c>
      <c r="U580" s="412">
        <v>86.4</v>
      </c>
      <c r="V580" s="412">
        <v>86.5</v>
      </c>
      <c r="W580" s="412">
        <v>52.2</v>
      </c>
      <c r="X580" s="412">
        <v>64.7</v>
      </c>
      <c r="Y580" s="412">
        <v>73.12</v>
      </c>
      <c r="Z580" s="413">
        <v>26.751373740000005</v>
      </c>
      <c r="AA580" s="413">
        <v>57.836470025880011</v>
      </c>
      <c r="AB580" s="413">
        <v>92.693510009100009</v>
      </c>
      <c r="AC580" s="411">
        <v>216.2</v>
      </c>
      <c r="AD580" s="411">
        <v>346.5</v>
      </c>
    </row>
    <row r="581" spans="1:30" s="228" customFormat="1" ht="13.5" hidden="1" customHeight="1" outlineLevel="1">
      <c r="A581" s="414" t="s">
        <v>1588</v>
      </c>
      <c r="B581" s="31" t="s">
        <v>1567</v>
      </c>
      <c r="C581" s="31">
        <v>10</v>
      </c>
      <c r="D581" s="31">
        <v>6</v>
      </c>
      <c r="E581" s="31" t="s">
        <v>1584</v>
      </c>
      <c r="F581" s="31">
        <v>7.5</v>
      </c>
      <c r="G581" s="411">
        <v>980</v>
      </c>
      <c r="H581" s="412">
        <v>12.48</v>
      </c>
      <c r="I581" s="412">
        <v>6.24</v>
      </c>
      <c r="J581" s="412">
        <v>16.548000000000002</v>
      </c>
      <c r="K581" s="412">
        <v>8.2740000000000009</v>
      </c>
      <c r="L581" s="412">
        <v>19.404</v>
      </c>
      <c r="M581" s="412">
        <v>9.702</v>
      </c>
      <c r="N581" s="412">
        <v>24.56</v>
      </c>
      <c r="O581" s="412">
        <v>12.28</v>
      </c>
      <c r="P581" s="412">
        <v>157.24</v>
      </c>
      <c r="Q581" s="412">
        <v>78.62</v>
      </c>
      <c r="R581" s="53" t="s">
        <v>222</v>
      </c>
      <c r="S581" s="53" t="s">
        <v>194</v>
      </c>
      <c r="T581" s="412">
        <v>0</v>
      </c>
      <c r="U581" s="412">
        <v>0</v>
      </c>
      <c r="V581" s="412">
        <v>88</v>
      </c>
      <c r="W581" s="412">
        <v>0</v>
      </c>
      <c r="X581" s="412">
        <v>0</v>
      </c>
      <c r="Y581" s="412">
        <v>75.56</v>
      </c>
      <c r="Z581" s="413">
        <v>40.204504620000002</v>
      </c>
      <c r="AA581" s="413">
        <v>82.379029966380003</v>
      </c>
      <c r="AB581" s="413">
        <v>124.83096639463801</v>
      </c>
      <c r="AC581" s="411">
        <v>204.9</v>
      </c>
      <c r="AD581" s="411">
        <v>310.49</v>
      </c>
    </row>
    <row r="582" spans="1:30" s="228" customFormat="1" ht="13.5" hidden="1" customHeight="1" outlineLevel="1">
      <c r="A582" s="414" t="s">
        <v>1589</v>
      </c>
      <c r="B582" s="31" t="s">
        <v>1567</v>
      </c>
      <c r="C582" s="31">
        <v>25</v>
      </c>
      <c r="D582" s="31">
        <v>2</v>
      </c>
      <c r="E582" s="31" t="s">
        <v>1590</v>
      </c>
      <c r="F582" s="31">
        <v>20</v>
      </c>
      <c r="G582" s="411">
        <v>2942</v>
      </c>
      <c r="H582" s="412">
        <v>20.56</v>
      </c>
      <c r="I582" s="412">
        <v>10.28</v>
      </c>
      <c r="J582" s="412">
        <v>32.5</v>
      </c>
      <c r="K582" s="412">
        <v>16.25</v>
      </c>
      <c r="L582" s="412">
        <v>44.28</v>
      </c>
      <c r="M582" s="412">
        <v>22.14</v>
      </c>
      <c r="N582" s="412">
        <v>57.82</v>
      </c>
      <c r="O582" s="412">
        <v>28.91</v>
      </c>
      <c r="P582" s="412">
        <v>325.3</v>
      </c>
      <c r="Q582" s="412">
        <v>162.65</v>
      </c>
      <c r="R582" s="53" t="s">
        <v>2179</v>
      </c>
      <c r="S582" s="53" t="s">
        <v>194</v>
      </c>
      <c r="T582" s="412">
        <v>91.697866490707142</v>
      </c>
      <c r="U582" s="412">
        <v>92.526613878807865</v>
      </c>
      <c r="V582" s="412">
        <v>91.9</v>
      </c>
      <c r="W582" s="412">
        <v>76.8</v>
      </c>
      <c r="X582" s="412">
        <v>83.9</v>
      </c>
      <c r="Y582" s="412">
        <v>86.2</v>
      </c>
      <c r="Z582" s="413">
        <v>35.720127660000003</v>
      </c>
      <c r="AA582" s="413">
        <v>52.765185480000007</v>
      </c>
      <c r="AB582" s="413">
        <v>95.595410820000012</v>
      </c>
      <c r="AC582" s="411">
        <v>147.71835639066694</v>
      </c>
      <c r="AD582" s="411">
        <v>267.6233739417716</v>
      </c>
    </row>
    <row r="583" spans="1:30" s="228" customFormat="1" ht="13.5" hidden="1" customHeight="1" outlineLevel="1">
      <c r="A583" s="414" t="s">
        <v>1591</v>
      </c>
      <c r="B583" s="31" t="s">
        <v>1567</v>
      </c>
      <c r="C583" s="31">
        <v>30</v>
      </c>
      <c r="D583" s="31">
        <v>2</v>
      </c>
      <c r="E583" s="31" t="s">
        <v>1592</v>
      </c>
      <c r="F583" s="53">
        <v>25</v>
      </c>
      <c r="G583" s="411">
        <v>2942</v>
      </c>
      <c r="H583" s="412">
        <v>22.74</v>
      </c>
      <c r="I583" s="412">
        <v>11.37</v>
      </c>
      <c r="J583" s="412">
        <v>39.56</v>
      </c>
      <c r="K583" s="412">
        <v>19.78</v>
      </c>
      <c r="L583" s="412">
        <v>53.82</v>
      </c>
      <c r="M583" s="412">
        <v>26.91</v>
      </c>
      <c r="N583" s="412">
        <v>70.08</v>
      </c>
      <c r="O583" s="412">
        <v>35.04</v>
      </c>
      <c r="P583" s="412">
        <v>450</v>
      </c>
      <c r="Q583" s="412">
        <v>225</v>
      </c>
      <c r="R583" s="53" t="s">
        <v>231</v>
      </c>
      <c r="S583" s="53" t="s">
        <v>194</v>
      </c>
      <c r="T583" s="412">
        <v>93.221778741865521</v>
      </c>
      <c r="U583" s="412">
        <v>93.372104121475061</v>
      </c>
      <c r="V583" s="412">
        <v>92.4</v>
      </c>
      <c r="W583" s="412">
        <v>76.900000000000006</v>
      </c>
      <c r="X583" s="412">
        <v>84.73</v>
      </c>
      <c r="Y583" s="412">
        <v>87.7</v>
      </c>
      <c r="Z583" s="413">
        <v>44.652003480000005</v>
      </c>
      <c r="AA583" s="413">
        <v>95.447898420000001</v>
      </c>
      <c r="AB583" s="413">
        <v>129.26511612000002</v>
      </c>
      <c r="AC583" s="411">
        <v>213.75949785265939</v>
      </c>
      <c r="AD583" s="411">
        <v>289.49454905847375</v>
      </c>
    </row>
    <row r="584" spans="1:30" s="228" customFormat="1" ht="13.5" hidden="1" customHeight="1" outlineLevel="1">
      <c r="A584" s="414" t="s">
        <v>1593</v>
      </c>
      <c r="B584" s="31" t="s">
        <v>1567</v>
      </c>
      <c r="C584" s="31">
        <v>25</v>
      </c>
      <c r="D584" s="31">
        <v>4</v>
      </c>
      <c r="E584" s="31" t="s">
        <v>1590</v>
      </c>
      <c r="F584" s="53">
        <v>20</v>
      </c>
      <c r="G584" s="411">
        <v>1477.5</v>
      </c>
      <c r="H584" s="412">
        <v>21.9</v>
      </c>
      <c r="I584" s="412">
        <v>10.95</v>
      </c>
      <c r="J584" s="412">
        <v>33.758695062681205</v>
      </c>
      <c r="K584" s="412">
        <v>16.879347531340603</v>
      </c>
      <c r="L584" s="412">
        <v>44.97808556350514</v>
      </c>
      <c r="M584" s="412">
        <v>22.48904278175257</v>
      </c>
      <c r="N584" s="412">
        <v>57.6</v>
      </c>
      <c r="O584" s="412">
        <v>28.8</v>
      </c>
      <c r="P584" s="412">
        <v>357.62</v>
      </c>
      <c r="Q584" s="412">
        <v>178.81</v>
      </c>
      <c r="R584" s="53" t="s">
        <v>231</v>
      </c>
      <c r="S584" s="53" t="s">
        <v>194</v>
      </c>
      <c r="T584" s="412">
        <v>92.3</v>
      </c>
      <c r="U584" s="412">
        <v>92.63</v>
      </c>
      <c r="V584" s="412">
        <v>92.1</v>
      </c>
      <c r="W584" s="412">
        <v>71.55</v>
      </c>
      <c r="X584" s="412">
        <v>80.31</v>
      </c>
      <c r="Y584" s="412">
        <v>84.1</v>
      </c>
      <c r="Z584" s="413">
        <v>71.100976800000012</v>
      </c>
      <c r="AA584" s="413">
        <v>131.53680708000002</v>
      </c>
      <c r="AB584" s="413">
        <v>213.30293040000004</v>
      </c>
      <c r="AC584" s="411">
        <v>185</v>
      </c>
      <c r="AD584" s="411">
        <v>300</v>
      </c>
    </row>
    <row r="585" spans="1:30" s="228" customFormat="1" ht="13.5" hidden="1" customHeight="1" outlineLevel="1">
      <c r="A585" s="414" t="s">
        <v>1594</v>
      </c>
      <c r="B585" s="31" t="s">
        <v>1567</v>
      </c>
      <c r="C585" s="31">
        <v>30</v>
      </c>
      <c r="D585" s="31">
        <v>4</v>
      </c>
      <c r="E585" s="31" t="s">
        <v>1592</v>
      </c>
      <c r="F585" s="53">
        <v>25</v>
      </c>
      <c r="G585" s="411">
        <v>1472.3</v>
      </c>
      <c r="H585" s="412">
        <v>25.06</v>
      </c>
      <c r="I585" s="412">
        <v>12.53</v>
      </c>
      <c r="J585" s="412">
        <v>41.54</v>
      </c>
      <c r="K585" s="412">
        <v>20.77</v>
      </c>
      <c r="L585" s="412">
        <v>55.647199999999998</v>
      </c>
      <c r="M585" s="412">
        <v>27.823599999999999</v>
      </c>
      <c r="N585" s="412">
        <v>71.66</v>
      </c>
      <c r="O585" s="412">
        <v>35.83</v>
      </c>
      <c r="P585" s="412">
        <v>429.5</v>
      </c>
      <c r="Q585" s="412">
        <v>214.75</v>
      </c>
      <c r="R585" s="53" t="s">
        <v>231</v>
      </c>
      <c r="S585" s="53" t="s">
        <v>194</v>
      </c>
      <c r="T585" s="412">
        <v>93.649000000000001</v>
      </c>
      <c r="U585" s="412">
        <v>93.59</v>
      </c>
      <c r="V585" s="412">
        <v>92.6</v>
      </c>
      <c r="W585" s="412">
        <v>72.41</v>
      </c>
      <c r="X585" s="412">
        <v>81.150000000000006</v>
      </c>
      <c r="Y585" s="412">
        <v>84.94</v>
      </c>
      <c r="Z585" s="413">
        <v>89.144693568000008</v>
      </c>
      <c r="AA585" s="413">
        <v>154.88890507440001</v>
      </c>
      <c r="AB585" s="413">
        <v>236.02840515999361</v>
      </c>
      <c r="AC585" s="411">
        <v>173.75</v>
      </c>
      <c r="AD585" s="411">
        <v>264.77</v>
      </c>
    </row>
    <row r="586" spans="1:30" s="228" customFormat="1" ht="13.5" hidden="1" customHeight="1" outlineLevel="1">
      <c r="A586" s="414" t="s">
        <v>1595</v>
      </c>
      <c r="B586" s="31" t="s">
        <v>1567</v>
      </c>
      <c r="C586" s="31">
        <v>15</v>
      </c>
      <c r="D586" s="31">
        <v>6</v>
      </c>
      <c r="E586" s="31" t="s">
        <v>1590</v>
      </c>
      <c r="F586" s="53">
        <v>10</v>
      </c>
      <c r="G586" s="411">
        <v>988</v>
      </c>
      <c r="H586" s="412">
        <v>22.64</v>
      </c>
      <c r="I586" s="412">
        <v>11.32</v>
      </c>
      <c r="J586" s="412">
        <v>26.92</v>
      </c>
      <c r="K586" s="412">
        <v>13.46</v>
      </c>
      <c r="L586" s="412">
        <v>31.2</v>
      </c>
      <c r="M586" s="412">
        <v>15.6</v>
      </c>
      <c r="N586" s="412">
        <v>36.4</v>
      </c>
      <c r="O586" s="412">
        <v>18.2</v>
      </c>
      <c r="P586" s="412">
        <v>224</v>
      </c>
      <c r="Q586" s="412">
        <v>112</v>
      </c>
      <c r="R586" s="53" t="s">
        <v>213</v>
      </c>
      <c r="S586" s="53" t="s">
        <v>194</v>
      </c>
      <c r="T586" s="412">
        <v>87.1634644642469</v>
      </c>
      <c r="U586" s="412">
        <v>88.790154314279505</v>
      </c>
      <c r="V586" s="412">
        <v>89.1</v>
      </c>
      <c r="W586" s="412">
        <v>45.7</v>
      </c>
      <c r="X586" s="412">
        <v>59.5</v>
      </c>
      <c r="Y586" s="412">
        <v>67.64</v>
      </c>
      <c r="Z586" s="413">
        <v>72.099999999999994</v>
      </c>
      <c r="AA586" s="413">
        <v>137.71099999999998</v>
      </c>
      <c r="AB586" s="413">
        <v>206.20599999999999</v>
      </c>
      <c r="AC586" s="411">
        <v>191</v>
      </c>
      <c r="AD586" s="411">
        <v>286</v>
      </c>
    </row>
    <row r="587" spans="1:30" s="228" customFormat="1" ht="13.5" hidden="1" customHeight="1" outlineLevel="1">
      <c r="A587" s="414" t="s">
        <v>1596</v>
      </c>
      <c r="B587" s="31" t="s">
        <v>1567</v>
      </c>
      <c r="C587" s="31">
        <v>20</v>
      </c>
      <c r="D587" s="31">
        <v>6</v>
      </c>
      <c r="E587" s="31" t="s">
        <v>1592</v>
      </c>
      <c r="F587" s="53">
        <v>15</v>
      </c>
      <c r="G587" s="411">
        <v>983</v>
      </c>
      <c r="H587" s="412">
        <v>24.24</v>
      </c>
      <c r="I587" s="412">
        <v>12.12</v>
      </c>
      <c r="J587" s="412">
        <v>32.4</v>
      </c>
      <c r="K587" s="412">
        <v>16.2</v>
      </c>
      <c r="L587" s="412">
        <v>40.200000000000003</v>
      </c>
      <c r="M587" s="412">
        <v>20.100000000000001</v>
      </c>
      <c r="N587" s="412">
        <v>49.5</v>
      </c>
      <c r="O587" s="412">
        <v>24.75</v>
      </c>
      <c r="P587" s="412">
        <v>298</v>
      </c>
      <c r="Q587" s="412">
        <v>149</v>
      </c>
      <c r="R587" s="53" t="s">
        <v>222</v>
      </c>
      <c r="S587" s="53" t="s">
        <v>194</v>
      </c>
      <c r="T587" s="412">
        <v>90.036050665800573</v>
      </c>
      <c r="U587" s="412">
        <v>90.720363754465723</v>
      </c>
      <c r="V587" s="412">
        <v>90.3</v>
      </c>
      <c r="W587" s="412">
        <v>56.9</v>
      </c>
      <c r="X587" s="412">
        <v>68.5</v>
      </c>
      <c r="Y587" s="412">
        <v>74.36</v>
      </c>
      <c r="Z587" s="413">
        <v>108.7</v>
      </c>
      <c r="AA587" s="413">
        <v>208.70400000000001</v>
      </c>
      <c r="AB587" s="413">
        <v>260.88</v>
      </c>
      <c r="AC587" s="411">
        <v>192</v>
      </c>
      <c r="AD587" s="411">
        <v>240</v>
      </c>
    </row>
    <row r="588" spans="1:30" s="228" customFormat="1" ht="13.5" hidden="1" customHeight="1" outlineLevel="1">
      <c r="A588" s="414" t="s">
        <v>1597</v>
      </c>
      <c r="B588" s="31" t="s">
        <v>1567</v>
      </c>
      <c r="C588" s="31">
        <v>40</v>
      </c>
      <c r="D588" s="31">
        <v>2</v>
      </c>
      <c r="E588" s="31" t="s">
        <v>1598</v>
      </c>
      <c r="F588" s="53">
        <v>30</v>
      </c>
      <c r="G588" s="411">
        <v>2974</v>
      </c>
      <c r="H588" s="412">
        <v>29.8</v>
      </c>
      <c r="I588" s="412">
        <v>14.9</v>
      </c>
      <c r="J588" s="412">
        <v>48.4</v>
      </c>
      <c r="K588" s="412">
        <v>24.2</v>
      </c>
      <c r="L588" s="412">
        <v>64.599999999999994</v>
      </c>
      <c r="M588" s="412">
        <v>32.299999999999997</v>
      </c>
      <c r="N588" s="412">
        <v>82.8</v>
      </c>
      <c r="O588" s="412">
        <v>41.4</v>
      </c>
      <c r="P588" s="412">
        <v>546</v>
      </c>
      <c r="Q588" s="412">
        <v>273</v>
      </c>
      <c r="R588" s="53" t="s">
        <v>231</v>
      </c>
      <c r="S588" s="53" t="s">
        <v>194</v>
      </c>
      <c r="T588" s="412">
        <v>92.623013350286087</v>
      </c>
      <c r="U588" s="412">
        <v>93.114642932824751</v>
      </c>
      <c r="V588" s="412">
        <v>92.8</v>
      </c>
      <c r="W588" s="412">
        <v>74.739999999999995</v>
      </c>
      <c r="X588" s="412">
        <v>83.46</v>
      </c>
      <c r="Y588" s="412">
        <v>87.01</v>
      </c>
      <c r="Z588" s="413">
        <v>53</v>
      </c>
      <c r="AA588" s="413">
        <v>92.75</v>
      </c>
      <c r="AB588" s="413">
        <v>168.01</v>
      </c>
      <c r="AC588" s="411">
        <v>175</v>
      </c>
      <c r="AD588" s="411">
        <v>317</v>
      </c>
    </row>
    <row r="589" spans="1:30" s="228" customFormat="1" ht="13.5" hidden="1" customHeight="1" outlineLevel="1">
      <c r="A589" s="414" t="s">
        <v>1599</v>
      </c>
      <c r="B589" s="31" t="s">
        <v>1567</v>
      </c>
      <c r="C589" s="31">
        <v>50</v>
      </c>
      <c r="D589" s="31">
        <v>2</v>
      </c>
      <c r="E589" s="31" t="s">
        <v>1600</v>
      </c>
      <c r="F589" s="53">
        <v>40</v>
      </c>
      <c r="G589" s="411">
        <v>2964.8</v>
      </c>
      <c r="H589" s="412">
        <v>46.8</v>
      </c>
      <c r="I589" s="412">
        <v>23.4</v>
      </c>
      <c r="J589" s="412">
        <v>68.2</v>
      </c>
      <c r="K589" s="412">
        <v>34.1</v>
      </c>
      <c r="L589" s="412">
        <v>88</v>
      </c>
      <c r="M589" s="412">
        <v>44</v>
      </c>
      <c r="N589" s="412">
        <v>111</v>
      </c>
      <c r="O589" s="412">
        <v>55.5</v>
      </c>
      <c r="P589" s="412">
        <v>632</v>
      </c>
      <c r="Q589" s="412">
        <v>316</v>
      </c>
      <c r="R589" s="53" t="s">
        <v>2179</v>
      </c>
      <c r="S589" s="53" t="s">
        <v>194</v>
      </c>
      <c r="T589" s="412">
        <v>93.628766684463415</v>
      </c>
      <c r="U589" s="412">
        <v>93.92764548852108</v>
      </c>
      <c r="V589" s="412">
        <v>93.3</v>
      </c>
      <c r="W589" s="412">
        <v>70.8</v>
      </c>
      <c r="X589" s="412">
        <v>81.900000000000006</v>
      </c>
      <c r="Y589" s="412">
        <v>87.2</v>
      </c>
      <c r="Z589" s="413">
        <v>70.900000000000006</v>
      </c>
      <c r="AA589" s="413">
        <v>112.02200000000001</v>
      </c>
      <c r="AB589" s="413">
        <v>182.21300000000002</v>
      </c>
      <c r="AC589" s="411">
        <v>158</v>
      </c>
      <c r="AD589" s="411">
        <v>257</v>
      </c>
    </row>
    <row r="590" spans="1:30" s="228" customFormat="1" ht="13.5" hidden="1" customHeight="1" outlineLevel="1">
      <c r="A590" s="414" t="s">
        <v>1601</v>
      </c>
      <c r="B590" s="31" t="s">
        <v>1567</v>
      </c>
      <c r="C590" s="31">
        <v>40</v>
      </c>
      <c r="D590" s="31">
        <v>4</v>
      </c>
      <c r="E590" s="31" t="s">
        <v>1598</v>
      </c>
      <c r="F590" s="53">
        <v>30</v>
      </c>
      <c r="G590" s="411">
        <v>1485</v>
      </c>
      <c r="H590" s="412">
        <v>30.8</v>
      </c>
      <c r="I590" s="412">
        <v>15.4</v>
      </c>
      <c r="J590" s="412">
        <v>48.8</v>
      </c>
      <c r="K590" s="412">
        <v>24.4</v>
      </c>
      <c r="L590" s="412">
        <v>64.8</v>
      </c>
      <c r="M590" s="412">
        <v>32.4</v>
      </c>
      <c r="N590" s="412">
        <v>82.8</v>
      </c>
      <c r="O590" s="412">
        <v>41.4</v>
      </c>
      <c r="P590" s="412">
        <v>632</v>
      </c>
      <c r="Q590" s="412">
        <v>316</v>
      </c>
      <c r="R590" s="53" t="s">
        <v>222</v>
      </c>
      <c r="S590" s="53" t="s">
        <v>194</v>
      </c>
      <c r="T590" s="412">
        <v>93.3</v>
      </c>
      <c r="U590" s="412">
        <v>93.5</v>
      </c>
      <c r="V590" s="412">
        <v>93</v>
      </c>
      <c r="W590" s="412">
        <v>73.2</v>
      </c>
      <c r="X590" s="412">
        <v>82.6</v>
      </c>
      <c r="Y590" s="412">
        <v>86.7</v>
      </c>
      <c r="Z590" s="413">
        <v>106.14</v>
      </c>
      <c r="AA590" s="413">
        <v>173.62</v>
      </c>
      <c r="AB590" s="413">
        <v>307.86</v>
      </c>
      <c r="AC590" s="411">
        <v>164</v>
      </c>
      <c r="AD590" s="411">
        <v>290</v>
      </c>
    </row>
    <row r="591" spans="1:30" s="228" customFormat="1" ht="13.5" hidden="1" customHeight="1" outlineLevel="1">
      <c r="A591" s="414" t="s">
        <v>1602</v>
      </c>
      <c r="B591" s="31" t="s">
        <v>1567</v>
      </c>
      <c r="C591" s="31">
        <v>50</v>
      </c>
      <c r="D591" s="31">
        <v>4</v>
      </c>
      <c r="E591" s="31" t="s">
        <v>1600</v>
      </c>
      <c r="F591" s="53">
        <v>40</v>
      </c>
      <c r="G591" s="411">
        <v>1482</v>
      </c>
      <c r="H591" s="412">
        <v>36.200000000000003</v>
      </c>
      <c r="I591" s="412">
        <v>18.100000000000001</v>
      </c>
      <c r="J591" s="412">
        <v>62.2</v>
      </c>
      <c r="K591" s="412">
        <v>31.1</v>
      </c>
      <c r="L591" s="412">
        <v>84.2</v>
      </c>
      <c r="M591" s="412">
        <v>42.1</v>
      </c>
      <c r="N591" s="412">
        <v>108.8</v>
      </c>
      <c r="O591" s="412">
        <v>54.4</v>
      </c>
      <c r="P591" s="412">
        <v>892</v>
      </c>
      <c r="Q591" s="412">
        <v>446</v>
      </c>
      <c r="R591" s="53" t="s">
        <v>213</v>
      </c>
      <c r="S591" s="53" t="s">
        <v>194</v>
      </c>
      <c r="T591" s="412">
        <v>94.1</v>
      </c>
      <c r="U591" s="412">
        <v>94.2</v>
      </c>
      <c r="V591" s="412">
        <v>93.5</v>
      </c>
      <c r="W591" s="412">
        <v>76.599999999999994</v>
      </c>
      <c r="X591" s="412">
        <v>84.7</v>
      </c>
      <c r="Y591" s="412">
        <v>88</v>
      </c>
      <c r="Z591" s="413">
        <v>141.76</v>
      </c>
      <c r="AA591" s="413">
        <v>293.11</v>
      </c>
      <c r="AB591" s="413">
        <v>509.36</v>
      </c>
      <c r="AC591" s="411">
        <v>207</v>
      </c>
      <c r="AD591" s="411">
        <v>359</v>
      </c>
    </row>
    <row r="592" spans="1:30" s="228" customFormat="1" ht="13.5" hidden="1" customHeight="1" outlineLevel="1">
      <c r="A592" s="414" t="s">
        <v>1603</v>
      </c>
      <c r="B592" s="31" t="s">
        <v>1567</v>
      </c>
      <c r="C592" s="31">
        <v>25</v>
      </c>
      <c r="D592" s="31">
        <v>6</v>
      </c>
      <c r="E592" s="31" t="s">
        <v>1598</v>
      </c>
      <c r="F592" s="53">
        <v>20</v>
      </c>
      <c r="G592" s="411">
        <v>987</v>
      </c>
      <c r="H592" s="412">
        <v>28.8</v>
      </c>
      <c r="I592" s="412">
        <v>14.4</v>
      </c>
      <c r="J592" s="412">
        <v>41.642038216560508</v>
      </c>
      <c r="K592" s="412">
        <v>20.821019108280254</v>
      </c>
      <c r="L592" s="412">
        <v>52.589171974522294</v>
      </c>
      <c r="M592" s="412">
        <v>26.294585987261147</v>
      </c>
      <c r="N592" s="412">
        <v>64.609554140127401</v>
      </c>
      <c r="O592" s="412">
        <v>32.3047770700637</v>
      </c>
      <c r="P592" s="412">
        <v>353.47892331132556</v>
      </c>
      <c r="Q592" s="412">
        <v>176.73946165566278</v>
      </c>
      <c r="R592" s="53" t="s">
        <v>231</v>
      </c>
      <c r="S592" s="53" t="s">
        <v>194</v>
      </c>
      <c r="T592" s="412">
        <v>90.905806451612918</v>
      </c>
      <c r="U592" s="412">
        <v>91.494193548387102</v>
      </c>
      <c r="V592" s="412">
        <v>91.2</v>
      </c>
      <c r="W592" s="412">
        <v>58.717999999999996</v>
      </c>
      <c r="X592" s="412">
        <v>69.657499999999999</v>
      </c>
      <c r="Y592" s="412">
        <v>74.8</v>
      </c>
      <c r="Z592" s="413">
        <v>106.3564404</v>
      </c>
      <c r="AA592" s="413">
        <v>208.94467654199997</v>
      </c>
      <c r="AB592" s="413">
        <v>261.74128216320003</v>
      </c>
      <c r="AC592" s="411">
        <v>196.45700416088764</v>
      </c>
      <c r="AD592" s="411">
        <v>246.09819694868241</v>
      </c>
    </row>
    <row r="593" spans="1:30" s="228" customFormat="1" ht="13.5" hidden="1" customHeight="1" outlineLevel="1">
      <c r="A593" s="414" t="s">
        <v>1604</v>
      </c>
      <c r="B593" s="31" t="s">
        <v>1567</v>
      </c>
      <c r="C593" s="31">
        <v>30</v>
      </c>
      <c r="D593" s="31">
        <v>6</v>
      </c>
      <c r="E593" s="31" t="s">
        <v>1600</v>
      </c>
      <c r="F593" s="53">
        <v>25</v>
      </c>
      <c r="G593" s="411">
        <v>987</v>
      </c>
      <c r="H593" s="412">
        <v>31.327771428571424</v>
      </c>
      <c r="I593" s="412">
        <v>15.663885714285712</v>
      </c>
      <c r="J593" s="412">
        <v>50.824725274725282</v>
      </c>
      <c r="K593" s="412">
        <v>25.412362637362641</v>
      </c>
      <c r="L593" s="412">
        <v>64.894230769230774</v>
      </c>
      <c r="M593" s="412">
        <v>32.447115384615387</v>
      </c>
      <c r="N593" s="412">
        <v>79.836263736263746</v>
      </c>
      <c r="O593" s="412">
        <v>39.918131868131873</v>
      </c>
      <c r="P593" s="412">
        <v>434</v>
      </c>
      <c r="Q593" s="412">
        <v>217</v>
      </c>
      <c r="R593" s="53" t="s">
        <v>231</v>
      </c>
      <c r="S593" s="53" t="s">
        <v>194</v>
      </c>
      <c r="T593" s="412">
        <v>91.7</v>
      </c>
      <c r="U593" s="412">
        <v>92.092299465240657</v>
      </c>
      <c r="V593" s="412">
        <v>91.7</v>
      </c>
      <c r="W593" s="412">
        <v>59.359756097560982</v>
      </c>
      <c r="X593" s="412">
        <v>69.512195121951223</v>
      </c>
      <c r="Y593" s="412">
        <v>75.640243902439025</v>
      </c>
      <c r="Z593" s="413">
        <v>133.129941</v>
      </c>
      <c r="AA593" s="413">
        <v>216.46301478900003</v>
      </c>
      <c r="AB593" s="413">
        <v>293.19918653759999</v>
      </c>
      <c r="AC593" s="411">
        <v>162.59529085872578</v>
      </c>
      <c r="AD593" s="411">
        <v>220.23534626038779</v>
      </c>
    </row>
    <row r="594" spans="1:30" s="228" customFormat="1" ht="13.5" hidden="1" customHeight="1" outlineLevel="1">
      <c r="A594" s="414" t="s">
        <v>1605</v>
      </c>
      <c r="B594" s="31" t="s">
        <v>1567</v>
      </c>
      <c r="C594" s="31">
        <v>60</v>
      </c>
      <c r="D594" s="31">
        <v>2</v>
      </c>
      <c r="E594" s="31" t="s">
        <v>1606</v>
      </c>
      <c r="F594" s="53">
        <v>50</v>
      </c>
      <c r="G594" s="411">
        <v>2973.18</v>
      </c>
      <c r="H594" s="412">
        <v>32.04</v>
      </c>
      <c r="I594" s="412">
        <v>16.02</v>
      </c>
      <c r="J594" s="412">
        <v>70.16</v>
      </c>
      <c r="K594" s="412">
        <v>35.08</v>
      </c>
      <c r="L594" s="412">
        <v>99.46</v>
      </c>
      <c r="M594" s="412">
        <v>49.73</v>
      </c>
      <c r="N594" s="412">
        <v>131.37200000000001</v>
      </c>
      <c r="O594" s="412">
        <v>65.686000000000007</v>
      </c>
      <c r="P594" s="412">
        <v>855.4</v>
      </c>
      <c r="Q594" s="412">
        <v>427.7</v>
      </c>
      <c r="R594" s="53" t="s">
        <v>231</v>
      </c>
      <c r="S594" s="53" t="s">
        <v>194</v>
      </c>
      <c r="T594" s="412">
        <v>93.927999999999997</v>
      </c>
      <c r="U594" s="412">
        <v>94.128</v>
      </c>
      <c r="V594" s="412">
        <v>93.7</v>
      </c>
      <c r="W594" s="412">
        <v>84.58</v>
      </c>
      <c r="X594" s="412">
        <v>89.32</v>
      </c>
      <c r="Y594" s="412">
        <v>90.58</v>
      </c>
      <c r="Z594" s="413">
        <v>88.182912720000004</v>
      </c>
      <c r="AA594" s="413">
        <v>124.59363738208799</v>
      </c>
      <c r="AB594" s="413">
        <v>260.05140961128001</v>
      </c>
      <c r="AC594" s="411">
        <v>141.29</v>
      </c>
      <c r="AD594" s="411">
        <v>294.89999999999998</v>
      </c>
    </row>
    <row r="595" spans="1:30" s="228" customFormat="1" ht="13.5" hidden="1" customHeight="1" outlineLevel="1">
      <c r="A595" s="414" t="s">
        <v>1607</v>
      </c>
      <c r="B595" s="31" t="s">
        <v>1567</v>
      </c>
      <c r="C595" s="31">
        <v>75</v>
      </c>
      <c r="D595" s="31">
        <v>2</v>
      </c>
      <c r="E595" s="31" t="s">
        <v>1608</v>
      </c>
      <c r="F595" s="53">
        <v>60</v>
      </c>
      <c r="G595" s="411">
        <v>2973</v>
      </c>
      <c r="H595" s="412">
        <v>39.700000000000003</v>
      </c>
      <c r="I595" s="412">
        <v>19.850000000000001</v>
      </c>
      <c r="J595" s="412">
        <v>86.4</v>
      </c>
      <c r="K595" s="412">
        <v>43.2</v>
      </c>
      <c r="L595" s="412">
        <v>120.66</v>
      </c>
      <c r="M595" s="412">
        <v>60.33</v>
      </c>
      <c r="N595" s="412">
        <v>159.12</v>
      </c>
      <c r="O595" s="412">
        <v>79.56</v>
      </c>
      <c r="P595" s="412">
        <v>1084</v>
      </c>
      <c r="Q595" s="412">
        <v>542</v>
      </c>
      <c r="R595" s="53" t="s">
        <v>231</v>
      </c>
      <c r="S595" s="53" t="s">
        <v>194</v>
      </c>
      <c r="T595" s="412">
        <v>94.306866048862688</v>
      </c>
      <c r="U595" s="412">
        <v>94.51474304970516</v>
      </c>
      <c r="V595" s="412">
        <v>94</v>
      </c>
      <c r="W595" s="412">
        <v>83</v>
      </c>
      <c r="X595" s="412">
        <v>89</v>
      </c>
      <c r="Y595" s="412">
        <v>90.5</v>
      </c>
      <c r="Z595" s="413">
        <v>106.6</v>
      </c>
      <c r="AA595" s="413">
        <v>162.03199999999998</v>
      </c>
      <c r="AB595" s="413">
        <v>325.13</v>
      </c>
      <c r="AC595" s="411">
        <v>152</v>
      </c>
      <c r="AD595" s="411">
        <v>305</v>
      </c>
    </row>
    <row r="596" spans="1:30" s="228" customFormat="1" ht="13.5" hidden="1" customHeight="1" outlineLevel="1">
      <c r="A596" s="414" t="s">
        <v>1609</v>
      </c>
      <c r="B596" s="31" t="s">
        <v>1567</v>
      </c>
      <c r="C596" s="31">
        <v>60</v>
      </c>
      <c r="D596" s="31">
        <v>4</v>
      </c>
      <c r="E596" s="31" t="s">
        <v>1606</v>
      </c>
      <c r="F596" s="53">
        <v>50</v>
      </c>
      <c r="G596" s="411">
        <v>1484</v>
      </c>
      <c r="H596" s="412">
        <v>34</v>
      </c>
      <c r="I596" s="412">
        <v>17</v>
      </c>
      <c r="J596" s="412">
        <v>80.599999999999994</v>
      </c>
      <c r="K596" s="412">
        <v>40.299999999999997</v>
      </c>
      <c r="L596" s="412">
        <v>108.2</v>
      </c>
      <c r="M596" s="412">
        <v>54.1</v>
      </c>
      <c r="N596" s="412">
        <v>139.4</v>
      </c>
      <c r="O596" s="412">
        <v>69.7</v>
      </c>
      <c r="P596" s="412">
        <v>908</v>
      </c>
      <c r="Q596" s="412">
        <v>454</v>
      </c>
      <c r="R596" s="53" t="s">
        <v>231</v>
      </c>
      <c r="S596" s="53" t="s">
        <v>194</v>
      </c>
      <c r="T596" s="412">
        <v>94.39473129610117</v>
      </c>
      <c r="U596" s="412">
        <v>94.493677555321398</v>
      </c>
      <c r="V596" s="412">
        <v>93.9</v>
      </c>
      <c r="W596" s="412">
        <v>73.599999999999994</v>
      </c>
      <c r="X596" s="412">
        <v>82.3</v>
      </c>
      <c r="Y596" s="412">
        <v>85.7</v>
      </c>
      <c r="Z596" s="413">
        <v>176.94</v>
      </c>
      <c r="AA596" s="413">
        <v>368.78</v>
      </c>
      <c r="AB596" s="413">
        <v>468.35</v>
      </c>
      <c r="AC596" s="411">
        <v>208</v>
      </c>
      <c r="AD596" s="411">
        <v>265</v>
      </c>
    </row>
    <row r="597" spans="1:30" s="228" customFormat="1" ht="13.5" hidden="1" customHeight="1" outlineLevel="1">
      <c r="A597" s="414" t="s">
        <v>1610</v>
      </c>
      <c r="B597" s="31" t="s">
        <v>1567</v>
      </c>
      <c r="C597" s="31">
        <v>75</v>
      </c>
      <c r="D597" s="31">
        <v>4</v>
      </c>
      <c r="E597" s="31" t="s">
        <v>1608</v>
      </c>
      <c r="F597" s="53">
        <v>60</v>
      </c>
      <c r="G597" s="411">
        <v>1484</v>
      </c>
      <c r="H597" s="412">
        <v>54.2</v>
      </c>
      <c r="I597" s="412">
        <v>27.1</v>
      </c>
      <c r="J597" s="412">
        <v>94.6</v>
      </c>
      <c r="K597" s="412">
        <v>47.3</v>
      </c>
      <c r="L597" s="412">
        <v>129.19999999999999</v>
      </c>
      <c r="M597" s="412">
        <v>64.599999999999994</v>
      </c>
      <c r="N597" s="412">
        <v>168.2</v>
      </c>
      <c r="O597" s="412">
        <v>84.1</v>
      </c>
      <c r="P597" s="412">
        <v>1100</v>
      </c>
      <c r="Q597" s="412">
        <v>550</v>
      </c>
      <c r="R597" s="53" t="s">
        <v>231</v>
      </c>
      <c r="S597" s="53" t="s">
        <v>194</v>
      </c>
      <c r="T597" s="412">
        <v>94.429172836894423</v>
      </c>
      <c r="U597" s="412">
        <v>94.698201819335736</v>
      </c>
      <c r="V597" s="412">
        <v>94.2</v>
      </c>
      <c r="W597" s="412">
        <v>76.3</v>
      </c>
      <c r="X597" s="412">
        <v>83.5</v>
      </c>
      <c r="Y597" s="412">
        <v>86</v>
      </c>
      <c r="Z597" s="413">
        <v>213.6</v>
      </c>
      <c r="AA597" s="413">
        <v>434.87</v>
      </c>
      <c r="AB597" s="413">
        <v>550.89</v>
      </c>
      <c r="AC597" s="411">
        <v>209</v>
      </c>
      <c r="AD597" s="411">
        <v>133</v>
      </c>
    </row>
    <row r="598" spans="1:30" s="228" customFormat="1" ht="13.5" hidden="1" customHeight="1" outlineLevel="1">
      <c r="A598" s="414" t="s">
        <v>1611</v>
      </c>
      <c r="B598" s="31" t="s">
        <v>1567</v>
      </c>
      <c r="C598" s="31">
        <v>40</v>
      </c>
      <c r="D598" s="31">
        <v>6</v>
      </c>
      <c r="E598" s="31" t="s">
        <v>1606</v>
      </c>
      <c r="F598" s="53">
        <v>30</v>
      </c>
      <c r="G598" s="411">
        <v>987</v>
      </c>
      <c r="H598" s="412">
        <v>36.659999999999997</v>
      </c>
      <c r="I598" s="412">
        <v>18.329999999999998</v>
      </c>
      <c r="J598" s="412">
        <v>51.14</v>
      </c>
      <c r="K598" s="412">
        <v>25.57</v>
      </c>
      <c r="L598" s="412">
        <v>70.8</v>
      </c>
      <c r="M598" s="412">
        <v>35.4</v>
      </c>
      <c r="N598" s="412">
        <v>88.8</v>
      </c>
      <c r="O598" s="412">
        <v>44.4</v>
      </c>
      <c r="P598" s="412">
        <v>506</v>
      </c>
      <c r="Q598" s="412">
        <v>253</v>
      </c>
      <c r="R598" s="53" t="s">
        <v>2179</v>
      </c>
      <c r="S598" s="53" t="s">
        <v>194</v>
      </c>
      <c r="T598" s="412">
        <v>92.16089077412515</v>
      </c>
      <c r="U598" s="412">
        <v>92.307550371155898</v>
      </c>
      <c r="V598" s="412">
        <v>92.2</v>
      </c>
      <c r="W598" s="412">
        <v>70.53</v>
      </c>
      <c r="X598" s="412">
        <v>76.3</v>
      </c>
      <c r="Y598" s="412">
        <v>81.099999999999994</v>
      </c>
      <c r="Z598" s="413">
        <v>216.4</v>
      </c>
      <c r="AA598" s="413">
        <v>471.75200000000007</v>
      </c>
      <c r="AB598" s="413">
        <v>497.72</v>
      </c>
      <c r="AC598" s="411">
        <v>218</v>
      </c>
      <c r="AD598" s="411">
        <v>230</v>
      </c>
    </row>
    <row r="599" spans="1:30" s="228" customFormat="1" ht="13.5" hidden="1" customHeight="1" outlineLevel="1">
      <c r="A599" s="414" t="s">
        <v>1612</v>
      </c>
      <c r="B599" s="31" t="s">
        <v>1567</v>
      </c>
      <c r="C599" s="31">
        <v>50</v>
      </c>
      <c r="D599" s="31">
        <v>6</v>
      </c>
      <c r="E599" s="31" t="s">
        <v>1608</v>
      </c>
      <c r="F599" s="53">
        <v>40</v>
      </c>
      <c r="G599" s="411">
        <v>987</v>
      </c>
      <c r="H599" s="412">
        <v>48</v>
      </c>
      <c r="I599" s="412">
        <v>24</v>
      </c>
      <c r="J599" s="412">
        <v>73.14</v>
      </c>
      <c r="K599" s="412">
        <v>36.57</v>
      </c>
      <c r="L599" s="412">
        <v>94.86</v>
      </c>
      <c r="M599" s="412">
        <v>47.43</v>
      </c>
      <c r="N599" s="412">
        <v>115.6</v>
      </c>
      <c r="O599" s="412">
        <v>57.8</v>
      </c>
      <c r="P599" s="412">
        <v>685</v>
      </c>
      <c r="Q599" s="412">
        <v>342.5</v>
      </c>
      <c r="R599" s="53" t="s">
        <v>231</v>
      </c>
      <c r="S599" s="53" t="s">
        <v>194</v>
      </c>
      <c r="T599" s="412">
        <v>93.492348565356011</v>
      </c>
      <c r="U599" s="412">
        <v>93.492348565356011</v>
      </c>
      <c r="V599" s="412">
        <v>92.9</v>
      </c>
      <c r="W599" s="412">
        <v>65.400000000000006</v>
      </c>
      <c r="X599" s="412">
        <v>75.8</v>
      </c>
      <c r="Y599" s="412">
        <v>82.9</v>
      </c>
      <c r="Z599" s="413">
        <v>288.7</v>
      </c>
      <c r="AA599" s="413">
        <v>548.53</v>
      </c>
      <c r="AB599" s="413">
        <v>643.80099999999993</v>
      </c>
      <c r="AC599" s="411">
        <v>190</v>
      </c>
      <c r="AD599" s="411">
        <v>223</v>
      </c>
    </row>
    <row r="600" spans="1:30" s="228" customFormat="1" ht="13.5" hidden="1" customHeight="1" outlineLevel="1">
      <c r="A600" s="414" t="s">
        <v>1613</v>
      </c>
      <c r="B600" s="31" t="s">
        <v>1567</v>
      </c>
      <c r="C600" s="31">
        <v>100</v>
      </c>
      <c r="D600" s="31">
        <v>2</v>
      </c>
      <c r="E600" s="31" t="s">
        <v>1614</v>
      </c>
      <c r="F600" s="53">
        <v>75</v>
      </c>
      <c r="G600" s="411">
        <v>2972</v>
      </c>
      <c r="H600" s="412">
        <v>38.356200000000001</v>
      </c>
      <c r="I600" s="412">
        <v>19.178100000000001</v>
      </c>
      <c r="J600" s="412">
        <v>101.13231397659527</v>
      </c>
      <c r="K600" s="412">
        <v>50.566156988297635</v>
      </c>
      <c r="L600" s="412">
        <v>145.16253345109297</v>
      </c>
      <c r="M600" s="412">
        <v>72.581266725546485</v>
      </c>
      <c r="N600" s="412">
        <v>192.61283638772358</v>
      </c>
      <c r="O600" s="412">
        <v>96.306418193861788</v>
      </c>
      <c r="P600" s="412">
        <v>1367.9</v>
      </c>
      <c r="Q600" s="412">
        <v>683.95</v>
      </c>
      <c r="R600" s="53" t="s">
        <v>231</v>
      </c>
      <c r="S600" s="53" t="s">
        <v>194</v>
      </c>
      <c r="T600" s="412">
        <v>94.4</v>
      </c>
      <c r="U600" s="412">
        <v>94.7</v>
      </c>
      <c r="V600" s="412">
        <v>94.3</v>
      </c>
      <c r="W600" s="412">
        <v>86.849000000000004</v>
      </c>
      <c r="X600" s="412">
        <v>90.465999999999994</v>
      </c>
      <c r="Y600" s="412">
        <v>91.308058727569318</v>
      </c>
      <c r="Z600" s="413">
        <v>130.21509597600001</v>
      </c>
      <c r="AA600" s="413">
        <v>202.3282161275088</v>
      </c>
      <c r="AB600" s="413">
        <v>386.60861995274405</v>
      </c>
      <c r="AC600" s="411">
        <v>155.38</v>
      </c>
      <c r="AD600" s="411">
        <v>296.89999999999998</v>
      </c>
    </row>
    <row r="601" spans="1:30" s="228" customFormat="1" ht="13.5" hidden="1" customHeight="1" outlineLevel="1">
      <c r="A601" s="414" t="s">
        <v>1615</v>
      </c>
      <c r="B601" s="31" t="s">
        <v>1567</v>
      </c>
      <c r="C601" s="31">
        <v>100</v>
      </c>
      <c r="D601" s="31">
        <v>4</v>
      </c>
      <c r="E601" s="31" t="s">
        <v>1614</v>
      </c>
      <c r="F601" s="53">
        <v>75</v>
      </c>
      <c r="G601" s="411">
        <v>1487</v>
      </c>
      <c r="H601" s="412">
        <v>63.2</v>
      </c>
      <c r="I601" s="412">
        <v>31.6</v>
      </c>
      <c r="J601" s="412">
        <v>112.7</v>
      </c>
      <c r="K601" s="412">
        <v>56.35</v>
      </c>
      <c r="L601" s="412">
        <v>154.80000000000001</v>
      </c>
      <c r="M601" s="412">
        <v>77.400000000000006</v>
      </c>
      <c r="N601" s="412">
        <v>203.8</v>
      </c>
      <c r="O601" s="412">
        <v>101.9</v>
      </c>
      <c r="P601" s="412">
        <v>1390</v>
      </c>
      <c r="Q601" s="412">
        <v>695</v>
      </c>
      <c r="R601" s="53" t="s">
        <v>231</v>
      </c>
      <c r="S601" s="53" t="s">
        <v>194</v>
      </c>
      <c r="T601" s="412">
        <v>95.166169676606458</v>
      </c>
      <c r="U601" s="412">
        <v>95.215833683326323</v>
      </c>
      <c r="V601" s="412">
        <v>94.6</v>
      </c>
      <c r="W601" s="412">
        <v>77.400000000000006</v>
      </c>
      <c r="X601" s="412">
        <v>84.5</v>
      </c>
      <c r="Y601" s="412">
        <v>86.1</v>
      </c>
      <c r="Z601" s="413">
        <v>260.39999999999998</v>
      </c>
      <c r="AA601" s="413">
        <v>645.97</v>
      </c>
      <c r="AB601" s="413">
        <v>704.08</v>
      </c>
      <c r="AC601" s="411">
        <v>199</v>
      </c>
      <c r="AD601" s="411">
        <v>268</v>
      </c>
    </row>
    <row r="602" spans="1:30" s="228" customFormat="1" ht="13.5" hidden="1" customHeight="1" outlineLevel="1">
      <c r="A602" s="414" t="s">
        <v>1616</v>
      </c>
      <c r="B602" s="31" t="s">
        <v>1567</v>
      </c>
      <c r="C602" s="31">
        <v>60</v>
      </c>
      <c r="D602" s="31">
        <v>6</v>
      </c>
      <c r="E602" s="31" t="s">
        <v>1617</v>
      </c>
      <c r="F602" s="53">
        <v>50</v>
      </c>
      <c r="G602" s="411">
        <v>987</v>
      </c>
      <c r="H602" s="412">
        <v>65.400000000000006</v>
      </c>
      <c r="I602" s="412">
        <v>32.700000000000003</v>
      </c>
      <c r="J602" s="412">
        <v>93.24</v>
      </c>
      <c r="K602" s="412">
        <v>46.62</v>
      </c>
      <c r="L602" s="412">
        <v>119.4</v>
      </c>
      <c r="M602" s="412">
        <v>59.7</v>
      </c>
      <c r="N602" s="412">
        <v>149.80000000000001</v>
      </c>
      <c r="O602" s="412">
        <v>74.900000000000006</v>
      </c>
      <c r="P602" s="412">
        <v>889.4</v>
      </c>
      <c r="Q602" s="412">
        <v>444.7</v>
      </c>
      <c r="R602" s="53" t="s">
        <v>231</v>
      </c>
      <c r="S602" s="53" t="s">
        <v>194</v>
      </c>
      <c r="T602" s="412">
        <v>93.419613607727868</v>
      </c>
      <c r="U602" s="412">
        <v>93.733431331373382</v>
      </c>
      <c r="V602" s="412">
        <v>93.4</v>
      </c>
      <c r="W602" s="412">
        <v>63.8</v>
      </c>
      <c r="X602" s="412">
        <v>74.5</v>
      </c>
      <c r="Y602" s="412">
        <v>79.400000000000006</v>
      </c>
      <c r="Z602" s="413">
        <v>360.6</v>
      </c>
      <c r="AA602" s="413">
        <v>843.80400000000009</v>
      </c>
      <c r="AB602" s="413">
        <v>829.38</v>
      </c>
      <c r="AC602" s="411">
        <v>234</v>
      </c>
      <c r="AD602" s="411">
        <v>230</v>
      </c>
    </row>
    <row r="603" spans="1:30" s="228" customFormat="1" ht="13.5" hidden="1" customHeight="1" outlineLevel="1">
      <c r="A603" s="414" t="s">
        <v>1618</v>
      </c>
      <c r="B603" s="31" t="s">
        <v>1567</v>
      </c>
      <c r="C603" s="31">
        <v>75</v>
      </c>
      <c r="D603" s="31">
        <v>6</v>
      </c>
      <c r="E603" s="31" t="s">
        <v>1614</v>
      </c>
      <c r="F603" s="53">
        <v>60</v>
      </c>
      <c r="G603" s="411">
        <v>987</v>
      </c>
      <c r="H603" s="412">
        <v>79.2</v>
      </c>
      <c r="I603" s="412">
        <v>39.6</v>
      </c>
      <c r="J603" s="412">
        <v>112.6</v>
      </c>
      <c r="K603" s="412">
        <v>56.3</v>
      </c>
      <c r="L603" s="412">
        <v>143.6</v>
      </c>
      <c r="M603" s="412">
        <v>71.8</v>
      </c>
      <c r="N603" s="412">
        <v>180</v>
      </c>
      <c r="O603" s="412">
        <v>90</v>
      </c>
      <c r="P603" s="412">
        <v>1110</v>
      </c>
      <c r="Q603" s="412">
        <v>555</v>
      </c>
      <c r="R603" s="53" t="s">
        <v>231</v>
      </c>
      <c r="S603" s="53" t="s">
        <v>194</v>
      </c>
      <c r="T603" s="412">
        <v>93.382910321488993</v>
      </c>
      <c r="U603" s="412">
        <v>93.937817258883243</v>
      </c>
      <c r="V603" s="412">
        <v>93.7</v>
      </c>
      <c r="W603" s="412">
        <v>64.099999999999994</v>
      </c>
      <c r="X603" s="412">
        <v>74.86</v>
      </c>
      <c r="Y603" s="412">
        <v>79.8</v>
      </c>
      <c r="Z603" s="413">
        <v>433.05</v>
      </c>
      <c r="AA603" s="413">
        <v>1121.5995</v>
      </c>
      <c r="AB603" s="413">
        <v>1138.9215000000002</v>
      </c>
      <c r="AC603" s="411">
        <v>259</v>
      </c>
      <c r="AD603" s="411">
        <v>263</v>
      </c>
    </row>
    <row r="604" spans="1:30" s="228" customFormat="1" ht="13.5" customHeight="1" outlineLevel="1">
      <c r="A604" s="414" t="s">
        <v>1619</v>
      </c>
      <c r="B604" s="31" t="s">
        <v>1567</v>
      </c>
      <c r="C604" s="31">
        <v>125</v>
      </c>
      <c r="D604" s="31">
        <v>4</v>
      </c>
      <c r="E604" s="31" t="s">
        <v>1620</v>
      </c>
      <c r="F604" s="53">
        <v>100</v>
      </c>
      <c r="G604" s="411">
        <v>1489</v>
      </c>
      <c r="H604" s="412"/>
      <c r="I604" s="412">
        <v>48.96</v>
      </c>
      <c r="J604" s="412"/>
      <c r="K604" s="412">
        <v>80.3</v>
      </c>
      <c r="L604" s="412"/>
      <c r="M604" s="412">
        <v>107.04</v>
      </c>
      <c r="N604" s="412"/>
      <c r="O604" s="412">
        <v>138.19999999999999</v>
      </c>
      <c r="P604" s="412"/>
      <c r="Q604" s="412">
        <v>903</v>
      </c>
      <c r="R604" s="53" t="s">
        <v>231</v>
      </c>
      <c r="S604" s="53" t="s">
        <v>194</v>
      </c>
      <c r="T604" s="412">
        <v>94.694248338870452</v>
      </c>
      <c r="U604" s="412">
        <v>95.138081395348848</v>
      </c>
      <c r="V604" s="412">
        <v>95</v>
      </c>
      <c r="W604" s="412">
        <v>73.5</v>
      </c>
      <c r="X604" s="412">
        <v>82.3</v>
      </c>
      <c r="Y604" s="412">
        <v>85.13</v>
      </c>
      <c r="Z604" s="413">
        <v>352.85</v>
      </c>
      <c r="AA604" s="413">
        <v>645.71550000000002</v>
      </c>
      <c r="AB604" s="413">
        <v>952.69500000000005</v>
      </c>
      <c r="AC604" s="411">
        <v>183</v>
      </c>
      <c r="AD604" s="411">
        <v>270</v>
      </c>
    </row>
    <row r="605" spans="1:30" s="228" customFormat="1" ht="13.5" hidden="1" customHeight="1" outlineLevel="1">
      <c r="A605" s="414" t="s">
        <v>1621</v>
      </c>
      <c r="B605" s="31" t="s">
        <v>1567</v>
      </c>
      <c r="C605" s="31">
        <v>150</v>
      </c>
      <c r="D605" s="31">
        <v>4</v>
      </c>
      <c r="E605" s="31" t="s">
        <v>1622</v>
      </c>
      <c r="F605" s="53">
        <v>125</v>
      </c>
      <c r="G605" s="411">
        <v>1486</v>
      </c>
      <c r="H605" s="412"/>
      <c r="I605" s="412">
        <v>53.9</v>
      </c>
      <c r="J605" s="412"/>
      <c r="K605" s="412">
        <v>96.8</v>
      </c>
      <c r="L605" s="412"/>
      <c r="M605" s="412">
        <v>132.5</v>
      </c>
      <c r="N605" s="412"/>
      <c r="O605" s="412">
        <v>172.5</v>
      </c>
      <c r="P605" s="412"/>
      <c r="Q605" s="412">
        <v>1034</v>
      </c>
      <c r="R605" s="53" t="s">
        <v>2179</v>
      </c>
      <c r="S605" s="53" t="s">
        <v>194</v>
      </c>
      <c r="T605" s="412">
        <v>95.091205007824726</v>
      </c>
      <c r="U605" s="412">
        <v>95.51873761085028</v>
      </c>
      <c r="V605" s="412">
        <v>95.3</v>
      </c>
      <c r="W605" s="412">
        <v>76.5</v>
      </c>
      <c r="X605" s="412">
        <v>83.45</v>
      </c>
      <c r="Y605" s="412">
        <v>85.66</v>
      </c>
      <c r="Z605" s="413">
        <v>441.9</v>
      </c>
      <c r="AA605" s="413">
        <v>733.55399999999997</v>
      </c>
      <c r="AB605" s="413">
        <v>1011.9509999999999</v>
      </c>
      <c r="AC605" s="411">
        <v>166</v>
      </c>
      <c r="AD605" s="411">
        <v>229</v>
      </c>
    </row>
    <row r="606" spans="1:30" s="228" customFormat="1" ht="13.5" hidden="1" customHeight="1" outlineLevel="1">
      <c r="A606" s="414" t="s">
        <v>1623</v>
      </c>
      <c r="B606" s="31" t="s">
        <v>1567</v>
      </c>
      <c r="C606" s="31">
        <v>200</v>
      </c>
      <c r="D606" s="31">
        <v>4</v>
      </c>
      <c r="E606" s="31" t="s">
        <v>1624</v>
      </c>
      <c r="F606" s="53">
        <v>150</v>
      </c>
      <c r="G606" s="411">
        <v>1489.4</v>
      </c>
      <c r="H606" s="412"/>
      <c r="I606" s="412">
        <v>75.599999999999994</v>
      </c>
      <c r="J606" s="412"/>
      <c r="K606" s="412">
        <v>121.65</v>
      </c>
      <c r="L606" s="412"/>
      <c r="M606" s="412">
        <v>162.1</v>
      </c>
      <c r="N606" s="412"/>
      <c r="O606" s="412">
        <v>207.36</v>
      </c>
      <c r="P606" s="412"/>
      <c r="Q606" s="412">
        <v>1522</v>
      </c>
      <c r="R606" s="53" t="s">
        <v>222</v>
      </c>
      <c r="S606" s="53" t="s">
        <v>194</v>
      </c>
      <c r="T606" s="412">
        <v>95.371387133533617</v>
      </c>
      <c r="U606" s="412">
        <v>95.668186056148343</v>
      </c>
      <c r="V606" s="412">
        <v>95.5</v>
      </c>
      <c r="W606" s="412">
        <v>72.5</v>
      </c>
      <c r="X606" s="412">
        <v>91.3</v>
      </c>
      <c r="Y606" s="412">
        <v>84.93</v>
      </c>
      <c r="Z606" s="413">
        <v>529.14</v>
      </c>
      <c r="AA606" s="413">
        <v>1301.6844000000001</v>
      </c>
      <c r="AB606" s="413">
        <v>1645.6254000000001</v>
      </c>
      <c r="AC606" s="411">
        <v>246</v>
      </c>
      <c r="AD606" s="411">
        <v>311</v>
      </c>
    </row>
    <row r="607" spans="1:30" s="228" customFormat="1" ht="13.5" hidden="1" customHeight="1" outlineLevel="1">
      <c r="A607" s="414" t="s">
        <v>1625</v>
      </c>
      <c r="B607" s="31" t="s">
        <v>1567</v>
      </c>
      <c r="C607" s="31">
        <v>250</v>
      </c>
      <c r="D607" s="31">
        <v>4</v>
      </c>
      <c r="E607" s="31" t="s">
        <v>1626</v>
      </c>
      <c r="F607" s="53">
        <v>200</v>
      </c>
      <c r="G607" s="411">
        <v>1494</v>
      </c>
      <c r="H607" s="412"/>
      <c r="I607" s="412">
        <v>84.3</v>
      </c>
      <c r="J607" s="412"/>
      <c r="K607" s="412">
        <v>127.01</v>
      </c>
      <c r="L607" s="412"/>
      <c r="M607" s="412">
        <v>165.6</v>
      </c>
      <c r="N607" s="412"/>
      <c r="O607" s="412">
        <v>209</v>
      </c>
      <c r="P607" s="412"/>
      <c r="Q607" s="412">
        <v>1993</v>
      </c>
      <c r="R607" s="53" t="s">
        <v>222</v>
      </c>
      <c r="S607" s="53" t="s">
        <v>989</v>
      </c>
      <c r="T607" s="412">
        <v>95.008999896790186</v>
      </c>
      <c r="U607" s="412">
        <v>95.67146248322841</v>
      </c>
      <c r="V607" s="412">
        <v>95.8</v>
      </c>
      <c r="W607" s="412">
        <v>69.7</v>
      </c>
      <c r="X607" s="412">
        <v>79.599999999999994</v>
      </c>
      <c r="Y607" s="412">
        <v>83.94</v>
      </c>
      <c r="Z607" s="413">
        <v>527.6</v>
      </c>
      <c r="AA607" s="413">
        <v>733.36400000000003</v>
      </c>
      <c r="AB607" s="413">
        <v>1076.3040000000001</v>
      </c>
      <c r="AC607" s="411">
        <v>139</v>
      </c>
      <c r="AD607" s="411">
        <v>204</v>
      </c>
    </row>
    <row r="608" spans="1:30" s="228" customFormat="1" ht="13.5" hidden="1" customHeight="1" outlineLevel="1">
      <c r="A608" s="414" t="s">
        <v>1627</v>
      </c>
      <c r="B608" s="31" t="s">
        <v>1567</v>
      </c>
      <c r="C608" s="31">
        <v>100</v>
      </c>
      <c r="D608" s="31">
        <v>6</v>
      </c>
      <c r="E608" s="31" t="s">
        <v>1620</v>
      </c>
      <c r="F608" s="53">
        <v>75</v>
      </c>
      <c r="G608" s="411">
        <v>992</v>
      </c>
      <c r="H608" s="412"/>
      <c r="I608" s="412">
        <v>45.4</v>
      </c>
      <c r="J608" s="412"/>
      <c r="K608" s="412">
        <v>62.759440681733778</v>
      </c>
      <c r="L608" s="412"/>
      <c r="M608" s="412">
        <v>84.899577289813649</v>
      </c>
      <c r="N608" s="412"/>
      <c r="O608" s="412">
        <v>109.53</v>
      </c>
      <c r="P608" s="412"/>
      <c r="Q608" s="412">
        <v>791.58</v>
      </c>
      <c r="R608" s="53" t="s">
        <v>222</v>
      </c>
      <c r="S608" s="53" t="s">
        <v>194</v>
      </c>
      <c r="T608" s="412">
        <v>93.606260527704492</v>
      </c>
      <c r="U608" s="412">
        <v>89.525354614151595</v>
      </c>
      <c r="V608" s="412">
        <v>94.1</v>
      </c>
      <c r="W608" s="412">
        <v>71.927822303640937</v>
      </c>
      <c r="X608" s="412">
        <v>79.211174719487062</v>
      </c>
      <c r="Y608" s="412">
        <v>82</v>
      </c>
      <c r="Z608" s="413">
        <v>397.20663947999998</v>
      </c>
      <c r="AA608" s="413">
        <v>795.19577603977552</v>
      </c>
      <c r="AB608" s="413">
        <v>1195.8620853496463</v>
      </c>
      <c r="AC608" s="411">
        <v>200.197</v>
      </c>
      <c r="AD608" s="411">
        <v>301.06799999999998</v>
      </c>
    </row>
    <row r="609" spans="1:30" s="228" customFormat="1" ht="13.5" hidden="1" customHeight="1" outlineLevel="1">
      <c r="A609" s="414" t="s">
        <v>1628</v>
      </c>
      <c r="B609" s="31" t="s">
        <v>1567</v>
      </c>
      <c r="C609" s="31">
        <v>125</v>
      </c>
      <c r="D609" s="31">
        <v>6</v>
      </c>
      <c r="E609" s="31" t="s">
        <v>1622</v>
      </c>
      <c r="F609" s="53">
        <v>100</v>
      </c>
      <c r="G609" s="411">
        <v>990</v>
      </c>
      <c r="H609" s="412"/>
      <c r="I609" s="412">
        <v>46.29</v>
      </c>
      <c r="J609" s="412"/>
      <c r="K609" s="412">
        <v>77.717670364500805</v>
      </c>
      <c r="L609" s="412"/>
      <c r="M609" s="412">
        <v>107.23938193343899</v>
      </c>
      <c r="N609" s="412"/>
      <c r="O609" s="412">
        <v>139.88</v>
      </c>
      <c r="P609" s="412"/>
      <c r="Q609" s="412">
        <v>888.92</v>
      </c>
      <c r="R609" s="53" t="s">
        <v>231</v>
      </c>
      <c r="S609" s="53" t="s">
        <v>194</v>
      </c>
      <c r="T609" s="412">
        <v>95.055287659574461</v>
      </c>
      <c r="U609" s="412">
        <v>95.075012765957453</v>
      </c>
      <c r="V609" s="412">
        <v>94.6</v>
      </c>
      <c r="W609" s="412">
        <v>75.65596853266446</v>
      </c>
      <c r="X609" s="412">
        <v>82.216736974119257</v>
      </c>
      <c r="Y609" s="412">
        <v>84.49</v>
      </c>
      <c r="Z609" s="413">
        <v>530.6537321400001</v>
      </c>
      <c r="AA609" s="413">
        <v>1025.1168797480523</v>
      </c>
      <c r="AB609" s="413">
        <v>1212.5437779399003</v>
      </c>
      <c r="AC609" s="411">
        <v>193.18</v>
      </c>
      <c r="AD609" s="411">
        <v>228.5</v>
      </c>
    </row>
    <row r="610" spans="1:30" s="228" customFormat="1" ht="13.5" hidden="1" customHeight="1" outlineLevel="1">
      <c r="A610" s="414" t="s">
        <v>1629</v>
      </c>
      <c r="B610" s="31" t="s">
        <v>1567</v>
      </c>
      <c r="C610" s="31">
        <v>150</v>
      </c>
      <c r="D610" s="31">
        <v>6</v>
      </c>
      <c r="E610" s="31" t="s">
        <v>1624</v>
      </c>
      <c r="F610" s="53">
        <v>125</v>
      </c>
      <c r="G610" s="411">
        <v>994</v>
      </c>
      <c r="H610" s="412"/>
      <c r="I610" s="412">
        <v>65.680000000000007</v>
      </c>
      <c r="J610" s="412"/>
      <c r="K610" s="412">
        <v>89.183966912274457</v>
      </c>
      <c r="L610" s="412"/>
      <c r="M610" s="412">
        <v>115.45375954866269</v>
      </c>
      <c r="N610" s="412"/>
      <c r="O610" s="412">
        <v>145.01</v>
      </c>
      <c r="P610" s="412"/>
      <c r="Q610" s="412">
        <v>1215</v>
      </c>
      <c r="R610" s="53" t="s">
        <v>222</v>
      </c>
      <c r="S610" s="53" t="s">
        <v>194</v>
      </c>
      <c r="T610" s="412">
        <v>94.123502582218066</v>
      </c>
      <c r="U610" s="412">
        <v>94.812475203859321</v>
      </c>
      <c r="V610" s="412">
        <v>94.9</v>
      </c>
      <c r="W610" s="412">
        <v>66.297466743782522</v>
      </c>
      <c r="X610" s="412">
        <v>76.248791208791204</v>
      </c>
      <c r="Y610" s="412">
        <v>80.86</v>
      </c>
      <c r="Z610" s="413">
        <v>528.58118292000006</v>
      </c>
      <c r="AA610" s="413">
        <v>1469.4556885176</v>
      </c>
      <c r="AB610" s="413">
        <v>1850.0341402200002</v>
      </c>
      <c r="AC610" s="411">
        <v>278</v>
      </c>
      <c r="AD610" s="411">
        <v>350</v>
      </c>
    </row>
    <row r="611" spans="1:30" s="228" customFormat="1" ht="13.5" hidden="1" customHeight="1" outlineLevel="1">
      <c r="A611" s="414" t="s">
        <v>1630</v>
      </c>
      <c r="B611" s="31" t="s">
        <v>1567</v>
      </c>
      <c r="C611" s="31">
        <v>200</v>
      </c>
      <c r="D611" s="31">
        <v>6</v>
      </c>
      <c r="E611" s="31" t="s">
        <v>1626</v>
      </c>
      <c r="F611" s="53">
        <v>150</v>
      </c>
      <c r="G611" s="411">
        <v>990</v>
      </c>
      <c r="H611" s="412"/>
      <c r="I611" s="412">
        <v>87</v>
      </c>
      <c r="J611" s="412"/>
      <c r="K611" s="412">
        <v>132</v>
      </c>
      <c r="L611" s="412"/>
      <c r="M611" s="412">
        <v>168.5</v>
      </c>
      <c r="N611" s="412"/>
      <c r="O611" s="412">
        <v>214</v>
      </c>
      <c r="P611" s="412"/>
      <c r="Q611" s="412">
        <v>1396</v>
      </c>
      <c r="R611" s="53" t="s">
        <v>231</v>
      </c>
      <c r="S611" s="53" t="s">
        <v>194</v>
      </c>
      <c r="T611" s="412">
        <v>95.3</v>
      </c>
      <c r="U611" s="412">
        <v>95.5</v>
      </c>
      <c r="V611" s="412">
        <v>95.2</v>
      </c>
      <c r="W611" s="412">
        <v>67.3</v>
      </c>
      <c r="X611" s="412">
        <v>78.8</v>
      </c>
      <c r="Y611" s="412">
        <v>83</v>
      </c>
      <c r="Z611" s="413">
        <v>795.2</v>
      </c>
      <c r="AA611" s="413">
        <v>1595.6</v>
      </c>
      <c r="AB611" s="413">
        <v>2464.5</v>
      </c>
      <c r="AC611" s="411">
        <v>201</v>
      </c>
      <c r="AD611" s="411">
        <v>310</v>
      </c>
    </row>
    <row r="612" spans="1:30" s="228" customFormat="1" ht="13.5" hidden="1" customHeight="1" outlineLevel="1">
      <c r="A612" s="414" t="s">
        <v>1631</v>
      </c>
      <c r="B612" s="31" t="s">
        <v>1567</v>
      </c>
      <c r="C612" s="31">
        <v>250</v>
      </c>
      <c r="D612" s="31">
        <v>6</v>
      </c>
      <c r="E612" s="31" t="s">
        <v>1626</v>
      </c>
      <c r="F612" s="53">
        <v>200</v>
      </c>
      <c r="G612" s="411">
        <v>987</v>
      </c>
      <c r="H612" s="412"/>
      <c r="I612" s="412">
        <v>86.7</v>
      </c>
      <c r="J612" s="412"/>
      <c r="K612" s="412">
        <v>155</v>
      </c>
      <c r="L612" s="412"/>
      <c r="M612" s="412">
        <v>213</v>
      </c>
      <c r="N612" s="412"/>
      <c r="O612" s="412">
        <v>279</v>
      </c>
      <c r="P612" s="412"/>
      <c r="Q612" s="412">
        <v>1608</v>
      </c>
      <c r="R612" s="53" t="s">
        <v>2179</v>
      </c>
      <c r="S612" s="53" t="s">
        <v>194</v>
      </c>
      <c r="T612" s="412">
        <v>96.2</v>
      </c>
      <c r="U612" s="412">
        <v>96.2</v>
      </c>
      <c r="V612" s="412">
        <v>95.5</v>
      </c>
      <c r="W612" s="412">
        <v>76.099999999999994</v>
      </c>
      <c r="X612" s="412">
        <v>83.1</v>
      </c>
      <c r="Y612" s="412">
        <v>85.2</v>
      </c>
      <c r="Z612" s="413">
        <v>1063.5</v>
      </c>
      <c r="AA612" s="413">
        <v>1278</v>
      </c>
      <c r="AB612" s="413">
        <v>1981.8</v>
      </c>
      <c r="AC612" s="411">
        <v>120</v>
      </c>
      <c r="AD612" s="411">
        <v>186</v>
      </c>
    </row>
    <row r="613" spans="1:30" s="228" customFormat="1" ht="13.5" hidden="1" customHeight="1" outlineLevel="1">
      <c r="A613" s="414" t="s">
        <v>1698</v>
      </c>
      <c r="B613" s="31" t="s">
        <v>1699</v>
      </c>
      <c r="C613" s="31">
        <v>3</v>
      </c>
      <c r="D613" s="31">
        <v>2</v>
      </c>
      <c r="E613" s="31" t="s">
        <v>1700</v>
      </c>
      <c r="F613" s="53">
        <v>2</v>
      </c>
      <c r="G613" s="411">
        <v>2943</v>
      </c>
      <c r="H613" s="412">
        <v>2.96</v>
      </c>
      <c r="I613" s="412">
        <v>1.48</v>
      </c>
      <c r="J613" s="412">
        <v>4.04</v>
      </c>
      <c r="K613" s="412">
        <v>2.02</v>
      </c>
      <c r="L613" s="412">
        <v>5.04</v>
      </c>
      <c r="M613" s="412">
        <v>2.52</v>
      </c>
      <c r="N613" s="412">
        <v>6.18</v>
      </c>
      <c r="O613" s="412">
        <v>3.09</v>
      </c>
      <c r="P613" s="412">
        <v>61.5</v>
      </c>
      <c r="Q613" s="412">
        <v>30.75</v>
      </c>
      <c r="R613" s="53" t="s">
        <v>202</v>
      </c>
      <c r="S613" s="53" t="s">
        <v>194</v>
      </c>
      <c r="T613" s="412">
        <v>81.905517087335255</v>
      </c>
      <c r="U613" s="412">
        <v>83.84266249720794</v>
      </c>
      <c r="V613" s="412">
        <v>84.2</v>
      </c>
      <c r="W613" s="412">
        <v>64.2</v>
      </c>
      <c r="X613" s="412">
        <v>75.83</v>
      </c>
      <c r="Y613" s="412">
        <v>81.8</v>
      </c>
      <c r="Z613" s="413">
        <v>3.5698000800000003</v>
      </c>
      <c r="AA613" s="413">
        <v>10.14885312</v>
      </c>
      <c r="AB613" s="413">
        <v>18.269410740000001</v>
      </c>
      <c r="AC613" s="411">
        <v>284.29752066115702</v>
      </c>
      <c r="AD613" s="411">
        <v>511.77685950413223</v>
      </c>
    </row>
    <row r="614" spans="1:30" s="228" customFormat="1" ht="13.5" hidden="1" customHeight="1" outlineLevel="1">
      <c r="A614" s="414" t="s">
        <v>1701</v>
      </c>
      <c r="B614" s="31" t="s">
        <v>1699</v>
      </c>
      <c r="C614" s="31">
        <v>5</v>
      </c>
      <c r="D614" s="31">
        <v>2</v>
      </c>
      <c r="E614" s="31" t="s">
        <v>1702</v>
      </c>
      <c r="F614" s="53">
        <v>3</v>
      </c>
      <c r="G614" s="411">
        <v>2938</v>
      </c>
      <c r="H614" s="412">
        <v>3.88</v>
      </c>
      <c r="I614" s="412">
        <v>1.94</v>
      </c>
      <c r="J614" s="412">
        <v>5.56</v>
      </c>
      <c r="K614" s="412">
        <v>2.78</v>
      </c>
      <c r="L614" s="412">
        <v>7.1</v>
      </c>
      <c r="M614" s="412">
        <v>3.55</v>
      </c>
      <c r="N614" s="412">
        <v>8.86</v>
      </c>
      <c r="O614" s="412">
        <v>4.43</v>
      </c>
      <c r="P614" s="412">
        <v>84.66</v>
      </c>
      <c r="Q614" s="412">
        <v>42.33</v>
      </c>
      <c r="R614" s="53" t="s">
        <v>193</v>
      </c>
      <c r="S614" s="53" t="s">
        <v>194</v>
      </c>
      <c r="T614" s="412">
        <v>84.437953138815203</v>
      </c>
      <c r="U614" s="412">
        <v>85.852530946065428</v>
      </c>
      <c r="V614" s="412">
        <v>85.9</v>
      </c>
      <c r="W614" s="412">
        <v>68.599999999999994</v>
      </c>
      <c r="X614" s="412">
        <v>79.5</v>
      </c>
      <c r="Y614" s="412">
        <v>84.9</v>
      </c>
      <c r="Z614" s="413">
        <v>5.3620757399999999</v>
      </c>
      <c r="AA614" s="413">
        <v>15.038889180000002</v>
      </c>
      <c r="AB614" s="413">
        <v>28.838674200000003</v>
      </c>
      <c r="AC614" s="411">
        <v>280.4676753782669</v>
      </c>
      <c r="AD614" s="411">
        <v>537.82668500687771</v>
      </c>
    </row>
    <row r="615" spans="1:30" s="228" customFormat="1" ht="13.5" hidden="1" customHeight="1" outlineLevel="1">
      <c r="A615" s="414" t="s">
        <v>1703</v>
      </c>
      <c r="B615" s="31" t="s">
        <v>1699</v>
      </c>
      <c r="C615" s="31">
        <v>3</v>
      </c>
      <c r="D615" s="31">
        <v>4</v>
      </c>
      <c r="E615" s="31" t="s">
        <v>1700</v>
      </c>
      <c r="F615" s="53">
        <v>2</v>
      </c>
      <c r="G615" s="411">
        <v>1472</v>
      </c>
      <c r="H615" s="412">
        <v>3.7</v>
      </c>
      <c r="I615" s="412">
        <v>1.85</v>
      </c>
      <c r="J615" s="412">
        <v>4.68</v>
      </c>
      <c r="K615" s="412">
        <v>2.34</v>
      </c>
      <c r="L615" s="412">
        <v>5.6</v>
      </c>
      <c r="M615" s="412">
        <v>2.8</v>
      </c>
      <c r="N615" s="412">
        <v>6.7</v>
      </c>
      <c r="O615" s="412">
        <v>3.35</v>
      </c>
      <c r="P615" s="412">
        <v>61.74</v>
      </c>
      <c r="Q615" s="412">
        <v>30.87</v>
      </c>
      <c r="R615" s="53" t="s">
        <v>202</v>
      </c>
      <c r="S615" s="53" t="s">
        <v>194</v>
      </c>
      <c r="T615" s="412">
        <v>81.565937072503417</v>
      </c>
      <c r="U615" s="412">
        <v>84.405380756953946</v>
      </c>
      <c r="V615" s="412">
        <v>85.3</v>
      </c>
      <c r="W615" s="412">
        <v>57.7</v>
      </c>
      <c r="X615" s="412">
        <v>69.8</v>
      </c>
      <c r="Y615" s="412">
        <v>76.900000000000006</v>
      </c>
      <c r="Z615" s="413">
        <v>7.1248489200000007</v>
      </c>
      <c r="AA615" s="413">
        <v>22.768538940000003</v>
      </c>
      <c r="AB615" s="413">
        <v>41.746009200000003</v>
      </c>
      <c r="AC615" s="411">
        <v>319.56521739130437</v>
      </c>
      <c r="AD615" s="411">
        <v>585.92132505175994</v>
      </c>
    </row>
    <row r="616" spans="1:30" s="228" customFormat="1" ht="13.5" hidden="1" customHeight="1" outlineLevel="1">
      <c r="A616" s="414" t="s">
        <v>1704</v>
      </c>
      <c r="B616" s="31" t="s">
        <v>1699</v>
      </c>
      <c r="C616" s="31">
        <v>5</v>
      </c>
      <c r="D616" s="31">
        <v>4</v>
      </c>
      <c r="E616" s="31" t="s">
        <v>1702</v>
      </c>
      <c r="F616" s="53">
        <v>3</v>
      </c>
      <c r="G616" s="411">
        <v>1468</v>
      </c>
      <c r="H616" s="412">
        <v>5.74</v>
      </c>
      <c r="I616" s="412">
        <v>2.87</v>
      </c>
      <c r="J616" s="412">
        <v>7</v>
      </c>
      <c r="K616" s="412">
        <v>3.5</v>
      </c>
      <c r="L616" s="412">
        <v>8.3000000000000007</v>
      </c>
      <c r="M616" s="412">
        <v>4.1500000000000004</v>
      </c>
      <c r="N616" s="412">
        <v>9.9</v>
      </c>
      <c r="O616" s="412">
        <v>4.95</v>
      </c>
      <c r="P616" s="412">
        <v>91.34</v>
      </c>
      <c r="Q616" s="412">
        <v>45.67</v>
      </c>
      <c r="R616" s="53" t="s">
        <v>202</v>
      </c>
      <c r="S616" s="53" t="s">
        <v>989</v>
      </c>
      <c r="T616" s="412">
        <v>84.836310249307488</v>
      </c>
      <c r="U616" s="412">
        <v>86.527080332409966</v>
      </c>
      <c r="V616" s="412">
        <v>86.7</v>
      </c>
      <c r="W616" s="412">
        <v>54.92</v>
      </c>
      <c r="X616" s="412">
        <v>68.16</v>
      </c>
      <c r="Y616" s="412">
        <v>76.099999999999994</v>
      </c>
      <c r="Z616" s="413">
        <v>10.73890272</v>
      </c>
      <c r="AA616" s="413">
        <v>34.724418960000001</v>
      </c>
      <c r="AB616" s="413">
        <v>48.52420398000001</v>
      </c>
      <c r="AC616" s="411">
        <v>323.35164835164835</v>
      </c>
      <c r="AD616" s="411">
        <v>451.85439560439568</v>
      </c>
    </row>
    <row r="617" spans="1:30" s="228" customFormat="1" ht="13.5" hidden="1" customHeight="1" outlineLevel="1">
      <c r="A617" s="414" t="s">
        <v>1705</v>
      </c>
      <c r="B617" s="31" t="s">
        <v>1699</v>
      </c>
      <c r="C617" s="31">
        <v>7.5</v>
      </c>
      <c r="D617" s="31">
        <v>2</v>
      </c>
      <c r="E617" s="31" t="s">
        <v>1706</v>
      </c>
      <c r="F617" s="53">
        <v>5</v>
      </c>
      <c r="G617" s="411">
        <v>2941</v>
      </c>
      <c r="H617" s="412">
        <v>5.7</v>
      </c>
      <c r="I617" s="412">
        <v>2.85</v>
      </c>
      <c r="J617" s="412">
        <v>8.5399999999999991</v>
      </c>
      <c r="K617" s="412">
        <v>4.2699999999999996</v>
      </c>
      <c r="L617" s="412">
        <v>11.1</v>
      </c>
      <c r="M617" s="412">
        <v>5.55</v>
      </c>
      <c r="N617" s="412">
        <v>14</v>
      </c>
      <c r="O617" s="412">
        <v>7</v>
      </c>
      <c r="P617" s="412">
        <v>120</v>
      </c>
      <c r="Q617" s="412">
        <v>60</v>
      </c>
      <c r="R617" s="53" t="s">
        <v>213</v>
      </c>
      <c r="S617" s="53" t="s">
        <v>194</v>
      </c>
      <c r="T617" s="412">
        <v>87.679531079607415</v>
      </c>
      <c r="U617" s="412">
        <v>88.33135223555071</v>
      </c>
      <c r="V617" s="412">
        <v>87.9</v>
      </c>
      <c r="W617" s="412">
        <v>72.599999999999994</v>
      </c>
      <c r="X617" s="412">
        <v>83.12</v>
      </c>
      <c r="Y617" s="412">
        <v>88.1</v>
      </c>
      <c r="Z617" s="413">
        <v>8.93</v>
      </c>
      <c r="AA617" s="413">
        <v>20.717599999999997</v>
      </c>
      <c r="AB617" s="413">
        <v>32.505200000000002</v>
      </c>
      <c r="AC617" s="411">
        <v>232</v>
      </c>
      <c r="AD617" s="411">
        <v>364</v>
      </c>
    </row>
    <row r="618" spans="1:30" s="228" customFormat="1" ht="13.5" hidden="1" customHeight="1" outlineLevel="1">
      <c r="A618" s="414" t="s">
        <v>1707</v>
      </c>
      <c r="B618" s="31" t="s">
        <v>1699</v>
      </c>
      <c r="C618" s="31">
        <v>10</v>
      </c>
      <c r="D618" s="31">
        <v>2</v>
      </c>
      <c r="E618" s="31" t="s">
        <v>1708</v>
      </c>
      <c r="F618" s="53">
        <v>7.5</v>
      </c>
      <c r="G618" s="411">
        <v>2923.4</v>
      </c>
      <c r="H618" s="412">
        <v>7.64</v>
      </c>
      <c r="I618" s="412">
        <v>3.82</v>
      </c>
      <c r="J618" s="412">
        <v>12.2</v>
      </c>
      <c r="K618" s="412">
        <v>6.1</v>
      </c>
      <c r="L618" s="412">
        <v>16.28</v>
      </c>
      <c r="M618" s="412">
        <v>8.14</v>
      </c>
      <c r="N618" s="412">
        <v>20.94</v>
      </c>
      <c r="O618" s="412">
        <v>10.47</v>
      </c>
      <c r="P618" s="412">
        <v>158</v>
      </c>
      <c r="Q618" s="412">
        <v>79</v>
      </c>
      <c r="R618" s="53" t="s">
        <v>222</v>
      </c>
      <c r="S618" s="53" t="s">
        <v>194</v>
      </c>
      <c r="T618" s="412">
        <v>90.26551232876713</v>
      </c>
      <c r="U618" s="412">
        <v>90.255736986301372</v>
      </c>
      <c r="V618" s="412">
        <v>89.2</v>
      </c>
      <c r="W618" s="412">
        <v>75.400000000000006</v>
      </c>
      <c r="X618" s="412">
        <v>84.85</v>
      </c>
      <c r="Y618" s="412">
        <v>89</v>
      </c>
      <c r="Z618" s="413">
        <v>13.48</v>
      </c>
      <c r="AA618" s="413">
        <v>27.634</v>
      </c>
      <c r="AB618" s="413">
        <v>48.3932</v>
      </c>
      <c r="AC618" s="411">
        <v>205</v>
      </c>
      <c r="AD618" s="411">
        <v>359</v>
      </c>
    </row>
    <row r="619" spans="1:30" s="228" customFormat="1" ht="13.5" hidden="1" customHeight="1" outlineLevel="1">
      <c r="A619" s="414" t="s">
        <v>1709</v>
      </c>
      <c r="B619" s="31" t="s">
        <v>1699</v>
      </c>
      <c r="C619" s="31">
        <v>7.5</v>
      </c>
      <c r="D619" s="31">
        <v>4</v>
      </c>
      <c r="E619" s="31" t="s">
        <v>1706</v>
      </c>
      <c r="F619" s="53">
        <v>5</v>
      </c>
      <c r="G619" s="411">
        <v>1469.96</v>
      </c>
      <c r="H619" s="412">
        <v>7.68</v>
      </c>
      <c r="I619" s="412">
        <v>3.84</v>
      </c>
      <c r="J619" s="412">
        <v>10.08</v>
      </c>
      <c r="K619" s="412">
        <v>5.04</v>
      </c>
      <c r="L619" s="412">
        <v>12.4</v>
      </c>
      <c r="M619" s="412">
        <v>6.2</v>
      </c>
      <c r="N619" s="412">
        <v>15.14</v>
      </c>
      <c r="O619" s="412">
        <v>7.57</v>
      </c>
      <c r="P619" s="412">
        <v>126</v>
      </c>
      <c r="Q619" s="412">
        <v>63</v>
      </c>
      <c r="R619" s="53" t="s">
        <v>210</v>
      </c>
      <c r="S619" s="53" t="s">
        <v>194</v>
      </c>
      <c r="T619" s="412">
        <v>87.35299358904706</v>
      </c>
      <c r="U619" s="412">
        <v>88.438422253612956</v>
      </c>
      <c r="V619" s="412">
        <v>88.4</v>
      </c>
      <c r="W619" s="412">
        <v>61.76</v>
      </c>
      <c r="X619" s="412">
        <v>74.400000000000006</v>
      </c>
      <c r="Y619" s="412">
        <v>81.31</v>
      </c>
      <c r="Z619" s="413">
        <v>17.87</v>
      </c>
      <c r="AA619" s="413">
        <v>44.853699999999996</v>
      </c>
      <c r="AB619" s="413">
        <v>55.0396</v>
      </c>
      <c r="AC619" s="411">
        <v>251</v>
      </c>
      <c r="AD619" s="411">
        <v>308</v>
      </c>
    </row>
    <row r="620" spans="1:30" s="228" customFormat="1" ht="13.5" hidden="1" customHeight="1" outlineLevel="1">
      <c r="A620" s="414" t="s">
        <v>1710</v>
      </c>
      <c r="B620" s="31" t="s">
        <v>1699</v>
      </c>
      <c r="C620" s="31">
        <v>10</v>
      </c>
      <c r="D620" s="31">
        <v>4</v>
      </c>
      <c r="E620" s="31" t="s">
        <v>1708</v>
      </c>
      <c r="F620" s="53">
        <v>7.5</v>
      </c>
      <c r="G620" s="411">
        <v>1477</v>
      </c>
      <c r="H620" s="412">
        <v>16.579999999999998</v>
      </c>
      <c r="I620" s="412">
        <v>8.2899999999999991</v>
      </c>
      <c r="J620" s="412">
        <v>15.84</v>
      </c>
      <c r="K620" s="412">
        <v>7.92</v>
      </c>
      <c r="L620" s="412">
        <v>19.22</v>
      </c>
      <c r="M620" s="412">
        <v>9.61</v>
      </c>
      <c r="N620" s="412">
        <v>20.84</v>
      </c>
      <c r="O620" s="412">
        <v>10.42</v>
      </c>
      <c r="P620" s="412">
        <v>154</v>
      </c>
      <c r="Q620" s="412">
        <v>77</v>
      </c>
      <c r="R620" s="53" t="s">
        <v>222</v>
      </c>
      <c r="S620" s="53" t="s">
        <v>194</v>
      </c>
      <c r="T620" s="412">
        <v>89.403508771929822</v>
      </c>
      <c r="U620" s="412">
        <v>90.317192982456149</v>
      </c>
      <c r="V620" s="412">
        <v>89.6</v>
      </c>
      <c r="W620" s="412">
        <v>58.94</v>
      </c>
      <c r="X620" s="412">
        <v>72.099999999999994</v>
      </c>
      <c r="Y620" s="412">
        <v>63.76</v>
      </c>
      <c r="Z620" s="413">
        <v>20</v>
      </c>
      <c r="AA620" s="413">
        <v>41</v>
      </c>
      <c r="AB620" s="413">
        <v>89.2</v>
      </c>
      <c r="AC620" s="411">
        <v>205</v>
      </c>
      <c r="AD620" s="411">
        <v>446</v>
      </c>
    </row>
    <row r="621" spans="1:30" s="228" customFormat="1" ht="13.5" hidden="1" customHeight="1" outlineLevel="1">
      <c r="A621" s="414" t="s">
        <v>1711</v>
      </c>
      <c r="B621" s="31" t="s">
        <v>1699</v>
      </c>
      <c r="C621" s="31">
        <v>3</v>
      </c>
      <c r="D621" s="31">
        <v>6</v>
      </c>
      <c r="E621" s="31" t="s">
        <v>1706</v>
      </c>
      <c r="F621" s="53">
        <v>2</v>
      </c>
      <c r="G621" s="411">
        <v>980</v>
      </c>
      <c r="H621" s="412">
        <v>5.04</v>
      </c>
      <c r="I621" s="412">
        <v>2.52</v>
      </c>
      <c r="J621" s="412">
        <v>5.8</v>
      </c>
      <c r="K621" s="412">
        <v>2.9</v>
      </c>
      <c r="L621" s="412">
        <v>6.58</v>
      </c>
      <c r="M621" s="412">
        <v>3.29</v>
      </c>
      <c r="N621" s="412">
        <v>7.54</v>
      </c>
      <c r="O621" s="412">
        <v>3.77</v>
      </c>
      <c r="P621" s="412">
        <v>59.8</v>
      </c>
      <c r="Q621" s="412">
        <v>29.9</v>
      </c>
      <c r="R621" s="53" t="s">
        <v>193</v>
      </c>
      <c r="S621" s="53" t="s">
        <v>194</v>
      </c>
      <c r="T621" s="412">
        <v>79.7</v>
      </c>
      <c r="U621" s="412">
        <v>81.900000000000006</v>
      </c>
      <c r="V621" s="412">
        <v>82.5</v>
      </c>
      <c r="W621" s="412">
        <v>45.1</v>
      </c>
      <c r="X621" s="412">
        <v>58.2</v>
      </c>
      <c r="Y621" s="412">
        <v>67.2</v>
      </c>
      <c r="Z621" s="413">
        <v>10.7</v>
      </c>
      <c r="AA621" s="413">
        <v>34.9</v>
      </c>
      <c r="AB621" s="413">
        <v>64.599999999999994</v>
      </c>
      <c r="AC621" s="411">
        <v>326</v>
      </c>
      <c r="AD621" s="411">
        <v>602</v>
      </c>
    </row>
    <row r="622" spans="1:30" s="228" customFormat="1" ht="13.5" hidden="1" customHeight="1" outlineLevel="1">
      <c r="A622" s="414" t="s">
        <v>1712</v>
      </c>
      <c r="B622" s="31" t="s">
        <v>1699</v>
      </c>
      <c r="C622" s="31">
        <v>5</v>
      </c>
      <c r="D622" s="31">
        <v>6</v>
      </c>
      <c r="E622" s="31" t="s">
        <v>1708</v>
      </c>
      <c r="F622" s="53">
        <v>3</v>
      </c>
      <c r="G622" s="411">
        <v>976</v>
      </c>
      <c r="H622" s="412">
        <v>7.04</v>
      </c>
      <c r="I622" s="412">
        <v>3.52</v>
      </c>
      <c r="J622" s="412">
        <v>8.2200000000000006</v>
      </c>
      <c r="K622" s="412">
        <v>4.1100000000000003</v>
      </c>
      <c r="L622" s="412">
        <v>9.44</v>
      </c>
      <c r="M622" s="412">
        <v>4.72</v>
      </c>
      <c r="N622" s="412">
        <v>10.96</v>
      </c>
      <c r="O622" s="412">
        <v>5.48</v>
      </c>
      <c r="P622" s="412">
        <v>82.8</v>
      </c>
      <c r="Q622" s="412">
        <v>41.4</v>
      </c>
      <c r="R622" s="53" t="s">
        <v>193</v>
      </c>
      <c r="S622" s="53" t="s">
        <v>194</v>
      </c>
      <c r="T622" s="412">
        <v>81.7</v>
      </c>
      <c r="U622" s="412">
        <v>83.9</v>
      </c>
      <c r="V622" s="412">
        <v>84.4</v>
      </c>
      <c r="W622" s="412">
        <v>48.3</v>
      </c>
      <c r="X622" s="412">
        <v>61.6</v>
      </c>
      <c r="Y622" s="412">
        <v>70.400000000000006</v>
      </c>
      <c r="Z622" s="413">
        <v>16.2</v>
      </c>
      <c r="AA622" s="413">
        <v>50.9</v>
      </c>
      <c r="AB622" s="413">
        <v>99.3</v>
      </c>
      <c r="AC622" s="411">
        <v>314</v>
      </c>
      <c r="AD622" s="411">
        <v>612</v>
      </c>
    </row>
    <row r="623" spans="1:30" s="228" customFormat="1" ht="13.5" hidden="1" customHeight="1" outlineLevel="1">
      <c r="A623" s="414" t="s">
        <v>1713</v>
      </c>
      <c r="B623" s="31" t="s">
        <v>1699</v>
      </c>
      <c r="C623" s="31">
        <v>15</v>
      </c>
      <c r="D623" s="31">
        <v>2</v>
      </c>
      <c r="E623" s="31" t="s">
        <v>1714</v>
      </c>
      <c r="F623" s="53">
        <v>10</v>
      </c>
      <c r="G623" s="411">
        <v>2955</v>
      </c>
      <c r="H623" s="412">
        <v>8.9600000000000009</v>
      </c>
      <c r="I623" s="412">
        <v>4.4800000000000004</v>
      </c>
      <c r="J623" s="412">
        <v>15.9</v>
      </c>
      <c r="K623" s="412">
        <v>7.95</v>
      </c>
      <c r="L623" s="412">
        <v>21.4</v>
      </c>
      <c r="M623" s="412">
        <v>10.7</v>
      </c>
      <c r="N623" s="412">
        <v>27.2</v>
      </c>
      <c r="O623" s="412">
        <v>13.6</v>
      </c>
      <c r="P623" s="412">
        <v>225.4</v>
      </c>
      <c r="Q623" s="412">
        <v>112.7</v>
      </c>
      <c r="R623" s="53" t="s">
        <v>213</v>
      </c>
      <c r="S623" s="53" t="s">
        <v>989</v>
      </c>
      <c r="T623" s="412">
        <v>87.6</v>
      </c>
      <c r="U623" s="412">
        <v>89.6</v>
      </c>
      <c r="V623" s="412">
        <v>90.1</v>
      </c>
      <c r="W623" s="412">
        <v>79.599999999999994</v>
      </c>
      <c r="X623" s="412">
        <v>87.2</v>
      </c>
      <c r="Y623" s="412">
        <v>90.5</v>
      </c>
      <c r="Z623" s="413">
        <v>17.78</v>
      </c>
      <c r="AA623" s="413">
        <v>71.31</v>
      </c>
      <c r="AB623" s="413">
        <v>105.03</v>
      </c>
      <c r="AC623" s="411">
        <v>401</v>
      </c>
      <c r="AD623" s="411">
        <v>591</v>
      </c>
    </row>
    <row r="624" spans="1:30" s="228" customFormat="1" ht="13.5" hidden="1" customHeight="1" outlineLevel="1">
      <c r="A624" s="414" t="s">
        <v>1715</v>
      </c>
      <c r="B624" s="31" t="s">
        <v>1699</v>
      </c>
      <c r="C624" s="31">
        <v>20</v>
      </c>
      <c r="D624" s="31">
        <v>2</v>
      </c>
      <c r="E624" s="31" t="s">
        <v>1716</v>
      </c>
      <c r="F624" s="53">
        <v>15</v>
      </c>
      <c r="G624" s="411">
        <v>2927</v>
      </c>
      <c r="H624" s="412">
        <v>9.4</v>
      </c>
      <c r="I624" s="412">
        <v>4.7</v>
      </c>
      <c r="J624" s="412">
        <v>21.2</v>
      </c>
      <c r="K624" s="412">
        <v>10.6</v>
      </c>
      <c r="L624" s="412">
        <v>30</v>
      </c>
      <c r="M624" s="412">
        <v>15</v>
      </c>
      <c r="N624" s="412">
        <v>39.799999999999997</v>
      </c>
      <c r="O624" s="412">
        <v>19.899999999999999</v>
      </c>
      <c r="P624" s="412">
        <v>251.8</v>
      </c>
      <c r="Q624" s="412">
        <v>125.9</v>
      </c>
      <c r="R624" s="53" t="s">
        <v>2179</v>
      </c>
      <c r="S624" s="53" t="s">
        <v>194</v>
      </c>
      <c r="T624" s="412">
        <v>92.2</v>
      </c>
      <c r="U624" s="412">
        <v>92.2</v>
      </c>
      <c r="V624" s="412">
        <v>91.2</v>
      </c>
      <c r="W624" s="412">
        <v>86.1</v>
      </c>
      <c r="X624" s="412">
        <v>91</v>
      </c>
      <c r="Y624" s="412">
        <v>92.6</v>
      </c>
      <c r="Z624" s="413">
        <v>26.92</v>
      </c>
      <c r="AA624" s="413">
        <v>53.77</v>
      </c>
      <c r="AB624" s="413">
        <v>79.77</v>
      </c>
      <c r="AC624" s="411">
        <v>200</v>
      </c>
      <c r="AD624" s="411">
        <v>296</v>
      </c>
    </row>
    <row r="625" spans="1:30" s="228" customFormat="1" ht="13.5" hidden="1" customHeight="1" outlineLevel="1">
      <c r="A625" s="414" t="s">
        <v>1717</v>
      </c>
      <c r="B625" s="31" t="s">
        <v>1699</v>
      </c>
      <c r="C625" s="31">
        <v>15</v>
      </c>
      <c r="D625" s="31">
        <v>4</v>
      </c>
      <c r="E625" s="31" t="s">
        <v>1714</v>
      </c>
      <c r="F625" s="53">
        <v>10</v>
      </c>
      <c r="G625" s="411">
        <v>1476</v>
      </c>
      <c r="H625" s="412">
        <v>15.5</v>
      </c>
      <c r="I625" s="412">
        <v>7.75</v>
      </c>
      <c r="J625" s="412">
        <v>22.2</v>
      </c>
      <c r="K625" s="412">
        <v>11.1</v>
      </c>
      <c r="L625" s="412">
        <v>26.6</v>
      </c>
      <c r="M625" s="412">
        <v>13.3</v>
      </c>
      <c r="N625" s="412">
        <v>31.8</v>
      </c>
      <c r="O625" s="412">
        <v>15.9</v>
      </c>
      <c r="P625" s="412">
        <v>220</v>
      </c>
      <c r="Q625" s="412">
        <v>110</v>
      </c>
      <c r="R625" s="53" t="s">
        <v>213</v>
      </c>
      <c r="S625" s="53" t="s">
        <v>989</v>
      </c>
      <c r="T625" s="412">
        <v>88.64</v>
      </c>
      <c r="U625" s="412">
        <v>90.1</v>
      </c>
      <c r="V625" s="412">
        <v>90.4</v>
      </c>
      <c r="W625" s="412">
        <v>56.15</v>
      </c>
      <c r="X625" s="412">
        <v>69.268000000000001</v>
      </c>
      <c r="Y625" s="412">
        <v>76.900000000000006</v>
      </c>
      <c r="Z625" s="413">
        <v>35.579990880000004</v>
      </c>
      <c r="AA625" s="413">
        <v>81.833979024000001</v>
      </c>
      <c r="AB625" s="413">
        <v>117.41396990400001</v>
      </c>
      <c r="AC625" s="411">
        <v>230</v>
      </c>
      <c r="AD625" s="411">
        <v>330</v>
      </c>
    </row>
    <row r="626" spans="1:30" s="228" customFormat="1" ht="13.5" hidden="1" customHeight="1" outlineLevel="1">
      <c r="A626" s="414" t="s">
        <v>1718</v>
      </c>
      <c r="B626" s="31" t="s">
        <v>1699</v>
      </c>
      <c r="C626" s="31">
        <v>20</v>
      </c>
      <c r="D626" s="31">
        <v>4</v>
      </c>
      <c r="E626" s="31" t="s">
        <v>1716</v>
      </c>
      <c r="F626" s="53">
        <v>15</v>
      </c>
      <c r="G626" s="411">
        <v>1472</v>
      </c>
      <c r="H626" s="412">
        <v>18.8</v>
      </c>
      <c r="I626" s="412">
        <v>9.4</v>
      </c>
      <c r="J626" s="412">
        <v>27.2</v>
      </c>
      <c r="K626" s="412">
        <v>13.6</v>
      </c>
      <c r="L626" s="412">
        <v>35</v>
      </c>
      <c r="M626" s="412">
        <v>17.5</v>
      </c>
      <c r="N626" s="412">
        <v>43.8</v>
      </c>
      <c r="O626" s="412">
        <v>21.9</v>
      </c>
      <c r="P626" s="412">
        <v>315.60000000000002</v>
      </c>
      <c r="Q626" s="412">
        <v>157.80000000000001</v>
      </c>
      <c r="R626" s="53" t="s">
        <v>222</v>
      </c>
      <c r="S626" s="53" t="s">
        <v>989</v>
      </c>
      <c r="T626" s="412">
        <v>91.401506996770706</v>
      </c>
      <c r="U626" s="412">
        <v>91.893972012917104</v>
      </c>
      <c r="V626" s="412">
        <v>91.5</v>
      </c>
      <c r="W626" s="412">
        <v>67.2</v>
      </c>
      <c r="X626" s="412">
        <v>78.099999999999994</v>
      </c>
      <c r="Y626" s="412">
        <v>83.5</v>
      </c>
      <c r="Z626" s="413">
        <v>53.547001199999997</v>
      </c>
      <c r="AA626" s="413">
        <v>139.98926760000001</v>
      </c>
      <c r="AB626" s="413">
        <v>165.73018139999999</v>
      </c>
      <c r="AC626" s="411">
        <v>261.43250688705234</v>
      </c>
      <c r="AD626" s="411">
        <v>309.50413223140498</v>
      </c>
    </row>
    <row r="627" spans="1:30" s="228" customFormat="1" ht="13.5" hidden="1" customHeight="1" outlineLevel="1">
      <c r="A627" s="414" t="s">
        <v>1719</v>
      </c>
      <c r="B627" s="31" t="s">
        <v>1699</v>
      </c>
      <c r="C627" s="31">
        <v>7.5</v>
      </c>
      <c r="D627" s="31">
        <v>6</v>
      </c>
      <c r="E627" s="31" t="s">
        <v>1714</v>
      </c>
      <c r="F627" s="53">
        <v>5</v>
      </c>
      <c r="G627" s="411">
        <v>982</v>
      </c>
      <c r="H627" s="412">
        <v>10</v>
      </c>
      <c r="I627" s="412">
        <v>5</v>
      </c>
      <c r="J627" s="412">
        <v>11.949588477366241</v>
      </c>
      <c r="K627" s="412">
        <v>5.9747942386831205</v>
      </c>
      <c r="L627" s="412">
        <v>14.277160493827143</v>
      </c>
      <c r="M627" s="412">
        <v>7.1385802469135715</v>
      </c>
      <c r="N627" s="412">
        <v>16.8</v>
      </c>
      <c r="O627" s="412">
        <v>8.4</v>
      </c>
      <c r="P627" s="412">
        <v>118.4</v>
      </c>
      <c r="Q627" s="412">
        <v>59.2</v>
      </c>
      <c r="R627" s="53" t="s">
        <v>213</v>
      </c>
      <c r="S627" s="53" t="s">
        <v>194</v>
      </c>
      <c r="T627" s="412">
        <v>85.2</v>
      </c>
      <c r="U627" s="412">
        <v>86.4</v>
      </c>
      <c r="V627" s="412">
        <v>86.5</v>
      </c>
      <c r="W627" s="412">
        <v>52.2</v>
      </c>
      <c r="X627" s="412">
        <v>64.7</v>
      </c>
      <c r="Y627" s="412">
        <v>73.12</v>
      </c>
      <c r="Z627" s="413">
        <v>26.751373740000005</v>
      </c>
      <c r="AA627" s="413">
        <v>57.836470025880011</v>
      </c>
      <c r="AB627" s="413">
        <v>92.693510009100009</v>
      </c>
      <c r="AC627" s="411">
        <v>216.2</v>
      </c>
      <c r="AD627" s="411">
        <v>346.5</v>
      </c>
    </row>
    <row r="628" spans="1:30" s="228" customFormat="1" ht="13.5" hidden="1" customHeight="1" outlineLevel="1">
      <c r="A628" s="414" t="s">
        <v>1720</v>
      </c>
      <c r="B628" s="31" t="s">
        <v>1699</v>
      </c>
      <c r="C628" s="31">
        <v>10</v>
      </c>
      <c r="D628" s="31">
        <v>6</v>
      </c>
      <c r="E628" s="31" t="s">
        <v>1716</v>
      </c>
      <c r="F628" s="53">
        <v>7.5</v>
      </c>
      <c r="G628" s="411">
        <v>980</v>
      </c>
      <c r="H628" s="412">
        <v>12.48</v>
      </c>
      <c r="I628" s="412">
        <v>6.24</v>
      </c>
      <c r="J628" s="412">
        <v>16.548000000000002</v>
      </c>
      <c r="K628" s="412">
        <v>8.2740000000000009</v>
      </c>
      <c r="L628" s="412">
        <v>19.404</v>
      </c>
      <c r="M628" s="412">
        <v>9.702</v>
      </c>
      <c r="N628" s="412">
        <v>24.56</v>
      </c>
      <c r="O628" s="412">
        <v>12.28</v>
      </c>
      <c r="P628" s="412">
        <v>157.24</v>
      </c>
      <c r="Q628" s="412">
        <v>78.62</v>
      </c>
      <c r="R628" s="53" t="s">
        <v>222</v>
      </c>
      <c r="S628" s="53" t="s">
        <v>194</v>
      </c>
      <c r="T628" s="412">
        <v>0</v>
      </c>
      <c r="U628" s="412">
        <v>0</v>
      </c>
      <c r="V628" s="412">
        <v>88</v>
      </c>
      <c r="W628" s="412">
        <v>0</v>
      </c>
      <c r="X628" s="412">
        <v>0</v>
      </c>
      <c r="Y628" s="412">
        <v>75.56</v>
      </c>
      <c r="Z628" s="413">
        <v>40.204504620000002</v>
      </c>
      <c r="AA628" s="413">
        <v>82.379029966380003</v>
      </c>
      <c r="AB628" s="413">
        <v>124.83096639463801</v>
      </c>
      <c r="AC628" s="411">
        <v>204.9</v>
      </c>
      <c r="AD628" s="411">
        <v>310.49</v>
      </c>
    </row>
    <row r="629" spans="1:30" s="228" customFormat="1" ht="13.5" hidden="1" customHeight="1" outlineLevel="1">
      <c r="A629" s="414" t="s">
        <v>1729</v>
      </c>
      <c r="B629" s="31" t="s">
        <v>1699</v>
      </c>
      <c r="C629" s="31">
        <v>25</v>
      </c>
      <c r="D629" s="31">
        <v>2</v>
      </c>
      <c r="E629" s="31" t="s">
        <v>1730</v>
      </c>
      <c r="F629" s="53">
        <v>20</v>
      </c>
      <c r="G629" s="411">
        <v>2942</v>
      </c>
      <c r="H629" s="412">
        <v>20.56</v>
      </c>
      <c r="I629" s="412">
        <v>10.28</v>
      </c>
      <c r="J629" s="412">
        <v>32.5</v>
      </c>
      <c r="K629" s="412">
        <v>16.25</v>
      </c>
      <c r="L629" s="412">
        <v>44.28</v>
      </c>
      <c r="M629" s="412">
        <v>22.14</v>
      </c>
      <c r="N629" s="412">
        <v>57.82</v>
      </c>
      <c r="O629" s="412">
        <v>28.91</v>
      </c>
      <c r="P629" s="412">
        <v>325.3</v>
      </c>
      <c r="Q629" s="412">
        <v>162.65</v>
      </c>
      <c r="R629" s="53" t="s">
        <v>2179</v>
      </c>
      <c r="S629" s="53" t="s">
        <v>194</v>
      </c>
      <c r="T629" s="412">
        <v>91.697866490707142</v>
      </c>
      <c r="U629" s="412">
        <v>92.526613878807865</v>
      </c>
      <c r="V629" s="412">
        <v>91.9</v>
      </c>
      <c r="W629" s="412">
        <v>76.8</v>
      </c>
      <c r="X629" s="412">
        <v>83.9</v>
      </c>
      <c r="Y629" s="412">
        <v>86.2</v>
      </c>
      <c r="Z629" s="413">
        <v>35.720127660000003</v>
      </c>
      <c r="AA629" s="413">
        <v>52.765185480000007</v>
      </c>
      <c r="AB629" s="413">
        <v>95.595410820000012</v>
      </c>
      <c r="AC629" s="411">
        <v>147.71835639066694</v>
      </c>
      <c r="AD629" s="411">
        <v>267.6233739417716</v>
      </c>
    </row>
    <row r="630" spans="1:30" s="228" customFormat="1" ht="13.5" hidden="1" customHeight="1" outlineLevel="1">
      <c r="A630" s="414" t="s">
        <v>1731</v>
      </c>
      <c r="B630" s="31" t="s">
        <v>1699</v>
      </c>
      <c r="C630" s="31">
        <v>30</v>
      </c>
      <c r="D630" s="31">
        <v>2</v>
      </c>
      <c r="E630" s="31" t="s">
        <v>1732</v>
      </c>
      <c r="F630" s="53">
        <v>25</v>
      </c>
      <c r="G630" s="411">
        <v>2942</v>
      </c>
      <c r="H630" s="412">
        <v>22.74</v>
      </c>
      <c r="I630" s="412">
        <v>11.37</v>
      </c>
      <c r="J630" s="412">
        <v>39.56</v>
      </c>
      <c r="K630" s="412">
        <v>19.78</v>
      </c>
      <c r="L630" s="412">
        <v>53.82</v>
      </c>
      <c r="M630" s="412">
        <v>26.91</v>
      </c>
      <c r="N630" s="412">
        <v>70.08</v>
      </c>
      <c r="O630" s="412">
        <v>35.04</v>
      </c>
      <c r="P630" s="412">
        <v>450</v>
      </c>
      <c r="Q630" s="412">
        <v>225</v>
      </c>
      <c r="R630" s="53" t="s">
        <v>231</v>
      </c>
      <c r="S630" s="53" t="s">
        <v>194</v>
      </c>
      <c r="T630" s="412">
        <v>93.221778741865521</v>
      </c>
      <c r="U630" s="412">
        <v>93.372104121475061</v>
      </c>
      <c r="V630" s="412">
        <v>92.4</v>
      </c>
      <c r="W630" s="412">
        <v>76.900000000000006</v>
      </c>
      <c r="X630" s="412">
        <v>84.73</v>
      </c>
      <c r="Y630" s="412">
        <v>87.7</v>
      </c>
      <c r="Z630" s="413">
        <v>44.652003480000005</v>
      </c>
      <c r="AA630" s="413">
        <v>95.447898420000001</v>
      </c>
      <c r="AB630" s="413">
        <v>129.26511612000002</v>
      </c>
      <c r="AC630" s="411">
        <v>213.75949785265939</v>
      </c>
      <c r="AD630" s="411">
        <v>289.49454905847375</v>
      </c>
    </row>
    <row r="631" spans="1:30" s="228" customFormat="1" ht="13.5" hidden="1" customHeight="1" outlineLevel="1">
      <c r="A631" s="414" t="s">
        <v>1733</v>
      </c>
      <c r="B631" s="31" t="s">
        <v>1699</v>
      </c>
      <c r="C631" s="31">
        <v>25</v>
      </c>
      <c r="D631" s="31">
        <v>4</v>
      </c>
      <c r="E631" s="31" t="s">
        <v>1730</v>
      </c>
      <c r="F631" s="53">
        <v>20</v>
      </c>
      <c r="G631" s="411">
        <v>1477.5</v>
      </c>
      <c r="H631" s="412">
        <v>21.9</v>
      </c>
      <c r="I631" s="412">
        <v>10.95</v>
      </c>
      <c r="J631" s="412">
        <v>33.758695062681205</v>
      </c>
      <c r="K631" s="412">
        <v>16.879347531340603</v>
      </c>
      <c r="L631" s="412">
        <v>44.97808556350514</v>
      </c>
      <c r="M631" s="412">
        <v>22.48904278175257</v>
      </c>
      <c r="N631" s="412">
        <v>57.6</v>
      </c>
      <c r="O631" s="412">
        <v>28.8</v>
      </c>
      <c r="P631" s="412">
        <v>357.62</v>
      </c>
      <c r="Q631" s="412">
        <v>178.81</v>
      </c>
      <c r="R631" s="53" t="s">
        <v>231</v>
      </c>
      <c r="S631" s="53" t="s">
        <v>194</v>
      </c>
      <c r="T631" s="412">
        <v>92.3</v>
      </c>
      <c r="U631" s="412">
        <v>92.63</v>
      </c>
      <c r="V631" s="412">
        <v>92.1</v>
      </c>
      <c r="W631" s="412">
        <v>71.55</v>
      </c>
      <c r="X631" s="412">
        <v>80.31</v>
      </c>
      <c r="Y631" s="412">
        <v>84.1</v>
      </c>
      <c r="Z631" s="413">
        <v>71.100976800000012</v>
      </c>
      <c r="AA631" s="413">
        <v>131.53680708000002</v>
      </c>
      <c r="AB631" s="413">
        <v>213.30293040000004</v>
      </c>
      <c r="AC631" s="411">
        <v>185</v>
      </c>
      <c r="AD631" s="411">
        <v>300</v>
      </c>
    </row>
    <row r="632" spans="1:30" s="228" customFormat="1" ht="13.5" hidden="1" customHeight="1" outlineLevel="1">
      <c r="A632" s="414" t="s">
        <v>1734</v>
      </c>
      <c r="B632" s="31" t="s">
        <v>1699</v>
      </c>
      <c r="C632" s="31">
        <v>30</v>
      </c>
      <c r="D632" s="31">
        <v>4</v>
      </c>
      <c r="E632" s="31" t="s">
        <v>1732</v>
      </c>
      <c r="F632" s="53">
        <v>25</v>
      </c>
      <c r="G632" s="411">
        <v>1472.3</v>
      </c>
      <c r="H632" s="412">
        <v>25.06</v>
      </c>
      <c r="I632" s="412">
        <v>12.53</v>
      </c>
      <c r="J632" s="412">
        <v>41.54</v>
      </c>
      <c r="K632" s="412">
        <v>20.77</v>
      </c>
      <c r="L632" s="412">
        <v>55.647199999999998</v>
      </c>
      <c r="M632" s="412">
        <v>27.823599999999999</v>
      </c>
      <c r="N632" s="412">
        <v>71.66</v>
      </c>
      <c r="O632" s="412">
        <v>35.83</v>
      </c>
      <c r="P632" s="412">
        <v>429.5</v>
      </c>
      <c r="Q632" s="412">
        <v>214.75</v>
      </c>
      <c r="R632" s="53" t="s">
        <v>231</v>
      </c>
      <c r="S632" s="53" t="s">
        <v>194</v>
      </c>
      <c r="T632" s="412">
        <v>93.649000000000001</v>
      </c>
      <c r="U632" s="412">
        <v>93.59</v>
      </c>
      <c r="V632" s="412">
        <v>92.6</v>
      </c>
      <c r="W632" s="412">
        <v>72.41</v>
      </c>
      <c r="X632" s="412">
        <v>81.150000000000006</v>
      </c>
      <c r="Y632" s="412">
        <v>84.94</v>
      </c>
      <c r="Z632" s="413">
        <v>89.144693568000008</v>
      </c>
      <c r="AA632" s="413">
        <v>154.88890507440001</v>
      </c>
      <c r="AB632" s="413">
        <v>236.02840515999361</v>
      </c>
      <c r="AC632" s="411">
        <v>173.75</v>
      </c>
      <c r="AD632" s="411">
        <v>264.77</v>
      </c>
    </row>
    <row r="633" spans="1:30" s="228" customFormat="1" ht="13.5" hidden="1" customHeight="1" outlineLevel="1">
      <c r="A633" s="414" t="s">
        <v>1735</v>
      </c>
      <c r="B633" s="31" t="s">
        <v>1699</v>
      </c>
      <c r="C633" s="31">
        <v>15</v>
      </c>
      <c r="D633" s="31">
        <v>6</v>
      </c>
      <c r="E633" s="31" t="s">
        <v>1730</v>
      </c>
      <c r="F633" s="53">
        <v>10</v>
      </c>
      <c r="G633" s="411">
        <v>988</v>
      </c>
      <c r="H633" s="412">
        <v>22.64</v>
      </c>
      <c r="I633" s="412">
        <v>11.32</v>
      </c>
      <c r="J633" s="412">
        <v>26.92</v>
      </c>
      <c r="K633" s="412">
        <v>13.46</v>
      </c>
      <c r="L633" s="412">
        <v>31.2</v>
      </c>
      <c r="M633" s="412">
        <v>15.6</v>
      </c>
      <c r="N633" s="412">
        <v>36.4</v>
      </c>
      <c r="O633" s="412">
        <v>18.2</v>
      </c>
      <c r="P633" s="412">
        <v>224</v>
      </c>
      <c r="Q633" s="412">
        <v>112</v>
      </c>
      <c r="R633" s="53" t="s">
        <v>213</v>
      </c>
      <c r="S633" s="53" t="s">
        <v>194</v>
      </c>
      <c r="T633" s="412">
        <v>87.1634644642469</v>
      </c>
      <c r="U633" s="412">
        <v>88.790154314279505</v>
      </c>
      <c r="V633" s="412">
        <v>89.1</v>
      </c>
      <c r="W633" s="412">
        <v>45.7</v>
      </c>
      <c r="X633" s="412">
        <v>59.5</v>
      </c>
      <c r="Y633" s="412">
        <v>67.64</v>
      </c>
      <c r="Z633" s="413">
        <v>72.099999999999994</v>
      </c>
      <c r="AA633" s="413">
        <v>137.71099999999998</v>
      </c>
      <c r="AB633" s="413">
        <v>206.20599999999999</v>
      </c>
      <c r="AC633" s="411">
        <v>191</v>
      </c>
      <c r="AD633" s="411">
        <v>286</v>
      </c>
    </row>
    <row r="634" spans="1:30" s="228" customFormat="1" ht="13.5" hidden="1" customHeight="1" outlineLevel="1">
      <c r="A634" s="414" t="s">
        <v>1736</v>
      </c>
      <c r="B634" s="31" t="s">
        <v>1699</v>
      </c>
      <c r="C634" s="31">
        <v>20</v>
      </c>
      <c r="D634" s="31">
        <v>6</v>
      </c>
      <c r="E634" s="31" t="s">
        <v>1732</v>
      </c>
      <c r="F634" s="53">
        <v>15</v>
      </c>
      <c r="G634" s="411">
        <v>983</v>
      </c>
      <c r="H634" s="412">
        <v>24.24</v>
      </c>
      <c r="I634" s="412">
        <v>12.12</v>
      </c>
      <c r="J634" s="412">
        <v>32.4</v>
      </c>
      <c r="K634" s="412">
        <v>16.2</v>
      </c>
      <c r="L634" s="412">
        <v>40.200000000000003</v>
      </c>
      <c r="M634" s="412">
        <v>20.100000000000001</v>
      </c>
      <c r="N634" s="412">
        <v>49.5</v>
      </c>
      <c r="O634" s="412">
        <v>24.75</v>
      </c>
      <c r="P634" s="412">
        <v>298</v>
      </c>
      <c r="Q634" s="412">
        <v>149</v>
      </c>
      <c r="R634" s="53" t="s">
        <v>222</v>
      </c>
      <c r="S634" s="53" t="s">
        <v>194</v>
      </c>
      <c r="T634" s="412">
        <v>90.036050665800573</v>
      </c>
      <c r="U634" s="412">
        <v>90.720363754465723</v>
      </c>
      <c r="V634" s="412">
        <v>90.3</v>
      </c>
      <c r="W634" s="412">
        <v>56.9</v>
      </c>
      <c r="X634" s="412">
        <v>68.5</v>
      </c>
      <c r="Y634" s="412">
        <v>74.36</v>
      </c>
      <c r="Z634" s="413">
        <v>108.7</v>
      </c>
      <c r="AA634" s="413">
        <v>208.70400000000001</v>
      </c>
      <c r="AB634" s="413">
        <v>260.88</v>
      </c>
      <c r="AC634" s="411">
        <v>192</v>
      </c>
      <c r="AD634" s="411">
        <v>240</v>
      </c>
    </row>
    <row r="635" spans="1:30" s="228" customFormat="1" ht="13.5" hidden="1" customHeight="1" outlineLevel="1">
      <c r="A635" s="414" t="s">
        <v>1721</v>
      </c>
      <c r="B635" s="31" t="s">
        <v>1699</v>
      </c>
      <c r="C635" s="31">
        <v>25</v>
      </c>
      <c r="D635" s="31">
        <v>2</v>
      </c>
      <c r="E635" s="31" t="s">
        <v>1722</v>
      </c>
      <c r="F635" s="53">
        <v>20</v>
      </c>
      <c r="G635" s="411">
        <v>2942</v>
      </c>
      <c r="H635" s="412">
        <v>20.56</v>
      </c>
      <c r="I635" s="412">
        <v>10.28</v>
      </c>
      <c r="J635" s="412">
        <v>32.5</v>
      </c>
      <c r="K635" s="412">
        <v>16.25</v>
      </c>
      <c r="L635" s="412">
        <v>44.28</v>
      </c>
      <c r="M635" s="412">
        <v>22.14</v>
      </c>
      <c r="N635" s="412">
        <v>57.82</v>
      </c>
      <c r="O635" s="412">
        <v>28.91</v>
      </c>
      <c r="P635" s="412">
        <v>325.3</v>
      </c>
      <c r="Q635" s="412">
        <v>162.65</v>
      </c>
      <c r="R635" s="53" t="s">
        <v>2179</v>
      </c>
      <c r="S635" s="53" t="s">
        <v>194</v>
      </c>
      <c r="T635" s="412">
        <v>91.697866490707142</v>
      </c>
      <c r="U635" s="412">
        <v>92.526613878807865</v>
      </c>
      <c r="V635" s="412">
        <v>91.9</v>
      </c>
      <c r="W635" s="412">
        <v>76.8</v>
      </c>
      <c r="X635" s="412">
        <v>83.9</v>
      </c>
      <c r="Y635" s="412">
        <v>86.2</v>
      </c>
      <c r="Z635" s="413">
        <v>35.720127660000003</v>
      </c>
      <c r="AA635" s="413">
        <v>52.765185480000007</v>
      </c>
      <c r="AB635" s="413">
        <v>95.595410820000012</v>
      </c>
      <c r="AC635" s="411">
        <v>147.71835639066694</v>
      </c>
      <c r="AD635" s="411">
        <v>267.6233739417716</v>
      </c>
    </row>
    <row r="636" spans="1:30" s="228" customFormat="1" ht="13.5" hidden="1" customHeight="1" outlineLevel="1">
      <c r="A636" s="414" t="s">
        <v>1723</v>
      </c>
      <c r="B636" s="31" t="s">
        <v>1699</v>
      </c>
      <c r="C636" s="31">
        <v>30</v>
      </c>
      <c r="D636" s="31">
        <v>2</v>
      </c>
      <c r="E636" s="31" t="s">
        <v>1724</v>
      </c>
      <c r="F636" s="53">
        <v>25</v>
      </c>
      <c r="G636" s="411">
        <v>2942</v>
      </c>
      <c r="H636" s="412">
        <v>22.74</v>
      </c>
      <c r="I636" s="412">
        <v>11.37</v>
      </c>
      <c r="J636" s="412">
        <v>39.56</v>
      </c>
      <c r="K636" s="412">
        <v>19.78</v>
      </c>
      <c r="L636" s="412">
        <v>53.82</v>
      </c>
      <c r="M636" s="412">
        <v>26.91</v>
      </c>
      <c r="N636" s="412">
        <v>70.08</v>
      </c>
      <c r="O636" s="412">
        <v>35.04</v>
      </c>
      <c r="P636" s="412">
        <v>450</v>
      </c>
      <c r="Q636" s="412">
        <v>225</v>
      </c>
      <c r="R636" s="53" t="s">
        <v>231</v>
      </c>
      <c r="S636" s="53" t="s">
        <v>194</v>
      </c>
      <c r="T636" s="412">
        <v>93.221778741865521</v>
      </c>
      <c r="U636" s="412">
        <v>93.372104121475061</v>
      </c>
      <c r="V636" s="412">
        <v>92.4</v>
      </c>
      <c r="W636" s="412">
        <v>76.900000000000006</v>
      </c>
      <c r="X636" s="412">
        <v>84.73</v>
      </c>
      <c r="Y636" s="412">
        <v>87.7</v>
      </c>
      <c r="Z636" s="413">
        <v>44.652003480000005</v>
      </c>
      <c r="AA636" s="413">
        <v>95.447898420000001</v>
      </c>
      <c r="AB636" s="413">
        <v>129.26511612000002</v>
      </c>
      <c r="AC636" s="411">
        <v>213.75949785265939</v>
      </c>
      <c r="AD636" s="411">
        <v>289.49454905847375</v>
      </c>
    </row>
    <row r="637" spans="1:30" s="228" customFormat="1" ht="13.5" hidden="1" customHeight="1" outlineLevel="1">
      <c r="A637" s="414" t="s">
        <v>1725</v>
      </c>
      <c r="B637" s="31" t="s">
        <v>1699</v>
      </c>
      <c r="C637" s="31">
        <v>25</v>
      </c>
      <c r="D637" s="31">
        <v>4</v>
      </c>
      <c r="E637" s="31" t="s">
        <v>1722</v>
      </c>
      <c r="F637" s="53">
        <v>20</v>
      </c>
      <c r="G637" s="411">
        <v>1477.5</v>
      </c>
      <c r="H637" s="412">
        <v>21.9</v>
      </c>
      <c r="I637" s="412">
        <v>10.95</v>
      </c>
      <c r="J637" s="412">
        <v>33.758695062681205</v>
      </c>
      <c r="K637" s="412">
        <v>16.879347531340603</v>
      </c>
      <c r="L637" s="412">
        <v>44.97808556350514</v>
      </c>
      <c r="M637" s="412">
        <v>22.48904278175257</v>
      </c>
      <c r="N637" s="412">
        <v>57.6</v>
      </c>
      <c r="O637" s="412">
        <v>28.8</v>
      </c>
      <c r="P637" s="412">
        <v>357.62</v>
      </c>
      <c r="Q637" s="412">
        <v>178.81</v>
      </c>
      <c r="R637" s="53" t="s">
        <v>231</v>
      </c>
      <c r="S637" s="53" t="s">
        <v>194</v>
      </c>
      <c r="T637" s="412">
        <v>92.3</v>
      </c>
      <c r="U637" s="412">
        <v>92.63</v>
      </c>
      <c r="V637" s="412">
        <v>92.1</v>
      </c>
      <c r="W637" s="412">
        <v>71.55</v>
      </c>
      <c r="X637" s="412">
        <v>80.31</v>
      </c>
      <c r="Y637" s="412">
        <v>84.1</v>
      </c>
      <c r="Z637" s="413">
        <v>71.100976800000012</v>
      </c>
      <c r="AA637" s="413">
        <v>131.53680708000002</v>
      </c>
      <c r="AB637" s="413">
        <v>213.30293040000004</v>
      </c>
      <c r="AC637" s="411">
        <v>185</v>
      </c>
      <c r="AD637" s="411">
        <v>300</v>
      </c>
    </row>
    <row r="638" spans="1:30" s="228" customFormat="1" ht="13.5" hidden="1" customHeight="1" outlineLevel="1">
      <c r="A638" s="414" t="s">
        <v>1726</v>
      </c>
      <c r="B638" s="31" t="s">
        <v>1699</v>
      </c>
      <c r="C638" s="31">
        <v>30</v>
      </c>
      <c r="D638" s="31">
        <v>4</v>
      </c>
      <c r="E638" s="31" t="s">
        <v>1724</v>
      </c>
      <c r="F638" s="53">
        <v>25</v>
      </c>
      <c r="G638" s="411">
        <v>1472.3</v>
      </c>
      <c r="H638" s="412">
        <v>25.06</v>
      </c>
      <c r="I638" s="412">
        <v>12.53</v>
      </c>
      <c r="J638" s="412">
        <v>41.54</v>
      </c>
      <c r="K638" s="412">
        <v>20.77</v>
      </c>
      <c r="L638" s="412">
        <v>55.647199999999998</v>
      </c>
      <c r="M638" s="412">
        <v>27.823599999999999</v>
      </c>
      <c r="N638" s="412">
        <v>71.66</v>
      </c>
      <c r="O638" s="412">
        <v>35.83</v>
      </c>
      <c r="P638" s="412">
        <v>429.5</v>
      </c>
      <c r="Q638" s="412">
        <v>214.75</v>
      </c>
      <c r="R638" s="53" t="s">
        <v>231</v>
      </c>
      <c r="S638" s="53" t="s">
        <v>194</v>
      </c>
      <c r="T638" s="412">
        <v>93.649000000000001</v>
      </c>
      <c r="U638" s="412">
        <v>93.59</v>
      </c>
      <c r="V638" s="412">
        <v>92.6</v>
      </c>
      <c r="W638" s="412">
        <v>72.41</v>
      </c>
      <c r="X638" s="412">
        <v>81.150000000000006</v>
      </c>
      <c r="Y638" s="412">
        <v>84.94</v>
      </c>
      <c r="Z638" s="413">
        <v>89.144693568000008</v>
      </c>
      <c r="AA638" s="413">
        <v>154.88890507440001</v>
      </c>
      <c r="AB638" s="413">
        <v>236.02840515999361</v>
      </c>
      <c r="AC638" s="411">
        <v>173.75</v>
      </c>
      <c r="AD638" s="411">
        <v>264.77</v>
      </c>
    </row>
    <row r="639" spans="1:30" s="228" customFormat="1" ht="13.5" hidden="1" customHeight="1" outlineLevel="1">
      <c r="A639" s="414" t="s">
        <v>1727</v>
      </c>
      <c r="B639" s="31" t="s">
        <v>1699</v>
      </c>
      <c r="C639" s="31">
        <v>15</v>
      </c>
      <c r="D639" s="31">
        <v>6</v>
      </c>
      <c r="E639" s="31" t="s">
        <v>1722</v>
      </c>
      <c r="F639" s="53">
        <v>10</v>
      </c>
      <c r="G639" s="411">
        <v>988</v>
      </c>
      <c r="H639" s="412">
        <v>22.64</v>
      </c>
      <c r="I639" s="412">
        <v>11.32</v>
      </c>
      <c r="J639" s="412">
        <v>26.92</v>
      </c>
      <c r="K639" s="412">
        <v>13.46</v>
      </c>
      <c r="L639" s="412">
        <v>31.2</v>
      </c>
      <c r="M639" s="412">
        <v>15.6</v>
      </c>
      <c r="N639" s="412">
        <v>36.4</v>
      </c>
      <c r="O639" s="412">
        <v>18.2</v>
      </c>
      <c r="P639" s="412">
        <v>224</v>
      </c>
      <c r="Q639" s="412">
        <v>112</v>
      </c>
      <c r="R639" s="53" t="s">
        <v>213</v>
      </c>
      <c r="S639" s="53" t="s">
        <v>194</v>
      </c>
      <c r="T639" s="412">
        <v>87.1634644642469</v>
      </c>
      <c r="U639" s="412">
        <v>88.790154314279505</v>
      </c>
      <c r="V639" s="412">
        <v>89.1</v>
      </c>
      <c r="W639" s="412">
        <v>45.7</v>
      </c>
      <c r="X639" s="412">
        <v>59.5</v>
      </c>
      <c r="Y639" s="412">
        <v>67.64</v>
      </c>
      <c r="Z639" s="413">
        <v>72.099999999999994</v>
      </c>
      <c r="AA639" s="413">
        <v>137.71099999999998</v>
      </c>
      <c r="AB639" s="413">
        <v>206.20599999999999</v>
      </c>
      <c r="AC639" s="411">
        <v>191</v>
      </c>
      <c r="AD639" s="411">
        <v>286</v>
      </c>
    </row>
    <row r="640" spans="1:30" s="228" customFormat="1" ht="13.5" hidden="1" customHeight="1" outlineLevel="1">
      <c r="A640" s="414" t="s">
        <v>1728</v>
      </c>
      <c r="B640" s="31" t="s">
        <v>1699</v>
      </c>
      <c r="C640" s="31">
        <v>20</v>
      </c>
      <c r="D640" s="31">
        <v>6</v>
      </c>
      <c r="E640" s="31" t="s">
        <v>1724</v>
      </c>
      <c r="F640" s="53">
        <v>15</v>
      </c>
      <c r="G640" s="411">
        <v>983</v>
      </c>
      <c r="H640" s="412">
        <v>24.24</v>
      </c>
      <c r="I640" s="412">
        <v>12.12</v>
      </c>
      <c r="J640" s="412">
        <v>32.4</v>
      </c>
      <c r="K640" s="412">
        <v>16.2</v>
      </c>
      <c r="L640" s="412">
        <v>40.200000000000003</v>
      </c>
      <c r="M640" s="412">
        <v>20.100000000000001</v>
      </c>
      <c r="N640" s="412">
        <v>49.5</v>
      </c>
      <c r="O640" s="412">
        <v>24.75</v>
      </c>
      <c r="P640" s="412">
        <v>298</v>
      </c>
      <c r="Q640" s="412">
        <v>149</v>
      </c>
      <c r="R640" s="53" t="s">
        <v>222</v>
      </c>
      <c r="S640" s="53" t="s">
        <v>194</v>
      </c>
      <c r="T640" s="412">
        <v>90.036050665800573</v>
      </c>
      <c r="U640" s="412">
        <v>90.720363754465723</v>
      </c>
      <c r="V640" s="412">
        <v>90.3</v>
      </c>
      <c r="W640" s="412">
        <v>56.9</v>
      </c>
      <c r="X640" s="412">
        <v>68.5</v>
      </c>
      <c r="Y640" s="412">
        <v>74.36</v>
      </c>
      <c r="Z640" s="413">
        <v>108.7</v>
      </c>
      <c r="AA640" s="413">
        <v>208.70400000000001</v>
      </c>
      <c r="AB640" s="413">
        <v>260.88</v>
      </c>
      <c r="AC640" s="411">
        <v>192</v>
      </c>
      <c r="AD640" s="411">
        <v>240</v>
      </c>
    </row>
    <row r="641" spans="1:30" s="228" customFormat="1" ht="13.5" hidden="1" customHeight="1" outlineLevel="1">
      <c r="A641" s="414" t="s">
        <v>1737</v>
      </c>
      <c r="B641" s="31" t="s">
        <v>1699</v>
      </c>
      <c r="C641" s="31">
        <v>40</v>
      </c>
      <c r="D641" s="31">
        <v>2</v>
      </c>
      <c r="E641" s="31" t="s">
        <v>1738</v>
      </c>
      <c r="F641" s="53">
        <v>30</v>
      </c>
      <c r="G641" s="411">
        <v>2974</v>
      </c>
      <c r="H641" s="412">
        <v>29.8</v>
      </c>
      <c r="I641" s="412">
        <v>14.9</v>
      </c>
      <c r="J641" s="412">
        <v>48.4</v>
      </c>
      <c r="K641" s="412">
        <v>24.2</v>
      </c>
      <c r="L641" s="412">
        <v>64.599999999999994</v>
      </c>
      <c r="M641" s="412">
        <v>32.299999999999997</v>
      </c>
      <c r="N641" s="412">
        <v>82.8</v>
      </c>
      <c r="O641" s="412">
        <v>41.4</v>
      </c>
      <c r="P641" s="412">
        <v>546</v>
      </c>
      <c r="Q641" s="412">
        <v>273</v>
      </c>
      <c r="R641" s="53" t="s">
        <v>231</v>
      </c>
      <c r="S641" s="53" t="s">
        <v>194</v>
      </c>
      <c r="T641" s="412">
        <v>92.623013350286087</v>
      </c>
      <c r="U641" s="412">
        <v>93.114642932824751</v>
      </c>
      <c r="V641" s="412">
        <v>92.8</v>
      </c>
      <c r="W641" s="412">
        <v>74.739999999999995</v>
      </c>
      <c r="X641" s="412">
        <v>83.46</v>
      </c>
      <c r="Y641" s="412">
        <v>87.01</v>
      </c>
      <c r="Z641" s="413">
        <v>53</v>
      </c>
      <c r="AA641" s="413">
        <v>92.75</v>
      </c>
      <c r="AB641" s="413">
        <v>168.01</v>
      </c>
      <c r="AC641" s="411">
        <v>175</v>
      </c>
      <c r="AD641" s="411">
        <v>317</v>
      </c>
    </row>
    <row r="642" spans="1:30" s="228" customFormat="1" ht="13.5" hidden="1" customHeight="1" outlineLevel="1">
      <c r="A642" s="414" t="s">
        <v>1739</v>
      </c>
      <c r="B642" s="31" t="s">
        <v>1699</v>
      </c>
      <c r="C642" s="31">
        <v>50</v>
      </c>
      <c r="D642" s="31">
        <v>2</v>
      </c>
      <c r="E642" s="31" t="s">
        <v>1740</v>
      </c>
      <c r="F642" s="53">
        <v>40</v>
      </c>
      <c r="G642" s="411">
        <v>2964.8</v>
      </c>
      <c r="H642" s="412">
        <v>46.8</v>
      </c>
      <c r="I642" s="412">
        <v>23.4</v>
      </c>
      <c r="J642" s="412">
        <v>68.2</v>
      </c>
      <c r="K642" s="412">
        <v>34.1</v>
      </c>
      <c r="L642" s="412">
        <v>88</v>
      </c>
      <c r="M642" s="412">
        <v>44</v>
      </c>
      <c r="N642" s="412">
        <v>111</v>
      </c>
      <c r="O642" s="412">
        <v>55.5</v>
      </c>
      <c r="P642" s="412">
        <v>632</v>
      </c>
      <c r="Q642" s="412">
        <v>316</v>
      </c>
      <c r="R642" s="53" t="s">
        <v>2179</v>
      </c>
      <c r="S642" s="53" t="s">
        <v>194</v>
      </c>
      <c r="T642" s="412">
        <v>93.628766684463415</v>
      </c>
      <c r="U642" s="412">
        <v>93.92764548852108</v>
      </c>
      <c r="V642" s="412">
        <v>93.3</v>
      </c>
      <c r="W642" s="412">
        <v>70.8</v>
      </c>
      <c r="X642" s="412">
        <v>81.900000000000006</v>
      </c>
      <c r="Y642" s="412">
        <v>87.2</v>
      </c>
      <c r="Z642" s="413">
        <v>70.900000000000006</v>
      </c>
      <c r="AA642" s="413">
        <v>112.02200000000001</v>
      </c>
      <c r="AB642" s="413">
        <v>182.21300000000002</v>
      </c>
      <c r="AC642" s="411">
        <v>158</v>
      </c>
      <c r="AD642" s="411">
        <v>257</v>
      </c>
    </row>
    <row r="643" spans="1:30" s="228" customFormat="1" ht="13.5" hidden="1" customHeight="1" outlineLevel="1">
      <c r="A643" s="414" t="s">
        <v>1741</v>
      </c>
      <c r="B643" s="31" t="s">
        <v>1699</v>
      </c>
      <c r="C643" s="31">
        <v>40</v>
      </c>
      <c r="D643" s="31">
        <v>4</v>
      </c>
      <c r="E643" s="31" t="s">
        <v>1738</v>
      </c>
      <c r="F643" s="53">
        <v>30</v>
      </c>
      <c r="G643" s="411">
        <v>1485</v>
      </c>
      <c r="H643" s="412">
        <v>30.8</v>
      </c>
      <c r="I643" s="412">
        <v>15.4</v>
      </c>
      <c r="J643" s="412">
        <v>48.8</v>
      </c>
      <c r="K643" s="412">
        <v>24.4</v>
      </c>
      <c r="L643" s="412">
        <v>64.8</v>
      </c>
      <c r="M643" s="412">
        <v>32.4</v>
      </c>
      <c r="N643" s="412">
        <v>82.8</v>
      </c>
      <c r="O643" s="412">
        <v>41.4</v>
      </c>
      <c r="P643" s="412">
        <v>632</v>
      </c>
      <c r="Q643" s="412">
        <v>316</v>
      </c>
      <c r="R643" s="53" t="s">
        <v>222</v>
      </c>
      <c r="S643" s="53" t="s">
        <v>194</v>
      </c>
      <c r="T643" s="412">
        <v>93.3</v>
      </c>
      <c r="U643" s="412">
        <v>93.5</v>
      </c>
      <c r="V643" s="412">
        <v>93</v>
      </c>
      <c r="W643" s="412">
        <v>73.2</v>
      </c>
      <c r="X643" s="412">
        <v>82.6</v>
      </c>
      <c r="Y643" s="412">
        <v>86.7</v>
      </c>
      <c r="Z643" s="413">
        <v>106.14</v>
      </c>
      <c r="AA643" s="413">
        <v>173.62</v>
      </c>
      <c r="AB643" s="413">
        <v>307.86</v>
      </c>
      <c r="AC643" s="411">
        <v>164</v>
      </c>
      <c r="AD643" s="411">
        <v>290</v>
      </c>
    </row>
    <row r="644" spans="1:30" s="228" customFormat="1" ht="13.5" hidden="1" customHeight="1" outlineLevel="1">
      <c r="A644" s="414" t="s">
        <v>1742</v>
      </c>
      <c r="B644" s="31" t="s">
        <v>1699</v>
      </c>
      <c r="C644" s="31">
        <v>50</v>
      </c>
      <c r="D644" s="31">
        <v>4</v>
      </c>
      <c r="E644" s="31" t="s">
        <v>1740</v>
      </c>
      <c r="F644" s="53">
        <v>40</v>
      </c>
      <c r="G644" s="411">
        <v>1482</v>
      </c>
      <c r="H644" s="412">
        <v>36.200000000000003</v>
      </c>
      <c r="I644" s="412">
        <v>18.100000000000001</v>
      </c>
      <c r="J644" s="412">
        <v>62.2</v>
      </c>
      <c r="K644" s="412">
        <v>31.1</v>
      </c>
      <c r="L644" s="412">
        <v>84.2</v>
      </c>
      <c r="M644" s="412">
        <v>42.1</v>
      </c>
      <c r="N644" s="412">
        <v>108.8</v>
      </c>
      <c r="O644" s="412">
        <v>54.4</v>
      </c>
      <c r="P644" s="412">
        <v>892</v>
      </c>
      <c r="Q644" s="412">
        <v>446</v>
      </c>
      <c r="R644" s="53" t="s">
        <v>213</v>
      </c>
      <c r="S644" s="53" t="s">
        <v>194</v>
      </c>
      <c r="T644" s="412">
        <v>94.1</v>
      </c>
      <c r="U644" s="412">
        <v>94.2</v>
      </c>
      <c r="V644" s="412">
        <v>93.5</v>
      </c>
      <c r="W644" s="412">
        <v>76.599999999999994</v>
      </c>
      <c r="X644" s="412">
        <v>84.7</v>
      </c>
      <c r="Y644" s="412">
        <v>88</v>
      </c>
      <c r="Z644" s="413">
        <v>141.76</v>
      </c>
      <c r="AA644" s="413">
        <v>293.11</v>
      </c>
      <c r="AB644" s="413">
        <v>509.36</v>
      </c>
      <c r="AC644" s="411">
        <v>207</v>
      </c>
      <c r="AD644" s="411">
        <v>359</v>
      </c>
    </row>
    <row r="645" spans="1:30" s="228" customFormat="1" ht="13.5" hidden="1" customHeight="1" outlineLevel="1">
      <c r="A645" s="414" t="s">
        <v>1743</v>
      </c>
      <c r="B645" s="31" t="s">
        <v>1699</v>
      </c>
      <c r="C645" s="31">
        <v>25</v>
      </c>
      <c r="D645" s="31">
        <v>6</v>
      </c>
      <c r="E645" s="31" t="s">
        <v>1738</v>
      </c>
      <c r="F645" s="53">
        <v>20</v>
      </c>
      <c r="G645" s="411">
        <v>987</v>
      </c>
      <c r="H645" s="412">
        <v>28.8</v>
      </c>
      <c r="I645" s="412">
        <v>14.4</v>
      </c>
      <c r="J645" s="412">
        <v>41.642038216560508</v>
      </c>
      <c r="K645" s="412">
        <v>20.821019108280254</v>
      </c>
      <c r="L645" s="412">
        <v>52.589171974522294</v>
      </c>
      <c r="M645" s="412">
        <v>26.294585987261147</v>
      </c>
      <c r="N645" s="412">
        <v>64.609554140127401</v>
      </c>
      <c r="O645" s="412">
        <v>32.3047770700637</v>
      </c>
      <c r="P645" s="412">
        <v>353.47892331132556</v>
      </c>
      <c r="Q645" s="412">
        <v>176.73946165566278</v>
      </c>
      <c r="R645" s="53" t="s">
        <v>231</v>
      </c>
      <c r="S645" s="53" t="s">
        <v>194</v>
      </c>
      <c r="T645" s="412">
        <v>90.905806451612918</v>
      </c>
      <c r="U645" s="412">
        <v>91.494193548387102</v>
      </c>
      <c r="V645" s="412">
        <v>91.2</v>
      </c>
      <c r="W645" s="412">
        <v>58.717999999999996</v>
      </c>
      <c r="X645" s="412">
        <v>69.657499999999999</v>
      </c>
      <c r="Y645" s="412">
        <v>74.8</v>
      </c>
      <c r="Z645" s="413">
        <v>106.3564404</v>
      </c>
      <c r="AA645" s="413">
        <v>208.94467654199997</v>
      </c>
      <c r="AB645" s="413">
        <v>261.74128216320003</v>
      </c>
      <c r="AC645" s="411">
        <v>196.45700416088764</v>
      </c>
      <c r="AD645" s="411">
        <v>246.09819694868241</v>
      </c>
    </row>
    <row r="646" spans="1:30" s="228" customFormat="1" ht="13.5" hidden="1" customHeight="1" outlineLevel="1">
      <c r="A646" s="414" t="s">
        <v>1744</v>
      </c>
      <c r="B646" s="31" t="s">
        <v>1699</v>
      </c>
      <c r="C646" s="31">
        <v>30</v>
      </c>
      <c r="D646" s="31">
        <v>6</v>
      </c>
      <c r="E646" s="31" t="s">
        <v>1740</v>
      </c>
      <c r="F646" s="53">
        <v>25</v>
      </c>
      <c r="G646" s="411">
        <v>987</v>
      </c>
      <c r="H646" s="412">
        <v>31.327771428571424</v>
      </c>
      <c r="I646" s="412">
        <v>15.663885714285712</v>
      </c>
      <c r="J646" s="412">
        <v>50.824725274725282</v>
      </c>
      <c r="K646" s="412">
        <v>25.412362637362641</v>
      </c>
      <c r="L646" s="412">
        <v>64.894230769230774</v>
      </c>
      <c r="M646" s="412">
        <v>32.447115384615387</v>
      </c>
      <c r="N646" s="412">
        <v>79.836263736263746</v>
      </c>
      <c r="O646" s="412">
        <v>39.918131868131873</v>
      </c>
      <c r="P646" s="412">
        <v>434</v>
      </c>
      <c r="Q646" s="412">
        <v>217</v>
      </c>
      <c r="R646" s="53" t="s">
        <v>231</v>
      </c>
      <c r="S646" s="53" t="s">
        <v>194</v>
      </c>
      <c r="T646" s="412">
        <v>91.7</v>
      </c>
      <c r="U646" s="412">
        <v>92.092299465240657</v>
      </c>
      <c r="V646" s="412">
        <v>91.7</v>
      </c>
      <c r="W646" s="412">
        <v>59.359756097560982</v>
      </c>
      <c r="X646" s="412">
        <v>69.512195121951223</v>
      </c>
      <c r="Y646" s="412">
        <v>75.640243902439025</v>
      </c>
      <c r="Z646" s="413">
        <v>133.129941</v>
      </c>
      <c r="AA646" s="413">
        <v>216.46301478900003</v>
      </c>
      <c r="AB646" s="413">
        <v>293.19918653759999</v>
      </c>
      <c r="AC646" s="411">
        <v>162.59529085872578</v>
      </c>
      <c r="AD646" s="411">
        <v>220.23534626038779</v>
      </c>
    </row>
    <row r="647" spans="1:30" s="228" customFormat="1" ht="13.5" hidden="1" customHeight="1" outlineLevel="1">
      <c r="A647" s="414" t="s">
        <v>1745</v>
      </c>
      <c r="B647" s="31" t="s">
        <v>1699</v>
      </c>
      <c r="C647" s="31">
        <v>60</v>
      </c>
      <c r="D647" s="31">
        <v>2</v>
      </c>
      <c r="E647" s="31" t="s">
        <v>1746</v>
      </c>
      <c r="F647" s="53">
        <v>50</v>
      </c>
      <c r="G647" s="411">
        <v>2973.18</v>
      </c>
      <c r="H647" s="412">
        <v>32.04</v>
      </c>
      <c r="I647" s="412">
        <v>16.02</v>
      </c>
      <c r="J647" s="412">
        <v>70.16</v>
      </c>
      <c r="K647" s="412">
        <v>35.08</v>
      </c>
      <c r="L647" s="412">
        <v>99.46</v>
      </c>
      <c r="M647" s="412">
        <v>49.73</v>
      </c>
      <c r="N647" s="412">
        <v>131.37200000000001</v>
      </c>
      <c r="O647" s="412">
        <v>65.686000000000007</v>
      </c>
      <c r="P647" s="412">
        <v>855.4</v>
      </c>
      <c r="Q647" s="412">
        <v>427.7</v>
      </c>
      <c r="R647" s="53" t="s">
        <v>231</v>
      </c>
      <c r="S647" s="53" t="s">
        <v>194</v>
      </c>
      <c r="T647" s="412">
        <v>93.927999999999997</v>
      </c>
      <c r="U647" s="412">
        <v>94.128</v>
      </c>
      <c r="V647" s="412">
        <v>93.7</v>
      </c>
      <c r="W647" s="412">
        <v>84.58</v>
      </c>
      <c r="X647" s="412">
        <v>89.32</v>
      </c>
      <c r="Y647" s="412">
        <v>90.58</v>
      </c>
      <c r="Z647" s="413">
        <v>88.182912720000004</v>
      </c>
      <c r="AA647" s="413">
        <v>124.59363738208799</v>
      </c>
      <c r="AB647" s="413">
        <v>260.05140961128001</v>
      </c>
      <c r="AC647" s="411">
        <v>141.29</v>
      </c>
      <c r="AD647" s="411">
        <v>294.89999999999998</v>
      </c>
    </row>
    <row r="648" spans="1:30" s="228" customFormat="1" ht="13.5" hidden="1" customHeight="1" outlineLevel="1">
      <c r="A648" s="414" t="s">
        <v>1747</v>
      </c>
      <c r="B648" s="31" t="s">
        <v>1699</v>
      </c>
      <c r="C648" s="31">
        <v>75</v>
      </c>
      <c r="D648" s="31">
        <v>2</v>
      </c>
      <c r="E648" s="31" t="s">
        <v>1748</v>
      </c>
      <c r="F648" s="53">
        <v>60</v>
      </c>
      <c r="G648" s="411">
        <v>2973</v>
      </c>
      <c r="H648" s="412">
        <v>39.700000000000003</v>
      </c>
      <c r="I648" s="412">
        <v>19.850000000000001</v>
      </c>
      <c r="J648" s="412">
        <v>86.4</v>
      </c>
      <c r="K648" s="412">
        <v>43.2</v>
      </c>
      <c r="L648" s="412">
        <v>120.66</v>
      </c>
      <c r="M648" s="412">
        <v>60.33</v>
      </c>
      <c r="N648" s="412">
        <v>159.12</v>
      </c>
      <c r="O648" s="412">
        <v>79.56</v>
      </c>
      <c r="P648" s="412">
        <v>1084</v>
      </c>
      <c r="Q648" s="412">
        <v>542</v>
      </c>
      <c r="R648" s="53" t="s">
        <v>231</v>
      </c>
      <c r="S648" s="53" t="s">
        <v>194</v>
      </c>
      <c r="T648" s="412">
        <v>94.306866048862688</v>
      </c>
      <c r="U648" s="412">
        <v>94.51474304970516</v>
      </c>
      <c r="V648" s="412">
        <v>94</v>
      </c>
      <c r="W648" s="412">
        <v>83</v>
      </c>
      <c r="X648" s="412">
        <v>89</v>
      </c>
      <c r="Y648" s="412">
        <v>90.5</v>
      </c>
      <c r="Z648" s="413">
        <v>106.6</v>
      </c>
      <c r="AA648" s="413">
        <v>162.03199999999998</v>
      </c>
      <c r="AB648" s="413">
        <v>325.13</v>
      </c>
      <c r="AC648" s="411">
        <v>152</v>
      </c>
      <c r="AD648" s="411">
        <v>305</v>
      </c>
    </row>
    <row r="649" spans="1:30" s="228" customFormat="1" ht="13.5" hidden="1" customHeight="1" outlineLevel="1">
      <c r="A649" s="414" t="s">
        <v>1749</v>
      </c>
      <c r="B649" s="31" t="s">
        <v>1699</v>
      </c>
      <c r="C649" s="31">
        <v>60</v>
      </c>
      <c r="D649" s="31">
        <v>4</v>
      </c>
      <c r="E649" s="31" t="s">
        <v>1746</v>
      </c>
      <c r="F649" s="53">
        <v>50</v>
      </c>
      <c r="G649" s="411">
        <v>1484</v>
      </c>
      <c r="H649" s="412">
        <v>34</v>
      </c>
      <c r="I649" s="412">
        <v>17</v>
      </c>
      <c r="J649" s="412">
        <v>80.599999999999994</v>
      </c>
      <c r="K649" s="412">
        <v>40.299999999999997</v>
      </c>
      <c r="L649" s="412">
        <v>108.2</v>
      </c>
      <c r="M649" s="412">
        <v>54.1</v>
      </c>
      <c r="N649" s="412">
        <v>139.4</v>
      </c>
      <c r="O649" s="412">
        <v>69.7</v>
      </c>
      <c r="P649" s="412">
        <v>908</v>
      </c>
      <c r="Q649" s="412">
        <v>454</v>
      </c>
      <c r="R649" s="53" t="s">
        <v>231</v>
      </c>
      <c r="S649" s="53" t="s">
        <v>194</v>
      </c>
      <c r="T649" s="412">
        <v>94.39473129610117</v>
      </c>
      <c r="U649" s="412">
        <v>94.493677555321398</v>
      </c>
      <c r="V649" s="412">
        <v>93.9</v>
      </c>
      <c r="W649" s="412">
        <v>73.599999999999994</v>
      </c>
      <c r="X649" s="412">
        <v>82.3</v>
      </c>
      <c r="Y649" s="412">
        <v>85.7</v>
      </c>
      <c r="Z649" s="413">
        <v>176.94</v>
      </c>
      <c r="AA649" s="413">
        <v>368.78</v>
      </c>
      <c r="AB649" s="413">
        <v>468.35</v>
      </c>
      <c r="AC649" s="411">
        <v>208</v>
      </c>
      <c r="AD649" s="411">
        <v>265</v>
      </c>
    </row>
    <row r="650" spans="1:30" s="228" customFormat="1" ht="13.5" hidden="1" customHeight="1" outlineLevel="1">
      <c r="A650" s="414" t="s">
        <v>1750</v>
      </c>
      <c r="B650" s="31" t="s">
        <v>1699</v>
      </c>
      <c r="C650" s="31">
        <v>75</v>
      </c>
      <c r="D650" s="31">
        <v>4</v>
      </c>
      <c r="E650" s="31" t="s">
        <v>1748</v>
      </c>
      <c r="F650" s="53">
        <v>60</v>
      </c>
      <c r="G650" s="411">
        <v>1484</v>
      </c>
      <c r="H650" s="412">
        <v>54.2</v>
      </c>
      <c r="I650" s="412">
        <v>27.1</v>
      </c>
      <c r="J650" s="412">
        <v>94.6</v>
      </c>
      <c r="K650" s="412">
        <v>47.3</v>
      </c>
      <c r="L650" s="412">
        <v>129.19999999999999</v>
      </c>
      <c r="M650" s="412">
        <v>64.599999999999994</v>
      </c>
      <c r="N650" s="412">
        <v>168.2</v>
      </c>
      <c r="O650" s="412">
        <v>84.1</v>
      </c>
      <c r="P650" s="412">
        <v>1100</v>
      </c>
      <c r="Q650" s="412">
        <v>550</v>
      </c>
      <c r="R650" s="53" t="s">
        <v>231</v>
      </c>
      <c r="S650" s="53" t="s">
        <v>194</v>
      </c>
      <c r="T650" s="412">
        <v>94.429172836894423</v>
      </c>
      <c r="U650" s="412">
        <v>94.698201819335736</v>
      </c>
      <c r="V650" s="412">
        <v>94.2</v>
      </c>
      <c r="W650" s="412">
        <v>76.3</v>
      </c>
      <c r="X650" s="412">
        <v>83.5</v>
      </c>
      <c r="Y650" s="412">
        <v>86</v>
      </c>
      <c r="Z650" s="413">
        <v>213.6</v>
      </c>
      <c r="AA650" s="413">
        <v>434.87</v>
      </c>
      <c r="AB650" s="413">
        <v>550.89</v>
      </c>
      <c r="AC650" s="411">
        <v>209</v>
      </c>
      <c r="AD650" s="411">
        <v>133</v>
      </c>
    </row>
    <row r="651" spans="1:30" s="228" customFormat="1" ht="13.5" hidden="1" customHeight="1" outlineLevel="1">
      <c r="A651" s="414" t="s">
        <v>1751</v>
      </c>
      <c r="B651" s="31" t="s">
        <v>1699</v>
      </c>
      <c r="C651" s="31">
        <v>40</v>
      </c>
      <c r="D651" s="31">
        <v>6</v>
      </c>
      <c r="E651" s="31" t="s">
        <v>1746</v>
      </c>
      <c r="F651" s="53">
        <v>30</v>
      </c>
      <c r="G651" s="411">
        <v>987</v>
      </c>
      <c r="H651" s="412">
        <v>36.659999999999997</v>
      </c>
      <c r="I651" s="412">
        <v>18.329999999999998</v>
      </c>
      <c r="J651" s="412">
        <v>51.14</v>
      </c>
      <c r="K651" s="412">
        <v>25.57</v>
      </c>
      <c r="L651" s="412">
        <v>70.8</v>
      </c>
      <c r="M651" s="412">
        <v>35.4</v>
      </c>
      <c r="N651" s="412">
        <v>88.8</v>
      </c>
      <c r="O651" s="412">
        <v>44.4</v>
      </c>
      <c r="P651" s="412">
        <v>506</v>
      </c>
      <c r="Q651" s="412">
        <v>253</v>
      </c>
      <c r="R651" s="53" t="s">
        <v>2179</v>
      </c>
      <c r="S651" s="53" t="s">
        <v>194</v>
      </c>
      <c r="T651" s="412">
        <v>92.16089077412515</v>
      </c>
      <c r="U651" s="412">
        <v>92.307550371155898</v>
      </c>
      <c r="V651" s="412">
        <v>92.2</v>
      </c>
      <c r="W651" s="412">
        <v>70.53</v>
      </c>
      <c r="X651" s="412">
        <v>76.3</v>
      </c>
      <c r="Y651" s="412">
        <v>81.099999999999994</v>
      </c>
      <c r="Z651" s="413">
        <v>216.4</v>
      </c>
      <c r="AA651" s="413">
        <v>471.75200000000007</v>
      </c>
      <c r="AB651" s="413">
        <v>497.72</v>
      </c>
      <c r="AC651" s="411">
        <v>218</v>
      </c>
      <c r="AD651" s="411">
        <v>230</v>
      </c>
    </row>
    <row r="652" spans="1:30" s="228" customFormat="1" ht="13.5" hidden="1" customHeight="1" outlineLevel="1">
      <c r="A652" s="414" t="s">
        <v>1752</v>
      </c>
      <c r="B652" s="31" t="s">
        <v>1699</v>
      </c>
      <c r="C652" s="31">
        <v>50</v>
      </c>
      <c r="D652" s="31">
        <v>6</v>
      </c>
      <c r="E652" s="31" t="s">
        <v>1748</v>
      </c>
      <c r="F652" s="53">
        <v>40</v>
      </c>
      <c r="G652" s="411">
        <v>987</v>
      </c>
      <c r="H652" s="412">
        <v>48</v>
      </c>
      <c r="I652" s="412">
        <v>24</v>
      </c>
      <c r="J652" s="412">
        <v>73.14</v>
      </c>
      <c r="K652" s="412">
        <v>36.57</v>
      </c>
      <c r="L652" s="412">
        <v>94.86</v>
      </c>
      <c r="M652" s="412">
        <v>47.43</v>
      </c>
      <c r="N652" s="412">
        <v>115.6</v>
      </c>
      <c r="O652" s="412">
        <v>57.8</v>
      </c>
      <c r="P652" s="412">
        <v>685</v>
      </c>
      <c r="Q652" s="412">
        <v>342.5</v>
      </c>
      <c r="R652" s="53" t="s">
        <v>231</v>
      </c>
      <c r="S652" s="53" t="s">
        <v>194</v>
      </c>
      <c r="T652" s="412">
        <v>93.492348565356011</v>
      </c>
      <c r="U652" s="412">
        <v>93.492348565356011</v>
      </c>
      <c r="V652" s="412">
        <v>92.9</v>
      </c>
      <c r="W652" s="412">
        <v>65.400000000000006</v>
      </c>
      <c r="X652" s="412">
        <v>75.8</v>
      </c>
      <c r="Y652" s="412">
        <v>82.9</v>
      </c>
      <c r="Z652" s="413">
        <v>288.7</v>
      </c>
      <c r="AA652" s="413">
        <v>548.53</v>
      </c>
      <c r="AB652" s="413">
        <v>643.80099999999993</v>
      </c>
      <c r="AC652" s="411">
        <v>190</v>
      </c>
      <c r="AD652" s="411">
        <v>223</v>
      </c>
    </row>
    <row r="653" spans="1:30" s="228" customFormat="1" ht="13.5" hidden="1" customHeight="1" outlineLevel="1">
      <c r="A653" s="414" t="s">
        <v>1753</v>
      </c>
      <c r="B653" s="31" t="s">
        <v>1699</v>
      </c>
      <c r="C653" s="31">
        <v>100</v>
      </c>
      <c r="D653" s="31">
        <v>2</v>
      </c>
      <c r="E653" s="31" t="s">
        <v>1754</v>
      </c>
      <c r="F653" s="53">
        <v>75</v>
      </c>
      <c r="G653" s="411">
        <v>2972</v>
      </c>
      <c r="H653" s="412">
        <v>38.356200000000001</v>
      </c>
      <c r="I653" s="412">
        <v>19.178100000000001</v>
      </c>
      <c r="J653" s="412">
        <v>101.13231397659527</v>
      </c>
      <c r="K653" s="412">
        <v>50.566156988297635</v>
      </c>
      <c r="L653" s="412">
        <v>145.16253345109297</v>
      </c>
      <c r="M653" s="412">
        <v>72.581266725546485</v>
      </c>
      <c r="N653" s="412">
        <v>192.61283638772358</v>
      </c>
      <c r="O653" s="412">
        <v>96.306418193861788</v>
      </c>
      <c r="P653" s="412">
        <v>1367.9</v>
      </c>
      <c r="Q653" s="412">
        <v>683.95</v>
      </c>
      <c r="R653" s="53" t="s">
        <v>231</v>
      </c>
      <c r="S653" s="53" t="s">
        <v>194</v>
      </c>
      <c r="T653" s="412">
        <v>94.4</v>
      </c>
      <c r="U653" s="412">
        <v>94.7</v>
      </c>
      <c r="V653" s="412">
        <v>94.3</v>
      </c>
      <c r="W653" s="412">
        <v>86.849000000000004</v>
      </c>
      <c r="X653" s="412">
        <v>90.465999999999994</v>
      </c>
      <c r="Y653" s="412">
        <v>91.308058727569318</v>
      </c>
      <c r="Z653" s="413">
        <v>130.21509597600001</v>
      </c>
      <c r="AA653" s="413">
        <v>202.3282161275088</v>
      </c>
      <c r="AB653" s="413">
        <v>386.60861995274405</v>
      </c>
      <c r="AC653" s="411">
        <v>155.38</v>
      </c>
      <c r="AD653" s="411">
        <v>296.89999999999998</v>
      </c>
    </row>
    <row r="654" spans="1:30" s="228" customFormat="1" ht="13.5" hidden="1" customHeight="1" outlineLevel="1">
      <c r="A654" s="414" t="s">
        <v>1755</v>
      </c>
      <c r="B654" s="31" t="s">
        <v>1699</v>
      </c>
      <c r="C654" s="31">
        <v>100</v>
      </c>
      <c r="D654" s="31">
        <v>4</v>
      </c>
      <c r="E654" s="31" t="s">
        <v>1754</v>
      </c>
      <c r="F654" s="53">
        <v>75</v>
      </c>
      <c r="G654" s="411">
        <v>1487</v>
      </c>
      <c r="H654" s="412">
        <v>63.2</v>
      </c>
      <c r="I654" s="412">
        <v>31.6</v>
      </c>
      <c r="J654" s="412">
        <v>112.7</v>
      </c>
      <c r="K654" s="412">
        <v>56.35</v>
      </c>
      <c r="L654" s="412">
        <v>154.80000000000001</v>
      </c>
      <c r="M654" s="412">
        <v>77.400000000000006</v>
      </c>
      <c r="N654" s="412">
        <v>203.8</v>
      </c>
      <c r="O654" s="412">
        <v>101.9</v>
      </c>
      <c r="P654" s="412">
        <v>1390</v>
      </c>
      <c r="Q654" s="412">
        <v>695</v>
      </c>
      <c r="R654" s="53" t="s">
        <v>231</v>
      </c>
      <c r="S654" s="53" t="s">
        <v>194</v>
      </c>
      <c r="T654" s="412">
        <v>95.166169676606458</v>
      </c>
      <c r="U654" s="412">
        <v>95.215833683326323</v>
      </c>
      <c r="V654" s="412">
        <v>94.6</v>
      </c>
      <c r="W654" s="412">
        <v>77.400000000000006</v>
      </c>
      <c r="X654" s="412">
        <v>84.5</v>
      </c>
      <c r="Y654" s="412">
        <v>86.1</v>
      </c>
      <c r="Z654" s="413">
        <v>260.39999999999998</v>
      </c>
      <c r="AA654" s="413">
        <v>645.97</v>
      </c>
      <c r="AB654" s="413">
        <v>704.08</v>
      </c>
      <c r="AC654" s="411">
        <v>199</v>
      </c>
      <c r="AD654" s="411">
        <v>268</v>
      </c>
    </row>
    <row r="655" spans="1:30" s="228" customFormat="1" ht="13.5" hidden="1" customHeight="1" outlineLevel="1">
      <c r="A655" s="414" t="s">
        <v>1756</v>
      </c>
      <c r="B655" s="31" t="s">
        <v>1699</v>
      </c>
      <c r="C655" s="31">
        <v>60</v>
      </c>
      <c r="D655" s="31">
        <v>6</v>
      </c>
      <c r="E655" s="31" t="s">
        <v>1757</v>
      </c>
      <c r="F655" s="53">
        <v>50</v>
      </c>
      <c r="G655" s="411">
        <v>987</v>
      </c>
      <c r="H655" s="412">
        <v>65.400000000000006</v>
      </c>
      <c r="I655" s="412">
        <v>32.700000000000003</v>
      </c>
      <c r="J655" s="412">
        <v>93.24</v>
      </c>
      <c r="K655" s="412">
        <v>46.62</v>
      </c>
      <c r="L655" s="412">
        <v>119.4</v>
      </c>
      <c r="M655" s="412">
        <v>59.7</v>
      </c>
      <c r="N655" s="412">
        <v>149.80000000000001</v>
      </c>
      <c r="O655" s="412">
        <v>74.900000000000006</v>
      </c>
      <c r="P655" s="412">
        <v>889.4</v>
      </c>
      <c r="Q655" s="412">
        <v>444.7</v>
      </c>
      <c r="R655" s="53" t="s">
        <v>231</v>
      </c>
      <c r="S655" s="53" t="s">
        <v>194</v>
      </c>
      <c r="T655" s="412">
        <v>93.419613607727868</v>
      </c>
      <c r="U655" s="412">
        <v>93.733431331373382</v>
      </c>
      <c r="V655" s="412">
        <v>93.4</v>
      </c>
      <c r="W655" s="412">
        <v>63.8</v>
      </c>
      <c r="X655" s="412">
        <v>74.5</v>
      </c>
      <c r="Y655" s="412">
        <v>79.400000000000006</v>
      </c>
      <c r="Z655" s="413">
        <v>360.6</v>
      </c>
      <c r="AA655" s="413">
        <v>843.80400000000009</v>
      </c>
      <c r="AB655" s="413">
        <v>829.38</v>
      </c>
      <c r="AC655" s="411">
        <v>234</v>
      </c>
      <c r="AD655" s="411">
        <v>230</v>
      </c>
    </row>
    <row r="656" spans="1:30" s="228" customFormat="1" ht="13.5" hidden="1" customHeight="1" outlineLevel="1">
      <c r="A656" s="414" t="s">
        <v>1758</v>
      </c>
      <c r="B656" s="31" t="s">
        <v>1699</v>
      </c>
      <c r="C656" s="31">
        <v>75</v>
      </c>
      <c r="D656" s="31">
        <v>6</v>
      </c>
      <c r="E656" s="31" t="s">
        <v>1754</v>
      </c>
      <c r="F656" s="53">
        <v>60</v>
      </c>
      <c r="G656" s="411">
        <v>987</v>
      </c>
      <c r="H656" s="412">
        <v>79.2</v>
      </c>
      <c r="I656" s="412">
        <v>39.6</v>
      </c>
      <c r="J656" s="412">
        <v>112.6</v>
      </c>
      <c r="K656" s="412">
        <v>56.3</v>
      </c>
      <c r="L656" s="412">
        <v>143.6</v>
      </c>
      <c r="M656" s="412">
        <v>71.8</v>
      </c>
      <c r="N656" s="412">
        <v>180</v>
      </c>
      <c r="O656" s="412">
        <v>90</v>
      </c>
      <c r="P656" s="412">
        <v>1110</v>
      </c>
      <c r="Q656" s="412">
        <v>555</v>
      </c>
      <c r="R656" s="53" t="s">
        <v>231</v>
      </c>
      <c r="S656" s="53" t="s">
        <v>194</v>
      </c>
      <c r="T656" s="412">
        <v>93.382910321488993</v>
      </c>
      <c r="U656" s="412">
        <v>93.937817258883243</v>
      </c>
      <c r="V656" s="412">
        <v>93.7</v>
      </c>
      <c r="W656" s="412">
        <v>64.099999999999994</v>
      </c>
      <c r="X656" s="412">
        <v>74.86</v>
      </c>
      <c r="Y656" s="412">
        <v>79.8</v>
      </c>
      <c r="Z656" s="413">
        <v>433.05</v>
      </c>
      <c r="AA656" s="413">
        <v>1121.5995</v>
      </c>
      <c r="AB656" s="413">
        <v>1138.9215000000002</v>
      </c>
      <c r="AC656" s="411">
        <v>259</v>
      </c>
      <c r="AD656" s="411">
        <v>263</v>
      </c>
    </row>
    <row r="657" spans="1:30" s="228" customFormat="1" ht="13.5" customHeight="1" outlineLevel="1">
      <c r="A657" s="414" t="s">
        <v>1759</v>
      </c>
      <c r="B657" s="31" t="s">
        <v>1699</v>
      </c>
      <c r="C657" s="31">
        <v>125</v>
      </c>
      <c r="D657" s="31">
        <v>4</v>
      </c>
      <c r="E657" s="31" t="s">
        <v>1760</v>
      </c>
      <c r="F657" s="53">
        <v>100</v>
      </c>
      <c r="G657" s="411">
        <v>1489</v>
      </c>
      <c r="H657" s="412"/>
      <c r="I657" s="412">
        <v>48.96</v>
      </c>
      <c r="J657" s="412"/>
      <c r="K657" s="412">
        <v>80.3</v>
      </c>
      <c r="L657" s="412"/>
      <c r="M657" s="412">
        <v>107.04</v>
      </c>
      <c r="N657" s="412"/>
      <c r="O657" s="412">
        <v>138.19999999999999</v>
      </c>
      <c r="P657" s="412"/>
      <c r="Q657" s="412">
        <v>903</v>
      </c>
      <c r="R657" s="53" t="s">
        <v>231</v>
      </c>
      <c r="S657" s="53" t="s">
        <v>194</v>
      </c>
      <c r="T657" s="412">
        <v>94.694248338870452</v>
      </c>
      <c r="U657" s="412">
        <v>95.138081395348848</v>
      </c>
      <c r="V657" s="412">
        <v>95</v>
      </c>
      <c r="W657" s="412">
        <v>73.5</v>
      </c>
      <c r="X657" s="412">
        <v>82.3</v>
      </c>
      <c r="Y657" s="412">
        <v>85.13</v>
      </c>
      <c r="Z657" s="413">
        <v>352.85</v>
      </c>
      <c r="AA657" s="413">
        <v>645.71550000000002</v>
      </c>
      <c r="AB657" s="413">
        <v>952.69500000000005</v>
      </c>
      <c r="AC657" s="411">
        <v>183</v>
      </c>
      <c r="AD657" s="411">
        <v>270</v>
      </c>
    </row>
    <row r="658" spans="1:30" s="228" customFormat="1" ht="13.5" hidden="1" customHeight="1" outlineLevel="1">
      <c r="A658" s="414" t="s">
        <v>1761</v>
      </c>
      <c r="B658" s="31" t="s">
        <v>1699</v>
      </c>
      <c r="C658" s="31">
        <v>150</v>
      </c>
      <c r="D658" s="31">
        <v>4</v>
      </c>
      <c r="E658" s="31" t="s">
        <v>1762</v>
      </c>
      <c r="F658" s="53">
        <v>125</v>
      </c>
      <c r="G658" s="411">
        <v>1486</v>
      </c>
      <c r="H658" s="412"/>
      <c r="I658" s="412">
        <v>53.9</v>
      </c>
      <c r="J658" s="412"/>
      <c r="K658" s="412">
        <v>96.8</v>
      </c>
      <c r="L658" s="412"/>
      <c r="M658" s="412">
        <v>132.5</v>
      </c>
      <c r="N658" s="412"/>
      <c r="O658" s="412">
        <v>172.5</v>
      </c>
      <c r="P658" s="412"/>
      <c r="Q658" s="412">
        <v>1034</v>
      </c>
      <c r="R658" s="53" t="s">
        <v>2179</v>
      </c>
      <c r="S658" s="53" t="s">
        <v>194</v>
      </c>
      <c r="T658" s="412">
        <v>95.091205007824726</v>
      </c>
      <c r="U658" s="412">
        <v>95.51873761085028</v>
      </c>
      <c r="V658" s="412">
        <v>95.3</v>
      </c>
      <c r="W658" s="412">
        <v>76.5</v>
      </c>
      <c r="X658" s="412">
        <v>83.45</v>
      </c>
      <c r="Y658" s="412">
        <v>85.66</v>
      </c>
      <c r="Z658" s="413">
        <v>441.9</v>
      </c>
      <c r="AA658" s="413">
        <v>733.55399999999997</v>
      </c>
      <c r="AB658" s="413">
        <v>1011.9509999999999</v>
      </c>
      <c r="AC658" s="411">
        <v>166</v>
      </c>
      <c r="AD658" s="411">
        <v>229</v>
      </c>
    </row>
    <row r="659" spans="1:30" s="228" customFormat="1" ht="13.5" hidden="1" customHeight="1" outlineLevel="1">
      <c r="A659" s="414" t="s">
        <v>1763</v>
      </c>
      <c r="B659" s="31" t="s">
        <v>1699</v>
      </c>
      <c r="C659" s="31">
        <v>200</v>
      </c>
      <c r="D659" s="31">
        <v>4</v>
      </c>
      <c r="E659" s="31" t="s">
        <v>1764</v>
      </c>
      <c r="F659" s="53">
        <v>150</v>
      </c>
      <c r="G659" s="411">
        <v>1489.4</v>
      </c>
      <c r="H659" s="412"/>
      <c r="I659" s="412">
        <v>75.599999999999994</v>
      </c>
      <c r="J659" s="412"/>
      <c r="K659" s="412">
        <v>121.65</v>
      </c>
      <c r="L659" s="412"/>
      <c r="M659" s="412">
        <v>162.1</v>
      </c>
      <c r="N659" s="412"/>
      <c r="O659" s="412">
        <v>207.36</v>
      </c>
      <c r="P659" s="412"/>
      <c r="Q659" s="412">
        <v>1522</v>
      </c>
      <c r="R659" s="53" t="s">
        <v>222</v>
      </c>
      <c r="S659" s="53" t="s">
        <v>194</v>
      </c>
      <c r="T659" s="412">
        <v>95.371387133533617</v>
      </c>
      <c r="U659" s="412">
        <v>95.668186056148343</v>
      </c>
      <c r="V659" s="412">
        <v>95.5</v>
      </c>
      <c r="W659" s="412">
        <v>72.5</v>
      </c>
      <c r="X659" s="412">
        <v>91.3</v>
      </c>
      <c r="Y659" s="412">
        <v>84.93</v>
      </c>
      <c r="Z659" s="413">
        <v>529.14</v>
      </c>
      <c r="AA659" s="413">
        <v>1301.6844000000001</v>
      </c>
      <c r="AB659" s="413">
        <v>1645.6254000000001</v>
      </c>
      <c r="AC659" s="411">
        <v>246</v>
      </c>
      <c r="AD659" s="411">
        <v>311</v>
      </c>
    </row>
    <row r="660" spans="1:30" s="228" customFormat="1" ht="13.5" hidden="1" customHeight="1" outlineLevel="1">
      <c r="A660" s="414" t="s">
        <v>1765</v>
      </c>
      <c r="B660" s="31" t="s">
        <v>1699</v>
      </c>
      <c r="C660" s="31">
        <v>250</v>
      </c>
      <c r="D660" s="31">
        <v>4</v>
      </c>
      <c r="E660" s="31" t="s">
        <v>1766</v>
      </c>
      <c r="F660" s="53">
        <v>200</v>
      </c>
      <c r="G660" s="411">
        <v>1494</v>
      </c>
      <c r="H660" s="412"/>
      <c r="I660" s="412">
        <v>84.3</v>
      </c>
      <c r="J660" s="412"/>
      <c r="K660" s="412">
        <v>127.01</v>
      </c>
      <c r="L660" s="412"/>
      <c r="M660" s="412">
        <v>165.6</v>
      </c>
      <c r="N660" s="412"/>
      <c r="O660" s="412">
        <v>209</v>
      </c>
      <c r="P660" s="412"/>
      <c r="Q660" s="412">
        <v>1993</v>
      </c>
      <c r="R660" s="53" t="s">
        <v>222</v>
      </c>
      <c r="S660" s="53" t="s">
        <v>989</v>
      </c>
      <c r="T660" s="412">
        <v>95.008999896790186</v>
      </c>
      <c r="U660" s="412">
        <v>95.67146248322841</v>
      </c>
      <c r="V660" s="412">
        <v>95.8</v>
      </c>
      <c r="W660" s="412">
        <v>69.7</v>
      </c>
      <c r="X660" s="412">
        <v>79.599999999999994</v>
      </c>
      <c r="Y660" s="412">
        <v>83.94</v>
      </c>
      <c r="Z660" s="413">
        <v>527.6</v>
      </c>
      <c r="AA660" s="413">
        <v>733.36400000000003</v>
      </c>
      <c r="AB660" s="413">
        <v>1076.3040000000001</v>
      </c>
      <c r="AC660" s="411">
        <v>139</v>
      </c>
      <c r="AD660" s="411">
        <v>204</v>
      </c>
    </row>
    <row r="661" spans="1:30" s="228" customFormat="1" ht="13.5" hidden="1" customHeight="1" outlineLevel="1">
      <c r="A661" s="414" t="s">
        <v>1767</v>
      </c>
      <c r="B661" s="31" t="s">
        <v>1699</v>
      </c>
      <c r="C661" s="31">
        <v>100</v>
      </c>
      <c r="D661" s="31">
        <v>6</v>
      </c>
      <c r="E661" s="31" t="s">
        <v>1760</v>
      </c>
      <c r="F661" s="53">
        <v>75</v>
      </c>
      <c r="G661" s="411">
        <v>992</v>
      </c>
      <c r="H661" s="412"/>
      <c r="I661" s="412">
        <v>45.4</v>
      </c>
      <c r="J661" s="412"/>
      <c r="K661" s="412">
        <v>62.759440681733778</v>
      </c>
      <c r="L661" s="412"/>
      <c r="M661" s="412">
        <v>84.899577289813649</v>
      </c>
      <c r="N661" s="412"/>
      <c r="O661" s="412">
        <v>109.53</v>
      </c>
      <c r="P661" s="412"/>
      <c r="Q661" s="412">
        <v>791.58</v>
      </c>
      <c r="R661" s="53" t="s">
        <v>222</v>
      </c>
      <c r="S661" s="53" t="s">
        <v>194</v>
      </c>
      <c r="T661" s="412">
        <v>93.606260527704492</v>
      </c>
      <c r="U661" s="412">
        <v>89.525354614151595</v>
      </c>
      <c r="V661" s="412">
        <v>94.1</v>
      </c>
      <c r="W661" s="412">
        <v>71.927822303640937</v>
      </c>
      <c r="X661" s="412">
        <v>79.211174719487062</v>
      </c>
      <c r="Y661" s="412">
        <v>82</v>
      </c>
      <c r="Z661" s="413">
        <v>397.20663947999998</v>
      </c>
      <c r="AA661" s="413">
        <v>795.19577603977552</v>
      </c>
      <c r="AB661" s="413">
        <v>1195.8620853496463</v>
      </c>
      <c r="AC661" s="411">
        <v>200.197</v>
      </c>
      <c r="AD661" s="411">
        <v>301.06799999999998</v>
      </c>
    </row>
    <row r="662" spans="1:30" s="228" customFormat="1" ht="13.5" hidden="1" customHeight="1" outlineLevel="1">
      <c r="A662" s="414" t="s">
        <v>1768</v>
      </c>
      <c r="B662" s="31" t="s">
        <v>1699</v>
      </c>
      <c r="C662" s="31">
        <v>125</v>
      </c>
      <c r="D662" s="31">
        <v>6</v>
      </c>
      <c r="E662" s="31" t="s">
        <v>1762</v>
      </c>
      <c r="F662" s="53">
        <v>100</v>
      </c>
      <c r="G662" s="411">
        <v>990</v>
      </c>
      <c r="H662" s="412"/>
      <c r="I662" s="412">
        <v>46.29</v>
      </c>
      <c r="J662" s="412"/>
      <c r="K662" s="412">
        <v>77.717670364500805</v>
      </c>
      <c r="L662" s="412"/>
      <c r="M662" s="412">
        <v>107.23938193343899</v>
      </c>
      <c r="N662" s="412"/>
      <c r="O662" s="412">
        <v>139.88</v>
      </c>
      <c r="P662" s="412"/>
      <c r="Q662" s="412">
        <v>888.92</v>
      </c>
      <c r="R662" s="53" t="s">
        <v>231</v>
      </c>
      <c r="S662" s="53" t="s">
        <v>194</v>
      </c>
      <c r="T662" s="412">
        <v>95.055287659574461</v>
      </c>
      <c r="U662" s="412">
        <v>95.075012765957453</v>
      </c>
      <c r="V662" s="412">
        <v>94.6</v>
      </c>
      <c r="W662" s="412">
        <v>75.65596853266446</v>
      </c>
      <c r="X662" s="412">
        <v>82.216736974119257</v>
      </c>
      <c r="Y662" s="412">
        <v>84.49</v>
      </c>
      <c r="Z662" s="413">
        <v>530.6537321400001</v>
      </c>
      <c r="AA662" s="413">
        <v>1025.1168797480523</v>
      </c>
      <c r="AB662" s="413">
        <v>1212.5437779399003</v>
      </c>
      <c r="AC662" s="411">
        <v>193.18</v>
      </c>
      <c r="AD662" s="411">
        <v>228.5</v>
      </c>
    </row>
    <row r="663" spans="1:30" s="228" customFormat="1" ht="13.5" hidden="1" customHeight="1" outlineLevel="1">
      <c r="A663" s="414" t="s">
        <v>1769</v>
      </c>
      <c r="B663" s="31" t="s">
        <v>1699</v>
      </c>
      <c r="C663" s="31">
        <v>150</v>
      </c>
      <c r="D663" s="31">
        <v>6</v>
      </c>
      <c r="E663" s="31" t="s">
        <v>1764</v>
      </c>
      <c r="F663" s="53">
        <v>125</v>
      </c>
      <c r="G663" s="411">
        <v>994</v>
      </c>
      <c r="H663" s="412"/>
      <c r="I663" s="412">
        <v>65.680000000000007</v>
      </c>
      <c r="J663" s="412"/>
      <c r="K663" s="412">
        <v>89.183966912274457</v>
      </c>
      <c r="L663" s="412"/>
      <c r="M663" s="412">
        <v>115.45375954866269</v>
      </c>
      <c r="N663" s="412"/>
      <c r="O663" s="412">
        <v>145.01</v>
      </c>
      <c r="P663" s="412"/>
      <c r="Q663" s="412">
        <v>1215</v>
      </c>
      <c r="R663" s="53" t="s">
        <v>222</v>
      </c>
      <c r="S663" s="53" t="s">
        <v>194</v>
      </c>
      <c r="T663" s="412">
        <v>94.123502582218066</v>
      </c>
      <c r="U663" s="412">
        <v>94.812475203859321</v>
      </c>
      <c r="V663" s="412">
        <v>94.9</v>
      </c>
      <c r="W663" s="412">
        <v>66.297466743782522</v>
      </c>
      <c r="X663" s="412">
        <v>76.248791208791204</v>
      </c>
      <c r="Y663" s="412">
        <v>80.86</v>
      </c>
      <c r="Z663" s="413">
        <v>528.58118292000006</v>
      </c>
      <c r="AA663" s="413">
        <v>1469.4556885176</v>
      </c>
      <c r="AB663" s="413">
        <v>1850.0341402200002</v>
      </c>
      <c r="AC663" s="411">
        <v>278</v>
      </c>
      <c r="AD663" s="411">
        <v>350</v>
      </c>
    </row>
    <row r="664" spans="1:30" s="228" customFormat="1" ht="13.5" hidden="1" customHeight="1" outlineLevel="1">
      <c r="A664" s="414" t="s">
        <v>1770</v>
      </c>
      <c r="B664" s="31" t="s">
        <v>1699</v>
      </c>
      <c r="C664" s="31">
        <v>200</v>
      </c>
      <c r="D664" s="31">
        <v>6</v>
      </c>
      <c r="E664" s="31" t="s">
        <v>1766</v>
      </c>
      <c r="F664" s="53">
        <v>150</v>
      </c>
      <c r="G664" s="411">
        <v>990</v>
      </c>
      <c r="H664" s="412"/>
      <c r="I664" s="412">
        <v>87</v>
      </c>
      <c r="J664" s="412"/>
      <c r="K664" s="412">
        <v>132</v>
      </c>
      <c r="L664" s="412"/>
      <c r="M664" s="412">
        <v>168.5</v>
      </c>
      <c r="N664" s="412"/>
      <c r="O664" s="412">
        <v>214</v>
      </c>
      <c r="P664" s="412"/>
      <c r="Q664" s="412">
        <v>1396</v>
      </c>
      <c r="R664" s="53" t="s">
        <v>231</v>
      </c>
      <c r="S664" s="53" t="s">
        <v>194</v>
      </c>
      <c r="T664" s="412">
        <v>95.3</v>
      </c>
      <c r="U664" s="412">
        <v>95.5</v>
      </c>
      <c r="V664" s="412">
        <v>95.2</v>
      </c>
      <c r="W664" s="412">
        <v>67.3</v>
      </c>
      <c r="X664" s="412">
        <v>78.8</v>
      </c>
      <c r="Y664" s="412">
        <v>83</v>
      </c>
      <c r="Z664" s="413">
        <v>795.2</v>
      </c>
      <c r="AA664" s="413">
        <v>1595.6</v>
      </c>
      <c r="AB664" s="413">
        <v>2464.5</v>
      </c>
      <c r="AC664" s="411">
        <v>201</v>
      </c>
      <c r="AD664" s="411">
        <v>310</v>
      </c>
    </row>
    <row r="665" spans="1:30" s="228" customFormat="1" ht="13.5" hidden="1" customHeight="1" outlineLevel="1">
      <c r="A665" s="414" t="s">
        <v>1771</v>
      </c>
      <c r="B665" s="31" t="s">
        <v>1699</v>
      </c>
      <c r="C665" s="31">
        <v>250</v>
      </c>
      <c r="D665" s="31">
        <v>6</v>
      </c>
      <c r="E665" s="31" t="s">
        <v>1766</v>
      </c>
      <c r="F665" s="53">
        <v>200</v>
      </c>
      <c r="G665" s="411">
        <v>987</v>
      </c>
      <c r="H665" s="412"/>
      <c r="I665" s="412">
        <v>86.7</v>
      </c>
      <c r="J665" s="412"/>
      <c r="K665" s="412">
        <v>155</v>
      </c>
      <c r="L665" s="412"/>
      <c r="M665" s="412">
        <v>213</v>
      </c>
      <c r="N665" s="412"/>
      <c r="O665" s="412">
        <v>279</v>
      </c>
      <c r="P665" s="412"/>
      <c r="Q665" s="412">
        <v>1608</v>
      </c>
      <c r="R665" s="53" t="s">
        <v>2179</v>
      </c>
      <c r="S665" s="53" t="s">
        <v>194</v>
      </c>
      <c r="T665" s="412">
        <v>96.2</v>
      </c>
      <c r="U665" s="412">
        <v>96.2</v>
      </c>
      <c r="V665" s="412">
        <v>95.5</v>
      </c>
      <c r="W665" s="412">
        <v>76.099999999999994</v>
      </c>
      <c r="X665" s="412">
        <v>83.1</v>
      </c>
      <c r="Y665" s="412">
        <v>85.2</v>
      </c>
      <c r="Z665" s="413">
        <v>1063.5</v>
      </c>
      <c r="AA665" s="413">
        <v>1278</v>
      </c>
      <c r="AB665" s="413">
        <v>1981.8</v>
      </c>
      <c r="AC665" s="411">
        <v>120</v>
      </c>
      <c r="AD665" s="411">
        <v>186</v>
      </c>
    </row>
    <row r="666" spans="1:30" s="228" customFormat="1" ht="13.5" hidden="1" customHeight="1">
      <c r="A666" s="414" t="s">
        <v>1971</v>
      </c>
      <c r="B666" s="31" t="s">
        <v>1972</v>
      </c>
      <c r="C666" s="31">
        <v>125</v>
      </c>
      <c r="D666" s="31">
        <v>2</v>
      </c>
      <c r="E666" s="31" t="s">
        <v>409</v>
      </c>
      <c r="F666" s="412">
        <v>100.5</v>
      </c>
      <c r="G666" s="53">
        <v>2980</v>
      </c>
      <c r="H666" s="413" t="s">
        <v>239</v>
      </c>
      <c r="I666" s="412">
        <v>51.8</v>
      </c>
      <c r="J666" s="413" t="s">
        <v>239</v>
      </c>
      <c r="K666" s="412">
        <v>81.7</v>
      </c>
      <c r="L666" s="413" t="s">
        <v>239</v>
      </c>
      <c r="M666" s="412">
        <v>109.7</v>
      </c>
      <c r="N666" s="413" t="s">
        <v>239</v>
      </c>
      <c r="O666" s="412">
        <v>141.1</v>
      </c>
      <c r="P666" s="413" t="s">
        <v>239</v>
      </c>
      <c r="Q666" s="412">
        <v>772.1</v>
      </c>
      <c r="R666" s="53"/>
      <c r="S666" s="53"/>
      <c r="T666" s="412">
        <v>94.7</v>
      </c>
      <c r="U666" s="412">
        <v>95.6</v>
      </c>
      <c r="V666" s="412">
        <v>95.6</v>
      </c>
      <c r="W666" s="412">
        <v>73.7</v>
      </c>
      <c r="X666" s="412">
        <v>81.7</v>
      </c>
      <c r="Y666" s="412">
        <v>84.7</v>
      </c>
      <c r="Z666" s="412">
        <v>177.4</v>
      </c>
      <c r="AA666" s="412">
        <v>168.8</v>
      </c>
      <c r="AB666" s="412">
        <v>466.2</v>
      </c>
      <c r="AC666" s="415">
        <v>0.95</v>
      </c>
      <c r="AD666" s="415">
        <v>2.6</v>
      </c>
    </row>
    <row r="667" spans="1:30" s="228" customFormat="1" ht="13.5" hidden="1" customHeight="1">
      <c r="A667" s="414" t="s">
        <v>1973</v>
      </c>
      <c r="B667" s="31" t="s">
        <v>1972</v>
      </c>
      <c r="C667" s="31">
        <v>150</v>
      </c>
      <c r="D667" s="31">
        <v>2</v>
      </c>
      <c r="E667" s="31" t="s">
        <v>411</v>
      </c>
      <c r="F667" s="412">
        <v>120.6</v>
      </c>
      <c r="G667" s="53">
        <v>2980</v>
      </c>
      <c r="H667" s="413" t="s">
        <v>239</v>
      </c>
      <c r="I667" s="412">
        <v>71.2</v>
      </c>
      <c r="J667" s="413" t="s">
        <v>239</v>
      </c>
      <c r="K667" s="412">
        <v>102.4</v>
      </c>
      <c r="L667" s="413" t="s">
        <v>239</v>
      </c>
      <c r="M667" s="412">
        <v>134.9</v>
      </c>
      <c r="N667" s="413" t="s">
        <v>239</v>
      </c>
      <c r="O667" s="412">
        <v>171.4</v>
      </c>
      <c r="P667" s="413" t="s">
        <v>239</v>
      </c>
      <c r="Q667" s="412">
        <v>1147.7</v>
      </c>
      <c r="R667" s="53"/>
      <c r="S667" s="53"/>
      <c r="T667" s="412">
        <v>94.6</v>
      </c>
      <c r="U667" s="412">
        <v>95.7</v>
      </c>
      <c r="V667" s="412">
        <v>95.8</v>
      </c>
      <c r="W667" s="412">
        <v>70.599999999999994</v>
      </c>
      <c r="X667" s="412">
        <v>79.5</v>
      </c>
      <c r="Y667" s="412">
        <v>83.3</v>
      </c>
      <c r="Z667" s="412">
        <v>212.7</v>
      </c>
      <c r="AA667" s="412">
        <v>323.39999999999998</v>
      </c>
      <c r="AB667" s="412">
        <v>723.4</v>
      </c>
      <c r="AC667" s="415">
        <v>1.5</v>
      </c>
      <c r="AD667" s="415">
        <v>3.4</v>
      </c>
    </row>
    <row r="668" spans="1:30" s="228" customFormat="1" ht="13.5" hidden="1" customHeight="1">
      <c r="A668" s="414" t="s">
        <v>1974</v>
      </c>
      <c r="B668" s="31" t="s">
        <v>1972</v>
      </c>
      <c r="C668" s="31">
        <v>200</v>
      </c>
      <c r="D668" s="31">
        <v>2</v>
      </c>
      <c r="E668" s="31" t="s">
        <v>413</v>
      </c>
      <c r="F668" s="412">
        <v>147.5</v>
      </c>
      <c r="G668" s="53">
        <v>2980</v>
      </c>
      <c r="H668" s="413" t="s">
        <v>239</v>
      </c>
      <c r="I668" s="412">
        <v>71.3</v>
      </c>
      <c r="J668" s="413" t="s">
        <v>239</v>
      </c>
      <c r="K668" s="412">
        <v>115.4</v>
      </c>
      <c r="L668" s="413" t="s">
        <v>239</v>
      </c>
      <c r="M668" s="412">
        <v>157.1</v>
      </c>
      <c r="N668" s="413" t="s">
        <v>239</v>
      </c>
      <c r="O668" s="412">
        <v>203.9</v>
      </c>
      <c r="P668" s="413" t="s">
        <v>239</v>
      </c>
      <c r="Q668" s="412">
        <v>1251.4000000000001</v>
      </c>
      <c r="R668" s="53"/>
      <c r="S668" s="53"/>
      <c r="T668" s="412">
        <v>95.2</v>
      </c>
      <c r="U668" s="412">
        <v>95.9</v>
      </c>
      <c r="V668" s="412">
        <v>96</v>
      </c>
      <c r="W668" s="412">
        <v>76</v>
      </c>
      <c r="X668" s="412">
        <v>83.1</v>
      </c>
      <c r="Y668" s="412">
        <v>85.5</v>
      </c>
      <c r="Z668" s="412">
        <v>260.2</v>
      </c>
      <c r="AA668" s="412">
        <v>259.8</v>
      </c>
      <c r="AB668" s="412">
        <v>612.20000000000005</v>
      </c>
      <c r="AC668" s="415">
        <v>0.99866211550176531</v>
      </c>
      <c r="AD668" s="415">
        <v>2.3528687165293665</v>
      </c>
    </row>
    <row r="669" spans="1:30" s="228" customFormat="1" ht="13.5" hidden="1" customHeight="1">
      <c r="A669" s="414" t="s">
        <v>1975</v>
      </c>
      <c r="B669" s="31" t="s">
        <v>1972</v>
      </c>
      <c r="C669" s="31">
        <v>250</v>
      </c>
      <c r="D669" s="31">
        <v>2</v>
      </c>
      <c r="E669" s="31" t="s">
        <v>421</v>
      </c>
      <c r="F669" s="412">
        <v>176.9</v>
      </c>
      <c r="G669" s="53">
        <v>2980</v>
      </c>
      <c r="H669" s="413" t="s">
        <v>239</v>
      </c>
      <c r="I669" s="412">
        <v>85</v>
      </c>
      <c r="J669" s="413" t="s">
        <v>239</v>
      </c>
      <c r="K669" s="412">
        <v>143.6</v>
      </c>
      <c r="L669" s="413" t="s">
        <v>239</v>
      </c>
      <c r="M669" s="412">
        <v>189.6</v>
      </c>
      <c r="N669" s="413" t="s">
        <v>239</v>
      </c>
      <c r="O669" s="412">
        <v>241.7</v>
      </c>
      <c r="P669" s="413" t="s">
        <v>239</v>
      </c>
      <c r="Q669" s="412">
        <v>1780.6</v>
      </c>
      <c r="R669" s="53"/>
      <c r="S669" s="53"/>
      <c r="T669" s="412">
        <v>95.7</v>
      </c>
      <c r="U669" s="412">
        <v>96.2</v>
      </c>
      <c r="V669" s="412">
        <v>96.2</v>
      </c>
      <c r="W669" s="412">
        <v>72.7</v>
      </c>
      <c r="X669" s="412">
        <v>82.2</v>
      </c>
      <c r="Y669" s="412">
        <v>85.9</v>
      </c>
      <c r="Z669" s="412">
        <v>312.3</v>
      </c>
      <c r="AA669" s="412">
        <v>537.5</v>
      </c>
      <c r="AB669" s="412">
        <v>1083.4000000000001</v>
      </c>
      <c r="AC669" s="415">
        <v>1.7</v>
      </c>
      <c r="AD669" s="415">
        <v>3.45</v>
      </c>
    </row>
    <row r="670" spans="1:30" s="228" customFormat="1" ht="13.5" hidden="1" customHeight="1">
      <c r="A670" s="414" t="s">
        <v>1976</v>
      </c>
      <c r="B670" s="31" t="s">
        <v>1972</v>
      </c>
      <c r="C670" s="31">
        <v>300</v>
      </c>
      <c r="D670" s="31">
        <v>2</v>
      </c>
      <c r="E670" s="31" t="s">
        <v>421</v>
      </c>
      <c r="F670" s="412">
        <v>214.5</v>
      </c>
      <c r="G670" s="53">
        <v>2980</v>
      </c>
      <c r="H670" s="413" t="s">
        <v>239</v>
      </c>
      <c r="I670" s="412">
        <v>88.8</v>
      </c>
      <c r="J670" s="413" t="s">
        <v>239</v>
      </c>
      <c r="K670" s="412">
        <v>163</v>
      </c>
      <c r="L670" s="413" t="s">
        <v>239</v>
      </c>
      <c r="M670" s="412">
        <v>221.8</v>
      </c>
      <c r="N670" s="413" t="s">
        <v>239</v>
      </c>
      <c r="O670" s="412">
        <v>286.10000000000002</v>
      </c>
      <c r="P670" s="413" t="s">
        <v>239</v>
      </c>
      <c r="Q670" s="412">
        <v>2219</v>
      </c>
      <c r="R670" s="53"/>
      <c r="S670" s="53"/>
      <c r="T670" s="412">
        <v>95.9</v>
      </c>
      <c r="U670" s="412">
        <v>96.3</v>
      </c>
      <c r="V670" s="412">
        <v>96.3</v>
      </c>
      <c r="W670" s="412">
        <v>77.400000000000006</v>
      </c>
      <c r="X670" s="412">
        <v>85</v>
      </c>
      <c r="Y670" s="412">
        <v>88</v>
      </c>
      <c r="Z670" s="412">
        <v>378.6</v>
      </c>
      <c r="AA670" s="412">
        <v>737.6</v>
      </c>
      <c r="AB670" s="412">
        <v>1328</v>
      </c>
      <c r="AC670" s="415">
        <v>1.948198198198198</v>
      </c>
      <c r="AD670" s="415">
        <v>3.5</v>
      </c>
    </row>
    <row r="671" spans="1:30" s="228" customFormat="1" ht="13.5" hidden="1" customHeight="1">
      <c r="A671" s="414" t="s">
        <v>1977</v>
      </c>
      <c r="B671" s="31" t="s">
        <v>1972</v>
      </c>
      <c r="C671" s="31">
        <v>350</v>
      </c>
      <c r="D671" s="31">
        <v>2</v>
      </c>
      <c r="E671" s="31" t="s">
        <v>1978</v>
      </c>
      <c r="F671" s="412">
        <v>268.10000000000002</v>
      </c>
      <c r="G671" s="53">
        <v>2980</v>
      </c>
      <c r="H671" s="413" t="s">
        <v>239</v>
      </c>
      <c r="I671" s="412">
        <v>97</v>
      </c>
      <c r="J671" s="413" t="s">
        <v>239</v>
      </c>
      <c r="K671" s="412">
        <v>188.1</v>
      </c>
      <c r="L671" s="413" t="s">
        <v>239</v>
      </c>
      <c r="M671" s="412">
        <v>265.89999999999998</v>
      </c>
      <c r="N671" s="413" t="s">
        <v>239</v>
      </c>
      <c r="O671" s="412">
        <v>349.9</v>
      </c>
      <c r="P671" s="413" t="s">
        <v>239</v>
      </c>
      <c r="Q671" s="412">
        <v>2755.3</v>
      </c>
      <c r="R671" s="53"/>
      <c r="S671" s="53"/>
      <c r="T671" s="412">
        <v>95.9</v>
      </c>
      <c r="U671" s="412">
        <v>96.4</v>
      </c>
      <c r="V671" s="412">
        <v>96.5</v>
      </c>
      <c r="W671" s="412">
        <v>84</v>
      </c>
      <c r="X671" s="412">
        <v>88.7</v>
      </c>
      <c r="Y671" s="412">
        <v>90.1</v>
      </c>
      <c r="Z671" s="412">
        <v>473.6</v>
      </c>
      <c r="AA671" s="412">
        <v>1044</v>
      </c>
      <c r="AB671" s="412">
        <v>1081.9000000000001</v>
      </c>
      <c r="AC671" s="415">
        <v>2.2045511891789502</v>
      </c>
      <c r="AD671" s="415">
        <v>2.2999999999999998</v>
      </c>
    </row>
    <row r="672" spans="1:30" s="228" customFormat="1" ht="13.5" hidden="1" customHeight="1">
      <c r="A672" s="414" t="s">
        <v>1979</v>
      </c>
      <c r="B672" s="31" t="s">
        <v>1972</v>
      </c>
      <c r="C672" s="31">
        <v>125</v>
      </c>
      <c r="D672" s="31">
        <v>4</v>
      </c>
      <c r="E672" s="31" t="s">
        <v>378</v>
      </c>
      <c r="F672" s="412">
        <v>100.5</v>
      </c>
      <c r="G672" s="53">
        <v>1490</v>
      </c>
      <c r="H672" s="413" t="s">
        <v>239</v>
      </c>
      <c r="I672" s="412">
        <v>54.6</v>
      </c>
      <c r="J672" s="413" t="s">
        <v>239</v>
      </c>
      <c r="K672" s="412">
        <v>85.5</v>
      </c>
      <c r="L672" s="413" t="s">
        <v>239</v>
      </c>
      <c r="M672" s="412">
        <v>114.2</v>
      </c>
      <c r="N672" s="413" t="s">
        <v>239</v>
      </c>
      <c r="O672" s="412">
        <v>148</v>
      </c>
      <c r="P672" s="413" t="s">
        <v>239</v>
      </c>
      <c r="Q672" s="412">
        <v>768.8</v>
      </c>
      <c r="R672" s="53"/>
      <c r="S672" s="53"/>
      <c r="T672" s="412">
        <v>95.5</v>
      </c>
      <c r="U672" s="412">
        <v>96</v>
      </c>
      <c r="V672" s="412">
        <v>96</v>
      </c>
      <c r="W672" s="412">
        <v>69.8</v>
      </c>
      <c r="X672" s="412">
        <v>77.900000000000006</v>
      </c>
      <c r="Y672" s="412">
        <v>80.3</v>
      </c>
      <c r="Z672" s="412">
        <v>354.9</v>
      </c>
      <c r="AA672" s="412">
        <v>712.2</v>
      </c>
      <c r="AB672" s="412">
        <v>1118.8</v>
      </c>
      <c r="AC672" s="415">
        <v>2</v>
      </c>
      <c r="AD672" s="415">
        <v>3.15</v>
      </c>
    </row>
    <row r="673" spans="1:30" s="228" customFormat="1" ht="13.5" hidden="1" customHeight="1">
      <c r="A673" s="414" t="s">
        <v>1980</v>
      </c>
      <c r="B673" s="31" t="s">
        <v>1972</v>
      </c>
      <c r="C673" s="31">
        <v>150</v>
      </c>
      <c r="D673" s="31">
        <v>4</v>
      </c>
      <c r="E673" s="31" t="s">
        <v>383</v>
      </c>
      <c r="F673" s="412">
        <v>120.6</v>
      </c>
      <c r="G673" s="53">
        <v>1490</v>
      </c>
      <c r="H673" s="413" t="s">
        <v>239</v>
      </c>
      <c r="I673" s="412">
        <v>66.8</v>
      </c>
      <c r="J673" s="413" t="s">
        <v>239</v>
      </c>
      <c r="K673" s="412">
        <v>105.9</v>
      </c>
      <c r="L673" s="413" t="s">
        <v>239</v>
      </c>
      <c r="M673" s="412">
        <v>138.69999999999999</v>
      </c>
      <c r="N673" s="413" t="s">
        <v>239</v>
      </c>
      <c r="O673" s="412">
        <v>177</v>
      </c>
      <c r="P673" s="413" t="s">
        <v>239</v>
      </c>
      <c r="Q673" s="412">
        <v>944.6</v>
      </c>
      <c r="R673" s="53"/>
      <c r="S673" s="53"/>
      <c r="T673" s="412">
        <v>95.6</v>
      </c>
      <c r="U673" s="412">
        <v>96.2</v>
      </c>
      <c r="V673" s="412">
        <v>96.1</v>
      </c>
      <c r="W673" s="412">
        <v>67.7</v>
      </c>
      <c r="X673" s="412">
        <v>77</v>
      </c>
      <c r="Y673" s="412">
        <v>80.599999999999994</v>
      </c>
      <c r="Z673" s="412">
        <v>427.5</v>
      </c>
      <c r="AA673" s="412">
        <v>718.5</v>
      </c>
      <c r="AB673" s="412">
        <v>926.7</v>
      </c>
      <c r="AC673" s="415">
        <v>1.7</v>
      </c>
      <c r="AD673" s="415">
        <v>2.15</v>
      </c>
    </row>
    <row r="674" spans="1:30" s="228" customFormat="1" ht="13.5" hidden="1" customHeight="1">
      <c r="A674" s="414" t="s">
        <v>1981</v>
      </c>
      <c r="B674" s="31" t="s">
        <v>1972</v>
      </c>
      <c r="C674" s="31">
        <v>200</v>
      </c>
      <c r="D674" s="31">
        <v>4</v>
      </c>
      <c r="E674" s="31" t="s">
        <v>388</v>
      </c>
      <c r="F674" s="412">
        <v>147.5</v>
      </c>
      <c r="G674" s="53">
        <v>1490</v>
      </c>
      <c r="H674" s="413" t="s">
        <v>239</v>
      </c>
      <c r="I674" s="412">
        <v>93</v>
      </c>
      <c r="J674" s="413" t="s">
        <v>239</v>
      </c>
      <c r="K674" s="412">
        <v>131.19999999999999</v>
      </c>
      <c r="L674" s="413" t="s">
        <v>239</v>
      </c>
      <c r="M674" s="412">
        <v>171.2</v>
      </c>
      <c r="N674" s="413" t="s">
        <v>239</v>
      </c>
      <c r="O674" s="412">
        <v>217.1</v>
      </c>
      <c r="P674" s="413" t="s">
        <v>239</v>
      </c>
      <c r="Q674" s="412">
        <v>1438.6</v>
      </c>
      <c r="R674" s="53"/>
      <c r="S674" s="53"/>
      <c r="T674" s="412">
        <v>96</v>
      </c>
      <c r="U674" s="412">
        <v>96.5</v>
      </c>
      <c r="V674" s="412">
        <v>96.3</v>
      </c>
      <c r="W674" s="412">
        <v>66.3</v>
      </c>
      <c r="X674" s="412">
        <v>75.8</v>
      </c>
      <c r="Y674" s="412">
        <v>79.900000000000006</v>
      </c>
      <c r="Z674" s="412">
        <v>520.5</v>
      </c>
      <c r="AA674" s="412">
        <v>1300.5</v>
      </c>
      <c r="AB674" s="412">
        <v>1686.5</v>
      </c>
      <c r="AC674" s="415">
        <v>2.5</v>
      </c>
      <c r="AD674" s="415">
        <v>3.2</v>
      </c>
    </row>
    <row r="675" spans="1:30" s="228" customFormat="1" ht="13.5" hidden="1" customHeight="1">
      <c r="A675" s="414" t="s">
        <v>1982</v>
      </c>
      <c r="B675" s="31" t="s">
        <v>1972</v>
      </c>
      <c r="C675" s="31">
        <v>250</v>
      </c>
      <c r="D675" s="31">
        <v>4</v>
      </c>
      <c r="E675" s="31" t="s">
        <v>400</v>
      </c>
      <c r="F675" s="412">
        <v>176.9</v>
      </c>
      <c r="G675" s="53">
        <v>1490</v>
      </c>
      <c r="H675" s="413" t="s">
        <v>239</v>
      </c>
      <c r="I675" s="412">
        <v>101</v>
      </c>
      <c r="J675" s="413" t="s">
        <v>239</v>
      </c>
      <c r="K675" s="412">
        <v>150.9</v>
      </c>
      <c r="L675" s="413" t="s">
        <v>239</v>
      </c>
      <c r="M675" s="412">
        <v>198.5</v>
      </c>
      <c r="N675" s="413" t="s">
        <v>239</v>
      </c>
      <c r="O675" s="412">
        <v>254.4</v>
      </c>
      <c r="P675" s="413" t="s">
        <v>239</v>
      </c>
      <c r="Q675" s="412">
        <v>1770.5</v>
      </c>
      <c r="R675" s="53"/>
      <c r="S675" s="53"/>
      <c r="T675" s="412">
        <v>96.1</v>
      </c>
      <c r="U675" s="412">
        <v>96.5</v>
      </c>
      <c r="V675" s="412">
        <v>96.4</v>
      </c>
      <c r="W675" s="412">
        <v>69</v>
      </c>
      <c r="X675" s="412">
        <v>78.2</v>
      </c>
      <c r="Y675" s="412">
        <v>81.599999999999994</v>
      </c>
      <c r="Z675" s="412">
        <v>624.1</v>
      </c>
      <c r="AA675" s="412">
        <v>1654.1</v>
      </c>
      <c r="AB675" s="412">
        <v>2142.3000000000002</v>
      </c>
      <c r="AC675" s="415">
        <v>2.65</v>
      </c>
      <c r="AD675" s="415">
        <v>3.4</v>
      </c>
    </row>
    <row r="676" spans="1:30" s="228" customFormat="1" ht="13.5" hidden="1" customHeight="1">
      <c r="A676" s="414" t="s">
        <v>1983</v>
      </c>
      <c r="B676" s="31" t="s">
        <v>1972</v>
      </c>
      <c r="C676" s="31">
        <v>300</v>
      </c>
      <c r="D676" s="31">
        <v>4</v>
      </c>
      <c r="E676" s="31" t="s">
        <v>400</v>
      </c>
      <c r="F676" s="412">
        <v>214.5</v>
      </c>
      <c r="G676" s="53">
        <v>1490</v>
      </c>
      <c r="H676" s="413" t="s">
        <v>239</v>
      </c>
      <c r="I676" s="412">
        <v>127.3</v>
      </c>
      <c r="J676" s="413" t="s">
        <v>239</v>
      </c>
      <c r="K676" s="412">
        <v>193.1</v>
      </c>
      <c r="L676" s="413" t="s">
        <v>239</v>
      </c>
      <c r="M676" s="412">
        <v>247.6</v>
      </c>
      <c r="N676" s="413" t="s">
        <v>239</v>
      </c>
      <c r="O676" s="412">
        <v>310</v>
      </c>
      <c r="P676" s="413" t="s">
        <v>239</v>
      </c>
      <c r="Q676" s="412">
        <v>2150.1</v>
      </c>
      <c r="R676" s="53"/>
      <c r="S676" s="53"/>
      <c r="T676" s="412">
        <v>96</v>
      </c>
      <c r="U676" s="412">
        <v>96.7</v>
      </c>
      <c r="V676" s="412">
        <v>96.6</v>
      </c>
      <c r="W676" s="412">
        <v>65.7</v>
      </c>
      <c r="X676" s="412">
        <v>76.3</v>
      </c>
      <c r="Y676" s="412">
        <v>81.2</v>
      </c>
      <c r="Z676" s="412">
        <v>753.9</v>
      </c>
      <c r="AA676" s="412">
        <v>2227.6</v>
      </c>
      <c r="AB676" s="412">
        <v>2666.9</v>
      </c>
      <c r="AC676" s="415">
        <v>2.95</v>
      </c>
      <c r="AD676" s="415">
        <v>3.55</v>
      </c>
    </row>
    <row r="677" spans="1:30" s="228" customFormat="1" ht="13.5" hidden="1" customHeight="1">
      <c r="A677" s="414" t="s">
        <v>1984</v>
      </c>
      <c r="B677" s="31" t="s">
        <v>1972</v>
      </c>
      <c r="C677" s="31">
        <v>350</v>
      </c>
      <c r="D677" s="31">
        <v>4</v>
      </c>
      <c r="E677" s="31" t="s">
        <v>1985</v>
      </c>
      <c r="F677" s="412">
        <v>268.10000000000002</v>
      </c>
      <c r="G677" s="53">
        <v>1490</v>
      </c>
      <c r="H677" s="413" t="s">
        <v>239</v>
      </c>
      <c r="I677" s="412">
        <v>160.4</v>
      </c>
      <c r="J677" s="413" t="s">
        <v>239</v>
      </c>
      <c r="K677" s="412">
        <v>235.7</v>
      </c>
      <c r="L677" s="413" t="s">
        <v>239</v>
      </c>
      <c r="M677" s="412">
        <v>306.3</v>
      </c>
      <c r="N677" s="413" t="s">
        <v>239</v>
      </c>
      <c r="O677" s="412">
        <v>377.7</v>
      </c>
      <c r="P677" s="413" t="s">
        <v>239</v>
      </c>
      <c r="Q677" s="412">
        <v>2434.8000000000002</v>
      </c>
      <c r="R677" s="53"/>
      <c r="S677" s="53"/>
      <c r="T677" s="412">
        <v>96.6</v>
      </c>
      <c r="U677" s="412">
        <v>96.9</v>
      </c>
      <c r="V677" s="412">
        <v>96.7</v>
      </c>
      <c r="W677" s="412">
        <v>66.900000000000006</v>
      </c>
      <c r="X677" s="412">
        <v>77</v>
      </c>
      <c r="Y677" s="412">
        <v>83.4</v>
      </c>
      <c r="Z677" s="412">
        <v>946.8</v>
      </c>
      <c r="AA677" s="412">
        <v>2546.5</v>
      </c>
      <c r="AB677" s="412">
        <v>2936.3</v>
      </c>
      <c r="AC677" s="415">
        <v>2.7</v>
      </c>
      <c r="AD677" s="415">
        <v>3.1</v>
      </c>
    </row>
    <row r="678" spans="1:30" s="228" customFormat="1" ht="13.5" hidden="1" customHeight="1">
      <c r="A678" s="414" t="s">
        <v>1986</v>
      </c>
      <c r="B678" s="31" t="s">
        <v>1972</v>
      </c>
      <c r="C678" s="31">
        <v>100</v>
      </c>
      <c r="D678" s="31">
        <v>6</v>
      </c>
      <c r="E678" s="31" t="s">
        <v>378</v>
      </c>
      <c r="F678" s="412">
        <v>73.7</v>
      </c>
      <c r="G678" s="53">
        <v>990</v>
      </c>
      <c r="H678" s="413"/>
      <c r="I678" s="412"/>
      <c r="J678" s="413"/>
      <c r="K678" s="412"/>
      <c r="L678" s="413"/>
      <c r="M678" s="412"/>
      <c r="N678" s="413"/>
      <c r="O678" s="412"/>
      <c r="P678" s="413"/>
      <c r="Q678" s="412"/>
      <c r="R678" s="53"/>
      <c r="S678" s="53"/>
      <c r="T678" s="412"/>
      <c r="U678" s="412"/>
      <c r="V678" s="412"/>
      <c r="W678" s="412"/>
      <c r="X678" s="412"/>
      <c r="Y678" s="412"/>
      <c r="Z678" s="412"/>
      <c r="AA678" s="412"/>
      <c r="AB678" s="412"/>
      <c r="AC678" s="415"/>
      <c r="AD678" s="415"/>
    </row>
    <row r="679" spans="1:30" s="228" customFormat="1" ht="13.5" hidden="1" customHeight="1">
      <c r="A679" s="414" t="s">
        <v>1987</v>
      </c>
      <c r="B679" s="31" t="s">
        <v>1972</v>
      </c>
      <c r="C679" s="31">
        <v>125</v>
      </c>
      <c r="D679" s="31">
        <v>6</v>
      </c>
      <c r="E679" s="31" t="s">
        <v>383</v>
      </c>
      <c r="F679" s="412">
        <v>100.5</v>
      </c>
      <c r="G679" s="53">
        <v>990</v>
      </c>
      <c r="H679" s="413" t="s">
        <v>239</v>
      </c>
      <c r="I679" s="412">
        <v>67.8</v>
      </c>
      <c r="J679" s="413" t="s">
        <v>239</v>
      </c>
      <c r="K679" s="412">
        <v>94.2</v>
      </c>
      <c r="L679" s="413" t="s">
        <v>239</v>
      </c>
      <c r="M679" s="412">
        <v>115.9</v>
      </c>
      <c r="N679" s="413" t="s">
        <v>239</v>
      </c>
      <c r="O679" s="412">
        <v>149.69999999999999</v>
      </c>
      <c r="P679" s="413" t="s">
        <v>239</v>
      </c>
      <c r="Q679" s="412">
        <v>1017.5</v>
      </c>
      <c r="R679" s="53"/>
      <c r="S679" s="53"/>
      <c r="T679" s="412">
        <v>94.4</v>
      </c>
      <c r="U679" s="412">
        <v>95.3</v>
      </c>
      <c r="V679" s="412">
        <v>95.4</v>
      </c>
      <c r="W679" s="412">
        <v>59.9</v>
      </c>
      <c r="X679" s="412">
        <v>72.3</v>
      </c>
      <c r="Y679" s="412">
        <v>79.900000000000006</v>
      </c>
      <c r="Z679" s="412">
        <v>535.1</v>
      </c>
      <c r="AA679" s="412">
        <v>1112.9000000000001</v>
      </c>
      <c r="AB679" s="412">
        <v>1725.5</v>
      </c>
      <c r="AC679" s="415">
        <v>2.0499999999999998</v>
      </c>
      <c r="AD679" s="415">
        <v>3.2</v>
      </c>
    </row>
    <row r="680" spans="1:30" s="228" customFormat="1" ht="13.5" hidden="1" customHeight="1">
      <c r="A680" s="414" t="s">
        <v>1988</v>
      </c>
      <c r="B680" s="31" t="s">
        <v>1972</v>
      </c>
      <c r="C680" s="31">
        <v>150</v>
      </c>
      <c r="D680" s="31">
        <v>6</v>
      </c>
      <c r="E680" s="31" t="s">
        <v>400</v>
      </c>
      <c r="F680" s="412">
        <v>120.6</v>
      </c>
      <c r="G680" s="53">
        <v>990</v>
      </c>
      <c r="H680" s="413" t="s">
        <v>239</v>
      </c>
      <c r="I680" s="412">
        <v>69.5</v>
      </c>
      <c r="J680" s="413" t="s">
        <v>239</v>
      </c>
      <c r="K680" s="412">
        <v>101.7</v>
      </c>
      <c r="L680" s="413" t="s">
        <v>239</v>
      </c>
      <c r="M680" s="412">
        <v>133.80000000000001</v>
      </c>
      <c r="N680" s="413" t="s">
        <v>239</v>
      </c>
      <c r="O680" s="412">
        <v>170.3</v>
      </c>
      <c r="P680" s="413" t="s">
        <v>239</v>
      </c>
      <c r="Q680" s="412">
        <v>1010.7</v>
      </c>
      <c r="R680" s="53"/>
      <c r="S680" s="53"/>
      <c r="T680" s="412">
        <v>95</v>
      </c>
      <c r="U680" s="412">
        <v>95.5</v>
      </c>
      <c r="V680" s="412">
        <v>95.6</v>
      </c>
      <c r="W680" s="412">
        <v>70.7</v>
      </c>
      <c r="X680" s="412">
        <v>80.2</v>
      </c>
      <c r="Y680" s="412">
        <v>84.2</v>
      </c>
      <c r="Z680" s="412">
        <v>641.70000000000005</v>
      </c>
      <c r="AA680" s="412">
        <v>961.1</v>
      </c>
      <c r="AB680" s="412">
        <v>1769.5</v>
      </c>
      <c r="AC680" s="415">
        <v>1.5</v>
      </c>
      <c r="AD680" s="415">
        <v>2.75</v>
      </c>
    </row>
    <row r="681" spans="1:30" s="228" customFormat="1" ht="13.5" hidden="1" customHeight="1">
      <c r="A681" s="414" t="s">
        <v>1989</v>
      </c>
      <c r="B681" s="31" t="s">
        <v>1972</v>
      </c>
      <c r="C681" s="31">
        <v>200</v>
      </c>
      <c r="D681" s="31">
        <v>6</v>
      </c>
      <c r="E681" s="31" t="s">
        <v>400</v>
      </c>
      <c r="F681" s="412">
        <v>147.5</v>
      </c>
      <c r="G681" s="53">
        <v>990</v>
      </c>
      <c r="H681" s="413" t="s">
        <v>239</v>
      </c>
      <c r="I681" s="412">
        <v>102.3</v>
      </c>
      <c r="J681" s="413" t="s">
        <v>239</v>
      </c>
      <c r="K681" s="412">
        <v>138.6</v>
      </c>
      <c r="L681" s="413" t="s">
        <v>239</v>
      </c>
      <c r="M681" s="412">
        <v>176.7</v>
      </c>
      <c r="N681" s="413" t="s">
        <v>239</v>
      </c>
      <c r="O681" s="412">
        <v>218.8</v>
      </c>
      <c r="P681" s="413" t="s">
        <v>239</v>
      </c>
      <c r="Q681" s="412">
        <v>1452.6</v>
      </c>
      <c r="R681" s="53"/>
      <c r="S681" s="53"/>
      <c r="T681" s="412">
        <v>95.3</v>
      </c>
      <c r="U681" s="412">
        <v>95.9</v>
      </c>
      <c r="V681" s="412">
        <v>95.8</v>
      </c>
      <c r="W681" s="412">
        <v>63.4</v>
      </c>
      <c r="X681" s="412">
        <v>74</v>
      </c>
      <c r="Y681" s="412">
        <v>79.8</v>
      </c>
      <c r="Z681" s="412">
        <v>782.5</v>
      </c>
      <c r="AA681" s="412">
        <v>1364.3</v>
      </c>
      <c r="AB681" s="412">
        <v>2445.8000000000002</v>
      </c>
      <c r="AC681" s="415">
        <v>1.75</v>
      </c>
      <c r="AD681" s="415">
        <v>3.1</v>
      </c>
    </row>
    <row r="682" spans="1:30" s="228" customFormat="1" ht="13.5" hidden="1" customHeight="1">
      <c r="A682" s="414" t="s">
        <v>1990</v>
      </c>
      <c r="B682" s="31" t="s">
        <v>1972</v>
      </c>
      <c r="C682" s="31">
        <v>250</v>
      </c>
      <c r="D682" s="31">
        <v>6</v>
      </c>
      <c r="E682" s="31" t="s">
        <v>1985</v>
      </c>
      <c r="F682" s="412">
        <v>176.9</v>
      </c>
      <c r="G682" s="53">
        <v>990</v>
      </c>
      <c r="H682" s="413" t="s">
        <v>239</v>
      </c>
      <c r="I682" s="412">
        <v>136.9</v>
      </c>
      <c r="J682" s="413" t="s">
        <v>239</v>
      </c>
      <c r="K682" s="412">
        <v>181.6</v>
      </c>
      <c r="L682" s="413" t="s">
        <v>239</v>
      </c>
      <c r="M682" s="412">
        <v>223.6</v>
      </c>
      <c r="N682" s="413" t="s">
        <v>239</v>
      </c>
      <c r="O682" s="412">
        <v>269.7</v>
      </c>
      <c r="P682" s="413" t="s">
        <v>239</v>
      </c>
      <c r="Q682" s="412">
        <v>2054.5</v>
      </c>
      <c r="R682" s="53"/>
      <c r="S682" s="53"/>
      <c r="T682" s="412">
        <v>94.7</v>
      </c>
      <c r="U682" s="412">
        <v>95.8</v>
      </c>
      <c r="V682" s="412">
        <v>96</v>
      </c>
      <c r="W682" s="412">
        <v>58.5</v>
      </c>
      <c r="X682" s="412">
        <v>70.5</v>
      </c>
      <c r="Y682" s="412">
        <v>77.7</v>
      </c>
      <c r="Z682" s="412">
        <v>936.7</v>
      </c>
      <c r="AA682" s="412">
        <v>2078.1999999999998</v>
      </c>
      <c r="AB682" s="412">
        <v>2781.3</v>
      </c>
      <c r="AC682" s="415">
        <v>2.2000000000000002</v>
      </c>
      <c r="AD682" s="415">
        <v>3</v>
      </c>
    </row>
    <row r="683" spans="1:30" s="228" customFormat="1" ht="13.5" hidden="1" customHeight="1">
      <c r="A683" s="414" t="s">
        <v>279</v>
      </c>
      <c r="B683" s="31" t="s">
        <v>266</v>
      </c>
      <c r="C683" s="31">
        <v>1</v>
      </c>
      <c r="D683" s="31">
        <v>8</v>
      </c>
      <c r="E683" s="31" t="s">
        <v>212</v>
      </c>
      <c r="F683" s="412">
        <v>0.75</v>
      </c>
      <c r="G683" s="53">
        <v>720</v>
      </c>
      <c r="H683" s="413">
        <f>I683*2</f>
        <v>2.9585336538461537</v>
      </c>
      <c r="I683" s="412">
        <v>1.4792668269230769</v>
      </c>
      <c r="J683" s="413">
        <f>K683*2</f>
        <v>3.4269938650306746</v>
      </c>
      <c r="K683" s="412">
        <v>1.7134969325153373</v>
      </c>
      <c r="L683" s="413">
        <f>M683*2</f>
        <v>3.6707881075979234</v>
      </c>
      <c r="M683" s="412">
        <v>1.8353940537989617</v>
      </c>
      <c r="N683" s="413">
        <f>O683*2</f>
        <v>4.0097215667767809</v>
      </c>
      <c r="O683" s="412">
        <v>2.0048607833883905</v>
      </c>
      <c r="P683" s="413">
        <f>Q683*2</f>
        <v>16.708304464020589</v>
      </c>
      <c r="Q683" s="412">
        <v>8.3541522320102946</v>
      </c>
      <c r="R683" s="53" t="s">
        <v>213</v>
      </c>
      <c r="S683" s="53" t="s">
        <v>194</v>
      </c>
      <c r="T683" s="412">
        <v>74.045731707317074</v>
      </c>
      <c r="U683" s="412">
        <v>78.220121951219511</v>
      </c>
      <c r="V683" s="412">
        <v>79.412804878048789</v>
      </c>
      <c r="W683" s="412">
        <v>34.41340782122905</v>
      </c>
      <c r="X683" s="412">
        <v>45.571694599627563</v>
      </c>
      <c r="Y683" s="412">
        <v>54.957169459962756</v>
      </c>
      <c r="Z683" s="412">
        <v>5.4710864062499995</v>
      </c>
      <c r="AA683" s="412">
        <v>9.5013026735537185</v>
      </c>
      <c r="AB683" s="412">
        <v>15.603386103393269</v>
      </c>
      <c r="AC683" s="415">
        <v>1.74</v>
      </c>
      <c r="AD683" s="415">
        <v>2.85</v>
      </c>
    </row>
    <row r="684" spans="1:30" s="228" customFormat="1" ht="13.5" hidden="1" customHeight="1">
      <c r="A684" s="414" t="s">
        <v>280</v>
      </c>
      <c r="B684" s="31" t="s">
        <v>266</v>
      </c>
      <c r="C684" s="31">
        <v>1.5</v>
      </c>
      <c r="D684" s="31">
        <v>8</v>
      </c>
      <c r="E684" s="31" t="s">
        <v>215</v>
      </c>
      <c r="F684" s="412">
        <v>1</v>
      </c>
      <c r="G684" s="53">
        <v>720</v>
      </c>
      <c r="H684" s="413">
        <f t="shared" ref="H684:H690" si="0">I684*2</f>
        <v>4.532324506094997</v>
      </c>
      <c r="I684" s="412">
        <v>2.2661622530474985</v>
      </c>
      <c r="J684" s="413">
        <f t="shared" ref="J684:J690" si="1">K684*2</f>
        <v>4.801963993453354</v>
      </c>
      <c r="K684" s="412">
        <v>2.400981996726677</v>
      </c>
      <c r="L684" s="413">
        <f t="shared" ref="L684:L690" si="2">M684*2</f>
        <v>5.086743044189852</v>
      </c>
      <c r="M684" s="412">
        <v>2.543371522094926</v>
      </c>
      <c r="N684" s="413">
        <f t="shared" ref="N684:N690" si="3">O684*2</f>
        <v>5.4736497545008174</v>
      </c>
      <c r="O684" s="412">
        <v>2.7368248772504087</v>
      </c>
      <c r="P684" s="413">
        <f t="shared" ref="P684:P690" si="4">Q684*2</f>
        <v>31.267951180224273</v>
      </c>
      <c r="Q684" s="412">
        <v>15.633975590112136</v>
      </c>
      <c r="R684" s="53" t="s">
        <v>202</v>
      </c>
      <c r="S684" s="53" t="s">
        <v>194</v>
      </c>
      <c r="T684" s="412">
        <v>74.3</v>
      </c>
      <c r="U684" s="412">
        <v>78.900000000000006</v>
      </c>
      <c r="V684" s="412">
        <v>80.400000000000006</v>
      </c>
      <c r="W684" s="412">
        <v>31.368043087971273</v>
      </c>
      <c r="X684" s="412">
        <v>41.924596050269301</v>
      </c>
      <c r="Y684" s="412">
        <v>50.671454219030515</v>
      </c>
      <c r="Z684" s="412">
        <v>7.294781875</v>
      </c>
      <c r="AA684" s="412">
        <v>14.202953407181328</v>
      </c>
      <c r="AB684" s="412">
        <v>23.696420004681386</v>
      </c>
      <c r="AC684" s="415">
        <v>1.95</v>
      </c>
      <c r="AD684" s="415">
        <v>3.25</v>
      </c>
    </row>
    <row r="685" spans="1:30" s="228" customFormat="1" ht="13.5" hidden="1" customHeight="1">
      <c r="A685" s="414" t="s">
        <v>287</v>
      </c>
      <c r="B685" s="31" t="s">
        <v>266</v>
      </c>
      <c r="C685" s="31">
        <v>2</v>
      </c>
      <c r="D685" s="31">
        <v>8</v>
      </c>
      <c r="E685" s="31" t="s">
        <v>221</v>
      </c>
      <c r="F685" s="412">
        <v>1.5</v>
      </c>
      <c r="G685" s="53">
        <v>720</v>
      </c>
      <c r="H685" s="413">
        <f t="shared" si="0"/>
        <v>3.9199609565641778</v>
      </c>
      <c r="I685" s="412">
        <v>1.9599804782820889</v>
      </c>
      <c r="J685" s="413">
        <f t="shared" si="1"/>
        <v>4.6736175758704155</v>
      </c>
      <c r="K685" s="412">
        <v>2.3368087879352077</v>
      </c>
      <c r="L685" s="413">
        <f t="shared" si="2"/>
        <v>5.3392291938186567</v>
      </c>
      <c r="M685" s="412">
        <v>2.6696145969093283</v>
      </c>
      <c r="N685" s="413">
        <f t="shared" si="3"/>
        <v>6.2116924222677339</v>
      </c>
      <c r="O685" s="412">
        <v>3.1058462111338669</v>
      </c>
      <c r="P685" s="413">
        <f t="shared" si="4"/>
        <v>29.607113158063076</v>
      </c>
      <c r="Q685" s="412">
        <v>14.803556579031538</v>
      </c>
      <c r="R685" s="53" t="s">
        <v>222</v>
      </c>
      <c r="S685" s="53" t="s">
        <v>194</v>
      </c>
      <c r="T685" s="412">
        <v>79.480519480519476</v>
      </c>
      <c r="U685" s="412">
        <v>81.720779220779221</v>
      </c>
      <c r="V685" s="412">
        <v>80.941558441558442</v>
      </c>
      <c r="W685" s="412">
        <v>44.765051395007347</v>
      </c>
      <c r="X685" s="412">
        <v>57.850220264317187</v>
      </c>
      <c r="Y685" s="412">
        <v>66.212922173274606</v>
      </c>
      <c r="Z685" s="412">
        <v>10.942172812499999</v>
      </c>
      <c r="AA685" s="412">
        <v>19.392800298383619</v>
      </c>
      <c r="AB685" s="412">
        <v>32.49456488026685</v>
      </c>
      <c r="AC685" s="415">
        <v>1.77</v>
      </c>
      <c r="AD685" s="415">
        <v>2.97</v>
      </c>
    </row>
    <row r="686" spans="1:30" s="228" customFormat="1" ht="13.5" hidden="1" customHeight="1">
      <c r="A686" s="414" t="s">
        <v>288</v>
      </c>
      <c r="B686" s="31" t="s">
        <v>266</v>
      </c>
      <c r="C686" s="31">
        <v>3</v>
      </c>
      <c r="D686" s="31">
        <v>8</v>
      </c>
      <c r="E686" s="31" t="s">
        <v>224</v>
      </c>
      <c r="F686" s="412">
        <v>2</v>
      </c>
      <c r="G686" s="53">
        <v>725</v>
      </c>
      <c r="H686" s="413">
        <f t="shared" si="0"/>
        <v>5.9674796747967482</v>
      </c>
      <c r="I686" s="412">
        <v>2.9837398373983741</v>
      </c>
      <c r="J686" s="413">
        <f t="shared" si="1"/>
        <v>4.6120421052631579</v>
      </c>
      <c r="K686" s="412">
        <v>2.306021052631579</v>
      </c>
      <c r="L686" s="413">
        <f t="shared" si="2"/>
        <v>7.3829052631578946</v>
      </c>
      <c r="M686" s="412">
        <v>3.6914526315789473</v>
      </c>
      <c r="N686" s="413">
        <f t="shared" si="3"/>
        <v>8.4601263157894735</v>
      </c>
      <c r="O686" s="412">
        <v>4.2300631578947367</v>
      </c>
      <c r="P686" s="413">
        <f t="shared" si="4"/>
        <v>46.984126984126981</v>
      </c>
      <c r="Q686" s="412">
        <v>23.49206349206349</v>
      </c>
      <c r="R686" s="53" t="s">
        <v>213</v>
      </c>
      <c r="S686" s="53" t="s">
        <v>194</v>
      </c>
      <c r="T686" s="412">
        <v>81.22002328288707</v>
      </c>
      <c r="U686" s="412">
        <v>84.703725261932476</v>
      </c>
      <c r="V686" s="412">
        <v>84.504656577415602</v>
      </c>
      <c r="W686" s="412">
        <v>44.970930232558146</v>
      </c>
      <c r="X686" s="412">
        <v>54.162790697674424</v>
      </c>
      <c r="Y686" s="412">
        <v>63.255813953488378</v>
      </c>
      <c r="Z686" s="412">
        <v>14.488946068965516</v>
      </c>
      <c r="AA686" s="412">
        <v>29.528641549909249</v>
      </c>
      <c r="AB686" s="412">
        <v>48.453405593754638</v>
      </c>
      <c r="AC686" s="415">
        <v>2.04</v>
      </c>
      <c r="AD686" s="415">
        <v>3.34</v>
      </c>
    </row>
    <row r="687" spans="1:30" s="228" customFormat="1" ht="13.5" hidden="1" customHeight="1">
      <c r="A687" s="414" t="s">
        <v>295</v>
      </c>
      <c r="B687" s="31" t="s">
        <v>266</v>
      </c>
      <c r="C687" s="31">
        <v>5</v>
      </c>
      <c r="D687" s="31">
        <v>8</v>
      </c>
      <c r="E687" s="31" t="s">
        <v>230</v>
      </c>
      <c r="F687" s="412">
        <v>3</v>
      </c>
      <c r="G687" s="53">
        <v>725</v>
      </c>
      <c r="H687" s="413">
        <f t="shared" si="0"/>
        <v>10.677923091938316</v>
      </c>
      <c r="I687" s="412">
        <v>5.3389615459691582</v>
      </c>
      <c r="J687" s="413">
        <f t="shared" si="1"/>
        <v>11.385244900451935</v>
      </c>
      <c r="K687" s="412">
        <v>5.6926224502259677</v>
      </c>
      <c r="L687" s="413">
        <f t="shared" si="2"/>
        <v>12.531452302430683</v>
      </c>
      <c r="M687" s="412">
        <v>6.2657261512153415</v>
      </c>
      <c r="N687" s="413">
        <f t="shared" si="3"/>
        <v>14.053499450348113</v>
      </c>
      <c r="O687" s="412">
        <v>7.0267497251740565</v>
      </c>
      <c r="P687" s="413">
        <f t="shared" si="4"/>
        <v>62.870614383235441</v>
      </c>
      <c r="Q687" s="412">
        <v>31.435307191617721</v>
      </c>
      <c r="R687" s="53" t="s">
        <v>222</v>
      </c>
      <c r="S687" s="53" t="s">
        <v>194</v>
      </c>
      <c r="T687" s="412">
        <v>81.901018099547514</v>
      </c>
      <c r="U687" s="412">
        <v>84.640837104072389</v>
      </c>
      <c r="V687" s="412">
        <v>85.521493212669682</v>
      </c>
      <c r="W687" s="412">
        <v>35.08682170542636</v>
      </c>
      <c r="X687" s="412">
        <v>46.246511627906976</v>
      </c>
      <c r="Y687" s="412">
        <v>54.379844961240309</v>
      </c>
      <c r="Z687" s="412">
        <v>21.733419103448274</v>
      </c>
      <c r="AA687" s="412">
        <v>50.270739633829869</v>
      </c>
      <c r="AB687" s="412">
        <v>80.767530819073698</v>
      </c>
      <c r="AC687" s="415">
        <v>2.31</v>
      </c>
      <c r="AD687" s="415">
        <v>3.72</v>
      </c>
    </row>
    <row r="688" spans="1:30" s="228" customFormat="1" ht="13.5" hidden="1" customHeight="1">
      <c r="A688" s="414" t="s">
        <v>296</v>
      </c>
      <c r="B688" s="31" t="s">
        <v>266</v>
      </c>
      <c r="C688" s="31">
        <v>7.5</v>
      </c>
      <c r="D688" s="31">
        <v>8</v>
      </c>
      <c r="E688" s="31" t="s">
        <v>233</v>
      </c>
      <c r="F688" s="412">
        <v>5</v>
      </c>
      <c r="G688" s="53">
        <v>730</v>
      </c>
      <c r="H688" s="413">
        <f t="shared" si="0"/>
        <v>15.35231221598503</v>
      </c>
      <c r="I688" s="412">
        <v>7.6761561079925151</v>
      </c>
      <c r="J688" s="413">
        <f t="shared" si="1"/>
        <v>17.317128688724495</v>
      </c>
      <c r="K688" s="412">
        <v>8.6585643443622473</v>
      </c>
      <c r="L688" s="413">
        <f t="shared" si="2"/>
        <v>19.538574099666693</v>
      </c>
      <c r="M688" s="412">
        <v>9.7692870498333466</v>
      </c>
      <c r="N688" s="413">
        <f t="shared" si="3"/>
        <v>22.459637427851394</v>
      </c>
      <c r="O688" s="412">
        <v>11.229818713925697</v>
      </c>
      <c r="P688" s="413">
        <f t="shared" si="4"/>
        <v>95.837475848355822</v>
      </c>
      <c r="Q688" s="412">
        <v>47.918737924177911</v>
      </c>
      <c r="R688" s="53" t="s">
        <v>222</v>
      </c>
      <c r="S688" s="53" t="s">
        <v>194</v>
      </c>
      <c r="T688" s="412">
        <v>84.815340909090907</v>
      </c>
      <c r="U688" s="412">
        <v>86.803977272727266</v>
      </c>
      <c r="V688" s="412">
        <v>86.903409090909093</v>
      </c>
      <c r="W688" s="412">
        <v>38.845679012345684</v>
      </c>
      <c r="X688" s="412">
        <v>50.422839506172842</v>
      </c>
      <c r="Y688" s="412">
        <v>58.364197530864196</v>
      </c>
      <c r="Z688" s="412">
        <v>35.974266780821914</v>
      </c>
      <c r="AA688" s="412">
        <v>71.137075875318388</v>
      </c>
      <c r="AB688" s="412">
        <v>85.923721973617447</v>
      </c>
      <c r="AC688" s="415">
        <v>1.98</v>
      </c>
      <c r="AD688" s="415">
        <v>2.39</v>
      </c>
    </row>
    <row r="689" spans="1:30" s="228" customFormat="1" ht="13.5" hidden="1" customHeight="1">
      <c r="A689" s="414" t="s">
        <v>305</v>
      </c>
      <c r="B689" s="31" t="s">
        <v>266</v>
      </c>
      <c r="C689" s="31">
        <v>10</v>
      </c>
      <c r="D689" s="31">
        <v>8</v>
      </c>
      <c r="E689" s="31" t="s">
        <v>298</v>
      </c>
      <c r="F689" s="412">
        <v>7.5</v>
      </c>
      <c r="G689" s="53">
        <v>725</v>
      </c>
      <c r="H689" s="413">
        <f t="shared" si="0"/>
        <v>21.422740524781339</v>
      </c>
      <c r="I689" s="412">
        <v>10.71137026239067</v>
      </c>
      <c r="J689" s="413">
        <f t="shared" si="1"/>
        <v>21.64356435643564</v>
      </c>
      <c r="K689" s="412">
        <v>10.82178217821782</v>
      </c>
      <c r="L689" s="413">
        <f t="shared" si="2"/>
        <v>26.027722772277226</v>
      </c>
      <c r="M689" s="412">
        <v>13.013861386138613</v>
      </c>
      <c r="N689" s="413">
        <f t="shared" si="3"/>
        <v>31.528712871287127</v>
      </c>
      <c r="O689" s="412">
        <v>15.764356435643563</v>
      </c>
      <c r="P689" s="413">
        <f t="shared" si="4"/>
        <v>154.81101398601396</v>
      </c>
      <c r="Q689" s="412">
        <v>77.405506993006981</v>
      </c>
      <c r="R689" s="53" t="s">
        <v>222</v>
      </c>
      <c r="S689" s="53" t="s">
        <v>194</v>
      </c>
      <c r="T689" s="412">
        <v>86.844193912063147</v>
      </c>
      <c r="U689" s="412">
        <v>88.878015783540036</v>
      </c>
      <c r="V689" s="412">
        <v>89.183089064261566</v>
      </c>
      <c r="W689" s="412">
        <v>45.319209039548021</v>
      </c>
      <c r="X689" s="412">
        <v>55.141242937853107</v>
      </c>
      <c r="Y689" s="412">
        <v>60.396892655367225</v>
      </c>
      <c r="Z689" s="412">
        <v>54.333547758620682</v>
      </c>
      <c r="AA689" s="412">
        <v>95.444665713045566</v>
      </c>
      <c r="AB689" s="412">
        <v>139.99799249677238</v>
      </c>
      <c r="AC689" s="415">
        <v>1.76</v>
      </c>
      <c r="AD689" s="415">
        <v>2.58</v>
      </c>
    </row>
    <row r="690" spans="1:30" s="228" customFormat="1" ht="13.5" hidden="1" customHeight="1">
      <c r="A690" s="414" t="s">
        <v>306</v>
      </c>
      <c r="B690" s="31" t="s">
        <v>266</v>
      </c>
      <c r="C690" s="31">
        <v>15</v>
      </c>
      <c r="D690" s="31">
        <v>8</v>
      </c>
      <c r="E690" s="31" t="s">
        <v>302</v>
      </c>
      <c r="F690" s="412">
        <v>10</v>
      </c>
      <c r="G690" s="53">
        <v>735</v>
      </c>
      <c r="H690" s="413">
        <f t="shared" si="0"/>
        <v>37.036854363611447</v>
      </c>
      <c r="I690" s="412">
        <v>18.518427181805723</v>
      </c>
      <c r="J690" s="413">
        <f t="shared" si="1"/>
        <v>32.203085217912239</v>
      </c>
      <c r="K690" s="412">
        <v>16.10154260895612</v>
      </c>
      <c r="L690" s="413">
        <f t="shared" si="2"/>
        <v>37.191253556986673</v>
      </c>
      <c r="M690" s="412">
        <v>18.595626778493337</v>
      </c>
      <c r="N690" s="413">
        <f t="shared" si="3"/>
        <v>43.647446457990114</v>
      </c>
      <c r="O690" s="412">
        <v>21.823723228995057</v>
      </c>
      <c r="P690" s="413">
        <f t="shared" si="4"/>
        <v>225.08721919174147</v>
      </c>
      <c r="Q690" s="412">
        <v>112.54360959587073</v>
      </c>
      <c r="R690" s="53" t="s">
        <v>213</v>
      </c>
      <c r="S690" s="53" t="s">
        <v>194</v>
      </c>
      <c r="T690" s="412">
        <v>87.054668166479189</v>
      </c>
      <c r="U690" s="412">
        <v>89.286839145106867</v>
      </c>
      <c r="V690" s="412">
        <v>89.692688413948261</v>
      </c>
      <c r="W690" s="412">
        <v>40.557184750733136</v>
      </c>
      <c r="X690" s="412">
        <v>51.378299120234601</v>
      </c>
      <c r="Y690" s="412">
        <v>57.976539589442822</v>
      </c>
      <c r="Z690" s="412">
        <v>71.459087755102033</v>
      </c>
      <c r="AA690" s="412">
        <v>143.06941167476512</v>
      </c>
      <c r="AB690" s="412">
        <v>207.8177048657642</v>
      </c>
      <c r="AC690" s="415">
        <v>2</v>
      </c>
      <c r="AD690" s="415">
        <v>2.91</v>
      </c>
    </row>
    <row r="691" spans="1:30" s="228" customFormat="1" ht="13.5" hidden="1" customHeight="1">
      <c r="A691" s="414" t="s">
        <v>331</v>
      </c>
      <c r="B691" s="31" t="s">
        <v>266</v>
      </c>
      <c r="C691" s="31">
        <v>20</v>
      </c>
      <c r="D691" s="31">
        <v>8</v>
      </c>
      <c r="E691" s="31" t="s">
        <v>312</v>
      </c>
      <c r="F691" s="412">
        <v>15</v>
      </c>
      <c r="G691" s="53">
        <v>734</v>
      </c>
      <c r="H691" s="413">
        <v>29.2</v>
      </c>
      <c r="I691" s="412">
        <v>14.6</v>
      </c>
      <c r="J691" s="413">
        <v>39.6</v>
      </c>
      <c r="K691" s="412">
        <v>19.8</v>
      </c>
      <c r="L691" s="413">
        <v>48.2</v>
      </c>
      <c r="M691" s="412">
        <v>24.1</v>
      </c>
      <c r="N691" s="413">
        <v>60.4</v>
      </c>
      <c r="O691" s="412">
        <v>30.2</v>
      </c>
      <c r="P691" s="413">
        <v>202</v>
      </c>
      <c r="Q691" s="412">
        <v>101</v>
      </c>
      <c r="R691" s="53" t="s">
        <v>231</v>
      </c>
      <c r="S691" s="53" t="s">
        <v>194</v>
      </c>
      <c r="T691" s="412">
        <v>88.47</v>
      </c>
      <c r="U691" s="412">
        <v>90.4</v>
      </c>
      <c r="V691" s="412">
        <v>90.2</v>
      </c>
      <c r="W691" s="412">
        <v>51.07</v>
      </c>
      <c r="X691" s="412">
        <v>61.82</v>
      </c>
      <c r="Y691" s="412">
        <v>65.87</v>
      </c>
      <c r="Z691" s="412">
        <v>196.91</v>
      </c>
      <c r="AA691" s="412">
        <v>324.02</v>
      </c>
      <c r="AB691" s="412">
        <v>490.78</v>
      </c>
      <c r="AC691" s="415">
        <v>1.65</v>
      </c>
      <c r="AD691" s="415">
        <v>2.5</v>
      </c>
    </row>
    <row r="692" spans="1:30" s="228" customFormat="1" ht="13.5" hidden="1" customHeight="1">
      <c r="A692" s="414" t="s">
        <v>332</v>
      </c>
      <c r="B692" s="31" t="s">
        <v>266</v>
      </c>
      <c r="C692" s="31">
        <v>25</v>
      </c>
      <c r="D692" s="31">
        <v>8</v>
      </c>
      <c r="E692" s="31" t="s">
        <v>322</v>
      </c>
      <c r="F692" s="412">
        <v>20</v>
      </c>
      <c r="G692" s="53">
        <v>734</v>
      </c>
      <c r="H692" s="413">
        <v>40.799999999999997</v>
      </c>
      <c r="I692" s="412">
        <v>20.399999999999999</v>
      </c>
      <c r="J692" s="413">
        <v>51.3</v>
      </c>
      <c r="K692" s="412">
        <v>25.6</v>
      </c>
      <c r="L692" s="413">
        <v>63.5</v>
      </c>
      <c r="M692" s="412">
        <v>31.7</v>
      </c>
      <c r="N692" s="413">
        <v>78.3</v>
      </c>
      <c r="O692" s="412">
        <v>39.200000000000003</v>
      </c>
      <c r="P692" s="413">
        <v>251</v>
      </c>
      <c r="Q692" s="412">
        <v>125</v>
      </c>
      <c r="R692" s="53" t="s">
        <v>231</v>
      </c>
      <c r="S692" s="53" t="s">
        <v>194</v>
      </c>
      <c r="T692" s="412">
        <v>89.58</v>
      </c>
      <c r="U692" s="412">
        <v>90.71</v>
      </c>
      <c r="V692" s="412">
        <v>90.2</v>
      </c>
      <c r="W692" s="412">
        <v>50.65</v>
      </c>
      <c r="X692" s="412">
        <v>60.69</v>
      </c>
      <c r="Y692" s="412">
        <v>65.7</v>
      </c>
      <c r="Z692" s="412">
        <v>262.33</v>
      </c>
      <c r="AA692" s="412">
        <v>504.34</v>
      </c>
      <c r="AB692" s="412">
        <v>662.96</v>
      </c>
      <c r="AC692" s="415">
        <v>1.92</v>
      </c>
      <c r="AD692" s="415">
        <v>2.52</v>
      </c>
    </row>
    <row r="693" spans="1:30" s="228" customFormat="1" ht="13.5" hidden="1" customHeight="1">
      <c r="A693" s="414" t="s">
        <v>338</v>
      </c>
      <c r="B693" s="31" t="s">
        <v>266</v>
      </c>
      <c r="C693" s="31">
        <v>20</v>
      </c>
      <c r="D693" s="31">
        <v>8</v>
      </c>
      <c r="E693" s="31" t="s">
        <v>334</v>
      </c>
      <c r="F693" s="412">
        <v>15</v>
      </c>
      <c r="G693" s="53">
        <v>734</v>
      </c>
      <c r="H693" s="413">
        <v>29.2</v>
      </c>
      <c r="I693" s="412">
        <v>14.6</v>
      </c>
      <c r="J693" s="413">
        <v>39.6</v>
      </c>
      <c r="K693" s="412">
        <v>19.8</v>
      </c>
      <c r="L693" s="413">
        <v>48.2</v>
      </c>
      <c r="M693" s="412">
        <v>24.1</v>
      </c>
      <c r="N693" s="413">
        <v>60.4</v>
      </c>
      <c r="O693" s="412">
        <v>30.2</v>
      </c>
      <c r="P693" s="413">
        <v>202</v>
      </c>
      <c r="Q693" s="412">
        <v>101</v>
      </c>
      <c r="R693" s="53" t="s">
        <v>231</v>
      </c>
      <c r="S693" s="53" t="s">
        <v>194</v>
      </c>
      <c r="T693" s="412">
        <v>88.47</v>
      </c>
      <c r="U693" s="412">
        <v>90.4</v>
      </c>
      <c r="V693" s="412">
        <v>90.2</v>
      </c>
      <c r="W693" s="412">
        <v>51.07</v>
      </c>
      <c r="X693" s="412">
        <v>61.82</v>
      </c>
      <c r="Y693" s="412">
        <v>65.87</v>
      </c>
      <c r="Z693" s="412">
        <v>196.91</v>
      </c>
      <c r="AA693" s="412">
        <v>324.02</v>
      </c>
      <c r="AB693" s="412">
        <v>490.78</v>
      </c>
      <c r="AC693" s="415">
        <v>1.65</v>
      </c>
      <c r="AD693" s="415">
        <v>2.5</v>
      </c>
    </row>
    <row r="694" spans="1:30" s="228" customFormat="1" ht="13.5" hidden="1" customHeight="1">
      <c r="A694" s="414" t="s">
        <v>351</v>
      </c>
      <c r="B694" s="31" t="s">
        <v>266</v>
      </c>
      <c r="C694" s="31">
        <v>30</v>
      </c>
      <c r="D694" s="31">
        <v>8</v>
      </c>
      <c r="E694" s="31" t="s">
        <v>340</v>
      </c>
      <c r="F694" s="412">
        <v>25</v>
      </c>
      <c r="G694" s="53">
        <v>735</v>
      </c>
      <c r="H694" s="413">
        <v>36.1</v>
      </c>
      <c r="I694" s="412">
        <v>18</v>
      </c>
      <c r="J694" s="413">
        <v>51.3</v>
      </c>
      <c r="K694" s="412">
        <v>25.7</v>
      </c>
      <c r="L694" s="413">
        <v>65</v>
      </c>
      <c r="M694" s="412">
        <v>32.5</v>
      </c>
      <c r="N694" s="413">
        <v>82.7</v>
      </c>
      <c r="O694" s="412">
        <v>41.3</v>
      </c>
      <c r="P694" s="413">
        <v>270</v>
      </c>
      <c r="Q694" s="412">
        <v>135</v>
      </c>
      <c r="R694" s="53" t="s">
        <v>231</v>
      </c>
      <c r="S694" s="53" t="s">
        <v>194</v>
      </c>
      <c r="T694" s="412">
        <v>91.51</v>
      </c>
      <c r="U694" s="412">
        <v>91.41</v>
      </c>
      <c r="V694" s="412">
        <v>90.1</v>
      </c>
      <c r="W694" s="412">
        <v>62.31</v>
      </c>
      <c r="X694" s="412">
        <v>73.86</v>
      </c>
      <c r="Y694" s="412">
        <v>78.25</v>
      </c>
      <c r="Z694" s="412">
        <v>327.52999999999997</v>
      </c>
      <c r="AA694" s="412">
        <v>484</v>
      </c>
      <c r="AB694" s="412">
        <v>653.47</v>
      </c>
      <c r="AC694" s="415">
        <v>1.48</v>
      </c>
      <c r="AD694" s="415">
        <v>2</v>
      </c>
    </row>
    <row r="695" spans="1:30" s="228" customFormat="1" ht="13.5" hidden="1" customHeight="1">
      <c r="A695" s="414" t="s">
        <v>352</v>
      </c>
      <c r="B695" s="31" t="s">
        <v>266</v>
      </c>
      <c r="C695" s="31">
        <v>40</v>
      </c>
      <c r="D695" s="31">
        <v>8</v>
      </c>
      <c r="E695" s="31" t="s">
        <v>343</v>
      </c>
      <c r="F695" s="412">
        <v>30</v>
      </c>
      <c r="G695" s="53">
        <v>734</v>
      </c>
      <c r="H695" s="413">
        <v>46.1</v>
      </c>
      <c r="I695" s="412">
        <v>23</v>
      </c>
      <c r="J695" s="413">
        <v>61.5</v>
      </c>
      <c r="K695" s="412">
        <v>30.7</v>
      </c>
      <c r="L695" s="413">
        <v>77.2</v>
      </c>
      <c r="M695" s="412">
        <v>38.6</v>
      </c>
      <c r="N695" s="413">
        <v>97.4</v>
      </c>
      <c r="O695" s="412">
        <v>48.7</v>
      </c>
      <c r="P695" s="413">
        <v>343</v>
      </c>
      <c r="Q695" s="412">
        <v>172</v>
      </c>
      <c r="R695" s="53" t="s">
        <v>231</v>
      </c>
      <c r="S695" s="53" t="s">
        <v>194</v>
      </c>
      <c r="T695" s="412">
        <v>90.6</v>
      </c>
      <c r="U695" s="412">
        <v>91</v>
      </c>
      <c r="V695" s="412">
        <v>90.1</v>
      </c>
      <c r="W695" s="412">
        <v>62.71</v>
      </c>
      <c r="X695" s="412">
        <v>74.319999999999993</v>
      </c>
      <c r="Y695" s="412">
        <v>79.19</v>
      </c>
      <c r="Z695" s="412">
        <v>394.55</v>
      </c>
      <c r="AA695" s="412">
        <v>650.76</v>
      </c>
      <c r="AB695" s="412">
        <v>867.68</v>
      </c>
      <c r="AC695" s="415">
        <v>1.65</v>
      </c>
      <c r="AD695" s="415">
        <v>2.2000000000000002</v>
      </c>
    </row>
    <row r="696" spans="1:30" s="228" customFormat="1" ht="13.5" hidden="1" customHeight="1">
      <c r="A696" s="414" t="s">
        <v>358</v>
      </c>
      <c r="B696" s="31" t="s">
        <v>266</v>
      </c>
      <c r="C696" s="31">
        <v>30</v>
      </c>
      <c r="D696" s="31">
        <v>8</v>
      </c>
      <c r="E696" s="31" t="s">
        <v>354</v>
      </c>
      <c r="F696" s="412">
        <v>25</v>
      </c>
      <c r="G696" s="53">
        <v>735</v>
      </c>
      <c r="H696" s="413">
        <v>36.1</v>
      </c>
      <c r="I696" s="412">
        <v>18</v>
      </c>
      <c r="J696" s="413">
        <v>51.3</v>
      </c>
      <c r="K696" s="412">
        <v>25.7</v>
      </c>
      <c r="L696" s="413">
        <v>65</v>
      </c>
      <c r="M696" s="412">
        <v>32.5</v>
      </c>
      <c r="N696" s="413">
        <v>82.7</v>
      </c>
      <c r="O696" s="412">
        <v>41.3</v>
      </c>
      <c r="P696" s="413">
        <v>270</v>
      </c>
      <c r="Q696" s="412">
        <v>135</v>
      </c>
      <c r="R696" s="53" t="s">
        <v>231</v>
      </c>
      <c r="S696" s="53" t="s">
        <v>194</v>
      </c>
      <c r="T696" s="412">
        <v>91.51</v>
      </c>
      <c r="U696" s="412">
        <v>91.41</v>
      </c>
      <c r="V696" s="412">
        <v>90.1</v>
      </c>
      <c r="W696" s="412">
        <v>62.31</v>
      </c>
      <c r="X696" s="412">
        <v>73.86</v>
      </c>
      <c r="Y696" s="412">
        <v>78.25</v>
      </c>
      <c r="Z696" s="412">
        <v>327.52999999999997</v>
      </c>
      <c r="AA696" s="412">
        <v>484</v>
      </c>
      <c r="AB696" s="412">
        <v>653.47</v>
      </c>
      <c r="AC696" s="415">
        <v>1.48</v>
      </c>
      <c r="AD696" s="415">
        <v>2</v>
      </c>
    </row>
    <row r="697" spans="1:30" s="228" customFormat="1" ht="13.5" hidden="1" customHeight="1">
      <c r="A697" s="414" t="s">
        <v>370</v>
      </c>
      <c r="B697" s="31" t="s">
        <v>266</v>
      </c>
      <c r="C697" s="31">
        <v>50</v>
      </c>
      <c r="D697" s="31">
        <v>8</v>
      </c>
      <c r="E697" s="31" t="s">
        <v>363</v>
      </c>
      <c r="F697" s="412">
        <v>40</v>
      </c>
      <c r="G697" s="53">
        <v>730</v>
      </c>
      <c r="H697" s="413">
        <f t="shared" ref="H697:H731" si="5">I697*2</f>
        <v>55.002859370938396</v>
      </c>
      <c r="I697" s="412">
        <v>27.501429685469198</v>
      </c>
      <c r="J697" s="413">
        <f t="shared" ref="J697:J731" si="6">K697*2</f>
        <v>77.619879218843963</v>
      </c>
      <c r="K697" s="412">
        <v>38.809939609421981</v>
      </c>
      <c r="L697" s="413">
        <f t="shared" ref="L697:L731" si="7">M697*2</f>
        <v>101.47300724164076</v>
      </c>
      <c r="M697" s="412">
        <v>50.736503620820379</v>
      </c>
      <c r="N697" s="413">
        <f t="shared" ref="N697:N731" si="8">O697*2</f>
        <v>130.64395702073151</v>
      </c>
      <c r="O697" s="412">
        <v>65.321978510365753</v>
      </c>
      <c r="P697" s="413">
        <f t="shared" ref="P697:P731" si="9">Q697*2</f>
        <v>683.35034174731004</v>
      </c>
      <c r="Q697" s="412">
        <v>341.67517087365502</v>
      </c>
      <c r="R697" s="53" t="s">
        <v>231</v>
      </c>
      <c r="S697" s="53" t="s">
        <v>194</v>
      </c>
      <c r="T697" s="412">
        <v>93.206986899563333</v>
      </c>
      <c r="U697" s="412">
        <v>92.803493449781655</v>
      </c>
      <c r="V697" s="412">
        <v>91.492139737991266</v>
      </c>
      <c r="W697" s="412">
        <v>63.005181347150256</v>
      </c>
      <c r="X697" s="412">
        <v>72.357512953367873</v>
      </c>
      <c r="Y697" s="412">
        <v>76.196891191709852</v>
      </c>
      <c r="Z697" s="412">
        <v>287.79413424657531</v>
      </c>
      <c r="AA697" s="412">
        <v>402.65726375825335</v>
      </c>
      <c r="AB697" s="412">
        <v>577.79238111867141</v>
      </c>
      <c r="AC697" s="415">
        <v>1.4</v>
      </c>
      <c r="AD697" s="415">
        <v>2.0099999999999998</v>
      </c>
    </row>
    <row r="698" spans="1:30" s="228" customFormat="1" ht="13.5" hidden="1" customHeight="1">
      <c r="A698" s="414" t="s">
        <v>372</v>
      </c>
      <c r="B698" s="31" t="s">
        <v>266</v>
      </c>
      <c r="C698" s="31">
        <v>60</v>
      </c>
      <c r="D698" s="31">
        <v>8</v>
      </c>
      <c r="E698" s="31" t="s">
        <v>360</v>
      </c>
      <c r="F698" s="412">
        <v>50</v>
      </c>
      <c r="G698" s="53">
        <v>730</v>
      </c>
      <c r="H698" s="413">
        <f t="shared" si="5"/>
        <v>59.734693877551024</v>
      </c>
      <c r="I698" s="412">
        <v>29.867346938775512</v>
      </c>
      <c r="J698" s="413">
        <f t="shared" si="6"/>
        <v>91.447925045107723</v>
      </c>
      <c r="K698" s="412">
        <v>45.723962522553862</v>
      </c>
      <c r="L698" s="413">
        <f t="shared" si="7"/>
        <v>121.73161453011892</v>
      </c>
      <c r="M698" s="412">
        <v>60.865807265059459</v>
      </c>
      <c r="N698" s="413">
        <f t="shared" si="8"/>
        <v>158.58411773657093</v>
      </c>
      <c r="O698" s="412">
        <v>79.292058868285466</v>
      </c>
      <c r="P698" s="413">
        <f t="shared" si="9"/>
        <v>821.48725824504777</v>
      </c>
      <c r="Q698" s="412">
        <v>410.74362912252388</v>
      </c>
      <c r="R698" s="53" t="s">
        <v>2179</v>
      </c>
      <c r="S698" s="53" t="s">
        <v>194</v>
      </c>
      <c r="T698" s="412">
        <v>93.924752475247544</v>
      </c>
      <c r="U698" s="412">
        <v>92.501650165016514</v>
      </c>
      <c r="V698" s="412">
        <v>91.180198019801992</v>
      </c>
      <c r="W698" s="412">
        <v>51.351351351351354</v>
      </c>
      <c r="X698" s="412">
        <v>57.915057915057915</v>
      </c>
      <c r="Y698" s="412">
        <v>60.308880308880305</v>
      </c>
      <c r="Z698" s="412">
        <v>359.74266780821915</v>
      </c>
      <c r="AA698" s="412">
        <v>488.10899420674667</v>
      </c>
      <c r="AB698" s="412">
        <v>694.62017909011763</v>
      </c>
      <c r="AC698" s="415">
        <v>1.36</v>
      </c>
      <c r="AD698" s="415">
        <v>1.93</v>
      </c>
    </row>
    <row r="699" spans="1:30" s="228" customFormat="1" ht="13.5" hidden="1" customHeight="1">
      <c r="A699" s="414" t="s">
        <v>402</v>
      </c>
      <c r="B699" s="31" t="s">
        <v>266</v>
      </c>
      <c r="C699" s="31">
        <v>75</v>
      </c>
      <c r="D699" s="31">
        <v>8</v>
      </c>
      <c r="E699" s="31" t="s">
        <v>378</v>
      </c>
      <c r="F699" s="412">
        <v>50</v>
      </c>
      <c r="G699" s="53">
        <v>730</v>
      </c>
      <c r="H699" s="413">
        <f t="shared" si="5"/>
        <v>59.734693877551024</v>
      </c>
      <c r="I699" s="412">
        <v>29.867346938775512</v>
      </c>
      <c r="J699" s="413">
        <f t="shared" si="6"/>
        <v>91.447925045107723</v>
      </c>
      <c r="K699" s="412">
        <v>45.723962522553862</v>
      </c>
      <c r="L699" s="413">
        <f t="shared" si="7"/>
        <v>121.73161453011892</v>
      </c>
      <c r="M699" s="412">
        <v>60.865807265059459</v>
      </c>
      <c r="N699" s="413">
        <f t="shared" si="8"/>
        <v>158.58411773657093</v>
      </c>
      <c r="O699" s="412">
        <v>79.292058868285466</v>
      </c>
      <c r="P699" s="413">
        <f t="shared" si="9"/>
        <v>821.48725824504777</v>
      </c>
      <c r="Q699" s="412">
        <v>410.74362912252388</v>
      </c>
      <c r="R699" s="53" t="s">
        <v>2179</v>
      </c>
      <c r="S699" s="53" t="s">
        <v>194</v>
      </c>
      <c r="T699" s="412">
        <v>93.924752475247544</v>
      </c>
      <c r="U699" s="412">
        <v>92.501650165016514</v>
      </c>
      <c r="V699" s="412">
        <v>91.180198019801992</v>
      </c>
      <c r="W699" s="412">
        <v>51.351351351351354</v>
      </c>
      <c r="X699" s="412">
        <v>57.915057915057915</v>
      </c>
      <c r="Y699" s="412">
        <v>60.308880308880305</v>
      </c>
      <c r="Z699" s="412">
        <v>359.74266780821915</v>
      </c>
      <c r="AA699" s="412">
        <v>488.10899420674667</v>
      </c>
      <c r="AB699" s="412">
        <v>694.62017909011763</v>
      </c>
      <c r="AC699" s="415">
        <v>1.36</v>
      </c>
      <c r="AD699" s="415">
        <v>1.93</v>
      </c>
    </row>
    <row r="700" spans="1:30" s="228" customFormat="1" ht="13.5" hidden="1" customHeight="1">
      <c r="A700" s="414" t="s">
        <v>404</v>
      </c>
      <c r="B700" s="31" t="s">
        <v>266</v>
      </c>
      <c r="C700" s="31">
        <v>100</v>
      </c>
      <c r="D700" s="31">
        <v>8</v>
      </c>
      <c r="E700" s="31" t="s">
        <v>383</v>
      </c>
      <c r="F700" s="412">
        <v>60</v>
      </c>
      <c r="G700" s="53">
        <v>730</v>
      </c>
      <c r="H700" s="413">
        <f t="shared" si="5"/>
        <v>74.705450989978004</v>
      </c>
      <c r="I700" s="412">
        <v>37.352725494989002</v>
      </c>
      <c r="J700" s="413">
        <f t="shared" si="6"/>
        <v>108.25272009737027</v>
      </c>
      <c r="K700" s="412">
        <v>54.126360048685136</v>
      </c>
      <c r="L700" s="413">
        <f t="shared" si="7"/>
        <v>142.92590270350018</v>
      </c>
      <c r="M700" s="412">
        <v>71.462951351750092</v>
      </c>
      <c r="N700" s="413">
        <f t="shared" si="8"/>
        <v>183.25024895806442</v>
      </c>
      <c r="O700" s="412">
        <v>91.625124479032209</v>
      </c>
      <c r="P700" s="413">
        <f t="shared" si="9"/>
        <v>1040.7924634077976</v>
      </c>
      <c r="Q700" s="412">
        <v>520.39623170389882</v>
      </c>
      <c r="R700" s="53" t="s">
        <v>2179</v>
      </c>
      <c r="S700" s="53" t="s">
        <v>194</v>
      </c>
      <c r="T700" s="412">
        <v>92.590291262135921</v>
      </c>
      <c r="U700" s="412">
        <v>93.196116504854359</v>
      </c>
      <c r="V700" s="412">
        <v>92.792233009708738</v>
      </c>
      <c r="W700" s="412">
        <v>67.990074441687341</v>
      </c>
      <c r="X700" s="412">
        <v>76.724565756823822</v>
      </c>
      <c r="Y700" s="412">
        <v>80.099255583126563</v>
      </c>
      <c r="Z700" s="412">
        <v>431.69120136986299</v>
      </c>
      <c r="AA700" s="412">
        <v>575.79845522040944</v>
      </c>
      <c r="AB700" s="412">
        <v>870.02700035580858</v>
      </c>
      <c r="AC700" s="415">
        <v>1.33</v>
      </c>
      <c r="AD700" s="415">
        <v>2.02</v>
      </c>
    </row>
    <row r="701" spans="1:30" s="228" customFormat="1" ht="13.5" hidden="1" customHeight="1">
      <c r="A701" s="414" t="s">
        <v>406</v>
      </c>
      <c r="B701" s="31" t="s">
        <v>266</v>
      </c>
      <c r="C701" s="31">
        <v>125</v>
      </c>
      <c r="D701" s="31">
        <v>8</v>
      </c>
      <c r="E701" s="31" t="s">
        <v>388</v>
      </c>
      <c r="F701" s="412">
        <v>75</v>
      </c>
      <c r="G701" s="53">
        <v>735</v>
      </c>
      <c r="H701" s="413">
        <f t="shared" si="5"/>
        <v>94.088887216347416</v>
      </c>
      <c r="I701" s="412">
        <v>47.044443608173708</v>
      </c>
      <c r="J701" s="413">
        <f t="shared" si="6"/>
        <v>135.33362941168309</v>
      </c>
      <c r="K701" s="412">
        <v>67.666814705841546</v>
      </c>
      <c r="L701" s="413">
        <f t="shared" si="7"/>
        <v>177.27650479508142</v>
      </c>
      <c r="M701" s="412">
        <v>88.638252397540711</v>
      </c>
      <c r="N701" s="413">
        <f t="shared" si="8"/>
        <v>225.56970563335327</v>
      </c>
      <c r="O701" s="412">
        <v>112.78485281667663</v>
      </c>
      <c r="P701" s="413">
        <f t="shared" si="9"/>
        <v>1391.5443155791181</v>
      </c>
      <c r="Q701" s="412">
        <v>695.77215778955906</v>
      </c>
      <c r="R701" s="53" t="s">
        <v>231</v>
      </c>
      <c r="S701" s="53" t="s">
        <v>194</v>
      </c>
      <c r="T701" s="412">
        <v>92.978548212351029</v>
      </c>
      <c r="U701" s="412">
        <v>93.896099674972902</v>
      </c>
      <c r="V701" s="412">
        <v>93.692199349945824</v>
      </c>
      <c r="W701" s="412">
        <v>67.732758620689651</v>
      </c>
      <c r="X701" s="412">
        <v>76.910098522167473</v>
      </c>
      <c r="Y701" s="412">
        <v>80.600985221674875</v>
      </c>
      <c r="Z701" s="412">
        <v>535.94315816326537</v>
      </c>
      <c r="AA701" s="412">
        <v>733.15622878151271</v>
      </c>
      <c r="AB701" s="412">
        <v>1154.3787697234739</v>
      </c>
      <c r="AC701" s="415">
        <v>1.37</v>
      </c>
      <c r="AD701" s="415">
        <v>2.15</v>
      </c>
    </row>
    <row r="702" spans="1:30" s="228" customFormat="1" ht="13.5" hidden="1" customHeight="1">
      <c r="A702" s="414" t="s">
        <v>926</v>
      </c>
      <c r="B702" s="31" t="s">
        <v>910</v>
      </c>
      <c r="C702" s="31">
        <v>1</v>
      </c>
      <c r="D702" s="31">
        <v>8</v>
      </c>
      <c r="E702" s="31" t="s">
        <v>212</v>
      </c>
      <c r="F702" s="412">
        <v>100</v>
      </c>
      <c r="G702" s="53">
        <v>735</v>
      </c>
      <c r="H702" s="413">
        <f t="shared" si="5"/>
        <v>105.96813885751649</v>
      </c>
      <c r="I702" s="412">
        <v>52.984069428758247</v>
      </c>
      <c r="J702" s="413">
        <f t="shared" si="6"/>
        <v>173.82382416196558</v>
      </c>
      <c r="K702" s="412">
        <v>86.911912080982788</v>
      </c>
      <c r="L702" s="413">
        <f t="shared" si="7"/>
        <v>230.22585548761953</v>
      </c>
      <c r="M702" s="412">
        <v>115.11292774380976</v>
      </c>
      <c r="N702" s="413">
        <f t="shared" si="8"/>
        <v>295.74696258262111</v>
      </c>
      <c r="O702" s="412">
        <v>147.87348129131055</v>
      </c>
      <c r="P702" s="413">
        <f t="shared" si="9"/>
        <v>1739.9652976631016</v>
      </c>
      <c r="Q702" s="412">
        <v>869.98264883155082</v>
      </c>
      <c r="R702" s="53" t="s">
        <v>231</v>
      </c>
      <c r="S702" s="53" t="s">
        <v>194</v>
      </c>
      <c r="T702" s="412">
        <v>94.8</v>
      </c>
      <c r="U702" s="412">
        <v>94.5</v>
      </c>
      <c r="V702" s="412">
        <v>93.6</v>
      </c>
      <c r="W702" s="412">
        <v>69.095415117719938</v>
      </c>
      <c r="X702" s="412">
        <v>78.545229244113983</v>
      </c>
      <c r="Y702" s="412">
        <v>82.203221809169762</v>
      </c>
      <c r="Z702" s="412">
        <v>714.59087755102041</v>
      </c>
      <c r="AA702" s="412">
        <v>916.76178211956994</v>
      </c>
      <c r="AB702" s="412">
        <v>1442.8487937437269</v>
      </c>
      <c r="AC702" s="415">
        <v>1.28</v>
      </c>
      <c r="AD702" s="415">
        <v>2.02</v>
      </c>
    </row>
    <row r="703" spans="1:30" s="228" customFormat="1" ht="13.5" hidden="1" customHeight="1">
      <c r="A703" s="414" t="s">
        <v>927</v>
      </c>
      <c r="B703" s="31" t="s">
        <v>910</v>
      </c>
      <c r="C703" s="31">
        <v>1.5</v>
      </c>
      <c r="D703" s="31">
        <v>8</v>
      </c>
      <c r="E703" s="31" t="s">
        <v>215</v>
      </c>
      <c r="F703" s="412">
        <v>1</v>
      </c>
      <c r="G703" s="53">
        <v>720</v>
      </c>
      <c r="H703" s="413">
        <f t="shared" si="5"/>
        <v>4.532324506094997</v>
      </c>
      <c r="I703" s="412">
        <v>2.2661622530474985</v>
      </c>
      <c r="J703" s="413">
        <f t="shared" si="6"/>
        <v>4.801963993453354</v>
      </c>
      <c r="K703" s="412">
        <v>2.400981996726677</v>
      </c>
      <c r="L703" s="413">
        <f t="shared" si="7"/>
        <v>5.086743044189852</v>
      </c>
      <c r="M703" s="412">
        <v>2.543371522094926</v>
      </c>
      <c r="N703" s="413">
        <f t="shared" si="8"/>
        <v>5.4736497545008174</v>
      </c>
      <c r="O703" s="412">
        <v>2.7368248772504087</v>
      </c>
      <c r="P703" s="413">
        <f t="shared" si="9"/>
        <v>31.267951180224273</v>
      </c>
      <c r="Q703" s="412">
        <v>15.633975590112136</v>
      </c>
      <c r="R703" s="53" t="s">
        <v>202</v>
      </c>
      <c r="S703" s="53" t="s">
        <v>194</v>
      </c>
      <c r="T703" s="412">
        <v>74.3</v>
      </c>
      <c r="U703" s="412">
        <v>78.900000000000006</v>
      </c>
      <c r="V703" s="412">
        <v>80.400000000000006</v>
      </c>
      <c r="W703" s="412">
        <v>31.368043087971273</v>
      </c>
      <c r="X703" s="412">
        <v>41.924596050269301</v>
      </c>
      <c r="Y703" s="412">
        <v>50.671454219030515</v>
      </c>
      <c r="Z703" s="412">
        <v>7.294781875</v>
      </c>
      <c r="AA703" s="412">
        <v>14.202953407181328</v>
      </c>
      <c r="AB703" s="412">
        <v>23.696420004681386</v>
      </c>
      <c r="AC703" s="415">
        <v>1.95</v>
      </c>
      <c r="AD703" s="415">
        <v>3.25</v>
      </c>
    </row>
    <row r="704" spans="1:30" s="228" customFormat="1" ht="13.5" hidden="1" customHeight="1">
      <c r="A704" s="414" t="s">
        <v>934</v>
      </c>
      <c r="B704" s="31" t="s">
        <v>910</v>
      </c>
      <c r="C704" s="31">
        <v>2</v>
      </c>
      <c r="D704" s="31">
        <v>8</v>
      </c>
      <c r="E704" s="31" t="s">
        <v>221</v>
      </c>
      <c r="F704" s="412">
        <v>1.5</v>
      </c>
      <c r="G704" s="53">
        <v>720</v>
      </c>
      <c r="H704" s="413">
        <f t="shared" si="5"/>
        <v>3.9199609565641778</v>
      </c>
      <c r="I704" s="412">
        <v>1.9599804782820889</v>
      </c>
      <c r="J704" s="413">
        <f t="shared" si="6"/>
        <v>4.6736175758704155</v>
      </c>
      <c r="K704" s="412">
        <v>2.3368087879352077</v>
      </c>
      <c r="L704" s="413">
        <f t="shared" si="7"/>
        <v>5.3392291938186567</v>
      </c>
      <c r="M704" s="412">
        <v>2.6696145969093283</v>
      </c>
      <c r="N704" s="413">
        <f t="shared" si="8"/>
        <v>6.2116924222677339</v>
      </c>
      <c r="O704" s="412">
        <v>3.1058462111338669</v>
      </c>
      <c r="P704" s="413">
        <f t="shared" si="9"/>
        <v>29.607113158063076</v>
      </c>
      <c r="Q704" s="412">
        <v>14.803556579031538</v>
      </c>
      <c r="R704" s="53" t="s">
        <v>222</v>
      </c>
      <c r="S704" s="53" t="s">
        <v>194</v>
      </c>
      <c r="T704" s="412">
        <v>79.480519480519476</v>
      </c>
      <c r="U704" s="412">
        <v>81.720779220779221</v>
      </c>
      <c r="V704" s="412">
        <v>80.941558441558442</v>
      </c>
      <c r="W704" s="412">
        <v>44.765051395007347</v>
      </c>
      <c r="X704" s="412">
        <v>57.850220264317187</v>
      </c>
      <c r="Y704" s="412">
        <v>66.212922173274606</v>
      </c>
      <c r="Z704" s="412">
        <v>10.942172812499999</v>
      </c>
      <c r="AA704" s="412">
        <v>19.392800298383619</v>
      </c>
      <c r="AB704" s="412">
        <v>32.49456488026685</v>
      </c>
      <c r="AC704" s="415">
        <v>1.77</v>
      </c>
      <c r="AD704" s="415">
        <v>2.97</v>
      </c>
    </row>
    <row r="705" spans="1:30" s="228" customFormat="1" ht="13.5" hidden="1" customHeight="1">
      <c r="A705" s="414" t="s">
        <v>935</v>
      </c>
      <c r="B705" s="31" t="s">
        <v>910</v>
      </c>
      <c r="C705" s="31">
        <v>3</v>
      </c>
      <c r="D705" s="31">
        <v>8</v>
      </c>
      <c r="E705" s="31" t="s">
        <v>224</v>
      </c>
      <c r="F705" s="412">
        <v>2</v>
      </c>
      <c r="G705" s="53">
        <v>725</v>
      </c>
      <c r="H705" s="413">
        <f t="shared" si="5"/>
        <v>5.9674796747967482</v>
      </c>
      <c r="I705" s="412">
        <v>2.9837398373983741</v>
      </c>
      <c r="J705" s="413">
        <f t="shared" si="6"/>
        <v>4.6120421052631579</v>
      </c>
      <c r="K705" s="412">
        <v>2.306021052631579</v>
      </c>
      <c r="L705" s="413">
        <f t="shared" si="7"/>
        <v>7.3829052631578946</v>
      </c>
      <c r="M705" s="412">
        <v>3.6914526315789473</v>
      </c>
      <c r="N705" s="413">
        <f t="shared" si="8"/>
        <v>8.4601263157894735</v>
      </c>
      <c r="O705" s="412">
        <v>4.2300631578947367</v>
      </c>
      <c r="P705" s="413">
        <f t="shared" si="9"/>
        <v>46.984126984126981</v>
      </c>
      <c r="Q705" s="412">
        <v>23.49206349206349</v>
      </c>
      <c r="R705" s="53" t="s">
        <v>213</v>
      </c>
      <c r="S705" s="53" t="s">
        <v>194</v>
      </c>
      <c r="T705" s="412">
        <v>81.22002328288707</v>
      </c>
      <c r="U705" s="412">
        <v>84.703725261932476</v>
      </c>
      <c r="V705" s="412">
        <v>84.504656577415602</v>
      </c>
      <c r="W705" s="412">
        <v>44.970930232558146</v>
      </c>
      <c r="X705" s="412">
        <v>54.162790697674424</v>
      </c>
      <c r="Y705" s="412">
        <v>63.255813953488378</v>
      </c>
      <c r="Z705" s="412">
        <v>14.488946068965516</v>
      </c>
      <c r="AA705" s="412">
        <v>29.528641549909249</v>
      </c>
      <c r="AB705" s="412">
        <v>48.453405593754638</v>
      </c>
      <c r="AC705" s="415">
        <v>2.04</v>
      </c>
      <c r="AD705" s="415">
        <v>3.34</v>
      </c>
    </row>
    <row r="706" spans="1:30" s="228" customFormat="1" ht="13.5" hidden="1" customHeight="1">
      <c r="A706" s="414" t="s">
        <v>942</v>
      </c>
      <c r="B706" s="31" t="s">
        <v>910</v>
      </c>
      <c r="C706" s="31">
        <v>5</v>
      </c>
      <c r="D706" s="31">
        <v>8</v>
      </c>
      <c r="E706" s="31" t="s">
        <v>230</v>
      </c>
      <c r="F706" s="412">
        <v>3</v>
      </c>
      <c r="G706" s="53">
        <v>725</v>
      </c>
      <c r="H706" s="413">
        <f t="shared" si="5"/>
        <v>10.677923091938316</v>
      </c>
      <c r="I706" s="412">
        <v>5.3389615459691582</v>
      </c>
      <c r="J706" s="413">
        <f t="shared" si="6"/>
        <v>11.385244900451935</v>
      </c>
      <c r="K706" s="412">
        <v>5.6926224502259677</v>
      </c>
      <c r="L706" s="413">
        <f t="shared" si="7"/>
        <v>12.531452302430683</v>
      </c>
      <c r="M706" s="412">
        <v>6.2657261512153415</v>
      </c>
      <c r="N706" s="413">
        <f t="shared" si="8"/>
        <v>14.053499450348113</v>
      </c>
      <c r="O706" s="412">
        <v>7.0267497251740565</v>
      </c>
      <c r="P706" s="413">
        <f t="shared" si="9"/>
        <v>62.870614383235441</v>
      </c>
      <c r="Q706" s="412">
        <v>31.435307191617721</v>
      </c>
      <c r="R706" s="53" t="s">
        <v>222</v>
      </c>
      <c r="S706" s="53" t="s">
        <v>194</v>
      </c>
      <c r="T706" s="412">
        <v>81.901018099547514</v>
      </c>
      <c r="U706" s="412">
        <v>84.640837104072389</v>
      </c>
      <c r="V706" s="412">
        <v>85.521493212669682</v>
      </c>
      <c r="W706" s="412">
        <v>35.08682170542636</v>
      </c>
      <c r="X706" s="412">
        <v>46.246511627906976</v>
      </c>
      <c r="Y706" s="412">
        <v>54.379844961240309</v>
      </c>
      <c r="Z706" s="412">
        <v>21.733419103448274</v>
      </c>
      <c r="AA706" s="412">
        <v>50.270739633829869</v>
      </c>
      <c r="AB706" s="412">
        <v>80.767530819073698</v>
      </c>
      <c r="AC706" s="415">
        <v>2.31</v>
      </c>
      <c r="AD706" s="415">
        <v>3.72</v>
      </c>
    </row>
    <row r="707" spans="1:30" s="228" customFormat="1" ht="13.5" hidden="1" customHeight="1">
      <c r="A707" s="414" t="s">
        <v>943</v>
      </c>
      <c r="B707" s="31" t="s">
        <v>910</v>
      </c>
      <c r="C707" s="31">
        <v>7.5</v>
      </c>
      <c r="D707" s="31">
        <v>8</v>
      </c>
      <c r="E707" s="31" t="s">
        <v>233</v>
      </c>
      <c r="F707" s="412">
        <v>5</v>
      </c>
      <c r="G707" s="53">
        <v>730</v>
      </c>
      <c r="H707" s="413">
        <f t="shared" si="5"/>
        <v>15.35231221598503</v>
      </c>
      <c r="I707" s="412">
        <v>7.6761561079925151</v>
      </c>
      <c r="J707" s="413">
        <f t="shared" si="6"/>
        <v>17.317128688724495</v>
      </c>
      <c r="K707" s="412">
        <v>8.6585643443622473</v>
      </c>
      <c r="L707" s="413">
        <f t="shared" si="7"/>
        <v>19.538574099666693</v>
      </c>
      <c r="M707" s="412">
        <v>9.7692870498333466</v>
      </c>
      <c r="N707" s="413">
        <f t="shared" si="8"/>
        <v>22.459637427851394</v>
      </c>
      <c r="O707" s="412">
        <v>11.229818713925697</v>
      </c>
      <c r="P707" s="413">
        <f t="shared" si="9"/>
        <v>95.837475848355822</v>
      </c>
      <c r="Q707" s="412">
        <v>47.918737924177911</v>
      </c>
      <c r="R707" s="53" t="s">
        <v>222</v>
      </c>
      <c r="S707" s="53" t="s">
        <v>194</v>
      </c>
      <c r="T707" s="412">
        <v>84.815340909090907</v>
      </c>
      <c r="U707" s="412">
        <v>86.803977272727266</v>
      </c>
      <c r="V707" s="412">
        <v>86.903409090909093</v>
      </c>
      <c r="W707" s="412">
        <v>38.845679012345684</v>
      </c>
      <c r="X707" s="412">
        <v>50.422839506172842</v>
      </c>
      <c r="Y707" s="412">
        <v>58.364197530864196</v>
      </c>
      <c r="Z707" s="412">
        <v>35.974266780821914</v>
      </c>
      <c r="AA707" s="412">
        <v>71.137075875318388</v>
      </c>
      <c r="AB707" s="412">
        <v>85.923721973617447</v>
      </c>
      <c r="AC707" s="415">
        <v>1.98</v>
      </c>
      <c r="AD707" s="415">
        <v>2.39</v>
      </c>
    </row>
    <row r="708" spans="1:30" s="228" customFormat="1" ht="13.5" hidden="1" customHeight="1">
      <c r="A708" s="414" t="s">
        <v>949</v>
      </c>
      <c r="B708" s="31" t="s">
        <v>910</v>
      </c>
      <c r="C708" s="31">
        <v>10</v>
      </c>
      <c r="D708" s="31">
        <v>8</v>
      </c>
      <c r="E708" s="31" t="s">
        <v>298</v>
      </c>
      <c r="F708" s="412">
        <v>7.5</v>
      </c>
      <c r="G708" s="53">
        <v>725</v>
      </c>
      <c r="H708" s="413">
        <f t="shared" si="5"/>
        <v>21.422740524781339</v>
      </c>
      <c r="I708" s="412">
        <v>10.71137026239067</v>
      </c>
      <c r="J708" s="413">
        <f t="shared" si="6"/>
        <v>21.64356435643564</v>
      </c>
      <c r="K708" s="412">
        <v>10.82178217821782</v>
      </c>
      <c r="L708" s="413">
        <f t="shared" si="7"/>
        <v>26.027722772277226</v>
      </c>
      <c r="M708" s="412">
        <v>13.013861386138613</v>
      </c>
      <c r="N708" s="413">
        <f t="shared" si="8"/>
        <v>31.528712871287127</v>
      </c>
      <c r="O708" s="412">
        <v>15.764356435643563</v>
      </c>
      <c r="P708" s="413">
        <f t="shared" si="9"/>
        <v>154.81101398601396</v>
      </c>
      <c r="Q708" s="412">
        <v>77.405506993006981</v>
      </c>
      <c r="R708" s="53" t="s">
        <v>222</v>
      </c>
      <c r="S708" s="53" t="s">
        <v>194</v>
      </c>
      <c r="T708" s="412">
        <v>86.844193912063147</v>
      </c>
      <c r="U708" s="412">
        <v>88.878015783540036</v>
      </c>
      <c r="V708" s="412">
        <v>89.183089064261566</v>
      </c>
      <c r="W708" s="412">
        <v>45.319209039548021</v>
      </c>
      <c r="X708" s="412">
        <v>55.141242937853107</v>
      </c>
      <c r="Y708" s="412">
        <v>60.396892655367225</v>
      </c>
      <c r="Z708" s="412">
        <v>54.333547758620682</v>
      </c>
      <c r="AA708" s="412">
        <v>95.444665713045566</v>
      </c>
      <c r="AB708" s="412">
        <v>139.99799249677238</v>
      </c>
      <c r="AC708" s="415">
        <v>1.76</v>
      </c>
      <c r="AD708" s="415">
        <v>2.58</v>
      </c>
    </row>
    <row r="709" spans="1:30" s="228" customFormat="1" ht="13.5" hidden="1" customHeight="1">
      <c r="A709" s="414" t="s">
        <v>951</v>
      </c>
      <c r="B709" s="31" t="s">
        <v>910</v>
      </c>
      <c r="C709" s="31">
        <v>15</v>
      </c>
      <c r="D709" s="31">
        <v>8</v>
      </c>
      <c r="E709" s="31" t="s">
        <v>302</v>
      </c>
      <c r="F709" s="412">
        <v>10</v>
      </c>
      <c r="G709" s="53">
        <v>735</v>
      </c>
      <c r="H709" s="413">
        <f t="shared" si="5"/>
        <v>37.036854363611447</v>
      </c>
      <c r="I709" s="412">
        <v>18.518427181805723</v>
      </c>
      <c r="J709" s="413">
        <f t="shared" si="6"/>
        <v>32.203085217912239</v>
      </c>
      <c r="K709" s="412">
        <v>16.10154260895612</v>
      </c>
      <c r="L709" s="413">
        <f t="shared" si="7"/>
        <v>37.191253556986673</v>
      </c>
      <c r="M709" s="412">
        <v>18.595626778493337</v>
      </c>
      <c r="N709" s="413">
        <f t="shared" si="8"/>
        <v>43.647446457990114</v>
      </c>
      <c r="O709" s="412">
        <v>21.823723228995057</v>
      </c>
      <c r="P709" s="413">
        <f t="shared" si="9"/>
        <v>225.08721919174147</v>
      </c>
      <c r="Q709" s="412">
        <v>112.54360959587073</v>
      </c>
      <c r="R709" s="53" t="s">
        <v>213</v>
      </c>
      <c r="S709" s="53" t="s">
        <v>194</v>
      </c>
      <c r="T709" s="412">
        <v>87.054668166479189</v>
      </c>
      <c r="U709" s="412">
        <v>89.286839145106867</v>
      </c>
      <c r="V709" s="412">
        <v>89.692688413948261</v>
      </c>
      <c r="W709" s="412">
        <v>40.557184750733136</v>
      </c>
      <c r="X709" s="412">
        <v>51.378299120234601</v>
      </c>
      <c r="Y709" s="412">
        <v>57.976539589442822</v>
      </c>
      <c r="Z709" s="412">
        <v>71.459087755102033</v>
      </c>
      <c r="AA709" s="412">
        <v>143.06941167476512</v>
      </c>
      <c r="AB709" s="412">
        <v>207.8177048657642</v>
      </c>
      <c r="AC709" s="415">
        <v>2</v>
      </c>
      <c r="AD709" s="415">
        <v>2.91</v>
      </c>
    </row>
    <row r="710" spans="1:30" s="228" customFormat="1" ht="13.5" hidden="1" customHeight="1">
      <c r="A710" s="414" t="s">
        <v>960</v>
      </c>
      <c r="B710" s="31" t="s">
        <v>910</v>
      </c>
      <c r="C710" s="31">
        <v>20</v>
      </c>
      <c r="D710" s="31">
        <v>8</v>
      </c>
      <c r="E710" s="31" t="s">
        <v>312</v>
      </c>
      <c r="F710" s="412">
        <v>15</v>
      </c>
      <c r="G710" s="53">
        <v>734</v>
      </c>
      <c r="H710" s="413">
        <v>29.2</v>
      </c>
      <c r="I710" s="412">
        <v>14.6</v>
      </c>
      <c r="J710" s="413">
        <v>39.6</v>
      </c>
      <c r="K710" s="412">
        <v>19.8</v>
      </c>
      <c r="L710" s="413">
        <v>48.2</v>
      </c>
      <c r="M710" s="412">
        <v>24.1</v>
      </c>
      <c r="N710" s="413">
        <v>60.4</v>
      </c>
      <c r="O710" s="412">
        <v>30.2</v>
      </c>
      <c r="P710" s="413">
        <v>202</v>
      </c>
      <c r="Q710" s="412">
        <v>101</v>
      </c>
      <c r="R710" s="53" t="s">
        <v>231</v>
      </c>
      <c r="S710" s="53" t="s">
        <v>194</v>
      </c>
      <c r="T710" s="412">
        <v>88.47</v>
      </c>
      <c r="U710" s="412">
        <v>90.4</v>
      </c>
      <c r="V710" s="412">
        <v>90.2</v>
      </c>
      <c r="W710" s="412">
        <v>51.07</v>
      </c>
      <c r="X710" s="412">
        <v>61.82</v>
      </c>
      <c r="Y710" s="412">
        <v>65.87</v>
      </c>
      <c r="Z710" s="412">
        <v>196.91</v>
      </c>
      <c r="AA710" s="412">
        <v>324.02</v>
      </c>
      <c r="AB710" s="412">
        <v>490.78</v>
      </c>
      <c r="AC710" s="415">
        <v>1.65</v>
      </c>
      <c r="AD710" s="415">
        <v>2.5</v>
      </c>
    </row>
    <row r="711" spans="1:30" s="228" customFormat="1" ht="13.5" hidden="1" customHeight="1">
      <c r="A711" s="414" t="s">
        <v>961</v>
      </c>
      <c r="B711" s="31" t="s">
        <v>910</v>
      </c>
      <c r="C711" s="31">
        <v>25</v>
      </c>
      <c r="D711" s="31">
        <v>8</v>
      </c>
      <c r="E711" s="31" t="s">
        <v>322</v>
      </c>
      <c r="F711" s="412">
        <v>20</v>
      </c>
      <c r="G711" s="53">
        <v>734</v>
      </c>
      <c r="H711" s="413">
        <v>40.799999999999997</v>
      </c>
      <c r="I711" s="412">
        <v>20.399999999999999</v>
      </c>
      <c r="J711" s="413">
        <v>51.3</v>
      </c>
      <c r="K711" s="412">
        <v>25.6</v>
      </c>
      <c r="L711" s="413">
        <v>63.5</v>
      </c>
      <c r="M711" s="412">
        <v>31.7</v>
      </c>
      <c r="N711" s="413">
        <v>78.3</v>
      </c>
      <c r="O711" s="412">
        <v>39.200000000000003</v>
      </c>
      <c r="P711" s="413">
        <v>251</v>
      </c>
      <c r="Q711" s="412">
        <v>125</v>
      </c>
      <c r="R711" s="53" t="s">
        <v>231</v>
      </c>
      <c r="S711" s="53" t="s">
        <v>194</v>
      </c>
      <c r="T711" s="412">
        <v>89.58</v>
      </c>
      <c r="U711" s="412">
        <v>90.71</v>
      </c>
      <c r="V711" s="412">
        <v>90.2</v>
      </c>
      <c r="W711" s="412">
        <v>50.65</v>
      </c>
      <c r="X711" s="412">
        <v>60.69</v>
      </c>
      <c r="Y711" s="412">
        <v>65.7</v>
      </c>
      <c r="Z711" s="412">
        <v>262.33</v>
      </c>
      <c r="AA711" s="412">
        <v>504.34</v>
      </c>
      <c r="AB711" s="412">
        <v>662.96</v>
      </c>
      <c r="AC711" s="415">
        <v>1.92</v>
      </c>
      <c r="AD711" s="415">
        <v>2.52</v>
      </c>
    </row>
    <row r="712" spans="1:30" s="228" customFormat="1" ht="13.5" hidden="1" customHeight="1">
      <c r="A712" s="414" t="s">
        <v>970</v>
      </c>
      <c r="B712" s="31" t="s">
        <v>910</v>
      </c>
      <c r="C712" s="31">
        <v>30</v>
      </c>
      <c r="D712" s="31">
        <v>8</v>
      </c>
      <c r="E712" s="31" t="s">
        <v>340</v>
      </c>
      <c r="F712" s="412">
        <v>25</v>
      </c>
      <c r="G712" s="53">
        <v>735</v>
      </c>
      <c r="H712" s="413">
        <v>36.1</v>
      </c>
      <c r="I712" s="412">
        <v>18</v>
      </c>
      <c r="J712" s="413">
        <v>51.3</v>
      </c>
      <c r="K712" s="412">
        <v>25.7</v>
      </c>
      <c r="L712" s="413">
        <v>65</v>
      </c>
      <c r="M712" s="412">
        <v>32.5</v>
      </c>
      <c r="N712" s="413">
        <v>82.7</v>
      </c>
      <c r="O712" s="412">
        <v>41.3</v>
      </c>
      <c r="P712" s="413">
        <v>270</v>
      </c>
      <c r="Q712" s="412">
        <v>135</v>
      </c>
      <c r="R712" s="53" t="s">
        <v>231</v>
      </c>
      <c r="S712" s="53" t="s">
        <v>194</v>
      </c>
      <c r="T712" s="412">
        <v>91.51</v>
      </c>
      <c r="U712" s="412">
        <v>91.41</v>
      </c>
      <c r="V712" s="412">
        <v>90.1</v>
      </c>
      <c r="W712" s="412">
        <v>62.31</v>
      </c>
      <c r="X712" s="412">
        <v>73.86</v>
      </c>
      <c r="Y712" s="412">
        <v>78.25</v>
      </c>
      <c r="Z712" s="412">
        <v>327.52999999999997</v>
      </c>
      <c r="AA712" s="412">
        <v>484</v>
      </c>
      <c r="AB712" s="412">
        <v>653.47</v>
      </c>
      <c r="AC712" s="415">
        <v>1.48</v>
      </c>
      <c r="AD712" s="415">
        <v>2</v>
      </c>
    </row>
    <row r="713" spans="1:30" s="228" customFormat="1" ht="13.5" hidden="1" customHeight="1">
      <c r="A713" s="414" t="s">
        <v>971</v>
      </c>
      <c r="B713" s="31" t="s">
        <v>910</v>
      </c>
      <c r="C713" s="31">
        <v>40</v>
      </c>
      <c r="D713" s="31">
        <v>8</v>
      </c>
      <c r="E713" s="31" t="s">
        <v>343</v>
      </c>
      <c r="F713" s="412">
        <v>30</v>
      </c>
      <c r="G713" s="53">
        <v>734</v>
      </c>
      <c r="H713" s="413">
        <v>46.1</v>
      </c>
      <c r="I713" s="412">
        <v>23</v>
      </c>
      <c r="J713" s="413">
        <v>61.5</v>
      </c>
      <c r="K713" s="412">
        <v>30.7</v>
      </c>
      <c r="L713" s="413">
        <v>77.2</v>
      </c>
      <c r="M713" s="412">
        <v>38.6</v>
      </c>
      <c r="N713" s="413">
        <v>97.4</v>
      </c>
      <c r="O713" s="412">
        <v>48.7</v>
      </c>
      <c r="P713" s="413">
        <v>343</v>
      </c>
      <c r="Q713" s="412">
        <v>172</v>
      </c>
      <c r="R713" s="53" t="s">
        <v>231</v>
      </c>
      <c r="S713" s="53" t="s">
        <v>194</v>
      </c>
      <c r="T713" s="412">
        <v>90.6</v>
      </c>
      <c r="U713" s="412">
        <v>91</v>
      </c>
      <c r="V713" s="412">
        <v>90.1</v>
      </c>
      <c r="W713" s="412">
        <v>62.71</v>
      </c>
      <c r="X713" s="412">
        <v>74.319999999999993</v>
      </c>
      <c r="Y713" s="412">
        <v>79.19</v>
      </c>
      <c r="Z713" s="412">
        <v>394.55</v>
      </c>
      <c r="AA713" s="412">
        <v>650.76</v>
      </c>
      <c r="AB713" s="412">
        <v>867.68</v>
      </c>
      <c r="AC713" s="415">
        <v>1.65</v>
      </c>
      <c r="AD713" s="415">
        <v>2.2000000000000002</v>
      </c>
    </row>
    <row r="714" spans="1:30" s="228" customFormat="1" ht="13.5" hidden="1" customHeight="1">
      <c r="A714" s="414" t="s">
        <v>980</v>
      </c>
      <c r="B714" s="31" t="s">
        <v>910</v>
      </c>
      <c r="C714" s="31">
        <v>50</v>
      </c>
      <c r="D714" s="31">
        <v>8</v>
      </c>
      <c r="E714" s="31" t="s">
        <v>363</v>
      </c>
      <c r="F714" s="412">
        <v>40</v>
      </c>
      <c r="G714" s="53">
        <v>730</v>
      </c>
      <c r="H714" s="413">
        <f t="shared" si="5"/>
        <v>55.002859370938396</v>
      </c>
      <c r="I714" s="412">
        <v>27.501429685469198</v>
      </c>
      <c r="J714" s="413">
        <f t="shared" si="6"/>
        <v>77.619879218843963</v>
      </c>
      <c r="K714" s="412">
        <v>38.809939609421981</v>
      </c>
      <c r="L714" s="413">
        <f t="shared" si="7"/>
        <v>101.47300724164076</v>
      </c>
      <c r="M714" s="412">
        <v>50.736503620820379</v>
      </c>
      <c r="N714" s="413">
        <f t="shared" si="8"/>
        <v>130.64395702073151</v>
      </c>
      <c r="O714" s="412">
        <v>65.321978510365753</v>
      </c>
      <c r="P714" s="413">
        <f t="shared" si="9"/>
        <v>683.35034174731004</v>
      </c>
      <c r="Q714" s="412">
        <v>341.67517087365502</v>
      </c>
      <c r="R714" s="53" t="s">
        <v>231</v>
      </c>
      <c r="S714" s="53" t="s">
        <v>194</v>
      </c>
      <c r="T714" s="412">
        <v>93.206986899563333</v>
      </c>
      <c r="U714" s="412">
        <v>92.803493449781655</v>
      </c>
      <c r="V714" s="412">
        <v>91.492139737991266</v>
      </c>
      <c r="W714" s="412">
        <v>63.005181347150256</v>
      </c>
      <c r="X714" s="412">
        <v>72.357512953367873</v>
      </c>
      <c r="Y714" s="412">
        <v>76.196891191709852</v>
      </c>
      <c r="Z714" s="412">
        <v>287.79413424657531</v>
      </c>
      <c r="AA714" s="412">
        <v>402.65726375825335</v>
      </c>
      <c r="AB714" s="412">
        <v>577.79238111867141</v>
      </c>
      <c r="AC714" s="415">
        <v>1.4</v>
      </c>
      <c r="AD714" s="415">
        <v>2.0099999999999998</v>
      </c>
    </row>
    <row r="715" spans="1:30" s="228" customFormat="1" ht="13.5" hidden="1" customHeight="1">
      <c r="A715" s="414" t="s">
        <v>981</v>
      </c>
      <c r="B715" s="31" t="s">
        <v>910</v>
      </c>
      <c r="C715" s="31">
        <v>60</v>
      </c>
      <c r="D715" s="31">
        <v>8</v>
      </c>
      <c r="E715" s="31" t="s">
        <v>360</v>
      </c>
      <c r="F715" s="412">
        <v>50</v>
      </c>
      <c r="G715" s="53">
        <v>730</v>
      </c>
      <c r="H715" s="413">
        <f t="shared" si="5"/>
        <v>59.734693877551024</v>
      </c>
      <c r="I715" s="412">
        <v>29.867346938775512</v>
      </c>
      <c r="J715" s="413">
        <f t="shared" si="6"/>
        <v>91.447925045107723</v>
      </c>
      <c r="K715" s="412">
        <v>45.723962522553862</v>
      </c>
      <c r="L715" s="413">
        <f t="shared" si="7"/>
        <v>121.73161453011892</v>
      </c>
      <c r="M715" s="412">
        <v>60.865807265059459</v>
      </c>
      <c r="N715" s="413">
        <f t="shared" si="8"/>
        <v>158.58411773657093</v>
      </c>
      <c r="O715" s="412">
        <v>79.292058868285466</v>
      </c>
      <c r="P715" s="413">
        <f t="shared" si="9"/>
        <v>821.48725824504777</v>
      </c>
      <c r="Q715" s="412">
        <v>410.74362912252388</v>
      </c>
      <c r="R715" s="53" t="s">
        <v>2179</v>
      </c>
      <c r="S715" s="53" t="s">
        <v>194</v>
      </c>
      <c r="T715" s="412">
        <v>93.924752475247544</v>
      </c>
      <c r="U715" s="412">
        <v>92.501650165016514</v>
      </c>
      <c r="V715" s="412">
        <v>91.180198019801992</v>
      </c>
      <c r="W715" s="412">
        <v>51.351351351351354</v>
      </c>
      <c r="X715" s="412">
        <v>57.915057915057915</v>
      </c>
      <c r="Y715" s="412">
        <v>60.308880308880305</v>
      </c>
      <c r="Z715" s="412">
        <v>359.74266780821915</v>
      </c>
      <c r="AA715" s="412">
        <v>488.10899420674667</v>
      </c>
      <c r="AB715" s="412">
        <v>694.62017909011763</v>
      </c>
      <c r="AC715" s="415">
        <v>1.36</v>
      </c>
      <c r="AD715" s="415">
        <v>1.93</v>
      </c>
    </row>
    <row r="716" spans="1:30" s="228" customFormat="1" ht="13.5" hidden="1" customHeight="1">
      <c r="A716" s="414" t="s">
        <v>984</v>
      </c>
      <c r="B716" s="31" t="s">
        <v>910</v>
      </c>
      <c r="C716" s="31">
        <v>60</v>
      </c>
      <c r="D716" s="31">
        <v>8</v>
      </c>
      <c r="E716" s="31" t="s">
        <v>375</v>
      </c>
      <c r="F716" s="412">
        <v>50</v>
      </c>
      <c r="G716" s="53">
        <v>730</v>
      </c>
      <c r="H716" s="413">
        <f t="shared" si="5"/>
        <v>59.734693877551024</v>
      </c>
      <c r="I716" s="412">
        <v>29.867346938775512</v>
      </c>
      <c r="J716" s="413">
        <f t="shared" si="6"/>
        <v>91.447925045107723</v>
      </c>
      <c r="K716" s="412">
        <v>45.723962522553862</v>
      </c>
      <c r="L716" s="413">
        <f t="shared" si="7"/>
        <v>121.73161453011892</v>
      </c>
      <c r="M716" s="412">
        <v>60.865807265059459</v>
      </c>
      <c r="N716" s="413">
        <f t="shared" si="8"/>
        <v>158.58411773657093</v>
      </c>
      <c r="O716" s="412">
        <v>79.292058868285466</v>
      </c>
      <c r="P716" s="413">
        <f t="shared" si="9"/>
        <v>821.48725824504777</v>
      </c>
      <c r="Q716" s="412">
        <v>410.74362912252388</v>
      </c>
      <c r="R716" s="53" t="s">
        <v>2179</v>
      </c>
      <c r="S716" s="53" t="s">
        <v>194</v>
      </c>
      <c r="T716" s="412">
        <v>93.924752475247544</v>
      </c>
      <c r="U716" s="412">
        <v>92.501650165016514</v>
      </c>
      <c r="V716" s="412">
        <v>91.180198019801992</v>
      </c>
      <c r="W716" s="412">
        <v>51.351351351351354</v>
      </c>
      <c r="X716" s="412">
        <v>57.915057915057915</v>
      </c>
      <c r="Y716" s="412">
        <v>60.308880308880305</v>
      </c>
      <c r="Z716" s="412">
        <v>359.74266780821915</v>
      </c>
      <c r="AA716" s="412">
        <v>488.10899420674667</v>
      </c>
      <c r="AB716" s="412">
        <v>694.62017909011763</v>
      </c>
      <c r="AC716" s="415">
        <v>1.36</v>
      </c>
      <c r="AD716" s="415">
        <v>1.93</v>
      </c>
    </row>
    <row r="717" spans="1:30" s="228" customFormat="1" ht="13.5" hidden="1" customHeight="1">
      <c r="A717" s="414" t="s">
        <v>997</v>
      </c>
      <c r="B717" s="31" t="s">
        <v>910</v>
      </c>
      <c r="C717" s="31">
        <v>75</v>
      </c>
      <c r="D717" s="31">
        <v>8</v>
      </c>
      <c r="E717" s="31" t="s">
        <v>378</v>
      </c>
      <c r="F717" s="412">
        <v>60</v>
      </c>
      <c r="G717" s="53">
        <v>730</v>
      </c>
      <c r="H717" s="413">
        <f t="shared" si="5"/>
        <v>74.705450989978004</v>
      </c>
      <c r="I717" s="412">
        <v>37.352725494989002</v>
      </c>
      <c r="J717" s="413">
        <f t="shared" si="6"/>
        <v>108.25272009737027</v>
      </c>
      <c r="K717" s="412">
        <v>54.126360048685136</v>
      </c>
      <c r="L717" s="413">
        <f t="shared" si="7"/>
        <v>142.92590270350018</v>
      </c>
      <c r="M717" s="412">
        <v>71.462951351750092</v>
      </c>
      <c r="N717" s="413">
        <f t="shared" si="8"/>
        <v>183.25024895806442</v>
      </c>
      <c r="O717" s="412">
        <v>91.625124479032209</v>
      </c>
      <c r="P717" s="413">
        <f t="shared" si="9"/>
        <v>1040.7924634077976</v>
      </c>
      <c r="Q717" s="412">
        <v>520.39623170389882</v>
      </c>
      <c r="R717" s="53" t="s">
        <v>2179</v>
      </c>
      <c r="S717" s="53" t="s">
        <v>194</v>
      </c>
      <c r="T717" s="412">
        <v>92.590291262135921</v>
      </c>
      <c r="U717" s="412">
        <v>93.196116504854359</v>
      </c>
      <c r="V717" s="412">
        <v>92.792233009708738</v>
      </c>
      <c r="W717" s="412">
        <v>67.990074441687341</v>
      </c>
      <c r="X717" s="412">
        <v>76.724565756823822</v>
      </c>
      <c r="Y717" s="412">
        <v>80.099255583126563</v>
      </c>
      <c r="Z717" s="412">
        <v>431.69120136986299</v>
      </c>
      <c r="AA717" s="412">
        <v>575.79845522040944</v>
      </c>
      <c r="AB717" s="412">
        <v>870.02700035580858</v>
      </c>
      <c r="AC717" s="415">
        <v>1.33</v>
      </c>
      <c r="AD717" s="415">
        <v>2.02</v>
      </c>
    </row>
    <row r="718" spans="1:30" s="228" customFormat="1" ht="13.5" hidden="1" customHeight="1">
      <c r="A718" s="414" t="s">
        <v>998</v>
      </c>
      <c r="B718" s="31" t="s">
        <v>910</v>
      </c>
      <c r="C718" s="31">
        <v>100</v>
      </c>
      <c r="D718" s="31">
        <v>8</v>
      </c>
      <c r="E718" s="31" t="s">
        <v>383</v>
      </c>
      <c r="F718" s="412">
        <v>75</v>
      </c>
      <c r="G718" s="53">
        <v>735</v>
      </c>
      <c r="H718" s="413">
        <f t="shared" si="5"/>
        <v>94.088887216347416</v>
      </c>
      <c r="I718" s="412">
        <v>47.044443608173708</v>
      </c>
      <c r="J718" s="413">
        <f t="shared" si="6"/>
        <v>135.33362941168309</v>
      </c>
      <c r="K718" s="412">
        <v>67.666814705841546</v>
      </c>
      <c r="L718" s="413">
        <f t="shared" si="7"/>
        <v>177.27650479508142</v>
      </c>
      <c r="M718" s="412">
        <v>88.638252397540711</v>
      </c>
      <c r="N718" s="413">
        <f t="shared" si="8"/>
        <v>225.56970563335327</v>
      </c>
      <c r="O718" s="412">
        <v>112.78485281667663</v>
      </c>
      <c r="P718" s="413">
        <f t="shared" si="9"/>
        <v>1391.5443155791181</v>
      </c>
      <c r="Q718" s="412">
        <v>695.77215778955906</v>
      </c>
      <c r="R718" s="53" t="s">
        <v>231</v>
      </c>
      <c r="S718" s="53" t="s">
        <v>194</v>
      </c>
      <c r="T718" s="412">
        <v>92.978548212351029</v>
      </c>
      <c r="U718" s="412">
        <v>93.896099674972902</v>
      </c>
      <c r="V718" s="412">
        <v>93.692199349945824</v>
      </c>
      <c r="W718" s="412">
        <v>67.732758620689651</v>
      </c>
      <c r="X718" s="412">
        <v>76.910098522167473</v>
      </c>
      <c r="Y718" s="412">
        <v>80.600985221674875</v>
      </c>
      <c r="Z718" s="412">
        <v>535.94315816326537</v>
      </c>
      <c r="AA718" s="412">
        <v>733.15622878151271</v>
      </c>
      <c r="AB718" s="412">
        <v>1154.3787697234739</v>
      </c>
      <c r="AC718" s="415">
        <v>1.37</v>
      </c>
      <c r="AD718" s="415">
        <v>2.15</v>
      </c>
    </row>
    <row r="719" spans="1:30" s="228" customFormat="1" ht="13.5" hidden="1" customHeight="1">
      <c r="A719" s="414" t="s">
        <v>999</v>
      </c>
      <c r="B719" s="31" t="s">
        <v>910</v>
      </c>
      <c r="C719" s="31">
        <v>125</v>
      </c>
      <c r="D719" s="31">
        <v>8</v>
      </c>
      <c r="E719" s="31" t="s">
        <v>388</v>
      </c>
      <c r="F719" s="412">
        <v>100</v>
      </c>
      <c r="G719" s="53">
        <v>735</v>
      </c>
      <c r="H719" s="413">
        <f t="shared" si="5"/>
        <v>105.96813885751649</v>
      </c>
      <c r="I719" s="412">
        <v>52.984069428758247</v>
      </c>
      <c r="J719" s="413">
        <f t="shared" si="6"/>
        <v>173.82382416196558</v>
      </c>
      <c r="K719" s="412">
        <v>86.911912080982788</v>
      </c>
      <c r="L719" s="413">
        <f t="shared" si="7"/>
        <v>230.22585548761953</v>
      </c>
      <c r="M719" s="412">
        <v>115.11292774380976</v>
      </c>
      <c r="N719" s="413">
        <f t="shared" si="8"/>
        <v>295.74696258262111</v>
      </c>
      <c r="O719" s="412">
        <v>147.87348129131055</v>
      </c>
      <c r="P719" s="413">
        <f t="shared" si="9"/>
        <v>1739.9652976631016</v>
      </c>
      <c r="Q719" s="412">
        <v>869.98264883155082</v>
      </c>
      <c r="R719" s="53" t="s">
        <v>231</v>
      </c>
      <c r="S719" s="53" t="s">
        <v>194</v>
      </c>
      <c r="T719" s="412">
        <v>94.8</v>
      </c>
      <c r="U719" s="412">
        <v>94.5</v>
      </c>
      <c r="V719" s="412">
        <v>93.6</v>
      </c>
      <c r="W719" s="412">
        <v>69.095415117719938</v>
      </c>
      <c r="X719" s="412">
        <v>78.545229244113983</v>
      </c>
      <c r="Y719" s="412">
        <v>82.203221809169762</v>
      </c>
      <c r="Z719" s="412">
        <v>714.59087755102041</v>
      </c>
      <c r="AA719" s="412">
        <v>916.76178211956994</v>
      </c>
      <c r="AB719" s="412">
        <v>1442.8487937437269</v>
      </c>
      <c r="AC719" s="415">
        <v>1.28</v>
      </c>
      <c r="AD719" s="415">
        <v>2.02</v>
      </c>
    </row>
    <row r="720" spans="1:30" s="228" customFormat="1" ht="13.5" hidden="1" customHeight="1">
      <c r="A720" s="414" t="s">
        <v>1000</v>
      </c>
      <c r="B720" s="31" t="s">
        <v>910</v>
      </c>
      <c r="C720" s="31">
        <v>150</v>
      </c>
      <c r="D720" s="31">
        <v>8</v>
      </c>
      <c r="E720" s="31" t="s">
        <v>388</v>
      </c>
      <c r="F720" s="412">
        <v>125</v>
      </c>
      <c r="G720" s="53">
        <v>730</v>
      </c>
      <c r="H720" s="413">
        <f t="shared" si="5"/>
        <v>140.15225195406981</v>
      </c>
      <c r="I720" s="412">
        <v>70.076125977034906</v>
      </c>
      <c r="J720" s="413">
        <f t="shared" si="6"/>
        <v>224.35296550188477</v>
      </c>
      <c r="K720" s="412">
        <v>112.17648275094238</v>
      </c>
      <c r="L720" s="413">
        <f t="shared" si="7"/>
        <v>294.50320487331601</v>
      </c>
      <c r="M720" s="412">
        <v>147.251602436658</v>
      </c>
      <c r="N720" s="413">
        <f t="shared" si="8"/>
        <v>376.50654493979926</v>
      </c>
      <c r="O720" s="412">
        <v>188.25327246989963</v>
      </c>
      <c r="P720" s="413">
        <f t="shared" si="9"/>
        <v>2059.1603914943175</v>
      </c>
      <c r="Q720" s="412">
        <v>1029.5801957471588</v>
      </c>
      <c r="R720" s="53" t="s">
        <v>2179</v>
      </c>
      <c r="S720" s="53" t="s">
        <v>194</v>
      </c>
      <c r="T720" s="412">
        <v>94.5</v>
      </c>
      <c r="U720" s="412">
        <v>94.1</v>
      </c>
      <c r="V720" s="412">
        <v>93.3</v>
      </c>
      <c r="W720" s="412">
        <v>69.341772151898738</v>
      </c>
      <c r="X720" s="412">
        <v>79.6379746835443</v>
      </c>
      <c r="Y720" s="412">
        <v>83.73544303797469</v>
      </c>
      <c r="Z720" s="412">
        <v>899.35666952054794</v>
      </c>
      <c r="AA720" s="412">
        <v>1086.9506739472477</v>
      </c>
      <c r="AB720" s="412">
        <v>1730.0235756496511</v>
      </c>
      <c r="AC720" s="415">
        <v>1.21</v>
      </c>
      <c r="AD720" s="415">
        <v>1.92</v>
      </c>
    </row>
    <row r="721" spans="1:30" s="228" customFormat="1" ht="13.5" hidden="1" customHeight="1">
      <c r="A721" s="414" t="s">
        <v>1018</v>
      </c>
      <c r="B721" s="31" t="s">
        <v>910</v>
      </c>
      <c r="C721" s="31">
        <v>75</v>
      </c>
      <c r="D721" s="31">
        <v>8</v>
      </c>
      <c r="E721" s="31" t="s">
        <v>409</v>
      </c>
      <c r="F721" s="412">
        <v>60</v>
      </c>
      <c r="G721" s="53">
        <v>730</v>
      </c>
      <c r="H721" s="413">
        <f t="shared" si="5"/>
        <v>74.705450989978004</v>
      </c>
      <c r="I721" s="412">
        <v>37.352725494989002</v>
      </c>
      <c r="J721" s="413">
        <f t="shared" si="6"/>
        <v>108.25272009737027</v>
      </c>
      <c r="K721" s="412">
        <v>54.126360048685136</v>
      </c>
      <c r="L721" s="413">
        <f t="shared" si="7"/>
        <v>142.92590270350018</v>
      </c>
      <c r="M721" s="412">
        <v>71.462951351750092</v>
      </c>
      <c r="N721" s="413">
        <f t="shared" si="8"/>
        <v>183.25024895806442</v>
      </c>
      <c r="O721" s="412">
        <v>91.625124479032209</v>
      </c>
      <c r="P721" s="413">
        <f t="shared" si="9"/>
        <v>1040.7924634077976</v>
      </c>
      <c r="Q721" s="412">
        <v>520.39623170389882</v>
      </c>
      <c r="R721" s="53" t="s">
        <v>2179</v>
      </c>
      <c r="S721" s="53" t="s">
        <v>194</v>
      </c>
      <c r="T721" s="412">
        <v>92.590291262135921</v>
      </c>
      <c r="U721" s="412">
        <v>93.196116504854359</v>
      </c>
      <c r="V721" s="412">
        <v>92.792233009708738</v>
      </c>
      <c r="W721" s="412">
        <v>67.990074441687341</v>
      </c>
      <c r="X721" s="412">
        <v>76.724565756823822</v>
      </c>
      <c r="Y721" s="412">
        <v>80.099255583126563</v>
      </c>
      <c r="Z721" s="412">
        <v>431.69120136986299</v>
      </c>
      <c r="AA721" s="412">
        <v>575.79845522040944</v>
      </c>
      <c r="AB721" s="412">
        <v>870.02700035580858</v>
      </c>
      <c r="AC721" s="415">
        <v>1.33</v>
      </c>
      <c r="AD721" s="415">
        <v>2.02</v>
      </c>
    </row>
    <row r="722" spans="1:30" s="228" customFormat="1" ht="13.5" hidden="1" customHeight="1">
      <c r="A722" s="414" t="s">
        <v>1019</v>
      </c>
      <c r="B722" s="31" t="s">
        <v>910</v>
      </c>
      <c r="C722" s="31">
        <v>100</v>
      </c>
      <c r="D722" s="31">
        <v>8</v>
      </c>
      <c r="E722" s="31" t="s">
        <v>411</v>
      </c>
      <c r="F722" s="412">
        <v>75</v>
      </c>
      <c r="G722" s="53">
        <v>735</v>
      </c>
      <c r="H722" s="413">
        <f t="shared" si="5"/>
        <v>94.088887216347416</v>
      </c>
      <c r="I722" s="412">
        <v>47.044443608173708</v>
      </c>
      <c r="J722" s="413">
        <f t="shared" si="6"/>
        <v>135.33362941168309</v>
      </c>
      <c r="K722" s="412">
        <v>67.666814705841546</v>
      </c>
      <c r="L722" s="413">
        <f t="shared" si="7"/>
        <v>177.27650479508142</v>
      </c>
      <c r="M722" s="412">
        <v>88.638252397540711</v>
      </c>
      <c r="N722" s="413">
        <f t="shared" si="8"/>
        <v>225.56970563335327</v>
      </c>
      <c r="O722" s="412">
        <v>112.78485281667663</v>
      </c>
      <c r="P722" s="413">
        <f t="shared" si="9"/>
        <v>1391.5443155791181</v>
      </c>
      <c r="Q722" s="412">
        <v>695.77215778955906</v>
      </c>
      <c r="R722" s="53" t="s">
        <v>231</v>
      </c>
      <c r="S722" s="53" t="s">
        <v>194</v>
      </c>
      <c r="T722" s="412">
        <v>92.978548212351029</v>
      </c>
      <c r="U722" s="412">
        <v>93.896099674972902</v>
      </c>
      <c r="V722" s="412">
        <v>93.692199349945824</v>
      </c>
      <c r="W722" s="412">
        <v>67.732758620689651</v>
      </c>
      <c r="X722" s="412">
        <v>76.910098522167473</v>
      </c>
      <c r="Y722" s="412">
        <v>80.600985221674875</v>
      </c>
      <c r="Z722" s="412">
        <v>535.94315816326537</v>
      </c>
      <c r="AA722" s="412">
        <v>733.15622878151271</v>
      </c>
      <c r="AB722" s="412">
        <v>1154.3787697234739</v>
      </c>
      <c r="AC722" s="415">
        <v>1.37</v>
      </c>
      <c r="AD722" s="415">
        <v>0.15</v>
      </c>
    </row>
    <row r="723" spans="1:30" s="228" customFormat="1" ht="13.5" hidden="1" customHeight="1">
      <c r="A723" s="414" t="s">
        <v>1020</v>
      </c>
      <c r="B723" s="31" t="s">
        <v>910</v>
      </c>
      <c r="C723" s="31">
        <v>125</v>
      </c>
      <c r="D723" s="31">
        <v>8</v>
      </c>
      <c r="E723" s="31" t="s">
        <v>413</v>
      </c>
      <c r="F723" s="412">
        <v>100</v>
      </c>
      <c r="G723" s="53">
        <v>735</v>
      </c>
      <c r="H723" s="413">
        <f t="shared" si="5"/>
        <v>105.96813885751649</v>
      </c>
      <c r="I723" s="412">
        <v>52.984069428758247</v>
      </c>
      <c r="J723" s="413">
        <f t="shared" si="6"/>
        <v>173.82382416196558</v>
      </c>
      <c r="K723" s="412">
        <v>86.911912080982788</v>
      </c>
      <c r="L723" s="413">
        <f t="shared" si="7"/>
        <v>230.22585548761953</v>
      </c>
      <c r="M723" s="412">
        <v>115.11292774380976</v>
      </c>
      <c r="N723" s="413">
        <f t="shared" si="8"/>
        <v>295.74696258262111</v>
      </c>
      <c r="O723" s="412">
        <v>147.87348129131055</v>
      </c>
      <c r="P723" s="413">
        <f t="shared" si="9"/>
        <v>1739.9652976631016</v>
      </c>
      <c r="Q723" s="412">
        <v>869.98264883155082</v>
      </c>
      <c r="R723" s="53" t="s">
        <v>231</v>
      </c>
      <c r="S723" s="53" t="s">
        <v>194</v>
      </c>
      <c r="T723" s="412">
        <v>94.8</v>
      </c>
      <c r="U723" s="412">
        <v>94.5</v>
      </c>
      <c r="V723" s="412">
        <v>93.6</v>
      </c>
      <c r="W723" s="412">
        <v>69.095415117719938</v>
      </c>
      <c r="X723" s="412">
        <v>78.545229244113983</v>
      </c>
      <c r="Y723" s="412">
        <v>82.203221809169762</v>
      </c>
      <c r="Z723" s="412">
        <v>714.59087755102041</v>
      </c>
      <c r="AA723" s="412">
        <v>916.76178211956994</v>
      </c>
      <c r="AB723" s="412">
        <v>1442.8487937437269</v>
      </c>
      <c r="AC723" s="415">
        <v>1.28</v>
      </c>
      <c r="AD723" s="415">
        <v>2.02</v>
      </c>
    </row>
    <row r="724" spans="1:30" s="228" customFormat="1" ht="13.5" hidden="1" customHeight="1">
      <c r="A724" s="414" t="s">
        <v>1021</v>
      </c>
      <c r="B724" s="31" t="s">
        <v>910</v>
      </c>
      <c r="C724" s="31">
        <v>150</v>
      </c>
      <c r="D724" s="31">
        <v>8</v>
      </c>
      <c r="E724" s="31" t="s">
        <v>413</v>
      </c>
      <c r="F724" s="412">
        <v>125</v>
      </c>
      <c r="G724" s="53">
        <v>730</v>
      </c>
      <c r="H724" s="413">
        <f t="shared" si="5"/>
        <v>140.15225195406981</v>
      </c>
      <c r="I724" s="412">
        <v>70.076125977034906</v>
      </c>
      <c r="J724" s="413">
        <f t="shared" si="6"/>
        <v>224.35296550188477</v>
      </c>
      <c r="K724" s="412">
        <v>112.17648275094238</v>
      </c>
      <c r="L724" s="413">
        <f t="shared" si="7"/>
        <v>294.50320487331601</v>
      </c>
      <c r="M724" s="412">
        <v>147.251602436658</v>
      </c>
      <c r="N724" s="413">
        <f t="shared" si="8"/>
        <v>376.50654493979926</v>
      </c>
      <c r="O724" s="412">
        <v>188.25327246989963</v>
      </c>
      <c r="P724" s="413">
        <f t="shared" si="9"/>
        <v>2059.1603914943175</v>
      </c>
      <c r="Q724" s="412">
        <v>1029.5801957471588</v>
      </c>
      <c r="R724" s="53" t="s">
        <v>2179</v>
      </c>
      <c r="S724" s="53" t="s">
        <v>194</v>
      </c>
      <c r="T724" s="412">
        <v>94.5</v>
      </c>
      <c r="U724" s="412">
        <v>94.1</v>
      </c>
      <c r="V724" s="412">
        <v>93.3</v>
      </c>
      <c r="W724" s="412">
        <v>69.341772151898738</v>
      </c>
      <c r="X724" s="412">
        <v>79.6379746835443</v>
      </c>
      <c r="Y724" s="412">
        <v>83.73544303797469</v>
      </c>
      <c r="Z724" s="412">
        <v>899.35666952054794</v>
      </c>
      <c r="AA724" s="412">
        <v>1086.9506739472477</v>
      </c>
      <c r="AB724" s="412">
        <v>1730.0235756496511</v>
      </c>
      <c r="AC724" s="415">
        <v>1.21</v>
      </c>
      <c r="AD724" s="415">
        <v>1.92</v>
      </c>
    </row>
    <row r="725" spans="1:30" s="228" customFormat="1" ht="13.5" hidden="1" customHeight="1">
      <c r="A725" s="414" t="s">
        <v>1032</v>
      </c>
      <c r="B725" s="31" t="s">
        <v>910</v>
      </c>
      <c r="C725" s="31">
        <v>75</v>
      </c>
      <c r="D725" s="31">
        <v>8</v>
      </c>
      <c r="E725" s="31" t="s">
        <v>423</v>
      </c>
      <c r="F725" s="412">
        <v>60</v>
      </c>
      <c r="G725" s="53">
        <v>730</v>
      </c>
      <c r="H725" s="413">
        <f t="shared" si="5"/>
        <v>74.705450989978004</v>
      </c>
      <c r="I725" s="412">
        <v>37.352725494989002</v>
      </c>
      <c r="J725" s="413">
        <f t="shared" si="6"/>
        <v>108.25272009737027</v>
      </c>
      <c r="K725" s="412">
        <v>54.126360048685136</v>
      </c>
      <c r="L725" s="413">
        <f t="shared" si="7"/>
        <v>142.92590270350018</v>
      </c>
      <c r="M725" s="412">
        <v>71.462951351750092</v>
      </c>
      <c r="N725" s="413">
        <f t="shared" si="8"/>
        <v>183.25024895806442</v>
      </c>
      <c r="O725" s="412">
        <v>91.625124479032209</v>
      </c>
      <c r="P725" s="413">
        <f t="shared" si="9"/>
        <v>1040.7924634077976</v>
      </c>
      <c r="Q725" s="412">
        <v>520.39623170389882</v>
      </c>
      <c r="R725" s="53" t="s">
        <v>2179</v>
      </c>
      <c r="S725" s="53" t="s">
        <v>194</v>
      </c>
      <c r="T725" s="412">
        <v>92.590291262135921</v>
      </c>
      <c r="U725" s="412">
        <v>93.196116504854359</v>
      </c>
      <c r="V725" s="412">
        <v>92.792233009708738</v>
      </c>
      <c r="W725" s="412">
        <v>67.990074441687341</v>
      </c>
      <c r="X725" s="412">
        <v>76.724565756823822</v>
      </c>
      <c r="Y725" s="412">
        <v>80.099255583126563</v>
      </c>
      <c r="Z725" s="412">
        <v>431.69120136986299</v>
      </c>
      <c r="AA725" s="412">
        <v>575.79845522040944</v>
      </c>
      <c r="AB725" s="412">
        <v>870.02700035580858</v>
      </c>
      <c r="AC725" s="415">
        <v>1.33</v>
      </c>
      <c r="AD725" s="415">
        <v>2.02</v>
      </c>
    </row>
    <row r="726" spans="1:30" s="228" customFormat="1" ht="13.5" hidden="1" customHeight="1">
      <c r="A726" s="414" t="s">
        <v>1033</v>
      </c>
      <c r="B726" s="31" t="s">
        <v>910</v>
      </c>
      <c r="C726" s="31">
        <v>100</v>
      </c>
      <c r="D726" s="31">
        <v>8</v>
      </c>
      <c r="E726" s="31" t="s">
        <v>425</v>
      </c>
      <c r="F726" s="412">
        <v>75</v>
      </c>
      <c r="G726" s="53">
        <v>735</v>
      </c>
      <c r="H726" s="413">
        <f t="shared" si="5"/>
        <v>94.088887216347416</v>
      </c>
      <c r="I726" s="412">
        <v>47.044443608173708</v>
      </c>
      <c r="J726" s="413">
        <f t="shared" si="6"/>
        <v>135.33362941168309</v>
      </c>
      <c r="K726" s="412">
        <v>67.666814705841546</v>
      </c>
      <c r="L726" s="413">
        <f t="shared" si="7"/>
        <v>177.27650479508142</v>
      </c>
      <c r="M726" s="412">
        <v>88.638252397540711</v>
      </c>
      <c r="N726" s="413">
        <f t="shared" si="8"/>
        <v>225.56970563335327</v>
      </c>
      <c r="O726" s="412">
        <v>112.78485281667663</v>
      </c>
      <c r="P726" s="413">
        <f t="shared" si="9"/>
        <v>1391.5443155791181</v>
      </c>
      <c r="Q726" s="412">
        <v>695.77215778955906</v>
      </c>
      <c r="R726" s="53" t="s">
        <v>231</v>
      </c>
      <c r="S726" s="53" t="s">
        <v>194</v>
      </c>
      <c r="T726" s="412">
        <v>92.978548212351029</v>
      </c>
      <c r="U726" s="412">
        <v>93.896099674972902</v>
      </c>
      <c r="V726" s="412">
        <v>93.692199349945824</v>
      </c>
      <c r="W726" s="412">
        <v>67.732758620689651</v>
      </c>
      <c r="X726" s="412">
        <v>76.910098522167473</v>
      </c>
      <c r="Y726" s="412">
        <v>80.600985221674875</v>
      </c>
      <c r="Z726" s="412">
        <v>535.94315816326537</v>
      </c>
      <c r="AA726" s="412">
        <v>733.15622878151271</v>
      </c>
      <c r="AB726" s="412">
        <v>1154.3787697234739</v>
      </c>
      <c r="AC726" s="415">
        <v>1.37</v>
      </c>
      <c r="AD726" s="415">
        <v>2.15</v>
      </c>
    </row>
    <row r="727" spans="1:30" s="228" customFormat="1" ht="13.5" hidden="1" customHeight="1">
      <c r="A727" s="414" t="s">
        <v>1034</v>
      </c>
      <c r="B727" s="31" t="s">
        <v>910</v>
      </c>
      <c r="C727" s="31">
        <v>125</v>
      </c>
      <c r="D727" s="31">
        <v>8</v>
      </c>
      <c r="E727" s="31" t="s">
        <v>427</v>
      </c>
      <c r="F727" s="412">
        <v>100</v>
      </c>
      <c r="G727" s="53">
        <v>735</v>
      </c>
      <c r="H727" s="413">
        <f t="shared" si="5"/>
        <v>105.96813885751649</v>
      </c>
      <c r="I727" s="412">
        <v>52.984069428758247</v>
      </c>
      <c r="J727" s="413">
        <f t="shared" si="6"/>
        <v>173.82382416196558</v>
      </c>
      <c r="K727" s="412">
        <v>86.911912080982788</v>
      </c>
      <c r="L727" s="413">
        <f t="shared" si="7"/>
        <v>230.22585548761953</v>
      </c>
      <c r="M727" s="412">
        <v>115.11292774380976</v>
      </c>
      <c r="N727" s="413">
        <f t="shared" si="8"/>
        <v>295.74696258262111</v>
      </c>
      <c r="O727" s="412">
        <v>147.87348129131055</v>
      </c>
      <c r="P727" s="413">
        <f t="shared" si="9"/>
        <v>1739.9652976631016</v>
      </c>
      <c r="Q727" s="412">
        <v>869.98264883155082</v>
      </c>
      <c r="R727" s="53" t="s">
        <v>231</v>
      </c>
      <c r="S727" s="53" t="s">
        <v>194</v>
      </c>
      <c r="T727" s="412">
        <v>94.8</v>
      </c>
      <c r="U727" s="412">
        <v>94.5</v>
      </c>
      <c r="V727" s="412">
        <v>93.6</v>
      </c>
      <c r="W727" s="412">
        <v>69.095415117719938</v>
      </c>
      <c r="X727" s="412">
        <v>78.545229244113983</v>
      </c>
      <c r="Y727" s="412">
        <v>82.203221809169762</v>
      </c>
      <c r="Z727" s="412">
        <v>714.59087755102041</v>
      </c>
      <c r="AA727" s="412">
        <v>916.76178211956994</v>
      </c>
      <c r="AB727" s="412">
        <v>1442.8487937437269</v>
      </c>
      <c r="AC727" s="415">
        <v>1.28</v>
      </c>
      <c r="AD727" s="415">
        <v>2.02</v>
      </c>
    </row>
    <row r="728" spans="1:30" s="228" customFormat="1" ht="13.5" hidden="1" customHeight="1">
      <c r="A728" s="414" t="s">
        <v>1035</v>
      </c>
      <c r="B728" s="31" t="s">
        <v>910</v>
      </c>
      <c r="C728" s="31">
        <v>150</v>
      </c>
      <c r="D728" s="31">
        <v>8</v>
      </c>
      <c r="E728" s="31" t="s">
        <v>427</v>
      </c>
      <c r="F728" s="412">
        <v>125</v>
      </c>
      <c r="G728" s="53">
        <v>730</v>
      </c>
      <c r="H728" s="413">
        <f t="shared" si="5"/>
        <v>140.15225195406981</v>
      </c>
      <c r="I728" s="412">
        <v>70.076125977034906</v>
      </c>
      <c r="J728" s="413">
        <f t="shared" si="6"/>
        <v>224.35296550188477</v>
      </c>
      <c r="K728" s="412">
        <v>112.17648275094238</v>
      </c>
      <c r="L728" s="413">
        <f t="shared" si="7"/>
        <v>294.50320487331601</v>
      </c>
      <c r="M728" s="412">
        <v>147.251602436658</v>
      </c>
      <c r="N728" s="413">
        <f t="shared" si="8"/>
        <v>376.50654493979926</v>
      </c>
      <c r="O728" s="412">
        <v>188.25327246989963</v>
      </c>
      <c r="P728" s="413">
        <f t="shared" si="9"/>
        <v>2059.1603914943175</v>
      </c>
      <c r="Q728" s="412">
        <v>1029.5801957471588</v>
      </c>
      <c r="R728" s="53" t="s">
        <v>2179</v>
      </c>
      <c r="S728" s="53" t="s">
        <v>194</v>
      </c>
      <c r="T728" s="412">
        <v>94.5</v>
      </c>
      <c r="U728" s="412">
        <v>94.1</v>
      </c>
      <c r="V728" s="412">
        <v>93.3</v>
      </c>
      <c r="W728" s="412">
        <v>69.341772151898738</v>
      </c>
      <c r="X728" s="412">
        <v>79.6379746835443</v>
      </c>
      <c r="Y728" s="412">
        <v>83.73544303797469</v>
      </c>
      <c r="Z728" s="412">
        <v>899.35666952054794</v>
      </c>
      <c r="AA728" s="412">
        <v>1086.9506739472477</v>
      </c>
      <c r="AB728" s="412">
        <v>1730.0235756496511</v>
      </c>
      <c r="AC728" s="415">
        <v>1.21</v>
      </c>
      <c r="AD728" s="415">
        <v>1.92</v>
      </c>
    </row>
    <row r="729" spans="1:30" s="228" customFormat="1" ht="13.5" hidden="1" customHeight="1">
      <c r="A729" s="414" t="s">
        <v>1046</v>
      </c>
      <c r="B729" s="31" t="s">
        <v>910</v>
      </c>
      <c r="C729" s="31">
        <v>200</v>
      </c>
      <c r="D729" s="31">
        <v>8</v>
      </c>
      <c r="E729" s="31" t="s">
        <v>1037</v>
      </c>
      <c r="F729" s="412">
        <v>150</v>
      </c>
      <c r="G729" s="53">
        <v>735</v>
      </c>
      <c r="H729" s="413">
        <f t="shared" si="5"/>
        <v>151.92768859212956</v>
      </c>
      <c r="I729" s="412">
        <v>75.963844296064778</v>
      </c>
      <c r="J729" s="413">
        <f t="shared" si="6"/>
        <v>261.40600773972346</v>
      </c>
      <c r="K729" s="412">
        <v>130.70300386986173</v>
      </c>
      <c r="L729" s="413">
        <f t="shared" si="7"/>
        <v>345.87235759034928</v>
      </c>
      <c r="M729" s="412">
        <v>172.93617879517464</v>
      </c>
      <c r="N729" s="413">
        <f t="shared" si="8"/>
        <v>442.97235632980795</v>
      </c>
      <c r="O729" s="412">
        <v>221.48617816490398</v>
      </c>
      <c r="P729" s="413">
        <f t="shared" si="9"/>
        <v>2806.3754230748664</v>
      </c>
      <c r="Q729" s="412">
        <v>1403.1877115374332</v>
      </c>
      <c r="R729" s="53" t="s">
        <v>231</v>
      </c>
      <c r="S729" s="53" t="s">
        <v>194</v>
      </c>
      <c r="T729" s="412">
        <v>94.599473684210523</v>
      </c>
      <c r="U729" s="412">
        <v>94.798421052631568</v>
      </c>
      <c r="V729" s="412">
        <v>94.400526315789477</v>
      </c>
      <c r="W729" s="412">
        <v>69.72</v>
      </c>
      <c r="X729" s="412">
        <v>78.875151515151529</v>
      </c>
      <c r="Y729" s="412">
        <v>82.698181818181823</v>
      </c>
      <c r="Z729" s="412">
        <v>1071.8863163265307</v>
      </c>
      <c r="AA729" s="412">
        <v>1467.3488621166598</v>
      </c>
      <c r="AB729" s="412">
        <v>2261.8769680079045</v>
      </c>
      <c r="AC729" s="415">
        <v>1.37</v>
      </c>
      <c r="AD729" s="415">
        <v>2.11</v>
      </c>
    </row>
    <row r="730" spans="1:30" s="228" customFormat="1" ht="13.5" hidden="1" customHeight="1">
      <c r="A730" s="414" t="s">
        <v>1048</v>
      </c>
      <c r="B730" s="31" t="s">
        <v>910</v>
      </c>
      <c r="C730" s="31">
        <v>250</v>
      </c>
      <c r="D730" s="31">
        <v>8</v>
      </c>
      <c r="E730" s="31" t="s">
        <v>1037</v>
      </c>
      <c r="F730" s="412">
        <v>200</v>
      </c>
      <c r="G730" s="53">
        <v>735</v>
      </c>
      <c r="H730" s="413">
        <f t="shared" si="5"/>
        <v>209.89556045476158</v>
      </c>
      <c r="I730" s="412">
        <v>104.94778022738079</v>
      </c>
      <c r="J730" s="413">
        <f t="shared" si="6"/>
        <v>354.12101878055051</v>
      </c>
      <c r="K730" s="412">
        <v>177.06050939027526</v>
      </c>
      <c r="L730" s="413">
        <f t="shared" si="7"/>
        <v>467.23824714861502</v>
      </c>
      <c r="M730" s="412">
        <v>233.61912357430751</v>
      </c>
      <c r="N730" s="413">
        <f t="shared" si="8"/>
        <v>593.25742217648576</v>
      </c>
      <c r="O730" s="412">
        <v>296.62871108824288</v>
      </c>
      <c r="P730" s="413">
        <f t="shared" si="9"/>
        <v>3523.7714786542033</v>
      </c>
      <c r="Q730" s="412">
        <v>1761.8857393271016</v>
      </c>
      <c r="R730" s="53" t="s">
        <v>231</v>
      </c>
      <c r="S730" s="53" t="s">
        <v>194</v>
      </c>
      <c r="T730" s="412">
        <v>94.599473684210523</v>
      </c>
      <c r="U730" s="412">
        <v>94.599473684210523</v>
      </c>
      <c r="V730" s="412">
        <v>94.102105263157881</v>
      </c>
      <c r="W730" s="412">
        <v>68.081180811808125</v>
      </c>
      <c r="X730" s="412">
        <v>77.562115621156224</v>
      </c>
      <c r="Y730" s="412">
        <v>81.394833948339496</v>
      </c>
      <c r="Z730" s="412">
        <v>1429.1817551020408</v>
      </c>
      <c r="AA730" s="412">
        <v>1562.3282600551297</v>
      </c>
      <c r="AB730" s="412">
        <v>2905.2027320017723</v>
      </c>
      <c r="AC730" s="415">
        <v>1.0900000000000001</v>
      </c>
      <c r="AD730" s="415">
        <v>2.0299999999999998</v>
      </c>
    </row>
    <row r="731" spans="1:30" s="228" customFormat="1" ht="13.5" hidden="1" customHeight="1">
      <c r="A731" s="414" t="s">
        <v>1058</v>
      </c>
      <c r="B731" s="31" t="s">
        <v>910</v>
      </c>
      <c r="C731" s="31">
        <v>200</v>
      </c>
      <c r="D731" s="31">
        <v>8</v>
      </c>
      <c r="E731" s="31" t="s">
        <v>1051</v>
      </c>
      <c r="F731" s="412">
        <v>150</v>
      </c>
      <c r="G731" s="53">
        <v>735</v>
      </c>
      <c r="H731" s="413">
        <f t="shared" si="5"/>
        <v>151.92768859212956</v>
      </c>
      <c r="I731" s="412">
        <v>75.963844296064778</v>
      </c>
      <c r="J731" s="413">
        <f t="shared" si="6"/>
        <v>261.40600773972346</v>
      </c>
      <c r="K731" s="412">
        <v>130.70300386986173</v>
      </c>
      <c r="L731" s="413">
        <f t="shared" si="7"/>
        <v>345.87235759034928</v>
      </c>
      <c r="M731" s="412">
        <v>172.93617879517464</v>
      </c>
      <c r="N731" s="413">
        <f t="shared" si="8"/>
        <v>442.97235632980795</v>
      </c>
      <c r="O731" s="412">
        <v>221.48617816490398</v>
      </c>
      <c r="P731" s="413">
        <f t="shared" si="9"/>
        <v>2806.3754230748664</v>
      </c>
      <c r="Q731" s="412">
        <v>1403.1877115374332</v>
      </c>
      <c r="R731" s="53" t="s">
        <v>231</v>
      </c>
      <c r="S731" s="53" t="s">
        <v>194</v>
      </c>
      <c r="T731" s="412">
        <v>94.599473684210523</v>
      </c>
      <c r="U731" s="412">
        <v>94.798421052631568</v>
      </c>
      <c r="V731" s="412">
        <v>94.400526315789477</v>
      </c>
      <c r="W731" s="412">
        <v>69.72</v>
      </c>
      <c r="X731" s="412">
        <v>78.875151515151529</v>
      </c>
      <c r="Y731" s="412">
        <v>82.698181818181823</v>
      </c>
      <c r="Z731" s="412">
        <v>1071.8863163265307</v>
      </c>
      <c r="AA731" s="412">
        <v>1467.3488621166598</v>
      </c>
      <c r="AB731" s="412">
        <v>2261.8769680079045</v>
      </c>
      <c r="AC731" s="415">
        <v>1.37</v>
      </c>
      <c r="AD731" s="415">
        <v>2.11</v>
      </c>
    </row>
    <row r="732" spans="1:30" s="228" customFormat="1" ht="13.5" hidden="1" customHeight="1">
      <c r="A732" s="414" t="s">
        <v>1073</v>
      </c>
      <c r="B732" s="31" t="s">
        <v>1060</v>
      </c>
      <c r="C732" s="31">
        <v>1</v>
      </c>
      <c r="D732" s="31">
        <v>8</v>
      </c>
      <c r="E732" s="31" t="s">
        <v>212</v>
      </c>
      <c r="F732" s="412">
        <v>0.75</v>
      </c>
      <c r="G732" s="53">
        <v>720</v>
      </c>
      <c r="H732" s="413">
        <f>I732*2</f>
        <v>2.9585336538461537</v>
      </c>
      <c r="I732" s="412">
        <v>1.4792668269230769</v>
      </c>
      <c r="J732" s="413">
        <f>K732*2</f>
        <v>3.4269938650306746</v>
      </c>
      <c r="K732" s="412">
        <v>1.7134969325153373</v>
      </c>
      <c r="L732" s="413">
        <f>M732*2</f>
        <v>3.6707881075979234</v>
      </c>
      <c r="M732" s="412">
        <v>1.8353940537989617</v>
      </c>
      <c r="N732" s="413">
        <f>O732*2</f>
        <v>4.0097215667767809</v>
      </c>
      <c r="O732" s="412">
        <v>2.0048607833883905</v>
      </c>
      <c r="P732" s="413">
        <f>Q732*2</f>
        <v>16.708304464020589</v>
      </c>
      <c r="Q732" s="412">
        <v>8.3541522320102946</v>
      </c>
      <c r="R732" s="53" t="s">
        <v>213</v>
      </c>
      <c r="S732" s="53" t="s">
        <v>194</v>
      </c>
      <c r="T732" s="412">
        <v>74.045731707317074</v>
      </c>
      <c r="U732" s="412">
        <v>78.220121951219511</v>
      </c>
      <c r="V732" s="412">
        <v>79.412804878048789</v>
      </c>
      <c r="W732" s="412">
        <v>34.41340782122905</v>
      </c>
      <c r="X732" s="412">
        <v>45.571694599627563</v>
      </c>
      <c r="Y732" s="412">
        <v>54.957169459962756</v>
      </c>
      <c r="Z732" s="412">
        <v>5.4710864062499995</v>
      </c>
      <c r="AA732" s="412">
        <v>9.5013026735537185</v>
      </c>
      <c r="AB732" s="412">
        <v>15.603386103393269</v>
      </c>
      <c r="AC732" s="415">
        <v>1.74</v>
      </c>
      <c r="AD732" s="415">
        <v>2.85</v>
      </c>
    </row>
    <row r="733" spans="1:30" s="228" customFormat="1" ht="13.5" hidden="1" customHeight="1">
      <c r="A733" s="414" t="s">
        <v>1074</v>
      </c>
      <c r="B733" s="31" t="s">
        <v>1060</v>
      </c>
      <c r="C733" s="31">
        <v>1.5</v>
      </c>
      <c r="D733" s="31">
        <v>8</v>
      </c>
      <c r="E733" s="31" t="s">
        <v>215</v>
      </c>
      <c r="F733" s="412">
        <v>1</v>
      </c>
      <c r="G733" s="53">
        <v>720</v>
      </c>
      <c r="H733" s="413">
        <f t="shared" ref="H733:H739" si="10">I733*2</f>
        <v>4.532324506094997</v>
      </c>
      <c r="I733" s="412">
        <v>2.2661622530474985</v>
      </c>
      <c r="J733" s="413">
        <f t="shared" ref="J733:J739" si="11">K733*2</f>
        <v>4.801963993453354</v>
      </c>
      <c r="K733" s="412">
        <v>2.400981996726677</v>
      </c>
      <c r="L733" s="413">
        <f t="shared" ref="L733:L739" si="12">M733*2</f>
        <v>5.086743044189852</v>
      </c>
      <c r="M733" s="412">
        <v>2.543371522094926</v>
      </c>
      <c r="N733" s="413">
        <f t="shared" ref="N733:N739" si="13">O733*2</f>
        <v>5.4736497545008174</v>
      </c>
      <c r="O733" s="412">
        <v>2.7368248772504087</v>
      </c>
      <c r="P733" s="413">
        <f t="shared" ref="P733:P739" si="14">Q733*2</f>
        <v>31.267951180224273</v>
      </c>
      <c r="Q733" s="412">
        <v>15.633975590112136</v>
      </c>
      <c r="R733" s="53" t="s">
        <v>202</v>
      </c>
      <c r="S733" s="53" t="s">
        <v>194</v>
      </c>
      <c r="T733" s="412">
        <v>74.3</v>
      </c>
      <c r="U733" s="412">
        <v>78.900000000000006</v>
      </c>
      <c r="V733" s="412">
        <v>80.400000000000006</v>
      </c>
      <c r="W733" s="412">
        <v>31.368043087971273</v>
      </c>
      <c r="X733" s="412">
        <v>41.924596050269301</v>
      </c>
      <c r="Y733" s="412">
        <v>50.671454219030515</v>
      </c>
      <c r="Z733" s="412">
        <v>7.294781875</v>
      </c>
      <c r="AA733" s="412">
        <v>14.202953407181328</v>
      </c>
      <c r="AB733" s="412">
        <v>23.696420004681386</v>
      </c>
      <c r="AC733" s="415">
        <v>1.95</v>
      </c>
      <c r="AD733" s="415">
        <v>3.25</v>
      </c>
    </row>
    <row r="734" spans="1:30" s="228" customFormat="1" ht="13.5" hidden="1" customHeight="1">
      <c r="A734" s="414" t="s">
        <v>1081</v>
      </c>
      <c r="B734" s="31" t="s">
        <v>1060</v>
      </c>
      <c r="C734" s="31">
        <v>2</v>
      </c>
      <c r="D734" s="31">
        <v>8</v>
      </c>
      <c r="E734" s="31" t="s">
        <v>221</v>
      </c>
      <c r="F734" s="412">
        <v>1.5</v>
      </c>
      <c r="G734" s="53">
        <v>720</v>
      </c>
      <c r="H734" s="413">
        <f t="shared" si="10"/>
        <v>3.9199609565641778</v>
      </c>
      <c r="I734" s="412">
        <v>1.9599804782820889</v>
      </c>
      <c r="J734" s="413">
        <f t="shared" si="11"/>
        <v>4.6736175758704155</v>
      </c>
      <c r="K734" s="412">
        <v>2.3368087879352077</v>
      </c>
      <c r="L734" s="413">
        <f t="shared" si="12"/>
        <v>5.3392291938186567</v>
      </c>
      <c r="M734" s="412">
        <v>2.6696145969093283</v>
      </c>
      <c r="N734" s="413">
        <f t="shared" si="13"/>
        <v>6.2116924222677339</v>
      </c>
      <c r="O734" s="412">
        <v>3.1058462111338669</v>
      </c>
      <c r="P734" s="413">
        <f t="shared" si="14"/>
        <v>29.607113158063076</v>
      </c>
      <c r="Q734" s="412">
        <v>14.803556579031538</v>
      </c>
      <c r="R734" s="53" t="s">
        <v>222</v>
      </c>
      <c r="S734" s="53" t="s">
        <v>194</v>
      </c>
      <c r="T734" s="412">
        <v>79.480519480519476</v>
      </c>
      <c r="U734" s="412">
        <v>81.720779220779221</v>
      </c>
      <c r="V734" s="412">
        <v>80.941558441558442</v>
      </c>
      <c r="W734" s="412">
        <v>44.765051395007347</v>
      </c>
      <c r="X734" s="412">
        <v>57.850220264317187</v>
      </c>
      <c r="Y734" s="412">
        <v>66.212922173274606</v>
      </c>
      <c r="Z734" s="412">
        <v>10.942172812499999</v>
      </c>
      <c r="AA734" s="412">
        <v>19.392800298383619</v>
      </c>
      <c r="AB734" s="412">
        <v>32.49456488026685</v>
      </c>
      <c r="AC734" s="415">
        <v>1.77</v>
      </c>
      <c r="AD734" s="415">
        <v>2.97</v>
      </c>
    </row>
    <row r="735" spans="1:30" s="228" customFormat="1" ht="13.5" hidden="1" customHeight="1">
      <c r="A735" s="414" t="s">
        <v>1082</v>
      </c>
      <c r="B735" s="31" t="s">
        <v>1060</v>
      </c>
      <c r="C735" s="31">
        <v>3</v>
      </c>
      <c r="D735" s="31">
        <v>8</v>
      </c>
      <c r="E735" s="31" t="s">
        <v>224</v>
      </c>
      <c r="F735" s="412">
        <v>2</v>
      </c>
      <c r="G735" s="53">
        <v>725</v>
      </c>
      <c r="H735" s="413">
        <f t="shared" si="10"/>
        <v>5.9674796747967482</v>
      </c>
      <c r="I735" s="412">
        <v>2.9837398373983741</v>
      </c>
      <c r="J735" s="413">
        <f t="shared" si="11"/>
        <v>4.6120421052631579</v>
      </c>
      <c r="K735" s="412">
        <v>2.306021052631579</v>
      </c>
      <c r="L735" s="413">
        <f t="shared" si="12"/>
        <v>7.3829052631578946</v>
      </c>
      <c r="M735" s="412">
        <v>3.6914526315789473</v>
      </c>
      <c r="N735" s="413">
        <f t="shared" si="13"/>
        <v>8.4601263157894735</v>
      </c>
      <c r="O735" s="412">
        <v>4.2300631578947367</v>
      </c>
      <c r="P735" s="413">
        <f t="shared" si="14"/>
        <v>46.984126984126981</v>
      </c>
      <c r="Q735" s="412">
        <v>23.49206349206349</v>
      </c>
      <c r="R735" s="53" t="s">
        <v>213</v>
      </c>
      <c r="S735" s="53" t="s">
        <v>194</v>
      </c>
      <c r="T735" s="412">
        <v>81.22002328288707</v>
      </c>
      <c r="U735" s="412">
        <v>84.703725261932476</v>
      </c>
      <c r="V735" s="412">
        <v>84.504656577415602</v>
      </c>
      <c r="W735" s="412">
        <v>44.970930232558146</v>
      </c>
      <c r="X735" s="412">
        <v>54.162790697674424</v>
      </c>
      <c r="Y735" s="412">
        <v>63.255813953488378</v>
      </c>
      <c r="Z735" s="412">
        <v>14.488946068965516</v>
      </c>
      <c r="AA735" s="412">
        <v>29.528641549909249</v>
      </c>
      <c r="AB735" s="412">
        <v>48.453405593754638</v>
      </c>
      <c r="AC735" s="415">
        <v>2.04</v>
      </c>
      <c r="AD735" s="415">
        <v>3.34</v>
      </c>
    </row>
    <row r="736" spans="1:30" s="228" customFormat="1" ht="13.5" hidden="1" customHeight="1">
      <c r="A736" s="414" t="s">
        <v>1089</v>
      </c>
      <c r="B736" s="31" t="s">
        <v>1060</v>
      </c>
      <c r="C736" s="31">
        <v>5</v>
      </c>
      <c r="D736" s="31">
        <v>8</v>
      </c>
      <c r="E736" s="31" t="s">
        <v>230</v>
      </c>
      <c r="F736" s="412">
        <v>3</v>
      </c>
      <c r="G736" s="53">
        <v>725</v>
      </c>
      <c r="H736" s="413">
        <f t="shared" si="10"/>
        <v>10.677923091938316</v>
      </c>
      <c r="I736" s="412">
        <v>5.3389615459691582</v>
      </c>
      <c r="J736" s="413">
        <f t="shared" si="11"/>
        <v>11.385244900451935</v>
      </c>
      <c r="K736" s="412">
        <v>5.6926224502259677</v>
      </c>
      <c r="L736" s="413">
        <f t="shared" si="12"/>
        <v>12.531452302430683</v>
      </c>
      <c r="M736" s="412">
        <v>6.2657261512153415</v>
      </c>
      <c r="N736" s="413">
        <f t="shared" si="13"/>
        <v>14.053499450348113</v>
      </c>
      <c r="O736" s="412">
        <v>7.0267497251740565</v>
      </c>
      <c r="P736" s="413">
        <f t="shared" si="14"/>
        <v>62.870614383235441</v>
      </c>
      <c r="Q736" s="412">
        <v>31.435307191617721</v>
      </c>
      <c r="R736" s="53" t="s">
        <v>222</v>
      </c>
      <c r="S736" s="53" t="s">
        <v>194</v>
      </c>
      <c r="T736" s="412">
        <v>81.901018099547514</v>
      </c>
      <c r="U736" s="412">
        <v>84.640837104072389</v>
      </c>
      <c r="V736" s="412">
        <v>85.521493212669682</v>
      </c>
      <c r="W736" s="412">
        <v>35.08682170542636</v>
      </c>
      <c r="X736" s="412">
        <v>46.246511627906976</v>
      </c>
      <c r="Y736" s="412">
        <v>54.379844961240309</v>
      </c>
      <c r="Z736" s="412">
        <v>21.733419103448274</v>
      </c>
      <c r="AA736" s="412">
        <v>50.270739633829869</v>
      </c>
      <c r="AB736" s="412">
        <v>80.767530819073698</v>
      </c>
      <c r="AC736" s="415">
        <v>2.31</v>
      </c>
      <c r="AD736" s="415">
        <v>3.72</v>
      </c>
    </row>
    <row r="737" spans="1:30" s="228" customFormat="1" ht="13.5" hidden="1" customHeight="1">
      <c r="A737" s="414" t="s">
        <v>1090</v>
      </c>
      <c r="B737" s="31" t="s">
        <v>1060</v>
      </c>
      <c r="C737" s="31">
        <v>7.5</v>
      </c>
      <c r="D737" s="31">
        <v>8</v>
      </c>
      <c r="E737" s="31" t="s">
        <v>233</v>
      </c>
      <c r="F737" s="412">
        <v>5</v>
      </c>
      <c r="G737" s="53">
        <v>730</v>
      </c>
      <c r="H737" s="413">
        <f t="shared" si="10"/>
        <v>15.35231221598503</v>
      </c>
      <c r="I737" s="412">
        <v>7.6761561079925151</v>
      </c>
      <c r="J737" s="413">
        <f t="shared" si="11"/>
        <v>17.317128688724495</v>
      </c>
      <c r="K737" s="412">
        <v>8.6585643443622473</v>
      </c>
      <c r="L737" s="413">
        <f t="shared" si="12"/>
        <v>19.538574099666693</v>
      </c>
      <c r="M737" s="412">
        <v>9.7692870498333466</v>
      </c>
      <c r="N737" s="413">
        <f t="shared" si="13"/>
        <v>22.459637427851394</v>
      </c>
      <c r="O737" s="412">
        <v>11.229818713925697</v>
      </c>
      <c r="P737" s="413">
        <f t="shared" si="14"/>
        <v>95.837475848355822</v>
      </c>
      <c r="Q737" s="412">
        <v>47.918737924177911</v>
      </c>
      <c r="R737" s="53" t="s">
        <v>222</v>
      </c>
      <c r="S737" s="53" t="s">
        <v>194</v>
      </c>
      <c r="T737" s="412">
        <v>84.815340909090907</v>
      </c>
      <c r="U737" s="412">
        <v>86.803977272727266</v>
      </c>
      <c r="V737" s="412">
        <v>86.903409090909093</v>
      </c>
      <c r="W737" s="412">
        <v>38.845679012345684</v>
      </c>
      <c r="X737" s="412">
        <v>50.422839506172842</v>
      </c>
      <c r="Y737" s="412">
        <v>58.364197530864196</v>
      </c>
      <c r="Z737" s="412">
        <v>35.974266780821914</v>
      </c>
      <c r="AA737" s="412">
        <v>71.137075875318388</v>
      </c>
      <c r="AB737" s="412">
        <v>85.923721973617447</v>
      </c>
      <c r="AC737" s="415">
        <v>1.98</v>
      </c>
      <c r="AD737" s="415">
        <v>2.39</v>
      </c>
    </row>
    <row r="738" spans="1:30" s="228" customFormat="1" ht="13.5" hidden="1" customHeight="1">
      <c r="A738" s="414" t="s">
        <v>1099</v>
      </c>
      <c r="B738" s="31" t="s">
        <v>1060</v>
      </c>
      <c r="C738" s="31">
        <v>10</v>
      </c>
      <c r="D738" s="31">
        <v>8</v>
      </c>
      <c r="E738" s="31" t="s">
        <v>298</v>
      </c>
      <c r="F738" s="412">
        <v>7.5</v>
      </c>
      <c r="G738" s="53">
        <v>725</v>
      </c>
      <c r="H738" s="413">
        <f t="shared" si="10"/>
        <v>21.422740524781339</v>
      </c>
      <c r="I738" s="412">
        <v>10.71137026239067</v>
      </c>
      <c r="J738" s="413">
        <f t="shared" si="11"/>
        <v>21.64356435643564</v>
      </c>
      <c r="K738" s="412">
        <v>10.82178217821782</v>
      </c>
      <c r="L738" s="413">
        <f t="shared" si="12"/>
        <v>26.027722772277226</v>
      </c>
      <c r="M738" s="412">
        <v>13.013861386138613</v>
      </c>
      <c r="N738" s="413">
        <f t="shared" si="13"/>
        <v>31.528712871287127</v>
      </c>
      <c r="O738" s="412">
        <v>15.764356435643563</v>
      </c>
      <c r="P738" s="413">
        <f t="shared" si="14"/>
        <v>154.81101398601396</v>
      </c>
      <c r="Q738" s="412">
        <v>77.405506993006981</v>
      </c>
      <c r="R738" s="53" t="s">
        <v>222</v>
      </c>
      <c r="S738" s="53" t="s">
        <v>194</v>
      </c>
      <c r="T738" s="412">
        <v>86.844193912063147</v>
      </c>
      <c r="U738" s="412">
        <v>88.878015783540036</v>
      </c>
      <c r="V738" s="412">
        <v>89.183089064261566</v>
      </c>
      <c r="W738" s="412">
        <v>45.319209039548021</v>
      </c>
      <c r="X738" s="412">
        <v>55.141242937853107</v>
      </c>
      <c r="Y738" s="412">
        <v>60.396892655367225</v>
      </c>
      <c r="Z738" s="412">
        <v>54.333547758620682</v>
      </c>
      <c r="AA738" s="412">
        <v>95.444665713045566</v>
      </c>
      <c r="AB738" s="412">
        <v>139.99799249677238</v>
      </c>
      <c r="AC738" s="415">
        <v>1.76</v>
      </c>
      <c r="AD738" s="415">
        <v>2.58</v>
      </c>
    </row>
    <row r="739" spans="1:30" s="228" customFormat="1" ht="13.5" hidden="1" customHeight="1">
      <c r="A739" s="414" t="s">
        <v>1101</v>
      </c>
      <c r="B739" s="31" t="s">
        <v>1060</v>
      </c>
      <c r="C739" s="31">
        <v>15</v>
      </c>
      <c r="D739" s="31">
        <v>8</v>
      </c>
      <c r="E739" s="31" t="s">
        <v>302</v>
      </c>
      <c r="F739" s="412">
        <v>10</v>
      </c>
      <c r="G739" s="53">
        <v>735</v>
      </c>
      <c r="H739" s="413">
        <f t="shared" si="10"/>
        <v>37.036854363611447</v>
      </c>
      <c r="I739" s="412">
        <v>18.518427181805723</v>
      </c>
      <c r="J739" s="413">
        <f t="shared" si="11"/>
        <v>32.203085217912239</v>
      </c>
      <c r="K739" s="412">
        <v>16.10154260895612</v>
      </c>
      <c r="L739" s="413">
        <f t="shared" si="12"/>
        <v>37.191253556986673</v>
      </c>
      <c r="M739" s="412">
        <v>18.595626778493337</v>
      </c>
      <c r="N739" s="413">
        <f t="shared" si="13"/>
        <v>43.647446457990114</v>
      </c>
      <c r="O739" s="412">
        <v>21.823723228995057</v>
      </c>
      <c r="P739" s="413">
        <f t="shared" si="14"/>
        <v>225.08721919174147</v>
      </c>
      <c r="Q739" s="412">
        <v>112.54360959587073</v>
      </c>
      <c r="R739" s="53" t="s">
        <v>213</v>
      </c>
      <c r="S739" s="53" t="s">
        <v>194</v>
      </c>
      <c r="T739" s="412">
        <v>87.054668166479189</v>
      </c>
      <c r="U739" s="412">
        <v>89.286839145106867</v>
      </c>
      <c r="V739" s="412">
        <v>89.692688413948261</v>
      </c>
      <c r="W739" s="412">
        <v>40.557184750733136</v>
      </c>
      <c r="X739" s="412">
        <v>51.378299120234601</v>
      </c>
      <c r="Y739" s="412">
        <v>57.976539589442822</v>
      </c>
      <c r="Z739" s="412">
        <v>71.459087755102033</v>
      </c>
      <c r="AA739" s="412">
        <v>143.06941167476512</v>
      </c>
      <c r="AB739" s="412">
        <v>207.8177048657642</v>
      </c>
      <c r="AC739" s="415">
        <v>2</v>
      </c>
      <c r="AD739" s="415">
        <v>2.91</v>
      </c>
    </row>
    <row r="740" spans="1:30" s="228" customFormat="1" ht="13.5" hidden="1" customHeight="1">
      <c r="A740" s="414" t="s">
        <v>1117</v>
      </c>
      <c r="B740" s="31" t="s">
        <v>1060</v>
      </c>
      <c r="C740" s="31">
        <v>20</v>
      </c>
      <c r="D740" s="31">
        <v>8</v>
      </c>
      <c r="E740" s="31" t="s">
        <v>312</v>
      </c>
      <c r="F740" s="412">
        <v>15</v>
      </c>
      <c r="G740" s="53">
        <v>734</v>
      </c>
      <c r="H740" s="413">
        <v>29.2</v>
      </c>
      <c r="I740" s="412">
        <v>14.6</v>
      </c>
      <c r="J740" s="413">
        <v>39.6</v>
      </c>
      <c r="K740" s="412">
        <v>19.8</v>
      </c>
      <c r="L740" s="413">
        <v>48.2</v>
      </c>
      <c r="M740" s="412">
        <v>24.1</v>
      </c>
      <c r="N740" s="413">
        <v>60.4</v>
      </c>
      <c r="O740" s="412">
        <v>30.2</v>
      </c>
      <c r="P740" s="413">
        <v>202</v>
      </c>
      <c r="Q740" s="412">
        <v>101</v>
      </c>
      <c r="R740" s="53" t="s">
        <v>231</v>
      </c>
      <c r="S740" s="53" t="s">
        <v>194</v>
      </c>
      <c r="T740" s="412">
        <v>88.47</v>
      </c>
      <c r="U740" s="412">
        <v>90.4</v>
      </c>
      <c r="V740" s="412">
        <v>90.2</v>
      </c>
      <c r="W740" s="412">
        <v>51.07</v>
      </c>
      <c r="X740" s="412">
        <v>61.82</v>
      </c>
      <c r="Y740" s="412">
        <v>65.87</v>
      </c>
      <c r="Z740" s="412">
        <v>196.91</v>
      </c>
      <c r="AA740" s="412">
        <v>324.02</v>
      </c>
      <c r="AB740" s="412">
        <v>490.78</v>
      </c>
      <c r="AC740" s="415">
        <v>1.65</v>
      </c>
      <c r="AD740" s="415">
        <v>2.5</v>
      </c>
    </row>
    <row r="741" spans="1:30" s="228" customFormat="1" ht="13.5" hidden="1" customHeight="1">
      <c r="A741" s="414" t="s">
        <v>1119</v>
      </c>
      <c r="B741" s="31" t="s">
        <v>1060</v>
      </c>
      <c r="C741" s="31">
        <v>25</v>
      </c>
      <c r="D741" s="31">
        <v>8</v>
      </c>
      <c r="E741" s="31" t="s">
        <v>322</v>
      </c>
      <c r="F741" s="412">
        <v>20</v>
      </c>
      <c r="G741" s="53">
        <v>734</v>
      </c>
      <c r="H741" s="413">
        <v>40.799999999999997</v>
      </c>
      <c r="I741" s="412">
        <v>20.399999999999999</v>
      </c>
      <c r="J741" s="413">
        <v>51.3</v>
      </c>
      <c r="K741" s="412">
        <v>25.6</v>
      </c>
      <c r="L741" s="413">
        <v>63.5</v>
      </c>
      <c r="M741" s="412">
        <v>31.7</v>
      </c>
      <c r="N741" s="413">
        <v>78.3</v>
      </c>
      <c r="O741" s="412">
        <v>39.200000000000003</v>
      </c>
      <c r="P741" s="413">
        <v>251</v>
      </c>
      <c r="Q741" s="412">
        <v>125</v>
      </c>
      <c r="R741" s="53" t="s">
        <v>231</v>
      </c>
      <c r="S741" s="53" t="s">
        <v>194</v>
      </c>
      <c r="T741" s="412">
        <v>89.58</v>
      </c>
      <c r="U741" s="412">
        <v>90.71</v>
      </c>
      <c r="V741" s="412">
        <v>90.2</v>
      </c>
      <c r="W741" s="412">
        <v>50.65</v>
      </c>
      <c r="X741" s="412">
        <v>60.69</v>
      </c>
      <c r="Y741" s="412">
        <v>65.7</v>
      </c>
      <c r="Z741" s="412">
        <v>262.33</v>
      </c>
      <c r="AA741" s="412">
        <v>504.34</v>
      </c>
      <c r="AB741" s="412">
        <v>662.96</v>
      </c>
      <c r="AC741" s="415">
        <v>1.92</v>
      </c>
      <c r="AD741" s="415">
        <v>2.52</v>
      </c>
    </row>
    <row r="742" spans="1:30" s="228" customFormat="1" ht="13.5" hidden="1" customHeight="1">
      <c r="A742" s="414" t="s">
        <v>1133</v>
      </c>
      <c r="B742" s="31" t="s">
        <v>1060</v>
      </c>
      <c r="C742" s="31">
        <v>30</v>
      </c>
      <c r="D742" s="31">
        <v>8</v>
      </c>
      <c r="E742" s="31" t="s">
        <v>340</v>
      </c>
      <c r="F742" s="412">
        <v>25</v>
      </c>
      <c r="G742" s="53">
        <v>735</v>
      </c>
      <c r="H742" s="413">
        <v>36.1</v>
      </c>
      <c r="I742" s="412">
        <v>18</v>
      </c>
      <c r="J742" s="413">
        <v>51.3</v>
      </c>
      <c r="K742" s="412">
        <v>25.7</v>
      </c>
      <c r="L742" s="413">
        <v>65</v>
      </c>
      <c r="M742" s="412">
        <v>32.5</v>
      </c>
      <c r="N742" s="413">
        <v>82.7</v>
      </c>
      <c r="O742" s="412">
        <v>41.3</v>
      </c>
      <c r="P742" s="413">
        <v>270</v>
      </c>
      <c r="Q742" s="412">
        <v>135</v>
      </c>
      <c r="R742" s="53" t="s">
        <v>231</v>
      </c>
      <c r="S742" s="53" t="s">
        <v>194</v>
      </c>
      <c r="T742" s="412">
        <v>91.51</v>
      </c>
      <c r="U742" s="412">
        <v>91.41</v>
      </c>
      <c r="V742" s="412">
        <v>90.1</v>
      </c>
      <c r="W742" s="412">
        <v>62.31</v>
      </c>
      <c r="X742" s="412">
        <v>73.86</v>
      </c>
      <c r="Y742" s="412">
        <v>78.25</v>
      </c>
      <c r="Z742" s="412">
        <v>327.52999999999997</v>
      </c>
      <c r="AA742" s="412">
        <v>484</v>
      </c>
      <c r="AB742" s="412">
        <v>653.47</v>
      </c>
      <c r="AC742" s="415">
        <v>1.48</v>
      </c>
      <c r="AD742" s="415">
        <v>2</v>
      </c>
    </row>
    <row r="743" spans="1:30" s="228" customFormat="1" ht="13.5" hidden="1" customHeight="1">
      <c r="A743" s="414" t="s">
        <v>1135</v>
      </c>
      <c r="B743" s="31" t="s">
        <v>1060</v>
      </c>
      <c r="C743" s="31">
        <v>40</v>
      </c>
      <c r="D743" s="31">
        <v>8</v>
      </c>
      <c r="E743" s="31" t="s">
        <v>343</v>
      </c>
      <c r="F743" s="412">
        <v>30</v>
      </c>
      <c r="G743" s="53">
        <v>734</v>
      </c>
      <c r="H743" s="413">
        <v>46.1</v>
      </c>
      <c r="I743" s="412">
        <v>23</v>
      </c>
      <c r="J743" s="413">
        <v>61.5</v>
      </c>
      <c r="K743" s="412">
        <v>30.7</v>
      </c>
      <c r="L743" s="413">
        <v>77.2</v>
      </c>
      <c r="M743" s="412">
        <v>38.6</v>
      </c>
      <c r="N743" s="413">
        <v>97.4</v>
      </c>
      <c r="O743" s="412">
        <v>48.7</v>
      </c>
      <c r="P743" s="413">
        <v>343</v>
      </c>
      <c r="Q743" s="412">
        <v>172</v>
      </c>
      <c r="R743" s="53" t="s">
        <v>231</v>
      </c>
      <c r="S743" s="53" t="s">
        <v>194</v>
      </c>
      <c r="T743" s="412">
        <v>90.6</v>
      </c>
      <c r="U743" s="412">
        <v>91</v>
      </c>
      <c r="V743" s="412">
        <v>90.1</v>
      </c>
      <c r="W743" s="412">
        <v>62.71</v>
      </c>
      <c r="X743" s="412">
        <v>74.319999999999993</v>
      </c>
      <c r="Y743" s="412">
        <v>79.19</v>
      </c>
      <c r="Z743" s="412">
        <v>394.55</v>
      </c>
      <c r="AA743" s="412">
        <v>650.76</v>
      </c>
      <c r="AB743" s="412">
        <v>867.68</v>
      </c>
      <c r="AC743" s="415">
        <v>1.65</v>
      </c>
      <c r="AD743" s="415">
        <v>2.2000000000000002</v>
      </c>
    </row>
    <row r="744" spans="1:30" s="228" customFormat="1" ht="13.5" hidden="1" customHeight="1">
      <c r="A744" s="414" t="s">
        <v>1147</v>
      </c>
      <c r="B744" s="31" t="s">
        <v>1060</v>
      </c>
      <c r="C744" s="31">
        <v>50</v>
      </c>
      <c r="D744" s="31">
        <v>8</v>
      </c>
      <c r="E744" s="31" t="s">
        <v>363</v>
      </c>
      <c r="F744" s="412">
        <v>40</v>
      </c>
      <c r="G744" s="53">
        <v>730</v>
      </c>
      <c r="H744" s="413">
        <f t="shared" ref="H744:H746" si="15">I744*2</f>
        <v>55.002859370938396</v>
      </c>
      <c r="I744" s="412">
        <v>27.501429685469198</v>
      </c>
      <c r="J744" s="413">
        <f t="shared" ref="J744:J746" si="16">K744*2</f>
        <v>77.619879218843963</v>
      </c>
      <c r="K744" s="412">
        <v>38.809939609421981</v>
      </c>
      <c r="L744" s="413">
        <f t="shared" ref="L744:L746" si="17">M744*2</f>
        <v>101.47300724164076</v>
      </c>
      <c r="M744" s="412">
        <v>50.736503620820379</v>
      </c>
      <c r="N744" s="413">
        <f t="shared" ref="N744:N746" si="18">O744*2</f>
        <v>130.64395702073151</v>
      </c>
      <c r="O744" s="412">
        <v>65.321978510365753</v>
      </c>
      <c r="P744" s="413">
        <f t="shared" ref="P744:P746" si="19">Q744*2</f>
        <v>683.35034174731004</v>
      </c>
      <c r="Q744" s="412">
        <v>341.67517087365502</v>
      </c>
      <c r="R744" s="53" t="s">
        <v>231</v>
      </c>
      <c r="S744" s="53" t="s">
        <v>194</v>
      </c>
      <c r="T744" s="412">
        <v>93.206986899563333</v>
      </c>
      <c r="U744" s="412">
        <v>92.803493449781655</v>
      </c>
      <c r="V744" s="412">
        <v>91.492139737991266</v>
      </c>
      <c r="W744" s="412">
        <v>63.005181347150256</v>
      </c>
      <c r="X744" s="412">
        <v>72.357512953367873</v>
      </c>
      <c r="Y744" s="412">
        <v>76.196891191709852</v>
      </c>
      <c r="Z744" s="412">
        <v>287.79413424657531</v>
      </c>
      <c r="AA744" s="412">
        <v>402.65726375825335</v>
      </c>
      <c r="AB744" s="412">
        <v>577.79238111867141</v>
      </c>
      <c r="AC744" s="415">
        <v>1.4</v>
      </c>
      <c r="AD744" s="415">
        <v>2.0099999999999998</v>
      </c>
    </row>
    <row r="745" spans="1:30" s="228" customFormat="1" ht="13.5" hidden="1" customHeight="1">
      <c r="A745" s="414" t="s">
        <v>1148</v>
      </c>
      <c r="B745" s="31" t="s">
        <v>1060</v>
      </c>
      <c r="C745" s="31">
        <v>60</v>
      </c>
      <c r="D745" s="31">
        <v>8</v>
      </c>
      <c r="E745" s="31" t="s">
        <v>360</v>
      </c>
      <c r="F745" s="412">
        <v>50</v>
      </c>
      <c r="G745" s="53">
        <v>730</v>
      </c>
      <c r="H745" s="413">
        <f t="shared" si="15"/>
        <v>59.734693877551024</v>
      </c>
      <c r="I745" s="412">
        <v>29.867346938775512</v>
      </c>
      <c r="J745" s="413">
        <f t="shared" si="16"/>
        <v>91.447925045107723</v>
      </c>
      <c r="K745" s="412">
        <v>45.723962522553862</v>
      </c>
      <c r="L745" s="413">
        <f t="shared" si="17"/>
        <v>121.73161453011892</v>
      </c>
      <c r="M745" s="412">
        <v>60.865807265059459</v>
      </c>
      <c r="N745" s="413">
        <f t="shared" si="18"/>
        <v>158.58411773657093</v>
      </c>
      <c r="O745" s="412">
        <v>79.292058868285466</v>
      </c>
      <c r="P745" s="413">
        <f t="shared" si="19"/>
        <v>821.48725824504777</v>
      </c>
      <c r="Q745" s="412">
        <v>410.74362912252388</v>
      </c>
      <c r="R745" s="53" t="s">
        <v>2179</v>
      </c>
      <c r="S745" s="53" t="s">
        <v>194</v>
      </c>
      <c r="T745" s="412">
        <v>93.924752475247544</v>
      </c>
      <c r="U745" s="412">
        <v>92.501650165016514</v>
      </c>
      <c r="V745" s="412">
        <v>91.180198019801992</v>
      </c>
      <c r="W745" s="412">
        <v>51.351351351351354</v>
      </c>
      <c r="X745" s="412">
        <v>57.915057915057915</v>
      </c>
      <c r="Y745" s="412">
        <v>60.308880308880305</v>
      </c>
      <c r="Z745" s="412">
        <v>359.74266780821915</v>
      </c>
      <c r="AA745" s="412">
        <v>488.10899420674667</v>
      </c>
      <c r="AB745" s="412">
        <v>694.62017909011763</v>
      </c>
      <c r="AC745" s="415">
        <v>1.36</v>
      </c>
      <c r="AD745" s="415">
        <v>1.93</v>
      </c>
    </row>
    <row r="746" spans="1:30" s="228" customFormat="1" ht="13.5" hidden="1" customHeight="1">
      <c r="A746" s="414" t="s">
        <v>1169</v>
      </c>
      <c r="B746" s="31" t="s">
        <v>1060</v>
      </c>
      <c r="C746" s="31">
        <v>75</v>
      </c>
      <c r="D746" s="31">
        <v>8</v>
      </c>
      <c r="E746" s="31" t="s">
        <v>378</v>
      </c>
      <c r="F746" s="412">
        <v>50</v>
      </c>
      <c r="G746" s="53">
        <v>730</v>
      </c>
      <c r="H746" s="413">
        <f t="shared" si="15"/>
        <v>59.734693877551024</v>
      </c>
      <c r="I746" s="412">
        <v>29.867346938775512</v>
      </c>
      <c r="J746" s="413">
        <f t="shared" si="16"/>
        <v>91.447925045107723</v>
      </c>
      <c r="K746" s="412">
        <v>45.723962522553862</v>
      </c>
      <c r="L746" s="413">
        <f t="shared" si="17"/>
        <v>121.73161453011892</v>
      </c>
      <c r="M746" s="412">
        <v>60.865807265059459</v>
      </c>
      <c r="N746" s="413">
        <f t="shared" si="18"/>
        <v>158.58411773657093</v>
      </c>
      <c r="O746" s="412">
        <v>79.292058868285466</v>
      </c>
      <c r="P746" s="413">
        <f t="shared" si="19"/>
        <v>821.48725824504777</v>
      </c>
      <c r="Q746" s="412">
        <v>410.74362912252388</v>
      </c>
      <c r="R746" s="53" t="s">
        <v>2179</v>
      </c>
      <c r="S746" s="53" t="s">
        <v>194</v>
      </c>
      <c r="T746" s="412">
        <v>93.924752475247544</v>
      </c>
      <c r="U746" s="412">
        <v>92.501650165016514</v>
      </c>
      <c r="V746" s="412">
        <v>91.180198019801992</v>
      </c>
      <c r="W746" s="412">
        <v>51.351351351351354</v>
      </c>
      <c r="X746" s="412">
        <v>57.915057915057915</v>
      </c>
      <c r="Y746" s="412">
        <v>60.308880308880305</v>
      </c>
      <c r="Z746" s="412">
        <v>359.74266780821915</v>
      </c>
      <c r="AA746" s="412">
        <v>488.10899420674667</v>
      </c>
      <c r="AB746" s="412">
        <v>694.62017909011763</v>
      </c>
      <c r="AC746" s="415">
        <v>1.36</v>
      </c>
      <c r="AD746" s="415">
        <v>1.93</v>
      </c>
    </row>
    <row r="747" spans="1:30" s="228" customFormat="1" ht="13.5" hidden="1" customHeight="1">
      <c r="A747" s="414" t="s">
        <v>1170</v>
      </c>
      <c r="B747" s="31" t="s">
        <v>1060</v>
      </c>
      <c r="C747" s="31">
        <v>100</v>
      </c>
      <c r="D747" s="31">
        <v>8</v>
      </c>
      <c r="E747" s="31" t="s">
        <v>383</v>
      </c>
      <c r="F747" s="412">
        <v>75</v>
      </c>
      <c r="G747" s="53">
        <v>735</v>
      </c>
      <c r="H747" s="413">
        <f t="shared" ref="H747:H757" si="20">I747*2</f>
        <v>94.088887216347416</v>
      </c>
      <c r="I747" s="412">
        <v>47.044443608173708</v>
      </c>
      <c r="J747" s="413">
        <f t="shared" ref="J747:J757" si="21">K747*2</f>
        <v>135.33362941168309</v>
      </c>
      <c r="K747" s="412">
        <v>67.666814705841546</v>
      </c>
      <c r="L747" s="413">
        <f t="shared" ref="L747:L757" si="22">M747*2</f>
        <v>177.27650479508142</v>
      </c>
      <c r="M747" s="412">
        <v>88.638252397540711</v>
      </c>
      <c r="N747" s="413">
        <f t="shared" ref="N747:N757" si="23">O747*2</f>
        <v>225.56970563335327</v>
      </c>
      <c r="O747" s="412">
        <v>112.78485281667663</v>
      </c>
      <c r="P747" s="413">
        <f t="shared" ref="P747:P757" si="24">Q747*2</f>
        <v>1391.5443155791181</v>
      </c>
      <c r="Q747" s="412">
        <v>695.77215778955906</v>
      </c>
      <c r="R747" s="53" t="s">
        <v>231</v>
      </c>
      <c r="S747" s="53" t="s">
        <v>194</v>
      </c>
      <c r="T747" s="412">
        <v>92.978548212351029</v>
      </c>
      <c r="U747" s="412">
        <v>93.896099674972902</v>
      </c>
      <c r="V747" s="412">
        <v>93.692199349945824</v>
      </c>
      <c r="W747" s="412">
        <v>67.732758620689651</v>
      </c>
      <c r="X747" s="412">
        <v>76.910098522167473</v>
      </c>
      <c r="Y747" s="412">
        <v>80.600985221674875</v>
      </c>
      <c r="Z747" s="412">
        <v>535.94315816326537</v>
      </c>
      <c r="AA747" s="412">
        <v>733.15622878151271</v>
      </c>
      <c r="AB747" s="412">
        <v>1154.3787697234739</v>
      </c>
      <c r="AC747" s="415">
        <v>1.37</v>
      </c>
      <c r="AD747" s="415">
        <v>2.15</v>
      </c>
    </row>
    <row r="748" spans="1:30" s="228" customFormat="1" ht="13.5" hidden="1" customHeight="1">
      <c r="A748" s="414" t="s">
        <v>1171</v>
      </c>
      <c r="B748" s="31" t="s">
        <v>1060</v>
      </c>
      <c r="C748" s="31">
        <v>125</v>
      </c>
      <c r="D748" s="31">
        <v>8</v>
      </c>
      <c r="E748" s="31" t="s">
        <v>388</v>
      </c>
      <c r="F748" s="412">
        <v>100</v>
      </c>
      <c r="G748" s="53">
        <v>735</v>
      </c>
      <c r="H748" s="413">
        <f t="shared" si="20"/>
        <v>105.96813885751649</v>
      </c>
      <c r="I748" s="412">
        <v>52.984069428758247</v>
      </c>
      <c r="J748" s="413">
        <f t="shared" si="21"/>
        <v>173.82382416196558</v>
      </c>
      <c r="K748" s="412">
        <v>86.911912080982788</v>
      </c>
      <c r="L748" s="413">
        <f t="shared" si="22"/>
        <v>230.22585548761953</v>
      </c>
      <c r="M748" s="412">
        <v>115.11292774380976</v>
      </c>
      <c r="N748" s="413">
        <f t="shared" si="23"/>
        <v>295.74696258262111</v>
      </c>
      <c r="O748" s="412">
        <v>147.87348129131055</v>
      </c>
      <c r="P748" s="413">
        <f t="shared" si="24"/>
        <v>1739.9652976631016</v>
      </c>
      <c r="Q748" s="412">
        <v>869.98264883155082</v>
      </c>
      <c r="R748" s="53" t="s">
        <v>231</v>
      </c>
      <c r="S748" s="53" t="s">
        <v>194</v>
      </c>
      <c r="T748" s="412">
        <v>94.8</v>
      </c>
      <c r="U748" s="412">
        <v>94.5</v>
      </c>
      <c r="V748" s="412">
        <v>93.6</v>
      </c>
      <c r="W748" s="412">
        <v>69.095415117719938</v>
      </c>
      <c r="X748" s="412">
        <v>78.545229244113983</v>
      </c>
      <c r="Y748" s="412">
        <v>82.203221809169762</v>
      </c>
      <c r="Z748" s="412">
        <v>714.59087755102041</v>
      </c>
      <c r="AA748" s="412">
        <v>916.76178211956994</v>
      </c>
      <c r="AB748" s="412">
        <v>1442.8487937437269</v>
      </c>
      <c r="AC748" s="415">
        <v>1.28</v>
      </c>
      <c r="AD748" s="415">
        <v>2.02</v>
      </c>
    </row>
    <row r="749" spans="1:30" s="228" customFormat="1" ht="13.5" hidden="1" customHeight="1">
      <c r="A749" s="414" t="s">
        <v>1172</v>
      </c>
      <c r="B749" s="31" t="s">
        <v>1060</v>
      </c>
      <c r="C749" s="31">
        <v>150</v>
      </c>
      <c r="D749" s="31">
        <v>8</v>
      </c>
      <c r="E749" s="31" t="s">
        <v>400</v>
      </c>
      <c r="F749" s="412">
        <v>125</v>
      </c>
      <c r="G749" s="53">
        <v>730</v>
      </c>
      <c r="H749" s="413">
        <f t="shared" si="20"/>
        <v>140.15225195406981</v>
      </c>
      <c r="I749" s="412">
        <v>70.076125977034906</v>
      </c>
      <c r="J749" s="413">
        <f t="shared" si="21"/>
        <v>224.35296550188477</v>
      </c>
      <c r="K749" s="412">
        <v>112.17648275094238</v>
      </c>
      <c r="L749" s="413">
        <f t="shared" si="22"/>
        <v>294.50320487331601</v>
      </c>
      <c r="M749" s="412">
        <v>147.251602436658</v>
      </c>
      <c r="N749" s="413">
        <f t="shared" si="23"/>
        <v>376.50654493979926</v>
      </c>
      <c r="O749" s="412">
        <v>188.25327246989963</v>
      </c>
      <c r="P749" s="413">
        <f t="shared" si="24"/>
        <v>2059.1603914943175</v>
      </c>
      <c r="Q749" s="412">
        <v>1029.5801957471588</v>
      </c>
      <c r="R749" s="53" t="s">
        <v>2179</v>
      </c>
      <c r="S749" s="53" t="s">
        <v>194</v>
      </c>
      <c r="T749" s="412">
        <v>94.5</v>
      </c>
      <c r="U749" s="412">
        <v>94.1</v>
      </c>
      <c r="V749" s="412">
        <v>93.3</v>
      </c>
      <c r="W749" s="412">
        <v>69.341772151898738</v>
      </c>
      <c r="X749" s="412">
        <v>79.6379746835443</v>
      </c>
      <c r="Y749" s="412">
        <v>83.73544303797469</v>
      </c>
      <c r="Z749" s="412">
        <v>899.35666952054794</v>
      </c>
      <c r="AA749" s="412">
        <v>1086.9506739472477</v>
      </c>
      <c r="AB749" s="412">
        <v>1730.0235756496511</v>
      </c>
      <c r="AC749" s="415">
        <v>1.21</v>
      </c>
      <c r="AD749" s="415">
        <v>1.92</v>
      </c>
    </row>
    <row r="750" spans="1:30" s="228" customFormat="1" ht="13.5" hidden="1" customHeight="1">
      <c r="A750" s="414" t="s">
        <v>1192</v>
      </c>
      <c r="B750" s="31" t="s">
        <v>1060</v>
      </c>
      <c r="C750" s="31">
        <v>75</v>
      </c>
      <c r="D750" s="31">
        <v>8</v>
      </c>
      <c r="E750" s="31" t="s">
        <v>409</v>
      </c>
      <c r="F750" s="412">
        <v>60</v>
      </c>
      <c r="G750" s="53">
        <v>730</v>
      </c>
      <c r="H750" s="413">
        <f t="shared" si="20"/>
        <v>74.705450989978004</v>
      </c>
      <c r="I750" s="412">
        <v>37.352725494989002</v>
      </c>
      <c r="J750" s="413">
        <f t="shared" si="21"/>
        <v>108.25272009737027</v>
      </c>
      <c r="K750" s="412">
        <v>54.126360048685136</v>
      </c>
      <c r="L750" s="413">
        <f t="shared" si="22"/>
        <v>142.92590270350018</v>
      </c>
      <c r="M750" s="412">
        <v>71.462951351750092</v>
      </c>
      <c r="N750" s="413">
        <f t="shared" si="23"/>
        <v>183.25024895806442</v>
      </c>
      <c r="O750" s="412">
        <v>91.625124479032209</v>
      </c>
      <c r="P750" s="413">
        <f t="shared" si="24"/>
        <v>1040.7924634077976</v>
      </c>
      <c r="Q750" s="412">
        <v>520.39623170389882</v>
      </c>
      <c r="R750" s="53" t="s">
        <v>2179</v>
      </c>
      <c r="S750" s="53" t="s">
        <v>194</v>
      </c>
      <c r="T750" s="412">
        <v>92.590291262135921</v>
      </c>
      <c r="U750" s="412">
        <v>93.196116504854359</v>
      </c>
      <c r="V750" s="412">
        <v>92.792233009708738</v>
      </c>
      <c r="W750" s="412">
        <v>67.990074441687341</v>
      </c>
      <c r="X750" s="412">
        <v>76.724565756823822</v>
      </c>
      <c r="Y750" s="412">
        <v>80.099255583126563</v>
      </c>
      <c r="Z750" s="412">
        <v>431.69120136986299</v>
      </c>
      <c r="AA750" s="412">
        <v>575.79845522040944</v>
      </c>
      <c r="AB750" s="412">
        <v>870.02700035580858</v>
      </c>
      <c r="AC750" s="415">
        <v>1.33</v>
      </c>
      <c r="AD750" s="415">
        <v>2.02</v>
      </c>
    </row>
    <row r="751" spans="1:30" s="228" customFormat="1" ht="13.5" hidden="1" customHeight="1">
      <c r="A751" s="414" t="s">
        <v>1193</v>
      </c>
      <c r="B751" s="31" t="s">
        <v>1060</v>
      </c>
      <c r="C751" s="31">
        <v>100</v>
      </c>
      <c r="D751" s="31">
        <v>8</v>
      </c>
      <c r="E751" s="31" t="s">
        <v>411</v>
      </c>
      <c r="F751" s="412">
        <v>75</v>
      </c>
      <c r="G751" s="53">
        <v>735</v>
      </c>
      <c r="H751" s="413">
        <f t="shared" si="20"/>
        <v>94.088887216347416</v>
      </c>
      <c r="I751" s="412">
        <v>47.044443608173708</v>
      </c>
      <c r="J751" s="413">
        <f t="shared" si="21"/>
        <v>135.33362941168309</v>
      </c>
      <c r="K751" s="412">
        <v>67.666814705841546</v>
      </c>
      <c r="L751" s="413">
        <f t="shared" si="22"/>
        <v>177.27650479508142</v>
      </c>
      <c r="M751" s="412">
        <v>88.638252397540711</v>
      </c>
      <c r="N751" s="413">
        <f t="shared" si="23"/>
        <v>225.56970563335327</v>
      </c>
      <c r="O751" s="412">
        <v>112.78485281667663</v>
      </c>
      <c r="P751" s="413">
        <f t="shared" si="24"/>
        <v>1391.5443155791181</v>
      </c>
      <c r="Q751" s="412">
        <v>695.77215778955906</v>
      </c>
      <c r="R751" s="53" t="s">
        <v>231</v>
      </c>
      <c r="S751" s="53" t="s">
        <v>194</v>
      </c>
      <c r="T751" s="412">
        <v>92.978548212351029</v>
      </c>
      <c r="U751" s="412">
        <v>93.896099674972902</v>
      </c>
      <c r="V751" s="412">
        <v>93.692199349945824</v>
      </c>
      <c r="W751" s="412">
        <v>67.732758620689651</v>
      </c>
      <c r="X751" s="412">
        <v>76.910098522167473</v>
      </c>
      <c r="Y751" s="412">
        <v>80.600985221674875</v>
      </c>
      <c r="Z751" s="412">
        <v>535.94315816326537</v>
      </c>
      <c r="AA751" s="412">
        <v>733.15622878151271</v>
      </c>
      <c r="AB751" s="412">
        <v>1154.3787697234739</v>
      </c>
      <c r="AC751" s="415">
        <v>1.37</v>
      </c>
      <c r="AD751" s="415">
        <v>0.15</v>
      </c>
    </row>
    <row r="752" spans="1:30" s="228" customFormat="1" ht="13.5" hidden="1" customHeight="1">
      <c r="A752" s="414" t="s">
        <v>1194</v>
      </c>
      <c r="B752" s="31" t="s">
        <v>1060</v>
      </c>
      <c r="C752" s="31">
        <v>125</v>
      </c>
      <c r="D752" s="31">
        <v>8</v>
      </c>
      <c r="E752" s="31" t="s">
        <v>413</v>
      </c>
      <c r="F752" s="412">
        <v>100</v>
      </c>
      <c r="G752" s="53">
        <v>735</v>
      </c>
      <c r="H752" s="413">
        <f t="shared" si="20"/>
        <v>105.96813885751649</v>
      </c>
      <c r="I752" s="412">
        <v>52.984069428758247</v>
      </c>
      <c r="J752" s="413">
        <f t="shared" si="21"/>
        <v>173.82382416196558</v>
      </c>
      <c r="K752" s="412">
        <v>86.911912080982788</v>
      </c>
      <c r="L752" s="413">
        <f t="shared" si="22"/>
        <v>230.22585548761953</v>
      </c>
      <c r="M752" s="412">
        <v>115.11292774380976</v>
      </c>
      <c r="N752" s="413">
        <f t="shared" si="23"/>
        <v>295.74696258262111</v>
      </c>
      <c r="O752" s="412">
        <v>147.87348129131055</v>
      </c>
      <c r="P752" s="413">
        <f t="shared" si="24"/>
        <v>1739.9652976631016</v>
      </c>
      <c r="Q752" s="412">
        <v>869.98264883155082</v>
      </c>
      <c r="R752" s="53" t="s">
        <v>231</v>
      </c>
      <c r="S752" s="53" t="s">
        <v>194</v>
      </c>
      <c r="T752" s="412">
        <v>94.8</v>
      </c>
      <c r="U752" s="412">
        <v>94.5</v>
      </c>
      <c r="V752" s="412">
        <v>93.6</v>
      </c>
      <c r="W752" s="412">
        <v>69.095415117719938</v>
      </c>
      <c r="X752" s="412">
        <v>78.545229244113983</v>
      </c>
      <c r="Y752" s="412">
        <v>82.203221809169762</v>
      </c>
      <c r="Z752" s="412">
        <v>714.59087755102041</v>
      </c>
      <c r="AA752" s="412">
        <v>916.76178211956994</v>
      </c>
      <c r="AB752" s="412">
        <v>1442.8487937437269</v>
      </c>
      <c r="AC752" s="415">
        <v>1.28</v>
      </c>
      <c r="AD752" s="415">
        <v>2.02</v>
      </c>
    </row>
    <row r="753" spans="1:30" s="228" customFormat="1" ht="13.5" hidden="1" customHeight="1">
      <c r="A753" s="414" t="s">
        <v>1195</v>
      </c>
      <c r="B753" s="31" t="s">
        <v>1060</v>
      </c>
      <c r="C753" s="31">
        <v>150</v>
      </c>
      <c r="D753" s="31">
        <v>8</v>
      </c>
      <c r="E753" s="31" t="s">
        <v>421</v>
      </c>
      <c r="F753" s="412">
        <v>125</v>
      </c>
      <c r="G753" s="53">
        <v>730</v>
      </c>
      <c r="H753" s="413">
        <f t="shared" si="20"/>
        <v>140.15225195406981</v>
      </c>
      <c r="I753" s="412">
        <v>70.076125977034906</v>
      </c>
      <c r="J753" s="413">
        <f t="shared" si="21"/>
        <v>224.35296550188477</v>
      </c>
      <c r="K753" s="412">
        <v>112.17648275094238</v>
      </c>
      <c r="L753" s="413">
        <f t="shared" si="22"/>
        <v>294.50320487331601</v>
      </c>
      <c r="M753" s="412">
        <v>147.251602436658</v>
      </c>
      <c r="N753" s="413">
        <f t="shared" si="23"/>
        <v>376.50654493979926</v>
      </c>
      <c r="O753" s="412">
        <v>188.25327246989963</v>
      </c>
      <c r="P753" s="413">
        <f t="shared" si="24"/>
        <v>2059.1603914943175</v>
      </c>
      <c r="Q753" s="412">
        <v>1029.5801957471588</v>
      </c>
      <c r="R753" s="53" t="s">
        <v>2179</v>
      </c>
      <c r="S753" s="53" t="s">
        <v>194</v>
      </c>
      <c r="T753" s="412">
        <v>94.5</v>
      </c>
      <c r="U753" s="412">
        <v>94.1</v>
      </c>
      <c r="V753" s="412">
        <v>93.3</v>
      </c>
      <c r="W753" s="412">
        <v>69.341772151898738</v>
      </c>
      <c r="X753" s="412">
        <v>79.6379746835443</v>
      </c>
      <c r="Y753" s="412">
        <v>83.73544303797469</v>
      </c>
      <c r="Z753" s="412">
        <v>899.35666952054794</v>
      </c>
      <c r="AA753" s="412">
        <v>1086.9506739472477</v>
      </c>
      <c r="AB753" s="412">
        <v>1730.0235756496511</v>
      </c>
      <c r="AC753" s="415">
        <v>1.21</v>
      </c>
      <c r="AD753" s="415">
        <v>1.92</v>
      </c>
    </row>
    <row r="754" spans="1:30" s="228" customFormat="1" ht="13.5" hidden="1" customHeight="1">
      <c r="A754" s="414" t="s">
        <v>1205</v>
      </c>
      <c r="B754" s="31" t="s">
        <v>1060</v>
      </c>
      <c r="C754" s="31">
        <v>75</v>
      </c>
      <c r="D754" s="31">
        <v>8</v>
      </c>
      <c r="E754" s="31" t="s">
        <v>423</v>
      </c>
      <c r="F754" s="412">
        <v>60</v>
      </c>
      <c r="G754" s="53">
        <v>730</v>
      </c>
      <c r="H754" s="413">
        <f t="shared" si="20"/>
        <v>74.705450989978004</v>
      </c>
      <c r="I754" s="412">
        <v>37.352725494989002</v>
      </c>
      <c r="J754" s="413">
        <f t="shared" si="21"/>
        <v>108.25272009737027</v>
      </c>
      <c r="K754" s="412">
        <v>54.126360048685136</v>
      </c>
      <c r="L754" s="413">
        <f t="shared" si="22"/>
        <v>142.92590270350018</v>
      </c>
      <c r="M754" s="412">
        <v>71.462951351750092</v>
      </c>
      <c r="N754" s="413">
        <f t="shared" si="23"/>
        <v>183.25024895806442</v>
      </c>
      <c r="O754" s="412">
        <v>91.625124479032209</v>
      </c>
      <c r="P754" s="413">
        <f t="shared" si="24"/>
        <v>1040.7924634077976</v>
      </c>
      <c r="Q754" s="412">
        <v>520.39623170389882</v>
      </c>
      <c r="R754" s="53" t="s">
        <v>2179</v>
      </c>
      <c r="S754" s="53" t="s">
        <v>194</v>
      </c>
      <c r="T754" s="412">
        <v>92.590291262135921</v>
      </c>
      <c r="U754" s="412">
        <v>93.196116504854359</v>
      </c>
      <c r="V754" s="412">
        <v>92.792233009708738</v>
      </c>
      <c r="W754" s="412">
        <v>67.990074441687341</v>
      </c>
      <c r="X754" s="412">
        <v>76.724565756823822</v>
      </c>
      <c r="Y754" s="412">
        <v>80.099255583126563</v>
      </c>
      <c r="Z754" s="412">
        <v>431.69120136986299</v>
      </c>
      <c r="AA754" s="412">
        <v>575.79845522040944</v>
      </c>
      <c r="AB754" s="412">
        <v>870.02700035580858</v>
      </c>
      <c r="AC754" s="415">
        <v>1.33</v>
      </c>
      <c r="AD754" s="415">
        <v>2.02</v>
      </c>
    </row>
    <row r="755" spans="1:30" s="228" customFormat="1" ht="13.5" hidden="1" customHeight="1">
      <c r="A755" s="414" t="s">
        <v>1206</v>
      </c>
      <c r="B755" s="31" t="s">
        <v>1060</v>
      </c>
      <c r="C755" s="31">
        <v>100</v>
      </c>
      <c r="D755" s="31">
        <v>8</v>
      </c>
      <c r="E755" s="31" t="s">
        <v>425</v>
      </c>
      <c r="F755" s="412">
        <v>75</v>
      </c>
      <c r="G755" s="53">
        <v>735</v>
      </c>
      <c r="H755" s="413">
        <f t="shared" si="20"/>
        <v>94.088887216347416</v>
      </c>
      <c r="I755" s="412">
        <v>47.044443608173708</v>
      </c>
      <c r="J755" s="413">
        <f t="shared" si="21"/>
        <v>135.33362941168309</v>
      </c>
      <c r="K755" s="412">
        <v>67.666814705841546</v>
      </c>
      <c r="L755" s="413">
        <f t="shared" si="22"/>
        <v>177.27650479508142</v>
      </c>
      <c r="M755" s="412">
        <v>88.638252397540711</v>
      </c>
      <c r="N755" s="413">
        <f t="shared" si="23"/>
        <v>225.56970563335327</v>
      </c>
      <c r="O755" s="412">
        <v>112.78485281667663</v>
      </c>
      <c r="P755" s="413">
        <f t="shared" si="24"/>
        <v>1391.5443155791181</v>
      </c>
      <c r="Q755" s="412">
        <v>695.77215778955906</v>
      </c>
      <c r="R755" s="53" t="s">
        <v>231</v>
      </c>
      <c r="S755" s="53" t="s">
        <v>194</v>
      </c>
      <c r="T755" s="412">
        <v>92.978548212351029</v>
      </c>
      <c r="U755" s="412">
        <v>93.896099674972902</v>
      </c>
      <c r="V755" s="412">
        <v>93.692199349945824</v>
      </c>
      <c r="W755" s="412">
        <v>67.732758620689651</v>
      </c>
      <c r="X755" s="412">
        <v>76.910098522167473</v>
      </c>
      <c r="Y755" s="412">
        <v>80.600985221674875</v>
      </c>
      <c r="Z755" s="412">
        <v>535.94315816326537</v>
      </c>
      <c r="AA755" s="412">
        <v>733.15622878151271</v>
      </c>
      <c r="AB755" s="412">
        <v>1154.3787697234739</v>
      </c>
      <c r="AC755" s="415">
        <v>1.37</v>
      </c>
      <c r="AD755" s="415">
        <v>0.15</v>
      </c>
    </row>
    <row r="756" spans="1:30" s="228" customFormat="1" ht="13.5" hidden="1" customHeight="1">
      <c r="A756" s="414" t="s">
        <v>1207</v>
      </c>
      <c r="B756" s="31" t="s">
        <v>1060</v>
      </c>
      <c r="C756" s="31">
        <v>125</v>
      </c>
      <c r="D756" s="31">
        <v>8</v>
      </c>
      <c r="E756" s="31" t="s">
        <v>427</v>
      </c>
      <c r="F756" s="412">
        <v>100</v>
      </c>
      <c r="G756" s="53">
        <v>735</v>
      </c>
      <c r="H756" s="413">
        <f t="shared" si="20"/>
        <v>105.96813885751649</v>
      </c>
      <c r="I756" s="412">
        <v>52.984069428758247</v>
      </c>
      <c r="J756" s="413">
        <f t="shared" si="21"/>
        <v>173.82382416196558</v>
      </c>
      <c r="K756" s="412">
        <v>86.911912080982788</v>
      </c>
      <c r="L756" s="413">
        <f t="shared" si="22"/>
        <v>230.22585548761953</v>
      </c>
      <c r="M756" s="412">
        <v>115.11292774380976</v>
      </c>
      <c r="N756" s="413">
        <f t="shared" si="23"/>
        <v>295.74696258262111</v>
      </c>
      <c r="O756" s="412">
        <v>147.87348129131055</v>
      </c>
      <c r="P756" s="413">
        <f t="shared" si="24"/>
        <v>1739.9652976631016</v>
      </c>
      <c r="Q756" s="412">
        <v>869.98264883155082</v>
      </c>
      <c r="R756" s="53" t="s">
        <v>231</v>
      </c>
      <c r="S756" s="53" t="s">
        <v>194</v>
      </c>
      <c r="T756" s="412">
        <v>94.8</v>
      </c>
      <c r="U756" s="412">
        <v>94.5</v>
      </c>
      <c r="V756" s="412">
        <v>93.6</v>
      </c>
      <c r="W756" s="412">
        <v>69.095415117719938</v>
      </c>
      <c r="X756" s="412">
        <v>78.545229244113983</v>
      </c>
      <c r="Y756" s="412">
        <v>82.203221809169762</v>
      </c>
      <c r="Z756" s="412">
        <v>714.59087755102041</v>
      </c>
      <c r="AA756" s="412">
        <v>916.76178211956994</v>
      </c>
      <c r="AB756" s="412">
        <v>1442.8487937437269</v>
      </c>
      <c r="AC756" s="415">
        <v>1.28</v>
      </c>
      <c r="AD756" s="415">
        <v>2.02</v>
      </c>
    </row>
    <row r="757" spans="1:30" s="228" customFormat="1" ht="13.5" hidden="1" customHeight="1">
      <c r="A757" s="414" t="s">
        <v>1208</v>
      </c>
      <c r="B757" s="31" t="s">
        <v>1060</v>
      </c>
      <c r="C757" s="31">
        <v>150</v>
      </c>
      <c r="D757" s="31">
        <v>8</v>
      </c>
      <c r="E757" s="31" t="s">
        <v>432</v>
      </c>
      <c r="F757" s="412">
        <v>125</v>
      </c>
      <c r="G757" s="53">
        <v>730</v>
      </c>
      <c r="H757" s="413">
        <f t="shared" si="20"/>
        <v>140.15225195406981</v>
      </c>
      <c r="I757" s="412">
        <v>70.076125977034906</v>
      </c>
      <c r="J757" s="413">
        <f t="shared" si="21"/>
        <v>224.35296550188477</v>
      </c>
      <c r="K757" s="412">
        <v>112.17648275094238</v>
      </c>
      <c r="L757" s="413">
        <f t="shared" si="22"/>
        <v>294.50320487331601</v>
      </c>
      <c r="M757" s="412">
        <v>147.251602436658</v>
      </c>
      <c r="N757" s="413">
        <f t="shared" si="23"/>
        <v>376.50654493979926</v>
      </c>
      <c r="O757" s="412">
        <v>188.25327246989963</v>
      </c>
      <c r="P757" s="413">
        <f t="shared" si="24"/>
        <v>2059.1603914943175</v>
      </c>
      <c r="Q757" s="412">
        <v>1029.5801957471588</v>
      </c>
      <c r="R757" s="53" t="s">
        <v>2179</v>
      </c>
      <c r="S757" s="53" t="s">
        <v>194</v>
      </c>
      <c r="T757" s="412">
        <v>94.5</v>
      </c>
      <c r="U757" s="412">
        <v>94.1</v>
      </c>
      <c r="V757" s="412">
        <v>93.3</v>
      </c>
      <c r="W757" s="412">
        <v>69.341772151898738</v>
      </c>
      <c r="X757" s="412">
        <v>79.6379746835443</v>
      </c>
      <c r="Y757" s="412">
        <v>83.73544303797469</v>
      </c>
      <c r="Z757" s="412">
        <v>899.35666952054794</v>
      </c>
      <c r="AA757" s="412">
        <v>1086.9506739472477</v>
      </c>
      <c r="AB757" s="412">
        <v>1730.0235756496511</v>
      </c>
      <c r="AC757" s="415">
        <v>1.21</v>
      </c>
      <c r="AD757" s="415">
        <v>1.92</v>
      </c>
    </row>
    <row r="758" spans="1:30" s="228" customFormat="1" ht="13.5" hidden="1" customHeight="1">
      <c r="A758" s="414" t="s">
        <v>1214</v>
      </c>
      <c r="B758" s="31" t="s">
        <v>1060</v>
      </c>
      <c r="C758" s="31">
        <v>200</v>
      </c>
      <c r="D758" s="31">
        <v>8</v>
      </c>
      <c r="E758" s="31" t="s">
        <v>1037</v>
      </c>
      <c r="F758" s="412">
        <v>150</v>
      </c>
      <c r="G758" s="53">
        <v>735</v>
      </c>
      <c r="H758" s="413">
        <f t="shared" ref="H758:H761" si="25">I758*2</f>
        <v>151.92768859212956</v>
      </c>
      <c r="I758" s="412">
        <v>75.963844296064778</v>
      </c>
      <c r="J758" s="413">
        <f t="shared" ref="J758:J761" si="26">K758*2</f>
        <v>261.40600773972346</v>
      </c>
      <c r="K758" s="412">
        <v>130.70300386986173</v>
      </c>
      <c r="L758" s="413">
        <f t="shared" ref="L758:L761" si="27">M758*2</f>
        <v>345.87235759034928</v>
      </c>
      <c r="M758" s="412">
        <v>172.93617879517464</v>
      </c>
      <c r="N758" s="413">
        <f t="shared" ref="N758:N761" si="28">O758*2</f>
        <v>442.97235632980795</v>
      </c>
      <c r="O758" s="412">
        <v>221.48617816490398</v>
      </c>
      <c r="P758" s="413">
        <f t="shared" ref="P758:P761" si="29">Q758*2</f>
        <v>2806.3754230748664</v>
      </c>
      <c r="Q758" s="412">
        <v>1403.1877115374332</v>
      </c>
      <c r="R758" s="53" t="s">
        <v>231</v>
      </c>
      <c r="S758" s="53" t="s">
        <v>194</v>
      </c>
      <c r="T758" s="412">
        <v>94.599473684210523</v>
      </c>
      <c r="U758" s="412">
        <v>94.798421052631568</v>
      </c>
      <c r="V758" s="412">
        <v>94.400526315789477</v>
      </c>
      <c r="W758" s="412">
        <v>69.72</v>
      </c>
      <c r="X758" s="412">
        <v>78.875151515151529</v>
      </c>
      <c r="Y758" s="412">
        <v>82.698181818181823</v>
      </c>
      <c r="Z758" s="412">
        <v>1071.8863163265307</v>
      </c>
      <c r="AA758" s="412">
        <v>1467.3488621166598</v>
      </c>
      <c r="AB758" s="412">
        <v>2261.8769680079045</v>
      </c>
      <c r="AC758" s="415">
        <v>1.37</v>
      </c>
      <c r="AD758" s="415">
        <v>2.11</v>
      </c>
    </row>
    <row r="759" spans="1:30" s="228" customFormat="1" ht="13.5" hidden="1" customHeight="1">
      <c r="A759" s="414" t="s">
        <v>1215</v>
      </c>
      <c r="B759" s="31" t="s">
        <v>1060</v>
      </c>
      <c r="C759" s="31">
        <v>250</v>
      </c>
      <c r="D759" s="31">
        <v>8</v>
      </c>
      <c r="E759" s="31" t="s">
        <v>1037</v>
      </c>
      <c r="F759" s="412">
        <v>200</v>
      </c>
      <c r="G759" s="53">
        <v>735</v>
      </c>
      <c r="H759" s="413">
        <f t="shared" si="25"/>
        <v>209.89556045476158</v>
      </c>
      <c r="I759" s="412">
        <v>104.94778022738079</v>
      </c>
      <c r="J759" s="413">
        <f t="shared" si="26"/>
        <v>354.12101878055051</v>
      </c>
      <c r="K759" s="412">
        <v>177.06050939027526</v>
      </c>
      <c r="L759" s="413">
        <f t="shared" si="27"/>
        <v>467.23824714861502</v>
      </c>
      <c r="M759" s="412">
        <v>233.61912357430751</v>
      </c>
      <c r="N759" s="413">
        <f t="shared" si="28"/>
        <v>593.25742217648576</v>
      </c>
      <c r="O759" s="412">
        <v>296.62871108824288</v>
      </c>
      <c r="P759" s="413">
        <f t="shared" si="29"/>
        <v>3523.7714786542033</v>
      </c>
      <c r="Q759" s="412">
        <v>1761.8857393271016</v>
      </c>
      <c r="R759" s="53" t="s">
        <v>231</v>
      </c>
      <c r="S759" s="53" t="s">
        <v>194</v>
      </c>
      <c r="T759" s="412">
        <v>94.599473684210523</v>
      </c>
      <c r="U759" s="412">
        <v>94.599473684210523</v>
      </c>
      <c r="V759" s="412">
        <v>94.102105263157881</v>
      </c>
      <c r="W759" s="412">
        <v>68.081180811808125</v>
      </c>
      <c r="X759" s="412">
        <v>77.562115621156224</v>
      </c>
      <c r="Y759" s="412">
        <v>81.394833948339496</v>
      </c>
      <c r="Z759" s="412">
        <v>1429.1817551020408</v>
      </c>
      <c r="AA759" s="412">
        <v>1562.3282600551297</v>
      </c>
      <c r="AB759" s="412">
        <v>2905.2027320017723</v>
      </c>
      <c r="AC759" s="415">
        <v>1.0900000000000001</v>
      </c>
      <c r="AD759" s="415">
        <v>2.0299999999999998</v>
      </c>
    </row>
    <row r="760" spans="1:30" s="228" customFormat="1" ht="13.5" hidden="1" customHeight="1">
      <c r="A760" s="414" t="s">
        <v>1222</v>
      </c>
      <c r="B760" s="31" t="s">
        <v>1060</v>
      </c>
      <c r="C760" s="31">
        <v>200</v>
      </c>
      <c r="D760" s="31">
        <v>8</v>
      </c>
      <c r="E760" s="31" t="s">
        <v>1051</v>
      </c>
      <c r="F760" s="412">
        <v>150</v>
      </c>
      <c r="G760" s="53">
        <v>735</v>
      </c>
      <c r="H760" s="413">
        <f t="shared" si="25"/>
        <v>151.92768859212956</v>
      </c>
      <c r="I760" s="412">
        <v>75.963844296064778</v>
      </c>
      <c r="J760" s="413">
        <f t="shared" si="26"/>
        <v>261.40600773972346</v>
      </c>
      <c r="K760" s="412">
        <v>130.70300386986173</v>
      </c>
      <c r="L760" s="413">
        <f t="shared" si="27"/>
        <v>345.87235759034928</v>
      </c>
      <c r="M760" s="412">
        <v>172.93617879517464</v>
      </c>
      <c r="N760" s="413">
        <f t="shared" si="28"/>
        <v>442.97235632980795</v>
      </c>
      <c r="O760" s="412">
        <v>221.48617816490398</v>
      </c>
      <c r="P760" s="413">
        <f t="shared" si="29"/>
        <v>2806.3754230748664</v>
      </c>
      <c r="Q760" s="412">
        <v>1403.1877115374332</v>
      </c>
      <c r="R760" s="53" t="s">
        <v>231</v>
      </c>
      <c r="S760" s="53" t="s">
        <v>194</v>
      </c>
      <c r="T760" s="412">
        <v>94.599473684210523</v>
      </c>
      <c r="U760" s="412">
        <v>94.798421052631568</v>
      </c>
      <c r="V760" s="412">
        <v>94.400526315789477</v>
      </c>
      <c r="W760" s="412">
        <v>69.72</v>
      </c>
      <c r="X760" s="412">
        <v>78.875151515151529</v>
      </c>
      <c r="Y760" s="412">
        <v>82.698181818181823</v>
      </c>
      <c r="Z760" s="412">
        <v>1071.8863163265307</v>
      </c>
      <c r="AA760" s="412">
        <v>1467.3488621166598</v>
      </c>
      <c r="AB760" s="412">
        <v>2261.8769680079045</v>
      </c>
      <c r="AC760" s="415">
        <v>1.37</v>
      </c>
      <c r="AD760" s="415">
        <v>2.11</v>
      </c>
    </row>
    <row r="761" spans="1:30" s="228" customFormat="1" ht="13.5" hidden="1" customHeight="1">
      <c r="A761" s="414" t="s">
        <v>1223</v>
      </c>
      <c r="B761" s="31" t="s">
        <v>1060</v>
      </c>
      <c r="C761" s="31">
        <v>250</v>
      </c>
      <c r="D761" s="31">
        <v>8</v>
      </c>
      <c r="E761" s="31" t="s">
        <v>1051</v>
      </c>
      <c r="F761" s="412">
        <v>200</v>
      </c>
      <c r="G761" s="53">
        <v>735</v>
      </c>
      <c r="H761" s="413">
        <f t="shared" si="25"/>
        <v>209.89556045476158</v>
      </c>
      <c r="I761" s="412">
        <v>104.94778022738079</v>
      </c>
      <c r="J761" s="413">
        <f t="shared" si="26"/>
        <v>354.12101878055051</v>
      </c>
      <c r="K761" s="412">
        <v>177.06050939027526</v>
      </c>
      <c r="L761" s="413">
        <f t="shared" si="27"/>
        <v>467.23824714861502</v>
      </c>
      <c r="M761" s="412">
        <v>233.61912357430751</v>
      </c>
      <c r="N761" s="413">
        <f t="shared" si="28"/>
        <v>593.25742217648576</v>
      </c>
      <c r="O761" s="412">
        <v>296.62871108824288</v>
      </c>
      <c r="P761" s="413">
        <f t="shared" si="29"/>
        <v>3523.7714786542033</v>
      </c>
      <c r="Q761" s="412">
        <v>1761.8857393271016</v>
      </c>
      <c r="R761" s="53" t="s">
        <v>231</v>
      </c>
      <c r="S761" s="53" t="s">
        <v>194</v>
      </c>
      <c r="T761" s="412">
        <v>94.599473684210523</v>
      </c>
      <c r="U761" s="412">
        <v>94.599473684210523</v>
      </c>
      <c r="V761" s="412">
        <v>94.102105263157881</v>
      </c>
      <c r="W761" s="412">
        <v>68.081180811808125</v>
      </c>
      <c r="X761" s="412">
        <v>77.562115621156224</v>
      </c>
      <c r="Y761" s="412">
        <v>81.394833948339496</v>
      </c>
      <c r="Z761" s="412">
        <v>1429.1817551020408</v>
      </c>
      <c r="AA761" s="412">
        <v>1562.3282600551297</v>
      </c>
      <c r="AB761" s="412">
        <v>2905.2027320017723</v>
      </c>
      <c r="AC761" s="415">
        <v>1.0900000000000001</v>
      </c>
      <c r="AD761" s="415">
        <v>2.0299999999999998</v>
      </c>
    </row>
    <row r="762" spans="1:30" s="228" customFormat="1" ht="13.5" hidden="1" customHeight="1">
      <c r="A762" s="414" t="s">
        <v>1265</v>
      </c>
      <c r="B762" s="31" t="s">
        <v>1250</v>
      </c>
      <c r="C762" s="31">
        <v>1</v>
      </c>
      <c r="D762" s="31">
        <v>8</v>
      </c>
      <c r="E762" s="31" t="s">
        <v>212</v>
      </c>
      <c r="F762" s="412">
        <v>0.75</v>
      </c>
      <c r="G762" s="53">
        <v>720</v>
      </c>
      <c r="H762" s="413">
        <f>I762*2</f>
        <v>2.9585336538461537</v>
      </c>
      <c r="I762" s="412">
        <v>1.4792668269230769</v>
      </c>
      <c r="J762" s="413">
        <f>K762*2</f>
        <v>3.4269938650306746</v>
      </c>
      <c r="K762" s="412">
        <v>1.7134969325153373</v>
      </c>
      <c r="L762" s="413">
        <f>M762*2</f>
        <v>3.6707881075979234</v>
      </c>
      <c r="M762" s="412">
        <v>1.8353940537989617</v>
      </c>
      <c r="N762" s="413">
        <f>O762*2</f>
        <v>4.0097215667767809</v>
      </c>
      <c r="O762" s="412">
        <v>2.0048607833883905</v>
      </c>
      <c r="P762" s="413">
        <f>Q762*2</f>
        <v>16.708304464020589</v>
      </c>
      <c r="Q762" s="412">
        <v>8.3541522320102946</v>
      </c>
      <c r="R762" s="53" t="s">
        <v>213</v>
      </c>
      <c r="S762" s="53" t="s">
        <v>194</v>
      </c>
      <c r="T762" s="412">
        <v>74.045731707317074</v>
      </c>
      <c r="U762" s="412">
        <v>78.220121951219511</v>
      </c>
      <c r="V762" s="412">
        <v>79.412804878048789</v>
      </c>
      <c r="W762" s="412">
        <v>34.41340782122905</v>
      </c>
      <c r="X762" s="412">
        <v>45.571694599627563</v>
      </c>
      <c r="Y762" s="412">
        <v>54.957169459962756</v>
      </c>
      <c r="Z762" s="412">
        <v>5.4710864062499995</v>
      </c>
      <c r="AA762" s="412">
        <v>9.5013026735537185</v>
      </c>
      <c r="AB762" s="412">
        <v>15.603386103393269</v>
      </c>
      <c r="AC762" s="415">
        <v>1.74</v>
      </c>
      <c r="AD762" s="415">
        <v>2.85</v>
      </c>
    </row>
    <row r="763" spans="1:30" s="228" customFormat="1" ht="13.5" hidden="1" customHeight="1">
      <c r="A763" s="414" t="s">
        <v>1266</v>
      </c>
      <c r="B763" s="31" t="s">
        <v>1250</v>
      </c>
      <c r="C763" s="31">
        <v>1.5</v>
      </c>
      <c r="D763" s="31">
        <v>8</v>
      </c>
      <c r="E763" s="31" t="s">
        <v>215</v>
      </c>
      <c r="F763" s="412">
        <v>1</v>
      </c>
      <c r="G763" s="53">
        <v>720</v>
      </c>
      <c r="H763" s="413">
        <f t="shared" ref="H763:H771" si="30">I763*2</f>
        <v>4.532324506094997</v>
      </c>
      <c r="I763" s="412">
        <v>2.2661622530474985</v>
      </c>
      <c r="J763" s="413">
        <f t="shared" ref="J763:J771" si="31">K763*2</f>
        <v>4.801963993453354</v>
      </c>
      <c r="K763" s="412">
        <v>2.400981996726677</v>
      </c>
      <c r="L763" s="413">
        <f t="shared" ref="L763:L771" si="32">M763*2</f>
        <v>5.086743044189852</v>
      </c>
      <c r="M763" s="412">
        <v>2.543371522094926</v>
      </c>
      <c r="N763" s="413">
        <f t="shared" ref="N763:N771" si="33">O763*2</f>
        <v>5.4736497545008174</v>
      </c>
      <c r="O763" s="412">
        <v>2.7368248772504087</v>
      </c>
      <c r="P763" s="413">
        <f t="shared" ref="P763:P771" si="34">Q763*2</f>
        <v>31.267951180224273</v>
      </c>
      <c r="Q763" s="412">
        <v>15.633975590112136</v>
      </c>
      <c r="R763" s="53" t="s">
        <v>202</v>
      </c>
      <c r="S763" s="53" t="s">
        <v>194</v>
      </c>
      <c r="T763" s="412">
        <v>74.3</v>
      </c>
      <c r="U763" s="412">
        <v>78.900000000000006</v>
      </c>
      <c r="V763" s="412">
        <v>80.400000000000006</v>
      </c>
      <c r="W763" s="412">
        <v>31.368043087971273</v>
      </c>
      <c r="X763" s="412">
        <v>41.924596050269301</v>
      </c>
      <c r="Y763" s="412">
        <v>50.671454219030515</v>
      </c>
      <c r="Z763" s="412">
        <v>7.294781875</v>
      </c>
      <c r="AA763" s="412">
        <v>14.202953407181328</v>
      </c>
      <c r="AB763" s="412">
        <v>23.696420004681386</v>
      </c>
      <c r="AC763" s="415">
        <v>1.95</v>
      </c>
      <c r="AD763" s="415">
        <v>3.25</v>
      </c>
    </row>
    <row r="764" spans="1:30" s="228" customFormat="1" ht="13.5" hidden="1" customHeight="1">
      <c r="A764" s="414" t="s">
        <v>1279</v>
      </c>
      <c r="B764" s="31" t="s">
        <v>1250</v>
      </c>
      <c r="C764" s="31">
        <v>2</v>
      </c>
      <c r="D764" s="31">
        <v>8</v>
      </c>
      <c r="E764" s="31" t="s">
        <v>221</v>
      </c>
      <c r="F764" s="412">
        <v>1.5</v>
      </c>
      <c r="G764" s="53">
        <v>720</v>
      </c>
      <c r="H764" s="413">
        <f t="shared" si="30"/>
        <v>3.9199609565641778</v>
      </c>
      <c r="I764" s="412">
        <v>1.9599804782820889</v>
      </c>
      <c r="J764" s="413">
        <f t="shared" si="31"/>
        <v>4.6736175758704155</v>
      </c>
      <c r="K764" s="412">
        <v>2.3368087879352077</v>
      </c>
      <c r="L764" s="413">
        <f t="shared" si="32"/>
        <v>5.3392291938186567</v>
      </c>
      <c r="M764" s="412">
        <v>2.6696145969093283</v>
      </c>
      <c r="N764" s="413">
        <f t="shared" si="33"/>
        <v>6.2116924222677339</v>
      </c>
      <c r="O764" s="412">
        <v>3.1058462111338669</v>
      </c>
      <c r="P764" s="413">
        <f t="shared" si="34"/>
        <v>29.607113158063076</v>
      </c>
      <c r="Q764" s="412">
        <v>14.803556579031538</v>
      </c>
      <c r="R764" s="53" t="s">
        <v>222</v>
      </c>
      <c r="S764" s="53" t="s">
        <v>194</v>
      </c>
      <c r="T764" s="412">
        <v>79.480519480519476</v>
      </c>
      <c r="U764" s="412">
        <v>81.720779220779221</v>
      </c>
      <c r="V764" s="412">
        <v>80.941558441558442</v>
      </c>
      <c r="W764" s="412">
        <v>44.765051395007347</v>
      </c>
      <c r="X764" s="412">
        <v>57.850220264317187</v>
      </c>
      <c r="Y764" s="412">
        <v>66.212922173274606</v>
      </c>
      <c r="Z764" s="412">
        <v>10.942172812499999</v>
      </c>
      <c r="AA764" s="412">
        <v>19.392800298383619</v>
      </c>
      <c r="AB764" s="412">
        <v>32.49456488026685</v>
      </c>
      <c r="AC764" s="415">
        <v>1.77</v>
      </c>
      <c r="AD764" s="415">
        <v>2.97</v>
      </c>
    </row>
    <row r="765" spans="1:30" s="228" customFormat="1" ht="13.5" hidden="1" customHeight="1">
      <c r="A765" s="414" t="s">
        <v>1280</v>
      </c>
      <c r="B765" s="31" t="s">
        <v>1250</v>
      </c>
      <c r="C765" s="31">
        <v>3</v>
      </c>
      <c r="D765" s="31">
        <v>8</v>
      </c>
      <c r="E765" s="31" t="s">
        <v>224</v>
      </c>
      <c r="F765" s="412">
        <v>2</v>
      </c>
      <c r="G765" s="53">
        <v>725</v>
      </c>
      <c r="H765" s="413">
        <f t="shared" si="30"/>
        <v>5.9674796747967482</v>
      </c>
      <c r="I765" s="412">
        <v>2.9837398373983741</v>
      </c>
      <c r="J765" s="413">
        <f t="shared" si="31"/>
        <v>4.6120421052631579</v>
      </c>
      <c r="K765" s="412">
        <v>2.306021052631579</v>
      </c>
      <c r="L765" s="413">
        <f t="shared" si="32"/>
        <v>7.3829052631578946</v>
      </c>
      <c r="M765" s="412">
        <v>3.6914526315789473</v>
      </c>
      <c r="N765" s="413">
        <f t="shared" si="33"/>
        <v>8.4601263157894735</v>
      </c>
      <c r="O765" s="412">
        <v>4.2300631578947367</v>
      </c>
      <c r="P765" s="413">
        <f t="shared" si="34"/>
        <v>46.984126984126981</v>
      </c>
      <c r="Q765" s="412">
        <v>23.49206349206349</v>
      </c>
      <c r="R765" s="53" t="s">
        <v>213</v>
      </c>
      <c r="S765" s="53" t="s">
        <v>194</v>
      </c>
      <c r="T765" s="412">
        <v>81.22002328288707</v>
      </c>
      <c r="U765" s="412">
        <v>84.703725261932476</v>
      </c>
      <c r="V765" s="412">
        <v>84.504656577415602</v>
      </c>
      <c r="W765" s="412">
        <v>44.970930232558146</v>
      </c>
      <c r="X765" s="412">
        <v>54.162790697674424</v>
      </c>
      <c r="Y765" s="412">
        <v>63.255813953488378</v>
      </c>
      <c r="Z765" s="412">
        <v>14.488946068965516</v>
      </c>
      <c r="AA765" s="412">
        <v>29.528641549909249</v>
      </c>
      <c r="AB765" s="412">
        <v>48.453405593754638</v>
      </c>
      <c r="AC765" s="415">
        <v>2.04</v>
      </c>
      <c r="AD765" s="415">
        <v>3.34</v>
      </c>
    </row>
    <row r="766" spans="1:30" s="228" customFormat="1" ht="13.5" hidden="1" customHeight="1">
      <c r="A766" s="414" t="s">
        <v>1287</v>
      </c>
      <c r="B766" s="31" t="s">
        <v>1250</v>
      </c>
      <c r="C766" s="31">
        <v>5</v>
      </c>
      <c r="D766" s="31">
        <v>8</v>
      </c>
      <c r="E766" s="31" t="s">
        <v>230</v>
      </c>
      <c r="F766" s="412">
        <v>3</v>
      </c>
      <c r="G766" s="53">
        <v>725</v>
      </c>
      <c r="H766" s="413">
        <f t="shared" si="30"/>
        <v>10.677923091938316</v>
      </c>
      <c r="I766" s="412">
        <v>5.3389615459691582</v>
      </c>
      <c r="J766" s="413">
        <f t="shared" si="31"/>
        <v>11.385244900451935</v>
      </c>
      <c r="K766" s="412">
        <v>5.6926224502259677</v>
      </c>
      <c r="L766" s="413">
        <f t="shared" si="32"/>
        <v>12.531452302430683</v>
      </c>
      <c r="M766" s="412">
        <v>6.2657261512153415</v>
      </c>
      <c r="N766" s="413">
        <f t="shared" si="33"/>
        <v>14.053499450348113</v>
      </c>
      <c r="O766" s="412">
        <v>7.0267497251740565</v>
      </c>
      <c r="P766" s="413">
        <f t="shared" si="34"/>
        <v>62.870614383235441</v>
      </c>
      <c r="Q766" s="412">
        <v>31.435307191617721</v>
      </c>
      <c r="R766" s="53" t="s">
        <v>222</v>
      </c>
      <c r="S766" s="53" t="s">
        <v>194</v>
      </c>
      <c r="T766" s="412">
        <v>81.901018099547514</v>
      </c>
      <c r="U766" s="412">
        <v>84.640837104072389</v>
      </c>
      <c r="V766" s="412">
        <v>85.521493212669682</v>
      </c>
      <c r="W766" s="412">
        <v>35.08682170542636</v>
      </c>
      <c r="X766" s="412">
        <v>46.246511627906976</v>
      </c>
      <c r="Y766" s="412">
        <v>54.379844961240309</v>
      </c>
      <c r="Z766" s="412">
        <v>21.733419103448274</v>
      </c>
      <c r="AA766" s="412">
        <v>50.270739633829869</v>
      </c>
      <c r="AB766" s="412">
        <v>80.767530819073698</v>
      </c>
      <c r="AC766" s="415">
        <v>2.31</v>
      </c>
      <c r="AD766" s="415">
        <v>3.72</v>
      </c>
    </row>
    <row r="767" spans="1:30" s="228" customFormat="1" ht="13.5" hidden="1" customHeight="1">
      <c r="A767" s="414" t="s">
        <v>1288</v>
      </c>
      <c r="B767" s="31" t="s">
        <v>1250</v>
      </c>
      <c r="C767" s="31">
        <v>7.5</v>
      </c>
      <c r="D767" s="31">
        <v>8</v>
      </c>
      <c r="E767" s="31" t="s">
        <v>233</v>
      </c>
      <c r="F767" s="412">
        <v>5</v>
      </c>
      <c r="G767" s="53">
        <v>730</v>
      </c>
      <c r="H767" s="413">
        <f t="shared" si="30"/>
        <v>15.35231221598503</v>
      </c>
      <c r="I767" s="412">
        <v>7.6761561079925151</v>
      </c>
      <c r="J767" s="413">
        <f t="shared" si="31"/>
        <v>17.317128688724495</v>
      </c>
      <c r="K767" s="412">
        <v>8.6585643443622473</v>
      </c>
      <c r="L767" s="413">
        <f t="shared" si="32"/>
        <v>19.538574099666693</v>
      </c>
      <c r="M767" s="412">
        <v>9.7692870498333466</v>
      </c>
      <c r="N767" s="413">
        <f t="shared" si="33"/>
        <v>22.459637427851394</v>
      </c>
      <c r="O767" s="412">
        <v>11.229818713925697</v>
      </c>
      <c r="P767" s="413">
        <f t="shared" si="34"/>
        <v>95.837475848355822</v>
      </c>
      <c r="Q767" s="412">
        <v>47.918737924177911</v>
      </c>
      <c r="R767" s="53" t="s">
        <v>222</v>
      </c>
      <c r="S767" s="53" t="s">
        <v>194</v>
      </c>
      <c r="T767" s="412">
        <v>84.815340909090907</v>
      </c>
      <c r="U767" s="412">
        <v>86.803977272727266</v>
      </c>
      <c r="V767" s="412">
        <v>86.903409090909093</v>
      </c>
      <c r="W767" s="412">
        <v>38.845679012345684</v>
      </c>
      <c r="X767" s="412">
        <v>50.422839506172842</v>
      </c>
      <c r="Y767" s="412">
        <v>58.364197530864196</v>
      </c>
      <c r="Z767" s="412">
        <v>35.974266780821914</v>
      </c>
      <c r="AA767" s="412">
        <v>71.137075875318388</v>
      </c>
      <c r="AB767" s="412">
        <v>85.923721973617447</v>
      </c>
      <c r="AC767" s="415">
        <v>1.98</v>
      </c>
      <c r="AD767" s="415">
        <v>2.39</v>
      </c>
    </row>
    <row r="768" spans="1:30" s="228" customFormat="1" ht="13.5" hidden="1" customHeight="1">
      <c r="A768" s="414" t="s">
        <v>1295</v>
      </c>
      <c r="B768" s="31" t="s">
        <v>1250</v>
      </c>
      <c r="C768" s="31">
        <v>10</v>
      </c>
      <c r="D768" s="31">
        <v>8</v>
      </c>
      <c r="E768" s="31" t="s">
        <v>298</v>
      </c>
      <c r="F768" s="412">
        <v>7.5</v>
      </c>
      <c r="G768" s="53">
        <v>725</v>
      </c>
      <c r="H768" s="413">
        <f t="shared" si="30"/>
        <v>21.422740524781339</v>
      </c>
      <c r="I768" s="412">
        <v>10.71137026239067</v>
      </c>
      <c r="J768" s="413">
        <f t="shared" si="31"/>
        <v>21.64356435643564</v>
      </c>
      <c r="K768" s="412">
        <v>10.82178217821782</v>
      </c>
      <c r="L768" s="413">
        <f t="shared" si="32"/>
        <v>26.027722772277226</v>
      </c>
      <c r="M768" s="412">
        <v>13.013861386138613</v>
      </c>
      <c r="N768" s="413">
        <f t="shared" si="33"/>
        <v>31.528712871287127</v>
      </c>
      <c r="O768" s="412">
        <v>15.764356435643563</v>
      </c>
      <c r="P768" s="413">
        <f t="shared" si="34"/>
        <v>154.81101398601396</v>
      </c>
      <c r="Q768" s="412">
        <v>77.405506993006981</v>
      </c>
      <c r="R768" s="53" t="s">
        <v>222</v>
      </c>
      <c r="S768" s="53" t="s">
        <v>194</v>
      </c>
      <c r="T768" s="412">
        <v>86.844193912063147</v>
      </c>
      <c r="U768" s="412">
        <v>88.878015783540036</v>
      </c>
      <c r="V768" s="412">
        <v>89.183089064261566</v>
      </c>
      <c r="W768" s="412">
        <v>45.319209039548021</v>
      </c>
      <c r="X768" s="412">
        <v>55.141242937853107</v>
      </c>
      <c r="Y768" s="412">
        <v>60.396892655367225</v>
      </c>
      <c r="Z768" s="412">
        <v>54.333547758620682</v>
      </c>
      <c r="AA768" s="412">
        <v>95.444665713045566</v>
      </c>
      <c r="AB768" s="412">
        <v>139.99799249677238</v>
      </c>
      <c r="AC768" s="415">
        <v>1.76</v>
      </c>
      <c r="AD768" s="415">
        <v>2.58</v>
      </c>
    </row>
    <row r="769" spans="1:30" s="228" customFormat="1" ht="13.5" hidden="1" customHeight="1">
      <c r="A769" s="414" t="s">
        <v>1296</v>
      </c>
      <c r="B769" s="31" t="s">
        <v>1250</v>
      </c>
      <c r="C769" s="31">
        <v>15</v>
      </c>
      <c r="D769" s="31">
        <v>8</v>
      </c>
      <c r="E769" s="31" t="s">
        <v>302</v>
      </c>
      <c r="F769" s="412">
        <v>10</v>
      </c>
      <c r="G769" s="53">
        <v>735</v>
      </c>
      <c r="H769" s="413">
        <f t="shared" si="30"/>
        <v>37.036854363611447</v>
      </c>
      <c r="I769" s="412">
        <v>18.518427181805723</v>
      </c>
      <c r="J769" s="413">
        <f t="shared" si="31"/>
        <v>32.203085217912239</v>
      </c>
      <c r="K769" s="412">
        <v>16.10154260895612</v>
      </c>
      <c r="L769" s="413">
        <f t="shared" si="32"/>
        <v>37.191253556986673</v>
      </c>
      <c r="M769" s="412">
        <v>18.595626778493337</v>
      </c>
      <c r="N769" s="413">
        <f t="shared" si="33"/>
        <v>43.647446457990114</v>
      </c>
      <c r="O769" s="412">
        <v>21.823723228995057</v>
      </c>
      <c r="P769" s="413">
        <f t="shared" si="34"/>
        <v>225.08721919174147</v>
      </c>
      <c r="Q769" s="412">
        <v>112.54360959587073</v>
      </c>
      <c r="R769" s="53" t="s">
        <v>213</v>
      </c>
      <c r="S769" s="53" t="s">
        <v>194</v>
      </c>
      <c r="T769" s="412">
        <v>87.054668166479189</v>
      </c>
      <c r="U769" s="412">
        <v>89.286839145106867</v>
      </c>
      <c r="V769" s="412">
        <v>89.692688413948261</v>
      </c>
      <c r="W769" s="412">
        <v>40.557184750733136</v>
      </c>
      <c r="X769" s="412">
        <v>51.378299120234601</v>
      </c>
      <c r="Y769" s="412">
        <v>57.976539589442822</v>
      </c>
      <c r="Z769" s="412">
        <v>71.459087755102033</v>
      </c>
      <c r="AA769" s="412">
        <v>143.06941167476512</v>
      </c>
      <c r="AB769" s="412">
        <v>207.8177048657642</v>
      </c>
      <c r="AC769" s="415">
        <v>2</v>
      </c>
      <c r="AD769" s="415">
        <v>2.91</v>
      </c>
    </row>
    <row r="770" spans="1:30" s="228" customFormat="1" ht="13.5" hidden="1" customHeight="1">
      <c r="A770" s="414" t="s">
        <v>1303</v>
      </c>
      <c r="B770" s="31" t="s">
        <v>1250</v>
      </c>
      <c r="C770" s="31">
        <v>10</v>
      </c>
      <c r="D770" s="31">
        <v>8</v>
      </c>
      <c r="E770" s="31" t="s">
        <v>308</v>
      </c>
      <c r="F770" s="412">
        <v>7.5</v>
      </c>
      <c r="G770" s="53">
        <v>725</v>
      </c>
      <c r="H770" s="413">
        <f t="shared" si="30"/>
        <v>21.422740524781339</v>
      </c>
      <c r="I770" s="412">
        <v>10.71137026239067</v>
      </c>
      <c r="J770" s="413">
        <f t="shared" si="31"/>
        <v>21.64356435643564</v>
      </c>
      <c r="K770" s="412">
        <v>10.82178217821782</v>
      </c>
      <c r="L770" s="413">
        <f t="shared" si="32"/>
        <v>26.027722772277226</v>
      </c>
      <c r="M770" s="412">
        <v>13.013861386138613</v>
      </c>
      <c r="N770" s="413">
        <f t="shared" si="33"/>
        <v>31.528712871287127</v>
      </c>
      <c r="O770" s="412">
        <v>15.764356435643563</v>
      </c>
      <c r="P770" s="413">
        <f t="shared" si="34"/>
        <v>154.81101398601396</v>
      </c>
      <c r="Q770" s="412">
        <v>77.405506993006981</v>
      </c>
      <c r="R770" s="53" t="s">
        <v>222</v>
      </c>
      <c r="S770" s="53" t="s">
        <v>194</v>
      </c>
      <c r="T770" s="412">
        <v>86.844193912063147</v>
      </c>
      <c r="U770" s="412">
        <v>88.878015783540036</v>
      </c>
      <c r="V770" s="412">
        <v>89.183089064261566</v>
      </c>
      <c r="W770" s="412">
        <v>45.319209039548021</v>
      </c>
      <c r="X770" s="412">
        <v>55.141242937853107</v>
      </c>
      <c r="Y770" s="412">
        <v>60.396892655367225</v>
      </c>
      <c r="Z770" s="412">
        <v>54.333547758620682</v>
      </c>
      <c r="AA770" s="412">
        <v>95.444665713045566</v>
      </c>
      <c r="AB770" s="412">
        <v>139.99799249677238</v>
      </c>
      <c r="AC770" s="415">
        <v>1.76</v>
      </c>
      <c r="AD770" s="415">
        <v>2.58</v>
      </c>
    </row>
    <row r="771" spans="1:30" s="228" customFormat="1" ht="13.5" hidden="1" customHeight="1">
      <c r="A771" s="414" t="s">
        <v>1304</v>
      </c>
      <c r="B771" s="31" t="s">
        <v>1250</v>
      </c>
      <c r="C771" s="31">
        <v>15</v>
      </c>
      <c r="D771" s="31">
        <v>8</v>
      </c>
      <c r="E771" s="31" t="s">
        <v>310</v>
      </c>
      <c r="F771" s="412">
        <v>10</v>
      </c>
      <c r="G771" s="53">
        <v>735</v>
      </c>
      <c r="H771" s="413">
        <f t="shared" si="30"/>
        <v>37.036854363611447</v>
      </c>
      <c r="I771" s="412">
        <v>18.518427181805723</v>
      </c>
      <c r="J771" s="413">
        <f t="shared" si="31"/>
        <v>32.203085217912239</v>
      </c>
      <c r="K771" s="412">
        <v>16.10154260895612</v>
      </c>
      <c r="L771" s="413">
        <f t="shared" si="32"/>
        <v>37.191253556986673</v>
      </c>
      <c r="M771" s="412">
        <v>18.595626778493337</v>
      </c>
      <c r="N771" s="413">
        <f t="shared" si="33"/>
        <v>43.647446457990114</v>
      </c>
      <c r="O771" s="412">
        <v>21.823723228995057</v>
      </c>
      <c r="P771" s="413">
        <f t="shared" si="34"/>
        <v>225.08721919174147</v>
      </c>
      <c r="Q771" s="412">
        <v>112.54360959587073</v>
      </c>
      <c r="R771" s="53" t="s">
        <v>213</v>
      </c>
      <c r="S771" s="53" t="s">
        <v>194</v>
      </c>
      <c r="T771" s="412">
        <v>87.054668166479189</v>
      </c>
      <c r="U771" s="412">
        <v>89.286839145106867</v>
      </c>
      <c r="V771" s="412">
        <v>89.692688413948261</v>
      </c>
      <c r="W771" s="412">
        <v>40.557184750733136</v>
      </c>
      <c r="X771" s="412">
        <v>51.378299120234601</v>
      </c>
      <c r="Y771" s="412">
        <v>57.976539589442822</v>
      </c>
      <c r="Z771" s="412">
        <v>71.459087755102033</v>
      </c>
      <c r="AA771" s="412">
        <v>143.06941167476512</v>
      </c>
      <c r="AB771" s="412">
        <v>207.8177048657642</v>
      </c>
      <c r="AC771" s="415">
        <v>2</v>
      </c>
      <c r="AD771" s="415">
        <v>2.91</v>
      </c>
    </row>
    <row r="772" spans="1:30" s="228" customFormat="1" ht="13.5" hidden="1" customHeight="1">
      <c r="A772" s="414" t="s">
        <v>1315</v>
      </c>
      <c r="B772" s="31" t="s">
        <v>1250</v>
      </c>
      <c r="C772" s="31">
        <v>20</v>
      </c>
      <c r="D772" s="31">
        <v>8</v>
      </c>
      <c r="E772" s="31" t="s">
        <v>312</v>
      </c>
      <c r="F772" s="412">
        <v>15</v>
      </c>
      <c r="G772" s="53">
        <v>734</v>
      </c>
      <c r="H772" s="413">
        <v>29.2</v>
      </c>
      <c r="I772" s="412">
        <v>14.6</v>
      </c>
      <c r="J772" s="413">
        <v>39.6</v>
      </c>
      <c r="K772" s="412">
        <v>19.8</v>
      </c>
      <c r="L772" s="413">
        <v>48.2</v>
      </c>
      <c r="M772" s="412">
        <v>24.1</v>
      </c>
      <c r="N772" s="413">
        <v>60.4</v>
      </c>
      <c r="O772" s="412">
        <v>30.2</v>
      </c>
      <c r="P772" s="413">
        <v>202</v>
      </c>
      <c r="Q772" s="412">
        <v>101</v>
      </c>
      <c r="R772" s="53" t="s">
        <v>231</v>
      </c>
      <c r="S772" s="53" t="s">
        <v>194</v>
      </c>
      <c r="T772" s="412">
        <v>88.47</v>
      </c>
      <c r="U772" s="412">
        <v>90.4</v>
      </c>
      <c r="V772" s="412">
        <v>90.2</v>
      </c>
      <c r="W772" s="412">
        <v>51.07</v>
      </c>
      <c r="X772" s="412">
        <v>61.82</v>
      </c>
      <c r="Y772" s="412">
        <v>65.87</v>
      </c>
      <c r="Z772" s="412">
        <v>196.91</v>
      </c>
      <c r="AA772" s="412">
        <v>324.02</v>
      </c>
      <c r="AB772" s="412">
        <v>490.78</v>
      </c>
      <c r="AC772" s="415">
        <v>1.65</v>
      </c>
      <c r="AD772" s="415">
        <v>2.5</v>
      </c>
    </row>
    <row r="773" spans="1:30" s="228" customFormat="1" ht="13.5" hidden="1" customHeight="1">
      <c r="A773" s="414" t="s">
        <v>1316</v>
      </c>
      <c r="B773" s="31" t="s">
        <v>1250</v>
      </c>
      <c r="C773" s="31">
        <v>25</v>
      </c>
      <c r="D773" s="31">
        <v>8</v>
      </c>
      <c r="E773" s="31" t="s">
        <v>322</v>
      </c>
      <c r="F773" s="412">
        <v>20</v>
      </c>
      <c r="G773" s="53">
        <v>734</v>
      </c>
      <c r="H773" s="413">
        <v>40.799999999999997</v>
      </c>
      <c r="I773" s="412">
        <v>20.399999999999999</v>
      </c>
      <c r="J773" s="413">
        <v>51.3</v>
      </c>
      <c r="K773" s="412">
        <v>25.6</v>
      </c>
      <c r="L773" s="413">
        <v>63.5</v>
      </c>
      <c r="M773" s="412">
        <v>31.7</v>
      </c>
      <c r="N773" s="413">
        <v>78.3</v>
      </c>
      <c r="O773" s="412">
        <v>39.200000000000003</v>
      </c>
      <c r="P773" s="413">
        <v>251</v>
      </c>
      <c r="Q773" s="412">
        <v>125</v>
      </c>
      <c r="R773" s="53" t="s">
        <v>231</v>
      </c>
      <c r="S773" s="53" t="s">
        <v>194</v>
      </c>
      <c r="T773" s="412">
        <v>89.58</v>
      </c>
      <c r="U773" s="412">
        <v>90.71</v>
      </c>
      <c r="V773" s="412">
        <v>90.2</v>
      </c>
      <c r="W773" s="412">
        <v>50.65</v>
      </c>
      <c r="X773" s="412">
        <v>60.69</v>
      </c>
      <c r="Y773" s="412">
        <v>65.7</v>
      </c>
      <c r="Z773" s="412">
        <v>262.33</v>
      </c>
      <c r="AA773" s="412">
        <v>504.34</v>
      </c>
      <c r="AB773" s="412">
        <v>662.96</v>
      </c>
      <c r="AC773" s="415">
        <v>1.92</v>
      </c>
      <c r="AD773" s="415">
        <v>2.52</v>
      </c>
    </row>
    <row r="774" spans="1:30" s="228" customFormat="1" ht="13.5" hidden="1" customHeight="1">
      <c r="A774" s="414" t="s">
        <v>1323</v>
      </c>
      <c r="B774" s="31" t="s">
        <v>1250</v>
      </c>
      <c r="C774" s="31">
        <v>20</v>
      </c>
      <c r="D774" s="31">
        <v>8</v>
      </c>
      <c r="E774" s="31" t="s">
        <v>334</v>
      </c>
      <c r="F774" s="412">
        <v>15</v>
      </c>
      <c r="G774" s="53">
        <v>734</v>
      </c>
      <c r="H774" s="413">
        <v>29.2</v>
      </c>
      <c r="I774" s="412">
        <v>14.6</v>
      </c>
      <c r="J774" s="413">
        <v>39.6</v>
      </c>
      <c r="K774" s="412">
        <v>19.8</v>
      </c>
      <c r="L774" s="413">
        <v>48.2</v>
      </c>
      <c r="M774" s="412">
        <v>24.1</v>
      </c>
      <c r="N774" s="413">
        <v>60.4</v>
      </c>
      <c r="O774" s="412">
        <v>30.2</v>
      </c>
      <c r="P774" s="413">
        <v>202</v>
      </c>
      <c r="Q774" s="412">
        <v>101</v>
      </c>
      <c r="R774" s="53" t="s">
        <v>231</v>
      </c>
      <c r="S774" s="53" t="s">
        <v>194</v>
      </c>
      <c r="T774" s="412">
        <v>88.47</v>
      </c>
      <c r="U774" s="412">
        <v>90.4</v>
      </c>
      <c r="V774" s="412">
        <v>90.2</v>
      </c>
      <c r="W774" s="412">
        <v>51.07</v>
      </c>
      <c r="X774" s="412">
        <v>61.82</v>
      </c>
      <c r="Y774" s="412">
        <v>65.87</v>
      </c>
      <c r="Z774" s="412">
        <v>196.91</v>
      </c>
      <c r="AA774" s="412">
        <v>324.02</v>
      </c>
      <c r="AB774" s="412">
        <v>490.78</v>
      </c>
      <c r="AC774" s="415">
        <v>1.65</v>
      </c>
      <c r="AD774" s="415">
        <v>2.5</v>
      </c>
    </row>
    <row r="775" spans="1:30" s="228" customFormat="1" ht="13.5" hidden="1" customHeight="1">
      <c r="A775" s="414" t="s">
        <v>1324</v>
      </c>
      <c r="B775" s="31" t="s">
        <v>1250</v>
      </c>
      <c r="C775" s="31">
        <v>25</v>
      </c>
      <c r="D775" s="31">
        <v>8</v>
      </c>
      <c r="E775" s="31" t="s">
        <v>336</v>
      </c>
      <c r="F775" s="412">
        <v>20</v>
      </c>
      <c r="G775" s="53">
        <v>734</v>
      </c>
      <c r="H775" s="413">
        <v>40.799999999999997</v>
      </c>
      <c r="I775" s="412">
        <v>20.399999999999999</v>
      </c>
      <c r="J775" s="413">
        <v>51.3</v>
      </c>
      <c r="K775" s="412">
        <v>25.6</v>
      </c>
      <c r="L775" s="413">
        <v>63.5</v>
      </c>
      <c r="M775" s="412">
        <v>31.7</v>
      </c>
      <c r="N775" s="413">
        <v>78.3</v>
      </c>
      <c r="O775" s="412">
        <v>39.200000000000003</v>
      </c>
      <c r="P775" s="413">
        <v>251</v>
      </c>
      <c r="Q775" s="412">
        <v>125</v>
      </c>
      <c r="R775" s="53" t="s">
        <v>231</v>
      </c>
      <c r="S775" s="53" t="s">
        <v>194</v>
      </c>
      <c r="T775" s="412">
        <v>89.58</v>
      </c>
      <c r="U775" s="412">
        <v>90.71</v>
      </c>
      <c r="V775" s="412">
        <v>90.2</v>
      </c>
      <c r="W775" s="412">
        <v>50.65</v>
      </c>
      <c r="X775" s="412">
        <v>60.69</v>
      </c>
      <c r="Y775" s="412">
        <v>65.7</v>
      </c>
      <c r="Z775" s="412">
        <v>262.33</v>
      </c>
      <c r="AA775" s="412">
        <v>504.34</v>
      </c>
      <c r="AB775" s="412">
        <v>662.96</v>
      </c>
      <c r="AC775" s="415">
        <v>1.92</v>
      </c>
      <c r="AD775" s="415">
        <v>2.52</v>
      </c>
    </row>
    <row r="776" spans="1:30" s="228" customFormat="1" ht="13.5" hidden="1" customHeight="1">
      <c r="A776" s="414" t="s">
        <v>1329</v>
      </c>
      <c r="B776" s="31" t="s">
        <v>1250</v>
      </c>
      <c r="C776" s="31">
        <v>30</v>
      </c>
      <c r="D776" s="31">
        <v>8</v>
      </c>
      <c r="E776" s="31" t="s">
        <v>340</v>
      </c>
      <c r="F776" s="412">
        <v>25</v>
      </c>
      <c r="G776" s="53">
        <v>735</v>
      </c>
      <c r="H776" s="413">
        <v>36.1</v>
      </c>
      <c r="I776" s="412">
        <v>18</v>
      </c>
      <c r="J776" s="413">
        <v>51.3</v>
      </c>
      <c r="K776" s="412">
        <v>25.7</v>
      </c>
      <c r="L776" s="413">
        <v>65</v>
      </c>
      <c r="M776" s="412">
        <v>32.5</v>
      </c>
      <c r="N776" s="413">
        <v>82.7</v>
      </c>
      <c r="O776" s="412">
        <v>41.3</v>
      </c>
      <c r="P776" s="413">
        <v>270</v>
      </c>
      <c r="Q776" s="412">
        <v>135</v>
      </c>
      <c r="R776" s="53" t="s">
        <v>231</v>
      </c>
      <c r="S776" s="53" t="s">
        <v>194</v>
      </c>
      <c r="T776" s="412">
        <v>91.51</v>
      </c>
      <c r="U776" s="412">
        <v>91.41</v>
      </c>
      <c r="V776" s="412">
        <v>90.1</v>
      </c>
      <c r="W776" s="412">
        <v>62.31</v>
      </c>
      <c r="X776" s="412">
        <v>73.86</v>
      </c>
      <c r="Y776" s="412">
        <v>78.25</v>
      </c>
      <c r="Z776" s="412">
        <v>327.52999999999997</v>
      </c>
      <c r="AA776" s="412">
        <v>484</v>
      </c>
      <c r="AB776" s="412">
        <v>653.47</v>
      </c>
      <c r="AC776" s="415">
        <v>1.48</v>
      </c>
      <c r="AD776" s="415">
        <v>2</v>
      </c>
    </row>
    <row r="777" spans="1:30" s="228" customFormat="1" ht="13.5" hidden="1" customHeight="1">
      <c r="A777" s="414" t="s">
        <v>1330</v>
      </c>
      <c r="B777" s="31" t="s">
        <v>1250</v>
      </c>
      <c r="C777" s="31">
        <v>40</v>
      </c>
      <c r="D777" s="31">
        <v>8</v>
      </c>
      <c r="E777" s="31" t="s">
        <v>343</v>
      </c>
      <c r="F777" s="412">
        <v>30</v>
      </c>
      <c r="G777" s="53">
        <v>734</v>
      </c>
      <c r="H777" s="413">
        <v>46.1</v>
      </c>
      <c r="I777" s="412">
        <v>23</v>
      </c>
      <c r="J777" s="413">
        <v>61.5</v>
      </c>
      <c r="K777" s="412">
        <v>30.7</v>
      </c>
      <c r="L777" s="413">
        <v>77.2</v>
      </c>
      <c r="M777" s="412">
        <v>38.6</v>
      </c>
      <c r="N777" s="413">
        <v>97.4</v>
      </c>
      <c r="O777" s="412">
        <v>48.7</v>
      </c>
      <c r="P777" s="413">
        <v>343</v>
      </c>
      <c r="Q777" s="412">
        <v>172</v>
      </c>
      <c r="R777" s="53" t="s">
        <v>231</v>
      </c>
      <c r="S777" s="53" t="s">
        <v>194</v>
      </c>
      <c r="T777" s="412">
        <v>90.6</v>
      </c>
      <c r="U777" s="412">
        <v>91</v>
      </c>
      <c r="V777" s="412">
        <v>90.1</v>
      </c>
      <c r="W777" s="412">
        <v>62.71</v>
      </c>
      <c r="X777" s="412">
        <v>74.319999999999993</v>
      </c>
      <c r="Y777" s="412">
        <v>79.19</v>
      </c>
      <c r="Z777" s="412">
        <v>394.55</v>
      </c>
      <c r="AA777" s="412">
        <v>650.76</v>
      </c>
      <c r="AB777" s="412">
        <v>867.68</v>
      </c>
      <c r="AC777" s="415">
        <v>1.65</v>
      </c>
      <c r="AD777" s="415">
        <v>2.2000000000000002</v>
      </c>
    </row>
    <row r="778" spans="1:30" s="228" customFormat="1" ht="13.5" hidden="1" customHeight="1">
      <c r="A778" s="414" t="s">
        <v>1337</v>
      </c>
      <c r="B778" s="31" t="s">
        <v>1250</v>
      </c>
      <c r="C778" s="31">
        <v>30</v>
      </c>
      <c r="D778" s="31">
        <v>8</v>
      </c>
      <c r="E778" s="31" t="s">
        <v>354</v>
      </c>
      <c r="F778" s="412">
        <v>25</v>
      </c>
      <c r="G778" s="53">
        <v>735</v>
      </c>
      <c r="H778" s="413">
        <v>36.1</v>
      </c>
      <c r="I778" s="412">
        <v>18</v>
      </c>
      <c r="J778" s="413">
        <v>51.3</v>
      </c>
      <c r="K778" s="412">
        <v>25.7</v>
      </c>
      <c r="L778" s="413">
        <v>65</v>
      </c>
      <c r="M778" s="412">
        <v>32.5</v>
      </c>
      <c r="N778" s="413">
        <v>82.7</v>
      </c>
      <c r="O778" s="412">
        <v>41.3</v>
      </c>
      <c r="P778" s="413">
        <v>270</v>
      </c>
      <c r="Q778" s="412">
        <v>135</v>
      </c>
      <c r="R778" s="53" t="s">
        <v>231</v>
      </c>
      <c r="S778" s="53" t="s">
        <v>194</v>
      </c>
      <c r="T778" s="412">
        <v>91.51</v>
      </c>
      <c r="U778" s="412">
        <v>91.41</v>
      </c>
      <c r="V778" s="412">
        <v>90.1</v>
      </c>
      <c r="W778" s="412">
        <v>62.31</v>
      </c>
      <c r="X778" s="412">
        <v>73.86</v>
      </c>
      <c r="Y778" s="412">
        <v>78.25</v>
      </c>
      <c r="Z778" s="412">
        <v>327.52999999999997</v>
      </c>
      <c r="AA778" s="412">
        <v>484</v>
      </c>
      <c r="AB778" s="412">
        <v>653.47</v>
      </c>
      <c r="AC778" s="415">
        <v>1.48</v>
      </c>
      <c r="AD778" s="415">
        <v>2</v>
      </c>
    </row>
    <row r="779" spans="1:30" s="228" customFormat="1" ht="13.5" hidden="1" customHeight="1">
      <c r="A779" s="414" t="s">
        <v>1338</v>
      </c>
      <c r="B779" s="31" t="s">
        <v>1250</v>
      </c>
      <c r="C779" s="31">
        <v>40</v>
      </c>
      <c r="D779" s="31">
        <v>8</v>
      </c>
      <c r="E779" s="31" t="s">
        <v>356</v>
      </c>
      <c r="F779" s="412">
        <v>30</v>
      </c>
      <c r="G779" s="53">
        <v>734</v>
      </c>
      <c r="H779" s="413">
        <v>46.1</v>
      </c>
      <c r="I779" s="412">
        <v>23</v>
      </c>
      <c r="J779" s="413">
        <v>61.5</v>
      </c>
      <c r="K779" s="412">
        <v>30.7</v>
      </c>
      <c r="L779" s="413">
        <v>77.2</v>
      </c>
      <c r="M779" s="412">
        <v>38.6</v>
      </c>
      <c r="N779" s="413">
        <v>97.4</v>
      </c>
      <c r="O779" s="412">
        <v>48.7</v>
      </c>
      <c r="P779" s="413">
        <v>343</v>
      </c>
      <c r="Q779" s="412">
        <v>172</v>
      </c>
      <c r="R779" s="53" t="s">
        <v>231</v>
      </c>
      <c r="S779" s="53" t="s">
        <v>194</v>
      </c>
      <c r="T779" s="412">
        <v>90.6</v>
      </c>
      <c r="U779" s="412">
        <v>91</v>
      </c>
      <c r="V779" s="412">
        <v>90.1</v>
      </c>
      <c r="W779" s="412">
        <v>62.71</v>
      </c>
      <c r="X779" s="412">
        <v>74.319999999999993</v>
      </c>
      <c r="Y779" s="412">
        <v>79.19</v>
      </c>
      <c r="Z779" s="412">
        <v>394.55</v>
      </c>
      <c r="AA779" s="412">
        <v>650.76</v>
      </c>
      <c r="AB779" s="412">
        <v>867.68</v>
      </c>
      <c r="AC779" s="415">
        <v>1.65</v>
      </c>
      <c r="AD779" s="415">
        <v>2.2000000000000002</v>
      </c>
    </row>
    <row r="780" spans="1:30" s="228" customFormat="1" ht="13.5" hidden="1" customHeight="1">
      <c r="A780" s="414" t="s">
        <v>1342</v>
      </c>
      <c r="B780" s="31" t="s">
        <v>1250</v>
      </c>
      <c r="C780" s="31">
        <v>50</v>
      </c>
      <c r="D780" s="31">
        <v>8</v>
      </c>
      <c r="E780" s="31" t="s">
        <v>363</v>
      </c>
      <c r="F780" s="412">
        <v>40</v>
      </c>
      <c r="G780" s="53">
        <v>730</v>
      </c>
      <c r="H780" s="413">
        <f t="shared" ref="H780:H783" si="35">I780*2</f>
        <v>55.002859370938396</v>
      </c>
      <c r="I780" s="412">
        <v>27.501429685469198</v>
      </c>
      <c r="J780" s="413">
        <f t="shared" ref="J780:J783" si="36">K780*2</f>
        <v>77.619879218843963</v>
      </c>
      <c r="K780" s="412">
        <v>38.809939609421981</v>
      </c>
      <c r="L780" s="413">
        <f t="shared" ref="L780:L783" si="37">M780*2</f>
        <v>101.47300724164076</v>
      </c>
      <c r="M780" s="412">
        <v>50.736503620820379</v>
      </c>
      <c r="N780" s="413">
        <f t="shared" ref="N780:N783" si="38">O780*2</f>
        <v>130.64395702073151</v>
      </c>
      <c r="O780" s="412">
        <v>65.321978510365753</v>
      </c>
      <c r="P780" s="413">
        <f t="shared" ref="P780:P783" si="39">Q780*2</f>
        <v>683.35034174731004</v>
      </c>
      <c r="Q780" s="412">
        <v>341.67517087365502</v>
      </c>
      <c r="R780" s="53" t="s">
        <v>231</v>
      </c>
      <c r="S780" s="53" t="s">
        <v>194</v>
      </c>
      <c r="T780" s="412">
        <v>93.206986899563333</v>
      </c>
      <c r="U780" s="412">
        <v>92.803493449781655</v>
      </c>
      <c r="V780" s="412">
        <v>91.492139737991266</v>
      </c>
      <c r="W780" s="412">
        <v>63.005181347150256</v>
      </c>
      <c r="X780" s="412">
        <v>72.357512953367873</v>
      </c>
      <c r="Y780" s="412">
        <v>76.196891191709852</v>
      </c>
      <c r="Z780" s="412">
        <v>287.79413424657531</v>
      </c>
      <c r="AA780" s="412">
        <v>402.65726375825335</v>
      </c>
      <c r="AB780" s="412">
        <v>577.79238111867141</v>
      </c>
      <c r="AC780" s="415">
        <v>1.4</v>
      </c>
      <c r="AD780" s="415">
        <v>2.0099999999999998</v>
      </c>
    </row>
    <row r="781" spans="1:30" s="228" customFormat="1" ht="13.5" hidden="1" customHeight="1">
      <c r="A781" s="414" t="s">
        <v>1343</v>
      </c>
      <c r="B781" s="31" t="s">
        <v>1250</v>
      </c>
      <c r="C781" s="31">
        <v>60</v>
      </c>
      <c r="D781" s="31">
        <v>8</v>
      </c>
      <c r="E781" s="31" t="s">
        <v>360</v>
      </c>
      <c r="F781" s="412">
        <v>50</v>
      </c>
      <c r="G781" s="53">
        <v>730</v>
      </c>
      <c r="H781" s="413">
        <f t="shared" si="35"/>
        <v>59.734693877551024</v>
      </c>
      <c r="I781" s="412">
        <v>29.867346938775512</v>
      </c>
      <c r="J781" s="413">
        <f t="shared" si="36"/>
        <v>91.447925045107723</v>
      </c>
      <c r="K781" s="412">
        <v>45.723962522553862</v>
      </c>
      <c r="L781" s="413">
        <f t="shared" si="37"/>
        <v>121.73161453011892</v>
      </c>
      <c r="M781" s="412">
        <v>60.865807265059459</v>
      </c>
      <c r="N781" s="413">
        <f t="shared" si="38"/>
        <v>158.58411773657093</v>
      </c>
      <c r="O781" s="412">
        <v>79.292058868285466</v>
      </c>
      <c r="P781" s="413">
        <f t="shared" si="39"/>
        <v>821.48725824504777</v>
      </c>
      <c r="Q781" s="412">
        <v>410.74362912252388</v>
      </c>
      <c r="R781" s="53" t="s">
        <v>2179</v>
      </c>
      <c r="S781" s="53" t="s">
        <v>194</v>
      </c>
      <c r="T781" s="412">
        <v>93.924752475247544</v>
      </c>
      <c r="U781" s="412">
        <v>92.501650165016514</v>
      </c>
      <c r="V781" s="412">
        <v>91.180198019801992</v>
      </c>
      <c r="W781" s="412">
        <v>51.351351351351354</v>
      </c>
      <c r="X781" s="412">
        <v>57.915057915057915</v>
      </c>
      <c r="Y781" s="412">
        <v>60.308880308880305</v>
      </c>
      <c r="Z781" s="412">
        <v>359.74266780821915</v>
      </c>
      <c r="AA781" s="412">
        <v>488.10899420674667</v>
      </c>
      <c r="AB781" s="412">
        <v>694.62017909011763</v>
      </c>
      <c r="AC781" s="415">
        <v>1.36</v>
      </c>
      <c r="AD781" s="415">
        <v>1.93</v>
      </c>
    </row>
    <row r="782" spans="1:30" s="228" customFormat="1" ht="13.5" hidden="1" customHeight="1">
      <c r="A782" s="414" t="s">
        <v>1349</v>
      </c>
      <c r="B782" s="31" t="s">
        <v>1250</v>
      </c>
      <c r="C782" s="31">
        <v>50</v>
      </c>
      <c r="D782" s="31">
        <v>8</v>
      </c>
      <c r="E782" s="31" t="s">
        <v>1347</v>
      </c>
      <c r="F782" s="412">
        <v>40</v>
      </c>
      <c r="G782" s="53">
        <v>730</v>
      </c>
      <c r="H782" s="413">
        <f t="shared" si="35"/>
        <v>55.002859370938396</v>
      </c>
      <c r="I782" s="412">
        <v>27.501429685469198</v>
      </c>
      <c r="J782" s="413">
        <f t="shared" si="36"/>
        <v>77.619879218843963</v>
      </c>
      <c r="K782" s="412">
        <v>38.809939609421981</v>
      </c>
      <c r="L782" s="413">
        <f t="shared" si="37"/>
        <v>101.47300724164076</v>
      </c>
      <c r="M782" s="412">
        <v>50.736503620820379</v>
      </c>
      <c r="N782" s="413">
        <f t="shared" si="38"/>
        <v>130.64395702073151</v>
      </c>
      <c r="O782" s="412">
        <v>65.321978510365753</v>
      </c>
      <c r="P782" s="413">
        <f t="shared" si="39"/>
        <v>683.35034174731004</v>
      </c>
      <c r="Q782" s="412">
        <v>341.67517087365502</v>
      </c>
      <c r="R782" s="53" t="s">
        <v>231</v>
      </c>
      <c r="S782" s="53" t="s">
        <v>194</v>
      </c>
      <c r="T782" s="412">
        <v>93.206986899563333</v>
      </c>
      <c r="U782" s="412">
        <v>92.803493449781655</v>
      </c>
      <c r="V782" s="412">
        <v>91.492139737991266</v>
      </c>
      <c r="W782" s="412">
        <v>63.005181347150256</v>
      </c>
      <c r="X782" s="412">
        <v>72.357512953367873</v>
      </c>
      <c r="Y782" s="412">
        <v>76.196891191709852</v>
      </c>
      <c r="Z782" s="412">
        <v>287.79413424657531</v>
      </c>
      <c r="AA782" s="412">
        <v>402.65726375825335</v>
      </c>
      <c r="AB782" s="412">
        <v>577.79238111867141</v>
      </c>
      <c r="AC782" s="415">
        <v>1.4</v>
      </c>
      <c r="AD782" s="415">
        <v>2.0099999999999998</v>
      </c>
    </row>
    <row r="783" spans="1:30" s="228" customFormat="1" ht="13.5" hidden="1" customHeight="1">
      <c r="A783" s="414" t="s">
        <v>1350</v>
      </c>
      <c r="B783" s="31" t="s">
        <v>1250</v>
      </c>
      <c r="C783" s="31">
        <v>60</v>
      </c>
      <c r="D783" s="31">
        <v>8</v>
      </c>
      <c r="E783" s="31" t="s">
        <v>375</v>
      </c>
      <c r="F783" s="412">
        <v>50</v>
      </c>
      <c r="G783" s="53">
        <v>730</v>
      </c>
      <c r="H783" s="413">
        <f t="shared" si="35"/>
        <v>59.734693877551024</v>
      </c>
      <c r="I783" s="412">
        <v>29.867346938775512</v>
      </c>
      <c r="J783" s="413">
        <f t="shared" si="36"/>
        <v>91.447925045107723</v>
      </c>
      <c r="K783" s="412">
        <v>45.723962522553862</v>
      </c>
      <c r="L783" s="413">
        <f t="shared" si="37"/>
        <v>121.73161453011892</v>
      </c>
      <c r="M783" s="412">
        <v>60.865807265059459</v>
      </c>
      <c r="N783" s="413">
        <f t="shared" si="38"/>
        <v>158.58411773657093</v>
      </c>
      <c r="O783" s="412">
        <v>79.292058868285466</v>
      </c>
      <c r="P783" s="413">
        <f t="shared" si="39"/>
        <v>821.48725824504777</v>
      </c>
      <c r="Q783" s="412">
        <v>410.74362912252388</v>
      </c>
      <c r="R783" s="53" t="s">
        <v>2179</v>
      </c>
      <c r="S783" s="53" t="s">
        <v>194</v>
      </c>
      <c r="T783" s="412">
        <v>93.924752475247544</v>
      </c>
      <c r="U783" s="412">
        <v>92.501650165016514</v>
      </c>
      <c r="V783" s="412">
        <v>91.180198019801992</v>
      </c>
      <c r="W783" s="412">
        <v>51.351351351351354</v>
      </c>
      <c r="X783" s="412">
        <v>57.915057915057915</v>
      </c>
      <c r="Y783" s="412">
        <v>60.308880308880305</v>
      </c>
      <c r="Z783" s="412">
        <v>359.74266780821915</v>
      </c>
      <c r="AA783" s="412">
        <v>488.10899420674667</v>
      </c>
      <c r="AB783" s="412">
        <v>694.62017909011763</v>
      </c>
      <c r="AC783" s="415">
        <v>1.36</v>
      </c>
      <c r="AD783" s="415">
        <v>1.93</v>
      </c>
    </row>
    <row r="784" spans="1:30" s="228" customFormat="1" ht="13.5" hidden="1" customHeight="1">
      <c r="A784" s="414" t="s">
        <v>1361</v>
      </c>
      <c r="B784" s="31" t="s">
        <v>1250</v>
      </c>
      <c r="C784" s="31">
        <v>75</v>
      </c>
      <c r="D784" s="31">
        <v>8</v>
      </c>
      <c r="E784" s="31" t="s">
        <v>378</v>
      </c>
      <c r="F784" s="412">
        <v>60</v>
      </c>
      <c r="G784" s="53">
        <v>730</v>
      </c>
      <c r="H784" s="413">
        <f>I784*2</f>
        <v>74.705450989978004</v>
      </c>
      <c r="I784" s="412">
        <v>37.352725494989002</v>
      </c>
      <c r="J784" s="413">
        <f>K784*2</f>
        <v>108.25272009737027</v>
      </c>
      <c r="K784" s="412">
        <v>54.126360048685136</v>
      </c>
      <c r="L784" s="413">
        <f>M784*2</f>
        <v>142.92590270350018</v>
      </c>
      <c r="M784" s="412">
        <v>71.462951351750092</v>
      </c>
      <c r="N784" s="413">
        <f>O784*2</f>
        <v>183.25024895806442</v>
      </c>
      <c r="O784" s="412">
        <v>91.625124479032209</v>
      </c>
      <c r="P784" s="413">
        <f>Q784*2</f>
        <v>1040.7924634077976</v>
      </c>
      <c r="Q784" s="412">
        <v>520.39623170389882</v>
      </c>
      <c r="R784" s="53" t="s">
        <v>2179</v>
      </c>
      <c r="S784" s="53" t="s">
        <v>194</v>
      </c>
      <c r="T784" s="412">
        <v>92.590291262135921</v>
      </c>
      <c r="U784" s="412">
        <v>93.196116504854359</v>
      </c>
      <c r="V784" s="412">
        <v>92.792233009708738</v>
      </c>
      <c r="W784" s="412">
        <v>67.990074441687341</v>
      </c>
      <c r="X784" s="412">
        <v>76.724565756823822</v>
      </c>
      <c r="Y784" s="412">
        <v>80.099255583126563</v>
      </c>
      <c r="Z784" s="412">
        <v>431.69120136986299</v>
      </c>
      <c r="AA784" s="412">
        <v>575.79845522040944</v>
      </c>
      <c r="AB784" s="412">
        <v>870.02700035580858</v>
      </c>
      <c r="AC784" s="415">
        <v>1.33</v>
      </c>
      <c r="AD784" s="415">
        <v>2.02</v>
      </c>
    </row>
    <row r="785" spans="1:30" s="228" customFormat="1" ht="13.5" hidden="1" customHeight="1">
      <c r="A785" s="414" t="s">
        <v>1362</v>
      </c>
      <c r="B785" s="31" t="s">
        <v>1250</v>
      </c>
      <c r="C785" s="31">
        <v>100</v>
      </c>
      <c r="D785" s="31">
        <v>8</v>
      </c>
      <c r="E785" s="31" t="s">
        <v>383</v>
      </c>
      <c r="F785" s="412">
        <v>75</v>
      </c>
      <c r="G785" s="53">
        <v>735</v>
      </c>
      <c r="H785" s="413">
        <f>I785*2</f>
        <v>94.088887216347416</v>
      </c>
      <c r="I785" s="412">
        <v>47.044443608173708</v>
      </c>
      <c r="J785" s="413">
        <f>K785*2</f>
        <v>135.33362941168309</v>
      </c>
      <c r="K785" s="412">
        <v>67.666814705841546</v>
      </c>
      <c r="L785" s="413">
        <f>M785*2</f>
        <v>177.27650479508142</v>
      </c>
      <c r="M785" s="412">
        <v>88.638252397540711</v>
      </c>
      <c r="N785" s="413">
        <f>O785*2</f>
        <v>225.56970563335327</v>
      </c>
      <c r="O785" s="412">
        <v>112.78485281667663</v>
      </c>
      <c r="P785" s="413">
        <f>Q785*2</f>
        <v>1391.5443155791181</v>
      </c>
      <c r="Q785" s="412">
        <v>695.77215778955906</v>
      </c>
      <c r="R785" s="53" t="s">
        <v>231</v>
      </c>
      <c r="S785" s="53" t="s">
        <v>194</v>
      </c>
      <c r="T785" s="412">
        <v>92.978548212351029</v>
      </c>
      <c r="U785" s="412">
        <v>93.896099674972902</v>
      </c>
      <c r="V785" s="412">
        <v>93.692199349945824</v>
      </c>
      <c r="W785" s="412">
        <v>67.732758620689651</v>
      </c>
      <c r="X785" s="412">
        <v>76.910098522167473</v>
      </c>
      <c r="Y785" s="412">
        <v>80.600985221674875</v>
      </c>
      <c r="Z785" s="412">
        <v>535.94315816326537</v>
      </c>
      <c r="AA785" s="412">
        <v>733.15622878151271</v>
      </c>
      <c r="AB785" s="412">
        <v>1154.3787697234739</v>
      </c>
      <c r="AC785" s="415">
        <v>1.37</v>
      </c>
      <c r="AD785" s="415">
        <v>2.15</v>
      </c>
    </row>
    <row r="786" spans="1:30" s="228" customFormat="1" ht="13.5" hidden="1" customHeight="1">
      <c r="A786" s="414" t="s">
        <v>1363</v>
      </c>
      <c r="B786" s="31" t="s">
        <v>1250</v>
      </c>
      <c r="C786" s="31">
        <v>125</v>
      </c>
      <c r="D786" s="31">
        <v>8</v>
      </c>
      <c r="E786" s="31" t="s">
        <v>1364</v>
      </c>
      <c r="F786" s="412">
        <v>100</v>
      </c>
      <c r="G786" s="53">
        <v>735</v>
      </c>
      <c r="H786" s="413">
        <f>I786*2</f>
        <v>105.96813885751649</v>
      </c>
      <c r="I786" s="412">
        <v>52.984069428758247</v>
      </c>
      <c r="J786" s="413">
        <f>K786*2</f>
        <v>173.82382416196558</v>
      </c>
      <c r="K786" s="412">
        <v>86.911912080982788</v>
      </c>
      <c r="L786" s="413">
        <f>M786*2</f>
        <v>230.22585548761953</v>
      </c>
      <c r="M786" s="412">
        <v>115.11292774380976</v>
      </c>
      <c r="N786" s="413">
        <f>O786*2</f>
        <v>295.74696258262111</v>
      </c>
      <c r="O786" s="412">
        <v>147.87348129131055</v>
      </c>
      <c r="P786" s="413">
        <f>Q786*2</f>
        <v>1739.9652976631016</v>
      </c>
      <c r="Q786" s="412">
        <v>869.98264883155082</v>
      </c>
      <c r="R786" s="53" t="s">
        <v>231</v>
      </c>
      <c r="S786" s="53" t="s">
        <v>194</v>
      </c>
      <c r="T786" s="412">
        <v>94.8</v>
      </c>
      <c r="U786" s="412">
        <v>94.5</v>
      </c>
      <c r="V786" s="412">
        <v>93.6</v>
      </c>
      <c r="W786" s="412">
        <v>69.095415117719938</v>
      </c>
      <c r="X786" s="412">
        <v>78.545229244113983</v>
      </c>
      <c r="Y786" s="412">
        <v>82.203221809169762</v>
      </c>
      <c r="Z786" s="412">
        <v>714.59087755102041</v>
      </c>
      <c r="AA786" s="412">
        <v>916.76178211956994</v>
      </c>
      <c r="AB786" s="412">
        <v>1442.8487937437269</v>
      </c>
      <c r="AC786" s="415">
        <v>1.28</v>
      </c>
      <c r="AD786" s="415">
        <v>2.02</v>
      </c>
    </row>
    <row r="787" spans="1:30" s="228" customFormat="1" ht="13.5" hidden="1" customHeight="1">
      <c r="A787" s="414" t="s">
        <v>1365</v>
      </c>
      <c r="B787" s="31" t="s">
        <v>1250</v>
      </c>
      <c r="C787" s="31">
        <v>150</v>
      </c>
      <c r="D787" s="31">
        <v>8</v>
      </c>
      <c r="E787" s="31" t="s">
        <v>400</v>
      </c>
      <c r="F787" s="412">
        <v>125</v>
      </c>
      <c r="G787" s="53">
        <v>730</v>
      </c>
      <c r="H787" s="413">
        <f>I787*2</f>
        <v>140.15225195406981</v>
      </c>
      <c r="I787" s="412">
        <v>70.076125977034906</v>
      </c>
      <c r="J787" s="413">
        <f>K787*2</f>
        <v>224.35296550188477</v>
      </c>
      <c r="K787" s="412">
        <v>112.17648275094238</v>
      </c>
      <c r="L787" s="413">
        <f>M787*2</f>
        <v>294.50320487331601</v>
      </c>
      <c r="M787" s="412">
        <v>147.251602436658</v>
      </c>
      <c r="N787" s="413">
        <f>O787*2</f>
        <v>376.50654493979926</v>
      </c>
      <c r="O787" s="412">
        <v>188.25327246989963</v>
      </c>
      <c r="P787" s="413">
        <f>Q787*2</f>
        <v>2059.1603914943175</v>
      </c>
      <c r="Q787" s="412">
        <v>1029.5801957471588</v>
      </c>
      <c r="R787" s="53" t="s">
        <v>2179</v>
      </c>
      <c r="S787" s="53" t="s">
        <v>194</v>
      </c>
      <c r="T787" s="412">
        <v>94.5</v>
      </c>
      <c r="U787" s="412">
        <v>94.1</v>
      </c>
      <c r="V787" s="412">
        <v>93.3</v>
      </c>
      <c r="W787" s="412">
        <v>69.341772151898738</v>
      </c>
      <c r="X787" s="412">
        <v>79.6379746835443</v>
      </c>
      <c r="Y787" s="412">
        <v>83.73544303797469</v>
      </c>
      <c r="Z787" s="412">
        <v>899.35666952054794</v>
      </c>
      <c r="AA787" s="412">
        <v>1086.9506739472477</v>
      </c>
      <c r="AB787" s="412">
        <v>1730.0235756496511</v>
      </c>
      <c r="AC787" s="415">
        <v>1.21</v>
      </c>
      <c r="AD787" s="415">
        <v>1.92</v>
      </c>
    </row>
    <row r="788" spans="1:30" s="228" customFormat="1" ht="13.5" hidden="1" customHeight="1">
      <c r="A788" s="414" t="s">
        <v>1366</v>
      </c>
      <c r="B788" s="31" t="s">
        <v>1250</v>
      </c>
      <c r="C788" s="31">
        <v>200</v>
      </c>
      <c r="D788" s="31">
        <v>8</v>
      </c>
      <c r="E788" s="31" t="s">
        <v>400</v>
      </c>
      <c r="F788" s="412">
        <v>150</v>
      </c>
      <c r="G788" s="53">
        <v>735</v>
      </c>
      <c r="H788" s="413">
        <f t="shared" ref="H788" si="40">I788*2</f>
        <v>151.92768859212956</v>
      </c>
      <c r="I788" s="412">
        <v>75.963844296064778</v>
      </c>
      <c r="J788" s="413">
        <f t="shared" ref="J788" si="41">K788*2</f>
        <v>261.40600773972346</v>
      </c>
      <c r="K788" s="412">
        <v>130.70300386986173</v>
      </c>
      <c r="L788" s="413">
        <f t="shared" ref="L788" si="42">M788*2</f>
        <v>345.87235759034928</v>
      </c>
      <c r="M788" s="412">
        <v>172.93617879517464</v>
      </c>
      <c r="N788" s="413">
        <f t="shared" ref="N788" si="43">O788*2</f>
        <v>442.97235632980795</v>
      </c>
      <c r="O788" s="412">
        <v>221.48617816490398</v>
      </c>
      <c r="P788" s="413">
        <f t="shared" ref="P788" si="44">Q788*2</f>
        <v>2806.3754230748664</v>
      </c>
      <c r="Q788" s="412">
        <v>1403.1877115374332</v>
      </c>
      <c r="R788" s="53" t="s">
        <v>231</v>
      </c>
      <c r="S788" s="53" t="s">
        <v>194</v>
      </c>
      <c r="T788" s="412">
        <v>94.599473684210523</v>
      </c>
      <c r="U788" s="412">
        <v>94.798421052631568</v>
      </c>
      <c r="V788" s="412">
        <v>94.400526315789477</v>
      </c>
      <c r="W788" s="412">
        <v>69.72</v>
      </c>
      <c r="X788" s="412">
        <v>78.875151515151529</v>
      </c>
      <c r="Y788" s="412">
        <v>82.698181818181823</v>
      </c>
      <c r="Z788" s="412">
        <v>1071.8863163265307</v>
      </c>
      <c r="AA788" s="412">
        <v>1467.3488621166598</v>
      </c>
      <c r="AB788" s="412">
        <v>2261.8769680079045</v>
      </c>
      <c r="AC788" s="415">
        <v>1.37</v>
      </c>
      <c r="AD788" s="415">
        <v>2.11</v>
      </c>
    </row>
    <row r="789" spans="1:30" s="228" customFormat="1" ht="13.5" hidden="1" customHeight="1">
      <c r="A789" s="414" t="s">
        <v>1382</v>
      </c>
      <c r="B789" s="31" t="s">
        <v>1250</v>
      </c>
      <c r="C789" s="31">
        <v>75</v>
      </c>
      <c r="D789" s="31">
        <v>8</v>
      </c>
      <c r="E789" s="31" t="s">
        <v>409</v>
      </c>
      <c r="F789" s="412">
        <v>60</v>
      </c>
      <c r="G789" s="53">
        <v>730</v>
      </c>
      <c r="H789" s="413">
        <f>I789*2</f>
        <v>74.705450989978004</v>
      </c>
      <c r="I789" s="412">
        <v>37.352725494989002</v>
      </c>
      <c r="J789" s="413">
        <f>K789*2</f>
        <v>108.25272009737027</v>
      </c>
      <c r="K789" s="412">
        <v>54.126360048685136</v>
      </c>
      <c r="L789" s="413">
        <f>M789*2</f>
        <v>142.92590270350018</v>
      </c>
      <c r="M789" s="412">
        <v>71.462951351750092</v>
      </c>
      <c r="N789" s="413">
        <f>O789*2</f>
        <v>183.25024895806442</v>
      </c>
      <c r="O789" s="412">
        <v>91.625124479032209</v>
      </c>
      <c r="P789" s="413">
        <f>Q789*2</f>
        <v>1040.7924634077976</v>
      </c>
      <c r="Q789" s="412">
        <v>520.39623170389882</v>
      </c>
      <c r="R789" s="53" t="s">
        <v>2179</v>
      </c>
      <c r="S789" s="53" t="s">
        <v>194</v>
      </c>
      <c r="T789" s="412">
        <v>92.590291262135921</v>
      </c>
      <c r="U789" s="412">
        <v>93.196116504854359</v>
      </c>
      <c r="V789" s="412">
        <v>92.792233009708738</v>
      </c>
      <c r="W789" s="412">
        <v>67.990074441687341</v>
      </c>
      <c r="X789" s="412">
        <v>76.724565756823822</v>
      </c>
      <c r="Y789" s="412">
        <v>80.099255583126563</v>
      </c>
      <c r="Z789" s="412">
        <v>431.69120136986299</v>
      </c>
      <c r="AA789" s="412">
        <v>575.79845522040944</v>
      </c>
      <c r="AB789" s="412">
        <v>870.02700035580858</v>
      </c>
      <c r="AC789" s="415">
        <v>1.33</v>
      </c>
      <c r="AD789" s="415">
        <v>2.02</v>
      </c>
    </row>
    <row r="790" spans="1:30" s="228" customFormat="1" ht="13.5" hidden="1" customHeight="1">
      <c r="A790" s="414" t="s">
        <v>1383</v>
      </c>
      <c r="B790" s="31" t="s">
        <v>1250</v>
      </c>
      <c r="C790" s="31">
        <v>100</v>
      </c>
      <c r="D790" s="31">
        <v>8</v>
      </c>
      <c r="E790" s="31" t="s">
        <v>411</v>
      </c>
      <c r="F790" s="412">
        <v>75</v>
      </c>
      <c r="G790" s="53">
        <v>735</v>
      </c>
      <c r="H790" s="413">
        <f>I790*2</f>
        <v>94.088887216347416</v>
      </c>
      <c r="I790" s="412">
        <v>47.044443608173708</v>
      </c>
      <c r="J790" s="413">
        <f>K790*2</f>
        <v>135.33362941168309</v>
      </c>
      <c r="K790" s="412">
        <v>67.666814705841546</v>
      </c>
      <c r="L790" s="413">
        <f>M790*2</f>
        <v>177.27650479508142</v>
      </c>
      <c r="M790" s="412">
        <v>88.638252397540711</v>
      </c>
      <c r="N790" s="413">
        <f>O790*2</f>
        <v>225.56970563335327</v>
      </c>
      <c r="O790" s="412">
        <v>112.78485281667663</v>
      </c>
      <c r="P790" s="413">
        <f>Q790*2</f>
        <v>1391.5443155791181</v>
      </c>
      <c r="Q790" s="412">
        <v>695.77215778955906</v>
      </c>
      <c r="R790" s="53" t="s">
        <v>231</v>
      </c>
      <c r="S790" s="53" t="s">
        <v>194</v>
      </c>
      <c r="T790" s="412">
        <v>92.978548212351029</v>
      </c>
      <c r="U790" s="412">
        <v>93.896099674972902</v>
      </c>
      <c r="V790" s="412">
        <v>93.692199349945824</v>
      </c>
      <c r="W790" s="412">
        <v>67.732758620689651</v>
      </c>
      <c r="X790" s="412">
        <v>76.910098522167473</v>
      </c>
      <c r="Y790" s="412">
        <v>80.600985221674875</v>
      </c>
      <c r="Z790" s="412">
        <v>535.94315816326537</v>
      </c>
      <c r="AA790" s="412">
        <v>733.15622878151271</v>
      </c>
      <c r="AB790" s="412">
        <v>1154.3787697234739</v>
      </c>
      <c r="AC790" s="415">
        <v>1.37</v>
      </c>
      <c r="AD790" s="415">
        <v>0.15</v>
      </c>
    </row>
    <row r="791" spans="1:30" s="228" customFormat="1" ht="13.5" hidden="1" customHeight="1">
      <c r="A791" s="414" t="s">
        <v>1384</v>
      </c>
      <c r="B791" s="31" t="s">
        <v>1250</v>
      </c>
      <c r="C791" s="31">
        <v>125</v>
      </c>
      <c r="D791" s="31">
        <v>8</v>
      </c>
      <c r="E791" s="31" t="s">
        <v>1385</v>
      </c>
      <c r="F791" s="412">
        <v>100</v>
      </c>
      <c r="G791" s="53">
        <v>735</v>
      </c>
      <c r="H791" s="413">
        <f>I791*2</f>
        <v>105.96813885751649</v>
      </c>
      <c r="I791" s="412">
        <v>52.984069428758247</v>
      </c>
      <c r="J791" s="413">
        <f>K791*2</f>
        <v>173.82382416196558</v>
      </c>
      <c r="K791" s="412">
        <v>86.911912080982788</v>
      </c>
      <c r="L791" s="413">
        <f>M791*2</f>
        <v>230.22585548761953</v>
      </c>
      <c r="M791" s="412">
        <v>115.11292774380976</v>
      </c>
      <c r="N791" s="413">
        <f>O791*2</f>
        <v>295.74696258262111</v>
      </c>
      <c r="O791" s="412">
        <v>147.87348129131055</v>
      </c>
      <c r="P791" s="413">
        <f>Q791*2</f>
        <v>1739.9652976631016</v>
      </c>
      <c r="Q791" s="412">
        <v>869.98264883155082</v>
      </c>
      <c r="R791" s="53" t="s">
        <v>231</v>
      </c>
      <c r="S791" s="53" t="s">
        <v>194</v>
      </c>
      <c r="T791" s="412">
        <v>94.8</v>
      </c>
      <c r="U791" s="412">
        <v>94.5</v>
      </c>
      <c r="V791" s="412">
        <v>93.6</v>
      </c>
      <c r="W791" s="412">
        <v>69.095415117719938</v>
      </c>
      <c r="X791" s="412">
        <v>78.545229244113983</v>
      </c>
      <c r="Y791" s="412">
        <v>82.203221809169762</v>
      </c>
      <c r="Z791" s="412">
        <v>714.59087755102041</v>
      </c>
      <c r="AA791" s="412">
        <v>916.76178211956994</v>
      </c>
      <c r="AB791" s="412">
        <v>1442.8487937437269</v>
      </c>
      <c r="AC791" s="415">
        <v>1.28</v>
      </c>
      <c r="AD791" s="415">
        <v>2.02</v>
      </c>
    </row>
    <row r="792" spans="1:30" s="228" customFormat="1" ht="13.5" hidden="1" customHeight="1">
      <c r="A792" s="414" t="s">
        <v>1386</v>
      </c>
      <c r="B792" s="31" t="s">
        <v>1250</v>
      </c>
      <c r="C792" s="31">
        <v>150</v>
      </c>
      <c r="D792" s="31">
        <v>8</v>
      </c>
      <c r="E792" s="31" t="s">
        <v>421</v>
      </c>
      <c r="F792" s="412">
        <v>125</v>
      </c>
      <c r="G792" s="53">
        <v>730</v>
      </c>
      <c r="H792" s="413">
        <f>I792*2</f>
        <v>140.15225195406981</v>
      </c>
      <c r="I792" s="412">
        <v>70.076125977034906</v>
      </c>
      <c r="J792" s="413">
        <f>K792*2</f>
        <v>224.35296550188477</v>
      </c>
      <c r="K792" s="412">
        <v>112.17648275094238</v>
      </c>
      <c r="L792" s="413">
        <f>M792*2</f>
        <v>294.50320487331601</v>
      </c>
      <c r="M792" s="412">
        <v>147.251602436658</v>
      </c>
      <c r="N792" s="413">
        <f>O792*2</f>
        <v>376.50654493979926</v>
      </c>
      <c r="O792" s="412">
        <v>188.25327246989963</v>
      </c>
      <c r="P792" s="413">
        <f>Q792*2</f>
        <v>2059.1603914943175</v>
      </c>
      <c r="Q792" s="412">
        <v>1029.5801957471588</v>
      </c>
      <c r="R792" s="53" t="s">
        <v>2179</v>
      </c>
      <c r="S792" s="53" t="s">
        <v>194</v>
      </c>
      <c r="T792" s="412">
        <v>94.5</v>
      </c>
      <c r="U792" s="412">
        <v>94.1</v>
      </c>
      <c r="V792" s="412">
        <v>93.3</v>
      </c>
      <c r="W792" s="412">
        <v>69.341772151898738</v>
      </c>
      <c r="X792" s="412">
        <v>79.6379746835443</v>
      </c>
      <c r="Y792" s="412">
        <v>83.73544303797469</v>
      </c>
      <c r="Z792" s="412">
        <v>899.35666952054794</v>
      </c>
      <c r="AA792" s="412">
        <v>1086.9506739472477</v>
      </c>
      <c r="AB792" s="412">
        <v>1730.0235756496511</v>
      </c>
      <c r="AC792" s="415">
        <v>1.21</v>
      </c>
      <c r="AD792" s="415">
        <v>1.92</v>
      </c>
    </row>
    <row r="793" spans="1:30" s="228" customFormat="1" ht="13.5" hidden="1" customHeight="1">
      <c r="A793" s="414" t="s">
        <v>1387</v>
      </c>
      <c r="B793" s="31" t="s">
        <v>1250</v>
      </c>
      <c r="C793" s="31">
        <v>200</v>
      </c>
      <c r="D793" s="31">
        <v>8</v>
      </c>
      <c r="E793" s="31" t="s">
        <v>421</v>
      </c>
      <c r="F793" s="412">
        <v>150</v>
      </c>
      <c r="G793" s="53">
        <v>735</v>
      </c>
      <c r="H793" s="413">
        <f t="shared" ref="H793" si="45">I793*2</f>
        <v>151.92768859212956</v>
      </c>
      <c r="I793" s="412">
        <v>75.963844296064778</v>
      </c>
      <c r="J793" s="413">
        <f t="shared" ref="J793" si="46">K793*2</f>
        <v>261.40600773972346</v>
      </c>
      <c r="K793" s="412">
        <v>130.70300386986173</v>
      </c>
      <c r="L793" s="413">
        <f t="shared" ref="L793" si="47">M793*2</f>
        <v>345.87235759034928</v>
      </c>
      <c r="M793" s="412">
        <v>172.93617879517464</v>
      </c>
      <c r="N793" s="413">
        <f t="shared" ref="N793" si="48">O793*2</f>
        <v>442.97235632980795</v>
      </c>
      <c r="O793" s="412">
        <v>221.48617816490398</v>
      </c>
      <c r="P793" s="413">
        <f t="shared" ref="P793" si="49">Q793*2</f>
        <v>2806.3754230748664</v>
      </c>
      <c r="Q793" s="412">
        <v>1403.1877115374332</v>
      </c>
      <c r="R793" s="53" t="s">
        <v>231</v>
      </c>
      <c r="S793" s="53" t="s">
        <v>194</v>
      </c>
      <c r="T793" s="412">
        <v>94.599473684210523</v>
      </c>
      <c r="U793" s="412">
        <v>94.798421052631568</v>
      </c>
      <c r="V793" s="412">
        <v>94.400526315789477</v>
      </c>
      <c r="W793" s="412">
        <v>69.72</v>
      </c>
      <c r="X793" s="412">
        <v>78.875151515151529</v>
      </c>
      <c r="Y793" s="412">
        <v>82.698181818181823</v>
      </c>
      <c r="Z793" s="412">
        <v>1071.8863163265307</v>
      </c>
      <c r="AA793" s="412">
        <v>1467.3488621166598</v>
      </c>
      <c r="AB793" s="412">
        <v>2261.8769680079045</v>
      </c>
      <c r="AC793" s="415">
        <v>1.37</v>
      </c>
      <c r="AD793" s="415">
        <v>2.11</v>
      </c>
    </row>
    <row r="794" spans="1:30" s="228" customFormat="1" ht="13.5" hidden="1" customHeight="1">
      <c r="A794" s="414" t="s">
        <v>1397</v>
      </c>
      <c r="B794" s="31" t="s">
        <v>1250</v>
      </c>
      <c r="C794" s="31">
        <v>100</v>
      </c>
      <c r="D794" s="31">
        <v>8</v>
      </c>
      <c r="E794" s="31" t="s">
        <v>425</v>
      </c>
      <c r="F794" s="412">
        <v>75</v>
      </c>
      <c r="G794" s="53">
        <v>735</v>
      </c>
      <c r="H794" s="413">
        <f>I794*2</f>
        <v>94.088887216347416</v>
      </c>
      <c r="I794" s="412">
        <v>47.044443608173708</v>
      </c>
      <c r="J794" s="413">
        <f>K794*2</f>
        <v>135.33362941168309</v>
      </c>
      <c r="K794" s="412">
        <v>67.666814705841546</v>
      </c>
      <c r="L794" s="413">
        <f>M794*2</f>
        <v>177.27650479508142</v>
      </c>
      <c r="M794" s="412">
        <v>88.638252397540711</v>
      </c>
      <c r="N794" s="413">
        <f>O794*2</f>
        <v>225.56970563335327</v>
      </c>
      <c r="O794" s="412">
        <v>112.78485281667663</v>
      </c>
      <c r="P794" s="413">
        <f>Q794*2</f>
        <v>1391.5443155791181</v>
      </c>
      <c r="Q794" s="412">
        <v>695.77215778955906</v>
      </c>
      <c r="R794" s="53" t="s">
        <v>231</v>
      </c>
      <c r="S794" s="53" t="s">
        <v>194</v>
      </c>
      <c r="T794" s="412">
        <v>92.978548212351029</v>
      </c>
      <c r="U794" s="412">
        <v>93.896099674972902</v>
      </c>
      <c r="V794" s="412">
        <v>93.692199349945824</v>
      </c>
      <c r="W794" s="412">
        <v>67.732758620689651</v>
      </c>
      <c r="X794" s="412">
        <v>76.910098522167473</v>
      </c>
      <c r="Y794" s="412">
        <v>80.600985221674875</v>
      </c>
      <c r="Z794" s="412">
        <v>535.94315816326537</v>
      </c>
      <c r="AA794" s="412">
        <v>733.15622878151271</v>
      </c>
      <c r="AB794" s="412">
        <v>1154.3787697234739</v>
      </c>
      <c r="AC794" s="415">
        <v>1.37</v>
      </c>
      <c r="AD794" s="415">
        <v>0.15</v>
      </c>
    </row>
    <row r="795" spans="1:30" s="228" customFormat="1" ht="13.5" hidden="1" customHeight="1">
      <c r="A795" s="414" t="s">
        <v>1398</v>
      </c>
      <c r="B795" s="31" t="s">
        <v>1250</v>
      </c>
      <c r="C795" s="31">
        <v>125</v>
      </c>
      <c r="D795" s="31">
        <v>8</v>
      </c>
      <c r="E795" s="31" t="s">
        <v>1399</v>
      </c>
      <c r="F795" s="412">
        <v>100</v>
      </c>
      <c r="G795" s="53">
        <v>735</v>
      </c>
      <c r="H795" s="413">
        <f>I795*2</f>
        <v>105.96813885751649</v>
      </c>
      <c r="I795" s="412">
        <v>52.984069428758247</v>
      </c>
      <c r="J795" s="413">
        <f>K795*2</f>
        <v>173.82382416196558</v>
      </c>
      <c r="K795" s="412">
        <v>86.911912080982788</v>
      </c>
      <c r="L795" s="413">
        <f>M795*2</f>
        <v>230.22585548761953</v>
      </c>
      <c r="M795" s="412">
        <v>115.11292774380976</v>
      </c>
      <c r="N795" s="413">
        <f>O795*2</f>
        <v>295.74696258262111</v>
      </c>
      <c r="O795" s="412">
        <v>147.87348129131055</v>
      </c>
      <c r="P795" s="413">
        <f>Q795*2</f>
        <v>1739.9652976631016</v>
      </c>
      <c r="Q795" s="412">
        <v>869.98264883155082</v>
      </c>
      <c r="R795" s="53" t="s">
        <v>231</v>
      </c>
      <c r="S795" s="53" t="s">
        <v>194</v>
      </c>
      <c r="T795" s="412">
        <v>94.8</v>
      </c>
      <c r="U795" s="412">
        <v>94.5</v>
      </c>
      <c r="V795" s="412">
        <v>93.6</v>
      </c>
      <c r="W795" s="412">
        <v>69.095415117719938</v>
      </c>
      <c r="X795" s="412">
        <v>78.545229244113983</v>
      </c>
      <c r="Y795" s="412">
        <v>82.203221809169762</v>
      </c>
      <c r="Z795" s="412">
        <v>714.59087755102041</v>
      </c>
      <c r="AA795" s="412">
        <v>916.76178211956994</v>
      </c>
      <c r="AB795" s="412">
        <v>1442.8487937437269</v>
      </c>
      <c r="AC795" s="415">
        <v>1.28</v>
      </c>
      <c r="AD795" s="415">
        <v>2.02</v>
      </c>
    </row>
    <row r="796" spans="1:30" s="228" customFormat="1" ht="13.5" hidden="1" customHeight="1">
      <c r="A796" s="414" t="s">
        <v>1523</v>
      </c>
      <c r="B796" s="31" t="s">
        <v>1504</v>
      </c>
      <c r="C796" s="31">
        <v>1</v>
      </c>
      <c r="D796" s="31">
        <v>8</v>
      </c>
      <c r="E796" s="31" t="s">
        <v>1514</v>
      </c>
      <c r="F796" s="412">
        <v>0.75</v>
      </c>
      <c r="G796" s="53">
        <v>720</v>
      </c>
      <c r="H796" s="413">
        <f>I796*2</f>
        <v>2.9585336538461537</v>
      </c>
      <c r="I796" s="412">
        <v>1.4792668269230769</v>
      </c>
      <c r="J796" s="413">
        <f>K796*2</f>
        <v>3.4269938650306746</v>
      </c>
      <c r="K796" s="412">
        <v>1.7134969325153373</v>
      </c>
      <c r="L796" s="413">
        <f>M796*2</f>
        <v>3.6707881075979234</v>
      </c>
      <c r="M796" s="412">
        <v>1.8353940537989617</v>
      </c>
      <c r="N796" s="413">
        <f>O796*2</f>
        <v>4.0097215667767809</v>
      </c>
      <c r="O796" s="412">
        <v>2.0048607833883905</v>
      </c>
      <c r="P796" s="413">
        <f>Q796*2</f>
        <v>16.708304464020589</v>
      </c>
      <c r="Q796" s="412">
        <v>8.3541522320102946</v>
      </c>
      <c r="R796" s="53" t="s">
        <v>213</v>
      </c>
      <c r="S796" s="53" t="s">
        <v>194</v>
      </c>
      <c r="T796" s="412">
        <v>74.045731707317074</v>
      </c>
      <c r="U796" s="412">
        <v>78.220121951219511</v>
      </c>
      <c r="V796" s="412">
        <v>79.412804878048789</v>
      </c>
      <c r="W796" s="412">
        <v>34.41340782122905</v>
      </c>
      <c r="X796" s="412">
        <v>45.571694599627563</v>
      </c>
      <c r="Y796" s="412">
        <v>54.957169459962756</v>
      </c>
      <c r="Z796" s="412">
        <v>5.4710864062499995</v>
      </c>
      <c r="AA796" s="412">
        <v>9.5013026735537185</v>
      </c>
      <c r="AB796" s="412">
        <v>15.603386103393269</v>
      </c>
      <c r="AC796" s="415">
        <v>1.74</v>
      </c>
      <c r="AD796" s="415">
        <v>2.85</v>
      </c>
    </row>
    <row r="797" spans="1:30" s="228" customFormat="1" ht="13.5" hidden="1" customHeight="1">
      <c r="A797" s="414" t="s">
        <v>1523</v>
      </c>
      <c r="B797" s="31" t="s">
        <v>1504</v>
      </c>
      <c r="C797" s="31">
        <v>1</v>
      </c>
      <c r="D797" s="31">
        <v>8</v>
      </c>
      <c r="E797" s="31" t="s">
        <v>1515</v>
      </c>
      <c r="F797" s="412">
        <v>0.75</v>
      </c>
      <c r="G797" s="53">
        <v>720</v>
      </c>
      <c r="H797" s="413">
        <f>I797*2</f>
        <v>2.9585336538461537</v>
      </c>
      <c r="I797" s="412">
        <v>1.4792668269230769</v>
      </c>
      <c r="J797" s="413">
        <f>K797*2</f>
        <v>3.4269938650306746</v>
      </c>
      <c r="K797" s="412">
        <v>1.7134969325153373</v>
      </c>
      <c r="L797" s="413">
        <f>M797*2</f>
        <v>3.6707881075979234</v>
      </c>
      <c r="M797" s="412">
        <v>1.8353940537989617</v>
      </c>
      <c r="N797" s="413">
        <f>O797*2</f>
        <v>4.0097215667767809</v>
      </c>
      <c r="O797" s="412">
        <v>2.0048607833883905</v>
      </c>
      <c r="P797" s="413">
        <f>Q797*2</f>
        <v>16.708304464020589</v>
      </c>
      <c r="Q797" s="412">
        <v>8.3541522320102946</v>
      </c>
      <c r="R797" s="53" t="s">
        <v>213</v>
      </c>
      <c r="S797" s="53" t="s">
        <v>194</v>
      </c>
      <c r="T797" s="412">
        <v>74.045731707317074</v>
      </c>
      <c r="U797" s="412">
        <v>78.220121951219511</v>
      </c>
      <c r="V797" s="412">
        <v>79.412804878048789</v>
      </c>
      <c r="W797" s="412">
        <v>34.41340782122905</v>
      </c>
      <c r="X797" s="412">
        <v>45.571694599627563</v>
      </c>
      <c r="Y797" s="412">
        <v>54.957169459962756</v>
      </c>
      <c r="Z797" s="412">
        <v>5.4710864062499995</v>
      </c>
      <c r="AA797" s="412">
        <v>9.5013026735537185</v>
      </c>
      <c r="AB797" s="412">
        <v>15.603386103393269</v>
      </c>
      <c r="AC797" s="415">
        <v>1.74</v>
      </c>
      <c r="AD797" s="415">
        <v>2.85</v>
      </c>
    </row>
    <row r="798" spans="1:30" s="228" customFormat="1" ht="13.5" hidden="1" customHeight="1">
      <c r="A798" s="414" t="s">
        <v>1524</v>
      </c>
      <c r="B798" s="31" t="s">
        <v>1504</v>
      </c>
      <c r="C798" s="31">
        <v>1.5</v>
      </c>
      <c r="D798" s="31">
        <v>8</v>
      </c>
      <c r="E798" s="31" t="s">
        <v>1517</v>
      </c>
      <c r="F798" s="412">
        <v>1</v>
      </c>
      <c r="G798" s="53">
        <v>720</v>
      </c>
      <c r="H798" s="413">
        <f t="shared" ref="H798:H805" si="50">I798*2</f>
        <v>4.532324506094997</v>
      </c>
      <c r="I798" s="412">
        <v>2.2661622530474985</v>
      </c>
      <c r="J798" s="413">
        <f t="shared" ref="J798:J805" si="51">K798*2</f>
        <v>4.801963993453354</v>
      </c>
      <c r="K798" s="412">
        <v>2.400981996726677</v>
      </c>
      <c r="L798" s="413">
        <f t="shared" ref="L798:L805" si="52">M798*2</f>
        <v>5.086743044189852</v>
      </c>
      <c r="M798" s="412">
        <v>2.543371522094926</v>
      </c>
      <c r="N798" s="413">
        <f t="shared" ref="N798:N805" si="53">O798*2</f>
        <v>5.4736497545008174</v>
      </c>
      <c r="O798" s="412">
        <v>2.7368248772504087</v>
      </c>
      <c r="P798" s="413">
        <f t="shared" ref="P798:P805" si="54">Q798*2</f>
        <v>31.267951180224273</v>
      </c>
      <c r="Q798" s="412">
        <v>15.633975590112136</v>
      </c>
      <c r="R798" s="53" t="s">
        <v>202</v>
      </c>
      <c r="S798" s="53" t="s">
        <v>194</v>
      </c>
      <c r="T798" s="412">
        <v>74.3</v>
      </c>
      <c r="U798" s="412">
        <v>78.900000000000006</v>
      </c>
      <c r="V798" s="412">
        <v>80.400000000000006</v>
      </c>
      <c r="W798" s="412">
        <v>31.368043087971273</v>
      </c>
      <c r="X798" s="412">
        <v>41.924596050269301</v>
      </c>
      <c r="Y798" s="412">
        <v>50.671454219030515</v>
      </c>
      <c r="Z798" s="412">
        <v>7.294781875</v>
      </c>
      <c r="AA798" s="412">
        <v>14.202953407181328</v>
      </c>
      <c r="AB798" s="412">
        <v>23.696420004681386</v>
      </c>
      <c r="AC798" s="415">
        <v>1.95</v>
      </c>
      <c r="AD798" s="415">
        <v>3.25</v>
      </c>
    </row>
    <row r="799" spans="1:30" s="228" customFormat="1" ht="13.5" hidden="1" customHeight="1">
      <c r="A799" s="414" t="s">
        <v>1524</v>
      </c>
      <c r="B799" s="31" t="s">
        <v>1504</v>
      </c>
      <c r="C799" s="31">
        <v>1.5</v>
      </c>
      <c r="D799" s="31">
        <v>8</v>
      </c>
      <c r="E799" s="31" t="s">
        <v>1518</v>
      </c>
      <c r="F799" s="412">
        <v>1</v>
      </c>
      <c r="G799" s="53">
        <v>720</v>
      </c>
      <c r="H799" s="413">
        <f t="shared" si="50"/>
        <v>4.532324506094997</v>
      </c>
      <c r="I799" s="412">
        <v>2.2661622530474985</v>
      </c>
      <c r="J799" s="413">
        <f t="shared" si="51"/>
        <v>4.801963993453354</v>
      </c>
      <c r="K799" s="412">
        <v>2.400981996726677</v>
      </c>
      <c r="L799" s="413">
        <f t="shared" si="52"/>
        <v>5.086743044189852</v>
      </c>
      <c r="M799" s="412">
        <v>2.543371522094926</v>
      </c>
      <c r="N799" s="413">
        <f t="shared" si="53"/>
        <v>5.4736497545008174</v>
      </c>
      <c r="O799" s="412">
        <v>2.7368248772504087</v>
      </c>
      <c r="P799" s="413">
        <f t="shared" si="54"/>
        <v>31.267951180224273</v>
      </c>
      <c r="Q799" s="412">
        <v>15.633975590112136</v>
      </c>
      <c r="R799" s="53" t="s">
        <v>202</v>
      </c>
      <c r="S799" s="53" t="s">
        <v>194</v>
      </c>
      <c r="T799" s="412">
        <v>74.3</v>
      </c>
      <c r="U799" s="412">
        <v>78.900000000000006</v>
      </c>
      <c r="V799" s="412">
        <v>80.400000000000006</v>
      </c>
      <c r="W799" s="412">
        <v>31.368043087971273</v>
      </c>
      <c r="X799" s="412">
        <v>41.924596050269301</v>
      </c>
      <c r="Y799" s="412">
        <v>50.671454219030515</v>
      </c>
      <c r="Z799" s="412">
        <v>7.294781875</v>
      </c>
      <c r="AA799" s="412">
        <v>14.202953407181328</v>
      </c>
      <c r="AB799" s="412">
        <v>23.696420004681386</v>
      </c>
      <c r="AC799" s="415">
        <v>1.95</v>
      </c>
      <c r="AD799" s="415">
        <v>3.25</v>
      </c>
    </row>
    <row r="800" spans="1:30" s="228" customFormat="1" ht="13.5" hidden="1" customHeight="1">
      <c r="A800" s="414" t="s">
        <v>1533</v>
      </c>
      <c r="B800" s="31" t="s">
        <v>1504</v>
      </c>
      <c r="C800" s="31">
        <v>2</v>
      </c>
      <c r="D800" s="31">
        <v>8</v>
      </c>
      <c r="E800" s="31" t="s">
        <v>1526</v>
      </c>
      <c r="F800" s="412">
        <v>1.5</v>
      </c>
      <c r="G800" s="53">
        <v>720</v>
      </c>
      <c r="H800" s="413">
        <f t="shared" si="50"/>
        <v>3.9199609565641778</v>
      </c>
      <c r="I800" s="412">
        <v>1.9599804782820889</v>
      </c>
      <c r="J800" s="413">
        <f t="shared" si="51"/>
        <v>4.6736175758704155</v>
      </c>
      <c r="K800" s="412">
        <v>2.3368087879352077</v>
      </c>
      <c r="L800" s="413">
        <f t="shared" si="52"/>
        <v>5.3392291938186567</v>
      </c>
      <c r="M800" s="412">
        <v>2.6696145969093283</v>
      </c>
      <c r="N800" s="413">
        <f t="shared" si="53"/>
        <v>6.2116924222677339</v>
      </c>
      <c r="O800" s="412">
        <v>3.1058462111338669</v>
      </c>
      <c r="P800" s="413">
        <f t="shared" si="54"/>
        <v>29.607113158063076</v>
      </c>
      <c r="Q800" s="412">
        <v>14.803556579031538</v>
      </c>
      <c r="R800" s="53" t="s">
        <v>222</v>
      </c>
      <c r="S800" s="53" t="s">
        <v>194</v>
      </c>
      <c r="T800" s="412">
        <v>79.480519480519476</v>
      </c>
      <c r="U800" s="412">
        <v>81.720779220779221</v>
      </c>
      <c r="V800" s="412">
        <v>80.941558441558442</v>
      </c>
      <c r="W800" s="412">
        <v>44.765051395007347</v>
      </c>
      <c r="X800" s="412">
        <v>57.850220264317187</v>
      </c>
      <c r="Y800" s="412">
        <v>66.212922173274606</v>
      </c>
      <c r="Z800" s="412">
        <v>10.942172812499999</v>
      </c>
      <c r="AA800" s="412">
        <v>19.392800298383619</v>
      </c>
      <c r="AB800" s="412">
        <v>32.49456488026685</v>
      </c>
      <c r="AC800" s="415">
        <v>1.77</v>
      </c>
      <c r="AD800" s="415">
        <v>2.97</v>
      </c>
    </row>
    <row r="801" spans="1:30" s="228" customFormat="1" ht="13.5" hidden="1" customHeight="1">
      <c r="A801" s="414" t="s">
        <v>1534</v>
      </c>
      <c r="B801" s="31" t="s">
        <v>1504</v>
      </c>
      <c r="C801" s="31">
        <v>3</v>
      </c>
      <c r="D801" s="31">
        <v>8</v>
      </c>
      <c r="E801" s="31" t="s">
        <v>1528</v>
      </c>
      <c r="F801" s="412">
        <v>2</v>
      </c>
      <c r="G801" s="53">
        <v>725</v>
      </c>
      <c r="H801" s="413">
        <f t="shared" si="50"/>
        <v>5.9674796747967482</v>
      </c>
      <c r="I801" s="412">
        <v>2.9837398373983741</v>
      </c>
      <c r="J801" s="413">
        <f t="shared" si="51"/>
        <v>4.6120421052631579</v>
      </c>
      <c r="K801" s="412">
        <v>2.306021052631579</v>
      </c>
      <c r="L801" s="413">
        <f t="shared" si="52"/>
        <v>7.3829052631578946</v>
      </c>
      <c r="M801" s="412">
        <v>3.6914526315789473</v>
      </c>
      <c r="N801" s="413">
        <f t="shared" si="53"/>
        <v>8.4601263157894735</v>
      </c>
      <c r="O801" s="412">
        <v>4.2300631578947367</v>
      </c>
      <c r="P801" s="413">
        <f t="shared" si="54"/>
        <v>46.984126984126981</v>
      </c>
      <c r="Q801" s="412">
        <v>23.49206349206349</v>
      </c>
      <c r="R801" s="53" t="s">
        <v>213</v>
      </c>
      <c r="S801" s="53" t="s">
        <v>194</v>
      </c>
      <c r="T801" s="412">
        <v>81.22002328288707</v>
      </c>
      <c r="U801" s="412">
        <v>84.703725261932476</v>
      </c>
      <c r="V801" s="412">
        <v>84.504656577415602</v>
      </c>
      <c r="W801" s="412">
        <v>44.970930232558146</v>
      </c>
      <c r="X801" s="412">
        <v>54.162790697674424</v>
      </c>
      <c r="Y801" s="412">
        <v>63.255813953488378</v>
      </c>
      <c r="Z801" s="412">
        <v>14.488946068965516</v>
      </c>
      <c r="AA801" s="412">
        <v>29.528641549909249</v>
      </c>
      <c r="AB801" s="412">
        <v>48.453405593754638</v>
      </c>
      <c r="AC801" s="415">
        <v>2.04</v>
      </c>
      <c r="AD801" s="415">
        <v>3.34</v>
      </c>
    </row>
    <row r="802" spans="1:30" s="228" customFormat="1" ht="13.5" hidden="1" customHeight="1">
      <c r="A802" s="414" t="s">
        <v>1543</v>
      </c>
      <c r="B802" s="31" t="s">
        <v>1504</v>
      </c>
      <c r="C802" s="31">
        <v>5</v>
      </c>
      <c r="D802" s="31">
        <v>8</v>
      </c>
      <c r="E802" s="31" t="s">
        <v>1536</v>
      </c>
      <c r="F802" s="412">
        <v>3</v>
      </c>
      <c r="G802" s="53">
        <v>725</v>
      </c>
      <c r="H802" s="413">
        <f t="shared" si="50"/>
        <v>10.677923091938316</v>
      </c>
      <c r="I802" s="412">
        <v>5.3389615459691582</v>
      </c>
      <c r="J802" s="413">
        <f t="shared" si="51"/>
        <v>11.385244900451935</v>
      </c>
      <c r="K802" s="412">
        <v>5.6926224502259677</v>
      </c>
      <c r="L802" s="413">
        <f t="shared" si="52"/>
        <v>12.531452302430683</v>
      </c>
      <c r="M802" s="412">
        <v>6.2657261512153415</v>
      </c>
      <c r="N802" s="413">
        <f t="shared" si="53"/>
        <v>14.053499450348113</v>
      </c>
      <c r="O802" s="412">
        <v>7.0267497251740565</v>
      </c>
      <c r="P802" s="413">
        <f t="shared" si="54"/>
        <v>62.870614383235441</v>
      </c>
      <c r="Q802" s="412">
        <v>31.435307191617721</v>
      </c>
      <c r="R802" s="53" t="s">
        <v>222</v>
      </c>
      <c r="S802" s="53" t="s">
        <v>194</v>
      </c>
      <c r="T802" s="412">
        <v>81.901018099547514</v>
      </c>
      <c r="U802" s="412">
        <v>84.640837104072389</v>
      </c>
      <c r="V802" s="412">
        <v>85.521493212669682</v>
      </c>
      <c r="W802" s="412">
        <v>35.08682170542636</v>
      </c>
      <c r="X802" s="412">
        <v>46.246511627906976</v>
      </c>
      <c r="Y802" s="412">
        <v>54.379844961240309</v>
      </c>
      <c r="Z802" s="412">
        <v>21.733419103448274</v>
      </c>
      <c r="AA802" s="412">
        <v>50.270739633829869</v>
      </c>
      <c r="AB802" s="412">
        <v>80.767530819073698</v>
      </c>
      <c r="AC802" s="415">
        <v>2.31</v>
      </c>
      <c r="AD802" s="415">
        <v>3.72</v>
      </c>
    </row>
    <row r="803" spans="1:30" s="228" customFormat="1" ht="13.5" hidden="1" customHeight="1">
      <c r="A803" s="414" t="s">
        <v>1544</v>
      </c>
      <c r="B803" s="31" t="s">
        <v>1504</v>
      </c>
      <c r="C803" s="31">
        <v>7.5</v>
      </c>
      <c r="D803" s="31">
        <v>8</v>
      </c>
      <c r="E803" s="31" t="s">
        <v>1538</v>
      </c>
      <c r="F803" s="412">
        <v>5</v>
      </c>
      <c r="G803" s="53">
        <v>730</v>
      </c>
      <c r="H803" s="413">
        <f t="shared" si="50"/>
        <v>15.35231221598503</v>
      </c>
      <c r="I803" s="412">
        <v>7.6761561079925151</v>
      </c>
      <c r="J803" s="413">
        <f t="shared" si="51"/>
        <v>17.317128688724495</v>
      </c>
      <c r="K803" s="412">
        <v>8.6585643443622473</v>
      </c>
      <c r="L803" s="413">
        <f t="shared" si="52"/>
        <v>19.538574099666693</v>
      </c>
      <c r="M803" s="412">
        <v>9.7692870498333466</v>
      </c>
      <c r="N803" s="413">
        <f t="shared" si="53"/>
        <v>22.459637427851394</v>
      </c>
      <c r="O803" s="412">
        <v>11.229818713925697</v>
      </c>
      <c r="P803" s="413">
        <f t="shared" si="54"/>
        <v>95.837475848355822</v>
      </c>
      <c r="Q803" s="412">
        <v>47.918737924177911</v>
      </c>
      <c r="R803" s="53" t="s">
        <v>222</v>
      </c>
      <c r="S803" s="53" t="s">
        <v>194</v>
      </c>
      <c r="T803" s="412">
        <v>84.815340909090907</v>
      </c>
      <c r="U803" s="412">
        <v>86.803977272727266</v>
      </c>
      <c r="V803" s="412">
        <v>86.903409090909093</v>
      </c>
      <c r="W803" s="412">
        <v>38.845679012345684</v>
      </c>
      <c r="X803" s="412">
        <v>50.422839506172842</v>
      </c>
      <c r="Y803" s="412">
        <v>58.364197530864196</v>
      </c>
      <c r="Z803" s="412">
        <v>35.974266780821914</v>
      </c>
      <c r="AA803" s="412">
        <v>71.137075875318388</v>
      </c>
      <c r="AB803" s="412">
        <v>85.923721973617447</v>
      </c>
      <c r="AC803" s="415">
        <v>1.98</v>
      </c>
      <c r="AD803" s="415">
        <v>2.39</v>
      </c>
    </row>
    <row r="804" spans="1:30" s="228" customFormat="1" ht="13.5" hidden="1" customHeight="1">
      <c r="A804" s="414" t="s">
        <v>1551</v>
      </c>
      <c r="B804" s="31" t="s">
        <v>1504</v>
      </c>
      <c r="C804" s="31">
        <v>10</v>
      </c>
      <c r="D804" s="31">
        <v>8</v>
      </c>
      <c r="E804" s="31" t="s">
        <v>1546</v>
      </c>
      <c r="F804" s="412">
        <v>7.5</v>
      </c>
      <c r="G804" s="53">
        <v>725</v>
      </c>
      <c r="H804" s="413">
        <f t="shared" si="50"/>
        <v>21.422740524781339</v>
      </c>
      <c r="I804" s="412">
        <v>10.71137026239067</v>
      </c>
      <c r="J804" s="413">
        <f t="shared" si="51"/>
        <v>21.64356435643564</v>
      </c>
      <c r="K804" s="412">
        <v>10.82178217821782</v>
      </c>
      <c r="L804" s="413">
        <f t="shared" si="52"/>
        <v>26.027722772277226</v>
      </c>
      <c r="M804" s="412">
        <v>13.013861386138613</v>
      </c>
      <c r="N804" s="413">
        <f t="shared" si="53"/>
        <v>31.528712871287127</v>
      </c>
      <c r="O804" s="412">
        <v>15.764356435643563</v>
      </c>
      <c r="P804" s="413">
        <f t="shared" si="54"/>
        <v>154.81101398601396</v>
      </c>
      <c r="Q804" s="412">
        <v>77.405506993006981</v>
      </c>
      <c r="R804" s="53" t="s">
        <v>222</v>
      </c>
      <c r="S804" s="53" t="s">
        <v>194</v>
      </c>
      <c r="T804" s="412">
        <v>86.844193912063147</v>
      </c>
      <c r="U804" s="412">
        <v>88.878015783540036</v>
      </c>
      <c r="V804" s="412">
        <v>89.183089064261566</v>
      </c>
      <c r="W804" s="412">
        <v>45.319209039548021</v>
      </c>
      <c r="X804" s="412">
        <v>55.141242937853107</v>
      </c>
      <c r="Y804" s="412">
        <v>60.396892655367225</v>
      </c>
      <c r="Z804" s="412">
        <v>54.333547758620682</v>
      </c>
      <c r="AA804" s="412">
        <v>95.444665713045566</v>
      </c>
      <c r="AB804" s="412">
        <v>139.99799249677238</v>
      </c>
      <c r="AC804" s="415">
        <v>1.76</v>
      </c>
      <c r="AD804" s="415">
        <v>2.58</v>
      </c>
    </row>
    <row r="805" spans="1:30" s="228" customFormat="1" ht="13.5" hidden="1" customHeight="1">
      <c r="A805" s="414" t="s">
        <v>1552</v>
      </c>
      <c r="B805" s="31" t="s">
        <v>1504</v>
      </c>
      <c r="C805" s="31">
        <v>15</v>
      </c>
      <c r="D805" s="31">
        <v>8</v>
      </c>
      <c r="E805" s="31" t="s">
        <v>1548</v>
      </c>
      <c r="F805" s="412">
        <v>10</v>
      </c>
      <c r="G805" s="53">
        <v>735</v>
      </c>
      <c r="H805" s="413">
        <f t="shared" si="50"/>
        <v>37.036854363611447</v>
      </c>
      <c r="I805" s="412">
        <v>18.518427181805723</v>
      </c>
      <c r="J805" s="413">
        <f t="shared" si="51"/>
        <v>32.203085217912239</v>
      </c>
      <c r="K805" s="412">
        <v>16.10154260895612</v>
      </c>
      <c r="L805" s="413">
        <f t="shared" si="52"/>
        <v>37.191253556986673</v>
      </c>
      <c r="M805" s="412">
        <v>18.595626778493337</v>
      </c>
      <c r="N805" s="413">
        <f t="shared" si="53"/>
        <v>43.647446457990114</v>
      </c>
      <c r="O805" s="412">
        <v>21.823723228995057</v>
      </c>
      <c r="P805" s="413">
        <f t="shared" si="54"/>
        <v>225.08721919174147</v>
      </c>
      <c r="Q805" s="412">
        <v>112.54360959587073</v>
      </c>
      <c r="R805" s="53" t="s">
        <v>213</v>
      </c>
      <c r="S805" s="53" t="s">
        <v>194</v>
      </c>
      <c r="T805" s="412">
        <v>87.054668166479189</v>
      </c>
      <c r="U805" s="412">
        <v>89.286839145106867</v>
      </c>
      <c r="V805" s="412">
        <v>89.692688413948261</v>
      </c>
      <c r="W805" s="412">
        <v>40.557184750733136</v>
      </c>
      <c r="X805" s="412">
        <v>51.378299120234601</v>
      </c>
      <c r="Y805" s="412">
        <v>57.976539589442822</v>
      </c>
      <c r="Z805" s="412">
        <v>71.459087755102033</v>
      </c>
      <c r="AA805" s="412">
        <v>143.06941167476512</v>
      </c>
      <c r="AB805" s="412">
        <v>207.8177048657642</v>
      </c>
      <c r="AC805" s="415">
        <v>2</v>
      </c>
      <c r="AD805" s="415">
        <v>2.91</v>
      </c>
    </row>
    <row r="806" spans="1:30" s="228" customFormat="1" ht="13.5" hidden="1" customHeight="1">
      <c r="A806" s="414" t="s">
        <v>1561</v>
      </c>
      <c r="B806" s="31" t="s">
        <v>1504</v>
      </c>
      <c r="C806" s="31">
        <v>20</v>
      </c>
      <c r="D806" s="31">
        <v>8</v>
      </c>
      <c r="E806" s="31" t="s">
        <v>1556</v>
      </c>
      <c r="F806" s="412">
        <v>15</v>
      </c>
      <c r="G806" s="53">
        <v>734</v>
      </c>
      <c r="H806" s="413">
        <v>29.2</v>
      </c>
      <c r="I806" s="412">
        <v>14.6</v>
      </c>
      <c r="J806" s="413">
        <v>39.6</v>
      </c>
      <c r="K806" s="412">
        <v>19.8</v>
      </c>
      <c r="L806" s="413">
        <v>48.2</v>
      </c>
      <c r="M806" s="412">
        <v>24.1</v>
      </c>
      <c r="N806" s="413">
        <v>60.4</v>
      </c>
      <c r="O806" s="412">
        <v>30.2</v>
      </c>
      <c r="P806" s="413">
        <v>202</v>
      </c>
      <c r="Q806" s="412">
        <v>101</v>
      </c>
      <c r="R806" s="53" t="s">
        <v>231</v>
      </c>
      <c r="S806" s="53" t="s">
        <v>194</v>
      </c>
      <c r="T806" s="412">
        <v>88.47</v>
      </c>
      <c r="U806" s="412">
        <v>90.4</v>
      </c>
      <c r="V806" s="412">
        <v>90.2</v>
      </c>
      <c r="W806" s="412">
        <v>51.07</v>
      </c>
      <c r="X806" s="412">
        <v>61.82</v>
      </c>
      <c r="Y806" s="412">
        <v>65.87</v>
      </c>
      <c r="Z806" s="412">
        <v>196.91</v>
      </c>
      <c r="AA806" s="412">
        <v>324.02</v>
      </c>
      <c r="AB806" s="412">
        <v>490.78</v>
      </c>
      <c r="AC806" s="415">
        <v>1.65</v>
      </c>
      <c r="AD806" s="415">
        <v>2.5</v>
      </c>
    </row>
    <row r="807" spans="1:30" s="228" customFormat="1" ht="13.5" hidden="1" customHeight="1">
      <c r="A807" s="414" t="s">
        <v>1562</v>
      </c>
      <c r="B807" s="31" t="s">
        <v>1504</v>
      </c>
      <c r="C807" s="31">
        <v>25</v>
      </c>
      <c r="D807" s="31">
        <v>8</v>
      </c>
      <c r="E807" s="31" t="s">
        <v>1558</v>
      </c>
      <c r="F807" s="412">
        <v>20</v>
      </c>
      <c r="G807" s="53">
        <v>734</v>
      </c>
      <c r="H807" s="413">
        <v>40.799999999999997</v>
      </c>
      <c r="I807" s="412">
        <v>20.399999999999999</v>
      </c>
      <c r="J807" s="413">
        <v>51.3</v>
      </c>
      <c r="K807" s="412">
        <v>25.6</v>
      </c>
      <c r="L807" s="413">
        <v>63.5</v>
      </c>
      <c r="M807" s="412">
        <v>31.7</v>
      </c>
      <c r="N807" s="413">
        <v>78.3</v>
      </c>
      <c r="O807" s="412">
        <v>39.200000000000003</v>
      </c>
      <c r="P807" s="413">
        <v>251</v>
      </c>
      <c r="Q807" s="412">
        <v>125</v>
      </c>
      <c r="R807" s="53" t="s">
        <v>231</v>
      </c>
      <c r="S807" s="53" t="s">
        <v>194</v>
      </c>
      <c r="T807" s="412">
        <v>89.58</v>
      </c>
      <c r="U807" s="412">
        <v>90.71</v>
      </c>
      <c r="V807" s="412">
        <v>90.2</v>
      </c>
      <c r="W807" s="412">
        <v>50.65</v>
      </c>
      <c r="X807" s="412">
        <v>60.69</v>
      </c>
      <c r="Y807" s="412">
        <v>65.7</v>
      </c>
      <c r="Z807" s="412">
        <v>262.33</v>
      </c>
      <c r="AA807" s="412">
        <v>504.34</v>
      </c>
      <c r="AB807" s="412">
        <v>662.96</v>
      </c>
      <c r="AC807" s="415">
        <v>1.92</v>
      </c>
      <c r="AD807" s="415">
        <v>2.52</v>
      </c>
    </row>
    <row r="808" spans="1:30" ht="13.5" hidden="1" customHeight="1">
      <c r="A808" s="300" t="s">
        <v>2127</v>
      </c>
      <c r="B808" s="301" t="s">
        <v>2128</v>
      </c>
      <c r="C808" s="301">
        <v>125</v>
      </c>
      <c r="D808" s="301">
        <v>4</v>
      </c>
      <c r="E808" s="301" t="s">
        <v>2014</v>
      </c>
      <c r="F808" s="302">
        <v>100.53619302949062</v>
      </c>
      <c r="G808" s="303">
        <v>1490</v>
      </c>
      <c r="H808" s="304" t="s">
        <v>239</v>
      </c>
      <c r="I808" s="302">
        <v>74.400000000000006</v>
      </c>
      <c r="J808" s="304" t="s">
        <v>239</v>
      </c>
      <c r="K808" s="302">
        <v>101.1</v>
      </c>
      <c r="L808" s="304" t="s">
        <v>239</v>
      </c>
      <c r="M808" s="302">
        <v>125</v>
      </c>
      <c r="N808" s="304" t="s">
        <v>239</v>
      </c>
      <c r="O808" s="302">
        <v>153.19999999999999</v>
      </c>
      <c r="P808" s="304" t="s">
        <v>239</v>
      </c>
      <c r="Q808" s="302">
        <v>1089.7</v>
      </c>
      <c r="R808" s="303"/>
      <c r="S808" s="303"/>
      <c r="T808" s="302">
        <v>94</v>
      </c>
      <c r="U808" s="302">
        <v>94.9</v>
      </c>
      <c r="V808" s="302">
        <v>95</v>
      </c>
      <c r="W808" s="302">
        <v>59.5</v>
      </c>
      <c r="X808" s="302">
        <v>71.599999999999994</v>
      </c>
      <c r="Y808" s="302">
        <v>77.7</v>
      </c>
      <c r="Z808" s="302">
        <v>354.5</v>
      </c>
      <c r="AA808" s="302">
        <v>1028.05</v>
      </c>
      <c r="AB808" s="302">
        <v>1382.55</v>
      </c>
      <c r="AC808" s="305">
        <v>2.9</v>
      </c>
      <c r="AD808" s="305">
        <v>3.9</v>
      </c>
    </row>
    <row r="809" spans="1:30" ht="13.5" hidden="1" customHeight="1">
      <c r="A809" s="300" t="s">
        <v>2129</v>
      </c>
      <c r="B809" s="301" t="s">
        <v>2128</v>
      </c>
      <c r="C809" s="301">
        <v>150</v>
      </c>
      <c r="D809" s="301">
        <v>4</v>
      </c>
      <c r="E809" s="301" t="s">
        <v>2020</v>
      </c>
      <c r="F809" s="302">
        <v>120.64343163538874</v>
      </c>
      <c r="G809" s="303">
        <v>1489</v>
      </c>
      <c r="H809" s="304" t="s">
        <v>239</v>
      </c>
      <c r="I809" s="302">
        <v>92.1</v>
      </c>
      <c r="J809" s="304" t="s">
        <v>239</v>
      </c>
      <c r="K809" s="302">
        <v>122.6</v>
      </c>
      <c r="L809" s="304" t="s">
        <v>239</v>
      </c>
      <c r="M809" s="302">
        <v>152.69999999999999</v>
      </c>
      <c r="N809" s="304" t="s">
        <v>239</v>
      </c>
      <c r="O809" s="302">
        <v>189</v>
      </c>
      <c r="P809" s="304" t="s">
        <v>239</v>
      </c>
      <c r="Q809" s="302">
        <v>1196.5999999999999</v>
      </c>
      <c r="R809" s="303"/>
      <c r="S809" s="303"/>
      <c r="T809" s="302">
        <v>94.2</v>
      </c>
      <c r="U809" s="302">
        <v>95</v>
      </c>
      <c r="V809" s="302">
        <v>95.2</v>
      </c>
      <c r="W809" s="302">
        <v>58.9</v>
      </c>
      <c r="X809" s="302">
        <v>70.400000000000006</v>
      </c>
      <c r="Y809" s="302">
        <v>75.8</v>
      </c>
      <c r="Z809" s="302">
        <v>425.6</v>
      </c>
      <c r="AA809" s="302">
        <v>1106.5600000000002</v>
      </c>
      <c r="AB809" s="302">
        <v>1532.16</v>
      </c>
      <c r="AC809" s="305">
        <v>2.6</v>
      </c>
      <c r="AD809" s="305">
        <v>3.6</v>
      </c>
    </row>
    <row r="810" spans="1:30" ht="13.5" hidden="1" customHeight="1">
      <c r="A810" s="300" t="s">
        <v>2130</v>
      </c>
      <c r="B810" s="301" t="s">
        <v>2128</v>
      </c>
      <c r="C810" s="301">
        <v>200</v>
      </c>
      <c r="D810" s="301">
        <v>4</v>
      </c>
      <c r="E810" s="301" t="s">
        <v>2028</v>
      </c>
      <c r="F810" s="302">
        <v>147.45308310991956</v>
      </c>
      <c r="G810" s="303">
        <v>1490</v>
      </c>
      <c r="H810" s="304" t="s">
        <v>239</v>
      </c>
      <c r="I810" s="302">
        <v>115.7</v>
      </c>
      <c r="J810" s="304" t="s">
        <v>239</v>
      </c>
      <c r="K810" s="302">
        <v>180.8</v>
      </c>
      <c r="L810" s="304" t="s">
        <v>239</v>
      </c>
      <c r="M810" s="302">
        <v>213.5</v>
      </c>
      <c r="N810" s="304" t="s">
        <v>239</v>
      </c>
      <c r="O810" s="302">
        <v>234.2</v>
      </c>
      <c r="P810" s="304" t="s">
        <v>239</v>
      </c>
      <c r="Q810" s="302">
        <v>1490.4</v>
      </c>
      <c r="R810" s="303"/>
      <c r="S810" s="303"/>
      <c r="T810" s="302">
        <v>93.6</v>
      </c>
      <c r="U810" s="302">
        <v>94.6</v>
      </c>
      <c r="V810" s="302">
        <v>95.4</v>
      </c>
      <c r="W810" s="302">
        <v>49</v>
      </c>
      <c r="X810" s="302">
        <v>61.6</v>
      </c>
      <c r="Y810" s="302">
        <v>74.5</v>
      </c>
      <c r="Z810" s="302">
        <v>520.1</v>
      </c>
      <c r="AA810" s="302">
        <v>1404.2700000000002</v>
      </c>
      <c r="AB810" s="302">
        <v>1872.3600000000001</v>
      </c>
      <c r="AC810" s="305">
        <v>2.7</v>
      </c>
      <c r="AD810" s="305">
        <v>3.6</v>
      </c>
    </row>
    <row r="811" spans="1:30" ht="13.5" hidden="1" customHeight="1">
      <c r="A811" s="300" t="s">
        <v>2131</v>
      </c>
      <c r="B811" s="301" t="s">
        <v>2128</v>
      </c>
      <c r="C811" s="301">
        <v>250</v>
      </c>
      <c r="D811" s="301">
        <v>4</v>
      </c>
      <c r="E811" s="301" t="s">
        <v>2033</v>
      </c>
      <c r="F811" s="302">
        <v>176.94369973190348</v>
      </c>
      <c r="G811" s="303">
        <v>1490</v>
      </c>
      <c r="H811" s="304" t="s">
        <v>239</v>
      </c>
      <c r="I811" s="302">
        <v>120.9</v>
      </c>
      <c r="J811" s="304" t="s">
        <v>239</v>
      </c>
      <c r="K811" s="302">
        <v>165.7</v>
      </c>
      <c r="L811" s="304" t="s">
        <v>239</v>
      </c>
      <c r="M811" s="302">
        <v>213.8</v>
      </c>
      <c r="N811" s="304" t="s">
        <v>239</v>
      </c>
      <c r="O811" s="302">
        <v>264.60000000000002</v>
      </c>
      <c r="P811" s="304" t="s">
        <v>239</v>
      </c>
      <c r="Q811" s="302">
        <v>1923.3</v>
      </c>
      <c r="R811" s="303"/>
      <c r="S811" s="303"/>
      <c r="T811" s="302">
        <v>94.1</v>
      </c>
      <c r="U811" s="302">
        <v>94.9</v>
      </c>
      <c r="V811" s="302">
        <v>95.6</v>
      </c>
      <c r="W811" s="302">
        <v>63.6</v>
      </c>
      <c r="X811" s="302">
        <v>73.3</v>
      </c>
      <c r="Y811" s="302">
        <v>78.900000000000006</v>
      </c>
      <c r="Z811" s="302">
        <v>623.79999999999995</v>
      </c>
      <c r="AA811" s="302">
        <v>1933.78</v>
      </c>
      <c r="AB811" s="302">
        <v>2432.8199999999997</v>
      </c>
      <c r="AC811" s="305">
        <v>3.1</v>
      </c>
      <c r="AD811" s="305">
        <v>3.9</v>
      </c>
    </row>
    <row r="812" spans="1:30" ht="13.5" hidden="1" customHeight="1">
      <c r="A812" s="300" t="s">
        <v>2132</v>
      </c>
      <c r="B812" s="301" t="s">
        <v>2128</v>
      </c>
      <c r="C812" s="301">
        <v>300</v>
      </c>
      <c r="D812" s="301">
        <v>4</v>
      </c>
      <c r="E812" s="301" t="s">
        <v>2033</v>
      </c>
      <c r="F812" s="302">
        <v>214.47721179624665</v>
      </c>
      <c r="G812" s="303">
        <v>1489</v>
      </c>
      <c r="H812" s="304" t="s">
        <v>239</v>
      </c>
      <c r="I812" s="302">
        <v>168.2</v>
      </c>
      <c r="J812" s="304" t="s">
        <v>239</v>
      </c>
      <c r="K812" s="302">
        <v>219.3</v>
      </c>
      <c r="L812" s="304" t="s">
        <v>239</v>
      </c>
      <c r="M812" s="302">
        <v>272.39999999999998</v>
      </c>
      <c r="N812" s="304" t="s">
        <v>239</v>
      </c>
      <c r="O812" s="302">
        <v>333</v>
      </c>
      <c r="P812" s="304" t="s">
        <v>239</v>
      </c>
      <c r="Q812" s="302">
        <v>2408.6</v>
      </c>
      <c r="R812" s="303"/>
      <c r="S812" s="303"/>
      <c r="T812" s="302">
        <v>94.1</v>
      </c>
      <c r="U812" s="302">
        <v>94.9</v>
      </c>
      <c r="V812" s="302">
        <v>95.8</v>
      </c>
      <c r="W812" s="302">
        <v>58.2</v>
      </c>
      <c r="X812" s="302">
        <v>69.7</v>
      </c>
      <c r="Y812" s="302">
        <v>75.900000000000006</v>
      </c>
      <c r="Z812" s="302">
        <v>756.6</v>
      </c>
      <c r="AA812" s="302">
        <v>2421.1200000000003</v>
      </c>
      <c r="AB812" s="302">
        <v>3102.06</v>
      </c>
      <c r="AC812" s="305">
        <v>3.2</v>
      </c>
      <c r="AD812" s="305">
        <v>4.0999999999999996</v>
      </c>
    </row>
    <row r="813" spans="1:30" ht="13.5" hidden="1" customHeight="1">
      <c r="A813" s="300" t="s">
        <v>2133</v>
      </c>
      <c r="B813" s="301" t="s">
        <v>2128</v>
      </c>
      <c r="C813" s="301">
        <v>300</v>
      </c>
      <c r="D813" s="301">
        <v>4</v>
      </c>
      <c r="E813" s="301" t="s">
        <v>2134</v>
      </c>
      <c r="F813" s="302">
        <v>214.47721179624665</v>
      </c>
      <c r="G813" s="303">
        <v>1493</v>
      </c>
      <c r="H813" s="304" t="s">
        <v>239</v>
      </c>
      <c r="I813" s="302">
        <v>127.7</v>
      </c>
      <c r="J813" s="304" t="s">
        <v>239</v>
      </c>
      <c r="K813" s="302">
        <v>190.3</v>
      </c>
      <c r="L813" s="304" t="s">
        <v>239</v>
      </c>
      <c r="M813" s="302">
        <v>246.5</v>
      </c>
      <c r="N813" s="304" t="s">
        <v>239</v>
      </c>
      <c r="O813" s="302">
        <v>310.7</v>
      </c>
      <c r="P813" s="304" t="s">
        <v>239</v>
      </c>
      <c r="Q813" s="302">
        <v>2337.4</v>
      </c>
      <c r="R813" s="303"/>
      <c r="S813" s="303"/>
      <c r="T813" s="302">
        <v>93.8</v>
      </c>
      <c r="U813" s="302">
        <v>94.8</v>
      </c>
      <c r="V813" s="302">
        <v>95.8</v>
      </c>
      <c r="W813" s="302">
        <v>67.099999999999994</v>
      </c>
      <c r="X813" s="302">
        <v>76.900000000000006</v>
      </c>
      <c r="Y813" s="302">
        <v>81.2</v>
      </c>
      <c r="Z813" s="302">
        <v>754.7</v>
      </c>
      <c r="AA813" s="302">
        <v>2188.63</v>
      </c>
      <c r="AB813" s="302">
        <v>3018.8</v>
      </c>
      <c r="AC813" s="305">
        <v>2.9</v>
      </c>
      <c r="AD813" s="305">
        <v>4</v>
      </c>
    </row>
    <row r="814" spans="1:30" ht="13.5" hidden="1" customHeight="1">
      <c r="A814" s="300" t="s">
        <v>2135</v>
      </c>
      <c r="B814" s="301" t="s">
        <v>2128</v>
      </c>
      <c r="C814" s="301">
        <v>350</v>
      </c>
      <c r="D814" s="301">
        <v>4</v>
      </c>
      <c r="E814" s="301" t="s">
        <v>2042</v>
      </c>
      <c r="F814" s="302">
        <v>268.0965147453083</v>
      </c>
      <c r="G814" s="303">
        <v>1487</v>
      </c>
      <c r="H814" s="304" t="s">
        <v>239</v>
      </c>
      <c r="I814" s="302">
        <v>136.1</v>
      </c>
      <c r="J814" s="304" t="s">
        <v>239</v>
      </c>
      <c r="K814" s="302">
        <v>222.3</v>
      </c>
      <c r="L814" s="304" t="s">
        <v>239</v>
      </c>
      <c r="M814" s="302">
        <v>298.7</v>
      </c>
      <c r="N814" s="304" t="s">
        <v>239</v>
      </c>
      <c r="O814" s="302">
        <v>388.1</v>
      </c>
      <c r="P814" s="304" t="s">
        <v>239</v>
      </c>
      <c r="Q814" s="302">
        <v>2441</v>
      </c>
      <c r="R814" s="303"/>
      <c r="S814" s="303"/>
      <c r="T814" s="302">
        <v>94.8</v>
      </c>
      <c r="U814" s="302">
        <v>95.2</v>
      </c>
      <c r="V814" s="302">
        <v>96</v>
      </c>
      <c r="W814" s="302">
        <v>71.2</v>
      </c>
      <c r="X814" s="302">
        <v>79.099999999999994</v>
      </c>
      <c r="Y814" s="302">
        <v>81.400000000000006</v>
      </c>
      <c r="Z814" s="302">
        <v>947</v>
      </c>
      <c r="AA814" s="302">
        <v>2556.9</v>
      </c>
      <c r="AB814" s="302">
        <v>2935.7000000000003</v>
      </c>
      <c r="AC814" s="305">
        <v>2.7</v>
      </c>
      <c r="AD814" s="305">
        <v>3.1</v>
      </c>
    </row>
    <row r="815" spans="1:30" ht="13.5" hidden="1" customHeight="1">
      <c r="A815" s="300" t="s">
        <v>2136</v>
      </c>
      <c r="B815" s="301" t="s">
        <v>2128</v>
      </c>
      <c r="C815" s="301">
        <v>350</v>
      </c>
      <c r="D815" s="301">
        <v>4</v>
      </c>
      <c r="E815" s="301" t="s">
        <v>2134</v>
      </c>
      <c r="F815" s="302">
        <v>268.0965147453083</v>
      </c>
      <c r="G815" s="303">
        <v>1493</v>
      </c>
      <c r="H815" s="304" t="s">
        <v>239</v>
      </c>
      <c r="I815" s="302">
        <v>156.6</v>
      </c>
      <c r="J815" s="304" t="s">
        <v>239</v>
      </c>
      <c r="K815" s="302">
        <v>233.7</v>
      </c>
      <c r="L815" s="304" t="s">
        <v>239</v>
      </c>
      <c r="M815" s="302">
        <v>303.10000000000002</v>
      </c>
      <c r="N815" s="304" t="s">
        <v>239</v>
      </c>
      <c r="O815" s="302">
        <v>381.8</v>
      </c>
      <c r="P815" s="304" t="s">
        <v>239</v>
      </c>
      <c r="Q815" s="302">
        <v>2903</v>
      </c>
      <c r="R815" s="303"/>
      <c r="S815" s="303"/>
      <c r="T815" s="302">
        <v>94.2</v>
      </c>
      <c r="U815" s="302">
        <v>94.9</v>
      </c>
      <c r="V815" s="302">
        <v>96</v>
      </c>
      <c r="W815" s="302">
        <v>67.7</v>
      </c>
      <c r="X815" s="302">
        <v>77.7</v>
      </c>
      <c r="Y815" s="302">
        <v>82.1</v>
      </c>
      <c r="Z815" s="302">
        <v>943.3</v>
      </c>
      <c r="AA815" s="302">
        <v>2735.5699999999997</v>
      </c>
      <c r="AB815" s="302">
        <v>4150.5200000000004</v>
      </c>
      <c r="AC815" s="305">
        <v>2.9</v>
      </c>
      <c r="AD815" s="305">
        <v>4.4000000000000004</v>
      </c>
    </row>
    <row r="816" spans="1:30" ht="13.5" hidden="1" customHeight="1">
      <c r="A816" s="300" t="s">
        <v>2137</v>
      </c>
      <c r="B816" s="301" t="s">
        <v>2128</v>
      </c>
      <c r="C816" s="301">
        <v>400</v>
      </c>
      <c r="D816" s="301">
        <v>4</v>
      </c>
      <c r="E816" s="301" t="s">
        <v>2042</v>
      </c>
      <c r="F816" s="302">
        <v>294.90616621983912</v>
      </c>
      <c r="G816" s="303">
        <v>1489</v>
      </c>
      <c r="H816" s="304" t="s">
        <v>239</v>
      </c>
      <c r="I816" s="302">
        <v>205.2</v>
      </c>
      <c r="J816" s="304" t="s">
        <v>239</v>
      </c>
      <c r="K816" s="302">
        <v>288.2</v>
      </c>
      <c r="L816" s="304" t="s">
        <v>239</v>
      </c>
      <c r="M816" s="302">
        <v>365.1</v>
      </c>
      <c r="N816" s="304" t="s">
        <v>239</v>
      </c>
      <c r="O816" s="302">
        <v>457.5</v>
      </c>
      <c r="P816" s="304" t="s">
        <v>239</v>
      </c>
      <c r="Q816" s="302">
        <v>3084.3</v>
      </c>
      <c r="R816" s="303"/>
      <c r="S816" s="303"/>
      <c r="T816" s="302">
        <v>94.5</v>
      </c>
      <c r="U816" s="302">
        <v>95.1</v>
      </c>
      <c r="V816" s="302">
        <v>96</v>
      </c>
      <c r="W816" s="302">
        <v>60.7</v>
      </c>
      <c r="X816" s="302">
        <v>71.400000000000006</v>
      </c>
      <c r="Y816" s="302">
        <v>76</v>
      </c>
      <c r="Z816" s="302">
        <v>1040.9000000000001</v>
      </c>
      <c r="AA816" s="302">
        <v>3226.7900000000004</v>
      </c>
      <c r="AB816" s="302">
        <v>3747.2400000000002</v>
      </c>
      <c r="AC816" s="305">
        <v>3.1</v>
      </c>
      <c r="AD816" s="305">
        <v>3.6</v>
      </c>
    </row>
    <row r="817" spans="1:30" ht="13.5" hidden="1" customHeight="1">
      <c r="A817" s="300" t="s">
        <v>2138</v>
      </c>
      <c r="B817" s="301" t="s">
        <v>2128</v>
      </c>
      <c r="C817" s="301">
        <v>400</v>
      </c>
      <c r="D817" s="301">
        <v>4</v>
      </c>
      <c r="E817" s="301" t="s">
        <v>2134</v>
      </c>
      <c r="F817" s="302">
        <v>294.90616621983912</v>
      </c>
      <c r="G817" s="303">
        <v>1494</v>
      </c>
      <c r="H817" s="304" t="s">
        <v>239</v>
      </c>
      <c r="I817" s="302">
        <v>183.6</v>
      </c>
      <c r="J817" s="304" t="s">
        <v>239</v>
      </c>
      <c r="K817" s="302">
        <v>265.3</v>
      </c>
      <c r="L817" s="304" t="s">
        <v>239</v>
      </c>
      <c r="M817" s="302">
        <v>341.8</v>
      </c>
      <c r="N817" s="304" t="s">
        <v>239</v>
      </c>
      <c r="O817" s="302">
        <v>430.1</v>
      </c>
      <c r="P817" s="304" t="s">
        <v>239</v>
      </c>
      <c r="Q817" s="302">
        <v>3148.2</v>
      </c>
      <c r="R817" s="303"/>
      <c r="S817" s="303"/>
      <c r="T817" s="302">
        <v>94.1</v>
      </c>
      <c r="U817" s="302">
        <v>94.8</v>
      </c>
      <c r="V817" s="302">
        <v>96</v>
      </c>
      <c r="W817" s="302">
        <v>65.599999999999994</v>
      </c>
      <c r="X817" s="302">
        <v>75.8</v>
      </c>
      <c r="Y817" s="302">
        <v>80.2</v>
      </c>
      <c r="Z817" s="302">
        <v>1037.5</v>
      </c>
      <c r="AA817" s="302">
        <v>2801.25</v>
      </c>
      <c r="AB817" s="302">
        <v>4461.25</v>
      </c>
      <c r="AC817" s="305">
        <v>2.7</v>
      </c>
      <c r="AD817" s="305">
        <v>4.3</v>
      </c>
    </row>
    <row r="818" spans="1:30" ht="13.5" hidden="1" customHeight="1">
      <c r="A818" s="300" t="s">
        <v>2139</v>
      </c>
      <c r="B818" s="301" t="s">
        <v>2128</v>
      </c>
      <c r="C818" s="301">
        <v>450</v>
      </c>
      <c r="D818" s="301">
        <v>4</v>
      </c>
      <c r="E818" s="301" t="s">
        <v>1885</v>
      </c>
      <c r="F818" s="302">
        <v>335.12064343163541</v>
      </c>
      <c r="G818" s="303">
        <v>1493</v>
      </c>
      <c r="H818" s="304" t="s">
        <v>239</v>
      </c>
      <c r="I818" s="302">
        <v>200.2</v>
      </c>
      <c r="J818" s="304" t="s">
        <v>239</v>
      </c>
      <c r="K818" s="302">
        <v>295.7</v>
      </c>
      <c r="L818" s="304" t="s">
        <v>239</v>
      </c>
      <c r="M818" s="302">
        <v>383.4</v>
      </c>
      <c r="N818" s="304" t="s">
        <v>239</v>
      </c>
      <c r="O818" s="302">
        <v>483.9</v>
      </c>
      <c r="P818" s="304" t="s">
        <v>239</v>
      </c>
      <c r="Q818" s="302">
        <v>3634.9</v>
      </c>
      <c r="R818" s="303"/>
      <c r="S818" s="303"/>
      <c r="T818" s="302">
        <v>94.2</v>
      </c>
      <c r="U818" s="302">
        <v>94.9</v>
      </c>
      <c r="V818" s="302">
        <v>96</v>
      </c>
      <c r="W818" s="302">
        <v>66.8</v>
      </c>
      <c r="X818" s="302">
        <v>76.7</v>
      </c>
      <c r="Y818" s="302">
        <v>80.900000000000006</v>
      </c>
      <c r="Z818" s="302">
        <v>1179.2</v>
      </c>
      <c r="AA818" s="302">
        <v>3537.6000000000004</v>
      </c>
      <c r="AB818" s="302">
        <v>5188.4800000000005</v>
      </c>
      <c r="AC818" s="305">
        <v>3</v>
      </c>
      <c r="AD818" s="305">
        <v>4.4000000000000004</v>
      </c>
    </row>
    <row r="819" spans="1:30" ht="13.5" hidden="1" customHeight="1">
      <c r="A819" s="300" t="s">
        <v>2140</v>
      </c>
      <c r="B819" s="301" t="s">
        <v>2128</v>
      </c>
      <c r="C819" s="301">
        <v>450</v>
      </c>
      <c r="D819" s="301">
        <v>4</v>
      </c>
      <c r="E819" s="301" t="s">
        <v>2141</v>
      </c>
      <c r="F819" s="302">
        <v>335.12064343163541</v>
      </c>
      <c r="G819" s="303">
        <v>1493</v>
      </c>
      <c r="H819" s="304" t="s">
        <v>239</v>
      </c>
      <c r="I819" s="302">
        <v>200.2</v>
      </c>
      <c r="J819" s="304" t="s">
        <v>239</v>
      </c>
      <c r="K819" s="302">
        <v>295.7</v>
      </c>
      <c r="L819" s="304" t="s">
        <v>239</v>
      </c>
      <c r="M819" s="302">
        <v>383.4</v>
      </c>
      <c r="N819" s="304" t="s">
        <v>239</v>
      </c>
      <c r="O819" s="302">
        <v>483.9</v>
      </c>
      <c r="P819" s="304" t="s">
        <v>239</v>
      </c>
      <c r="Q819" s="302">
        <v>3634.9</v>
      </c>
      <c r="R819" s="303"/>
      <c r="S819" s="303"/>
      <c r="T819" s="302">
        <v>94.2</v>
      </c>
      <c r="U819" s="302">
        <v>94.9</v>
      </c>
      <c r="V819" s="302">
        <v>96</v>
      </c>
      <c r="W819" s="302">
        <v>66.8</v>
      </c>
      <c r="X819" s="302">
        <v>76.7</v>
      </c>
      <c r="Y819" s="302">
        <v>80.900000000000006</v>
      </c>
      <c r="Z819" s="302">
        <v>1179.2</v>
      </c>
      <c r="AA819" s="302">
        <v>3537.6000000000004</v>
      </c>
      <c r="AB819" s="302">
        <v>5188.4800000000005</v>
      </c>
      <c r="AC819" s="305">
        <v>3</v>
      </c>
      <c r="AD819" s="305">
        <v>4.4000000000000004</v>
      </c>
    </row>
    <row r="820" spans="1:30" ht="13.5" hidden="1" customHeight="1">
      <c r="A820" s="300" t="s">
        <v>2142</v>
      </c>
      <c r="B820" s="301" t="s">
        <v>2128</v>
      </c>
      <c r="C820" s="301">
        <v>500</v>
      </c>
      <c r="D820" s="301">
        <v>4</v>
      </c>
      <c r="E820" s="301" t="s">
        <v>1887</v>
      </c>
      <c r="F820" s="302">
        <v>422.25201072386056</v>
      </c>
      <c r="G820" s="303">
        <v>1490</v>
      </c>
      <c r="H820" s="304" t="s">
        <v>239</v>
      </c>
      <c r="I820" s="302">
        <v>197.7</v>
      </c>
      <c r="J820" s="304" t="s">
        <v>239</v>
      </c>
      <c r="K820" s="302">
        <v>334.2</v>
      </c>
      <c r="L820" s="304" t="s">
        <v>239</v>
      </c>
      <c r="M820" s="302">
        <v>452.2</v>
      </c>
      <c r="N820" s="304" t="s">
        <v>239</v>
      </c>
      <c r="O820" s="302">
        <v>584.79999999999995</v>
      </c>
      <c r="P820" s="304" t="s">
        <v>239</v>
      </c>
      <c r="Q820" s="302">
        <v>3873.8</v>
      </c>
      <c r="R820" s="303"/>
      <c r="S820" s="303"/>
      <c r="T820" s="302">
        <v>94.9</v>
      </c>
      <c r="U820" s="302">
        <v>95.2</v>
      </c>
      <c r="V820" s="302">
        <v>96</v>
      </c>
      <c r="W820" s="302">
        <v>74</v>
      </c>
      <c r="X820" s="302">
        <v>81.8</v>
      </c>
      <c r="Y820" s="302">
        <v>84.6</v>
      </c>
      <c r="Z820" s="302">
        <v>1488.7</v>
      </c>
      <c r="AA820" s="302">
        <v>3870.6200000000003</v>
      </c>
      <c r="AB820" s="302">
        <v>5061.58</v>
      </c>
      <c r="AC820" s="305">
        <v>2.6</v>
      </c>
      <c r="AD820" s="305">
        <v>3.4</v>
      </c>
    </row>
    <row r="821" spans="1:30" ht="13.5" hidden="1" customHeight="1">
      <c r="A821" s="300" t="s">
        <v>2143</v>
      </c>
      <c r="B821" s="301" t="s">
        <v>2128</v>
      </c>
      <c r="C821" s="301">
        <v>500</v>
      </c>
      <c r="D821" s="301">
        <v>4</v>
      </c>
      <c r="E821" s="301" t="s">
        <v>2141</v>
      </c>
      <c r="F821" s="302">
        <v>422.25201072386056</v>
      </c>
      <c r="G821" s="303">
        <v>1490</v>
      </c>
      <c r="H821" s="304" t="s">
        <v>239</v>
      </c>
      <c r="I821" s="302">
        <v>197.7</v>
      </c>
      <c r="J821" s="304" t="s">
        <v>239</v>
      </c>
      <c r="K821" s="302">
        <v>334.2</v>
      </c>
      <c r="L821" s="304" t="s">
        <v>239</v>
      </c>
      <c r="M821" s="302">
        <v>452.2</v>
      </c>
      <c r="N821" s="304" t="s">
        <v>239</v>
      </c>
      <c r="O821" s="302">
        <v>584.79999999999995</v>
      </c>
      <c r="P821" s="304" t="s">
        <v>239</v>
      </c>
      <c r="Q821" s="302">
        <v>3873.8</v>
      </c>
      <c r="R821" s="303"/>
      <c r="S821" s="303"/>
      <c r="T821" s="302">
        <v>94.9</v>
      </c>
      <c r="U821" s="302">
        <v>95.2</v>
      </c>
      <c r="V821" s="302">
        <v>96</v>
      </c>
      <c r="W821" s="302">
        <v>74</v>
      </c>
      <c r="X821" s="302">
        <v>81.8</v>
      </c>
      <c r="Y821" s="302">
        <v>84.6</v>
      </c>
      <c r="Z821" s="302">
        <v>1488.7</v>
      </c>
      <c r="AA821" s="302">
        <v>3870.6200000000003</v>
      </c>
      <c r="AB821" s="302">
        <v>5061.58</v>
      </c>
      <c r="AC821" s="305">
        <v>2.6</v>
      </c>
      <c r="AD821" s="305">
        <v>3.4</v>
      </c>
    </row>
    <row r="822" spans="1:30" ht="13.5" hidden="1" customHeight="1">
      <c r="A822" s="300" t="s">
        <v>2144</v>
      </c>
      <c r="B822" s="301" t="s">
        <v>2128</v>
      </c>
      <c r="C822" s="301">
        <v>600</v>
      </c>
      <c r="D822" s="301">
        <v>4</v>
      </c>
      <c r="E822" s="301" t="s">
        <v>2145</v>
      </c>
      <c r="F822" s="302">
        <v>475.87131367292227</v>
      </c>
      <c r="G822" s="303">
        <v>1490</v>
      </c>
      <c r="H822" s="304" t="s">
        <v>239</v>
      </c>
      <c r="I822" s="302">
        <v>213.3</v>
      </c>
      <c r="J822" s="304" t="s">
        <v>239</v>
      </c>
      <c r="K822" s="302">
        <v>379.1</v>
      </c>
      <c r="L822" s="304" t="s">
        <v>239</v>
      </c>
      <c r="M822" s="302">
        <v>513.70000000000005</v>
      </c>
      <c r="N822" s="304" t="s">
        <v>239</v>
      </c>
      <c r="O822" s="302">
        <v>656.1</v>
      </c>
      <c r="P822" s="304" t="s">
        <v>239</v>
      </c>
      <c r="Q822" s="302">
        <v>4289.1000000000004</v>
      </c>
      <c r="R822" s="303"/>
      <c r="S822" s="303"/>
      <c r="T822" s="302">
        <v>94.3</v>
      </c>
      <c r="U822" s="302">
        <v>94.5</v>
      </c>
      <c r="V822" s="302">
        <v>96</v>
      </c>
      <c r="W822" s="302">
        <v>74</v>
      </c>
      <c r="X822" s="302">
        <v>81.8</v>
      </c>
      <c r="Y822" s="302">
        <v>84.9</v>
      </c>
      <c r="Z822" s="302">
        <v>1678.2</v>
      </c>
      <c r="AA822" s="302">
        <v>4363.3200000000006</v>
      </c>
      <c r="AB822" s="302">
        <v>5538.0599999999995</v>
      </c>
      <c r="AC822" s="305">
        <v>2.6</v>
      </c>
      <c r="AD822" s="305">
        <v>3.3</v>
      </c>
    </row>
    <row r="823" spans="1:30" ht="13.5" hidden="1" customHeight="1">
      <c r="A823" s="300" t="s">
        <v>2147</v>
      </c>
      <c r="B823" s="301" t="s">
        <v>2128</v>
      </c>
      <c r="C823" s="301">
        <v>100</v>
      </c>
      <c r="D823" s="301">
        <v>6</v>
      </c>
      <c r="E823" s="301" t="s">
        <v>2014</v>
      </c>
      <c r="F823" s="302">
        <v>73.72654155495978</v>
      </c>
      <c r="G823" s="303">
        <v>991</v>
      </c>
      <c r="H823" s="304" t="s">
        <v>239</v>
      </c>
      <c r="I823" s="302">
        <v>61.2</v>
      </c>
      <c r="J823" s="304" t="s">
        <v>239</v>
      </c>
      <c r="K823" s="302">
        <v>78.3</v>
      </c>
      <c r="L823" s="304" t="s">
        <v>239</v>
      </c>
      <c r="M823" s="302">
        <v>95</v>
      </c>
      <c r="N823" s="304" t="s">
        <v>239</v>
      </c>
      <c r="O823" s="302">
        <v>115.3</v>
      </c>
      <c r="P823" s="304" t="s">
        <v>239</v>
      </c>
      <c r="Q823" s="302">
        <v>814.1</v>
      </c>
      <c r="R823" s="303"/>
      <c r="S823" s="303"/>
      <c r="T823" s="302">
        <v>93.8</v>
      </c>
      <c r="U823" s="302">
        <v>94.8</v>
      </c>
      <c r="V823" s="302">
        <v>94.1</v>
      </c>
      <c r="W823" s="302">
        <v>56.7</v>
      </c>
      <c r="X823" s="302">
        <v>69.3</v>
      </c>
      <c r="Y823" s="302">
        <v>76</v>
      </c>
      <c r="Z823" s="302">
        <v>390.7</v>
      </c>
      <c r="AA823" s="302">
        <v>781.4</v>
      </c>
      <c r="AB823" s="302">
        <v>1875.36</v>
      </c>
      <c r="AC823" s="305">
        <v>2</v>
      </c>
      <c r="AD823" s="305">
        <v>4.8</v>
      </c>
    </row>
    <row r="824" spans="1:30" ht="13.5" hidden="1" customHeight="1">
      <c r="A824" s="300" t="s">
        <v>2148</v>
      </c>
      <c r="B824" s="301" t="s">
        <v>2128</v>
      </c>
      <c r="C824" s="301">
        <v>125</v>
      </c>
      <c r="D824" s="301">
        <v>6</v>
      </c>
      <c r="E824" s="301" t="s">
        <v>2020</v>
      </c>
      <c r="F824" s="302">
        <v>100.53619302949062</v>
      </c>
      <c r="G824" s="303">
        <v>990</v>
      </c>
      <c r="H824" s="304" t="s">
        <v>239</v>
      </c>
      <c r="I824" s="302">
        <v>72.900000000000006</v>
      </c>
      <c r="J824" s="304" t="s">
        <v>239</v>
      </c>
      <c r="K824" s="302">
        <v>98.5</v>
      </c>
      <c r="L824" s="304" t="s">
        <v>239</v>
      </c>
      <c r="M824" s="302">
        <v>123.4</v>
      </c>
      <c r="N824" s="304" t="s">
        <v>239</v>
      </c>
      <c r="O824" s="302">
        <v>152.4</v>
      </c>
      <c r="P824" s="304" t="s">
        <v>239</v>
      </c>
      <c r="Q824" s="302">
        <v>1008.6</v>
      </c>
      <c r="R824" s="303"/>
      <c r="S824" s="303"/>
      <c r="T824" s="302">
        <v>94.4</v>
      </c>
      <c r="U824" s="302">
        <v>95.1</v>
      </c>
      <c r="V824" s="302">
        <v>94.6</v>
      </c>
      <c r="W824" s="302">
        <v>61.1</v>
      </c>
      <c r="X824" s="302">
        <v>72.599999999999994</v>
      </c>
      <c r="Y824" s="302">
        <v>78.400000000000006</v>
      </c>
      <c r="Z824" s="302">
        <v>533.70000000000005</v>
      </c>
      <c r="AA824" s="302">
        <v>1014.0300000000001</v>
      </c>
      <c r="AB824" s="302">
        <v>2348.2800000000002</v>
      </c>
      <c r="AC824" s="305">
        <v>1.9</v>
      </c>
      <c r="AD824" s="305">
        <v>4.4000000000000004</v>
      </c>
    </row>
    <row r="825" spans="1:30" ht="13.5" hidden="1" customHeight="1">
      <c r="A825" s="300" t="s">
        <v>2149</v>
      </c>
      <c r="B825" s="301" t="s">
        <v>2128</v>
      </c>
      <c r="C825" s="301">
        <v>150</v>
      </c>
      <c r="D825" s="301">
        <v>6</v>
      </c>
      <c r="E825" s="301" t="s">
        <v>2028</v>
      </c>
      <c r="F825" s="302">
        <v>120.64343163538874</v>
      </c>
      <c r="G825" s="303">
        <v>990</v>
      </c>
      <c r="H825" s="304" t="s">
        <v>239</v>
      </c>
      <c r="I825" s="302">
        <v>95.3</v>
      </c>
      <c r="J825" s="304" t="s">
        <v>239</v>
      </c>
      <c r="K825" s="302">
        <v>124</v>
      </c>
      <c r="L825" s="304" t="s">
        <v>239</v>
      </c>
      <c r="M825" s="302">
        <v>152.69999999999999</v>
      </c>
      <c r="N825" s="304" t="s">
        <v>239</v>
      </c>
      <c r="O825" s="302">
        <v>186.6</v>
      </c>
      <c r="P825" s="304" t="s">
        <v>239</v>
      </c>
      <c r="Q825" s="302">
        <v>1290</v>
      </c>
      <c r="R825" s="303"/>
      <c r="S825" s="303"/>
      <c r="T825" s="302">
        <v>94.3</v>
      </c>
      <c r="U825" s="302">
        <v>95</v>
      </c>
      <c r="V825" s="302">
        <v>94.9</v>
      </c>
      <c r="W825" s="302">
        <v>58.2</v>
      </c>
      <c r="X825" s="302">
        <v>70.3</v>
      </c>
      <c r="Y825" s="302">
        <v>76.7</v>
      </c>
      <c r="Z825" s="302">
        <v>640.20000000000005</v>
      </c>
      <c r="AA825" s="302">
        <v>1344.42</v>
      </c>
      <c r="AB825" s="302">
        <v>2944.92</v>
      </c>
      <c r="AC825" s="305">
        <v>2.1</v>
      </c>
      <c r="AD825" s="305">
        <v>4.5999999999999996</v>
      </c>
    </row>
    <row r="826" spans="1:30" ht="13.5" hidden="1" customHeight="1">
      <c r="A826" s="300" t="s">
        <v>2150</v>
      </c>
      <c r="B826" s="301" t="s">
        <v>2128</v>
      </c>
      <c r="C826" s="301">
        <v>200</v>
      </c>
      <c r="D826" s="301">
        <v>6</v>
      </c>
      <c r="E826" s="301" t="s">
        <v>2033</v>
      </c>
      <c r="F826" s="302">
        <v>147.45308310991956</v>
      </c>
      <c r="G826" s="303">
        <v>991</v>
      </c>
      <c r="H826" s="304" t="s">
        <v>239</v>
      </c>
      <c r="I826" s="302">
        <v>118.6</v>
      </c>
      <c r="J826" s="304" t="s">
        <v>239</v>
      </c>
      <c r="K826" s="302">
        <v>152.9</v>
      </c>
      <c r="L826" s="304" t="s">
        <v>239</v>
      </c>
      <c r="M826" s="302">
        <v>187.1</v>
      </c>
      <c r="N826" s="304" t="s">
        <v>239</v>
      </c>
      <c r="O826" s="302">
        <v>227.2</v>
      </c>
      <c r="P826" s="304" t="s">
        <v>239</v>
      </c>
      <c r="Q826" s="302">
        <v>1575.3</v>
      </c>
      <c r="R826" s="303"/>
      <c r="S826" s="303"/>
      <c r="T826" s="302">
        <v>93.9</v>
      </c>
      <c r="U826" s="302">
        <v>94.8</v>
      </c>
      <c r="V826" s="302">
        <v>95.1</v>
      </c>
      <c r="W826" s="302">
        <v>57.6</v>
      </c>
      <c r="X826" s="302">
        <v>70</v>
      </c>
      <c r="Y826" s="302">
        <v>76.7</v>
      </c>
      <c r="Z826" s="302">
        <v>782</v>
      </c>
      <c r="AA826" s="302">
        <v>1876.8</v>
      </c>
      <c r="AB826" s="302">
        <v>2893.4</v>
      </c>
      <c r="AC826" s="305">
        <v>2.4</v>
      </c>
      <c r="AD826" s="305">
        <v>3.7</v>
      </c>
    </row>
    <row r="827" spans="1:30" ht="13.5" hidden="1" customHeight="1">
      <c r="A827" s="300" t="s">
        <v>2151</v>
      </c>
      <c r="B827" s="301" t="s">
        <v>2128</v>
      </c>
      <c r="C827" s="301">
        <v>250</v>
      </c>
      <c r="D827" s="301">
        <v>6</v>
      </c>
      <c r="E827" s="301" t="s">
        <v>2033</v>
      </c>
      <c r="F827" s="302">
        <v>176.94369973190348</v>
      </c>
      <c r="G827" s="303">
        <v>990</v>
      </c>
      <c r="H827" s="304" t="s">
        <v>239</v>
      </c>
      <c r="I827" s="302">
        <v>141.69999999999999</v>
      </c>
      <c r="J827" s="304" t="s">
        <v>239</v>
      </c>
      <c r="K827" s="302">
        <v>182.5</v>
      </c>
      <c r="L827" s="304" t="s">
        <v>239</v>
      </c>
      <c r="M827" s="302">
        <v>223.5</v>
      </c>
      <c r="N827" s="304" t="s">
        <v>239</v>
      </c>
      <c r="O827" s="302">
        <v>272</v>
      </c>
      <c r="P827" s="304" t="s">
        <v>239</v>
      </c>
      <c r="Q827" s="302">
        <v>1885.5</v>
      </c>
      <c r="R827" s="303"/>
      <c r="S827" s="303"/>
      <c r="T827" s="302">
        <v>94.1</v>
      </c>
      <c r="U827" s="302">
        <v>94.9</v>
      </c>
      <c r="V827" s="302">
        <v>95.4</v>
      </c>
      <c r="W827" s="302">
        <v>57.9</v>
      </c>
      <c r="X827" s="302">
        <v>70.3</v>
      </c>
      <c r="Y827" s="302">
        <v>76.900000000000006</v>
      </c>
      <c r="Z827" s="302">
        <v>938.8</v>
      </c>
      <c r="AA827" s="302">
        <v>2253.12</v>
      </c>
      <c r="AB827" s="302">
        <v>3473.56</v>
      </c>
      <c r="AC827" s="305">
        <v>2.4</v>
      </c>
      <c r="AD827" s="305">
        <v>3.7</v>
      </c>
    </row>
    <row r="828" spans="1:30" ht="13.5" hidden="1" customHeight="1">
      <c r="A828" s="300" t="s">
        <v>2152</v>
      </c>
      <c r="B828" s="301" t="s">
        <v>2128</v>
      </c>
      <c r="C828" s="301">
        <v>250</v>
      </c>
      <c r="D828" s="301">
        <v>6</v>
      </c>
      <c r="E828" s="301" t="s">
        <v>2134</v>
      </c>
      <c r="F828" s="302">
        <v>176.94369973190348</v>
      </c>
      <c r="G828" s="303">
        <v>994</v>
      </c>
      <c r="H828" s="304" t="s">
        <v>239</v>
      </c>
      <c r="I828" s="302">
        <v>108.1</v>
      </c>
      <c r="J828" s="304" t="s">
        <v>239</v>
      </c>
      <c r="K828" s="302">
        <v>159</v>
      </c>
      <c r="L828" s="304" t="s">
        <v>239</v>
      </c>
      <c r="M828" s="302">
        <v>205.2</v>
      </c>
      <c r="N828" s="304" t="s">
        <v>239</v>
      </c>
      <c r="O828" s="302">
        <v>258.2</v>
      </c>
      <c r="P828" s="304" t="s">
        <v>239</v>
      </c>
      <c r="Q828" s="302">
        <v>2015.9</v>
      </c>
      <c r="R828" s="303"/>
      <c r="S828" s="303"/>
      <c r="T828" s="302">
        <v>93.9</v>
      </c>
      <c r="U828" s="302">
        <v>94.8</v>
      </c>
      <c r="V828" s="302">
        <v>95.4</v>
      </c>
      <c r="W828" s="302">
        <v>66.5</v>
      </c>
      <c r="X828" s="302">
        <v>76.5</v>
      </c>
      <c r="Y828" s="302">
        <v>80.900000000000006</v>
      </c>
      <c r="Z828" s="302">
        <v>935.5</v>
      </c>
      <c r="AA828" s="302">
        <v>2712.95</v>
      </c>
      <c r="AB828" s="302">
        <v>3461.3500000000004</v>
      </c>
      <c r="AC828" s="305">
        <v>2.9</v>
      </c>
      <c r="AD828" s="305">
        <v>3.7</v>
      </c>
    </row>
    <row r="829" spans="1:30" ht="13.5" hidden="1" customHeight="1">
      <c r="A829" s="300" t="s">
        <v>2154</v>
      </c>
      <c r="B829" s="301" t="s">
        <v>2128</v>
      </c>
      <c r="C829" s="301">
        <v>300</v>
      </c>
      <c r="D829" s="301">
        <v>6</v>
      </c>
      <c r="E829" s="301" t="s">
        <v>2134</v>
      </c>
      <c r="F829" s="302">
        <v>214.47721179624665</v>
      </c>
      <c r="G829" s="303">
        <v>994</v>
      </c>
      <c r="H829" s="304" t="s">
        <v>239</v>
      </c>
      <c r="I829" s="302">
        <v>131.6</v>
      </c>
      <c r="J829" s="304" t="s">
        <v>239</v>
      </c>
      <c r="K829" s="302">
        <v>192.6</v>
      </c>
      <c r="L829" s="304" t="s">
        <v>239</v>
      </c>
      <c r="M829" s="302">
        <v>248.6</v>
      </c>
      <c r="N829" s="304" t="s">
        <v>239</v>
      </c>
      <c r="O829" s="302">
        <v>313</v>
      </c>
      <c r="P829" s="304" t="s">
        <v>239</v>
      </c>
      <c r="Q829" s="302">
        <v>2392.9</v>
      </c>
      <c r="R829" s="303"/>
      <c r="S829" s="303"/>
      <c r="T829" s="302">
        <v>94.1</v>
      </c>
      <c r="U829" s="302">
        <v>94.9</v>
      </c>
      <c r="V829" s="302">
        <v>95.6</v>
      </c>
      <c r="W829" s="302">
        <v>66.3</v>
      </c>
      <c r="X829" s="302">
        <v>76.400000000000006</v>
      </c>
      <c r="Y829" s="302">
        <v>80.8</v>
      </c>
      <c r="Z829" s="302">
        <v>1134</v>
      </c>
      <c r="AA829" s="302">
        <v>3288.6</v>
      </c>
      <c r="AB829" s="302">
        <v>4082.4</v>
      </c>
      <c r="AC829" s="305">
        <v>2.9</v>
      </c>
      <c r="AD829" s="305">
        <v>3.6</v>
      </c>
    </row>
    <row r="830" spans="1:30" ht="13.5" hidden="1" customHeight="1">
      <c r="A830" s="300" t="s">
        <v>2155</v>
      </c>
      <c r="B830" s="301" t="s">
        <v>2128</v>
      </c>
      <c r="C830" s="301">
        <v>350</v>
      </c>
      <c r="D830" s="301">
        <v>6</v>
      </c>
      <c r="E830" s="301" t="s">
        <v>1885</v>
      </c>
      <c r="F830" s="302">
        <v>268.0965147453083</v>
      </c>
      <c r="G830" s="303">
        <v>994</v>
      </c>
      <c r="H830" s="304" t="s">
        <v>239</v>
      </c>
      <c r="I830" s="302">
        <v>185.4</v>
      </c>
      <c r="J830" s="304" t="s">
        <v>239</v>
      </c>
      <c r="K830" s="302">
        <v>254.7</v>
      </c>
      <c r="L830" s="304" t="s">
        <v>239</v>
      </c>
      <c r="M830" s="302">
        <v>320.5</v>
      </c>
      <c r="N830" s="304" t="s">
        <v>239</v>
      </c>
      <c r="O830" s="302">
        <v>397.1</v>
      </c>
      <c r="P830" s="304" t="s">
        <v>239</v>
      </c>
      <c r="Q830" s="302">
        <v>3095.3</v>
      </c>
      <c r="R830" s="303"/>
      <c r="S830" s="303"/>
      <c r="T830" s="302">
        <v>94</v>
      </c>
      <c r="U830" s="302">
        <v>94.8</v>
      </c>
      <c r="V830" s="302">
        <v>95.8</v>
      </c>
      <c r="W830" s="302">
        <v>62.7</v>
      </c>
      <c r="X830" s="302">
        <v>74.099999999999994</v>
      </c>
      <c r="Y830" s="302">
        <v>79.599999999999994</v>
      </c>
      <c r="Z830" s="302">
        <v>1417</v>
      </c>
      <c r="AA830" s="302">
        <v>4109.3</v>
      </c>
      <c r="AB830" s="302">
        <v>5951.4000000000005</v>
      </c>
      <c r="AC830" s="305">
        <v>2.9</v>
      </c>
      <c r="AD830" s="305">
        <v>4.2</v>
      </c>
    </row>
    <row r="831" spans="1:30" ht="13.5" hidden="1" customHeight="1">
      <c r="A831" s="300" t="s">
        <v>2156</v>
      </c>
      <c r="B831" s="301" t="s">
        <v>2128</v>
      </c>
      <c r="C831" s="301">
        <v>350</v>
      </c>
      <c r="D831" s="301">
        <v>6</v>
      </c>
      <c r="E831" s="301" t="s">
        <v>2141</v>
      </c>
      <c r="F831" s="302">
        <v>268.0965147453083</v>
      </c>
      <c r="G831" s="303">
        <v>994</v>
      </c>
      <c r="H831" s="304" t="s">
        <v>239</v>
      </c>
      <c r="I831" s="302">
        <v>185.4</v>
      </c>
      <c r="J831" s="304" t="s">
        <v>239</v>
      </c>
      <c r="K831" s="302">
        <v>254.7</v>
      </c>
      <c r="L831" s="304" t="s">
        <v>239</v>
      </c>
      <c r="M831" s="302">
        <v>320.5</v>
      </c>
      <c r="N831" s="304" t="s">
        <v>239</v>
      </c>
      <c r="O831" s="302">
        <v>397.1</v>
      </c>
      <c r="P831" s="304" t="s">
        <v>239</v>
      </c>
      <c r="Q831" s="302">
        <v>3095.3</v>
      </c>
      <c r="R831" s="303"/>
      <c r="S831" s="303"/>
      <c r="T831" s="302">
        <v>94</v>
      </c>
      <c r="U831" s="302">
        <v>94.8</v>
      </c>
      <c r="V831" s="302">
        <v>95.8</v>
      </c>
      <c r="W831" s="302">
        <v>62.7</v>
      </c>
      <c r="X831" s="302">
        <v>74.099999999999994</v>
      </c>
      <c r="Y831" s="302">
        <v>79.599999999999994</v>
      </c>
      <c r="Z831" s="302">
        <v>1417</v>
      </c>
      <c r="AA831" s="302">
        <v>4109.3</v>
      </c>
      <c r="AB831" s="302">
        <v>5951.4000000000005</v>
      </c>
      <c r="AC831" s="305">
        <v>2.9</v>
      </c>
      <c r="AD831" s="305">
        <v>4.2</v>
      </c>
    </row>
    <row r="832" spans="1:30" ht="13.5" hidden="1" customHeight="1">
      <c r="A832" s="300" t="s">
        <v>2157</v>
      </c>
      <c r="B832" s="301" t="s">
        <v>2128</v>
      </c>
      <c r="C832" s="301">
        <v>400</v>
      </c>
      <c r="D832" s="301">
        <v>6</v>
      </c>
      <c r="E832" s="301" t="s">
        <v>1887</v>
      </c>
      <c r="F832" s="302">
        <v>294.90616621983912</v>
      </c>
      <c r="G832" s="303">
        <v>994</v>
      </c>
      <c r="H832" s="304" t="s">
        <v>239</v>
      </c>
      <c r="I832" s="302">
        <v>213.8</v>
      </c>
      <c r="J832" s="304" t="s">
        <v>239</v>
      </c>
      <c r="K832" s="302">
        <v>287.60000000000002</v>
      </c>
      <c r="L832" s="304" t="s">
        <v>239</v>
      </c>
      <c r="M832" s="302">
        <v>358.7</v>
      </c>
      <c r="N832" s="304" t="s">
        <v>239</v>
      </c>
      <c r="O832" s="302">
        <v>441.3</v>
      </c>
      <c r="P832" s="304" t="s">
        <v>239</v>
      </c>
      <c r="Q832" s="302">
        <v>3613.1</v>
      </c>
      <c r="R832" s="303"/>
      <c r="S832" s="303"/>
      <c r="T832" s="302">
        <v>93.9</v>
      </c>
      <c r="U832" s="302">
        <v>94.8</v>
      </c>
      <c r="V832" s="302">
        <v>95.8</v>
      </c>
      <c r="W832" s="302">
        <v>61.1</v>
      </c>
      <c r="X832" s="302">
        <v>72.8</v>
      </c>
      <c r="Y832" s="302">
        <v>78.7</v>
      </c>
      <c r="Z832" s="302">
        <v>1558.2</v>
      </c>
      <c r="AA832" s="302">
        <v>4986.2400000000007</v>
      </c>
      <c r="AB832" s="302">
        <v>6856.0800000000008</v>
      </c>
      <c r="AC832" s="305">
        <v>3.2</v>
      </c>
      <c r="AD832" s="305">
        <v>4.4000000000000004</v>
      </c>
    </row>
    <row r="833" spans="1:30" ht="13.5" hidden="1" customHeight="1">
      <c r="A833" s="300" t="s">
        <v>2158</v>
      </c>
      <c r="B833" s="301" t="s">
        <v>2128</v>
      </c>
      <c r="C833" s="301">
        <v>400</v>
      </c>
      <c r="D833" s="301">
        <v>6</v>
      </c>
      <c r="E833" s="301" t="s">
        <v>2141</v>
      </c>
      <c r="F833" s="302">
        <v>294.90616621983912</v>
      </c>
      <c r="G833" s="303">
        <v>994</v>
      </c>
      <c r="H833" s="304" t="s">
        <v>239</v>
      </c>
      <c r="I833" s="302">
        <v>213.8</v>
      </c>
      <c r="J833" s="304" t="s">
        <v>239</v>
      </c>
      <c r="K833" s="302">
        <v>287.60000000000002</v>
      </c>
      <c r="L833" s="304" t="s">
        <v>239</v>
      </c>
      <c r="M833" s="302">
        <v>358.7</v>
      </c>
      <c r="N833" s="304" t="s">
        <v>239</v>
      </c>
      <c r="O833" s="302">
        <v>441.3</v>
      </c>
      <c r="P833" s="304" t="s">
        <v>239</v>
      </c>
      <c r="Q833" s="302">
        <v>3613.1</v>
      </c>
      <c r="R833" s="303"/>
      <c r="S833" s="303"/>
      <c r="T833" s="302">
        <v>93.9</v>
      </c>
      <c r="U833" s="302">
        <v>94.8</v>
      </c>
      <c r="V833" s="302">
        <v>95.8</v>
      </c>
      <c r="W833" s="302">
        <v>61.1</v>
      </c>
      <c r="X833" s="302">
        <v>72.8</v>
      </c>
      <c r="Y833" s="302">
        <v>78.7</v>
      </c>
      <c r="Z833" s="302">
        <v>1558.2</v>
      </c>
      <c r="AA833" s="302">
        <v>4986.2400000000007</v>
      </c>
      <c r="AB833" s="302">
        <v>6856.0800000000008</v>
      </c>
      <c r="AC833" s="305">
        <v>3.2</v>
      </c>
      <c r="AD833" s="305">
        <v>4.4000000000000004</v>
      </c>
    </row>
    <row r="834" spans="1:30" ht="13.5" hidden="1" customHeight="1">
      <c r="A834" s="300" t="s">
        <v>2159</v>
      </c>
      <c r="B834" s="301" t="s">
        <v>2128</v>
      </c>
      <c r="C834" s="301">
        <v>450</v>
      </c>
      <c r="D834" s="301">
        <v>6</v>
      </c>
      <c r="E834" s="301" t="s">
        <v>2160</v>
      </c>
      <c r="F834" s="302">
        <v>335.12064343163541</v>
      </c>
      <c r="G834" s="303">
        <v>994</v>
      </c>
      <c r="H834" s="304" t="s">
        <v>239</v>
      </c>
      <c r="I834" s="302">
        <v>193.4</v>
      </c>
      <c r="J834" s="304" t="s">
        <v>239</v>
      </c>
      <c r="K834" s="302">
        <v>290.7</v>
      </c>
      <c r="L834" s="304" t="s">
        <v>239</v>
      </c>
      <c r="M834" s="302">
        <v>379.4</v>
      </c>
      <c r="N834" s="304" t="s">
        <v>239</v>
      </c>
      <c r="O834" s="302">
        <v>480.9</v>
      </c>
      <c r="P834" s="304" t="s">
        <v>239</v>
      </c>
      <c r="Q834" s="302">
        <v>3516.8</v>
      </c>
      <c r="R834" s="303"/>
      <c r="S834" s="303"/>
      <c r="T834" s="302">
        <v>94.5</v>
      </c>
      <c r="U834" s="302">
        <v>95</v>
      </c>
      <c r="V834" s="302">
        <v>95.8</v>
      </c>
      <c r="W834" s="302">
        <v>68</v>
      </c>
      <c r="X834" s="302">
        <v>77.7</v>
      </c>
      <c r="Y834" s="302">
        <v>81.8</v>
      </c>
      <c r="Z834" s="302">
        <v>1771.4</v>
      </c>
      <c r="AA834" s="302">
        <v>4959.92</v>
      </c>
      <c r="AB834" s="302">
        <v>6908.46</v>
      </c>
      <c r="AC834" s="305">
        <v>2.8</v>
      </c>
      <c r="AD834" s="305">
        <v>3.9</v>
      </c>
    </row>
    <row r="835" spans="1:30" ht="13.5" hidden="1" customHeight="1">
      <c r="A835" s="300" t="s">
        <v>2161</v>
      </c>
      <c r="B835" s="301" t="s">
        <v>2128</v>
      </c>
      <c r="C835" s="301">
        <v>500</v>
      </c>
      <c r="D835" s="301">
        <v>6</v>
      </c>
      <c r="E835" s="301" t="s">
        <v>2162</v>
      </c>
      <c r="F835" s="302">
        <v>422.25201072386056</v>
      </c>
      <c r="G835" s="303">
        <v>994</v>
      </c>
      <c r="H835" s="304" t="s">
        <v>239</v>
      </c>
      <c r="I835" s="302">
        <v>228.4</v>
      </c>
      <c r="J835" s="304" t="s">
        <v>239</v>
      </c>
      <c r="K835" s="302">
        <v>355.3</v>
      </c>
      <c r="L835" s="304" t="s">
        <v>239</v>
      </c>
      <c r="M835" s="302">
        <v>469.9</v>
      </c>
      <c r="N835" s="304" t="s">
        <v>239</v>
      </c>
      <c r="O835" s="302">
        <v>600.5</v>
      </c>
      <c r="P835" s="304" t="s">
        <v>239</v>
      </c>
      <c r="Q835" s="302">
        <v>4200.7</v>
      </c>
      <c r="R835" s="303"/>
      <c r="S835" s="303"/>
      <c r="T835" s="302">
        <v>94.8</v>
      </c>
      <c r="U835" s="302">
        <v>95.2</v>
      </c>
      <c r="V835" s="302">
        <v>95.8</v>
      </c>
      <c r="W835" s="302">
        <v>69.8</v>
      </c>
      <c r="X835" s="302">
        <v>78.900000000000006</v>
      </c>
      <c r="Y835" s="302">
        <v>82.4</v>
      </c>
      <c r="Z835" s="302">
        <v>2232.6</v>
      </c>
      <c r="AA835" s="302">
        <v>6028.02</v>
      </c>
      <c r="AB835" s="302">
        <v>8260.6200000000008</v>
      </c>
      <c r="AC835" s="305">
        <v>2.7</v>
      </c>
      <c r="AD835" s="305">
        <v>3.7</v>
      </c>
    </row>
    <row r="836" spans="1:30" ht="13.5" hidden="1" customHeight="1">
      <c r="A836" s="300" t="s">
        <v>2164</v>
      </c>
      <c r="B836" s="301" t="s">
        <v>2128</v>
      </c>
      <c r="C836" s="301">
        <v>600</v>
      </c>
      <c r="D836" s="301">
        <v>6</v>
      </c>
      <c r="E836" s="301" t="s">
        <v>2165</v>
      </c>
      <c r="F836" s="302">
        <v>475.87131367292227</v>
      </c>
      <c r="G836" s="303">
        <v>992</v>
      </c>
      <c r="H836" s="304" t="s">
        <v>239</v>
      </c>
      <c r="I836" s="302">
        <v>273.3</v>
      </c>
      <c r="J836" s="304" t="s">
        <v>239</v>
      </c>
      <c r="K836" s="302">
        <v>412.5</v>
      </c>
      <c r="L836" s="304" t="s">
        <v>239</v>
      </c>
      <c r="M836" s="302">
        <v>539.70000000000005</v>
      </c>
      <c r="N836" s="304" t="s">
        <v>239</v>
      </c>
      <c r="O836" s="302">
        <v>685.5</v>
      </c>
      <c r="P836" s="304" t="s">
        <v>239</v>
      </c>
      <c r="Q836" s="302">
        <v>4544.2</v>
      </c>
      <c r="R836" s="303"/>
      <c r="S836" s="303"/>
      <c r="T836" s="302">
        <v>94.7</v>
      </c>
      <c r="U836" s="302">
        <v>95.2</v>
      </c>
      <c r="V836" s="302">
        <v>95.8</v>
      </c>
      <c r="W836" s="302">
        <v>68.3</v>
      </c>
      <c r="X836" s="302">
        <v>77.900000000000006</v>
      </c>
      <c r="Y836" s="302">
        <v>81.900000000000006</v>
      </c>
      <c r="Z836" s="302">
        <v>2521.6</v>
      </c>
      <c r="AA836" s="302">
        <v>6556.16</v>
      </c>
      <c r="AB836" s="302">
        <v>9329.92</v>
      </c>
      <c r="AC836" s="305">
        <v>2.6</v>
      </c>
      <c r="AD836" s="305">
        <v>3.7</v>
      </c>
    </row>
  </sheetData>
  <autoFilter ref="A3:AI836" xr:uid="{DCDF916D-44A9-4D61-AE37-0EA1B629BC51}">
    <filterColumn colId="3">
      <filters>
        <filter val="4"/>
      </filters>
    </filterColumn>
    <filterColumn colId="5">
      <filters>
        <filter val="100"/>
      </filters>
    </filterColumn>
  </autoFilter>
  <mergeCells count="10">
    <mergeCell ref="W2:Y2"/>
    <mergeCell ref="Z2:AD2"/>
    <mergeCell ref="A1:G1"/>
    <mergeCell ref="A2:G2"/>
    <mergeCell ref="H2:I2"/>
    <mergeCell ref="J2:K2"/>
    <mergeCell ref="L2:M2"/>
    <mergeCell ref="N2:O2"/>
    <mergeCell ref="P2:Q2"/>
    <mergeCell ref="T2:V2"/>
  </mergeCells>
  <pageMargins left="0.7" right="0.7" top="0.75" bottom="0.75" header="0.3" footer="0.3"/>
  <pageSetup orientation="portrait" r:id="rId1"/>
  <headerFooter>
    <oddFooter xml:space="preserve">&amp;LRestricted </oddFooter>
    <evenFooter xml:space="preserve">&amp;LRestricted </evenFooter>
    <firstFooter xml:space="preserve">&amp;LRestricted 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C0443-5F31-40D7-B6CE-2BCC8619A7D0}">
  <sheetPr filterMode="1">
    <tabColor rgb="FFFFC000"/>
  </sheetPr>
  <dimension ref="A1:AI835"/>
  <sheetViews>
    <sheetView zoomScale="80" zoomScaleNormal="80" workbookViewId="0">
      <pane xSplit="7" ySplit="3" topLeftCell="Q321" activePane="bottomRight" state="frozen"/>
      <selection pane="topRight" activeCell="I25" sqref="I25"/>
      <selection pane="bottomLeft" activeCell="I25" sqref="I25"/>
      <selection pane="bottomRight" activeCell="B359" sqref="B359:V359"/>
    </sheetView>
  </sheetViews>
  <sheetFormatPr defaultColWidth="9" defaultRowHeight="13.5" customHeight="1" outlineLevelRow="1"/>
  <cols>
    <col min="1" max="1" width="21.5" customWidth="1"/>
    <col min="2" max="2" width="11.75" style="2" bestFit="1" customWidth="1"/>
    <col min="3" max="3" width="18.5" bestFit="1" customWidth="1"/>
    <col min="4" max="4" width="5.33203125" customWidth="1"/>
    <col min="5" max="6" width="9" customWidth="1"/>
    <col min="7" max="7" width="9.75" customWidth="1"/>
    <col min="8" max="8" width="9.83203125" customWidth="1"/>
    <col min="9" max="9" width="11.33203125" style="2" customWidth="1"/>
    <col min="10" max="10" width="13" customWidth="1"/>
    <col min="11" max="11" width="14.08203125" customWidth="1"/>
    <col min="12" max="14" width="11.33203125" customWidth="1"/>
    <col min="15" max="15" width="12.5" customWidth="1"/>
    <col min="16" max="17" width="11.33203125" customWidth="1"/>
    <col min="18" max="18" width="14.25" customWidth="1"/>
    <col min="19" max="20" width="8.75" customWidth="1"/>
    <col min="21" max="21" width="21.75" customWidth="1"/>
    <col min="22" max="22" width="8.75" customWidth="1"/>
    <col min="23" max="23" width="10" customWidth="1"/>
    <col min="24" max="26" width="8.75" customWidth="1"/>
    <col min="27" max="30" width="10" customWidth="1"/>
  </cols>
  <sheetData>
    <row r="1" spans="1:30" ht="54.75" customHeight="1" thickBot="1">
      <c r="A1" s="517" t="s">
        <v>2193</v>
      </c>
      <c r="B1" s="517"/>
      <c r="C1" s="517"/>
      <c r="D1" s="517"/>
      <c r="E1" s="517"/>
      <c r="F1" s="517"/>
      <c r="G1" s="518"/>
      <c r="H1" s="32" t="s">
        <v>2194</v>
      </c>
      <c r="I1" s="4" t="s">
        <v>104</v>
      </c>
      <c r="J1" s="3" t="s">
        <v>106</v>
      </c>
      <c r="K1" s="3" t="s">
        <v>106</v>
      </c>
      <c r="L1" s="3" t="s">
        <v>106</v>
      </c>
      <c r="M1" s="3" t="s">
        <v>106</v>
      </c>
      <c r="N1" s="3" t="s">
        <v>106</v>
      </c>
      <c r="O1" s="4" t="s">
        <v>104</v>
      </c>
      <c r="P1" s="3" t="s">
        <v>106</v>
      </c>
      <c r="Q1" s="4" t="s">
        <v>104</v>
      </c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</row>
    <row r="2" spans="1:30" ht="14.5" thickBot="1">
      <c r="A2" s="506" t="s">
        <v>109</v>
      </c>
      <c r="B2" s="508"/>
      <c r="C2" s="508"/>
      <c r="D2" s="508"/>
      <c r="E2" s="508"/>
      <c r="F2" s="508"/>
      <c r="G2" s="508"/>
      <c r="H2" s="506" t="s">
        <v>110</v>
      </c>
      <c r="I2" s="508"/>
      <c r="J2" s="506" t="s">
        <v>111</v>
      </c>
      <c r="K2" s="508"/>
      <c r="L2" s="506" t="s">
        <v>112</v>
      </c>
      <c r="M2" s="508"/>
      <c r="N2" s="506" t="s">
        <v>113</v>
      </c>
      <c r="O2" s="508"/>
      <c r="P2" s="506" t="s">
        <v>114</v>
      </c>
      <c r="Q2" s="508"/>
      <c r="R2" s="108"/>
      <c r="S2" s="109"/>
      <c r="T2" s="511" t="s">
        <v>115</v>
      </c>
      <c r="U2" s="512"/>
      <c r="V2" s="512"/>
      <c r="W2" s="506" t="s">
        <v>116</v>
      </c>
      <c r="X2" s="508"/>
      <c r="Y2" s="507"/>
      <c r="Z2" s="511" t="s">
        <v>117</v>
      </c>
      <c r="AA2" s="512"/>
      <c r="AB2" s="512"/>
      <c r="AC2" s="512"/>
      <c r="AD2" s="512"/>
    </row>
    <row r="3" spans="1:30" s="279" customFormat="1" ht="53" thickBot="1">
      <c r="A3" s="35" t="s">
        <v>125</v>
      </c>
      <c r="B3" s="36" t="s">
        <v>126</v>
      </c>
      <c r="C3" s="36" t="s">
        <v>127</v>
      </c>
      <c r="D3" s="36" t="s">
        <v>128</v>
      </c>
      <c r="E3" s="36" t="s">
        <v>129</v>
      </c>
      <c r="F3" s="266" t="s">
        <v>2168</v>
      </c>
      <c r="G3" s="266" t="s">
        <v>130</v>
      </c>
      <c r="H3" s="267" t="s">
        <v>2195</v>
      </c>
      <c r="I3" s="268" t="s">
        <v>2196</v>
      </c>
      <c r="J3" s="270" t="s">
        <v>2197</v>
      </c>
      <c r="K3" s="271" t="s">
        <v>2198</v>
      </c>
      <c r="L3" s="270" t="s">
        <v>2199</v>
      </c>
      <c r="M3" s="271" t="s">
        <v>2200</v>
      </c>
      <c r="N3" s="270" t="s">
        <v>2201</v>
      </c>
      <c r="O3" s="268" t="s">
        <v>2202</v>
      </c>
      <c r="P3" s="267" t="s">
        <v>2203</v>
      </c>
      <c r="Q3" s="268" t="s">
        <v>2204</v>
      </c>
      <c r="R3" s="265" t="s">
        <v>147</v>
      </c>
      <c r="S3" s="266" t="s">
        <v>148</v>
      </c>
      <c r="T3" s="35" t="s">
        <v>149</v>
      </c>
      <c r="U3" s="36" t="s">
        <v>150</v>
      </c>
      <c r="V3" s="36" t="s">
        <v>151</v>
      </c>
      <c r="W3" s="265" t="s">
        <v>153</v>
      </c>
      <c r="X3" s="36" t="s">
        <v>154</v>
      </c>
      <c r="Y3" s="266" t="s">
        <v>155</v>
      </c>
      <c r="Z3" s="35" t="s">
        <v>156</v>
      </c>
      <c r="AA3" s="36" t="s">
        <v>157</v>
      </c>
      <c r="AB3" s="36" t="s">
        <v>158</v>
      </c>
      <c r="AC3" s="36" t="s">
        <v>160</v>
      </c>
      <c r="AD3" s="36" t="s">
        <v>161</v>
      </c>
    </row>
    <row r="4" spans="1:30" ht="13.5" hidden="1" customHeight="1">
      <c r="A4" s="410" t="s">
        <v>190</v>
      </c>
      <c r="B4" s="31" t="s">
        <v>191</v>
      </c>
      <c r="C4" s="31">
        <v>1</v>
      </c>
      <c r="D4" s="31">
        <v>2</v>
      </c>
      <c r="E4" s="31" t="s">
        <v>192</v>
      </c>
      <c r="F4" s="53">
        <v>0.75</v>
      </c>
      <c r="G4" s="411">
        <v>2937.77</v>
      </c>
      <c r="H4" s="413">
        <v>1.36</v>
      </c>
      <c r="I4" s="413">
        <v>0.68</v>
      </c>
      <c r="J4" s="413">
        <v>1.68</v>
      </c>
      <c r="K4" s="413">
        <v>0.84</v>
      </c>
      <c r="L4" s="413">
        <v>1.98</v>
      </c>
      <c r="M4" s="413">
        <v>0.99</v>
      </c>
      <c r="N4" s="413">
        <v>2.36</v>
      </c>
      <c r="O4" s="413">
        <v>1.18</v>
      </c>
      <c r="P4" s="413">
        <v>23.94</v>
      </c>
      <c r="Q4" s="413">
        <v>11.97</v>
      </c>
      <c r="R4" s="53" t="s">
        <v>202</v>
      </c>
      <c r="S4" s="53" t="s">
        <v>194</v>
      </c>
      <c r="T4" s="412">
        <v>73.72</v>
      </c>
      <c r="U4" s="412">
        <v>76.95</v>
      </c>
      <c r="V4" s="412">
        <v>77.8</v>
      </c>
      <c r="W4" s="412">
        <v>60.8</v>
      </c>
      <c r="X4" s="412">
        <v>73.849999999999994</v>
      </c>
      <c r="Y4" s="412">
        <v>81.84</v>
      </c>
      <c r="Z4" s="413">
        <v>1.3414040094000002</v>
      </c>
      <c r="AA4" s="413">
        <v>3.763308948371701</v>
      </c>
      <c r="AB4" s="413">
        <v>5.8518749910075005</v>
      </c>
      <c r="AC4" s="411">
        <v>280.55</v>
      </c>
      <c r="AD4" s="411">
        <v>436.25</v>
      </c>
    </row>
    <row r="5" spans="1:30" ht="13.5" hidden="1" customHeight="1">
      <c r="A5" s="410" t="s">
        <v>201</v>
      </c>
      <c r="B5" s="31" t="s">
        <v>191</v>
      </c>
      <c r="C5" s="31">
        <v>1.5</v>
      </c>
      <c r="D5" s="31">
        <v>2</v>
      </c>
      <c r="E5" s="31" t="s">
        <v>192</v>
      </c>
      <c r="F5" s="53">
        <v>1</v>
      </c>
      <c r="G5" s="411">
        <v>2948.88</v>
      </c>
      <c r="H5" s="413">
        <v>2.2799999999999998</v>
      </c>
      <c r="I5" s="413">
        <v>1.1399999999999999</v>
      </c>
      <c r="J5" s="413">
        <v>2.6</v>
      </c>
      <c r="K5" s="413">
        <v>1.3</v>
      </c>
      <c r="L5" s="413">
        <v>2.94</v>
      </c>
      <c r="M5" s="413">
        <v>1.47</v>
      </c>
      <c r="N5" s="413">
        <v>3.36</v>
      </c>
      <c r="O5" s="413">
        <v>1.68</v>
      </c>
      <c r="P5" s="413">
        <v>35</v>
      </c>
      <c r="Q5" s="413">
        <v>17.5</v>
      </c>
      <c r="R5" s="53" t="s">
        <v>2205</v>
      </c>
      <c r="S5" s="53" t="s">
        <v>194</v>
      </c>
      <c r="T5" s="412">
        <v>75.599999999999994</v>
      </c>
      <c r="U5" s="412">
        <v>79.3</v>
      </c>
      <c r="V5" s="412">
        <v>80.7</v>
      </c>
      <c r="W5" s="412">
        <v>51.5</v>
      </c>
      <c r="X5" s="412">
        <v>65.099999999999994</v>
      </c>
      <c r="Y5" s="412">
        <v>74.5</v>
      </c>
      <c r="Z5" s="413">
        <v>1.7849000400000001</v>
      </c>
      <c r="AA5" s="413">
        <v>6.0709805060520008</v>
      </c>
      <c r="AB5" s="413">
        <v>10.882535543880001</v>
      </c>
      <c r="AC5" s="411">
        <v>340.13</v>
      </c>
      <c r="AD5" s="411">
        <v>609.70000000000005</v>
      </c>
    </row>
    <row r="6" spans="1:30" ht="13.5" hidden="1" customHeight="1">
      <c r="A6" s="410" t="s">
        <v>203</v>
      </c>
      <c r="B6" s="31" t="s">
        <v>191</v>
      </c>
      <c r="C6" s="31">
        <v>2</v>
      </c>
      <c r="D6" s="31">
        <v>2</v>
      </c>
      <c r="E6" s="31" t="s">
        <v>204</v>
      </c>
      <c r="F6" s="53">
        <v>1.5</v>
      </c>
      <c r="G6" s="411">
        <v>2932.97</v>
      </c>
      <c r="H6" s="413">
        <v>2.56</v>
      </c>
      <c r="I6" s="413">
        <v>1.28</v>
      </c>
      <c r="J6" s="413">
        <v>3.14</v>
      </c>
      <c r="K6" s="413">
        <v>1.57</v>
      </c>
      <c r="L6" s="413">
        <v>3.76</v>
      </c>
      <c r="M6" s="413">
        <v>1.88</v>
      </c>
      <c r="N6" s="413">
        <v>4.5</v>
      </c>
      <c r="O6" s="413">
        <v>2.25</v>
      </c>
      <c r="P6" s="413">
        <v>40.32</v>
      </c>
      <c r="Q6" s="413">
        <v>20.16</v>
      </c>
      <c r="R6" s="53" t="s">
        <v>193</v>
      </c>
      <c r="S6" s="53" t="s">
        <v>194</v>
      </c>
      <c r="T6" s="412">
        <v>80.84</v>
      </c>
      <c r="U6" s="412">
        <v>82.7</v>
      </c>
      <c r="V6" s="412">
        <v>82.8</v>
      </c>
      <c r="W6" s="412">
        <v>59.9</v>
      </c>
      <c r="X6" s="412">
        <v>73.63</v>
      </c>
      <c r="Y6" s="412">
        <v>81.81</v>
      </c>
      <c r="Z6" s="413">
        <v>2.6847256800000001</v>
      </c>
      <c r="AA6" s="413">
        <v>7.9317535489920008</v>
      </c>
      <c r="AB6" s="413">
        <v>9.2408257905599989</v>
      </c>
      <c r="AC6" s="411">
        <v>295.44</v>
      </c>
      <c r="AD6" s="411">
        <v>344.2</v>
      </c>
    </row>
    <row r="7" spans="1:30" ht="13.5" hidden="1" customHeight="1">
      <c r="A7" s="410" t="s">
        <v>205</v>
      </c>
      <c r="B7" s="31" t="s">
        <v>191</v>
      </c>
      <c r="C7" s="31">
        <v>1</v>
      </c>
      <c r="D7" s="31">
        <v>4</v>
      </c>
      <c r="E7" s="31" t="s">
        <v>192</v>
      </c>
      <c r="F7" s="53">
        <v>0.75</v>
      </c>
      <c r="G7" s="411">
        <v>1462.69</v>
      </c>
      <c r="H7" s="413">
        <v>1.62</v>
      </c>
      <c r="I7" s="413">
        <v>0.81</v>
      </c>
      <c r="J7" s="413">
        <v>1.88</v>
      </c>
      <c r="K7" s="413">
        <v>0.94</v>
      </c>
      <c r="L7" s="413">
        <v>2.16</v>
      </c>
      <c r="M7" s="413">
        <v>1.08</v>
      </c>
      <c r="N7" s="413">
        <v>2.5</v>
      </c>
      <c r="O7" s="413">
        <v>1.25</v>
      </c>
      <c r="P7" s="413">
        <v>23.84</v>
      </c>
      <c r="Q7" s="413">
        <v>11.92</v>
      </c>
      <c r="R7" s="53" t="s">
        <v>202</v>
      </c>
      <c r="S7" s="53" t="s">
        <v>194</v>
      </c>
      <c r="T7" s="412">
        <v>77.757999999999996</v>
      </c>
      <c r="U7" s="412">
        <v>80.25</v>
      </c>
      <c r="V7" s="412">
        <v>80.8</v>
      </c>
      <c r="W7" s="412">
        <v>51.25</v>
      </c>
      <c r="X7" s="412">
        <v>65.22</v>
      </c>
      <c r="Y7" s="412">
        <v>74.67</v>
      </c>
      <c r="Z7" s="413">
        <v>2.6921013</v>
      </c>
      <c r="AA7" s="413">
        <v>10.18610368881</v>
      </c>
      <c r="AB7" s="413">
        <v>14.628878464200001</v>
      </c>
      <c r="AC7" s="411">
        <v>378.37</v>
      </c>
      <c r="AD7" s="411">
        <v>543.4</v>
      </c>
    </row>
    <row r="8" spans="1:30" ht="13.5" hidden="1" customHeight="1">
      <c r="A8" s="410" t="s">
        <v>207</v>
      </c>
      <c r="B8" s="31" t="s">
        <v>191</v>
      </c>
      <c r="C8" s="31">
        <v>1.5</v>
      </c>
      <c r="D8" s="31">
        <v>4</v>
      </c>
      <c r="E8" s="31" t="s">
        <v>204</v>
      </c>
      <c r="F8" s="53">
        <v>1</v>
      </c>
      <c r="G8" s="411">
        <v>1461.4</v>
      </c>
      <c r="H8" s="413">
        <v>2.2799999999999998</v>
      </c>
      <c r="I8" s="413">
        <v>1.1399999999999999</v>
      </c>
      <c r="J8" s="413">
        <v>2.6</v>
      </c>
      <c r="K8" s="413">
        <v>1.3</v>
      </c>
      <c r="L8" s="413">
        <v>2.96</v>
      </c>
      <c r="M8" s="413">
        <v>1.48</v>
      </c>
      <c r="N8" s="413">
        <v>3.4</v>
      </c>
      <c r="O8" s="413">
        <v>1.7</v>
      </c>
      <c r="P8" s="413">
        <v>33.92</v>
      </c>
      <c r="Q8" s="413">
        <v>16.96</v>
      </c>
      <c r="R8" s="53" t="s">
        <v>2205</v>
      </c>
      <c r="S8" s="53" t="s">
        <v>194</v>
      </c>
      <c r="T8" s="412">
        <v>79.319999999999993</v>
      </c>
      <c r="U8" s="412">
        <v>81.92</v>
      </c>
      <c r="V8" s="412">
        <v>82.5</v>
      </c>
      <c r="W8" s="412">
        <v>49.66</v>
      </c>
      <c r="X8" s="412">
        <v>69.67</v>
      </c>
      <c r="Y8" s="412">
        <v>73.349999999999994</v>
      </c>
      <c r="Z8" s="413">
        <v>3.5919269400000005</v>
      </c>
      <c r="AA8" s="413">
        <v>15.727252106790001</v>
      </c>
      <c r="AB8" s="413">
        <v>21.183389128650003</v>
      </c>
      <c r="AC8" s="411">
        <v>437.85</v>
      </c>
      <c r="AD8" s="411">
        <v>589.75</v>
      </c>
    </row>
    <row r="9" spans="1:30" ht="13.5" hidden="1" customHeight="1">
      <c r="A9" s="410" t="s">
        <v>208</v>
      </c>
      <c r="B9" s="31" t="s">
        <v>191</v>
      </c>
      <c r="C9" s="31">
        <v>2</v>
      </c>
      <c r="D9" s="31">
        <v>4</v>
      </c>
      <c r="E9" s="31" t="s">
        <v>204</v>
      </c>
      <c r="F9" s="53">
        <v>1.5</v>
      </c>
      <c r="G9" s="411">
        <v>1455.78</v>
      </c>
      <c r="H9" s="413">
        <v>3.06</v>
      </c>
      <c r="I9" s="413">
        <v>1.53</v>
      </c>
      <c r="J9" s="413">
        <v>3.58</v>
      </c>
      <c r="K9" s="413">
        <v>1.79</v>
      </c>
      <c r="L9" s="413">
        <v>4.12</v>
      </c>
      <c r="M9" s="413">
        <v>2.06</v>
      </c>
      <c r="N9" s="413">
        <v>4.8600000000000003</v>
      </c>
      <c r="O9" s="413">
        <v>2.4300000000000002</v>
      </c>
      <c r="P9" s="413">
        <v>45.08</v>
      </c>
      <c r="Q9" s="413">
        <v>22.54</v>
      </c>
      <c r="R9" s="53" t="s">
        <v>202</v>
      </c>
      <c r="S9" s="53" t="s">
        <v>194</v>
      </c>
      <c r="T9" s="412">
        <v>82.33</v>
      </c>
      <c r="U9" s="412">
        <v>84.24</v>
      </c>
      <c r="V9" s="412">
        <v>84.2</v>
      </c>
      <c r="W9" s="412">
        <v>53.44</v>
      </c>
      <c r="X9" s="412">
        <v>67.75</v>
      </c>
      <c r="Y9" s="412">
        <v>77.12</v>
      </c>
      <c r="Z9" s="413">
        <v>5.4137050800000006</v>
      </c>
      <c r="AA9" s="413">
        <v>20.541762555552001</v>
      </c>
      <c r="AB9" s="413">
        <v>27.402551003436002</v>
      </c>
      <c r="AC9" s="411">
        <v>379.44</v>
      </c>
      <c r="AD9" s="411">
        <v>506.17</v>
      </c>
    </row>
    <row r="10" spans="1:30" ht="13.5" hidden="1" customHeight="1">
      <c r="A10" s="410" t="s">
        <v>209</v>
      </c>
      <c r="B10" s="31" t="s">
        <v>191</v>
      </c>
      <c r="C10" s="31">
        <v>1</v>
      </c>
      <c r="D10" s="31">
        <v>6</v>
      </c>
      <c r="E10" s="31" t="s">
        <v>204</v>
      </c>
      <c r="F10" s="53">
        <v>0.75</v>
      </c>
      <c r="G10" s="411">
        <v>973</v>
      </c>
      <c r="H10" s="413">
        <v>2.2400000000000002</v>
      </c>
      <c r="I10" s="413">
        <v>1.1200000000000001</v>
      </c>
      <c r="J10" s="413">
        <v>2.34</v>
      </c>
      <c r="K10" s="413">
        <v>1.17</v>
      </c>
      <c r="L10" s="413">
        <v>2.64</v>
      </c>
      <c r="M10" s="413">
        <v>1.32</v>
      </c>
      <c r="N10" s="413">
        <v>2.98</v>
      </c>
      <c r="O10" s="413">
        <v>1.49</v>
      </c>
      <c r="P10" s="413">
        <v>20.6</v>
      </c>
      <c r="Q10" s="413">
        <v>10.3</v>
      </c>
      <c r="R10" s="53" t="s">
        <v>193</v>
      </c>
      <c r="S10" s="53" t="s">
        <v>194</v>
      </c>
      <c r="T10" s="412">
        <v>73.646612080218347</v>
      </c>
      <c r="U10" s="412">
        <v>76.396938412246357</v>
      </c>
      <c r="V10" s="412">
        <v>77</v>
      </c>
      <c r="W10" s="412">
        <v>43.35</v>
      </c>
      <c r="X10" s="412">
        <v>55.84</v>
      </c>
      <c r="Y10" s="412">
        <v>64.97</v>
      </c>
      <c r="Z10" s="413">
        <v>4.0713422399999999</v>
      </c>
      <c r="AA10" s="413">
        <v>12.847865493949922</v>
      </c>
      <c r="AB10" s="413">
        <v>17.975081844498241</v>
      </c>
      <c r="AC10" s="411">
        <v>315.56830000000002</v>
      </c>
      <c r="AD10" s="411">
        <v>441.50259999999997</v>
      </c>
    </row>
    <row r="11" spans="1:30" ht="13.5" hidden="1" customHeight="1">
      <c r="A11" s="410" t="s">
        <v>211</v>
      </c>
      <c r="B11" s="31" t="s">
        <v>191</v>
      </c>
      <c r="C11" s="31">
        <v>3</v>
      </c>
      <c r="D11" s="31">
        <v>2</v>
      </c>
      <c r="E11" s="31" t="s">
        <v>212</v>
      </c>
      <c r="F11" s="53">
        <v>2</v>
      </c>
      <c r="G11" s="411">
        <v>2949</v>
      </c>
      <c r="H11" s="413">
        <v>3.2</v>
      </c>
      <c r="I11" s="413">
        <v>1.6</v>
      </c>
      <c r="J11" s="413">
        <v>4.24</v>
      </c>
      <c r="K11" s="413">
        <v>2.12</v>
      </c>
      <c r="L11" s="413">
        <v>5.0199999999999996</v>
      </c>
      <c r="M11" s="413">
        <v>2.5099999999999998</v>
      </c>
      <c r="N11" s="413">
        <v>6.06</v>
      </c>
      <c r="O11" s="413">
        <v>3.03</v>
      </c>
      <c r="P11" s="413">
        <v>65.3</v>
      </c>
      <c r="Q11" s="413">
        <v>32.65</v>
      </c>
      <c r="R11" s="53" t="s">
        <v>2205</v>
      </c>
      <c r="S11" s="53" t="s">
        <v>989</v>
      </c>
      <c r="T11" s="412">
        <v>81.346399108138229</v>
      </c>
      <c r="U11" s="412">
        <v>83.571081382385728</v>
      </c>
      <c r="V11" s="412">
        <v>84.2</v>
      </c>
      <c r="W11" s="412">
        <v>59.94</v>
      </c>
      <c r="X11" s="412">
        <v>72.3</v>
      </c>
      <c r="Y11" s="412">
        <v>79.2</v>
      </c>
      <c r="Z11" s="413">
        <v>3.5624244600000003</v>
      </c>
      <c r="AA11" s="413">
        <v>11.446962240000001</v>
      </c>
      <c r="AB11" s="413">
        <v>20.430467400000001</v>
      </c>
      <c r="AC11" s="411">
        <v>321.32505175983437</v>
      </c>
      <c r="AD11" s="411">
        <v>573.49896480331267</v>
      </c>
    </row>
    <row r="12" spans="1:30" ht="13.5" hidden="1" customHeight="1">
      <c r="A12" s="410" t="s">
        <v>214</v>
      </c>
      <c r="B12" s="31" t="s">
        <v>191</v>
      </c>
      <c r="C12" s="31">
        <v>5</v>
      </c>
      <c r="D12" s="31">
        <v>2</v>
      </c>
      <c r="E12" s="31" t="s">
        <v>215</v>
      </c>
      <c r="F12" s="53">
        <v>3</v>
      </c>
      <c r="G12" s="411">
        <v>2945</v>
      </c>
      <c r="H12" s="413">
        <v>4.2</v>
      </c>
      <c r="I12" s="413">
        <v>2.1</v>
      </c>
      <c r="J12" s="413">
        <v>5.66</v>
      </c>
      <c r="K12" s="413">
        <v>2.83</v>
      </c>
      <c r="L12" s="413">
        <v>7.02</v>
      </c>
      <c r="M12" s="413">
        <v>3.51</v>
      </c>
      <c r="N12" s="413">
        <v>8.6199999999999992</v>
      </c>
      <c r="O12" s="413">
        <v>4.3099999999999996</v>
      </c>
      <c r="P12" s="413">
        <v>90</v>
      </c>
      <c r="Q12" s="413">
        <v>45</v>
      </c>
      <c r="R12" s="53" t="s">
        <v>202</v>
      </c>
      <c r="S12" s="53" t="s">
        <v>989</v>
      </c>
      <c r="T12" s="412">
        <v>83.882055806771817</v>
      </c>
      <c r="U12" s="412">
        <v>85.606308591595905</v>
      </c>
      <c r="V12" s="412">
        <v>85.9</v>
      </c>
      <c r="W12" s="412">
        <v>64.400000000000006</v>
      </c>
      <c r="X12" s="412">
        <v>76.3</v>
      </c>
      <c r="Y12" s="412">
        <v>82.7</v>
      </c>
      <c r="Z12" s="413">
        <v>5.3473245</v>
      </c>
      <c r="AA12" s="413">
        <v>16.986052860000001</v>
      </c>
      <c r="AB12" s="413">
        <v>31.5676536</v>
      </c>
      <c r="AC12" s="411">
        <v>317.65517241379308</v>
      </c>
      <c r="AD12" s="411">
        <v>590.34482758620686</v>
      </c>
    </row>
    <row r="13" spans="1:30" ht="13.5" hidden="1" customHeight="1">
      <c r="A13" s="410" t="s">
        <v>216</v>
      </c>
      <c r="B13" s="31" t="s">
        <v>191</v>
      </c>
      <c r="C13" s="31">
        <v>3</v>
      </c>
      <c r="D13" s="31">
        <v>4</v>
      </c>
      <c r="E13" s="31" t="s">
        <v>212</v>
      </c>
      <c r="F13" s="53">
        <v>2</v>
      </c>
      <c r="G13" s="411">
        <v>1475</v>
      </c>
      <c r="H13" s="413">
        <v>3.96</v>
      </c>
      <c r="I13" s="413">
        <v>1.98</v>
      </c>
      <c r="J13" s="413">
        <v>4.8</v>
      </c>
      <c r="K13" s="413">
        <v>2.4</v>
      </c>
      <c r="L13" s="413">
        <v>5.74</v>
      </c>
      <c r="M13" s="413">
        <v>2.87</v>
      </c>
      <c r="N13" s="413">
        <v>6.6</v>
      </c>
      <c r="O13" s="413">
        <v>3.3</v>
      </c>
      <c r="P13" s="413">
        <v>65.48</v>
      </c>
      <c r="Q13" s="413">
        <v>32.74</v>
      </c>
      <c r="R13" s="53" t="s">
        <v>2205</v>
      </c>
      <c r="S13" s="53" t="s">
        <v>989</v>
      </c>
      <c r="T13" s="412">
        <v>80.852527096406149</v>
      </c>
      <c r="U13" s="412">
        <v>83.956999429549327</v>
      </c>
      <c r="V13" s="412">
        <v>85.3</v>
      </c>
      <c r="W13" s="412">
        <v>53.87</v>
      </c>
      <c r="X13" s="412">
        <v>65.12</v>
      </c>
      <c r="Y13" s="412">
        <v>74.3</v>
      </c>
      <c r="Z13" s="413">
        <v>7.1100976800000009</v>
      </c>
      <c r="AA13" s="413">
        <v>24.147779880000002</v>
      </c>
      <c r="AB13" s="413">
        <v>47.130211800000005</v>
      </c>
      <c r="AC13" s="411">
        <v>339.62655601659753</v>
      </c>
      <c r="AD13" s="411">
        <v>662.86307053941914</v>
      </c>
    </row>
    <row r="14" spans="1:30" ht="13.5" hidden="1" customHeight="1">
      <c r="A14" s="410" t="s">
        <v>217</v>
      </c>
      <c r="B14" s="31" t="s">
        <v>191</v>
      </c>
      <c r="C14" s="31">
        <v>5</v>
      </c>
      <c r="D14" s="31">
        <v>4</v>
      </c>
      <c r="E14" s="31" t="s">
        <v>215</v>
      </c>
      <c r="F14" s="53">
        <v>3</v>
      </c>
      <c r="G14" s="411">
        <v>1471</v>
      </c>
      <c r="H14" s="413">
        <v>6.16</v>
      </c>
      <c r="I14" s="413">
        <v>3.08</v>
      </c>
      <c r="J14" s="413">
        <v>7.26</v>
      </c>
      <c r="K14" s="413">
        <v>3.63</v>
      </c>
      <c r="L14" s="413">
        <v>8.3800000000000008</v>
      </c>
      <c r="M14" s="413">
        <v>4.1900000000000004</v>
      </c>
      <c r="N14" s="413">
        <v>10.06</v>
      </c>
      <c r="O14" s="413">
        <v>5.03</v>
      </c>
      <c r="P14" s="413">
        <v>97.4</v>
      </c>
      <c r="Q14" s="413">
        <v>48.7</v>
      </c>
      <c r="R14" s="53" t="s">
        <v>2205</v>
      </c>
      <c r="S14" s="53" t="s">
        <v>989</v>
      </c>
      <c r="T14" s="412">
        <v>84.360399777901179</v>
      </c>
      <c r="U14" s="412">
        <v>86.430416435313717</v>
      </c>
      <c r="V14" s="412">
        <v>86.7</v>
      </c>
      <c r="W14" s="412">
        <v>50.79</v>
      </c>
      <c r="X14" s="412">
        <v>64.3</v>
      </c>
      <c r="Y14" s="412">
        <v>71.3</v>
      </c>
      <c r="Z14" s="413">
        <v>10.709400240000001</v>
      </c>
      <c r="AA14" s="413">
        <v>39.503820720000007</v>
      </c>
      <c r="AB14" s="413">
        <v>54.4689537</v>
      </c>
      <c r="AC14" s="411">
        <v>368.87052341597803</v>
      </c>
      <c r="AD14" s="411">
        <v>508.60881542699724</v>
      </c>
    </row>
    <row r="15" spans="1:30" ht="13.5" hidden="1" customHeight="1">
      <c r="A15" s="410" t="s">
        <v>218</v>
      </c>
      <c r="B15" s="31" t="s">
        <v>191</v>
      </c>
      <c r="C15" s="31">
        <v>1.5</v>
      </c>
      <c r="D15" s="31">
        <v>6</v>
      </c>
      <c r="E15" s="31" t="s">
        <v>212</v>
      </c>
      <c r="F15" s="53">
        <v>1</v>
      </c>
      <c r="G15" s="411">
        <v>976</v>
      </c>
      <c r="H15" s="413">
        <v>3</v>
      </c>
      <c r="I15" s="413">
        <v>1.5</v>
      </c>
      <c r="J15" s="413">
        <v>3.44</v>
      </c>
      <c r="K15" s="413">
        <v>1.72</v>
      </c>
      <c r="L15" s="413">
        <v>3.82</v>
      </c>
      <c r="M15" s="413">
        <v>1.91</v>
      </c>
      <c r="N15" s="413">
        <v>4.32</v>
      </c>
      <c r="O15" s="413">
        <v>2.16</v>
      </c>
      <c r="P15" s="413">
        <v>28.72</v>
      </c>
      <c r="Q15" s="413">
        <v>14.36</v>
      </c>
      <c r="R15" s="53" t="s">
        <v>193</v>
      </c>
      <c r="S15" s="53" t="s">
        <v>194</v>
      </c>
      <c r="T15" s="412">
        <v>74.900000000000006</v>
      </c>
      <c r="U15" s="412">
        <v>77.900000000000006</v>
      </c>
      <c r="V15" s="412">
        <v>78.900000000000006</v>
      </c>
      <c r="W15" s="412">
        <v>38.200000000000003</v>
      </c>
      <c r="X15" s="412">
        <v>49.4</v>
      </c>
      <c r="Y15" s="412">
        <v>57.6</v>
      </c>
      <c r="Z15" s="413">
        <v>5.4</v>
      </c>
      <c r="AA15" s="413">
        <v>16.100000000000001</v>
      </c>
      <c r="AB15" s="413">
        <v>27.9</v>
      </c>
      <c r="AC15" s="411">
        <v>299</v>
      </c>
      <c r="AD15" s="411">
        <v>518</v>
      </c>
    </row>
    <row r="16" spans="1:30" ht="13.5" hidden="1" customHeight="1">
      <c r="A16" s="410" t="s">
        <v>219</v>
      </c>
      <c r="B16" s="31" t="s">
        <v>191</v>
      </c>
      <c r="C16" s="31">
        <v>2</v>
      </c>
      <c r="D16" s="31">
        <v>6</v>
      </c>
      <c r="E16" s="31" t="s">
        <v>215</v>
      </c>
      <c r="F16" s="53">
        <v>1.5</v>
      </c>
      <c r="G16" s="411">
        <v>967</v>
      </c>
      <c r="H16" s="413">
        <v>3.94</v>
      </c>
      <c r="I16" s="413">
        <v>1.97</v>
      </c>
      <c r="J16" s="413">
        <v>4.5599999999999996</v>
      </c>
      <c r="K16" s="413">
        <v>2.2799999999999998</v>
      </c>
      <c r="L16" s="413">
        <v>5.18</v>
      </c>
      <c r="M16" s="413">
        <v>2.59</v>
      </c>
      <c r="N16" s="413">
        <v>5.96</v>
      </c>
      <c r="O16" s="413">
        <v>2.98</v>
      </c>
      <c r="P16" s="413">
        <v>35.78</v>
      </c>
      <c r="Q16" s="413">
        <v>17.89</v>
      </c>
      <c r="R16" s="53" t="s">
        <v>210</v>
      </c>
      <c r="S16" s="53" t="s">
        <v>194</v>
      </c>
      <c r="T16" s="412">
        <v>78.8</v>
      </c>
      <c r="U16" s="412">
        <v>80.8</v>
      </c>
      <c r="V16" s="412">
        <v>81.099999999999994</v>
      </c>
      <c r="W16" s="412">
        <v>41.5</v>
      </c>
      <c r="X16" s="412">
        <v>53.5</v>
      </c>
      <c r="Y16" s="412">
        <v>61.8</v>
      </c>
      <c r="Z16" s="413">
        <v>8.1</v>
      </c>
      <c r="AA16" s="413">
        <v>21.1</v>
      </c>
      <c r="AB16" s="413">
        <v>30.7</v>
      </c>
      <c r="AC16" s="411">
        <v>260</v>
      </c>
      <c r="AD16" s="411">
        <v>377</v>
      </c>
    </row>
    <row r="17" spans="1:30" ht="13.5" hidden="1" customHeight="1" outlineLevel="1">
      <c r="A17" s="410" t="s">
        <v>220</v>
      </c>
      <c r="B17" s="31" t="s">
        <v>191</v>
      </c>
      <c r="C17" s="31">
        <v>7.5</v>
      </c>
      <c r="D17" s="31">
        <v>2</v>
      </c>
      <c r="E17" s="31" t="s">
        <v>221</v>
      </c>
      <c r="F17" s="53">
        <v>5</v>
      </c>
      <c r="G17" s="411">
        <v>2948</v>
      </c>
      <c r="H17" s="413">
        <v>6.2</v>
      </c>
      <c r="I17" s="413">
        <v>3.1</v>
      </c>
      <c r="J17" s="413">
        <v>8.66</v>
      </c>
      <c r="K17" s="413">
        <v>4.33</v>
      </c>
      <c r="L17" s="413">
        <v>10.96</v>
      </c>
      <c r="M17" s="413">
        <v>5.48</v>
      </c>
      <c r="N17" s="413">
        <v>13.6</v>
      </c>
      <c r="O17" s="413">
        <v>6.8</v>
      </c>
      <c r="P17" s="413">
        <v>128</v>
      </c>
      <c r="Q17" s="413">
        <v>64</v>
      </c>
      <c r="R17" s="53" t="s">
        <v>210</v>
      </c>
      <c r="S17" s="53" t="s">
        <v>989</v>
      </c>
      <c r="T17" s="412">
        <v>87.422126780471899</v>
      </c>
      <c r="U17" s="412">
        <v>88.072034359030127</v>
      </c>
      <c r="V17" s="412">
        <v>87.9</v>
      </c>
      <c r="W17" s="412">
        <v>72.599999999999994</v>
      </c>
      <c r="X17" s="412">
        <v>83.12</v>
      </c>
      <c r="Y17" s="412">
        <v>88.1</v>
      </c>
      <c r="Z17" s="413">
        <v>8.93</v>
      </c>
      <c r="AA17" s="413">
        <v>24.021699999999999</v>
      </c>
      <c r="AB17" s="413">
        <v>36.255800000000001</v>
      </c>
      <c r="AC17" s="411">
        <v>269</v>
      </c>
      <c r="AD17" s="411">
        <v>406</v>
      </c>
    </row>
    <row r="18" spans="1:30" ht="13.5" hidden="1" customHeight="1" outlineLevel="1">
      <c r="A18" s="410" t="s">
        <v>223</v>
      </c>
      <c r="B18" s="31" t="s">
        <v>191</v>
      </c>
      <c r="C18" s="31">
        <v>10</v>
      </c>
      <c r="D18" s="31">
        <v>2</v>
      </c>
      <c r="E18" s="31" t="s">
        <v>224</v>
      </c>
      <c r="F18" s="53">
        <v>7.5</v>
      </c>
      <c r="G18" s="411">
        <v>2933</v>
      </c>
      <c r="H18" s="413">
        <v>8.44</v>
      </c>
      <c r="I18" s="413">
        <v>4.22</v>
      </c>
      <c r="J18" s="413">
        <v>12.34</v>
      </c>
      <c r="K18" s="413">
        <v>6.17</v>
      </c>
      <c r="L18" s="413">
        <v>15.98</v>
      </c>
      <c r="M18" s="413">
        <v>7.99</v>
      </c>
      <c r="N18" s="413">
        <v>20.2</v>
      </c>
      <c r="O18" s="413">
        <v>10.1</v>
      </c>
      <c r="P18" s="413">
        <v>168</v>
      </c>
      <c r="Q18" s="413">
        <v>84</v>
      </c>
      <c r="R18" s="53" t="s">
        <v>210</v>
      </c>
      <c r="S18" s="53" t="s">
        <v>989</v>
      </c>
      <c r="T18" s="412">
        <v>89.783387835186403</v>
      </c>
      <c r="U18" s="412">
        <v>89.773664704599966</v>
      </c>
      <c r="V18" s="412">
        <v>89.2</v>
      </c>
      <c r="W18" s="412">
        <v>75.400000000000006</v>
      </c>
      <c r="X18" s="412">
        <v>84.85</v>
      </c>
      <c r="Y18" s="412">
        <v>89</v>
      </c>
      <c r="Z18" s="413">
        <v>13.48</v>
      </c>
      <c r="AA18" s="413">
        <v>31.678000000000001</v>
      </c>
      <c r="AB18" s="413">
        <v>53.92</v>
      </c>
      <c r="AC18" s="411">
        <v>235</v>
      </c>
      <c r="AD18" s="411">
        <v>400</v>
      </c>
    </row>
    <row r="19" spans="1:30" ht="13.5" hidden="1" customHeight="1" outlineLevel="1">
      <c r="A19" s="410" t="s">
        <v>225</v>
      </c>
      <c r="B19" s="31" t="s">
        <v>191</v>
      </c>
      <c r="C19" s="31">
        <v>7.5</v>
      </c>
      <c r="D19" s="31">
        <v>4</v>
      </c>
      <c r="E19" s="31" t="s">
        <v>221</v>
      </c>
      <c r="F19" s="53">
        <v>5</v>
      </c>
      <c r="G19" s="411">
        <v>1473</v>
      </c>
      <c r="H19" s="413">
        <v>8.24</v>
      </c>
      <c r="I19" s="413">
        <v>4.12</v>
      </c>
      <c r="J19" s="413">
        <v>10.32</v>
      </c>
      <c r="K19" s="413">
        <v>5.16</v>
      </c>
      <c r="L19" s="413">
        <v>12.4</v>
      </c>
      <c r="M19" s="413">
        <v>6.2</v>
      </c>
      <c r="N19" s="413">
        <v>14.86</v>
      </c>
      <c r="O19" s="413">
        <v>7.43</v>
      </c>
      <c r="P19" s="413">
        <v>134</v>
      </c>
      <c r="Q19" s="413">
        <v>67</v>
      </c>
      <c r="R19" s="53" t="s">
        <v>210</v>
      </c>
      <c r="S19" s="53" t="s">
        <v>989</v>
      </c>
      <c r="T19" s="412">
        <v>86.846093750000009</v>
      </c>
      <c r="U19" s="412">
        <v>88.20815972222222</v>
      </c>
      <c r="V19" s="412">
        <v>88.4</v>
      </c>
      <c r="W19" s="412">
        <v>57.55</v>
      </c>
      <c r="X19" s="412">
        <v>70.81</v>
      </c>
      <c r="Y19" s="412">
        <v>78.569999999999993</v>
      </c>
      <c r="Z19" s="413">
        <v>17.829999999999998</v>
      </c>
      <c r="AA19" s="413">
        <v>51.172099999999993</v>
      </c>
      <c r="AB19" s="413">
        <v>60.8003</v>
      </c>
      <c r="AC19" s="411">
        <v>287</v>
      </c>
      <c r="AD19" s="411">
        <v>341</v>
      </c>
    </row>
    <row r="20" spans="1:30" ht="13.5" hidden="1" customHeight="1" outlineLevel="1">
      <c r="A20" s="410" t="s">
        <v>226</v>
      </c>
      <c r="B20" s="31" t="s">
        <v>191</v>
      </c>
      <c r="C20" s="31">
        <v>10</v>
      </c>
      <c r="D20" s="31">
        <v>4</v>
      </c>
      <c r="E20" s="31" t="s">
        <v>224</v>
      </c>
      <c r="F20" s="53">
        <v>7.5</v>
      </c>
      <c r="G20" s="411">
        <v>1467</v>
      </c>
      <c r="H20" s="413">
        <v>16.579999999999998</v>
      </c>
      <c r="I20" s="413">
        <v>8.2899999999999991</v>
      </c>
      <c r="J20" s="413">
        <v>18.079999999999998</v>
      </c>
      <c r="K20" s="413">
        <v>9.0399999999999991</v>
      </c>
      <c r="L20" s="413">
        <v>20.84</v>
      </c>
      <c r="M20" s="413">
        <v>10.42</v>
      </c>
      <c r="N20" s="413">
        <v>24.88</v>
      </c>
      <c r="O20" s="413">
        <v>12.44</v>
      </c>
      <c r="P20" s="413">
        <v>164</v>
      </c>
      <c r="Q20" s="413">
        <v>82</v>
      </c>
      <c r="R20" s="53" t="s">
        <v>193</v>
      </c>
      <c r="S20" s="53" t="s">
        <v>989</v>
      </c>
      <c r="T20" s="412">
        <v>88.183865656898249</v>
      </c>
      <c r="U20" s="412">
        <v>89.659005597629232</v>
      </c>
      <c r="V20" s="412">
        <v>89.6</v>
      </c>
      <c r="W20" s="412">
        <v>49.8</v>
      </c>
      <c r="X20" s="412">
        <v>63.76</v>
      </c>
      <c r="Y20" s="412">
        <v>71.260000000000005</v>
      </c>
      <c r="Z20" s="413">
        <v>26.86</v>
      </c>
      <c r="AA20" s="413">
        <v>62.583800000000004</v>
      </c>
      <c r="AB20" s="413">
        <v>134.30000000000001</v>
      </c>
      <c r="AC20" s="411">
        <v>233</v>
      </c>
      <c r="AD20" s="411">
        <v>500</v>
      </c>
    </row>
    <row r="21" spans="1:30" ht="13.5" hidden="1" customHeight="1" outlineLevel="1">
      <c r="A21" s="410" t="s">
        <v>227</v>
      </c>
      <c r="B21" s="31" t="s">
        <v>191</v>
      </c>
      <c r="C21" s="31">
        <v>3</v>
      </c>
      <c r="D21" s="31">
        <v>6</v>
      </c>
      <c r="E21" s="31" t="s">
        <v>221</v>
      </c>
      <c r="F21" s="53">
        <v>2</v>
      </c>
      <c r="G21" s="411">
        <v>982</v>
      </c>
      <c r="H21" s="413">
        <v>5.34</v>
      </c>
      <c r="I21" s="413">
        <v>2.67</v>
      </c>
      <c r="J21" s="413">
        <v>5.98</v>
      </c>
      <c r="K21" s="413">
        <v>2.99</v>
      </c>
      <c r="L21" s="413">
        <v>6.66</v>
      </c>
      <c r="M21" s="413">
        <v>3.33</v>
      </c>
      <c r="N21" s="413">
        <v>7.52</v>
      </c>
      <c r="O21" s="413">
        <v>3.76</v>
      </c>
      <c r="P21" s="413">
        <v>63.14</v>
      </c>
      <c r="Q21" s="413">
        <v>31.57</v>
      </c>
      <c r="R21" s="53" t="s">
        <v>202</v>
      </c>
      <c r="S21" s="53" t="s">
        <v>194</v>
      </c>
      <c r="T21" s="412">
        <v>79.099999999999994</v>
      </c>
      <c r="U21" s="412">
        <v>81.7</v>
      </c>
      <c r="V21" s="412">
        <v>82.5</v>
      </c>
      <c r="W21" s="412">
        <v>41.9</v>
      </c>
      <c r="X21" s="412">
        <v>54.8</v>
      </c>
      <c r="Y21" s="412">
        <v>64.099999999999994</v>
      </c>
      <c r="Z21" s="413">
        <v>10.7</v>
      </c>
      <c r="AA21" s="413">
        <v>38.9</v>
      </c>
      <c r="AB21" s="413">
        <v>71.7</v>
      </c>
      <c r="AC21" s="411">
        <v>363</v>
      </c>
      <c r="AD21" s="411">
        <v>670</v>
      </c>
    </row>
    <row r="22" spans="1:30" ht="13.5" hidden="1" customHeight="1" outlineLevel="1">
      <c r="A22" s="410" t="s">
        <v>228</v>
      </c>
      <c r="B22" s="31" t="s">
        <v>191</v>
      </c>
      <c r="C22" s="31">
        <v>5</v>
      </c>
      <c r="D22" s="31">
        <v>6</v>
      </c>
      <c r="E22" s="31" t="s">
        <v>224</v>
      </c>
      <c r="F22" s="53">
        <v>3</v>
      </c>
      <c r="G22" s="411">
        <v>978</v>
      </c>
      <c r="H22" s="413">
        <v>7.42</v>
      </c>
      <c r="I22" s="413">
        <v>3.71</v>
      </c>
      <c r="J22" s="413">
        <v>8.4600000000000009</v>
      </c>
      <c r="K22" s="413">
        <v>4.2300000000000004</v>
      </c>
      <c r="L22" s="413">
        <v>9.52</v>
      </c>
      <c r="M22" s="413">
        <v>4.76</v>
      </c>
      <c r="N22" s="413">
        <v>10.86</v>
      </c>
      <c r="O22" s="413">
        <v>5.43</v>
      </c>
      <c r="P22" s="413">
        <v>87.4</v>
      </c>
      <c r="Q22" s="413">
        <v>43.7</v>
      </c>
      <c r="R22" s="53" t="s">
        <v>202</v>
      </c>
      <c r="S22" s="53" t="s">
        <v>194</v>
      </c>
      <c r="T22" s="412">
        <v>81.099999999999994</v>
      </c>
      <c r="U22" s="412">
        <v>83.6</v>
      </c>
      <c r="V22" s="412">
        <v>84.4</v>
      </c>
      <c r="W22" s="412">
        <v>45</v>
      </c>
      <c r="X22" s="412">
        <v>58.2</v>
      </c>
      <c r="Y22" s="412">
        <v>67.400000000000006</v>
      </c>
      <c r="Z22" s="413">
        <v>16.2</v>
      </c>
      <c r="AA22" s="413">
        <v>56.6</v>
      </c>
      <c r="AB22" s="413">
        <v>110.3</v>
      </c>
      <c r="AC22" s="411">
        <v>349</v>
      </c>
      <c r="AD22" s="411">
        <v>680</v>
      </c>
    </row>
    <row r="23" spans="1:30" ht="13.5" hidden="1" customHeight="1" outlineLevel="1">
      <c r="A23" s="410" t="s">
        <v>229</v>
      </c>
      <c r="B23" s="31" t="s">
        <v>191</v>
      </c>
      <c r="C23" s="31">
        <v>15</v>
      </c>
      <c r="D23" s="31">
        <v>2</v>
      </c>
      <c r="E23" s="31" t="s">
        <v>230</v>
      </c>
      <c r="F23" s="53">
        <v>10</v>
      </c>
      <c r="G23" s="411">
        <v>2960</v>
      </c>
      <c r="H23" s="413">
        <v>9.56</v>
      </c>
      <c r="I23" s="413">
        <v>4.78</v>
      </c>
      <c r="J23" s="413">
        <v>15.74</v>
      </c>
      <c r="K23" s="413">
        <v>7.87</v>
      </c>
      <c r="L23" s="413">
        <v>20.7</v>
      </c>
      <c r="M23" s="413">
        <v>10.35</v>
      </c>
      <c r="N23" s="413">
        <v>26.2</v>
      </c>
      <c r="O23" s="413">
        <v>13.1</v>
      </c>
      <c r="P23" s="413">
        <v>240.4</v>
      </c>
      <c r="Q23" s="413">
        <v>120.2</v>
      </c>
      <c r="R23" s="53" t="s">
        <v>210</v>
      </c>
      <c r="S23" s="53" t="s">
        <v>989</v>
      </c>
      <c r="T23" s="412">
        <v>87.3</v>
      </c>
      <c r="U23" s="412">
        <v>89.4</v>
      </c>
      <c r="V23" s="412">
        <v>90.1</v>
      </c>
      <c r="W23" s="412">
        <v>76.599999999999994</v>
      </c>
      <c r="X23" s="412">
        <v>85.4</v>
      </c>
      <c r="Y23" s="412">
        <v>89.3</v>
      </c>
      <c r="Z23" s="413">
        <v>17.75</v>
      </c>
      <c r="AA23" s="413">
        <v>81.22</v>
      </c>
      <c r="AB23" s="413">
        <v>118.08</v>
      </c>
      <c r="AC23" s="411">
        <v>458</v>
      </c>
      <c r="AD23" s="411">
        <v>665</v>
      </c>
    </row>
    <row r="24" spans="1:30" ht="13.5" hidden="1" customHeight="1" outlineLevel="1">
      <c r="A24" s="410" t="s">
        <v>232</v>
      </c>
      <c r="B24" s="31" t="s">
        <v>191</v>
      </c>
      <c r="C24" s="31">
        <v>20</v>
      </c>
      <c r="D24" s="31">
        <v>2</v>
      </c>
      <c r="E24" s="31" t="s">
        <v>233</v>
      </c>
      <c r="F24" s="53">
        <v>15</v>
      </c>
      <c r="G24" s="411">
        <v>2935</v>
      </c>
      <c r="H24" s="413">
        <v>10</v>
      </c>
      <c r="I24" s="413">
        <v>5</v>
      </c>
      <c r="J24" s="413">
        <v>20.6</v>
      </c>
      <c r="K24" s="413">
        <v>10.3</v>
      </c>
      <c r="L24" s="413">
        <v>28.8</v>
      </c>
      <c r="M24" s="413">
        <v>14.4</v>
      </c>
      <c r="N24" s="413">
        <v>37.799999999999997</v>
      </c>
      <c r="O24" s="413">
        <v>18.899999999999999</v>
      </c>
      <c r="P24" s="413">
        <v>266.60000000000002</v>
      </c>
      <c r="Q24" s="413">
        <v>133.30000000000001</v>
      </c>
      <c r="R24" s="53" t="s">
        <v>231</v>
      </c>
      <c r="S24" s="53" t="s">
        <v>194</v>
      </c>
      <c r="T24" s="412">
        <v>91.7</v>
      </c>
      <c r="U24" s="412">
        <v>91.9</v>
      </c>
      <c r="V24" s="412">
        <v>91.2</v>
      </c>
      <c r="W24" s="412">
        <v>84.2</v>
      </c>
      <c r="X24" s="412">
        <v>90</v>
      </c>
      <c r="Y24" s="412">
        <v>92.1</v>
      </c>
      <c r="Z24" s="413">
        <v>26.85</v>
      </c>
      <c r="AA24" s="413">
        <v>60.3</v>
      </c>
      <c r="AB24" s="413">
        <v>88.52</v>
      </c>
      <c r="AC24" s="411">
        <v>225</v>
      </c>
      <c r="AD24" s="411">
        <v>330</v>
      </c>
    </row>
    <row r="25" spans="1:30" ht="13.5" hidden="1" customHeight="1" outlineLevel="1">
      <c r="A25" s="410" t="s">
        <v>234</v>
      </c>
      <c r="B25" s="31" t="s">
        <v>191</v>
      </c>
      <c r="C25" s="31">
        <v>15</v>
      </c>
      <c r="D25" s="31">
        <v>4</v>
      </c>
      <c r="E25" s="31" t="s">
        <v>230</v>
      </c>
      <c r="F25" s="53">
        <v>10</v>
      </c>
      <c r="G25" s="411">
        <v>1479.26</v>
      </c>
      <c r="H25" s="413">
        <v>20.98</v>
      </c>
      <c r="I25" s="413">
        <v>10.49</v>
      </c>
      <c r="J25" s="413">
        <v>24.411548648682576</v>
      </c>
      <c r="K25" s="413">
        <v>12.205774324341288</v>
      </c>
      <c r="L25" s="413">
        <v>28.022544970689022</v>
      </c>
      <c r="M25" s="413">
        <v>14.011272485344511</v>
      </c>
      <c r="N25" s="413">
        <v>32.541679324152994</v>
      </c>
      <c r="O25" s="413">
        <v>16.270839662076497</v>
      </c>
      <c r="P25" s="413">
        <v>228</v>
      </c>
      <c r="Q25" s="413">
        <v>114</v>
      </c>
      <c r="R25" s="53" t="s">
        <v>213</v>
      </c>
      <c r="S25" s="53" t="s">
        <v>989</v>
      </c>
      <c r="T25" s="412">
        <v>87.96</v>
      </c>
      <c r="U25" s="412">
        <v>89.84</v>
      </c>
      <c r="V25" s="412">
        <v>90.4</v>
      </c>
      <c r="W25" s="412">
        <v>49.02</v>
      </c>
      <c r="X25" s="412">
        <v>62.709000000000003</v>
      </c>
      <c r="Y25" s="412">
        <v>71.564736567553467</v>
      </c>
      <c r="Z25" s="413">
        <v>35.520985920000001</v>
      </c>
      <c r="AA25" s="413">
        <v>92.354563392000003</v>
      </c>
      <c r="AB25" s="413">
        <v>131.427647904</v>
      </c>
      <c r="AC25" s="411">
        <v>260</v>
      </c>
      <c r="AD25" s="411">
        <v>370</v>
      </c>
    </row>
    <row r="26" spans="1:30" ht="13.5" hidden="1" customHeight="1" outlineLevel="1">
      <c r="A26" s="410" t="s">
        <v>235</v>
      </c>
      <c r="B26" s="31" t="s">
        <v>191</v>
      </c>
      <c r="C26" s="31">
        <v>20</v>
      </c>
      <c r="D26" s="31">
        <v>4</v>
      </c>
      <c r="E26" s="31" t="s">
        <v>233</v>
      </c>
      <c r="F26" s="53">
        <v>15</v>
      </c>
      <c r="G26" s="411">
        <v>1475</v>
      </c>
      <c r="H26" s="413">
        <v>25.2</v>
      </c>
      <c r="I26" s="413">
        <v>12.6</v>
      </c>
      <c r="J26" s="413">
        <v>31</v>
      </c>
      <c r="K26" s="413">
        <v>15.5</v>
      </c>
      <c r="L26" s="413">
        <v>37.200000000000003</v>
      </c>
      <c r="M26" s="413">
        <v>18.600000000000001</v>
      </c>
      <c r="N26" s="413">
        <v>42.6</v>
      </c>
      <c r="O26" s="413">
        <v>21.3</v>
      </c>
      <c r="P26" s="413">
        <v>337</v>
      </c>
      <c r="Q26" s="413">
        <v>168.5</v>
      </c>
      <c r="R26" s="53" t="s">
        <v>213</v>
      </c>
      <c r="S26" s="53" t="s">
        <v>989</v>
      </c>
      <c r="T26" s="412">
        <v>90.32062298603654</v>
      </c>
      <c r="U26" s="412">
        <v>91.303437164339428</v>
      </c>
      <c r="V26" s="412">
        <v>91.5</v>
      </c>
      <c r="W26" s="412">
        <v>56.8</v>
      </c>
      <c r="X26" s="412">
        <v>70.2</v>
      </c>
      <c r="Y26" s="412">
        <v>81.400000000000006</v>
      </c>
      <c r="Z26" s="413">
        <v>53.399488800000007</v>
      </c>
      <c r="AA26" s="413">
        <v>159.7559292</v>
      </c>
      <c r="AB26" s="413">
        <v>185.5705992</v>
      </c>
      <c r="AC26" s="411">
        <v>299.17127071823199</v>
      </c>
      <c r="AD26" s="411">
        <v>347.5138121546961</v>
      </c>
    </row>
    <row r="27" spans="1:30" ht="13.5" hidden="1" customHeight="1" outlineLevel="1">
      <c r="A27" s="410" t="s">
        <v>236</v>
      </c>
      <c r="B27" s="31" t="s">
        <v>191</v>
      </c>
      <c r="C27" s="31">
        <v>7.5</v>
      </c>
      <c r="D27" s="31">
        <v>6</v>
      </c>
      <c r="E27" s="31" t="s">
        <v>230</v>
      </c>
      <c r="F27" s="53">
        <v>5</v>
      </c>
      <c r="G27" s="411">
        <v>984</v>
      </c>
      <c r="H27" s="413">
        <v>11.44</v>
      </c>
      <c r="I27" s="413">
        <v>5.72</v>
      </c>
      <c r="J27" s="413">
        <v>13.009465020576116</v>
      </c>
      <c r="K27" s="413">
        <v>6.5047325102880578</v>
      </c>
      <c r="L27" s="413">
        <v>14.900617283950599</v>
      </c>
      <c r="M27" s="413">
        <v>7.4503086419752993</v>
      </c>
      <c r="N27" s="413">
        <v>17.239999999999998</v>
      </c>
      <c r="O27" s="413">
        <v>8.6199999999999992</v>
      </c>
      <c r="P27" s="413">
        <v>128.19999999999999</v>
      </c>
      <c r="Q27" s="413">
        <v>64.099999999999994</v>
      </c>
      <c r="R27" s="53" t="s">
        <v>210</v>
      </c>
      <c r="S27" s="53" t="s">
        <v>194</v>
      </c>
      <c r="T27" s="412">
        <v>84.566248636859328</v>
      </c>
      <c r="U27" s="412">
        <v>86.198146128680477</v>
      </c>
      <c r="V27" s="412">
        <v>86.5</v>
      </c>
      <c r="W27" s="412">
        <v>46.033307907449789</v>
      </c>
      <c r="X27" s="412">
        <v>59.154144419018564</v>
      </c>
      <c r="Y27" s="412">
        <v>67.849999999999994</v>
      </c>
      <c r="Z27" s="413">
        <v>26.707120020000001</v>
      </c>
      <c r="AA27" s="413">
        <v>67.961608314894008</v>
      </c>
      <c r="AB27" s="413">
        <v>101.39892257993401</v>
      </c>
      <c r="AC27" s="411">
        <v>254.47</v>
      </c>
      <c r="AD27" s="411">
        <v>379.67</v>
      </c>
    </row>
    <row r="28" spans="1:30" ht="13.5" hidden="1" customHeight="1" outlineLevel="1">
      <c r="A28" s="410" t="s">
        <v>237</v>
      </c>
      <c r="B28" s="31" t="s">
        <v>191</v>
      </c>
      <c r="C28" s="31">
        <v>10</v>
      </c>
      <c r="D28" s="31">
        <v>6</v>
      </c>
      <c r="E28" s="31" t="s">
        <v>233</v>
      </c>
      <c r="F28" s="53">
        <v>7.5</v>
      </c>
      <c r="G28" s="411">
        <v>982</v>
      </c>
      <c r="H28" s="413">
        <v>14.5</v>
      </c>
      <c r="I28" s="413">
        <v>7.25</v>
      </c>
      <c r="J28" s="413">
        <v>18.165000000000003</v>
      </c>
      <c r="K28" s="413">
        <v>9.0825000000000014</v>
      </c>
      <c r="L28" s="413">
        <v>21.230999999999998</v>
      </c>
      <c r="M28" s="413">
        <v>10.615499999999999</v>
      </c>
      <c r="N28" s="413">
        <v>25</v>
      </c>
      <c r="O28" s="413">
        <v>12.5</v>
      </c>
      <c r="P28" s="413">
        <v>169.7</v>
      </c>
      <c r="Q28" s="413">
        <v>84.85</v>
      </c>
      <c r="R28" s="53" t="s">
        <v>213</v>
      </c>
      <c r="S28" s="53" t="s">
        <v>194</v>
      </c>
      <c r="T28" s="412">
        <v>86.937548018878289</v>
      </c>
      <c r="U28" s="412">
        <v>88.125562506859836</v>
      </c>
      <c r="V28" s="412">
        <v>88</v>
      </c>
      <c r="W28" s="412">
        <v>49.148677379480844</v>
      </c>
      <c r="X28" s="412">
        <v>62.260679851668726</v>
      </c>
      <c r="Y28" s="412">
        <v>70.599999999999994</v>
      </c>
      <c r="Z28" s="413">
        <v>40.115997180000001</v>
      </c>
      <c r="AA28" s="413">
        <v>96.061766847228</v>
      </c>
      <c r="AB28" s="413">
        <v>140.61459331533601</v>
      </c>
      <c r="AC28" s="411">
        <v>239.46</v>
      </c>
      <c r="AD28" s="411">
        <v>350.52</v>
      </c>
    </row>
    <row r="29" spans="1:30" ht="13.5" hidden="1" customHeight="1" outlineLevel="1">
      <c r="A29" s="410" t="s">
        <v>265</v>
      </c>
      <c r="B29" s="31" t="s">
        <v>266</v>
      </c>
      <c r="C29" s="31">
        <v>1</v>
      </c>
      <c r="D29" s="31">
        <v>2</v>
      </c>
      <c r="E29" s="31" t="s">
        <v>192</v>
      </c>
      <c r="F29" s="53">
        <v>0.75</v>
      </c>
      <c r="G29" s="411">
        <v>2937.77</v>
      </c>
      <c r="H29" s="413">
        <v>1.36</v>
      </c>
      <c r="I29" s="413">
        <v>0.68</v>
      </c>
      <c r="J29" s="413">
        <v>1.68</v>
      </c>
      <c r="K29" s="413">
        <v>0.84</v>
      </c>
      <c r="L29" s="413">
        <v>1.98</v>
      </c>
      <c r="M29" s="413">
        <v>0.99</v>
      </c>
      <c r="N29" s="413">
        <v>2.36</v>
      </c>
      <c r="O29" s="413">
        <v>1.18</v>
      </c>
      <c r="P29" s="413">
        <v>23.94</v>
      </c>
      <c r="Q29" s="413">
        <v>11.97</v>
      </c>
      <c r="R29" s="53" t="s">
        <v>202</v>
      </c>
      <c r="S29" s="53" t="s">
        <v>194</v>
      </c>
      <c r="T29" s="412">
        <v>73.72</v>
      </c>
      <c r="U29" s="412">
        <v>76.95</v>
      </c>
      <c r="V29" s="412">
        <v>77.8</v>
      </c>
      <c r="W29" s="412">
        <v>60.8</v>
      </c>
      <c r="X29" s="412">
        <v>73.849999999999994</v>
      </c>
      <c r="Y29" s="412">
        <v>81.84</v>
      </c>
      <c r="Z29" s="413">
        <v>1.3414040094000002</v>
      </c>
      <c r="AA29" s="413">
        <v>3.763308948371701</v>
      </c>
      <c r="AB29" s="413">
        <v>5.8518749910075005</v>
      </c>
      <c r="AC29" s="411">
        <v>280.55</v>
      </c>
      <c r="AD29" s="411">
        <v>436.25</v>
      </c>
    </row>
    <row r="30" spans="1:30" ht="13.5" hidden="1" customHeight="1" outlineLevel="1">
      <c r="A30" s="410" t="s">
        <v>267</v>
      </c>
      <c r="B30" s="31" t="s">
        <v>266</v>
      </c>
      <c r="C30" s="31">
        <v>1.5</v>
      </c>
      <c r="D30" s="31">
        <v>2</v>
      </c>
      <c r="E30" s="31" t="s">
        <v>192</v>
      </c>
      <c r="F30" s="53">
        <v>1</v>
      </c>
      <c r="G30" s="411">
        <v>2948.88</v>
      </c>
      <c r="H30" s="413">
        <v>2.2799999999999998</v>
      </c>
      <c r="I30" s="413">
        <v>1.1399999999999999</v>
      </c>
      <c r="J30" s="413">
        <v>2.6</v>
      </c>
      <c r="K30" s="413">
        <v>1.3</v>
      </c>
      <c r="L30" s="413">
        <v>2.94</v>
      </c>
      <c r="M30" s="413">
        <v>1.47</v>
      </c>
      <c r="N30" s="413">
        <v>3.36</v>
      </c>
      <c r="O30" s="413">
        <v>1.68</v>
      </c>
      <c r="P30" s="413">
        <v>35</v>
      </c>
      <c r="Q30" s="413">
        <v>17.5</v>
      </c>
      <c r="R30" s="53" t="s">
        <v>2205</v>
      </c>
      <c r="S30" s="53" t="s">
        <v>194</v>
      </c>
      <c r="T30" s="412">
        <v>75.599999999999994</v>
      </c>
      <c r="U30" s="412">
        <v>79.3</v>
      </c>
      <c r="V30" s="412">
        <v>80.7</v>
      </c>
      <c r="W30" s="412">
        <v>51.5</v>
      </c>
      <c r="X30" s="412">
        <v>65.099999999999994</v>
      </c>
      <c r="Y30" s="412">
        <v>74.5</v>
      </c>
      <c r="Z30" s="413">
        <v>1.7849000400000001</v>
      </c>
      <c r="AA30" s="413">
        <v>6.0709805060520008</v>
      </c>
      <c r="AB30" s="413">
        <v>10.882535543880001</v>
      </c>
      <c r="AC30" s="411">
        <v>340.13</v>
      </c>
      <c r="AD30" s="411">
        <v>609.70000000000005</v>
      </c>
    </row>
    <row r="31" spans="1:30" ht="13.5" hidden="1" customHeight="1" outlineLevel="1">
      <c r="A31" s="410" t="s">
        <v>268</v>
      </c>
      <c r="B31" s="31" t="s">
        <v>266</v>
      </c>
      <c r="C31" s="31">
        <v>2</v>
      </c>
      <c r="D31" s="31">
        <v>2</v>
      </c>
      <c r="E31" s="31" t="s">
        <v>204</v>
      </c>
      <c r="F31" s="53">
        <v>1.5</v>
      </c>
      <c r="G31" s="411">
        <v>2932.97</v>
      </c>
      <c r="H31" s="413">
        <v>2.56</v>
      </c>
      <c r="I31" s="413">
        <v>1.28</v>
      </c>
      <c r="J31" s="413">
        <v>3.14</v>
      </c>
      <c r="K31" s="413">
        <v>1.57</v>
      </c>
      <c r="L31" s="413">
        <v>3.76</v>
      </c>
      <c r="M31" s="413">
        <v>1.88</v>
      </c>
      <c r="N31" s="413">
        <v>4.5</v>
      </c>
      <c r="O31" s="413">
        <v>2.25</v>
      </c>
      <c r="P31" s="413">
        <v>40.32</v>
      </c>
      <c r="Q31" s="413">
        <v>20.16</v>
      </c>
      <c r="R31" s="53" t="s">
        <v>193</v>
      </c>
      <c r="S31" s="53" t="s">
        <v>194</v>
      </c>
      <c r="T31" s="412">
        <v>80.84</v>
      </c>
      <c r="U31" s="412">
        <v>82.7</v>
      </c>
      <c r="V31" s="412">
        <v>82.8</v>
      </c>
      <c r="W31" s="412">
        <v>59.9</v>
      </c>
      <c r="X31" s="412">
        <v>73.63</v>
      </c>
      <c r="Y31" s="412">
        <v>81.81</v>
      </c>
      <c r="Z31" s="413">
        <v>2.6847256800000001</v>
      </c>
      <c r="AA31" s="413">
        <v>7.9317535489920008</v>
      </c>
      <c r="AB31" s="413">
        <v>9.2408257905599989</v>
      </c>
      <c r="AC31" s="411">
        <v>295.44</v>
      </c>
      <c r="AD31" s="411">
        <v>344.2</v>
      </c>
    </row>
    <row r="32" spans="1:30" ht="13.5" hidden="1" customHeight="1" outlineLevel="1">
      <c r="A32" s="410" t="s">
        <v>269</v>
      </c>
      <c r="B32" s="31" t="s">
        <v>266</v>
      </c>
      <c r="C32" s="31">
        <v>1</v>
      </c>
      <c r="D32" s="31">
        <v>4</v>
      </c>
      <c r="E32" s="31" t="s">
        <v>192</v>
      </c>
      <c r="F32" s="53">
        <v>0.75</v>
      </c>
      <c r="G32" s="411">
        <v>1462.69</v>
      </c>
      <c r="H32" s="413">
        <v>1.62</v>
      </c>
      <c r="I32" s="413">
        <v>0.81</v>
      </c>
      <c r="J32" s="413">
        <v>1.88</v>
      </c>
      <c r="K32" s="413">
        <v>0.94</v>
      </c>
      <c r="L32" s="413">
        <v>2.16</v>
      </c>
      <c r="M32" s="413">
        <v>1.08</v>
      </c>
      <c r="N32" s="413">
        <v>2.5</v>
      </c>
      <c r="O32" s="413">
        <v>1.25</v>
      </c>
      <c r="P32" s="413">
        <v>23.84</v>
      </c>
      <c r="Q32" s="413">
        <v>11.92</v>
      </c>
      <c r="R32" s="53" t="s">
        <v>202</v>
      </c>
      <c r="S32" s="53" t="s">
        <v>194</v>
      </c>
      <c r="T32" s="412">
        <v>77.757999999999996</v>
      </c>
      <c r="U32" s="412">
        <v>80.25</v>
      </c>
      <c r="V32" s="412">
        <v>80.8</v>
      </c>
      <c r="W32" s="412">
        <v>51.25</v>
      </c>
      <c r="X32" s="412">
        <v>65.22</v>
      </c>
      <c r="Y32" s="412">
        <v>74.67</v>
      </c>
      <c r="Z32" s="413">
        <v>2.6921013</v>
      </c>
      <c r="AA32" s="413">
        <v>10.18610368881</v>
      </c>
      <c r="AB32" s="413">
        <v>14.628878464200001</v>
      </c>
      <c r="AC32" s="411">
        <v>378.37</v>
      </c>
      <c r="AD32" s="411">
        <v>543.4</v>
      </c>
    </row>
    <row r="33" spans="1:30" ht="13.5" hidden="1" customHeight="1" outlineLevel="1">
      <c r="A33" s="410" t="s">
        <v>270</v>
      </c>
      <c r="B33" s="31" t="s">
        <v>266</v>
      </c>
      <c r="C33" s="31">
        <v>1.5</v>
      </c>
      <c r="D33" s="31">
        <v>4</v>
      </c>
      <c r="E33" s="31" t="s">
        <v>204</v>
      </c>
      <c r="F33" s="53">
        <v>1</v>
      </c>
      <c r="G33" s="411">
        <v>1461.4</v>
      </c>
      <c r="H33" s="413">
        <v>2.2799999999999998</v>
      </c>
      <c r="I33" s="413">
        <v>1.1399999999999999</v>
      </c>
      <c r="J33" s="413">
        <v>2.6</v>
      </c>
      <c r="K33" s="413">
        <v>1.3</v>
      </c>
      <c r="L33" s="413">
        <v>2.96</v>
      </c>
      <c r="M33" s="413">
        <v>1.48</v>
      </c>
      <c r="N33" s="413">
        <v>3.4</v>
      </c>
      <c r="O33" s="413">
        <v>1.7</v>
      </c>
      <c r="P33" s="413">
        <v>33.92</v>
      </c>
      <c r="Q33" s="413">
        <v>16.96</v>
      </c>
      <c r="R33" s="53" t="s">
        <v>2205</v>
      </c>
      <c r="S33" s="53" t="s">
        <v>194</v>
      </c>
      <c r="T33" s="412">
        <v>79.319999999999993</v>
      </c>
      <c r="U33" s="412">
        <v>81.92</v>
      </c>
      <c r="V33" s="412">
        <v>82.5</v>
      </c>
      <c r="W33" s="412">
        <v>49.66</v>
      </c>
      <c r="X33" s="412">
        <v>69.67</v>
      </c>
      <c r="Y33" s="412">
        <v>73.349999999999994</v>
      </c>
      <c r="Z33" s="413">
        <v>3.5919269400000005</v>
      </c>
      <c r="AA33" s="413">
        <v>15.727252106790001</v>
      </c>
      <c r="AB33" s="413">
        <v>21.183389128650003</v>
      </c>
      <c r="AC33" s="411">
        <v>437.85</v>
      </c>
      <c r="AD33" s="411">
        <v>589.75</v>
      </c>
    </row>
    <row r="34" spans="1:30" ht="13.5" hidden="1" customHeight="1" outlineLevel="1">
      <c r="A34" s="410" t="s">
        <v>271</v>
      </c>
      <c r="B34" s="31" t="s">
        <v>266</v>
      </c>
      <c r="C34" s="31">
        <v>2</v>
      </c>
      <c r="D34" s="31">
        <v>4</v>
      </c>
      <c r="E34" s="31" t="s">
        <v>204</v>
      </c>
      <c r="F34" s="53">
        <v>1.5</v>
      </c>
      <c r="G34" s="411">
        <v>1455.78</v>
      </c>
      <c r="H34" s="413">
        <v>3.06</v>
      </c>
      <c r="I34" s="413">
        <v>1.53</v>
      </c>
      <c r="J34" s="413">
        <v>3.58</v>
      </c>
      <c r="K34" s="413">
        <v>1.79</v>
      </c>
      <c r="L34" s="413">
        <v>4.12</v>
      </c>
      <c r="M34" s="413">
        <v>2.06</v>
      </c>
      <c r="N34" s="413">
        <v>4.8600000000000003</v>
      </c>
      <c r="O34" s="413">
        <v>2.4300000000000002</v>
      </c>
      <c r="P34" s="413">
        <v>45.08</v>
      </c>
      <c r="Q34" s="413">
        <v>22.54</v>
      </c>
      <c r="R34" s="53" t="s">
        <v>202</v>
      </c>
      <c r="S34" s="53" t="s">
        <v>194</v>
      </c>
      <c r="T34" s="412">
        <v>82.33</v>
      </c>
      <c r="U34" s="412">
        <v>84.24</v>
      </c>
      <c r="V34" s="412">
        <v>84.2</v>
      </c>
      <c r="W34" s="412">
        <v>53.44</v>
      </c>
      <c r="X34" s="412">
        <v>67.75</v>
      </c>
      <c r="Y34" s="412">
        <v>77.12</v>
      </c>
      <c r="Z34" s="413">
        <v>5.4137050800000006</v>
      </c>
      <c r="AA34" s="413">
        <v>20.541762555552001</v>
      </c>
      <c r="AB34" s="413">
        <v>27.402551003436002</v>
      </c>
      <c r="AC34" s="411">
        <v>379.44</v>
      </c>
      <c r="AD34" s="411">
        <v>506.17</v>
      </c>
    </row>
    <row r="35" spans="1:30" ht="13.5" hidden="1" customHeight="1" outlineLevel="1">
      <c r="A35" s="410" t="s">
        <v>272</v>
      </c>
      <c r="B35" s="31" t="s">
        <v>266</v>
      </c>
      <c r="C35" s="31">
        <v>1</v>
      </c>
      <c r="D35" s="31">
        <v>6</v>
      </c>
      <c r="E35" s="31" t="s">
        <v>204</v>
      </c>
      <c r="F35" s="53">
        <v>0.75</v>
      </c>
      <c r="G35" s="411">
        <v>973</v>
      </c>
      <c r="H35" s="413">
        <v>2.2400000000000002</v>
      </c>
      <c r="I35" s="413">
        <v>1.1200000000000001</v>
      </c>
      <c r="J35" s="413">
        <v>2.34</v>
      </c>
      <c r="K35" s="413">
        <v>1.17</v>
      </c>
      <c r="L35" s="413">
        <v>2.64</v>
      </c>
      <c r="M35" s="413">
        <v>1.32</v>
      </c>
      <c r="N35" s="413">
        <v>2.98</v>
      </c>
      <c r="O35" s="413">
        <v>1.49</v>
      </c>
      <c r="P35" s="413">
        <v>20.6</v>
      </c>
      <c r="Q35" s="413">
        <v>10.3</v>
      </c>
      <c r="R35" s="53" t="s">
        <v>193</v>
      </c>
      <c r="S35" s="53" t="s">
        <v>194</v>
      </c>
      <c r="T35" s="412">
        <v>73.646612080218347</v>
      </c>
      <c r="U35" s="412">
        <v>76.396938412246357</v>
      </c>
      <c r="V35" s="412">
        <v>77</v>
      </c>
      <c r="W35" s="412">
        <v>43.35</v>
      </c>
      <c r="X35" s="412">
        <v>55.84</v>
      </c>
      <c r="Y35" s="412">
        <v>64.97</v>
      </c>
      <c r="Z35" s="413">
        <v>4.0713422399999999</v>
      </c>
      <c r="AA35" s="413">
        <v>12.847865493949922</v>
      </c>
      <c r="AB35" s="413">
        <v>17.975081844498241</v>
      </c>
      <c r="AC35" s="411">
        <v>315.56830000000002</v>
      </c>
      <c r="AD35" s="411">
        <v>441.50259999999997</v>
      </c>
    </row>
    <row r="36" spans="1:30" ht="13.5" hidden="1" customHeight="1" outlineLevel="1">
      <c r="A36" s="410" t="s">
        <v>273</v>
      </c>
      <c r="B36" s="31" t="s">
        <v>266</v>
      </c>
      <c r="C36" s="31">
        <v>3</v>
      </c>
      <c r="D36" s="31">
        <v>2</v>
      </c>
      <c r="E36" s="31" t="s">
        <v>212</v>
      </c>
      <c r="F36" s="53">
        <v>2</v>
      </c>
      <c r="G36" s="411">
        <v>2949</v>
      </c>
      <c r="H36" s="413">
        <v>3.2</v>
      </c>
      <c r="I36" s="413">
        <v>1.6</v>
      </c>
      <c r="J36" s="413">
        <v>4.24</v>
      </c>
      <c r="K36" s="413">
        <v>2.12</v>
      </c>
      <c r="L36" s="413">
        <v>5.0199999999999996</v>
      </c>
      <c r="M36" s="413">
        <v>2.5099999999999998</v>
      </c>
      <c r="N36" s="413">
        <v>6.06</v>
      </c>
      <c r="O36" s="413">
        <v>3.03</v>
      </c>
      <c r="P36" s="413">
        <v>65.3</v>
      </c>
      <c r="Q36" s="413">
        <v>32.65</v>
      </c>
      <c r="R36" s="53" t="s">
        <v>2205</v>
      </c>
      <c r="S36" s="53" t="s">
        <v>989</v>
      </c>
      <c r="T36" s="412">
        <v>81.346399108138229</v>
      </c>
      <c r="U36" s="412">
        <v>83.571081382385728</v>
      </c>
      <c r="V36" s="412">
        <v>84.2</v>
      </c>
      <c r="W36" s="412">
        <v>59.94</v>
      </c>
      <c r="X36" s="412">
        <v>72.3</v>
      </c>
      <c r="Y36" s="412">
        <v>79.2</v>
      </c>
      <c r="Z36" s="413">
        <v>3.5624244600000003</v>
      </c>
      <c r="AA36" s="413">
        <v>11.446962240000001</v>
      </c>
      <c r="AB36" s="413">
        <v>20.430467400000001</v>
      </c>
      <c r="AC36" s="411">
        <v>321.32505175983437</v>
      </c>
      <c r="AD36" s="411">
        <v>573.49896480331267</v>
      </c>
    </row>
    <row r="37" spans="1:30" ht="13.5" hidden="1" customHeight="1" outlineLevel="1">
      <c r="A37" s="410" t="s">
        <v>274</v>
      </c>
      <c r="B37" s="31" t="s">
        <v>266</v>
      </c>
      <c r="C37" s="31">
        <v>5</v>
      </c>
      <c r="D37" s="31">
        <v>2</v>
      </c>
      <c r="E37" s="31" t="s">
        <v>215</v>
      </c>
      <c r="F37" s="53">
        <v>3</v>
      </c>
      <c r="G37" s="411">
        <v>2945</v>
      </c>
      <c r="H37" s="413">
        <v>4.2</v>
      </c>
      <c r="I37" s="413">
        <v>2.1</v>
      </c>
      <c r="J37" s="413">
        <v>5.66</v>
      </c>
      <c r="K37" s="413">
        <v>2.83</v>
      </c>
      <c r="L37" s="413">
        <v>7.02</v>
      </c>
      <c r="M37" s="413">
        <v>3.51</v>
      </c>
      <c r="N37" s="413">
        <v>8.6199999999999992</v>
      </c>
      <c r="O37" s="413">
        <v>4.3099999999999996</v>
      </c>
      <c r="P37" s="413">
        <v>90</v>
      </c>
      <c r="Q37" s="413">
        <v>45</v>
      </c>
      <c r="R37" s="53" t="s">
        <v>202</v>
      </c>
      <c r="S37" s="53" t="s">
        <v>989</v>
      </c>
      <c r="T37" s="412">
        <v>83.882055806771817</v>
      </c>
      <c r="U37" s="412">
        <v>85.606308591595905</v>
      </c>
      <c r="V37" s="412">
        <v>85.9</v>
      </c>
      <c r="W37" s="412">
        <v>64.400000000000006</v>
      </c>
      <c r="X37" s="412">
        <v>76.3</v>
      </c>
      <c r="Y37" s="412">
        <v>82.7</v>
      </c>
      <c r="Z37" s="413">
        <v>5.3473245</v>
      </c>
      <c r="AA37" s="413">
        <v>16.986052860000001</v>
      </c>
      <c r="AB37" s="413">
        <v>31.5676536</v>
      </c>
      <c r="AC37" s="411">
        <v>317.65517241379308</v>
      </c>
      <c r="AD37" s="411">
        <v>590.34482758620686</v>
      </c>
    </row>
    <row r="38" spans="1:30" ht="13.5" hidden="1" customHeight="1" outlineLevel="1">
      <c r="A38" s="410" t="s">
        <v>275</v>
      </c>
      <c r="B38" s="31" t="s">
        <v>266</v>
      </c>
      <c r="C38" s="31">
        <v>3</v>
      </c>
      <c r="D38" s="31">
        <v>4</v>
      </c>
      <c r="E38" s="31" t="s">
        <v>212</v>
      </c>
      <c r="F38" s="53">
        <v>2</v>
      </c>
      <c r="G38" s="411">
        <v>1475</v>
      </c>
      <c r="H38" s="413">
        <v>3.96</v>
      </c>
      <c r="I38" s="413">
        <v>1.98</v>
      </c>
      <c r="J38" s="413">
        <v>4.8</v>
      </c>
      <c r="K38" s="413">
        <v>2.4</v>
      </c>
      <c r="L38" s="413">
        <v>5.74</v>
      </c>
      <c r="M38" s="413">
        <v>2.87</v>
      </c>
      <c r="N38" s="413">
        <v>6.6</v>
      </c>
      <c r="O38" s="413">
        <v>3.3</v>
      </c>
      <c r="P38" s="413">
        <v>65.48</v>
      </c>
      <c r="Q38" s="413">
        <v>32.74</v>
      </c>
      <c r="R38" s="53" t="s">
        <v>2205</v>
      </c>
      <c r="S38" s="53" t="s">
        <v>989</v>
      </c>
      <c r="T38" s="412">
        <v>80.852527096406149</v>
      </c>
      <c r="U38" s="412">
        <v>83.956999429549327</v>
      </c>
      <c r="V38" s="412">
        <v>85.3</v>
      </c>
      <c r="W38" s="412">
        <v>53.87</v>
      </c>
      <c r="X38" s="412">
        <v>65.12</v>
      </c>
      <c r="Y38" s="412">
        <v>74.3</v>
      </c>
      <c r="Z38" s="413">
        <v>7.1100976800000009</v>
      </c>
      <c r="AA38" s="413">
        <v>24.147779880000002</v>
      </c>
      <c r="AB38" s="413">
        <v>47.130211800000005</v>
      </c>
      <c r="AC38" s="411">
        <v>339.62655601659753</v>
      </c>
      <c r="AD38" s="411">
        <v>662.86307053941914</v>
      </c>
    </row>
    <row r="39" spans="1:30" ht="13.5" hidden="1" customHeight="1" outlineLevel="1">
      <c r="A39" s="410" t="s">
        <v>276</v>
      </c>
      <c r="B39" s="31" t="s">
        <v>266</v>
      </c>
      <c r="C39" s="31">
        <v>5</v>
      </c>
      <c r="D39" s="31">
        <v>4</v>
      </c>
      <c r="E39" s="31" t="s">
        <v>215</v>
      </c>
      <c r="F39" s="53">
        <v>3</v>
      </c>
      <c r="G39" s="411">
        <v>1471</v>
      </c>
      <c r="H39" s="413">
        <v>6.16</v>
      </c>
      <c r="I39" s="413">
        <v>3.08</v>
      </c>
      <c r="J39" s="413">
        <v>7.26</v>
      </c>
      <c r="K39" s="413">
        <v>3.63</v>
      </c>
      <c r="L39" s="413">
        <v>8.3800000000000008</v>
      </c>
      <c r="M39" s="413">
        <v>4.1900000000000004</v>
      </c>
      <c r="N39" s="413">
        <v>10.06</v>
      </c>
      <c r="O39" s="413">
        <v>5.03</v>
      </c>
      <c r="P39" s="413">
        <v>97.4</v>
      </c>
      <c r="Q39" s="413">
        <v>48.7</v>
      </c>
      <c r="R39" s="53" t="s">
        <v>2205</v>
      </c>
      <c r="S39" s="53" t="s">
        <v>989</v>
      </c>
      <c r="T39" s="412">
        <v>84.360399777901179</v>
      </c>
      <c r="U39" s="412">
        <v>86.430416435313717</v>
      </c>
      <c r="V39" s="412">
        <v>86.7</v>
      </c>
      <c r="W39" s="412">
        <v>50.79</v>
      </c>
      <c r="X39" s="412">
        <v>64.3</v>
      </c>
      <c r="Y39" s="412">
        <v>71.3</v>
      </c>
      <c r="Z39" s="413">
        <v>10.709400240000001</v>
      </c>
      <c r="AA39" s="413">
        <v>39.503820720000007</v>
      </c>
      <c r="AB39" s="413">
        <v>54.4689537</v>
      </c>
      <c r="AC39" s="411">
        <v>368.87052341597803</v>
      </c>
      <c r="AD39" s="411">
        <v>508.60881542699724</v>
      </c>
    </row>
    <row r="40" spans="1:30" ht="13.5" hidden="1" customHeight="1" outlineLevel="1">
      <c r="A40" s="410" t="s">
        <v>277</v>
      </c>
      <c r="B40" s="31" t="s">
        <v>266</v>
      </c>
      <c r="C40" s="31">
        <v>1.5</v>
      </c>
      <c r="D40" s="31">
        <v>6</v>
      </c>
      <c r="E40" s="31" t="s">
        <v>212</v>
      </c>
      <c r="F40" s="53">
        <v>1</v>
      </c>
      <c r="G40" s="411">
        <v>976</v>
      </c>
      <c r="H40" s="413">
        <v>3</v>
      </c>
      <c r="I40" s="413">
        <v>1.5</v>
      </c>
      <c r="J40" s="413">
        <v>3.44</v>
      </c>
      <c r="K40" s="413">
        <v>1.72</v>
      </c>
      <c r="L40" s="413">
        <v>3.82</v>
      </c>
      <c r="M40" s="413">
        <v>1.91</v>
      </c>
      <c r="N40" s="413">
        <v>4.32</v>
      </c>
      <c r="O40" s="413">
        <v>2.16</v>
      </c>
      <c r="P40" s="413">
        <v>28.72</v>
      </c>
      <c r="Q40" s="413">
        <v>14.36</v>
      </c>
      <c r="R40" s="53" t="s">
        <v>193</v>
      </c>
      <c r="S40" s="53" t="s">
        <v>194</v>
      </c>
      <c r="T40" s="412">
        <v>74.900000000000006</v>
      </c>
      <c r="U40" s="412">
        <v>77.900000000000006</v>
      </c>
      <c r="V40" s="412">
        <v>78.900000000000006</v>
      </c>
      <c r="W40" s="412">
        <v>38.200000000000003</v>
      </c>
      <c r="X40" s="412">
        <v>49.4</v>
      </c>
      <c r="Y40" s="412">
        <v>57.6</v>
      </c>
      <c r="Z40" s="413">
        <v>5.4</v>
      </c>
      <c r="AA40" s="413">
        <v>16.100000000000001</v>
      </c>
      <c r="AB40" s="413">
        <v>27.9</v>
      </c>
      <c r="AC40" s="411">
        <v>299</v>
      </c>
      <c r="AD40" s="411">
        <v>518</v>
      </c>
    </row>
    <row r="41" spans="1:30" ht="13.5" hidden="1" customHeight="1" outlineLevel="1">
      <c r="A41" s="410" t="s">
        <v>278</v>
      </c>
      <c r="B41" s="31" t="s">
        <v>266</v>
      </c>
      <c r="C41" s="31">
        <v>2</v>
      </c>
      <c r="D41" s="31">
        <v>6</v>
      </c>
      <c r="E41" s="31" t="s">
        <v>215</v>
      </c>
      <c r="F41" s="53">
        <v>1.5</v>
      </c>
      <c r="G41" s="411">
        <v>967</v>
      </c>
      <c r="H41" s="413">
        <v>3.94</v>
      </c>
      <c r="I41" s="413">
        <v>1.97</v>
      </c>
      <c r="J41" s="413">
        <v>4.5599999999999996</v>
      </c>
      <c r="K41" s="413">
        <v>2.2799999999999998</v>
      </c>
      <c r="L41" s="413">
        <v>5.18</v>
      </c>
      <c r="M41" s="413">
        <v>2.59</v>
      </c>
      <c r="N41" s="413">
        <v>5.96</v>
      </c>
      <c r="O41" s="413">
        <v>2.98</v>
      </c>
      <c r="P41" s="413">
        <v>35.78</v>
      </c>
      <c r="Q41" s="413">
        <v>17.89</v>
      </c>
      <c r="R41" s="53" t="s">
        <v>210</v>
      </c>
      <c r="S41" s="53" t="s">
        <v>194</v>
      </c>
      <c r="T41" s="412">
        <v>78.8</v>
      </c>
      <c r="U41" s="412">
        <v>80.8</v>
      </c>
      <c r="V41" s="412">
        <v>81.099999999999994</v>
      </c>
      <c r="W41" s="412">
        <v>41.5</v>
      </c>
      <c r="X41" s="412">
        <v>53.5</v>
      </c>
      <c r="Y41" s="412">
        <v>61.8</v>
      </c>
      <c r="Z41" s="413">
        <v>8.1</v>
      </c>
      <c r="AA41" s="413">
        <v>21.1</v>
      </c>
      <c r="AB41" s="413">
        <v>30.7</v>
      </c>
      <c r="AC41" s="411">
        <v>260</v>
      </c>
      <c r="AD41" s="411">
        <v>377</v>
      </c>
    </row>
    <row r="42" spans="1:30" ht="13.5" hidden="1" customHeight="1" outlineLevel="1">
      <c r="A42" s="410" t="s">
        <v>281</v>
      </c>
      <c r="B42" s="31" t="s">
        <v>266</v>
      </c>
      <c r="C42" s="31">
        <v>7.5</v>
      </c>
      <c r="D42" s="31">
        <v>2</v>
      </c>
      <c r="E42" s="31" t="s">
        <v>221</v>
      </c>
      <c r="F42" s="53">
        <v>5</v>
      </c>
      <c r="G42" s="411">
        <v>2948</v>
      </c>
      <c r="H42" s="413">
        <v>6.2</v>
      </c>
      <c r="I42" s="413">
        <v>3.1</v>
      </c>
      <c r="J42" s="413">
        <v>8.66</v>
      </c>
      <c r="K42" s="413">
        <v>4.33</v>
      </c>
      <c r="L42" s="413">
        <v>10.96</v>
      </c>
      <c r="M42" s="413">
        <v>5.48</v>
      </c>
      <c r="N42" s="413">
        <v>13.6</v>
      </c>
      <c r="O42" s="413">
        <v>6.8</v>
      </c>
      <c r="P42" s="413">
        <v>128</v>
      </c>
      <c r="Q42" s="413">
        <v>64</v>
      </c>
      <c r="R42" s="53" t="s">
        <v>210</v>
      </c>
      <c r="S42" s="53" t="s">
        <v>989</v>
      </c>
      <c r="T42" s="412">
        <v>87.422126780471899</v>
      </c>
      <c r="U42" s="412">
        <v>88.072034359030127</v>
      </c>
      <c r="V42" s="412">
        <v>87.9</v>
      </c>
      <c r="W42" s="412">
        <v>72.599999999999994</v>
      </c>
      <c r="X42" s="412">
        <v>83.12</v>
      </c>
      <c r="Y42" s="412">
        <v>88.1</v>
      </c>
      <c r="Z42" s="413">
        <v>8.93</v>
      </c>
      <c r="AA42" s="413">
        <v>24.021699999999999</v>
      </c>
      <c r="AB42" s="413">
        <v>36.255800000000001</v>
      </c>
      <c r="AC42" s="411">
        <v>269</v>
      </c>
      <c r="AD42" s="411">
        <v>406</v>
      </c>
    </row>
    <row r="43" spans="1:30" ht="13.5" hidden="1" customHeight="1" outlineLevel="1">
      <c r="A43" s="410" t="s">
        <v>282</v>
      </c>
      <c r="B43" s="31" t="s">
        <v>266</v>
      </c>
      <c r="C43" s="31">
        <v>10</v>
      </c>
      <c r="D43" s="31">
        <v>2</v>
      </c>
      <c r="E43" s="31" t="s">
        <v>224</v>
      </c>
      <c r="F43" s="53">
        <v>7.5</v>
      </c>
      <c r="G43" s="411">
        <v>2933</v>
      </c>
      <c r="H43" s="413">
        <v>8.44</v>
      </c>
      <c r="I43" s="413">
        <v>4.22</v>
      </c>
      <c r="J43" s="413">
        <v>12.34</v>
      </c>
      <c r="K43" s="413">
        <v>6.17</v>
      </c>
      <c r="L43" s="413">
        <v>15.98</v>
      </c>
      <c r="M43" s="413">
        <v>7.99</v>
      </c>
      <c r="N43" s="413">
        <v>20.2</v>
      </c>
      <c r="O43" s="413">
        <v>10.1</v>
      </c>
      <c r="P43" s="413">
        <v>168</v>
      </c>
      <c r="Q43" s="413">
        <v>84</v>
      </c>
      <c r="R43" s="53" t="s">
        <v>210</v>
      </c>
      <c r="S43" s="53" t="s">
        <v>989</v>
      </c>
      <c r="T43" s="412">
        <v>89.783387835186403</v>
      </c>
      <c r="U43" s="412">
        <v>89.773664704599966</v>
      </c>
      <c r="V43" s="412">
        <v>89.2</v>
      </c>
      <c r="W43" s="412">
        <v>75.400000000000006</v>
      </c>
      <c r="X43" s="412">
        <v>84.85</v>
      </c>
      <c r="Y43" s="412">
        <v>89</v>
      </c>
      <c r="Z43" s="413">
        <v>13.48</v>
      </c>
      <c r="AA43" s="413">
        <v>31.678000000000001</v>
      </c>
      <c r="AB43" s="413">
        <v>53.92</v>
      </c>
      <c r="AC43" s="411">
        <v>235</v>
      </c>
      <c r="AD43" s="411">
        <v>400</v>
      </c>
    </row>
    <row r="44" spans="1:30" ht="13.5" hidden="1" customHeight="1" outlineLevel="1">
      <c r="A44" s="410" t="s">
        <v>283</v>
      </c>
      <c r="B44" s="31" t="s">
        <v>266</v>
      </c>
      <c r="C44" s="31">
        <v>7.5</v>
      </c>
      <c r="D44" s="31">
        <v>4</v>
      </c>
      <c r="E44" s="31" t="s">
        <v>221</v>
      </c>
      <c r="F44" s="53">
        <v>5</v>
      </c>
      <c r="G44" s="411">
        <v>1473</v>
      </c>
      <c r="H44" s="413">
        <v>8.24</v>
      </c>
      <c r="I44" s="413">
        <v>4.12</v>
      </c>
      <c r="J44" s="413">
        <v>10.32</v>
      </c>
      <c r="K44" s="413">
        <v>5.16</v>
      </c>
      <c r="L44" s="413">
        <v>12.4</v>
      </c>
      <c r="M44" s="413">
        <v>6.2</v>
      </c>
      <c r="N44" s="413">
        <v>14.86</v>
      </c>
      <c r="O44" s="413">
        <v>7.43</v>
      </c>
      <c r="P44" s="413">
        <v>134</v>
      </c>
      <c r="Q44" s="413">
        <v>67</v>
      </c>
      <c r="R44" s="53" t="s">
        <v>210</v>
      </c>
      <c r="S44" s="53" t="s">
        <v>989</v>
      </c>
      <c r="T44" s="412">
        <v>86.846093750000009</v>
      </c>
      <c r="U44" s="412">
        <v>88.20815972222222</v>
      </c>
      <c r="V44" s="412">
        <v>88.4</v>
      </c>
      <c r="W44" s="412">
        <v>57.55</v>
      </c>
      <c r="X44" s="412">
        <v>70.81</v>
      </c>
      <c r="Y44" s="412">
        <v>78.569999999999993</v>
      </c>
      <c r="Z44" s="413">
        <v>17.829999999999998</v>
      </c>
      <c r="AA44" s="413">
        <v>51.172099999999993</v>
      </c>
      <c r="AB44" s="413">
        <v>60.8003</v>
      </c>
      <c r="AC44" s="411">
        <v>287</v>
      </c>
      <c r="AD44" s="411">
        <v>341</v>
      </c>
    </row>
    <row r="45" spans="1:30" ht="13.5" hidden="1" customHeight="1" outlineLevel="1">
      <c r="A45" s="410" t="s">
        <v>284</v>
      </c>
      <c r="B45" s="31" t="s">
        <v>266</v>
      </c>
      <c r="C45" s="31">
        <v>10</v>
      </c>
      <c r="D45" s="31">
        <v>4</v>
      </c>
      <c r="E45" s="31" t="s">
        <v>224</v>
      </c>
      <c r="F45" s="53">
        <v>7.5</v>
      </c>
      <c r="G45" s="411">
        <v>1467</v>
      </c>
      <c r="H45" s="413">
        <v>16.579999999999998</v>
      </c>
      <c r="I45" s="413">
        <v>8.2899999999999991</v>
      </c>
      <c r="J45" s="413">
        <v>18.079999999999998</v>
      </c>
      <c r="K45" s="413">
        <v>9.0399999999999991</v>
      </c>
      <c r="L45" s="413">
        <v>20.84</v>
      </c>
      <c r="M45" s="413">
        <v>10.42</v>
      </c>
      <c r="N45" s="413">
        <v>24.88</v>
      </c>
      <c r="O45" s="413">
        <v>12.44</v>
      </c>
      <c r="P45" s="413">
        <v>164</v>
      </c>
      <c r="Q45" s="413">
        <v>82</v>
      </c>
      <c r="R45" s="53" t="s">
        <v>193</v>
      </c>
      <c r="S45" s="53" t="s">
        <v>989</v>
      </c>
      <c r="T45" s="412">
        <v>88.183865656898249</v>
      </c>
      <c r="U45" s="412">
        <v>89.659005597629232</v>
      </c>
      <c r="V45" s="412">
        <v>89.6</v>
      </c>
      <c r="W45" s="412">
        <v>49.8</v>
      </c>
      <c r="X45" s="412">
        <v>63.76</v>
      </c>
      <c r="Y45" s="412">
        <v>71.260000000000005</v>
      </c>
      <c r="Z45" s="413">
        <v>26.86</v>
      </c>
      <c r="AA45" s="413">
        <v>62.583800000000004</v>
      </c>
      <c r="AB45" s="413">
        <v>134.30000000000001</v>
      </c>
      <c r="AC45" s="411">
        <v>233</v>
      </c>
      <c r="AD45" s="411">
        <v>500</v>
      </c>
    </row>
    <row r="46" spans="1:30" ht="13.5" hidden="1" customHeight="1" outlineLevel="1">
      <c r="A46" s="410" t="s">
        <v>285</v>
      </c>
      <c r="B46" s="31" t="s">
        <v>266</v>
      </c>
      <c r="C46" s="31">
        <v>3</v>
      </c>
      <c r="D46" s="31">
        <v>6</v>
      </c>
      <c r="E46" s="31" t="s">
        <v>221</v>
      </c>
      <c r="F46" s="53">
        <v>2</v>
      </c>
      <c r="G46" s="411">
        <v>982</v>
      </c>
      <c r="H46" s="413">
        <v>5.34</v>
      </c>
      <c r="I46" s="413">
        <v>2.67</v>
      </c>
      <c r="J46" s="413">
        <v>5.98</v>
      </c>
      <c r="K46" s="413">
        <v>2.99</v>
      </c>
      <c r="L46" s="413">
        <v>6.66</v>
      </c>
      <c r="M46" s="413">
        <v>3.33</v>
      </c>
      <c r="N46" s="413">
        <v>7.52</v>
      </c>
      <c r="O46" s="413">
        <v>3.76</v>
      </c>
      <c r="P46" s="413">
        <v>63.14</v>
      </c>
      <c r="Q46" s="413">
        <v>31.57</v>
      </c>
      <c r="R46" s="53" t="s">
        <v>202</v>
      </c>
      <c r="S46" s="53" t="s">
        <v>194</v>
      </c>
      <c r="T46" s="412">
        <v>79.099999999999994</v>
      </c>
      <c r="U46" s="412">
        <v>81.7</v>
      </c>
      <c r="V46" s="412">
        <v>82.5</v>
      </c>
      <c r="W46" s="412">
        <v>41.9</v>
      </c>
      <c r="X46" s="412">
        <v>54.8</v>
      </c>
      <c r="Y46" s="412">
        <v>64.099999999999994</v>
      </c>
      <c r="Z46" s="413">
        <v>10.7</v>
      </c>
      <c r="AA46" s="413">
        <v>38.9</v>
      </c>
      <c r="AB46" s="413">
        <v>71.7</v>
      </c>
      <c r="AC46" s="411">
        <v>363</v>
      </c>
      <c r="AD46" s="411">
        <v>670</v>
      </c>
    </row>
    <row r="47" spans="1:30" ht="13.5" hidden="1" customHeight="1" outlineLevel="1">
      <c r="A47" s="410" t="s">
        <v>286</v>
      </c>
      <c r="B47" s="31" t="s">
        <v>266</v>
      </c>
      <c r="C47" s="31">
        <v>5</v>
      </c>
      <c r="D47" s="31">
        <v>6</v>
      </c>
      <c r="E47" s="31" t="s">
        <v>224</v>
      </c>
      <c r="F47" s="53">
        <v>3</v>
      </c>
      <c r="G47" s="411">
        <v>978</v>
      </c>
      <c r="H47" s="413">
        <v>7.42</v>
      </c>
      <c r="I47" s="413">
        <v>3.71</v>
      </c>
      <c r="J47" s="413">
        <v>8.4600000000000009</v>
      </c>
      <c r="K47" s="413">
        <v>4.2300000000000004</v>
      </c>
      <c r="L47" s="413">
        <v>9.52</v>
      </c>
      <c r="M47" s="413">
        <v>4.76</v>
      </c>
      <c r="N47" s="413">
        <v>10.86</v>
      </c>
      <c r="O47" s="413">
        <v>5.43</v>
      </c>
      <c r="P47" s="413">
        <v>87.4</v>
      </c>
      <c r="Q47" s="413">
        <v>43.7</v>
      </c>
      <c r="R47" s="53" t="s">
        <v>202</v>
      </c>
      <c r="S47" s="53" t="s">
        <v>194</v>
      </c>
      <c r="T47" s="412">
        <v>81.099999999999994</v>
      </c>
      <c r="U47" s="412">
        <v>83.6</v>
      </c>
      <c r="V47" s="412">
        <v>84.4</v>
      </c>
      <c r="W47" s="412">
        <v>45</v>
      </c>
      <c r="X47" s="412">
        <v>58.2</v>
      </c>
      <c r="Y47" s="412">
        <v>67.400000000000006</v>
      </c>
      <c r="Z47" s="413">
        <v>16.2</v>
      </c>
      <c r="AA47" s="413">
        <v>56.6</v>
      </c>
      <c r="AB47" s="413">
        <v>110.3</v>
      </c>
      <c r="AC47" s="411">
        <v>349</v>
      </c>
      <c r="AD47" s="411">
        <v>680</v>
      </c>
    </row>
    <row r="48" spans="1:30" ht="13.5" hidden="1" customHeight="1" outlineLevel="1">
      <c r="A48" s="410" t="s">
        <v>289</v>
      </c>
      <c r="B48" s="31" t="s">
        <v>266</v>
      </c>
      <c r="C48" s="31">
        <v>15</v>
      </c>
      <c r="D48" s="31">
        <v>2</v>
      </c>
      <c r="E48" s="31" t="s">
        <v>230</v>
      </c>
      <c r="F48" s="53">
        <v>10</v>
      </c>
      <c r="G48" s="411">
        <v>2960</v>
      </c>
      <c r="H48" s="413">
        <v>9.56</v>
      </c>
      <c r="I48" s="413">
        <v>4.78</v>
      </c>
      <c r="J48" s="413">
        <v>15.74</v>
      </c>
      <c r="K48" s="413">
        <v>7.87</v>
      </c>
      <c r="L48" s="413">
        <v>20.7</v>
      </c>
      <c r="M48" s="413">
        <v>10.35</v>
      </c>
      <c r="N48" s="413">
        <v>26.2</v>
      </c>
      <c r="O48" s="413">
        <v>13.1</v>
      </c>
      <c r="P48" s="413">
        <v>240.4</v>
      </c>
      <c r="Q48" s="413">
        <v>120.2</v>
      </c>
      <c r="R48" s="53" t="s">
        <v>210</v>
      </c>
      <c r="S48" s="53" t="s">
        <v>989</v>
      </c>
      <c r="T48" s="412">
        <v>87.3</v>
      </c>
      <c r="U48" s="412">
        <v>89.4</v>
      </c>
      <c r="V48" s="412">
        <v>90.1</v>
      </c>
      <c r="W48" s="412">
        <v>76.599999999999994</v>
      </c>
      <c r="X48" s="412">
        <v>85.4</v>
      </c>
      <c r="Y48" s="412">
        <v>89.3</v>
      </c>
      <c r="Z48" s="413">
        <v>17.75</v>
      </c>
      <c r="AA48" s="413">
        <v>81.22</v>
      </c>
      <c r="AB48" s="413">
        <v>118.08</v>
      </c>
      <c r="AC48" s="411">
        <v>458</v>
      </c>
      <c r="AD48" s="411">
        <v>665</v>
      </c>
    </row>
    <row r="49" spans="1:30" ht="13.5" hidden="1" customHeight="1" outlineLevel="1">
      <c r="A49" s="410" t="s">
        <v>290</v>
      </c>
      <c r="B49" s="31" t="s">
        <v>266</v>
      </c>
      <c r="C49" s="31">
        <v>20</v>
      </c>
      <c r="D49" s="31">
        <v>2</v>
      </c>
      <c r="E49" s="31" t="s">
        <v>233</v>
      </c>
      <c r="F49" s="53">
        <v>15</v>
      </c>
      <c r="G49" s="411">
        <v>2935</v>
      </c>
      <c r="H49" s="413">
        <v>10</v>
      </c>
      <c r="I49" s="413">
        <v>5</v>
      </c>
      <c r="J49" s="413">
        <v>20.6</v>
      </c>
      <c r="K49" s="413">
        <v>10.3</v>
      </c>
      <c r="L49" s="413">
        <v>28.8</v>
      </c>
      <c r="M49" s="413">
        <v>14.4</v>
      </c>
      <c r="N49" s="413">
        <v>37.799999999999997</v>
      </c>
      <c r="O49" s="413">
        <v>18.899999999999999</v>
      </c>
      <c r="P49" s="413">
        <v>266.60000000000002</v>
      </c>
      <c r="Q49" s="413">
        <v>133.30000000000001</v>
      </c>
      <c r="R49" s="53" t="s">
        <v>231</v>
      </c>
      <c r="S49" s="53" t="s">
        <v>194</v>
      </c>
      <c r="T49" s="412">
        <v>91.7</v>
      </c>
      <c r="U49" s="412">
        <v>91.9</v>
      </c>
      <c r="V49" s="412">
        <v>91.2</v>
      </c>
      <c r="W49" s="412">
        <v>84.2</v>
      </c>
      <c r="X49" s="412">
        <v>90</v>
      </c>
      <c r="Y49" s="412">
        <v>92.1</v>
      </c>
      <c r="Z49" s="413">
        <v>26.85</v>
      </c>
      <c r="AA49" s="413">
        <v>60.3</v>
      </c>
      <c r="AB49" s="413">
        <v>88.52</v>
      </c>
      <c r="AC49" s="411">
        <v>225</v>
      </c>
      <c r="AD49" s="411">
        <v>330</v>
      </c>
    </row>
    <row r="50" spans="1:30" ht="13.5" hidden="1" customHeight="1" outlineLevel="1">
      <c r="A50" s="410" t="s">
        <v>291</v>
      </c>
      <c r="B50" s="31" t="s">
        <v>266</v>
      </c>
      <c r="C50" s="31">
        <v>15</v>
      </c>
      <c r="D50" s="31">
        <v>4</v>
      </c>
      <c r="E50" s="31" t="s">
        <v>230</v>
      </c>
      <c r="F50" s="53">
        <v>10</v>
      </c>
      <c r="G50" s="411">
        <v>1479.26</v>
      </c>
      <c r="H50" s="413">
        <v>20.98</v>
      </c>
      <c r="I50" s="413">
        <v>10.49</v>
      </c>
      <c r="J50" s="413">
        <v>24.411548648682576</v>
      </c>
      <c r="K50" s="413">
        <v>12.205774324341288</v>
      </c>
      <c r="L50" s="413">
        <v>28.022544970689022</v>
      </c>
      <c r="M50" s="413">
        <v>14.011272485344511</v>
      </c>
      <c r="N50" s="413">
        <v>32.541679324152994</v>
      </c>
      <c r="O50" s="413">
        <v>16.270839662076497</v>
      </c>
      <c r="P50" s="413">
        <v>228</v>
      </c>
      <c r="Q50" s="413">
        <v>114</v>
      </c>
      <c r="R50" s="53" t="s">
        <v>213</v>
      </c>
      <c r="S50" s="53" t="s">
        <v>989</v>
      </c>
      <c r="T50" s="412">
        <v>87.96</v>
      </c>
      <c r="U50" s="412">
        <v>89.84</v>
      </c>
      <c r="V50" s="412">
        <v>90.4</v>
      </c>
      <c r="W50" s="412">
        <v>49.02</v>
      </c>
      <c r="X50" s="412">
        <v>62.709000000000003</v>
      </c>
      <c r="Y50" s="412">
        <v>71.564736567553467</v>
      </c>
      <c r="Z50" s="413">
        <v>35.520985920000001</v>
      </c>
      <c r="AA50" s="413">
        <v>92.354563392000003</v>
      </c>
      <c r="AB50" s="413">
        <v>131.427647904</v>
      </c>
      <c r="AC50" s="411">
        <v>260</v>
      </c>
      <c r="AD50" s="411">
        <v>370</v>
      </c>
    </row>
    <row r="51" spans="1:30" ht="13.5" hidden="1" customHeight="1" outlineLevel="1">
      <c r="A51" s="410" t="s">
        <v>292</v>
      </c>
      <c r="B51" s="31" t="s">
        <v>266</v>
      </c>
      <c r="C51" s="31">
        <v>20</v>
      </c>
      <c r="D51" s="31">
        <v>4</v>
      </c>
      <c r="E51" s="31" t="s">
        <v>233</v>
      </c>
      <c r="F51" s="53">
        <v>15</v>
      </c>
      <c r="G51" s="411">
        <v>1475</v>
      </c>
      <c r="H51" s="413">
        <v>25.2</v>
      </c>
      <c r="I51" s="413">
        <v>12.6</v>
      </c>
      <c r="J51" s="413">
        <v>31</v>
      </c>
      <c r="K51" s="413">
        <v>15.5</v>
      </c>
      <c r="L51" s="413">
        <v>37.200000000000003</v>
      </c>
      <c r="M51" s="413">
        <v>18.600000000000001</v>
      </c>
      <c r="N51" s="413">
        <v>42.6</v>
      </c>
      <c r="O51" s="413">
        <v>21.3</v>
      </c>
      <c r="P51" s="413">
        <v>337</v>
      </c>
      <c r="Q51" s="413">
        <v>168.5</v>
      </c>
      <c r="R51" s="53" t="s">
        <v>213</v>
      </c>
      <c r="S51" s="53" t="s">
        <v>989</v>
      </c>
      <c r="T51" s="412">
        <v>90.32062298603654</v>
      </c>
      <c r="U51" s="412">
        <v>91.303437164339428</v>
      </c>
      <c r="V51" s="412">
        <v>91.5</v>
      </c>
      <c r="W51" s="412">
        <v>56.8</v>
      </c>
      <c r="X51" s="412">
        <v>70.2</v>
      </c>
      <c r="Y51" s="412">
        <v>81.400000000000006</v>
      </c>
      <c r="Z51" s="413">
        <v>53.399488800000007</v>
      </c>
      <c r="AA51" s="413">
        <v>159.7559292</v>
      </c>
      <c r="AB51" s="413">
        <v>185.5705992</v>
      </c>
      <c r="AC51" s="411">
        <v>299.17127071823199</v>
      </c>
      <c r="AD51" s="411">
        <v>347.5138121546961</v>
      </c>
    </row>
    <row r="52" spans="1:30" ht="13.5" hidden="1" customHeight="1" outlineLevel="1">
      <c r="A52" s="410" t="s">
        <v>293</v>
      </c>
      <c r="B52" s="31" t="s">
        <v>266</v>
      </c>
      <c r="C52" s="31">
        <v>7.5</v>
      </c>
      <c r="D52" s="31">
        <v>6</v>
      </c>
      <c r="E52" s="31" t="s">
        <v>230</v>
      </c>
      <c r="F52" s="53">
        <v>5</v>
      </c>
      <c r="G52" s="411">
        <v>984</v>
      </c>
      <c r="H52" s="413">
        <v>11.44</v>
      </c>
      <c r="I52" s="413">
        <v>5.72</v>
      </c>
      <c r="J52" s="413">
        <v>13.009465020576116</v>
      </c>
      <c r="K52" s="413">
        <v>6.5047325102880578</v>
      </c>
      <c r="L52" s="413">
        <v>14.900617283950599</v>
      </c>
      <c r="M52" s="413">
        <v>7.4503086419752993</v>
      </c>
      <c r="N52" s="413">
        <v>17.239999999999998</v>
      </c>
      <c r="O52" s="413">
        <v>8.6199999999999992</v>
      </c>
      <c r="P52" s="413">
        <v>128.19999999999999</v>
      </c>
      <c r="Q52" s="413">
        <v>64.099999999999994</v>
      </c>
      <c r="R52" s="53" t="s">
        <v>210</v>
      </c>
      <c r="S52" s="53" t="s">
        <v>194</v>
      </c>
      <c r="T52" s="412">
        <v>84.566248636859328</v>
      </c>
      <c r="U52" s="412">
        <v>86.198146128680477</v>
      </c>
      <c r="V52" s="412">
        <v>86.5</v>
      </c>
      <c r="W52" s="412">
        <v>46.033307907449789</v>
      </c>
      <c r="X52" s="412">
        <v>59.154144419018564</v>
      </c>
      <c r="Y52" s="412">
        <v>67.849999999999994</v>
      </c>
      <c r="Z52" s="413">
        <v>26.707120020000001</v>
      </c>
      <c r="AA52" s="413">
        <v>67.961608314894008</v>
      </c>
      <c r="AB52" s="413">
        <v>101.39892257993401</v>
      </c>
      <c r="AC52" s="411">
        <v>254.47</v>
      </c>
      <c r="AD52" s="411">
        <v>379.67</v>
      </c>
    </row>
    <row r="53" spans="1:30" ht="13.5" hidden="1" customHeight="1" outlineLevel="1">
      <c r="A53" s="410" t="s">
        <v>294</v>
      </c>
      <c r="B53" s="31" t="s">
        <v>266</v>
      </c>
      <c r="C53" s="31">
        <v>10</v>
      </c>
      <c r="D53" s="31">
        <v>6</v>
      </c>
      <c r="E53" s="31" t="s">
        <v>233</v>
      </c>
      <c r="F53" s="53">
        <v>7.5</v>
      </c>
      <c r="G53" s="411">
        <v>982</v>
      </c>
      <c r="H53" s="413">
        <v>14.5</v>
      </c>
      <c r="I53" s="413">
        <v>7.25</v>
      </c>
      <c r="J53" s="413">
        <v>18.165000000000003</v>
      </c>
      <c r="K53" s="413">
        <v>9.0825000000000014</v>
      </c>
      <c r="L53" s="413">
        <v>21.230999999999998</v>
      </c>
      <c r="M53" s="413">
        <v>10.615499999999999</v>
      </c>
      <c r="N53" s="413">
        <v>25</v>
      </c>
      <c r="O53" s="413">
        <v>12.5</v>
      </c>
      <c r="P53" s="413">
        <v>169.7</v>
      </c>
      <c r="Q53" s="413">
        <v>84.85</v>
      </c>
      <c r="R53" s="53" t="s">
        <v>213</v>
      </c>
      <c r="S53" s="53" t="s">
        <v>194</v>
      </c>
      <c r="T53" s="412">
        <v>86.937548018878289</v>
      </c>
      <c r="U53" s="412">
        <v>88.125562506859836</v>
      </c>
      <c r="V53" s="412">
        <v>88</v>
      </c>
      <c r="W53" s="412">
        <v>49.148677379480844</v>
      </c>
      <c r="X53" s="412">
        <v>62.260679851668726</v>
      </c>
      <c r="Y53" s="412">
        <v>70.599999999999994</v>
      </c>
      <c r="Z53" s="413">
        <v>40.115997180000001</v>
      </c>
      <c r="AA53" s="413">
        <v>96.061766847228</v>
      </c>
      <c r="AB53" s="413">
        <v>140.61459331533601</v>
      </c>
      <c r="AC53" s="411">
        <v>239.46</v>
      </c>
      <c r="AD53" s="411">
        <v>350.52</v>
      </c>
    </row>
    <row r="54" spans="1:30" ht="13.5" hidden="1" customHeight="1" outlineLevel="1">
      <c r="A54" s="410" t="s">
        <v>297</v>
      </c>
      <c r="B54" s="31" t="s">
        <v>266</v>
      </c>
      <c r="C54" s="31">
        <v>25</v>
      </c>
      <c r="D54" s="31">
        <v>4</v>
      </c>
      <c r="E54" s="31" t="s">
        <v>298</v>
      </c>
      <c r="F54" s="53">
        <v>20</v>
      </c>
      <c r="G54" s="411">
        <v>1479.77</v>
      </c>
      <c r="H54" s="413">
        <v>24.12</v>
      </c>
      <c r="I54" s="413">
        <v>12.06</v>
      </c>
      <c r="J54" s="413">
        <v>34.571694374335124</v>
      </c>
      <c r="K54" s="413">
        <v>17.285847187167562</v>
      </c>
      <c r="L54" s="413">
        <v>42.832247971464923</v>
      </c>
      <c r="M54" s="413">
        <v>21.416123985732462</v>
      </c>
      <c r="N54" s="413">
        <v>55.939358795185747</v>
      </c>
      <c r="O54" s="413">
        <v>27.969679397592873</v>
      </c>
      <c r="P54" s="413">
        <v>384.8</v>
      </c>
      <c r="Q54" s="413">
        <v>192.4</v>
      </c>
      <c r="R54" s="53" t="s">
        <v>222</v>
      </c>
      <c r="S54" s="53" t="s">
        <v>989</v>
      </c>
      <c r="T54" s="412">
        <v>91.858999999999995</v>
      </c>
      <c r="U54" s="412">
        <v>92.57</v>
      </c>
      <c r="V54" s="412">
        <v>92.1</v>
      </c>
      <c r="W54" s="412">
        <v>66.55</v>
      </c>
      <c r="X54" s="412">
        <v>79.959999999999994</v>
      </c>
      <c r="Y54" s="412">
        <v>82.070241350612278</v>
      </c>
      <c r="Z54" s="413">
        <v>70.953464400000001</v>
      </c>
      <c r="AA54" s="413">
        <v>152.54994846</v>
      </c>
      <c r="AB54" s="413">
        <v>237.69410574</v>
      </c>
      <c r="AC54" s="411">
        <v>215</v>
      </c>
      <c r="AD54" s="411">
        <v>335</v>
      </c>
    </row>
    <row r="55" spans="1:30" ht="13.5" hidden="1" customHeight="1" outlineLevel="1">
      <c r="A55" s="410" t="s">
        <v>301</v>
      </c>
      <c r="B55" s="31" t="s">
        <v>266</v>
      </c>
      <c r="C55" s="31">
        <v>30</v>
      </c>
      <c r="D55" s="31">
        <v>4</v>
      </c>
      <c r="E55" s="31" t="s">
        <v>302</v>
      </c>
      <c r="F55" s="53">
        <v>25</v>
      </c>
      <c r="G55" s="411">
        <v>1475.6497999999999</v>
      </c>
      <c r="H55" s="413">
        <v>28.347999999999999</v>
      </c>
      <c r="I55" s="413">
        <v>14.173999999999999</v>
      </c>
      <c r="J55" s="413">
        <v>42.24</v>
      </c>
      <c r="K55" s="413">
        <v>21.12</v>
      </c>
      <c r="L55" s="413">
        <v>54.82</v>
      </c>
      <c r="M55" s="413">
        <v>27.41</v>
      </c>
      <c r="N55" s="413">
        <v>69.52</v>
      </c>
      <c r="O55" s="413">
        <v>34.76</v>
      </c>
      <c r="P55" s="413">
        <v>461.58</v>
      </c>
      <c r="Q55" s="413">
        <v>230.79</v>
      </c>
      <c r="R55" s="53" t="s">
        <v>222</v>
      </c>
      <c r="S55" s="53" t="s">
        <v>194</v>
      </c>
      <c r="T55" s="412">
        <v>93.08</v>
      </c>
      <c r="U55" s="412">
        <v>93.31</v>
      </c>
      <c r="V55" s="412">
        <v>92.6</v>
      </c>
      <c r="W55" s="412">
        <v>67.819999999999993</v>
      </c>
      <c r="X55" s="412">
        <v>78.22</v>
      </c>
      <c r="Y55" s="412">
        <v>82.87</v>
      </c>
      <c r="Z55" s="413">
        <v>88.989067986000009</v>
      </c>
      <c r="AA55" s="413">
        <v>179.08160041502643</v>
      </c>
      <c r="AB55" s="413">
        <v>278.26881559222198</v>
      </c>
      <c r="AC55" s="411">
        <v>201.24</v>
      </c>
      <c r="AD55" s="411">
        <v>312.7</v>
      </c>
    </row>
    <row r="56" spans="1:30" ht="13.5" hidden="1" customHeight="1" outlineLevel="1">
      <c r="A56" s="410" t="s">
        <v>303</v>
      </c>
      <c r="B56" s="31" t="s">
        <v>266</v>
      </c>
      <c r="C56" s="31">
        <v>15</v>
      </c>
      <c r="D56" s="31">
        <v>6</v>
      </c>
      <c r="E56" s="31" t="s">
        <v>298</v>
      </c>
      <c r="F56" s="53">
        <v>10</v>
      </c>
      <c r="G56" s="411">
        <v>989</v>
      </c>
      <c r="H56" s="413">
        <v>25.9</v>
      </c>
      <c r="I56" s="413">
        <v>12.95</v>
      </c>
      <c r="J56" s="413">
        <v>29.2</v>
      </c>
      <c r="K56" s="413">
        <v>14.6</v>
      </c>
      <c r="L56" s="413">
        <v>31.68</v>
      </c>
      <c r="M56" s="413">
        <v>15.84</v>
      </c>
      <c r="N56" s="413">
        <v>36.32</v>
      </c>
      <c r="O56" s="413">
        <v>18.16</v>
      </c>
      <c r="P56" s="413">
        <v>242</v>
      </c>
      <c r="Q56" s="413">
        <v>121</v>
      </c>
      <c r="R56" s="53" t="s">
        <v>210</v>
      </c>
      <c r="S56" s="53" t="s">
        <v>989</v>
      </c>
      <c r="T56" s="412">
        <v>86.242367906066534</v>
      </c>
      <c r="U56" s="412">
        <v>88.557534246575329</v>
      </c>
      <c r="V56" s="412">
        <v>89.1</v>
      </c>
      <c r="W56" s="412">
        <v>41.4</v>
      </c>
      <c r="X56" s="412">
        <v>55.8</v>
      </c>
      <c r="Y56" s="412">
        <v>64.5</v>
      </c>
      <c r="Z56" s="413">
        <v>72</v>
      </c>
      <c r="AA56" s="413">
        <v>159.12</v>
      </c>
      <c r="AB56" s="413">
        <v>242.64</v>
      </c>
      <c r="AC56" s="411">
        <v>221</v>
      </c>
      <c r="AD56" s="411">
        <v>337</v>
      </c>
    </row>
    <row r="57" spans="1:30" ht="13.5" hidden="1" customHeight="1" outlineLevel="1">
      <c r="A57" s="410" t="s">
        <v>304</v>
      </c>
      <c r="B57" s="31" t="s">
        <v>266</v>
      </c>
      <c r="C57" s="31">
        <v>20</v>
      </c>
      <c r="D57" s="31">
        <v>6</v>
      </c>
      <c r="E57" s="31" t="s">
        <v>302</v>
      </c>
      <c r="F57" s="53">
        <v>15</v>
      </c>
      <c r="G57" s="411">
        <v>985</v>
      </c>
      <c r="H57" s="413">
        <v>26.12</v>
      </c>
      <c r="I57" s="413">
        <v>13.06</v>
      </c>
      <c r="J57" s="413">
        <v>33.1</v>
      </c>
      <c r="K57" s="413">
        <v>16.55</v>
      </c>
      <c r="L57" s="413">
        <v>39.9</v>
      </c>
      <c r="M57" s="413">
        <v>19.95</v>
      </c>
      <c r="N57" s="413">
        <v>48.22</v>
      </c>
      <c r="O57" s="413">
        <v>24.11</v>
      </c>
      <c r="P57" s="413">
        <v>322</v>
      </c>
      <c r="Q57" s="413">
        <v>161</v>
      </c>
      <c r="R57" s="53" t="s">
        <v>213</v>
      </c>
      <c r="S57" s="53" t="s">
        <v>989</v>
      </c>
      <c r="T57" s="412">
        <v>89.451700680272111</v>
      </c>
      <c r="U57" s="412">
        <v>90.436507936507937</v>
      </c>
      <c r="V57" s="412">
        <v>90.3</v>
      </c>
      <c r="W57" s="412">
        <v>53.2</v>
      </c>
      <c r="X57" s="412">
        <v>65.430000000000007</v>
      </c>
      <c r="Y57" s="412">
        <v>72.3</v>
      </c>
      <c r="Z57" s="413">
        <v>108.5</v>
      </c>
      <c r="AA57" s="413">
        <v>244.125</v>
      </c>
      <c r="AB57" s="413">
        <v>310.31</v>
      </c>
      <c r="AC57" s="411">
        <v>225</v>
      </c>
      <c r="AD57" s="411">
        <v>286</v>
      </c>
    </row>
    <row r="58" spans="1:30" ht="13.5" hidden="1" customHeight="1" outlineLevel="1">
      <c r="A58" s="410" t="s">
        <v>307</v>
      </c>
      <c r="B58" s="31" t="s">
        <v>266</v>
      </c>
      <c r="C58" s="31">
        <v>25</v>
      </c>
      <c r="D58" s="31">
        <v>2</v>
      </c>
      <c r="E58" s="31" t="s">
        <v>308</v>
      </c>
      <c r="F58" s="53">
        <v>20</v>
      </c>
      <c r="G58" s="411">
        <v>2949</v>
      </c>
      <c r="H58" s="413">
        <v>24.02</v>
      </c>
      <c r="I58" s="413">
        <v>12.01</v>
      </c>
      <c r="J58" s="413">
        <v>34.799999999999997</v>
      </c>
      <c r="K58" s="413">
        <v>17.399999999999999</v>
      </c>
      <c r="L58" s="413">
        <v>43.04</v>
      </c>
      <c r="M58" s="413">
        <v>21.52</v>
      </c>
      <c r="N58" s="413">
        <v>55.26</v>
      </c>
      <c r="O58" s="413">
        <v>27.63</v>
      </c>
      <c r="P58" s="413">
        <v>351.64</v>
      </c>
      <c r="Q58" s="413">
        <v>175.82</v>
      </c>
      <c r="R58" s="53" t="s">
        <v>231</v>
      </c>
      <c r="S58" s="53" t="s">
        <v>194</v>
      </c>
      <c r="T58" s="412">
        <v>87.977973101768498</v>
      </c>
      <c r="U58" s="412">
        <v>89.320999682304347</v>
      </c>
      <c r="V58" s="412">
        <v>91.9</v>
      </c>
      <c r="W58" s="412">
        <v>68.400000000000006</v>
      </c>
      <c r="X58" s="412">
        <v>81.8</v>
      </c>
      <c r="Y58" s="412">
        <v>85.2</v>
      </c>
      <c r="Z58" s="413">
        <v>35.631620220000002</v>
      </c>
      <c r="AA58" s="413">
        <v>53.510123100000001</v>
      </c>
      <c r="AB58" s="413">
        <v>109.38044460000002</v>
      </c>
      <c r="AC58" s="411">
        <v>150.17594700890083</v>
      </c>
      <c r="AD58" s="411">
        <v>306.97578141171601</v>
      </c>
    </row>
    <row r="59" spans="1:30" ht="13.5" hidden="1" customHeight="1" outlineLevel="1">
      <c r="A59" s="410" t="s">
        <v>309</v>
      </c>
      <c r="B59" s="31" t="s">
        <v>266</v>
      </c>
      <c r="C59" s="31">
        <v>30</v>
      </c>
      <c r="D59" s="31">
        <v>2</v>
      </c>
      <c r="E59" s="31" t="s">
        <v>310</v>
      </c>
      <c r="F59" s="53">
        <v>25</v>
      </c>
      <c r="G59" s="411">
        <v>2949</v>
      </c>
      <c r="H59" s="413">
        <v>27.44</v>
      </c>
      <c r="I59" s="413">
        <v>13.72</v>
      </c>
      <c r="J59" s="413">
        <v>39.380000000000003</v>
      </c>
      <c r="K59" s="413">
        <v>19.690000000000001</v>
      </c>
      <c r="L59" s="413">
        <v>52.26</v>
      </c>
      <c r="M59" s="413">
        <v>26.13</v>
      </c>
      <c r="N59" s="413">
        <v>66.98</v>
      </c>
      <c r="O59" s="413">
        <v>33.49</v>
      </c>
      <c r="P59" s="413">
        <v>463.2</v>
      </c>
      <c r="Q59" s="413">
        <v>231.6</v>
      </c>
      <c r="R59" s="53" t="s">
        <v>222</v>
      </c>
      <c r="S59" s="53" t="s">
        <v>989</v>
      </c>
      <c r="T59" s="412">
        <v>92.758834951456308</v>
      </c>
      <c r="U59" s="412">
        <v>93.097734627831727</v>
      </c>
      <c r="V59" s="412">
        <v>92.4</v>
      </c>
      <c r="W59" s="412">
        <v>73.42</v>
      </c>
      <c r="X59" s="412">
        <v>82.69</v>
      </c>
      <c r="Y59" s="412">
        <v>86.7</v>
      </c>
      <c r="Z59" s="413">
        <v>44.541369180000004</v>
      </c>
      <c r="AA59" s="413">
        <v>74.493762000000004</v>
      </c>
      <c r="AB59" s="413">
        <v>131.50730460000003</v>
      </c>
      <c r="AC59" s="411">
        <v>167.24623282000331</v>
      </c>
      <c r="AD59" s="411">
        <v>295.24755754263953</v>
      </c>
    </row>
    <row r="60" spans="1:30" ht="13.5" hidden="1" customHeight="1" outlineLevel="1">
      <c r="A60" s="410" t="s">
        <v>2180</v>
      </c>
      <c r="B60" s="31" t="s">
        <v>266</v>
      </c>
      <c r="C60" s="31">
        <v>15</v>
      </c>
      <c r="D60" s="31">
        <v>6</v>
      </c>
      <c r="E60" s="31" t="s">
        <v>308</v>
      </c>
      <c r="F60" s="53">
        <v>10</v>
      </c>
      <c r="G60" s="411">
        <v>989</v>
      </c>
      <c r="H60" s="413">
        <v>25.9</v>
      </c>
      <c r="I60" s="413">
        <v>12.95</v>
      </c>
      <c r="J60" s="413">
        <v>29.2</v>
      </c>
      <c r="K60" s="413">
        <v>14.6</v>
      </c>
      <c r="L60" s="413">
        <v>31.68</v>
      </c>
      <c r="M60" s="413">
        <v>15.84</v>
      </c>
      <c r="N60" s="413">
        <v>36.32</v>
      </c>
      <c r="O60" s="413">
        <v>18.16</v>
      </c>
      <c r="P60" s="413">
        <v>242</v>
      </c>
      <c r="Q60" s="413">
        <v>121</v>
      </c>
      <c r="R60" s="53" t="s">
        <v>210</v>
      </c>
      <c r="S60" s="53" t="s">
        <v>989</v>
      </c>
      <c r="T60" s="412">
        <v>86.242367906066534</v>
      </c>
      <c r="U60" s="412">
        <v>88.557534246575329</v>
      </c>
      <c r="V60" s="412">
        <v>89.1</v>
      </c>
      <c r="W60" s="412">
        <v>41.4</v>
      </c>
      <c r="X60" s="412">
        <v>55.8</v>
      </c>
      <c r="Y60" s="412">
        <v>64.5</v>
      </c>
      <c r="Z60" s="413">
        <v>72</v>
      </c>
      <c r="AA60" s="413">
        <v>159.12</v>
      </c>
      <c r="AB60" s="413">
        <v>242.64</v>
      </c>
      <c r="AC60" s="411">
        <v>221</v>
      </c>
      <c r="AD60" s="411">
        <v>337</v>
      </c>
    </row>
    <row r="61" spans="1:30" ht="13.5" hidden="1" customHeight="1" outlineLevel="1">
      <c r="A61" s="410" t="s">
        <v>2181</v>
      </c>
      <c r="B61" s="31" t="s">
        <v>266</v>
      </c>
      <c r="C61" s="31">
        <v>20</v>
      </c>
      <c r="D61" s="31">
        <v>6</v>
      </c>
      <c r="E61" s="31" t="s">
        <v>310</v>
      </c>
      <c r="F61" s="53">
        <v>15</v>
      </c>
      <c r="G61" s="411">
        <v>985</v>
      </c>
      <c r="H61" s="413">
        <v>26.12</v>
      </c>
      <c r="I61" s="413">
        <v>13.06</v>
      </c>
      <c r="J61" s="413">
        <v>33.1</v>
      </c>
      <c r="K61" s="413">
        <v>16.55</v>
      </c>
      <c r="L61" s="413">
        <v>39.9</v>
      </c>
      <c r="M61" s="413">
        <v>19.95</v>
      </c>
      <c r="N61" s="413">
        <v>48.22</v>
      </c>
      <c r="O61" s="413">
        <v>24.11</v>
      </c>
      <c r="P61" s="413">
        <v>322</v>
      </c>
      <c r="Q61" s="413">
        <v>161</v>
      </c>
      <c r="R61" s="53" t="s">
        <v>213</v>
      </c>
      <c r="S61" s="53" t="s">
        <v>989</v>
      </c>
      <c r="T61" s="412">
        <v>89.451700680272111</v>
      </c>
      <c r="U61" s="412">
        <v>90.436507936507937</v>
      </c>
      <c r="V61" s="412">
        <v>90.3</v>
      </c>
      <c r="W61" s="412">
        <v>53.2</v>
      </c>
      <c r="X61" s="412">
        <v>65.430000000000007</v>
      </c>
      <c r="Y61" s="412">
        <v>72.3</v>
      </c>
      <c r="Z61" s="413">
        <v>108.5</v>
      </c>
      <c r="AA61" s="413">
        <v>244.125</v>
      </c>
      <c r="AB61" s="413">
        <v>310.31</v>
      </c>
      <c r="AC61" s="411">
        <v>225</v>
      </c>
      <c r="AD61" s="411">
        <v>286</v>
      </c>
    </row>
    <row r="62" spans="1:30" ht="13.5" hidden="1" customHeight="1" outlineLevel="1">
      <c r="A62" s="410" t="s">
        <v>311</v>
      </c>
      <c r="B62" s="31" t="s">
        <v>266</v>
      </c>
      <c r="C62" s="31">
        <v>40</v>
      </c>
      <c r="D62" s="31">
        <v>4</v>
      </c>
      <c r="E62" s="31" t="s">
        <v>312</v>
      </c>
      <c r="F62" s="53">
        <v>30</v>
      </c>
      <c r="G62" s="411">
        <v>1487</v>
      </c>
      <c r="H62" s="413">
        <v>33.200000000000003</v>
      </c>
      <c r="I62" s="413">
        <v>16.600000000000001</v>
      </c>
      <c r="J62" s="413">
        <v>49</v>
      </c>
      <c r="K62" s="413">
        <v>24.5</v>
      </c>
      <c r="L62" s="413">
        <v>63.4</v>
      </c>
      <c r="M62" s="413">
        <v>31.7</v>
      </c>
      <c r="N62" s="413">
        <v>79.8</v>
      </c>
      <c r="O62" s="413">
        <v>39.9</v>
      </c>
      <c r="P62" s="413">
        <v>675</v>
      </c>
      <c r="Q62" s="413">
        <v>337.5</v>
      </c>
      <c r="R62" s="53" t="s">
        <v>213</v>
      </c>
      <c r="S62" s="53" t="s">
        <v>194</v>
      </c>
      <c r="T62" s="412">
        <v>92.902105263157907</v>
      </c>
      <c r="U62" s="412">
        <v>93.293684210526322</v>
      </c>
      <c r="V62" s="412">
        <v>93</v>
      </c>
      <c r="W62" s="412">
        <v>69.400000000000006</v>
      </c>
      <c r="X62" s="412">
        <v>80.099999999999994</v>
      </c>
      <c r="Y62" s="412">
        <v>85.1</v>
      </c>
      <c r="Z62" s="413">
        <v>105.99</v>
      </c>
      <c r="AA62" s="413">
        <v>198.11</v>
      </c>
      <c r="AB62" s="413">
        <v>342.89</v>
      </c>
      <c r="AC62" s="411">
        <v>187</v>
      </c>
      <c r="AD62" s="411">
        <v>324</v>
      </c>
    </row>
    <row r="63" spans="1:30" ht="13.5" hidden="1" customHeight="1" outlineLevel="1">
      <c r="A63" s="410" t="s">
        <v>321</v>
      </c>
      <c r="B63" s="31" t="s">
        <v>266</v>
      </c>
      <c r="C63" s="31">
        <v>50</v>
      </c>
      <c r="D63" s="31">
        <v>4</v>
      </c>
      <c r="E63" s="31" t="s">
        <v>322</v>
      </c>
      <c r="F63" s="53">
        <v>40</v>
      </c>
      <c r="G63" s="411">
        <v>1485</v>
      </c>
      <c r="H63" s="413">
        <v>39</v>
      </c>
      <c r="I63" s="413">
        <v>19.5</v>
      </c>
      <c r="J63" s="413">
        <v>61.8</v>
      </c>
      <c r="K63" s="413">
        <v>30.9</v>
      </c>
      <c r="L63" s="413">
        <v>81.8</v>
      </c>
      <c r="M63" s="413">
        <v>40.9</v>
      </c>
      <c r="N63" s="413">
        <v>104.4</v>
      </c>
      <c r="O63" s="413">
        <v>52.2</v>
      </c>
      <c r="P63" s="413">
        <v>953.8</v>
      </c>
      <c r="Q63" s="413">
        <v>476.9</v>
      </c>
      <c r="R63" s="53" t="s">
        <v>210</v>
      </c>
      <c r="S63" s="53" t="s">
        <v>989</v>
      </c>
      <c r="T63" s="412">
        <v>93.696842105263158</v>
      </c>
      <c r="U63" s="412">
        <v>93.893684210526317</v>
      </c>
      <c r="V63" s="412">
        <v>93.5</v>
      </c>
      <c r="W63" s="412">
        <v>73.3</v>
      </c>
      <c r="X63" s="412">
        <v>82.7</v>
      </c>
      <c r="Y63" s="412">
        <v>86.8</v>
      </c>
      <c r="Z63" s="413">
        <v>141.54</v>
      </c>
      <c r="AA63" s="413">
        <v>335.37</v>
      </c>
      <c r="AB63" s="413">
        <v>584.44000000000005</v>
      </c>
      <c r="AC63" s="411">
        <v>237</v>
      </c>
      <c r="AD63" s="411">
        <v>413</v>
      </c>
    </row>
    <row r="64" spans="1:30" ht="13.5" hidden="1" customHeight="1" outlineLevel="1">
      <c r="A64" s="410" t="s">
        <v>323</v>
      </c>
      <c r="B64" s="31" t="s">
        <v>266</v>
      </c>
      <c r="C64" s="31">
        <v>25</v>
      </c>
      <c r="D64" s="31">
        <v>6</v>
      </c>
      <c r="E64" s="31" t="s">
        <v>312</v>
      </c>
      <c r="F64" s="53">
        <v>20</v>
      </c>
      <c r="G64" s="411">
        <v>989</v>
      </c>
      <c r="H64" s="413">
        <v>36.6</v>
      </c>
      <c r="I64" s="413">
        <v>18.3</v>
      </c>
      <c r="J64" s="413">
        <v>41.642038216560508</v>
      </c>
      <c r="K64" s="413">
        <v>20.821019108280254</v>
      </c>
      <c r="L64" s="413">
        <v>55.164968152866244</v>
      </c>
      <c r="M64" s="413">
        <v>27.582484076433122</v>
      </c>
      <c r="N64" s="413">
        <v>65.682802547770706</v>
      </c>
      <c r="O64" s="413">
        <v>32.841401273885353</v>
      </c>
      <c r="P64" s="413">
        <v>379.45962417470793</v>
      </c>
      <c r="Q64" s="413">
        <v>189.72981208735396</v>
      </c>
      <c r="R64" s="53" t="s">
        <v>222</v>
      </c>
      <c r="S64" s="53" t="s">
        <v>194</v>
      </c>
      <c r="T64" s="412">
        <v>89.922413793103459</v>
      </c>
      <c r="U64" s="412">
        <v>91.2</v>
      </c>
      <c r="V64" s="412">
        <v>91.2</v>
      </c>
      <c r="W64" s="412">
        <v>50.396499999999996</v>
      </c>
      <c r="X64" s="412">
        <v>63.205999999999989</v>
      </c>
      <c r="Y64" s="412">
        <v>70.779499999999999</v>
      </c>
      <c r="Z64" s="413">
        <v>106.28268420000001</v>
      </c>
      <c r="AA64" s="413">
        <v>240.61558882199998</v>
      </c>
      <c r="AB64" s="413">
        <v>305.72475944640001</v>
      </c>
      <c r="AC64" s="411">
        <v>226.39208882720331</v>
      </c>
      <c r="AD64" s="411">
        <v>287.65246356696736</v>
      </c>
    </row>
    <row r="65" spans="1:30" ht="13.5" hidden="1" customHeight="1" outlineLevel="1">
      <c r="A65" s="410" t="s">
        <v>324</v>
      </c>
      <c r="B65" s="31" t="s">
        <v>266</v>
      </c>
      <c r="C65" s="31">
        <v>30</v>
      </c>
      <c r="D65" s="31">
        <v>6</v>
      </c>
      <c r="E65" s="31" t="s">
        <v>322</v>
      </c>
      <c r="F65" s="53">
        <v>25</v>
      </c>
      <c r="G65" s="411">
        <v>988</v>
      </c>
      <c r="H65" s="413">
        <v>40.596342857142851</v>
      </c>
      <c r="I65" s="413">
        <v>20.298171428571425</v>
      </c>
      <c r="J65" s="413">
        <v>57.368681318681325</v>
      </c>
      <c r="K65" s="413">
        <v>28.684340659340663</v>
      </c>
      <c r="L65" s="413">
        <v>68.275274725274741</v>
      </c>
      <c r="M65" s="413">
        <v>34.137637362637371</v>
      </c>
      <c r="N65" s="413">
        <v>81.777637362637378</v>
      </c>
      <c r="O65" s="413">
        <v>40.888818681318689</v>
      </c>
      <c r="P65" s="413">
        <v>465.96320000000003</v>
      </c>
      <c r="Q65" s="413">
        <v>232.98160000000001</v>
      </c>
      <c r="R65" s="53" t="s">
        <v>222</v>
      </c>
      <c r="S65" s="53" t="s">
        <v>194</v>
      </c>
      <c r="T65" s="412">
        <v>90.913719185423375</v>
      </c>
      <c r="U65" s="412">
        <v>91.837599142550914</v>
      </c>
      <c r="V65" s="412">
        <v>91.7</v>
      </c>
      <c r="W65" s="412">
        <v>50.670731707317074</v>
      </c>
      <c r="X65" s="412">
        <v>63.201219512195117</v>
      </c>
      <c r="Y65" s="412">
        <v>70.426829268292693</v>
      </c>
      <c r="Z65" s="413">
        <v>132.98242860000002</v>
      </c>
      <c r="AA65" s="413">
        <v>249.48521440920001</v>
      </c>
      <c r="AB65" s="413">
        <v>342.14970135359999</v>
      </c>
      <c r="AC65" s="411">
        <v>187.60765391014974</v>
      </c>
      <c r="AD65" s="411">
        <v>257.28940654464776</v>
      </c>
    </row>
    <row r="66" spans="1:30" ht="13.5" hidden="1" customHeight="1" outlineLevel="1">
      <c r="A66" s="410" t="s">
        <v>333</v>
      </c>
      <c r="B66" s="31" t="s">
        <v>266</v>
      </c>
      <c r="C66" s="31">
        <v>40</v>
      </c>
      <c r="D66" s="31">
        <v>2</v>
      </c>
      <c r="E66" s="31" t="s">
        <v>334</v>
      </c>
      <c r="F66" s="53">
        <v>30</v>
      </c>
      <c r="G66" s="411">
        <v>2977</v>
      </c>
      <c r="H66" s="413">
        <v>35.6</v>
      </c>
      <c r="I66" s="413">
        <v>17.8</v>
      </c>
      <c r="J66" s="413">
        <v>51.2</v>
      </c>
      <c r="K66" s="413">
        <v>25.6</v>
      </c>
      <c r="L66" s="413">
        <v>63</v>
      </c>
      <c r="M66" s="413">
        <v>31.5</v>
      </c>
      <c r="N66" s="413">
        <v>79.8</v>
      </c>
      <c r="O66" s="413">
        <v>39.9</v>
      </c>
      <c r="P66" s="413">
        <v>586</v>
      </c>
      <c r="Q66" s="413">
        <v>293</v>
      </c>
      <c r="R66" s="53" t="s">
        <v>222</v>
      </c>
      <c r="S66" s="53" t="s">
        <v>989</v>
      </c>
      <c r="T66" s="412">
        <v>92.407610993657514</v>
      </c>
      <c r="U66" s="412">
        <v>92.898097251585625</v>
      </c>
      <c r="V66" s="412">
        <v>92.8</v>
      </c>
      <c r="W66" s="412">
        <v>74.739999999999995</v>
      </c>
      <c r="X66" s="412">
        <v>83.46</v>
      </c>
      <c r="Y66" s="412">
        <v>87.01</v>
      </c>
      <c r="Z66" s="413">
        <v>53</v>
      </c>
      <c r="AA66" s="413">
        <v>106</v>
      </c>
      <c r="AB66" s="413">
        <v>186.03</v>
      </c>
      <c r="AC66" s="411">
        <v>200</v>
      </c>
      <c r="AD66" s="411">
        <v>351</v>
      </c>
    </row>
    <row r="67" spans="1:30" ht="13.5" hidden="1" customHeight="1" outlineLevel="1">
      <c r="A67" s="410" t="s">
        <v>335</v>
      </c>
      <c r="B67" s="31" t="s">
        <v>266</v>
      </c>
      <c r="C67" s="31">
        <v>50</v>
      </c>
      <c r="D67" s="31">
        <v>2</v>
      </c>
      <c r="E67" s="31" t="s">
        <v>336</v>
      </c>
      <c r="F67" s="53">
        <v>40</v>
      </c>
      <c r="G67" s="411">
        <v>2968</v>
      </c>
      <c r="H67" s="413">
        <v>55.8</v>
      </c>
      <c r="I67" s="413">
        <v>27.9</v>
      </c>
      <c r="J67" s="413">
        <v>72.400000000000006</v>
      </c>
      <c r="K67" s="413">
        <v>36.200000000000003</v>
      </c>
      <c r="L67" s="413">
        <v>89.4</v>
      </c>
      <c r="M67" s="413">
        <v>44.7</v>
      </c>
      <c r="N67" s="413">
        <v>109.6</v>
      </c>
      <c r="O67" s="413">
        <v>54.8</v>
      </c>
      <c r="P67" s="413">
        <v>672</v>
      </c>
      <c r="Q67" s="413">
        <v>336</v>
      </c>
      <c r="R67" s="53" t="s">
        <v>231</v>
      </c>
      <c r="S67" s="53" t="s">
        <v>194</v>
      </c>
      <c r="T67" s="412">
        <v>93.51892064846416</v>
      </c>
      <c r="U67" s="412">
        <v>93.817448805460742</v>
      </c>
      <c r="V67" s="412">
        <v>93.3</v>
      </c>
      <c r="W67" s="412">
        <v>70.8</v>
      </c>
      <c r="X67" s="412">
        <v>81.900000000000006</v>
      </c>
      <c r="Y67" s="412">
        <v>87.2</v>
      </c>
      <c r="Z67" s="413">
        <v>70.900000000000006</v>
      </c>
      <c r="AA67" s="413">
        <v>127.62000000000002</v>
      </c>
      <c r="AB67" s="413">
        <v>202.065</v>
      </c>
      <c r="AC67" s="411">
        <v>180</v>
      </c>
      <c r="AD67" s="411">
        <v>285</v>
      </c>
    </row>
    <row r="68" spans="1:30" ht="13.5" hidden="1" customHeight="1" outlineLevel="1">
      <c r="A68" s="410" t="s">
        <v>2206</v>
      </c>
      <c r="B68" s="31" t="s">
        <v>266</v>
      </c>
      <c r="C68" s="31">
        <v>40</v>
      </c>
      <c r="D68" s="31">
        <v>4</v>
      </c>
      <c r="E68" s="31" t="s">
        <v>334</v>
      </c>
      <c r="F68" s="53">
        <v>30</v>
      </c>
      <c r="G68" s="411">
        <v>1487</v>
      </c>
      <c r="H68" s="413">
        <v>33.200000000000003</v>
      </c>
      <c r="I68" s="413">
        <v>16.600000000000001</v>
      </c>
      <c r="J68" s="413">
        <v>49</v>
      </c>
      <c r="K68" s="413">
        <v>24.5</v>
      </c>
      <c r="L68" s="413">
        <v>63.4</v>
      </c>
      <c r="M68" s="413">
        <v>31.7</v>
      </c>
      <c r="N68" s="413">
        <v>79.8</v>
      </c>
      <c r="O68" s="413">
        <v>39.9</v>
      </c>
      <c r="P68" s="413">
        <v>675</v>
      </c>
      <c r="Q68" s="413">
        <v>337.5</v>
      </c>
      <c r="R68" s="53" t="s">
        <v>213</v>
      </c>
      <c r="S68" s="53" t="s">
        <v>194</v>
      </c>
      <c r="T68" s="412">
        <v>92.902105263157907</v>
      </c>
      <c r="U68" s="412">
        <v>93.293684210526322</v>
      </c>
      <c r="V68" s="412">
        <v>93</v>
      </c>
      <c r="W68" s="412">
        <v>69.400000000000006</v>
      </c>
      <c r="X68" s="412">
        <v>80.099999999999994</v>
      </c>
      <c r="Y68" s="412">
        <v>85.1</v>
      </c>
      <c r="Z68" s="413">
        <v>105.99</v>
      </c>
      <c r="AA68" s="413">
        <v>198.11</v>
      </c>
      <c r="AB68" s="413">
        <v>342.89</v>
      </c>
      <c r="AC68" s="411">
        <v>187</v>
      </c>
      <c r="AD68" s="411">
        <v>324</v>
      </c>
    </row>
    <row r="69" spans="1:30" ht="13.5" hidden="1" customHeight="1" outlineLevel="1">
      <c r="A69" s="410" t="s">
        <v>2182</v>
      </c>
      <c r="B69" s="31" t="s">
        <v>266</v>
      </c>
      <c r="C69" s="31">
        <v>25</v>
      </c>
      <c r="D69" s="31">
        <v>6</v>
      </c>
      <c r="E69" s="31" t="s">
        <v>334</v>
      </c>
      <c r="F69" s="53">
        <v>20</v>
      </c>
      <c r="G69" s="411">
        <v>989</v>
      </c>
      <c r="H69" s="413">
        <v>36.6</v>
      </c>
      <c r="I69" s="413">
        <v>18.3</v>
      </c>
      <c r="J69" s="413">
        <v>41.642038216560508</v>
      </c>
      <c r="K69" s="413">
        <v>20.821019108280254</v>
      </c>
      <c r="L69" s="413">
        <v>55.164968152866244</v>
      </c>
      <c r="M69" s="413">
        <v>27.582484076433122</v>
      </c>
      <c r="N69" s="413">
        <v>65.682802547770706</v>
      </c>
      <c r="O69" s="413">
        <v>32.841401273885353</v>
      </c>
      <c r="P69" s="413">
        <v>379.45962417470793</v>
      </c>
      <c r="Q69" s="413">
        <v>189.72981208735396</v>
      </c>
      <c r="R69" s="53" t="s">
        <v>222</v>
      </c>
      <c r="S69" s="53" t="s">
        <v>194</v>
      </c>
      <c r="T69" s="412">
        <v>89.922413793103459</v>
      </c>
      <c r="U69" s="412">
        <v>91.2</v>
      </c>
      <c r="V69" s="412">
        <v>91.2</v>
      </c>
      <c r="W69" s="412">
        <v>50.396499999999996</v>
      </c>
      <c r="X69" s="412">
        <v>63.205999999999989</v>
      </c>
      <c r="Y69" s="412">
        <v>70.779499999999999</v>
      </c>
      <c r="Z69" s="413">
        <v>106.28268420000001</v>
      </c>
      <c r="AA69" s="413">
        <v>240.61558882199998</v>
      </c>
      <c r="AB69" s="413">
        <v>305.72475944640001</v>
      </c>
      <c r="AC69" s="411">
        <v>226.39208882720331</v>
      </c>
      <c r="AD69" s="411">
        <v>287.65246356696736</v>
      </c>
    </row>
    <row r="70" spans="1:30" ht="13.5" hidden="1" customHeight="1" outlineLevel="1">
      <c r="A70" s="410" t="s">
        <v>337</v>
      </c>
      <c r="B70" s="31" t="s">
        <v>266</v>
      </c>
      <c r="C70" s="31">
        <v>30</v>
      </c>
      <c r="D70" s="31">
        <v>6</v>
      </c>
      <c r="E70" s="31" t="s">
        <v>336</v>
      </c>
      <c r="F70" s="53">
        <v>25</v>
      </c>
      <c r="G70" s="411">
        <v>988</v>
      </c>
      <c r="H70" s="413">
        <v>40.596342857142851</v>
      </c>
      <c r="I70" s="413">
        <v>20.298171428571425</v>
      </c>
      <c r="J70" s="413">
        <v>57.368681318681325</v>
      </c>
      <c r="K70" s="413">
        <v>28.684340659340663</v>
      </c>
      <c r="L70" s="413">
        <v>68.275274725274741</v>
      </c>
      <c r="M70" s="413">
        <v>34.137637362637371</v>
      </c>
      <c r="N70" s="413">
        <v>81.777637362637378</v>
      </c>
      <c r="O70" s="413">
        <v>40.888818681318689</v>
      </c>
      <c r="P70" s="413">
        <v>465.96320000000003</v>
      </c>
      <c r="Q70" s="413">
        <v>232.98160000000001</v>
      </c>
      <c r="R70" s="53" t="s">
        <v>222</v>
      </c>
      <c r="S70" s="53" t="s">
        <v>194</v>
      </c>
      <c r="T70" s="412">
        <v>90.913719185423375</v>
      </c>
      <c r="U70" s="412">
        <v>91.837599142550914</v>
      </c>
      <c r="V70" s="412">
        <v>91.7</v>
      </c>
      <c r="W70" s="412">
        <v>50.670731707317074</v>
      </c>
      <c r="X70" s="412">
        <v>63.201219512195117</v>
      </c>
      <c r="Y70" s="412">
        <v>70.426829268292693</v>
      </c>
      <c r="Z70" s="413">
        <v>132.98242860000002</v>
      </c>
      <c r="AA70" s="413">
        <v>249.48521440920001</v>
      </c>
      <c r="AB70" s="413">
        <v>342.14970135359999</v>
      </c>
      <c r="AC70" s="411">
        <v>187.60765391014974</v>
      </c>
      <c r="AD70" s="411">
        <v>257.28940654464776</v>
      </c>
    </row>
    <row r="71" spans="1:30" ht="13.5" hidden="1" customHeight="1" outlineLevel="1">
      <c r="A71" s="410" t="s">
        <v>339</v>
      </c>
      <c r="B71" s="31" t="s">
        <v>266</v>
      </c>
      <c r="C71" s="31">
        <v>60</v>
      </c>
      <c r="D71" s="31">
        <v>4</v>
      </c>
      <c r="E71" s="31" t="s">
        <v>340</v>
      </c>
      <c r="F71" s="53">
        <v>50</v>
      </c>
      <c r="G71" s="411">
        <v>1486</v>
      </c>
      <c r="H71" s="413">
        <v>53</v>
      </c>
      <c r="I71" s="413">
        <v>26.5</v>
      </c>
      <c r="J71" s="413">
        <v>80.599999999999994</v>
      </c>
      <c r="K71" s="413">
        <v>40.299999999999997</v>
      </c>
      <c r="L71" s="413">
        <v>105.6</v>
      </c>
      <c r="M71" s="413">
        <v>52.8</v>
      </c>
      <c r="N71" s="413">
        <v>134</v>
      </c>
      <c r="O71" s="413">
        <v>67</v>
      </c>
      <c r="P71" s="413">
        <v>970.4</v>
      </c>
      <c r="Q71" s="413">
        <v>485.2</v>
      </c>
      <c r="R71" s="53" t="s">
        <v>222</v>
      </c>
      <c r="S71" s="53" t="s">
        <v>989</v>
      </c>
      <c r="T71" s="412">
        <v>94</v>
      </c>
      <c r="U71" s="412">
        <v>94.3</v>
      </c>
      <c r="V71" s="412">
        <v>93.9</v>
      </c>
      <c r="W71" s="412">
        <v>70.099999999999994</v>
      </c>
      <c r="X71" s="412">
        <v>80.099999999999994</v>
      </c>
      <c r="Y71" s="412">
        <v>84.5</v>
      </c>
      <c r="Z71" s="413">
        <v>176.72</v>
      </c>
      <c r="AA71" s="413">
        <v>420.56</v>
      </c>
      <c r="AB71" s="413">
        <v>534.14</v>
      </c>
      <c r="AC71" s="411">
        <v>238</v>
      </c>
      <c r="AD71" s="411">
        <v>302</v>
      </c>
    </row>
    <row r="72" spans="1:30" ht="13.5" hidden="1" customHeight="1" outlineLevel="1">
      <c r="A72" s="410" t="s">
        <v>342</v>
      </c>
      <c r="B72" s="31" t="s">
        <v>266</v>
      </c>
      <c r="C72" s="31">
        <v>75</v>
      </c>
      <c r="D72" s="31">
        <v>4</v>
      </c>
      <c r="E72" s="31" t="s">
        <v>343</v>
      </c>
      <c r="F72" s="53">
        <v>60</v>
      </c>
      <c r="G72" s="411">
        <v>1486</v>
      </c>
      <c r="H72" s="413">
        <v>58.2</v>
      </c>
      <c r="I72" s="413">
        <v>29.1</v>
      </c>
      <c r="J72" s="413">
        <v>93.96</v>
      </c>
      <c r="K72" s="413">
        <v>46.98</v>
      </c>
      <c r="L72" s="413">
        <v>125.4</v>
      </c>
      <c r="M72" s="413">
        <v>62.7</v>
      </c>
      <c r="N72" s="413">
        <v>163</v>
      </c>
      <c r="O72" s="413">
        <v>81.5</v>
      </c>
      <c r="P72" s="413">
        <v>1170</v>
      </c>
      <c r="Q72" s="413">
        <v>585</v>
      </c>
      <c r="R72" s="53" t="s">
        <v>222</v>
      </c>
      <c r="S72" s="53" t="s">
        <v>989</v>
      </c>
      <c r="T72" s="412">
        <v>94.1</v>
      </c>
      <c r="U72" s="412">
        <v>94.6</v>
      </c>
      <c r="V72" s="412">
        <v>94.2</v>
      </c>
      <c r="W72" s="412">
        <v>73</v>
      </c>
      <c r="X72" s="412">
        <v>81.7</v>
      </c>
      <c r="Y72" s="412">
        <v>84</v>
      </c>
      <c r="Z72" s="413">
        <v>213.3</v>
      </c>
      <c r="AA72" s="413">
        <v>494.83</v>
      </c>
      <c r="AB72" s="413">
        <v>635.34</v>
      </c>
      <c r="AC72" s="411">
        <v>238</v>
      </c>
      <c r="AD72" s="411">
        <v>148</v>
      </c>
    </row>
    <row r="73" spans="1:30" ht="13.5" hidden="1" customHeight="1" outlineLevel="1">
      <c r="A73" s="410" t="s">
        <v>344</v>
      </c>
      <c r="B73" s="31" t="s">
        <v>266</v>
      </c>
      <c r="C73" s="31">
        <v>40</v>
      </c>
      <c r="D73" s="31">
        <v>6</v>
      </c>
      <c r="E73" s="31" t="s">
        <v>340</v>
      </c>
      <c r="F73" s="53">
        <v>30</v>
      </c>
      <c r="G73" s="411">
        <v>989</v>
      </c>
      <c r="H73" s="413">
        <v>32</v>
      </c>
      <c r="I73" s="413">
        <v>16</v>
      </c>
      <c r="J73" s="413">
        <v>50.8</v>
      </c>
      <c r="K73" s="413">
        <v>25.4</v>
      </c>
      <c r="L73" s="413">
        <v>65.48</v>
      </c>
      <c r="M73" s="413">
        <v>32.74</v>
      </c>
      <c r="N73" s="413">
        <v>80.8</v>
      </c>
      <c r="O73" s="413">
        <v>40.4</v>
      </c>
      <c r="P73" s="413">
        <v>540</v>
      </c>
      <c r="Q73" s="413">
        <v>270</v>
      </c>
      <c r="R73" s="53" t="s">
        <v>231</v>
      </c>
      <c r="S73" s="53" t="s">
        <v>194</v>
      </c>
      <c r="T73" s="412">
        <v>91.337411962577534</v>
      </c>
      <c r="U73" s="412">
        <v>92.306612004625251</v>
      </c>
      <c r="V73" s="412">
        <v>92.2</v>
      </c>
      <c r="W73" s="412">
        <v>67.400000000000006</v>
      </c>
      <c r="X73" s="412">
        <v>77.7</v>
      </c>
      <c r="Y73" s="412">
        <v>84.1</v>
      </c>
      <c r="Z73" s="413">
        <v>216.05</v>
      </c>
      <c r="AA73" s="413">
        <v>535.80399999999997</v>
      </c>
      <c r="AB73" s="413">
        <v>555.24850000000004</v>
      </c>
      <c r="AC73" s="411">
        <v>248</v>
      </c>
      <c r="AD73" s="411">
        <v>257</v>
      </c>
    </row>
    <row r="74" spans="1:30" ht="13.5" hidden="1" customHeight="1" outlineLevel="1">
      <c r="A74" s="410" t="s">
        <v>350</v>
      </c>
      <c r="B74" s="31" t="s">
        <v>266</v>
      </c>
      <c r="C74" s="31">
        <v>50</v>
      </c>
      <c r="D74" s="31">
        <v>6</v>
      </c>
      <c r="E74" s="31" t="s">
        <v>343</v>
      </c>
      <c r="F74" s="53">
        <v>40</v>
      </c>
      <c r="G74" s="411">
        <v>989</v>
      </c>
      <c r="H74" s="413">
        <v>94</v>
      </c>
      <c r="I74" s="413">
        <v>47</v>
      </c>
      <c r="J74" s="413">
        <v>76.2</v>
      </c>
      <c r="K74" s="413">
        <v>38.1</v>
      </c>
      <c r="L74" s="413">
        <v>95.6</v>
      </c>
      <c r="M74" s="413">
        <v>47.8</v>
      </c>
      <c r="N74" s="413">
        <v>109.4</v>
      </c>
      <c r="O74" s="413">
        <v>54.7</v>
      </c>
      <c r="P74" s="413">
        <v>728</v>
      </c>
      <c r="Q74" s="413">
        <v>364</v>
      </c>
      <c r="R74" s="53" t="s">
        <v>222</v>
      </c>
      <c r="S74" s="53" t="s">
        <v>194</v>
      </c>
      <c r="T74" s="412">
        <v>93.097030752916226</v>
      </c>
      <c r="U74" s="412">
        <v>93.29406150583246</v>
      </c>
      <c r="V74" s="412">
        <v>92.9</v>
      </c>
      <c r="W74" s="412">
        <v>59.7</v>
      </c>
      <c r="X74" s="412">
        <v>71.400000000000006</v>
      </c>
      <c r="Y74" s="412">
        <v>82.6</v>
      </c>
      <c r="Z74" s="413">
        <v>288.2</v>
      </c>
      <c r="AA74" s="413">
        <v>619.63</v>
      </c>
      <c r="AB74" s="413">
        <v>714.73599999999988</v>
      </c>
      <c r="AC74" s="411">
        <v>215</v>
      </c>
      <c r="AD74" s="411">
        <v>248</v>
      </c>
    </row>
    <row r="75" spans="1:30" ht="13.5" hidden="1" customHeight="1" outlineLevel="1">
      <c r="A75" s="410" t="s">
        <v>353</v>
      </c>
      <c r="B75" s="31" t="s">
        <v>266</v>
      </c>
      <c r="C75" s="31">
        <v>60</v>
      </c>
      <c r="D75" s="31">
        <v>2</v>
      </c>
      <c r="E75" s="31" t="s">
        <v>354</v>
      </c>
      <c r="F75" s="53">
        <v>50</v>
      </c>
      <c r="G75" s="411">
        <v>2976.32</v>
      </c>
      <c r="H75" s="413">
        <v>37.340000000000003</v>
      </c>
      <c r="I75" s="413">
        <v>18.670000000000002</v>
      </c>
      <c r="J75" s="413">
        <v>68.52</v>
      </c>
      <c r="K75" s="413">
        <v>34.26</v>
      </c>
      <c r="L75" s="413">
        <v>95.56</v>
      </c>
      <c r="M75" s="413">
        <v>47.78</v>
      </c>
      <c r="N75" s="413">
        <v>125.02</v>
      </c>
      <c r="O75" s="413">
        <v>62.51</v>
      </c>
      <c r="P75" s="413">
        <v>910.12</v>
      </c>
      <c r="Q75" s="413">
        <v>455.06</v>
      </c>
      <c r="R75" s="53" t="s">
        <v>222</v>
      </c>
      <c r="S75" s="53" t="s">
        <v>194</v>
      </c>
      <c r="T75" s="412">
        <v>93.626999999999995</v>
      </c>
      <c r="U75" s="412">
        <v>93.97</v>
      </c>
      <c r="V75" s="412">
        <v>93.7</v>
      </c>
      <c r="W75" s="412">
        <v>82.31</v>
      </c>
      <c r="X75" s="412">
        <v>88.22</v>
      </c>
      <c r="Y75" s="412">
        <v>90.16</v>
      </c>
      <c r="Z75" s="413">
        <v>88.212415199999995</v>
      </c>
      <c r="AA75" s="413">
        <v>141.31628915039997</v>
      </c>
      <c r="AB75" s="413">
        <v>279.09526045127996</v>
      </c>
      <c r="AC75" s="411">
        <v>160.19999999999999</v>
      </c>
      <c r="AD75" s="411">
        <v>316.39</v>
      </c>
    </row>
    <row r="76" spans="1:30" ht="13.5" hidden="1" customHeight="1" outlineLevel="1">
      <c r="A76" s="410" t="s">
        <v>355</v>
      </c>
      <c r="B76" s="31" t="s">
        <v>266</v>
      </c>
      <c r="C76" s="31">
        <v>75</v>
      </c>
      <c r="D76" s="31">
        <v>2</v>
      </c>
      <c r="E76" s="31" t="s">
        <v>356</v>
      </c>
      <c r="F76" s="53">
        <v>60</v>
      </c>
      <c r="G76" s="411">
        <v>2976.45</v>
      </c>
      <c r="H76" s="413">
        <v>47.2</v>
      </c>
      <c r="I76" s="413">
        <v>23.6</v>
      </c>
      <c r="J76" s="413">
        <v>83.519800000000004</v>
      </c>
      <c r="K76" s="413">
        <v>41.759900000000002</v>
      </c>
      <c r="L76" s="413">
        <v>117.2</v>
      </c>
      <c r="M76" s="413">
        <v>58.6</v>
      </c>
      <c r="N76" s="413">
        <v>151.4</v>
      </c>
      <c r="O76" s="413">
        <v>75.7</v>
      </c>
      <c r="P76" s="413">
        <v>1152</v>
      </c>
      <c r="Q76" s="413">
        <v>576</v>
      </c>
      <c r="R76" s="53" t="s">
        <v>222</v>
      </c>
      <c r="S76" s="53" t="s">
        <v>989</v>
      </c>
      <c r="T76" s="412">
        <v>94.009867730421988</v>
      </c>
      <c r="U76" s="412">
        <v>94.217090069284055</v>
      </c>
      <c r="V76" s="412">
        <v>94</v>
      </c>
      <c r="W76" s="412">
        <v>83</v>
      </c>
      <c r="X76" s="412">
        <v>89</v>
      </c>
      <c r="Y76" s="412">
        <v>90.5</v>
      </c>
      <c r="Z76" s="413">
        <v>106.6</v>
      </c>
      <c r="AA76" s="413">
        <v>182.28599999999997</v>
      </c>
      <c r="AB76" s="413">
        <v>373.1</v>
      </c>
      <c r="AC76" s="411">
        <v>171</v>
      </c>
      <c r="AD76" s="411">
        <v>350</v>
      </c>
    </row>
    <row r="77" spans="1:30" ht="13.5" hidden="1" customHeight="1" outlineLevel="1">
      <c r="A77" s="410" t="s">
        <v>2183</v>
      </c>
      <c r="B77" s="31" t="s">
        <v>266</v>
      </c>
      <c r="C77" s="31">
        <v>40</v>
      </c>
      <c r="D77" s="31">
        <v>6</v>
      </c>
      <c r="E77" s="31" t="s">
        <v>354</v>
      </c>
      <c r="F77" s="53">
        <v>30</v>
      </c>
      <c r="G77" s="411">
        <v>989</v>
      </c>
      <c r="H77" s="413">
        <v>32</v>
      </c>
      <c r="I77" s="413">
        <v>16</v>
      </c>
      <c r="J77" s="413">
        <v>50.8</v>
      </c>
      <c r="K77" s="413">
        <v>25.4</v>
      </c>
      <c r="L77" s="413">
        <v>65.48</v>
      </c>
      <c r="M77" s="413">
        <v>32.74</v>
      </c>
      <c r="N77" s="413">
        <v>80.8</v>
      </c>
      <c r="O77" s="413">
        <v>40.4</v>
      </c>
      <c r="P77" s="413">
        <v>540</v>
      </c>
      <c r="Q77" s="413">
        <v>270</v>
      </c>
      <c r="R77" s="53" t="s">
        <v>231</v>
      </c>
      <c r="S77" s="53" t="s">
        <v>194</v>
      </c>
      <c r="T77" s="412">
        <v>91.337411962577534</v>
      </c>
      <c r="U77" s="412">
        <v>92.306612004625251</v>
      </c>
      <c r="V77" s="412">
        <v>92.2</v>
      </c>
      <c r="W77" s="412">
        <v>67.400000000000006</v>
      </c>
      <c r="X77" s="412">
        <v>77.7</v>
      </c>
      <c r="Y77" s="412">
        <v>84.1</v>
      </c>
      <c r="Z77" s="413">
        <v>216.05</v>
      </c>
      <c r="AA77" s="413">
        <v>535.80399999999997</v>
      </c>
      <c r="AB77" s="413">
        <v>555.24850000000004</v>
      </c>
      <c r="AC77" s="411">
        <v>248</v>
      </c>
      <c r="AD77" s="411">
        <v>257</v>
      </c>
    </row>
    <row r="78" spans="1:30" ht="13.5" hidden="1" customHeight="1" outlineLevel="1">
      <c r="A78" s="410" t="s">
        <v>357</v>
      </c>
      <c r="B78" s="31" t="s">
        <v>266</v>
      </c>
      <c r="C78" s="31">
        <v>50</v>
      </c>
      <c r="D78" s="31">
        <v>6</v>
      </c>
      <c r="E78" s="31" t="s">
        <v>356</v>
      </c>
      <c r="F78" s="53">
        <v>40</v>
      </c>
      <c r="G78" s="411">
        <v>989</v>
      </c>
      <c r="H78" s="413">
        <v>94</v>
      </c>
      <c r="I78" s="413">
        <v>47</v>
      </c>
      <c r="J78" s="413">
        <v>76.2</v>
      </c>
      <c r="K78" s="413">
        <v>38.1</v>
      </c>
      <c r="L78" s="413">
        <v>95.6</v>
      </c>
      <c r="M78" s="413">
        <v>47.8</v>
      </c>
      <c r="N78" s="413">
        <v>109.4</v>
      </c>
      <c r="O78" s="413">
        <v>54.7</v>
      </c>
      <c r="P78" s="413">
        <v>728</v>
      </c>
      <c r="Q78" s="413">
        <v>364</v>
      </c>
      <c r="R78" s="53" t="s">
        <v>222</v>
      </c>
      <c r="S78" s="53" t="s">
        <v>194</v>
      </c>
      <c r="T78" s="412">
        <v>93.097030752916226</v>
      </c>
      <c r="U78" s="412">
        <v>93.29406150583246</v>
      </c>
      <c r="V78" s="412">
        <v>92.9</v>
      </c>
      <c r="W78" s="412">
        <v>59.7</v>
      </c>
      <c r="X78" s="412">
        <v>71.400000000000006</v>
      </c>
      <c r="Y78" s="412">
        <v>82.6</v>
      </c>
      <c r="Z78" s="413">
        <v>288.2</v>
      </c>
      <c r="AA78" s="413">
        <v>619.63</v>
      </c>
      <c r="AB78" s="413">
        <v>714.73599999999988</v>
      </c>
      <c r="AC78" s="411">
        <v>215</v>
      </c>
      <c r="AD78" s="411">
        <v>248</v>
      </c>
    </row>
    <row r="79" spans="1:30" ht="13.5" hidden="1" customHeight="1" outlineLevel="1">
      <c r="A79" s="410" t="s">
        <v>359</v>
      </c>
      <c r="B79" s="31" t="s">
        <v>266</v>
      </c>
      <c r="C79" s="31">
        <v>100</v>
      </c>
      <c r="D79" s="31">
        <v>4</v>
      </c>
      <c r="E79" s="31" t="s">
        <v>360</v>
      </c>
      <c r="F79" s="53">
        <v>75</v>
      </c>
      <c r="G79" s="411">
        <v>1489</v>
      </c>
      <c r="H79" s="413">
        <v>68</v>
      </c>
      <c r="I79" s="413">
        <v>34</v>
      </c>
      <c r="J79" s="413">
        <v>111.7</v>
      </c>
      <c r="K79" s="413">
        <v>55.85</v>
      </c>
      <c r="L79" s="413">
        <v>150</v>
      </c>
      <c r="M79" s="413">
        <v>75</v>
      </c>
      <c r="N79" s="413">
        <v>196</v>
      </c>
      <c r="O79" s="413">
        <v>98</v>
      </c>
      <c r="P79" s="413">
        <v>1480</v>
      </c>
      <c r="Q79" s="413">
        <v>740</v>
      </c>
      <c r="R79" s="53" t="s">
        <v>222</v>
      </c>
      <c r="S79" s="53" t="s">
        <v>989</v>
      </c>
      <c r="T79" s="412">
        <v>94.9</v>
      </c>
      <c r="U79" s="412">
        <v>95.1</v>
      </c>
      <c r="V79" s="412">
        <v>94.6</v>
      </c>
      <c r="W79" s="412">
        <v>74.3</v>
      </c>
      <c r="X79" s="412">
        <v>82.7</v>
      </c>
      <c r="Y79" s="412">
        <v>84.9</v>
      </c>
      <c r="Z79" s="413">
        <v>260.2</v>
      </c>
      <c r="AA79" s="413">
        <v>736.6</v>
      </c>
      <c r="AB79" s="413">
        <v>800.99</v>
      </c>
      <c r="AC79" s="411">
        <v>226</v>
      </c>
      <c r="AD79" s="411">
        <v>303</v>
      </c>
    </row>
    <row r="80" spans="1:30" ht="13.5" hidden="1" customHeight="1" outlineLevel="1">
      <c r="A80" s="410" t="s">
        <v>362</v>
      </c>
      <c r="B80" s="31" t="s">
        <v>266</v>
      </c>
      <c r="C80" s="31">
        <v>60</v>
      </c>
      <c r="D80" s="31">
        <v>6</v>
      </c>
      <c r="E80" s="31" t="s">
        <v>363</v>
      </c>
      <c r="F80" s="53">
        <v>50</v>
      </c>
      <c r="G80" s="411">
        <v>989</v>
      </c>
      <c r="H80" s="413">
        <v>70</v>
      </c>
      <c r="I80" s="413">
        <v>35</v>
      </c>
      <c r="J80" s="413">
        <v>94.52</v>
      </c>
      <c r="K80" s="413">
        <v>47.26</v>
      </c>
      <c r="L80" s="413">
        <v>117.96</v>
      </c>
      <c r="M80" s="413">
        <v>58.98</v>
      </c>
      <c r="N80" s="413">
        <v>145.4</v>
      </c>
      <c r="O80" s="413">
        <v>72.7</v>
      </c>
      <c r="P80" s="413">
        <v>946</v>
      </c>
      <c r="Q80" s="413">
        <v>473</v>
      </c>
      <c r="R80" s="53" t="s">
        <v>222</v>
      </c>
      <c r="S80" s="53" t="s">
        <v>194</v>
      </c>
      <c r="T80" s="412">
        <v>93.086708595387833</v>
      </c>
      <c r="U80" s="412">
        <v>93.576226415094339</v>
      </c>
      <c r="V80" s="412">
        <v>93.4</v>
      </c>
      <c r="W80" s="412">
        <v>60</v>
      </c>
      <c r="X80" s="412">
        <v>71.599999999999994</v>
      </c>
      <c r="Y80" s="412">
        <v>77.5</v>
      </c>
      <c r="Z80" s="413">
        <v>360.14</v>
      </c>
      <c r="AA80" s="413">
        <v>954.37099999999987</v>
      </c>
      <c r="AB80" s="413">
        <v>921.95839999999998</v>
      </c>
      <c r="AC80" s="411">
        <v>265</v>
      </c>
      <c r="AD80" s="411">
        <v>256</v>
      </c>
    </row>
    <row r="81" spans="1:30" ht="13.5" hidden="1" customHeight="1" outlineLevel="1">
      <c r="A81" s="410" t="s">
        <v>369</v>
      </c>
      <c r="B81" s="31" t="s">
        <v>266</v>
      </c>
      <c r="C81" s="31">
        <v>75</v>
      </c>
      <c r="D81" s="31">
        <v>6</v>
      </c>
      <c r="E81" s="31" t="s">
        <v>360</v>
      </c>
      <c r="F81" s="53">
        <v>60</v>
      </c>
      <c r="G81" s="411">
        <v>988</v>
      </c>
      <c r="H81" s="413">
        <v>84.8</v>
      </c>
      <c r="I81" s="413">
        <v>42.4</v>
      </c>
      <c r="J81" s="413">
        <v>113.9</v>
      </c>
      <c r="K81" s="413">
        <v>56.95</v>
      </c>
      <c r="L81" s="413">
        <v>141.86000000000001</v>
      </c>
      <c r="M81" s="413">
        <v>70.930000000000007</v>
      </c>
      <c r="N81" s="413">
        <v>174.8</v>
      </c>
      <c r="O81" s="413">
        <v>87.4</v>
      </c>
      <c r="P81" s="413">
        <v>1180</v>
      </c>
      <c r="Q81" s="413">
        <v>590</v>
      </c>
      <c r="R81" s="53" t="s">
        <v>222</v>
      </c>
      <c r="S81" s="53" t="s">
        <v>989</v>
      </c>
      <c r="T81" s="412">
        <v>93.107274644175021</v>
      </c>
      <c r="U81" s="412">
        <v>93.798787559304174</v>
      </c>
      <c r="V81" s="412">
        <v>93.7</v>
      </c>
      <c r="W81" s="412">
        <v>60.2</v>
      </c>
      <c r="X81" s="412">
        <v>71.94</v>
      </c>
      <c r="Y81" s="412">
        <v>77.900000000000006</v>
      </c>
      <c r="Z81" s="413">
        <v>432.4</v>
      </c>
      <c r="AA81" s="413">
        <v>1266.932</v>
      </c>
      <c r="AB81" s="413">
        <v>1266.932</v>
      </c>
      <c r="AC81" s="411">
        <v>293</v>
      </c>
      <c r="AD81" s="411">
        <v>293</v>
      </c>
    </row>
    <row r="82" spans="1:30" ht="13.5" hidden="1" customHeight="1" outlineLevel="1">
      <c r="A82" s="410" t="s">
        <v>374</v>
      </c>
      <c r="B82" s="31" t="s">
        <v>266</v>
      </c>
      <c r="C82" s="31">
        <v>100</v>
      </c>
      <c r="D82" s="31">
        <v>2</v>
      </c>
      <c r="E82" s="31" t="s">
        <v>375</v>
      </c>
      <c r="F82" s="53">
        <v>75</v>
      </c>
      <c r="G82" s="411">
        <v>2976</v>
      </c>
      <c r="H82" s="413">
        <v>40.9</v>
      </c>
      <c r="I82" s="413">
        <v>20.45</v>
      </c>
      <c r="J82" s="413">
        <v>97.990729079266956</v>
      </c>
      <c r="K82" s="413">
        <v>48.995364539633478</v>
      </c>
      <c r="L82" s="413">
        <v>138.84566129388386</v>
      </c>
      <c r="M82" s="413">
        <v>69.422830646941932</v>
      </c>
      <c r="N82" s="413">
        <v>182.8</v>
      </c>
      <c r="O82" s="413">
        <v>91.4</v>
      </c>
      <c r="P82" s="413">
        <v>1454.5</v>
      </c>
      <c r="Q82" s="413">
        <v>727.25</v>
      </c>
      <c r="R82" s="53" t="s">
        <v>222</v>
      </c>
      <c r="S82" s="53" t="s">
        <v>989</v>
      </c>
      <c r="T82" s="412">
        <v>94.11</v>
      </c>
      <c r="U82" s="412">
        <v>89.71</v>
      </c>
      <c r="V82" s="412">
        <v>94.3</v>
      </c>
      <c r="W82" s="412">
        <v>85.15</v>
      </c>
      <c r="X82" s="412">
        <v>89.72</v>
      </c>
      <c r="Y82" s="412">
        <v>91.1</v>
      </c>
      <c r="Z82" s="413">
        <v>130.0690587</v>
      </c>
      <c r="AA82" s="413">
        <v>228.83049497091002</v>
      </c>
      <c r="AB82" s="413">
        <v>440.33579132298001</v>
      </c>
      <c r="AC82" s="411">
        <v>175.93</v>
      </c>
      <c r="AD82" s="411">
        <v>338.54</v>
      </c>
    </row>
    <row r="83" spans="1:30" ht="13.5" hidden="1" customHeight="1" outlineLevel="1">
      <c r="A83" s="410" t="s">
        <v>376</v>
      </c>
      <c r="B83" s="31" t="s">
        <v>266</v>
      </c>
      <c r="C83" s="31">
        <v>100</v>
      </c>
      <c r="D83" s="31">
        <v>4</v>
      </c>
      <c r="E83" s="31" t="s">
        <v>375</v>
      </c>
      <c r="F83" s="53">
        <v>75</v>
      </c>
      <c r="G83" s="411">
        <v>1489</v>
      </c>
      <c r="H83" s="413">
        <v>68</v>
      </c>
      <c r="I83" s="413">
        <v>34</v>
      </c>
      <c r="J83" s="413">
        <v>111.7</v>
      </c>
      <c r="K83" s="413">
        <v>55.85</v>
      </c>
      <c r="L83" s="413">
        <v>150</v>
      </c>
      <c r="M83" s="413">
        <v>75</v>
      </c>
      <c r="N83" s="413">
        <v>196</v>
      </c>
      <c r="O83" s="413">
        <v>98</v>
      </c>
      <c r="P83" s="413">
        <v>1480</v>
      </c>
      <c r="Q83" s="413">
        <v>740</v>
      </c>
      <c r="R83" s="53" t="s">
        <v>222</v>
      </c>
      <c r="S83" s="53" t="s">
        <v>989</v>
      </c>
      <c r="T83" s="412">
        <v>94.9</v>
      </c>
      <c r="U83" s="412">
        <v>95.1</v>
      </c>
      <c r="V83" s="412">
        <v>94.6</v>
      </c>
      <c r="W83" s="412">
        <v>74.3</v>
      </c>
      <c r="X83" s="412">
        <v>82.7</v>
      </c>
      <c r="Y83" s="412">
        <v>84.9</v>
      </c>
      <c r="Z83" s="413">
        <v>260.2</v>
      </c>
      <c r="AA83" s="413">
        <v>736.6</v>
      </c>
      <c r="AB83" s="413">
        <v>800.99</v>
      </c>
      <c r="AC83" s="411">
        <v>226</v>
      </c>
      <c r="AD83" s="411">
        <v>303</v>
      </c>
    </row>
    <row r="84" spans="1:30" ht="13.5" hidden="1" customHeight="1" outlineLevel="1">
      <c r="A84" s="410" t="s">
        <v>2184</v>
      </c>
      <c r="B84" s="31" t="s">
        <v>266</v>
      </c>
      <c r="C84" s="31">
        <v>60</v>
      </c>
      <c r="D84" s="31">
        <v>6</v>
      </c>
      <c r="E84" s="31" t="s">
        <v>1347</v>
      </c>
      <c r="F84" s="53">
        <v>50</v>
      </c>
      <c r="G84" s="411">
        <v>989</v>
      </c>
      <c r="H84" s="413">
        <v>70</v>
      </c>
      <c r="I84" s="413">
        <v>35</v>
      </c>
      <c r="J84" s="413">
        <v>94.52</v>
      </c>
      <c r="K84" s="413">
        <v>47.26</v>
      </c>
      <c r="L84" s="413">
        <v>117.96</v>
      </c>
      <c r="M84" s="413">
        <v>58.98</v>
      </c>
      <c r="N84" s="413">
        <v>145.4</v>
      </c>
      <c r="O84" s="413">
        <v>72.7</v>
      </c>
      <c r="P84" s="413">
        <v>946</v>
      </c>
      <c r="Q84" s="413">
        <v>473</v>
      </c>
      <c r="R84" s="53" t="s">
        <v>222</v>
      </c>
      <c r="S84" s="53" t="s">
        <v>194</v>
      </c>
      <c r="T84" s="412">
        <v>93.086708595387833</v>
      </c>
      <c r="U84" s="412">
        <v>93.576226415094339</v>
      </c>
      <c r="V84" s="412">
        <v>93.4</v>
      </c>
      <c r="W84" s="412">
        <v>60</v>
      </c>
      <c r="X84" s="412">
        <v>71.599999999999994</v>
      </c>
      <c r="Y84" s="412">
        <v>77.5</v>
      </c>
      <c r="Z84" s="413">
        <v>360.14</v>
      </c>
      <c r="AA84" s="413">
        <v>954.37099999999987</v>
      </c>
      <c r="AB84" s="413">
        <v>921.95839999999998</v>
      </c>
      <c r="AC84" s="411">
        <v>265</v>
      </c>
      <c r="AD84" s="411">
        <v>256</v>
      </c>
    </row>
    <row r="85" spans="1:30" ht="13.5" hidden="1" customHeight="1" outlineLevel="1">
      <c r="A85" s="410" t="s">
        <v>2185</v>
      </c>
      <c r="B85" s="31" t="s">
        <v>266</v>
      </c>
      <c r="C85" s="31">
        <v>75</v>
      </c>
      <c r="D85" s="31">
        <v>6</v>
      </c>
      <c r="E85" s="31" t="s">
        <v>375</v>
      </c>
      <c r="F85" s="53">
        <v>60</v>
      </c>
      <c r="G85" s="411">
        <v>988</v>
      </c>
      <c r="H85" s="413">
        <v>84.8</v>
      </c>
      <c r="I85" s="413">
        <v>42.4</v>
      </c>
      <c r="J85" s="413">
        <v>113.9</v>
      </c>
      <c r="K85" s="413">
        <v>56.95</v>
      </c>
      <c r="L85" s="413">
        <v>141.86000000000001</v>
      </c>
      <c r="M85" s="413">
        <v>70.930000000000007</v>
      </c>
      <c r="N85" s="413">
        <v>174.8</v>
      </c>
      <c r="O85" s="413">
        <v>87.4</v>
      </c>
      <c r="P85" s="413">
        <v>1180</v>
      </c>
      <c r="Q85" s="413">
        <v>590</v>
      </c>
      <c r="R85" s="53" t="s">
        <v>222</v>
      </c>
      <c r="S85" s="53" t="s">
        <v>989</v>
      </c>
      <c r="T85" s="412">
        <v>93.107274644175021</v>
      </c>
      <c r="U85" s="412">
        <v>93.798787559304174</v>
      </c>
      <c r="V85" s="412">
        <v>93.7</v>
      </c>
      <c r="W85" s="412">
        <v>60.2</v>
      </c>
      <c r="X85" s="412">
        <v>71.94</v>
      </c>
      <c r="Y85" s="412">
        <v>77.900000000000006</v>
      </c>
      <c r="Z85" s="413">
        <v>432.4</v>
      </c>
      <c r="AA85" s="413">
        <v>1266.932</v>
      </c>
      <c r="AB85" s="413">
        <v>1266.932</v>
      </c>
      <c r="AC85" s="411">
        <v>293</v>
      </c>
      <c r="AD85" s="411">
        <v>293</v>
      </c>
    </row>
    <row r="86" spans="1:30" ht="13.5" hidden="1" customHeight="1" outlineLevel="1">
      <c r="A86" s="410" t="s">
        <v>377</v>
      </c>
      <c r="B86" s="31" t="s">
        <v>266</v>
      </c>
      <c r="C86" s="31">
        <v>125</v>
      </c>
      <c r="D86" s="31">
        <v>4</v>
      </c>
      <c r="E86" s="31" t="s">
        <v>378</v>
      </c>
      <c r="F86" s="53">
        <v>100</v>
      </c>
      <c r="G86" s="411">
        <v>1490</v>
      </c>
      <c r="H86" s="413"/>
      <c r="I86" s="413">
        <v>53.4</v>
      </c>
      <c r="J86" s="413"/>
      <c r="K86" s="413">
        <v>78.7</v>
      </c>
      <c r="L86" s="413"/>
      <c r="M86" s="413">
        <v>106.1</v>
      </c>
      <c r="N86" s="413"/>
      <c r="O86" s="413">
        <v>134.5</v>
      </c>
      <c r="P86" s="413"/>
      <c r="Q86" s="413">
        <v>961</v>
      </c>
      <c r="R86" s="53" t="s">
        <v>222</v>
      </c>
      <c r="S86" s="53" t="s">
        <v>989</v>
      </c>
      <c r="T86" s="412">
        <v>94.526970954356841</v>
      </c>
      <c r="U86" s="412">
        <v>95.019709543568467</v>
      </c>
      <c r="V86" s="412">
        <v>95</v>
      </c>
      <c r="W86" s="412">
        <v>71.3</v>
      </c>
      <c r="X86" s="412">
        <v>78.900000000000006</v>
      </c>
      <c r="Y86" s="412">
        <v>83</v>
      </c>
      <c r="Z86" s="413">
        <v>352.6</v>
      </c>
      <c r="AA86" s="413">
        <v>729.88200000000006</v>
      </c>
      <c r="AB86" s="413">
        <v>1086.008</v>
      </c>
      <c r="AC86" s="411">
        <v>207</v>
      </c>
      <c r="AD86" s="411">
        <v>308</v>
      </c>
    </row>
    <row r="87" spans="1:30" ht="13.5" hidden="1" customHeight="1" outlineLevel="1">
      <c r="A87" s="410" t="s">
        <v>382</v>
      </c>
      <c r="B87" s="31" t="s">
        <v>266</v>
      </c>
      <c r="C87" s="31">
        <v>150</v>
      </c>
      <c r="D87" s="31">
        <v>4</v>
      </c>
      <c r="E87" s="31" t="s">
        <v>383</v>
      </c>
      <c r="F87" s="53">
        <v>125</v>
      </c>
      <c r="G87" s="411">
        <v>1488</v>
      </c>
      <c r="H87" s="413"/>
      <c r="I87" s="413">
        <v>57.6</v>
      </c>
      <c r="J87" s="413"/>
      <c r="K87" s="413">
        <v>95.6</v>
      </c>
      <c r="L87" s="413"/>
      <c r="M87" s="413">
        <v>128.19999999999999</v>
      </c>
      <c r="N87" s="413"/>
      <c r="O87" s="413">
        <v>164.8</v>
      </c>
      <c r="P87" s="413"/>
      <c r="Q87" s="413">
        <v>1100</v>
      </c>
      <c r="R87" s="53" t="s">
        <v>231</v>
      </c>
      <c r="S87" s="53" t="s">
        <v>194</v>
      </c>
      <c r="T87" s="412">
        <v>94.863390254060789</v>
      </c>
      <c r="U87" s="412">
        <v>95.379383590170747</v>
      </c>
      <c r="V87" s="412">
        <v>95.3</v>
      </c>
      <c r="W87" s="412">
        <v>73.7</v>
      </c>
      <c r="X87" s="412">
        <v>81.900000000000006</v>
      </c>
      <c r="Y87" s="412">
        <v>85</v>
      </c>
      <c r="Z87" s="413">
        <v>441.47</v>
      </c>
      <c r="AA87" s="413">
        <v>834.37829999999997</v>
      </c>
      <c r="AB87" s="413">
        <v>1138.9926</v>
      </c>
      <c r="AC87" s="411">
        <v>189</v>
      </c>
      <c r="AD87" s="411">
        <v>258</v>
      </c>
    </row>
    <row r="88" spans="1:30" ht="13.5" hidden="1" customHeight="1" outlineLevel="1">
      <c r="A88" s="410" t="s">
        <v>387</v>
      </c>
      <c r="B88" s="31" t="s">
        <v>266</v>
      </c>
      <c r="C88" s="31">
        <v>200</v>
      </c>
      <c r="D88" s="31">
        <v>4</v>
      </c>
      <c r="E88" s="31" t="s">
        <v>388</v>
      </c>
      <c r="F88" s="53">
        <v>150</v>
      </c>
      <c r="G88" s="411">
        <v>1490</v>
      </c>
      <c r="H88" s="413"/>
      <c r="I88" s="413">
        <v>85.7</v>
      </c>
      <c r="J88" s="413"/>
      <c r="K88" s="413">
        <v>124.86</v>
      </c>
      <c r="L88" s="413"/>
      <c r="M88" s="413">
        <v>1660.99</v>
      </c>
      <c r="N88" s="413"/>
      <c r="O88" s="413">
        <v>201.6</v>
      </c>
      <c r="P88" s="413"/>
      <c r="Q88" s="413">
        <v>1622</v>
      </c>
      <c r="R88" s="53" t="s">
        <v>213</v>
      </c>
      <c r="S88" s="53" t="s">
        <v>989</v>
      </c>
      <c r="T88" s="412">
        <v>95.074940482351735</v>
      </c>
      <c r="U88" s="412">
        <v>95.549425525307939</v>
      </c>
      <c r="V88" s="412">
        <v>95.5</v>
      </c>
      <c r="W88" s="412">
        <v>67.23</v>
      </c>
      <c r="X88" s="412">
        <v>77.8</v>
      </c>
      <c r="Y88" s="412">
        <v>82.91</v>
      </c>
      <c r="Z88" s="413">
        <v>528.70000000000005</v>
      </c>
      <c r="AA88" s="413">
        <v>1480.36</v>
      </c>
      <c r="AB88" s="413">
        <v>1861.0240000000003</v>
      </c>
      <c r="AC88" s="411">
        <v>280</v>
      </c>
      <c r="AD88" s="411">
        <v>352</v>
      </c>
    </row>
    <row r="89" spans="1:30" ht="13.5" hidden="1" customHeight="1" outlineLevel="1">
      <c r="A89" s="410" t="s">
        <v>391</v>
      </c>
      <c r="B89" s="31" t="s">
        <v>266</v>
      </c>
      <c r="C89" s="31">
        <v>100</v>
      </c>
      <c r="D89" s="31">
        <v>6</v>
      </c>
      <c r="E89" s="31" t="s">
        <v>378</v>
      </c>
      <c r="F89" s="53">
        <v>75</v>
      </c>
      <c r="G89" s="411">
        <v>992.6</v>
      </c>
      <c r="H89" s="413"/>
      <c r="I89" s="413">
        <v>48.6</v>
      </c>
      <c r="J89" s="413"/>
      <c r="K89" s="413">
        <v>62.467064245750102</v>
      </c>
      <c r="L89" s="413"/>
      <c r="M89" s="413">
        <v>82.638278057260166</v>
      </c>
      <c r="N89" s="413"/>
      <c r="O89" s="413">
        <v>105.18</v>
      </c>
      <c r="P89" s="413"/>
      <c r="Q89" s="413">
        <v>844.46</v>
      </c>
      <c r="R89" s="53" t="s">
        <v>213</v>
      </c>
      <c r="S89" s="53" t="s">
        <v>194</v>
      </c>
      <c r="T89" s="412">
        <v>93.260090569020008</v>
      </c>
      <c r="U89" s="412">
        <v>94.082682228661753</v>
      </c>
      <c r="V89" s="412">
        <v>94.1</v>
      </c>
      <c r="W89" s="412">
        <v>68.795603389054264</v>
      </c>
      <c r="X89" s="412">
        <v>77.324295855278223</v>
      </c>
      <c r="Y89" s="412">
        <v>80.98</v>
      </c>
      <c r="Z89" s="413">
        <v>396.83048286000002</v>
      </c>
      <c r="AA89" s="413">
        <v>905.3370002064612</v>
      </c>
      <c r="AB89" s="413">
        <v>1368.5492862392821</v>
      </c>
      <c r="AC89" s="411">
        <v>228.142</v>
      </c>
      <c r="AD89" s="411">
        <v>344.87</v>
      </c>
    </row>
    <row r="90" spans="1:30" ht="13.5" hidden="1" customHeight="1" outlineLevel="1">
      <c r="A90" s="410" t="s">
        <v>395</v>
      </c>
      <c r="B90" s="31" t="s">
        <v>266</v>
      </c>
      <c r="C90" s="31">
        <v>125</v>
      </c>
      <c r="D90" s="31">
        <v>6</v>
      </c>
      <c r="E90" s="31" t="s">
        <v>383</v>
      </c>
      <c r="F90" s="53">
        <v>100</v>
      </c>
      <c r="G90" s="411">
        <v>990.88</v>
      </c>
      <c r="H90" s="413"/>
      <c r="I90" s="413">
        <v>49.65</v>
      </c>
      <c r="J90" s="413"/>
      <c r="K90" s="413">
        <v>76.783438985736922</v>
      </c>
      <c r="L90" s="413"/>
      <c r="M90" s="413">
        <v>103.77234548335974</v>
      </c>
      <c r="N90" s="413"/>
      <c r="O90" s="413">
        <v>133.74</v>
      </c>
      <c r="P90" s="413"/>
      <c r="Q90" s="413">
        <v>949.37</v>
      </c>
      <c r="R90" s="53" t="s">
        <v>231</v>
      </c>
      <c r="S90" s="53" t="s">
        <v>194</v>
      </c>
      <c r="T90" s="412">
        <v>94.74911952549428</v>
      </c>
      <c r="U90" s="412">
        <v>94.926239075962542</v>
      </c>
      <c r="V90" s="412">
        <v>94.6</v>
      </c>
      <c r="W90" s="412">
        <v>72.813932276821348</v>
      </c>
      <c r="X90" s="412">
        <v>80.656025538707098</v>
      </c>
      <c r="Y90" s="412">
        <v>83.75</v>
      </c>
      <c r="Z90" s="413">
        <v>530.01205320000008</v>
      </c>
      <c r="AA90" s="413">
        <v>1169.84260382304</v>
      </c>
      <c r="AB90" s="413">
        <v>1415.0261796333605</v>
      </c>
      <c r="AC90" s="411">
        <v>220.72</v>
      </c>
      <c r="AD90" s="411">
        <v>266.98</v>
      </c>
    </row>
    <row r="91" spans="1:30" ht="13.5" hidden="1" customHeight="1" outlineLevel="1">
      <c r="A91" s="410" t="s">
        <v>398</v>
      </c>
      <c r="B91" s="31" t="s">
        <v>266</v>
      </c>
      <c r="C91" s="31">
        <v>150</v>
      </c>
      <c r="D91" s="31">
        <v>6</v>
      </c>
      <c r="E91" s="31" t="s">
        <v>388</v>
      </c>
      <c r="F91" s="53">
        <v>125</v>
      </c>
      <c r="G91" s="411">
        <v>994</v>
      </c>
      <c r="H91" s="413"/>
      <c r="I91" s="413">
        <v>70.62</v>
      </c>
      <c r="J91" s="413"/>
      <c r="K91" s="413">
        <v>90.204759806154712</v>
      </c>
      <c r="L91" s="413"/>
      <c r="M91" s="413">
        <v>113.9017376998039</v>
      </c>
      <c r="N91" s="413"/>
      <c r="O91" s="413">
        <v>140.9</v>
      </c>
      <c r="P91" s="413"/>
      <c r="Q91" s="413">
        <v>1296.53</v>
      </c>
      <c r="R91" s="53" t="s">
        <v>222</v>
      </c>
      <c r="S91" s="53" t="s">
        <v>194</v>
      </c>
      <c r="T91" s="412">
        <v>93.867702607883828</v>
      </c>
      <c r="U91" s="412">
        <v>94.704225434647313</v>
      </c>
      <c r="V91" s="412">
        <v>94.9</v>
      </c>
      <c r="W91" s="412">
        <v>62.437617119722375</v>
      </c>
      <c r="X91" s="412">
        <v>73.509543088490446</v>
      </c>
      <c r="Y91" s="412">
        <v>75.712434933487557</v>
      </c>
      <c r="Z91" s="413">
        <v>528.22715315999994</v>
      </c>
      <c r="AA91" s="413">
        <v>1675.1667708163079</v>
      </c>
      <c r="AB91" s="413">
        <v>2138.2635159916799</v>
      </c>
      <c r="AC91" s="411">
        <v>317.13</v>
      </c>
      <c r="AD91" s="411">
        <v>404.8</v>
      </c>
    </row>
    <row r="92" spans="1:30" ht="13.5" hidden="1" customHeight="1" outlineLevel="1">
      <c r="A92" s="410" t="s">
        <v>399</v>
      </c>
      <c r="B92" s="31" t="s">
        <v>266</v>
      </c>
      <c r="C92" s="31">
        <v>200</v>
      </c>
      <c r="D92" s="31">
        <v>6</v>
      </c>
      <c r="E92" s="31" t="s">
        <v>400</v>
      </c>
      <c r="F92" s="53">
        <v>150</v>
      </c>
      <c r="G92" s="411">
        <v>991</v>
      </c>
      <c r="H92" s="413"/>
      <c r="I92" s="413">
        <v>96.9</v>
      </c>
      <c r="J92" s="413"/>
      <c r="K92" s="413">
        <v>135</v>
      </c>
      <c r="L92" s="413"/>
      <c r="M92" s="413">
        <v>169.6</v>
      </c>
      <c r="N92" s="413"/>
      <c r="O92" s="413">
        <v>210.6</v>
      </c>
      <c r="P92" s="413"/>
      <c r="Q92" s="413">
        <v>1471.8</v>
      </c>
      <c r="R92" s="53" t="s">
        <v>222</v>
      </c>
      <c r="S92" s="53" t="s">
        <v>194</v>
      </c>
      <c r="T92" s="412">
        <v>95</v>
      </c>
      <c r="U92" s="412">
        <v>95.4</v>
      </c>
      <c r="V92" s="412">
        <v>95.2</v>
      </c>
      <c r="W92" s="412">
        <v>62.6</v>
      </c>
      <c r="X92" s="412">
        <v>74.400000000000006</v>
      </c>
      <c r="Y92" s="412">
        <v>80</v>
      </c>
      <c r="Z92" s="413">
        <v>794.5</v>
      </c>
      <c r="AA92" s="413">
        <v>1772.5</v>
      </c>
      <c r="AB92" s="413">
        <v>2735</v>
      </c>
      <c r="AC92" s="411">
        <v>223</v>
      </c>
      <c r="AD92" s="411">
        <v>344</v>
      </c>
    </row>
    <row r="93" spans="1:30" ht="13.5" hidden="1" customHeight="1" outlineLevel="1">
      <c r="A93" s="410" t="s">
        <v>408</v>
      </c>
      <c r="B93" s="31" t="s">
        <v>266</v>
      </c>
      <c r="C93" s="31">
        <v>125</v>
      </c>
      <c r="D93" s="31">
        <v>2</v>
      </c>
      <c r="E93" s="31" t="s">
        <v>409</v>
      </c>
      <c r="F93" s="53">
        <v>100</v>
      </c>
      <c r="G93" s="411">
        <v>2979</v>
      </c>
      <c r="H93" s="413"/>
      <c r="I93" s="413">
        <v>35.36</v>
      </c>
      <c r="J93" s="413"/>
      <c r="K93" s="413">
        <v>69.37</v>
      </c>
      <c r="L93" s="413"/>
      <c r="M93" s="413">
        <v>96.57</v>
      </c>
      <c r="N93" s="413"/>
      <c r="O93" s="413">
        <v>126.33</v>
      </c>
      <c r="P93" s="413"/>
      <c r="Q93" s="413">
        <v>912.15</v>
      </c>
      <c r="R93" s="53" t="s">
        <v>222</v>
      </c>
      <c r="S93" s="53" t="s">
        <v>194</v>
      </c>
      <c r="T93" s="412">
        <v>94.462978412764627</v>
      </c>
      <c r="U93" s="412">
        <v>94.887642089894669</v>
      </c>
      <c r="V93" s="412">
        <v>94.7</v>
      </c>
      <c r="W93" s="412">
        <v>81.099999999999994</v>
      </c>
      <c r="X93" s="412">
        <v>87.04</v>
      </c>
      <c r="Y93" s="412">
        <v>88.9</v>
      </c>
      <c r="Z93" s="413">
        <v>176.39532792</v>
      </c>
      <c r="AA93" s="413">
        <v>342.96633000000003</v>
      </c>
      <c r="AB93" s="413">
        <v>654.70428492000008</v>
      </c>
      <c r="AC93" s="411">
        <v>194.43050677370798</v>
      </c>
      <c r="AD93" s="411">
        <v>371.1573841779562</v>
      </c>
    </row>
    <row r="94" spans="1:30" ht="13.5" hidden="1" customHeight="1" outlineLevel="1">
      <c r="A94" s="410" t="s">
        <v>410</v>
      </c>
      <c r="B94" s="31" t="s">
        <v>266</v>
      </c>
      <c r="C94" s="31">
        <v>150</v>
      </c>
      <c r="D94" s="31">
        <v>2</v>
      </c>
      <c r="E94" s="31" t="s">
        <v>411</v>
      </c>
      <c r="F94" s="53">
        <v>125</v>
      </c>
      <c r="G94" s="411">
        <v>2984</v>
      </c>
      <c r="H94" s="413"/>
      <c r="I94" s="413">
        <v>42.9</v>
      </c>
      <c r="J94" s="413"/>
      <c r="K94" s="413">
        <v>86.86</v>
      </c>
      <c r="L94" s="413"/>
      <c r="M94" s="413">
        <v>121.5</v>
      </c>
      <c r="N94" s="413"/>
      <c r="O94" s="413">
        <v>159.63</v>
      </c>
      <c r="P94" s="413"/>
      <c r="Q94" s="413">
        <v>1058</v>
      </c>
      <c r="R94" s="53" t="s">
        <v>231</v>
      </c>
      <c r="S94" s="53" t="s">
        <v>194</v>
      </c>
      <c r="T94" s="412">
        <v>94.493624581939784</v>
      </c>
      <c r="U94" s="412">
        <v>95.089360367892965</v>
      </c>
      <c r="V94" s="412">
        <v>95</v>
      </c>
      <c r="W94" s="412">
        <v>81.400000000000006</v>
      </c>
      <c r="X94" s="412">
        <v>86.7</v>
      </c>
      <c r="Y94" s="412">
        <v>88.1</v>
      </c>
      <c r="Z94" s="413">
        <v>220.11062766000003</v>
      </c>
      <c r="AA94" s="413">
        <v>367.43126154000004</v>
      </c>
      <c r="AB94" s="413">
        <v>770.75229000000002</v>
      </c>
      <c r="AC94" s="411">
        <v>166.930268404651</v>
      </c>
      <c r="AD94" s="411">
        <v>350.1658680427571</v>
      </c>
    </row>
    <row r="95" spans="1:30" ht="13.5" hidden="1" customHeight="1" outlineLevel="1">
      <c r="A95" s="410" t="s">
        <v>412</v>
      </c>
      <c r="B95" s="31" t="s">
        <v>266</v>
      </c>
      <c r="C95" s="31">
        <v>200</v>
      </c>
      <c r="D95" s="31">
        <v>2</v>
      </c>
      <c r="E95" s="31" t="s">
        <v>413</v>
      </c>
      <c r="F95" s="53">
        <v>150</v>
      </c>
      <c r="G95" s="411" t="s">
        <v>2207</v>
      </c>
      <c r="H95" s="413"/>
      <c r="I95" s="413">
        <v>45.88</v>
      </c>
      <c r="J95" s="413"/>
      <c r="K95" s="413">
        <v>99.8</v>
      </c>
      <c r="L95" s="413"/>
      <c r="M95" s="413">
        <v>140.94999999999999</v>
      </c>
      <c r="N95" s="413"/>
      <c r="O95" s="413">
        <v>185.39</v>
      </c>
      <c r="P95" s="413"/>
      <c r="Q95" s="413">
        <v>1495.9</v>
      </c>
      <c r="R95" s="53" t="s">
        <v>222</v>
      </c>
      <c r="S95" s="53" t="s">
        <v>989</v>
      </c>
      <c r="T95" s="412">
        <v>95.150637768329346</v>
      </c>
      <c r="U95" s="412">
        <v>95.417193819350814</v>
      </c>
      <c r="V95" s="412">
        <v>95.2</v>
      </c>
      <c r="W95" s="412">
        <v>83.93</v>
      </c>
      <c r="X95" s="412">
        <v>88.94</v>
      </c>
      <c r="Y95" s="412">
        <v>90.3</v>
      </c>
      <c r="Z95" s="413">
        <v>264.26846460000002</v>
      </c>
      <c r="AA95" s="413">
        <v>694.66539408000006</v>
      </c>
      <c r="AB95" s="413">
        <v>1043.25194652</v>
      </c>
      <c r="AC95" s="411">
        <v>262.86352218811055</v>
      </c>
      <c r="AD95" s="411">
        <v>394.76974602288584</v>
      </c>
    </row>
    <row r="96" spans="1:30" ht="13.5" hidden="1" customHeight="1" outlineLevel="1">
      <c r="A96" s="410" t="s">
        <v>414</v>
      </c>
      <c r="B96" s="31" t="s">
        <v>266</v>
      </c>
      <c r="C96" s="31">
        <v>125</v>
      </c>
      <c r="D96" s="31">
        <v>4</v>
      </c>
      <c r="E96" s="31" t="s">
        <v>409</v>
      </c>
      <c r="F96" s="53">
        <v>100</v>
      </c>
      <c r="G96" s="411">
        <v>1490</v>
      </c>
      <c r="H96" s="413"/>
      <c r="I96" s="413">
        <v>53.4</v>
      </c>
      <c r="J96" s="413"/>
      <c r="K96" s="413">
        <v>78.7</v>
      </c>
      <c r="L96" s="413"/>
      <c r="M96" s="413">
        <v>106.1</v>
      </c>
      <c r="N96" s="413"/>
      <c r="O96" s="413">
        <v>134.5</v>
      </c>
      <c r="P96" s="413"/>
      <c r="Q96" s="413">
        <v>961</v>
      </c>
      <c r="R96" s="53" t="s">
        <v>222</v>
      </c>
      <c r="S96" s="53" t="s">
        <v>989</v>
      </c>
      <c r="T96" s="412">
        <v>94.526970954356841</v>
      </c>
      <c r="U96" s="412">
        <v>95.019709543568467</v>
      </c>
      <c r="V96" s="412">
        <v>95</v>
      </c>
      <c r="W96" s="412">
        <v>71.3</v>
      </c>
      <c r="X96" s="412">
        <v>78.900000000000006</v>
      </c>
      <c r="Y96" s="412">
        <v>83</v>
      </c>
      <c r="Z96" s="413">
        <v>352.6</v>
      </c>
      <c r="AA96" s="413">
        <v>729.88200000000006</v>
      </c>
      <c r="AB96" s="413">
        <v>1086.008</v>
      </c>
      <c r="AC96" s="411">
        <v>207</v>
      </c>
      <c r="AD96" s="411">
        <v>308</v>
      </c>
    </row>
    <row r="97" spans="1:30" ht="13.5" hidden="1" customHeight="1" outlineLevel="1">
      <c r="A97" s="410" t="s">
        <v>415</v>
      </c>
      <c r="B97" s="31" t="s">
        <v>266</v>
      </c>
      <c r="C97" s="31">
        <v>150</v>
      </c>
      <c r="D97" s="31">
        <v>4</v>
      </c>
      <c r="E97" s="31" t="s">
        <v>411</v>
      </c>
      <c r="F97" s="53">
        <v>125</v>
      </c>
      <c r="G97" s="411">
        <v>1488</v>
      </c>
      <c r="H97" s="413"/>
      <c r="I97" s="413">
        <v>57.6</v>
      </c>
      <c r="J97" s="413"/>
      <c r="K97" s="413">
        <v>95.6</v>
      </c>
      <c r="L97" s="413"/>
      <c r="M97" s="413">
        <v>128.19999999999999</v>
      </c>
      <c r="N97" s="413"/>
      <c r="O97" s="413">
        <v>164.8</v>
      </c>
      <c r="P97" s="413"/>
      <c r="Q97" s="413">
        <v>1100</v>
      </c>
      <c r="R97" s="53" t="s">
        <v>231</v>
      </c>
      <c r="S97" s="53" t="s">
        <v>194</v>
      </c>
      <c r="T97" s="412">
        <v>94.863390254060789</v>
      </c>
      <c r="U97" s="412">
        <v>95.379383590170747</v>
      </c>
      <c r="V97" s="412">
        <v>95.3</v>
      </c>
      <c r="W97" s="412">
        <v>73.7</v>
      </c>
      <c r="X97" s="412">
        <v>81.900000000000006</v>
      </c>
      <c r="Y97" s="412">
        <v>85</v>
      </c>
      <c r="Z97" s="413">
        <v>441.47</v>
      </c>
      <c r="AA97" s="413">
        <v>834.37829999999997</v>
      </c>
      <c r="AB97" s="413">
        <v>1138.9926</v>
      </c>
      <c r="AC97" s="411">
        <v>189</v>
      </c>
      <c r="AD97" s="411">
        <v>258</v>
      </c>
    </row>
    <row r="98" spans="1:30" ht="13.5" hidden="1" customHeight="1" outlineLevel="1">
      <c r="A98" s="410" t="s">
        <v>416</v>
      </c>
      <c r="B98" s="31" t="s">
        <v>266</v>
      </c>
      <c r="C98" s="31">
        <v>200</v>
      </c>
      <c r="D98" s="31">
        <v>4</v>
      </c>
      <c r="E98" s="31" t="s">
        <v>413</v>
      </c>
      <c r="F98" s="53">
        <v>150</v>
      </c>
      <c r="G98" s="411">
        <v>1490</v>
      </c>
      <c r="H98" s="413"/>
      <c r="I98" s="413">
        <v>85.7</v>
      </c>
      <c r="J98" s="413"/>
      <c r="K98" s="413">
        <v>124.86</v>
      </c>
      <c r="L98" s="413"/>
      <c r="M98" s="413">
        <v>1660.99</v>
      </c>
      <c r="N98" s="413"/>
      <c r="O98" s="413">
        <v>201.6</v>
      </c>
      <c r="P98" s="413"/>
      <c r="Q98" s="413">
        <v>1622</v>
      </c>
      <c r="R98" s="53" t="s">
        <v>213</v>
      </c>
      <c r="S98" s="53" t="s">
        <v>989</v>
      </c>
      <c r="T98" s="412">
        <v>95.074940482351735</v>
      </c>
      <c r="U98" s="412">
        <v>95.549425525307939</v>
      </c>
      <c r="V98" s="412">
        <v>95.5</v>
      </c>
      <c r="W98" s="412">
        <v>67.23</v>
      </c>
      <c r="X98" s="412">
        <v>77.8</v>
      </c>
      <c r="Y98" s="412">
        <v>82.91</v>
      </c>
      <c r="Z98" s="413">
        <v>528.70000000000005</v>
      </c>
      <c r="AA98" s="413">
        <v>1480.36</v>
      </c>
      <c r="AB98" s="413">
        <v>1861.0240000000003</v>
      </c>
      <c r="AC98" s="411">
        <v>280</v>
      </c>
      <c r="AD98" s="411">
        <v>352</v>
      </c>
    </row>
    <row r="99" spans="1:30" ht="13.5" hidden="1" customHeight="1" outlineLevel="1">
      <c r="A99" s="410" t="s">
        <v>417</v>
      </c>
      <c r="B99" s="31" t="s">
        <v>266</v>
      </c>
      <c r="C99" s="31">
        <v>100</v>
      </c>
      <c r="D99" s="31">
        <v>6</v>
      </c>
      <c r="E99" s="31" t="s">
        <v>409</v>
      </c>
      <c r="F99" s="53">
        <v>75</v>
      </c>
      <c r="G99" s="411">
        <v>992.6</v>
      </c>
      <c r="H99" s="413"/>
      <c r="I99" s="413">
        <v>48.6</v>
      </c>
      <c r="J99" s="413"/>
      <c r="K99" s="413">
        <v>62.467064245750102</v>
      </c>
      <c r="L99" s="413"/>
      <c r="M99" s="413">
        <v>82.638278057260166</v>
      </c>
      <c r="N99" s="413"/>
      <c r="O99" s="413">
        <v>105.18</v>
      </c>
      <c r="P99" s="413"/>
      <c r="Q99" s="413">
        <v>844.46</v>
      </c>
      <c r="R99" s="53" t="s">
        <v>213</v>
      </c>
      <c r="S99" s="53" t="s">
        <v>194</v>
      </c>
      <c r="T99" s="412">
        <v>93.260090569020008</v>
      </c>
      <c r="U99" s="412">
        <v>94.082682228661753</v>
      </c>
      <c r="V99" s="412">
        <v>94.1</v>
      </c>
      <c r="W99" s="412">
        <v>68.795603389054264</v>
      </c>
      <c r="X99" s="412">
        <v>77.324295855278223</v>
      </c>
      <c r="Y99" s="412">
        <v>80.98</v>
      </c>
      <c r="Z99" s="413">
        <v>396.83048286000002</v>
      </c>
      <c r="AA99" s="413">
        <v>905.3370002064612</v>
      </c>
      <c r="AB99" s="413">
        <v>1368.5492862392821</v>
      </c>
      <c r="AC99" s="411">
        <v>228.142</v>
      </c>
      <c r="AD99" s="411">
        <v>344.87</v>
      </c>
    </row>
    <row r="100" spans="1:30" ht="13.5" hidden="1" customHeight="1" outlineLevel="1">
      <c r="A100" s="410" t="s">
        <v>418</v>
      </c>
      <c r="B100" s="31" t="s">
        <v>266</v>
      </c>
      <c r="C100" s="31">
        <v>125</v>
      </c>
      <c r="D100" s="31">
        <v>6</v>
      </c>
      <c r="E100" s="31" t="s">
        <v>411</v>
      </c>
      <c r="F100" s="53">
        <v>100</v>
      </c>
      <c r="G100" s="411">
        <v>990.88</v>
      </c>
      <c r="H100" s="413"/>
      <c r="I100" s="413">
        <v>49.65</v>
      </c>
      <c r="J100" s="413"/>
      <c r="K100" s="413">
        <v>76.783438985736922</v>
      </c>
      <c r="L100" s="413"/>
      <c r="M100" s="413">
        <v>103.77234548335974</v>
      </c>
      <c r="N100" s="413"/>
      <c r="O100" s="413">
        <v>133.74</v>
      </c>
      <c r="P100" s="413"/>
      <c r="Q100" s="413">
        <v>949.37</v>
      </c>
      <c r="R100" s="53" t="s">
        <v>231</v>
      </c>
      <c r="S100" s="53" t="s">
        <v>194</v>
      </c>
      <c r="T100" s="412">
        <v>94.74911952549428</v>
      </c>
      <c r="U100" s="412">
        <v>94.926239075962542</v>
      </c>
      <c r="V100" s="412">
        <v>94.6</v>
      </c>
      <c r="W100" s="412">
        <v>72.813932276821348</v>
      </c>
      <c r="X100" s="412">
        <v>80.656025538707098</v>
      </c>
      <c r="Y100" s="412">
        <v>83.75</v>
      </c>
      <c r="Z100" s="413">
        <v>530.01205320000008</v>
      </c>
      <c r="AA100" s="413">
        <v>1169.84260382304</v>
      </c>
      <c r="AB100" s="413">
        <v>1415.0261796333605</v>
      </c>
      <c r="AC100" s="411">
        <v>220.72</v>
      </c>
      <c r="AD100" s="411">
        <v>266.98</v>
      </c>
    </row>
    <row r="101" spans="1:30" ht="13.5" hidden="1" customHeight="1" outlineLevel="1">
      <c r="A101" s="410" t="s">
        <v>419</v>
      </c>
      <c r="B101" s="31" t="s">
        <v>266</v>
      </c>
      <c r="C101" s="31">
        <v>150</v>
      </c>
      <c r="D101" s="31">
        <v>6</v>
      </c>
      <c r="E101" s="31" t="s">
        <v>413</v>
      </c>
      <c r="F101" s="53">
        <v>125</v>
      </c>
      <c r="G101" s="411">
        <v>994</v>
      </c>
      <c r="H101" s="413"/>
      <c r="I101" s="413">
        <v>70.62</v>
      </c>
      <c r="J101" s="413"/>
      <c r="K101" s="413">
        <v>90.204759806154712</v>
      </c>
      <c r="L101" s="413"/>
      <c r="M101" s="413">
        <v>113.9017376998039</v>
      </c>
      <c r="N101" s="413"/>
      <c r="O101" s="413">
        <v>140.9</v>
      </c>
      <c r="P101" s="413"/>
      <c r="Q101" s="413">
        <v>1296.53</v>
      </c>
      <c r="R101" s="53" t="s">
        <v>222</v>
      </c>
      <c r="S101" s="53" t="s">
        <v>194</v>
      </c>
      <c r="T101" s="412">
        <v>93.867702607883828</v>
      </c>
      <c r="U101" s="412">
        <v>94.704225434647313</v>
      </c>
      <c r="V101" s="412">
        <v>94.9</v>
      </c>
      <c r="W101" s="412">
        <v>62.437617119722375</v>
      </c>
      <c r="X101" s="412">
        <v>73.509543088490446</v>
      </c>
      <c r="Y101" s="412">
        <v>75.712434933487557</v>
      </c>
      <c r="Z101" s="413">
        <v>528.22715315999994</v>
      </c>
      <c r="AA101" s="413">
        <v>1675.1667708163079</v>
      </c>
      <c r="AB101" s="413">
        <v>2138.2635159916799</v>
      </c>
      <c r="AC101" s="411">
        <v>317.13</v>
      </c>
      <c r="AD101" s="411">
        <v>404.8</v>
      </c>
    </row>
    <row r="102" spans="1:30" ht="13.5" hidden="1" customHeight="1" outlineLevel="1">
      <c r="A102" s="410" t="s">
        <v>420</v>
      </c>
      <c r="B102" s="31" t="s">
        <v>266</v>
      </c>
      <c r="C102" s="31">
        <v>200</v>
      </c>
      <c r="D102" s="31">
        <v>6</v>
      </c>
      <c r="E102" s="31" t="s">
        <v>421</v>
      </c>
      <c r="F102" s="53">
        <v>150</v>
      </c>
      <c r="G102" s="411">
        <v>991</v>
      </c>
      <c r="H102" s="413"/>
      <c r="I102" s="413">
        <v>96.9</v>
      </c>
      <c r="J102" s="413"/>
      <c r="K102" s="413">
        <v>135</v>
      </c>
      <c r="L102" s="413"/>
      <c r="M102" s="413">
        <v>169.6</v>
      </c>
      <c r="N102" s="413"/>
      <c r="O102" s="413">
        <v>210.6</v>
      </c>
      <c r="P102" s="413"/>
      <c r="Q102" s="413">
        <v>1471.8</v>
      </c>
      <c r="R102" s="53" t="s">
        <v>222</v>
      </c>
      <c r="S102" s="53" t="s">
        <v>194</v>
      </c>
      <c r="T102" s="412">
        <v>95</v>
      </c>
      <c r="U102" s="412">
        <v>95.4</v>
      </c>
      <c r="V102" s="412">
        <v>95.2</v>
      </c>
      <c r="W102" s="412">
        <v>62.6</v>
      </c>
      <c r="X102" s="412">
        <v>74.400000000000006</v>
      </c>
      <c r="Y102" s="412">
        <v>80</v>
      </c>
      <c r="Z102" s="413">
        <v>794.5</v>
      </c>
      <c r="AA102" s="413">
        <v>1772.5</v>
      </c>
      <c r="AB102" s="413">
        <v>2735</v>
      </c>
      <c r="AC102" s="411">
        <v>223</v>
      </c>
      <c r="AD102" s="411">
        <v>344</v>
      </c>
    </row>
    <row r="103" spans="1:30" ht="13.5" hidden="1" customHeight="1" outlineLevel="1">
      <c r="A103" s="410" t="s">
        <v>422</v>
      </c>
      <c r="B103" s="31" t="s">
        <v>266</v>
      </c>
      <c r="C103" s="31">
        <v>125</v>
      </c>
      <c r="D103" s="31">
        <v>4</v>
      </c>
      <c r="E103" s="31" t="s">
        <v>423</v>
      </c>
      <c r="F103" s="53">
        <v>100</v>
      </c>
      <c r="G103" s="411">
        <v>1490</v>
      </c>
      <c r="H103" s="413"/>
      <c r="I103" s="413">
        <v>53.4</v>
      </c>
      <c r="J103" s="413"/>
      <c r="K103" s="413">
        <v>78.7</v>
      </c>
      <c r="L103" s="413"/>
      <c r="M103" s="413">
        <v>106.1</v>
      </c>
      <c r="N103" s="413"/>
      <c r="O103" s="413">
        <v>134.5</v>
      </c>
      <c r="P103" s="413"/>
      <c r="Q103" s="413">
        <v>961</v>
      </c>
      <c r="R103" s="53" t="s">
        <v>222</v>
      </c>
      <c r="S103" s="53" t="s">
        <v>989</v>
      </c>
      <c r="T103" s="412">
        <v>94.526970954356841</v>
      </c>
      <c r="U103" s="412">
        <v>95.019709543568467</v>
      </c>
      <c r="V103" s="412">
        <v>95</v>
      </c>
      <c r="W103" s="412">
        <v>71.3</v>
      </c>
      <c r="X103" s="412">
        <v>78.900000000000006</v>
      </c>
      <c r="Y103" s="412">
        <v>83</v>
      </c>
      <c r="Z103" s="413">
        <v>352.6</v>
      </c>
      <c r="AA103" s="413">
        <v>729.88200000000006</v>
      </c>
      <c r="AB103" s="413">
        <v>1086.008</v>
      </c>
      <c r="AC103" s="411">
        <v>207</v>
      </c>
      <c r="AD103" s="411">
        <v>308</v>
      </c>
    </row>
    <row r="104" spans="1:30" ht="13.5" hidden="1" customHeight="1" outlineLevel="1">
      <c r="A104" s="410" t="s">
        <v>424</v>
      </c>
      <c r="B104" s="31" t="s">
        <v>266</v>
      </c>
      <c r="C104" s="31">
        <v>150</v>
      </c>
      <c r="D104" s="31">
        <v>4</v>
      </c>
      <c r="E104" s="31" t="s">
        <v>425</v>
      </c>
      <c r="F104" s="53">
        <v>125</v>
      </c>
      <c r="G104" s="411">
        <v>1488</v>
      </c>
      <c r="H104" s="413"/>
      <c r="I104" s="413">
        <v>57.6</v>
      </c>
      <c r="J104" s="413"/>
      <c r="K104" s="413">
        <v>95.6</v>
      </c>
      <c r="L104" s="413"/>
      <c r="M104" s="413">
        <v>128.19999999999999</v>
      </c>
      <c r="N104" s="413"/>
      <c r="O104" s="413">
        <v>164.8</v>
      </c>
      <c r="P104" s="413"/>
      <c r="Q104" s="413">
        <v>1100</v>
      </c>
      <c r="R104" s="53" t="s">
        <v>231</v>
      </c>
      <c r="S104" s="53" t="s">
        <v>194</v>
      </c>
      <c r="T104" s="412">
        <v>94.863390254060789</v>
      </c>
      <c r="U104" s="412">
        <v>95.379383590170747</v>
      </c>
      <c r="V104" s="412">
        <v>95.3</v>
      </c>
      <c r="W104" s="412">
        <v>73.7</v>
      </c>
      <c r="X104" s="412">
        <v>81.900000000000006</v>
      </c>
      <c r="Y104" s="412">
        <v>85</v>
      </c>
      <c r="Z104" s="413">
        <v>441.47</v>
      </c>
      <c r="AA104" s="413">
        <v>834.37829999999997</v>
      </c>
      <c r="AB104" s="413">
        <v>1138.9926</v>
      </c>
      <c r="AC104" s="411">
        <v>189</v>
      </c>
      <c r="AD104" s="411">
        <v>258</v>
      </c>
    </row>
    <row r="105" spans="1:30" ht="13.5" hidden="1" customHeight="1" outlineLevel="1">
      <c r="A105" s="410" t="s">
        <v>426</v>
      </c>
      <c r="B105" s="31" t="s">
        <v>266</v>
      </c>
      <c r="C105" s="31">
        <v>200</v>
      </c>
      <c r="D105" s="31">
        <v>4</v>
      </c>
      <c r="E105" s="31" t="s">
        <v>427</v>
      </c>
      <c r="F105" s="53">
        <v>150</v>
      </c>
      <c r="G105" s="411">
        <v>1490</v>
      </c>
      <c r="H105" s="413"/>
      <c r="I105" s="413">
        <v>85.7</v>
      </c>
      <c r="J105" s="413"/>
      <c r="K105" s="413">
        <v>124.86</v>
      </c>
      <c r="L105" s="413"/>
      <c r="M105" s="413">
        <v>1660.99</v>
      </c>
      <c r="N105" s="413"/>
      <c r="O105" s="413">
        <v>201.6</v>
      </c>
      <c r="P105" s="413"/>
      <c r="Q105" s="413">
        <v>1622</v>
      </c>
      <c r="R105" s="53" t="s">
        <v>213</v>
      </c>
      <c r="S105" s="53" t="s">
        <v>989</v>
      </c>
      <c r="T105" s="412">
        <v>95.074940482351735</v>
      </c>
      <c r="U105" s="412">
        <v>95.549425525307939</v>
      </c>
      <c r="V105" s="412">
        <v>95.5</v>
      </c>
      <c r="W105" s="412">
        <v>67.23</v>
      </c>
      <c r="X105" s="412">
        <v>77.8</v>
      </c>
      <c r="Y105" s="412">
        <v>82.91</v>
      </c>
      <c r="Z105" s="413">
        <v>528.70000000000005</v>
      </c>
      <c r="AA105" s="413">
        <v>1480.36</v>
      </c>
      <c r="AB105" s="413">
        <v>1861.0240000000003</v>
      </c>
      <c r="AC105" s="411">
        <v>280</v>
      </c>
      <c r="AD105" s="411">
        <v>352</v>
      </c>
    </row>
    <row r="106" spans="1:30" ht="13.5" hidden="1" customHeight="1" outlineLevel="1">
      <c r="A106" s="410" t="s">
        <v>428</v>
      </c>
      <c r="B106" s="31" t="s">
        <v>266</v>
      </c>
      <c r="C106" s="31">
        <v>100</v>
      </c>
      <c r="D106" s="31">
        <v>6</v>
      </c>
      <c r="E106" s="31" t="s">
        <v>423</v>
      </c>
      <c r="F106" s="53">
        <v>75</v>
      </c>
      <c r="G106" s="411">
        <v>992.6</v>
      </c>
      <c r="H106" s="413"/>
      <c r="I106" s="413">
        <v>48.6</v>
      </c>
      <c r="J106" s="413"/>
      <c r="K106" s="413">
        <v>62.467064245750102</v>
      </c>
      <c r="L106" s="413"/>
      <c r="M106" s="413">
        <v>82.638278057260166</v>
      </c>
      <c r="N106" s="413"/>
      <c r="O106" s="413">
        <v>105.18</v>
      </c>
      <c r="P106" s="413"/>
      <c r="Q106" s="413">
        <v>844.46</v>
      </c>
      <c r="R106" s="53" t="s">
        <v>213</v>
      </c>
      <c r="S106" s="53" t="s">
        <v>194</v>
      </c>
      <c r="T106" s="412">
        <v>93.260090569020008</v>
      </c>
      <c r="U106" s="412">
        <v>94.082682228661753</v>
      </c>
      <c r="V106" s="412">
        <v>94.1</v>
      </c>
      <c r="W106" s="412">
        <v>68.795603389054264</v>
      </c>
      <c r="X106" s="412">
        <v>77.324295855278223</v>
      </c>
      <c r="Y106" s="412">
        <v>80.98</v>
      </c>
      <c r="Z106" s="413">
        <v>396.83048286000002</v>
      </c>
      <c r="AA106" s="413">
        <v>905.3370002064612</v>
      </c>
      <c r="AB106" s="413">
        <v>1368.5492862392821</v>
      </c>
      <c r="AC106" s="411">
        <v>228.142</v>
      </c>
      <c r="AD106" s="411">
        <v>344.87</v>
      </c>
    </row>
    <row r="107" spans="1:30" ht="13.5" hidden="1" customHeight="1" outlineLevel="1">
      <c r="A107" s="410" t="s">
        <v>429</v>
      </c>
      <c r="B107" s="31" t="s">
        <v>266</v>
      </c>
      <c r="C107" s="31">
        <v>125</v>
      </c>
      <c r="D107" s="31">
        <v>6</v>
      </c>
      <c r="E107" s="31" t="s">
        <v>425</v>
      </c>
      <c r="F107" s="53">
        <v>100</v>
      </c>
      <c r="G107" s="411">
        <v>990.88</v>
      </c>
      <c r="H107" s="413"/>
      <c r="I107" s="413">
        <v>49.65</v>
      </c>
      <c r="J107" s="413"/>
      <c r="K107" s="413">
        <v>76.783438985736922</v>
      </c>
      <c r="L107" s="413"/>
      <c r="M107" s="413">
        <v>103.77234548335974</v>
      </c>
      <c r="N107" s="413"/>
      <c r="O107" s="413">
        <v>133.74</v>
      </c>
      <c r="P107" s="413"/>
      <c r="Q107" s="413">
        <v>949.37</v>
      </c>
      <c r="R107" s="53" t="s">
        <v>231</v>
      </c>
      <c r="S107" s="53" t="s">
        <v>194</v>
      </c>
      <c r="T107" s="412">
        <v>94.74911952549428</v>
      </c>
      <c r="U107" s="412">
        <v>94.926239075962542</v>
      </c>
      <c r="V107" s="412">
        <v>94.6</v>
      </c>
      <c r="W107" s="412">
        <v>72.813932276821348</v>
      </c>
      <c r="X107" s="412">
        <v>80.656025538707098</v>
      </c>
      <c r="Y107" s="412">
        <v>83.75</v>
      </c>
      <c r="Z107" s="413">
        <v>530.01205320000008</v>
      </c>
      <c r="AA107" s="413">
        <v>1169.84260382304</v>
      </c>
      <c r="AB107" s="413">
        <v>1415.0261796333605</v>
      </c>
      <c r="AC107" s="411">
        <v>220.72</v>
      </c>
      <c r="AD107" s="411">
        <v>266.98</v>
      </c>
    </row>
    <row r="108" spans="1:30" ht="13.5" hidden="1" customHeight="1" outlineLevel="1">
      <c r="A108" s="410" t="s">
        <v>430</v>
      </c>
      <c r="B108" s="31" t="s">
        <v>266</v>
      </c>
      <c r="C108" s="31">
        <v>150</v>
      </c>
      <c r="D108" s="31">
        <v>6</v>
      </c>
      <c r="E108" s="31" t="s">
        <v>427</v>
      </c>
      <c r="F108" s="53">
        <v>125</v>
      </c>
      <c r="G108" s="411">
        <v>994</v>
      </c>
      <c r="H108" s="413"/>
      <c r="I108" s="413">
        <v>70.62</v>
      </c>
      <c r="J108" s="413"/>
      <c r="K108" s="413">
        <v>90.204759806154712</v>
      </c>
      <c r="L108" s="413"/>
      <c r="M108" s="413">
        <v>113.9017376998039</v>
      </c>
      <c r="N108" s="413"/>
      <c r="O108" s="413">
        <v>140.9</v>
      </c>
      <c r="P108" s="413"/>
      <c r="Q108" s="413">
        <v>1296.53</v>
      </c>
      <c r="R108" s="53" t="s">
        <v>222</v>
      </c>
      <c r="S108" s="53" t="s">
        <v>194</v>
      </c>
      <c r="T108" s="412">
        <v>93.867702607883828</v>
      </c>
      <c r="U108" s="412">
        <v>94.704225434647313</v>
      </c>
      <c r="V108" s="412">
        <v>94.9</v>
      </c>
      <c r="W108" s="412">
        <v>62.437617119722375</v>
      </c>
      <c r="X108" s="412">
        <v>73.509543088490446</v>
      </c>
      <c r="Y108" s="412">
        <v>75.712434933487557</v>
      </c>
      <c r="Z108" s="413">
        <v>528.22715315999994</v>
      </c>
      <c r="AA108" s="413">
        <v>1675.1667708163079</v>
      </c>
      <c r="AB108" s="413">
        <v>2138.2635159916799</v>
      </c>
      <c r="AC108" s="411">
        <v>317.13</v>
      </c>
      <c r="AD108" s="411">
        <v>404.8</v>
      </c>
    </row>
    <row r="109" spans="1:30" ht="13.5" hidden="1" customHeight="1" outlineLevel="1">
      <c r="A109" s="410" t="s">
        <v>431</v>
      </c>
      <c r="B109" s="31" t="s">
        <v>266</v>
      </c>
      <c r="C109" s="31">
        <v>200</v>
      </c>
      <c r="D109" s="31">
        <v>6</v>
      </c>
      <c r="E109" s="31" t="s">
        <v>432</v>
      </c>
      <c r="F109" s="53">
        <v>150</v>
      </c>
      <c r="G109" s="411">
        <v>991</v>
      </c>
      <c r="H109" s="413"/>
      <c r="I109" s="413">
        <v>96.9</v>
      </c>
      <c r="J109" s="413"/>
      <c r="K109" s="413">
        <v>135</v>
      </c>
      <c r="L109" s="413"/>
      <c r="M109" s="413">
        <v>169.6</v>
      </c>
      <c r="N109" s="413"/>
      <c r="O109" s="413">
        <v>210.6</v>
      </c>
      <c r="P109" s="413"/>
      <c r="Q109" s="413">
        <v>1471.8</v>
      </c>
      <c r="R109" s="53" t="s">
        <v>222</v>
      </c>
      <c r="S109" s="53" t="s">
        <v>194</v>
      </c>
      <c r="T109" s="412">
        <v>95</v>
      </c>
      <c r="U109" s="412">
        <v>95.4</v>
      </c>
      <c r="V109" s="412">
        <v>95.2</v>
      </c>
      <c r="W109" s="412">
        <v>62.6</v>
      </c>
      <c r="X109" s="412">
        <v>74.400000000000006</v>
      </c>
      <c r="Y109" s="412">
        <v>80</v>
      </c>
      <c r="Z109" s="413">
        <v>794.5</v>
      </c>
      <c r="AA109" s="413">
        <v>1772.5</v>
      </c>
      <c r="AB109" s="413">
        <v>2735</v>
      </c>
      <c r="AC109" s="411">
        <v>223</v>
      </c>
      <c r="AD109" s="411">
        <v>344</v>
      </c>
    </row>
    <row r="110" spans="1:30" ht="13.5" hidden="1" customHeight="1" outlineLevel="1">
      <c r="A110" s="410" t="s">
        <v>909</v>
      </c>
      <c r="B110" s="31" t="s">
        <v>910</v>
      </c>
      <c r="C110" s="31">
        <v>1</v>
      </c>
      <c r="D110" s="31">
        <v>2</v>
      </c>
      <c r="E110" s="31" t="s">
        <v>192</v>
      </c>
      <c r="F110" s="53">
        <v>0.75</v>
      </c>
      <c r="G110" s="411">
        <v>2937.77</v>
      </c>
      <c r="H110" s="413">
        <v>1.36</v>
      </c>
      <c r="I110" s="413">
        <v>0.68</v>
      </c>
      <c r="J110" s="413">
        <v>1.68</v>
      </c>
      <c r="K110" s="413">
        <v>0.84</v>
      </c>
      <c r="L110" s="413">
        <v>1.98</v>
      </c>
      <c r="M110" s="413">
        <v>0.99</v>
      </c>
      <c r="N110" s="413">
        <v>2.36</v>
      </c>
      <c r="O110" s="413">
        <v>1.18</v>
      </c>
      <c r="P110" s="413">
        <v>23.94</v>
      </c>
      <c r="Q110" s="413">
        <v>11.97</v>
      </c>
      <c r="R110" s="53" t="s">
        <v>202</v>
      </c>
      <c r="S110" s="53" t="s">
        <v>194</v>
      </c>
      <c r="T110" s="412">
        <v>73.72</v>
      </c>
      <c r="U110" s="412">
        <v>76.95</v>
      </c>
      <c r="V110" s="412">
        <v>77.8</v>
      </c>
      <c r="W110" s="412">
        <v>60.8</v>
      </c>
      <c r="X110" s="412">
        <v>73.849999999999994</v>
      </c>
      <c r="Y110" s="412">
        <v>81.84</v>
      </c>
      <c r="Z110" s="413">
        <v>1.3414040094000002</v>
      </c>
      <c r="AA110" s="413">
        <v>3.763308948371701</v>
      </c>
      <c r="AB110" s="413">
        <v>5.8518749910075005</v>
      </c>
      <c r="AC110" s="411">
        <v>280.55</v>
      </c>
      <c r="AD110" s="411">
        <v>436.25</v>
      </c>
    </row>
    <row r="111" spans="1:30" ht="13.5" hidden="1" customHeight="1" outlineLevel="1">
      <c r="A111" s="410" t="s">
        <v>914</v>
      </c>
      <c r="B111" s="31" t="s">
        <v>910</v>
      </c>
      <c r="C111" s="31">
        <v>1.5</v>
      </c>
      <c r="D111" s="31">
        <v>2</v>
      </c>
      <c r="E111" s="31" t="s">
        <v>192</v>
      </c>
      <c r="F111" s="53">
        <v>1</v>
      </c>
      <c r="G111" s="411">
        <v>2948.88</v>
      </c>
      <c r="H111" s="413">
        <v>2.2799999999999998</v>
      </c>
      <c r="I111" s="413">
        <v>1.1399999999999999</v>
      </c>
      <c r="J111" s="413">
        <v>2.6</v>
      </c>
      <c r="K111" s="413">
        <v>1.3</v>
      </c>
      <c r="L111" s="413">
        <v>2.94</v>
      </c>
      <c r="M111" s="413">
        <v>1.47</v>
      </c>
      <c r="N111" s="413">
        <v>3.36</v>
      </c>
      <c r="O111" s="413">
        <v>1.68</v>
      </c>
      <c r="P111" s="413">
        <v>35</v>
      </c>
      <c r="Q111" s="413">
        <v>17.5</v>
      </c>
      <c r="R111" s="53" t="s">
        <v>2205</v>
      </c>
      <c r="S111" s="53" t="s">
        <v>194</v>
      </c>
      <c r="T111" s="412">
        <v>75.599999999999994</v>
      </c>
      <c r="U111" s="412">
        <v>79.3</v>
      </c>
      <c r="V111" s="412">
        <v>80.7</v>
      </c>
      <c r="W111" s="412">
        <v>51.5</v>
      </c>
      <c r="X111" s="412">
        <v>65.099999999999994</v>
      </c>
      <c r="Y111" s="412">
        <v>74.5</v>
      </c>
      <c r="Z111" s="413">
        <v>1.7849000400000001</v>
      </c>
      <c r="AA111" s="413">
        <v>6.0709805060520008</v>
      </c>
      <c r="AB111" s="413">
        <v>10.882535543880001</v>
      </c>
      <c r="AC111" s="411">
        <v>340.13</v>
      </c>
      <c r="AD111" s="411">
        <v>609.70000000000005</v>
      </c>
    </row>
    <row r="112" spans="1:30" ht="13.5" hidden="1" customHeight="1" outlineLevel="1">
      <c r="A112" s="410" t="s">
        <v>915</v>
      </c>
      <c r="B112" s="31" t="s">
        <v>910</v>
      </c>
      <c r="C112" s="31">
        <v>2</v>
      </c>
      <c r="D112" s="31">
        <v>2</v>
      </c>
      <c r="E112" s="31" t="s">
        <v>204</v>
      </c>
      <c r="F112" s="53">
        <v>1.5</v>
      </c>
      <c r="G112" s="411">
        <v>2932.97</v>
      </c>
      <c r="H112" s="413">
        <v>2.56</v>
      </c>
      <c r="I112" s="413">
        <v>1.28</v>
      </c>
      <c r="J112" s="413">
        <v>3.14</v>
      </c>
      <c r="K112" s="413">
        <v>1.57</v>
      </c>
      <c r="L112" s="413">
        <v>3.76</v>
      </c>
      <c r="M112" s="413">
        <v>1.88</v>
      </c>
      <c r="N112" s="413">
        <v>4.5</v>
      </c>
      <c r="O112" s="413">
        <v>2.25</v>
      </c>
      <c r="P112" s="413">
        <v>40.32</v>
      </c>
      <c r="Q112" s="413">
        <v>20.16</v>
      </c>
      <c r="R112" s="53" t="s">
        <v>193</v>
      </c>
      <c r="S112" s="53" t="s">
        <v>194</v>
      </c>
      <c r="T112" s="412">
        <v>80.84</v>
      </c>
      <c r="U112" s="412">
        <v>82.7</v>
      </c>
      <c r="V112" s="412">
        <v>82.8</v>
      </c>
      <c r="W112" s="412">
        <v>59.9</v>
      </c>
      <c r="X112" s="412">
        <v>73.63</v>
      </c>
      <c r="Y112" s="412">
        <v>81.81</v>
      </c>
      <c r="Z112" s="413">
        <v>2.6847256800000001</v>
      </c>
      <c r="AA112" s="413">
        <v>7.9317535489920008</v>
      </c>
      <c r="AB112" s="413">
        <v>9.2408257905599989</v>
      </c>
      <c r="AC112" s="411">
        <v>295.44</v>
      </c>
      <c r="AD112" s="411">
        <v>344.2</v>
      </c>
    </row>
    <row r="113" spans="1:30" ht="13.5" hidden="1" customHeight="1" outlineLevel="1">
      <c r="A113" s="410" t="s">
        <v>916</v>
      </c>
      <c r="B113" s="31" t="s">
        <v>910</v>
      </c>
      <c r="C113" s="31">
        <v>1</v>
      </c>
      <c r="D113" s="31">
        <v>4</v>
      </c>
      <c r="E113" s="31" t="s">
        <v>192</v>
      </c>
      <c r="F113" s="53">
        <v>0.75</v>
      </c>
      <c r="G113" s="411">
        <v>1462.69</v>
      </c>
      <c r="H113" s="413">
        <v>1.62</v>
      </c>
      <c r="I113" s="413">
        <v>0.81</v>
      </c>
      <c r="J113" s="413">
        <v>1.88</v>
      </c>
      <c r="K113" s="413">
        <v>0.94</v>
      </c>
      <c r="L113" s="413">
        <v>2.16</v>
      </c>
      <c r="M113" s="413">
        <v>1.08</v>
      </c>
      <c r="N113" s="413">
        <v>2.5</v>
      </c>
      <c r="O113" s="413">
        <v>1.25</v>
      </c>
      <c r="P113" s="413">
        <v>23.84</v>
      </c>
      <c r="Q113" s="413">
        <v>11.92</v>
      </c>
      <c r="R113" s="53" t="s">
        <v>202</v>
      </c>
      <c r="S113" s="53" t="s">
        <v>194</v>
      </c>
      <c r="T113" s="412">
        <v>77.757999999999996</v>
      </c>
      <c r="U113" s="412">
        <v>80.25</v>
      </c>
      <c r="V113" s="412">
        <v>80.8</v>
      </c>
      <c r="W113" s="412">
        <v>51.25</v>
      </c>
      <c r="X113" s="412">
        <v>65.22</v>
      </c>
      <c r="Y113" s="412">
        <v>74.67</v>
      </c>
      <c r="Z113" s="413">
        <v>2.6921013</v>
      </c>
      <c r="AA113" s="413">
        <v>10.18610368881</v>
      </c>
      <c r="AB113" s="413">
        <v>14.628878464200001</v>
      </c>
      <c r="AC113" s="411">
        <v>378.37</v>
      </c>
      <c r="AD113" s="411">
        <v>543.4</v>
      </c>
    </row>
    <row r="114" spans="1:30" ht="13.5" hidden="1" customHeight="1" outlineLevel="1">
      <c r="A114" s="410" t="s">
        <v>917</v>
      </c>
      <c r="B114" s="31" t="s">
        <v>910</v>
      </c>
      <c r="C114" s="31">
        <v>1.5</v>
      </c>
      <c r="D114" s="31">
        <v>4</v>
      </c>
      <c r="E114" s="31" t="s">
        <v>204</v>
      </c>
      <c r="F114" s="53">
        <v>1</v>
      </c>
      <c r="G114" s="411">
        <v>1461.4</v>
      </c>
      <c r="H114" s="413">
        <v>2.2799999999999998</v>
      </c>
      <c r="I114" s="413">
        <v>1.1399999999999999</v>
      </c>
      <c r="J114" s="413">
        <v>2.6</v>
      </c>
      <c r="K114" s="413">
        <v>1.3</v>
      </c>
      <c r="L114" s="413">
        <v>2.96</v>
      </c>
      <c r="M114" s="413">
        <v>1.48</v>
      </c>
      <c r="N114" s="413">
        <v>3.4</v>
      </c>
      <c r="O114" s="413">
        <v>1.7</v>
      </c>
      <c r="P114" s="413">
        <v>33.92</v>
      </c>
      <c r="Q114" s="413">
        <v>16.96</v>
      </c>
      <c r="R114" s="53" t="s">
        <v>2205</v>
      </c>
      <c r="S114" s="53" t="s">
        <v>194</v>
      </c>
      <c r="T114" s="412">
        <v>79.319999999999993</v>
      </c>
      <c r="U114" s="412">
        <v>81.92</v>
      </c>
      <c r="V114" s="412">
        <v>82.5</v>
      </c>
      <c r="W114" s="412">
        <v>49.66</v>
      </c>
      <c r="X114" s="412">
        <v>69.67</v>
      </c>
      <c r="Y114" s="412">
        <v>73.349999999999994</v>
      </c>
      <c r="Z114" s="413">
        <v>3.5919269400000005</v>
      </c>
      <c r="AA114" s="413">
        <v>15.727252106790001</v>
      </c>
      <c r="AB114" s="413">
        <v>21.183389128650003</v>
      </c>
      <c r="AC114" s="411">
        <v>437.85</v>
      </c>
      <c r="AD114" s="411">
        <v>589.75</v>
      </c>
    </row>
    <row r="115" spans="1:30" ht="13.5" hidden="1" customHeight="1" outlineLevel="1">
      <c r="A115" s="410" t="s">
        <v>918</v>
      </c>
      <c r="B115" s="31" t="s">
        <v>910</v>
      </c>
      <c r="C115" s="31">
        <v>2</v>
      </c>
      <c r="D115" s="31">
        <v>4</v>
      </c>
      <c r="E115" s="31" t="s">
        <v>204</v>
      </c>
      <c r="F115" s="53">
        <v>1.5</v>
      </c>
      <c r="G115" s="411">
        <v>1455.78</v>
      </c>
      <c r="H115" s="413">
        <v>3.06</v>
      </c>
      <c r="I115" s="413">
        <v>1.53</v>
      </c>
      <c r="J115" s="413">
        <v>3.58</v>
      </c>
      <c r="K115" s="413">
        <v>1.79</v>
      </c>
      <c r="L115" s="413">
        <v>4.12</v>
      </c>
      <c r="M115" s="413">
        <v>2.06</v>
      </c>
      <c r="N115" s="413">
        <v>4.8600000000000003</v>
      </c>
      <c r="O115" s="413">
        <v>2.4300000000000002</v>
      </c>
      <c r="P115" s="413">
        <v>45.08</v>
      </c>
      <c r="Q115" s="413">
        <v>22.54</v>
      </c>
      <c r="R115" s="53" t="s">
        <v>202</v>
      </c>
      <c r="S115" s="53" t="s">
        <v>194</v>
      </c>
      <c r="T115" s="412">
        <v>82.33</v>
      </c>
      <c r="U115" s="412">
        <v>84.24</v>
      </c>
      <c r="V115" s="412">
        <v>84.2</v>
      </c>
      <c r="W115" s="412">
        <v>53.44</v>
      </c>
      <c r="X115" s="412">
        <v>67.75</v>
      </c>
      <c r="Y115" s="412">
        <v>77.12</v>
      </c>
      <c r="Z115" s="413">
        <v>5.4137050800000006</v>
      </c>
      <c r="AA115" s="413">
        <v>20.541762555552001</v>
      </c>
      <c r="AB115" s="413">
        <v>27.402551003436002</v>
      </c>
      <c r="AC115" s="411">
        <v>379.44</v>
      </c>
      <c r="AD115" s="411">
        <v>506.17</v>
      </c>
    </row>
    <row r="116" spans="1:30" ht="13.5" hidden="1" customHeight="1" outlineLevel="1">
      <c r="A116" s="410" t="s">
        <v>919</v>
      </c>
      <c r="B116" s="31" t="s">
        <v>910</v>
      </c>
      <c r="C116" s="31">
        <v>1</v>
      </c>
      <c r="D116" s="31">
        <v>6</v>
      </c>
      <c r="E116" s="31" t="s">
        <v>204</v>
      </c>
      <c r="F116" s="53">
        <v>0.75</v>
      </c>
      <c r="G116" s="411">
        <v>973</v>
      </c>
      <c r="H116" s="413">
        <v>2.2400000000000002</v>
      </c>
      <c r="I116" s="413">
        <v>1.1200000000000001</v>
      </c>
      <c r="J116" s="413">
        <v>2.34</v>
      </c>
      <c r="K116" s="413">
        <v>1.17</v>
      </c>
      <c r="L116" s="413">
        <v>2.64</v>
      </c>
      <c r="M116" s="413">
        <v>1.32</v>
      </c>
      <c r="N116" s="413">
        <v>2.98</v>
      </c>
      <c r="O116" s="413">
        <v>1.49</v>
      </c>
      <c r="P116" s="413">
        <v>20.6</v>
      </c>
      <c r="Q116" s="413">
        <v>10.3</v>
      </c>
      <c r="R116" s="53" t="s">
        <v>193</v>
      </c>
      <c r="S116" s="53" t="s">
        <v>194</v>
      </c>
      <c r="T116" s="412">
        <v>73.646612080218347</v>
      </c>
      <c r="U116" s="412">
        <v>76.396938412246357</v>
      </c>
      <c r="V116" s="412">
        <v>77</v>
      </c>
      <c r="W116" s="412">
        <v>43.35</v>
      </c>
      <c r="X116" s="412">
        <v>55.84</v>
      </c>
      <c r="Y116" s="412">
        <v>64.97</v>
      </c>
      <c r="Z116" s="413">
        <v>4.0713422399999999</v>
      </c>
      <c r="AA116" s="413">
        <v>12.847865493949922</v>
      </c>
      <c r="AB116" s="413">
        <v>17.975081844498241</v>
      </c>
      <c r="AC116" s="411">
        <v>315.56830000000002</v>
      </c>
      <c r="AD116" s="411">
        <v>441.50259999999997</v>
      </c>
    </row>
    <row r="117" spans="1:30" ht="13.5" hidden="1" customHeight="1" outlineLevel="1">
      <c r="A117" s="410" t="s">
        <v>920</v>
      </c>
      <c r="B117" s="31" t="s">
        <v>910</v>
      </c>
      <c r="C117" s="31">
        <v>3</v>
      </c>
      <c r="D117" s="31">
        <v>2</v>
      </c>
      <c r="E117" s="31" t="s">
        <v>212</v>
      </c>
      <c r="F117" s="53">
        <v>2</v>
      </c>
      <c r="G117" s="411">
        <v>2949</v>
      </c>
      <c r="H117" s="413">
        <v>3.2</v>
      </c>
      <c r="I117" s="413">
        <v>1.6</v>
      </c>
      <c r="J117" s="413">
        <v>4.24</v>
      </c>
      <c r="K117" s="413">
        <v>2.12</v>
      </c>
      <c r="L117" s="413">
        <v>5.0199999999999996</v>
      </c>
      <c r="M117" s="413">
        <v>2.5099999999999998</v>
      </c>
      <c r="N117" s="413">
        <v>6.06</v>
      </c>
      <c r="O117" s="413">
        <v>3.03</v>
      </c>
      <c r="P117" s="413">
        <v>65.3</v>
      </c>
      <c r="Q117" s="413">
        <v>32.65</v>
      </c>
      <c r="R117" s="53" t="s">
        <v>2205</v>
      </c>
      <c r="S117" s="53" t="s">
        <v>989</v>
      </c>
      <c r="T117" s="412">
        <v>81.346399108138229</v>
      </c>
      <c r="U117" s="412">
        <v>83.571081382385728</v>
      </c>
      <c r="V117" s="412">
        <v>84.2</v>
      </c>
      <c r="W117" s="412">
        <v>59.94</v>
      </c>
      <c r="X117" s="412">
        <v>72.3</v>
      </c>
      <c r="Y117" s="412">
        <v>79.2</v>
      </c>
      <c r="Z117" s="413">
        <v>3.5624244600000003</v>
      </c>
      <c r="AA117" s="413">
        <v>11.446962240000001</v>
      </c>
      <c r="AB117" s="413">
        <v>20.430467400000001</v>
      </c>
      <c r="AC117" s="411">
        <v>321.32505175983437</v>
      </c>
      <c r="AD117" s="411">
        <v>573.49896480331267</v>
      </c>
    </row>
    <row r="118" spans="1:30" ht="13.5" hidden="1" customHeight="1" outlineLevel="1">
      <c r="A118" s="410" t="s">
        <v>921</v>
      </c>
      <c r="B118" s="31" t="s">
        <v>910</v>
      </c>
      <c r="C118" s="31">
        <v>5</v>
      </c>
      <c r="D118" s="31">
        <v>2</v>
      </c>
      <c r="E118" s="31" t="s">
        <v>215</v>
      </c>
      <c r="F118" s="53">
        <v>3</v>
      </c>
      <c r="G118" s="411">
        <v>2945</v>
      </c>
      <c r="H118" s="413">
        <v>4.2</v>
      </c>
      <c r="I118" s="413">
        <v>2.1</v>
      </c>
      <c r="J118" s="413">
        <v>5.66</v>
      </c>
      <c r="K118" s="413">
        <v>2.83</v>
      </c>
      <c r="L118" s="413">
        <v>7.02</v>
      </c>
      <c r="M118" s="413">
        <v>3.51</v>
      </c>
      <c r="N118" s="413">
        <v>8.6199999999999992</v>
      </c>
      <c r="O118" s="413">
        <v>4.3099999999999996</v>
      </c>
      <c r="P118" s="413">
        <v>90</v>
      </c>
      <c r="Q118" s="413">
        <v>45</v>
      </c>
      <c r="R118" s="53" t="s">
        <v>202</v>
      </c>
      <c r="S118" s="53" t="s">
        <v>989</v>
      </c>
      <c r="T118" s="412">
        <v>83.882055806771817</v>
      </c>
      <c r="U118" s="412">
        <v>85.606308591595905</v>
      </c>
      <c r="V118" s="412">
        <v>85.9</v>
      </c>
      <c r="W118" s="412">
        <v>64.400000000000006</v>
      </c>
      <c r="X118" s="412">
        <v>76.3</v>
      </c>
      <c r="Y118" s="412">
        <v>82.7</v>
      </c>
      <c r="Z118" s="413">
        <v>5.3473245</v>
      </c>
      <c r="AA118" s="413">
        <v>16.986052860000001</v>
      </c>
      <c r="AB118" s="413">
        <v>31.5676536</v>
      </c>
      <c r="AC118" s="411">
        <v>317.65517241379308</v>
      </c>
      <c r="AD118" s="411">
        <v>590.34482758620686</v>
      </c>
    </row>
    <row r="119" spans="1:30" ht="13.5" hidden="1" customHeight="1" outlineLevel="1">
      <c r="A119" s="410" t="s">
        <v>922</v>
      </c>
      <c r="B119" s="31" t="s">
        <v>910</v>
      </c>
      <c r="C119" s="31">
        <v>3</v>
      </c>
      <c r="D119" s="31">
        <v>4</v>
      </c>
      <c r="E119" s="31" t="s">
        <v>212</v>
      </c>
      <c r="F119" s="53">
        <v>2</v>
      </c>
      <c r="G119" s="411">
        <v>1475</v>
      </c>
      <c r="H119" s="413">
        <v>3.96</v>
      </c>
      <c r="I119" s="413">
        <v>1.98</v>
      </c>
      <c r="J119" s="413">
        <v>4.8</v>
      </c>
      <c r="K119" s="413">
        <v>2.4</v>
      </c>
      <c r="L119" s="413">
        <v>5.74</v>
      </c>
      <c r="M119" s="413">
        <v>2.87</v>
      </c>
      <c r="N119" s="413">
        <v>6.6</v>
      </c>
      <c r="O119" s="413">
        <v>3.3</v>
      </c>
      <c r="P119" s="413">
        <v>65.48</v>
      </c>
      <c r="Q119" s="413">
        <v>32.74</v>
      </c>
      <c r="R119" s="53" t="s">
        <v>2205</v>
      </c>
      <c r="S119" s="53" t="s">
        <v>989</v>
      </c>
      <c r="T119" s="412">
        <v>80.852527096406149</v>
      </c>
      <c r="U119" s="412">
        <v>83.956999429549327</v>
      </c>
      <c r="V119" s="412">
        <v>85.3</v>
      </c>
      <c r="W119" s="412">
        <v>53.87</v>
      </c>
      <c r="X119" s="412">
        <v>65.12</v>
      </c>
      <c r="Y119" s="412">
        <v>74.3</v>
      </c>
      <c r="Z119" s="413">
        <v>7.1100976800000009</v>
      </c>
      <c r="AA119" s="413">
        <v>24.147779880000002</v>
      </c>
      <c r="AB119" s="413">
        <v>47.130211800000005</v>
      </c>
      <c r="AC119" s="411">
        <v>339.62655601659753</v>
      </c>
      <c r="AD119" s="411">
        <v>662.86307053941914</v>
      </c>
    </row>
    <row r="120" spans="1:30" ht="13.5" hidden="1" customHeight="1" outlineLevel="1">
      <c r="A120" s="410" t="s">
        <v>923</v>
      </c>
      <c r="B120" s="31" t="s">
        <v>910</v>
      </c>
      <c r="C120" s="31">
        <v>5</v>
      </c>
      <c r="D120" s="31">
        <v>4</v>
      </c>
      <c r="E120" s="31" t="s">
        <v>215</v>
      </c>
      <c r="F120" s="53">
        <v>3</v>
      </c>
      <c r="G120" s="411">
        <v>1471</v>
      </c>
      <c r="H120" s="413">
        <v>6.16</v>
      </c>
      <c r="I120" s="413">
        <v>3.08</v>
      </c>
      <c r="J120" s="413">
        <v>7.26</v>
      </c>
      <c r="K120" s="413">
        <v>3.63</v>
      </c>
      <c r="L120" s="413">
        <v>8.3800000000000008</v>
      </c>
      <c r="M120" s="413">
        <v>4.1900000000000004</v>
      </c>
      <c r="N120" s="413">
        <v>10.06</v>
      </c>
      <c r="O120" s="413">
        <v>5.03</v>
      </c>
      <c r="P120" s="413">
        <v>97.4</v>
      </c>
      <c r="Q120" s="413">
        <v>48.7</v>
      </c>
      <c r="R120" s="53" t="s">
        <v>2205</v>
      </c>
      <c r="S120" s="53" t="s">
        <v>989</v>
      </c>
      <c r="T120" s="412">
        <v>84.360399777901179</v>
      </c>
      <c r="U120" s="412">
        <v>86.430416435313717</v>
      </c>
      <c r="V120" s="412">
        <v>86.7</v>
      </c>
      <c r="W120" s="412">
        <v>50.79</v>
      </c>
      <c r="X120" s="412">
        <v>64.3</v>
      </c>
      <c r="Y120" s="412">
        <v>71.3</v>
      </c>
      <c r="Z120" s="413">
        <v>10.709400240000001</v>
      </c>
      <c r="AA120" s="413">
        <v>39.503820720000007</v>
      </c>
      <c r="AB120" s="413">
        <v>54.4689537</v>
      </c>
      <c r="AC120" s="411">
        <v>368.87052341597803</v>
      </c>
      <c r="AD120" s="411">
        <v>508.60881542699724</v>
      </c>
    </row>
    <row r="121" spans="1:30" ht="13.5" hidden="1" customHeight="1" outlineLevel="1">
      <c r="A121" s="410" t="s">
        <v>924</v>
      </c>
      <c r="B121" s="31" t="s">
        <v>910</v>
      </c>
      <c r="C121" s="31">
        <v>1.5</v>
      </c>
      <c r="D121" s="31">
        <v>6</v>
      </c>
      <c r="E121" s="31" t="s">
        <v>212</v>
      </c>
      <c r="F121" s="53">
        <v>1</v>
      </c>
      <c r="G121" s="411">
        <v>976</v>
      </c>
      <c r="H121" s="413">
        <v>3</v>
      </c>
      <c r="I121" s="413">
        <v>1.5</v>
      </c>
      <c r="J121" s="413">
        <v>3.44</v>
      </c>
      <c r="K121" s="413">
        <v>1.72</v>
      </c>
      <c r="L121" s="413">
        <v>3.82</v>
      </c>
      <c r="M121" s="413">
        <v>1.91</v>
      </c>
      <c r="N121" s="413">
        <v>4.32</v>
      </c>
      <c r="O121" s="413">
        <v>2.16</v>
      </c>
      <c r="P121" s="413">
        <v>28.72</v>
      </c>
      <c r="Q121" s="413">
        <v>14.36</v>
      </c>
      <c r="R121" s="53" t="s">
        <v>193</v>
      </c>
      <c r="S121" s="53" t="s">
        <v>194</v>
      </c>
      <c r="T121" s="412">
        <v>74.900000000000006</v>
      </c>
      <c r="U121" s="412">
        <v>77.900000000000006</v>
      </c>
      <c r="V121" s="412">
        <v>78.900000000000006</v>
      </c>
      <c r="W121" s="412">
        <v>38.200000000000003</v>
      </c>
      <c r="X121" s="412">
        <v>49.4</v>
      </c>
      <c r="Y121" s="412">
        <v>57.6</v>
      </c>
      <c r="Z121" s="413">
        <v>5.4</v>
      </c>
      <c r="AA121" s="413">
        <v>16.100000000000001</v>
      </c>
      <c r="AB121" s="413">
        <v>27.9</v>
      </c>
      <c r="AC121" s="411">
        <v>299</v>
      </c>
      <c r="AD121" s="411">
        <v>518</v>
      </c>
    </row>
    <row r="122" spans="1:30" ht="13.5" hidden="1" customHeight="1" outlineLevel="1">
      <c r="A122" s="410" t="s">
        <v>925</v>
      </c>
      <c r="B122" s="31" t="s">
        <v>910</v>
      </c>
      <c r="C122" s="31">
        <v>2</v>
      </c>
      <c r="D122" s="31">
        <v>6</v>
      </c>
      <c r="E122" s="31" t="s">
        <v>215</v>
      </c>
      <c r="F122" s="53">
        <v>1.5</v>
      </c>
      <c r="G122" s="411">
        <v>967</v>
      </c>
      <c r="H122" s="413">
        <v>3.94</v>
      </c>
      <c r="I122" s="413">
        <v>1.97</v>
      </c>
      <c r="J122" s="413">
        <v>4.5599999999999996</v>
      </c>
      <c r="K122" s="413">
        <v>2.2799999999999998</v>
      </c>
      <c r="L122" s="413">
        <v>5.18</v>
      </c>
      <c r="M122" s="413">
        <v>2.59</v>
      </c>
      <c r="N122" s="413">
        <v>5.96</v>
      </c>
      <c r="O122" s="413">
        <v>2.98</v>
      </c>
      <c r="P122" s="413">
        <v>35.78</v>
      </c>
      <c r="Q122" s="413">
        <v>17.89</v>
      </c>
      <c r="R122" s="53" t="s">
        <v>210</v>
      </c>
      <c r="S122" s="53" t="s">
        <v>194</v>
      </c>
      <c r="T122" s="412">
        <v>78.8</v>
      </c>
      <c r="U122" s="412">
        <v>80.8</v>
      </c>
      <c r="V122" s="412">
        <v>81.099999999999994</v>
      </c>
      <c r="W122" s="412">
        <v>41.5</v>
      </c>
      <c r="X122" s="412">
        <v>53.5</v>
      </c>
      <c r="Y122" s="412">
        <v>61.8</v>
      </c>
      <c r="Z122" s="413">
        <v>8.1</v>
      </c>
      <c r="AA122" s="413">
        <v>21.1</v>
      </c>
      <c r="AB122" s="413">
        <v>30.7</v>
      </c>
      <c r="AC122" s="411">
        <v>260</v>
      </c>
      <c r="AD122" s="411">
        <v>377</v>
      </c>
    </row>
    <row r="123" spans="1:30" ht="13.5" hidden="1" customHeight="1" outlineLevel="1">
      <c r="A123" s="410" t="s">
        <v>928</v>
      </c>
      <c r="B123" s="31" t="s">
        <v>910</v>
      </c>
      <c r="C123" s="31">
        <v>7.5</v>
      </c>
      <c r="D123" s="31">
        <v>2</v>
      </c>
      <c r="E123" s="31" t="s">
        <v>221</v>
      </c>
      <c r="F123" s="53">
        <v>5</v>
      </c>
      <c r="G123" s="411">
        <v>2948</v>
      </c>
      <c r="H123" s="413">
        <v>6.2</v>
      </c>
      <c r="I123" s="413">
        <v>3.1</v>
      </c>
      <c r="J123" s="413">
        <v>8.66</v>
      </c>
      <c r="K123" s="413">
        <v>4.33</v>
      </c>
      <c r="L123" s="413">
        <v>10.96</v>
      </c>
      <c r="M123" s="413">
        <v>5.48</v>
      </c>
      <c r="N123" s="413">
        <v>13.6</v>
      </c>
      <c r="O123" s="413">
        <v>6.8</v>
      </c>
      <c r="P123" s="413">
        <v>128</v>
      </c>
      <c r="Q123" s="413">
        <v>64</v>
      </c>
      <c r="R123" s="53" t="s">
        <v>210</v>
      </c>
      <c r="S123" s="53" t="s">
        <v>989</v>
      </c>
      <c r="T123" s="412">
        <v>87.422126780471899</v>
      </c>
      <c r="U123" s="412">
        <v>88.072034359030127</v>
      </c>
      <c r="V123" s="412">
        <v>87.9</v>
      </c>
      <c r="W123" s="412">
        <v>72.599999999999994</v>
      </c>
      <c r="X123" s="412">
        <v>83.12</v>
      </c>
      <c r="Y123" s="412">
        <v>88.1</v>
      </c>
      <c r="Z123" s="413">
        <v>8.93</v>
      </c>
      <c r="AA123" s="413">
        <v>24.021699999999999</v>
      </c>
      <c r="AB123" s="413">
        <v>36.255800000000001</v>
      </c>
      <c r="AC123" s="411">
        <v>269</v>
      </c>
      <c r="AD123" s="411">
        <v>406</v>
      </c>
    </row>
    <row r="124" spans="1:30" ht="13.5" hidden="1" customHeight="1" outlineLevel="1">
      <c r="A124" s="410" t="s">
        <v>929</v>
      </c>
      <c r="B124" s="31" t="s">
        <v>910</v>
      </c>
      <c r="C124" s="31">
        <v>10</v>
      </c>
      <c r="D124" s="31">
        <v>2</v>
      </c>
      <c r="E124" s="31" t="s">
        <v>224</v>
      </c>
      <c r="F124" s="53">
        <v>7.5</v>
      </c>
      <c r="G124" s="411">
        <v>2933</v>
      </c>
      <c r="H124" s="413">
        <v>8.44</v>
      </c>
      <c r="I124" s="413">
        <v>4.22</v>
      </c>
      <c r="J124" s="413">
        <v>12.34</v>
      </c>
      <c r="K124" s="413">
        <v>6.17</v>
      </c>
      <c r="L124" s="413">
        <v>15.98</v>
      </c>
      <c r="M124" s="413">
        <v>7.99</v>
      </c>
      <c r="N124" s="413">
        <v>20.2</v>
      </c>
      <c r="O124" s="413">
        <v>10.1</v>
      </c>
      <c r="P124" s="413">
        <v>168</v>
      </c>
      <c r="Q124" s="413">
        <v>84</v>
      </c>
      <c r="R124" s="53" t="s">
        <v>210</v>
      </c>
      <c r="S124" s="53" t="s">
        <v>989</v>
      </c>
      <c r="T124" s="412">
        <v>89.783387835186403</v>
      </c>
      <c r="U124" s="412">
        <v>89.773664704599966</v>
      </c>
      <c r="V124" s="412">
        <v>89.2</v>
      </c>
      <c r="W124" s="412">
        <v>75.400000000000006</v>
      </c>
      <c r="X124" s="412">
        <v>84.85</v>
      </c>
      <c r="Y124" s="412">
        <v>89</v>
      </c>
      <c r="Z124" s="413">
        <v>13.48</v>
      </c>
      <c r="AA124" s="413">
        <v>31.678000000000001</v>
      </c>
      <c r="AB124" s="413">
        <v>53.92</v>
      </c>
      <c r="AC124" s="411">
        <v>235</v>
      </c>
      <c r="AD124" s="411">
        <v>400</v>
      </c>
    </row>
    <row r="125" spans="1:30" ht="13.5" hidden="1" customHeight="1" outlineLevel="1">
      <c r="A125" s="410" t="s">
        <v>930</v>
      </c>
      <c r="B125" s="31" t="s">
        <v>910</v>
      </c>
      <c r="C125" s="31">
        <v>7.5</v>
      </c>
      <c r="D125" s="31">
        <v>4</v>
      </c>
      <c r="E125" s="31" t="s">
        <v>221</v>
      </c>
      <c r="F125" s="53">
        <v>5</v>
      </c>
      <c r="G125" s="411">
        <v>1473</v>
      </c>
      <c r="H125" s="413">
        <v>8.24</v>
      </c>
      <c r="I125" s="413">
        <v>4.12</v>
      </c>
      <c r="J125" s="413">
        <v>10.32</v>
      </c>
      <c r="K125" s="413">
        <v>5.16</v>
      </c>
      <c r="L125" s="413">
        <v>12.4</v>
      </c>
      <c r="M125" s="413">
        <v>6.2</v>
      </c>
      <c r="N125" s="413">
        <v>14.86</v>
      </c>
      <c r="O125" s="413">
        <v>7.43</v>
      </c>
      <c r="P125" s="413">
        <v>134</v>
      </c>
      <c r="Q125" s="413">
        <v>67</v>
      </c>
      <c r="R125" s="53" t="s">
        <v>210</v>
      </c>
      <c r="S125" s="53" t="s">
        <v>989</v>
      </c>
      <c r="T125" s="412">
        <v>86.846093750000009</v>
      </c>
      <c r="U125" s="412">
        <v>88.20815972222222</v>
      </c>
      <c r="V125" s="412">
        <v>88.4</v>
      </c>
      <c r="W125" s="412">
        <v>57.55</v>
      </c>
      <c r="X125" s="412">
        <v>70.81</v>
      </c>
      <c r="Y125" s="412">
        <v>78.569999999999993</v>
      </c>
      <c r="Z125" s="413">
        <v>17.829999999999998</v>
      </c>
      <c r="AA125" s="413">
        <v>51.172099999999993</v>
      </c>
      <c r="AB125" s="413">
        <v>60.8003</v>
      </c>
      <c r="AC125" s="411">
        <v>287</v>
      </c>
      <c r="AD125" s="411">
        <v>341</v>
      </c>
    </row>
    <row r="126" spans="1:30" ht="13.5" hidden="1" customHeight="1" outlineLevel="1">
      <c r="A126" s="410" t="s">
        <v>931</v>
      </c>
      <c r="B126" s="31" t="s">
        <v>910</v>
      </c>
      <c r="C126" s="31">
        <v>10</v>
      </c>
      <c r="D126" s="31">
        <v>4</v>
      </c>
      <c r="E126" s="31" t="s">
        <v>224</v>
      </c>
      <c r="F126" s="53">
        <v>7.5</v>
      </c>
      <c r="G126" s="411">
        <v>1467</v>
      </c>
      <c r="H126" s="413">
        <v>16.579999999999998</v>
      </c>
      <c r="I126" s="413">
        <v>8.2899999999999991</v>
      </c>
      <c r="J126" s="413">
        <v>18.079999999999998</v>
      </c>
      <c r="K126" s="413">
        <v>9.0399999999999991</v>
      </c>
      <c r="L126" s="413">
        <v>20.84</v>
      </c>
      <c r="M126" s="413">
        <v>10.42</v>
      </c>
      <c r="N126" s="413">
        <v>24.88</v>
      </c>
      <c r="O126" s="413">
        <v>12.44</v>
      </c>
      <c r="P126" s="413">
        <v>164</v>
      </c>
      <c r="Q126" s="413">
        <v>82</v>
      </c>
      <c r="R126" s="53" t="s">
        <v>193</v>
      </c>
      <c r="S126" s="53" t="s">
        <v>989</v>
      </c>
      <c r="T126" s="412">
        <v>88.183865656898249</v>
      </c>
      <c r="U126" s="412">
        <v>89.659005597629232</v>
      </c>
      <c r="V126" s="412">
        <v>89.6</v>
      </c>
      <c r="W126" s="412">
        <v>49.8</v>
      </c>
      <c r="X126" s="412">
        <v>63.76</v>
      </c>
      <c r="Y126" s="412">
        <v>71.260000000000005</v>
      </c>
      <c r="Z126" s="413">
        <v>26.86</v>
      </c>
      <c r="AA126" s="413">
        <v>62.583800000000004</v>
      </c>
      <c r="AB126" s="413">
        <v>134.30000000000001</v>
      </c>
      <c r="AC126" s="411">
        <v>233</v>
      </c>
      <c r="AD126" s="411">
        <v>500</v>
      </c>
    </row>
    <row r="127" spans="1:30" ht="13.5" hidden="1" customHeight="1" outlineLevel="1">
      <c r="A127" s="410" t="s">
        <v>932</v>
      </c>
      <c r="B127" s="31" t="s">
        <v>910</v>
      </c>
      <c r="C127" s="31">
        <v>3</v>
      </c>
      <c r="D127" s="31">
        <v>6</v>
      </c>
      <c r="E127" s="31" t="s">
        <v>221</v>
      </c>
      <c r="F127" s="53">
        <v>2</v>
      </c>
      <c r="G127" s="411">
        <v>982</v>
      </c>
      <c r="H127" s="413">
        <v>5.34</v>
      </c>
      <c r="I127" s="413">
        <v>2.67</v>
      </c>
      <c r="J127" s="413">
        <v>5.98</v>
      </c>
      <c r="K127" s="413">
        <v>2.99</v>
      </c>
      <c r="L127" s="413">
        <v>6.66</v>
      </c>
      <c r="M127" s="413">
        <v>3.33</v>
      </c>
      <c r="N127" s="413">
        <v>7.52</v>
      </c>
      <c r="O127" s="413">
        <v>3.76</v>
      </c>
      <c r="P127" s="413">
        <v>63.14</v>
      </c>
      <c r="Q127" s="413">
        <v>31.57</v>
      </c>
      <c r="R127" s="53" t="s">
        <v>202</v>
      </c>
      <c r="S127" s="53" t="s">
        <v>194</v>
      </c>
      <c r="T127" s="412">
        <v>79.099999999999994</v>
      </c>
      <c r="U127" s="412">
        <v>81.7</v>
      </c>
      <c r="V127" s="412">
        <v>82.5</v>
      </c>
      <c r="W127" s="412">
        <v>41.9</v>
      </c>
      <c r="X127" s="412">
        <v>54.8</v>
      </c>
      <c r="Y127" s="412">
        <v>64.099999999999994</v>
      </c>
      <c r="Z127" s="413">
        <v>10.7</v>
      </c>
      <c r="AA127" s="413">
        <v>38.9</v>
      </c>
      <c r="AB127" s="413">
        <v>71.7</v>
      </c>
      <c r="AC127" s="411">
        <v>363</v>
      </c>
      <c r="AD127" s="411">
        <v>670</v>
      </c>
    </row>
    <row r="128" spans="1:30" ht="13.5" hidden="1" customHeight="1" outlineLevel="1">
      <c r="A128" s="410" t="s">
        <v>933</v>
      </c>
      <c r="B128" s="31" t="s">
        <v>910</v>
      </c>
      <c r="C128" s="31">
        <v>5</v>
      </c>
      <c r="D128" s="31">
        <v>6</v>
      </c>
      <c r="E128" s="31" t="s">
        <v>224</v>
      </c>
      <c r="F128" s="53">
        <v>3</v>
      </c>
      <c r="G128" s="411">
        <v>978</v>
      </c>
      <c r="H128" s="413">
        <v>7.42</v>
      </c>
      <c r="I128" s="413">
        <v>3.71</v>
      </c>
      <c r="J128" s="413">
        <v>8.4600000000000009</v>
      </c>
      <c r="K128" s="413">
        <v>4.2300000000000004</v>
      </c>
      <c r="L128" s="413">
        <v>9.52</v>
      </c>
      <c r="M128" s="413">
        <v>4.76</v>
      </c>
      <c r="N128" s="413">
        <v>10.86</v>
      </c>
      <c r="O128" s="413">
        <v>5.43</v>
      </c>
      <c r="P128" s="413">
        <v>87.4</v>
      </c>
      <c r="Q128" s="413">
        <v>43.7</v>
      </c>
      <c r="R128" s="53" t="s">
        <v>202</v>
      </c>
      <c r="S128" s="53" t="s">
        <v>194</v>
      </c>
      <c r="T128" s="412">
        <v>81.099999999999994</v>
      </c>
      <c r="U128" s="412">
        <v>83.6</v>
      </c>
      <c r="V128" s="412">
        <v>84.4</v>
      </c>
      <c r="W128" s="412">
        <v>45</v>
      </c>
      <c r="X128" s="412">
        <v>58.2</v>
      </c>
      <c r="Y128" s="412">
        <v>67.400000000000006</v>
      </c>
      <c r="Z128" s="413">
        <v>16.2</v>
      </c>
      <c r="AA128" s="413">
        <v>56.6</v>
      </c>
      <c r="AB128" s="413">
        <v>110.3</v>
      </c>
      <c r="AC128" s="411">
        <v>349</v>
      </c>
      <c r="AD128" s="411">
        <v>680</v>
      </c>
    </row>
    <row r="129" spans="1:30" ht="13.5" hidden="1" customHeight="1" outlineLevel="1">
      <c r="A129" s="410" t="s">
        <v>936</v>
      </c>
      <c r="B129" s="31" t="s">
        <v>910</v>
      </c>
      <c r="C129" s="31">
        <v>15</v>
      </c>
      <c r="D129" s="31">
        <v>2</v>
      </c>
      <c r="E129" s="31" t="s">
        <v>230</v>
      </c>
      <c r="F129" s="53">
        <v>10</v>
      </c>
      <c r="G129" s="411">
        <v>2960</v>
      </c>
      <c r="H129" s="413">
        <v>9.56</v>
      </c>
      <c r="I129" s="413">
        <v>4.78</v>
      </c>
      <c r="J129" s="413">
        <v>15.74</v>
      </c>
      <c r="K129" s="413">
        <v>7.87</v>
      </c>
      <c r="L129" s="413">
        <v>20.7</v>
      </c>
      <c r="M129" s="413">
        <v>10.35</v>
      </c>
      <c r="N129" s="413">
        <v>26.2</v>
      </c>
      <c r="O129" s="413">
        <v>13.1</v>
      </c>
      <c r="P129" s="413">
        <v>240.4</v>
      </c>
      <c r="Q129" s="413">
        <v>120.2</v>
      </c>
      <c r="R129" s="53" t="s">
        <v>210</v>
      </c>
      <c r="S129" s="53" t="s">
        <v>989</v>
      </c>
      <c r="T129" s="412">
        <v>87.3</v>
      </c>
      <c r="U129" s="412">
        <v>89.4</v>
      </c>
      <c r="V129" s="412">
        <v>90.1</v>
      </c>
      <c r="W129" s="412">
        <v>76.599999999999994</v>
      </c>
      <c r="X129" s="412">
        <v>85.4</v>
      </c>
      <c r="Y129" s="412">
        <v>89.3</v>
      </c>
      <c r="Z129" s="413">
        <v>17.75</v>
      </c>
      <c r="AA129" s="413">
        <v>81.22</v>
      </c>
      <c r="AB129" s="413">
        <v>118.08</v>
      </c>
      <c r="AC129" s="411">
        <v>458</v>
      </c>
      <c r="AD129" s="411">
        <v>665</v>
      </c>
    </row>
    <row r="130" spans="1:30" ht="13.5" hidden="1" customHeight="1" outlineLevel="1">
      <c r="A130" s="410" t="s">
        <v>937</v>
      </c>
      <c r="B130" s="31" t="s">
        <v>910</v>
      </c>
      <c r="C130" s="31">
        <v>20</v>
      </c>
      <c r="D130" s="31">
        <v>2</v>
      </c>
      <c r="E130" s="31" t="s">
        <v>233</v>
      </c>
      <c r="F130" s="53">
        <v>15</v>
      </c>
      <c r="G130" s="411">
        <v>2935</v>
      </c>
      <c r="H130" s="413">
        <v>10</v>
      </c>
      <c r="I130" s="413">
        <v>5</v>
      </c>
      <c r="J130" s="413">
        <v>20.6</v>
      </c>
      <c r="K130" s="413">
        <v>10.3</v>
      </c>
      <c r="L130" s="413">
        <v>28.8</v>
      </c>
      <c r="M130" s="413">
        <v>14.4</v>
      </c>
      <c r="N130" s="413">
        <v>37.799999999999997</v>
      </c>
      <c r="O130" s="413">
        <v>18.899999999999999</v>
      </c>
      <c r="P130" s="413">
        <v>266.60000000000002</v>
      </c>
      <c r="Q130" s="413">
        <v>133.30000000000001</v>
      </c>
      <c r="R130" s="53" t="s">
        <v>231</v>
      </c>
      <c r="S130" s="53" t="s">
        <v>194</v>
      </c>
      <c r="T130" s="412">
        <v>91.7</v>
      </c>
      <c r="U130" s="412">
        <v>91.9</v>
      </c>
      <c r="V130" s="412">
        <v>91.2</v>
      </c>
      <c r="W130" s="412">
        <v>84.2</v>
      </c>
      <c r="X130" s="412">
        <v>90</v>
      </c>
      <c r="Y130" s="412">
        <v>92.1</v>
      </c>
      <c r="Z130" s="413">
        <v>26.85</v>
      </c>
      <c r="AA130" s="413">
        <v>60.3</v>
      </c>
      <c r="AB130" s="413">
        <v>88.52</v>
      </c>
      <c r="AC130" s="411">
        <v>225</v>
      </c>
      <c r="AD130" s="411">
        <v>330</v>
      </c>
    </row>
    <row r="131" spans="1:30" ht="13.5" hidden="1" customHeight="1" outlineLevel="1">
      <c r="A131" s="410" t="s">
        <v>938</v>
      </c>
      <c r="B131" s="31" t="s">
        <v>910</v>
      </c>
      <c r="C131" s="31">
        <v>15</v>
      </c>
      <c r="D131" s="31">
        <v>4</v>
      </c>
      <c r="E131" s="31" t="s">
        <v>230</v>
      </c>
      <c r="F131" s="53">
        <v>10</v>
      </c>
      <c r="G131" s="411">
        <v>1479.26</v>
      </c>
      <c r="H131" s="413">
        <v>20.98</v>
      </c>
      <c r="I131" s="413">
        <v>10.49</v>
      </c>
      <c r="J131" s="413">
        <v>24.411548648682576</v>
      </c>
      <c r="K131" s="413">
        <v>12.205774324341288</v>
      </c>
      <c r="L131" s="413">
        <v>28.022544970689022</v>
      </c>
      <c r="M131" s="413">
        <v>14.011272485344511</v>
      </c>
      <c r="N131" s="413">
        <v>32.541679324152994</v>
      </c>
      <c r="O131" s="413">
        <v>16.270839662076497</v>
      </c>
      <c r="P131" s="413">
        <v>228</v>
      </c>
      <c r="Q131" s="413">
        <v>114</v>
      </c>
      <c r="R131" s="53" t="s">
        <v>213</v>
      </c>
      <c r="S131" s="53" t="s">
        <v>989</v>
      </c>
      <c r="T131" s="412">
        <v>87.96</v>
      </c>
      <c r="U131" s="412">
        <v>89.84</v>
      </c>
      <c r="V131" s="412">
        <v>90.4</v>
      </c>
      <c r="W131" s="412">
        <v>49.02</v>
      </c>
      <c r="X131" s="412">
        <v>62.709000000000003</v>
      </c>
      <c r="Y131" s="412">
        <v>71.564736567553467</v>
      </c>
      <c r="Z131" s="413">
        <v>35.520985920000001</v>
      </c>
      <c r="AA131" s="413">
        <v>92.354563392000003</v>
      </c>
      <c r="AB131" s="413">
        <v>131.427647904</v>
      </c>
      <c r="AC131" s="411">
        <v>260</v>
      </c>
      <c r="AD131" s="411">
        <v>370</v>
      </c>
    </row>
    <row r="132" spans="1:30" ht="13.5" hidden="1" customHeight="1" outlineLevel="1">
      <c r="A132" s="410" t="s">
        <v>939</v>
      </c>
      <c r="B132" s="31" t="s">
        <v>910</v>
      </c>
      <c r="C132" s="31">
        <v>20</v>
      </c>
      <c r="D132" s="31">
        <v>4</v>
      </c>
      <c r="E132" s="31" t="s">
        <v>233</v>
      </c>
      <c r="F132" s="53">
        <v>15</v>
      </c>
      <c r="G132" s="411">
        <v>1475</v>
      </c>
      <c r="H132" s="413">
        <v>25.2</v>
      </c>
      <c r="I132" s="413">
        <v>12.6</v>
      </c>
      <c r="J132" s="413">
        <v>31</v>
      </c>
      <c r="K132" s="413">
        <v>15.5</v>
      </c>
      <c r="L132" s="413">
        <v>37.200000000000003</v>
      </c>
      <c r="M132" s="413">
        <v>18.600000000000001</v>
      </c>
      <c r="N132" s="413">
        <v>42.6</v>
      </c>
      <c r="O132" s="413">
        <v>21.3</v>
      </c>
      <c r="P132" s="413">
        <v>337</v>
      </c>
      <c r="Q132" s="413">
        <v>168.5</v>
      </c>
      <c r="R132" s="53" t="s">
        <v>213</v>
      </c>
      <c r="S132" s="53" t="s">
        <v>989</v>
      </c>
      <c r="T132" s="412">
        <v>90.32062298603654</v>
      </c>
      <c r="U132" s="412">
        <v>91.303437164339428</v>
      </c>
      <c r="V132" s="412">
        <v>91.5</v>
      </c>
      <c r="W132" s="412">
        <v>56.8</v>
      </c>
      <c r="X132" s="412">
        <v>70.2</v>
      </c>
      <c r="Y132" s="412">
        <v>81.400000000000006</v>
      </c>
      <c r="Z132" s="413">
        <v>53.399488800000007</v>
      </c>
      <c r="AA132" s="413">
        <v>159.7559292</v>
      </c>
      <c r="AB132" s="413">
        <v>185.5705992</v>
      </c>
      <c r="AC132" s="411">
        <v>299.17127071823199</v>
      </c>
      <c r="AD132" s="411">
        <v>347.5138121546961</v>
      </c>
    </row>
    <row r="133" spans="1:30" ht="13.5" hidden="1" customHeight="1" outlineLevel="1">
      <c r="A133" s="410" t="s">
        <v>940</v>
      </c>
      <c r="B133" s="31" t="s">
        <v>910</v>
      </c>
      <c r="C133" s="31">
        <v>7.5</v>
      </c>
      <c r="D133" s="31">
        <v>6</v>
      </c>
      <c r="E133" s="31" t="s">
        <v>230</v>
      </c>
      <c r="F133" s="53">
        <v>5</v>
      </c>
      <c r="G133" s="411">
        <v>984</v>
      </c>
      <c r="H133" s="413">
        <v>11.44</v>
      </c>
      <c r="I133" s="413">
        <v>5.72</v>
      </c>
      <c r="J133" s="413">
        <v>13.009465020576116</v>
      </c>
      <c r="K133" s="413">
        <v>6.5047325102880578</v>
      </c>
      <c r="L133" s="413">
        <v>14.900617283950599</v>
      </c>
      <c r="M133" s="413">
        <v>7.4503086419752993</v>
      </c>
      <c r="N133" s="413">
        <v>17.239999999999998</v>
      </c>
      <c r="O133" s="413">
        <v>8.6199999999999992</v>
      </c>
      <c r="P133" s="413">
        <v>128.19999999999999</v>
      </c>
      <c r="Q133" s="413">
        <v>64.099999999999994</v>
      </c>
      <c r="R133" s="53" t="s">
        <v>210</v>
      </c>
      <c r="S133" s="53" t="s">
        <v>194</v>
      </c>
      <c r="T133" s="412">
        <v>84.566248636859328</v>
      </c>
      <c r="U133" s="412">
        <v>86.198146128680477</v>
      </c>
      <c r="V133" s="412">
        <v>86.5</v>
      </c>
      <c r="W133" s="412">
        <v>46.033307907449789</v>
      </c>
      <c r="X133" s="412">
        <v>59.154144419018564</v>
      </c>
      <c r="Y133" s="412">
        <v>67.849999999999994</v>
      </c>
      <c r="Z133" s="413">
        <v>26.707120020000001</v>
      </c>
      <c r="AA133" s="413">
        <v>67.961608314894008</v>
      </c>
      <c r="AB133" s="413">
        <v>101.39892257993401</v>
      </c>
      <c r="AC133" s="411">
        <v>254.47</v>
      </c>
      <c r="AD133" s="411">
        <v>379.67</v>
      </c>
    </row>
    <row r="134" spans="1:30" ht="13.5" hidden="1" customHeight="1" outlineLevel="1">
      <c r="A134" s="410" t="s">
        <v>941</v>
      </c>
      <c r="B134" s="31" t="s">
        <v>910</v>
      </c>
      <c r="C134" s="31">
        <v>10</v>
      </c>
      <c r="D134" s="31">
        <v>6</v>
      </c>
      <c r="E134" s="31" t="s">
        <v>233</v>
      </c>
      <c r="F134" s="53">
        <v>7.5</v>
      </c>
      <c r="G134" s="411">
        <v>982</v>
      </c>
      <c r="H134" s="413">
        <v>14.5</v>
      </c>
      <c r="I134" s="413">
        <v>7.25</v>
      </c>
      <c r="J134" s="413">
        <v>18.165000000000003</v>
      </c>
      <c r="K134" s="413">
        <v>9.0825000000000014</v>
      </c>
      <c r="L134" s="413">
        <v>21.230999999999998</v>
      </c>
      <c r="M134" s="413">
        <v>10.615499999999999</v>
      </c>
      <c r="N134" s="413">
        <v>25</v>
      </c>
      <c r="O134" s="413">
        <v>12.5</v>
      </c>
      <c r="P134" s="413">
        <v>169.7</v>
      </c>
      <c r="Q134" s="413">
        <v>84.85</v>
      </c>
      <c r="R134" s="53" t="s">
        <v>213</v>
      </c>
      <c r="S134" s="53" t="s">
        <v>194</v>
      </c>
      <c r="T134" s="412">
        <v>86.937548018878289</v>
      </c>
      <c r="U134" s="412">
        <v>88.125562506859836</v>
      </c>
      <c r="V134" s="412">
        <v>88</v>
      </c>
      <c r="W134" s="412">
        <v>49.148677379480844</v>
      </c>
      <c r="X134" s="412">
        <v>62.260679851668726</v>
      </c>
      <c r="Y134" s="412">
        <v>70.599999999999994</v>
      </c>
      <c r="Z134" s="413">
        <v>40.115997180000001</v>
      </c>
      <c r="AA134" s="413">
        <v>96.061766847228</v>
      </c>
      <c r="AB134" s="413">
        <v>140.61459331533601</v>
      </c>
      <c r="AC134" s="411">
        <v>239.46</v>
      </c>
      <c r="AD134" s="411">
        <v>350.52</v>
      </c>
    </row>
    <row r="135" spans="1:30" ht="13.5" hidden="1" customHeight="1" outlineLevel="1">
      <c r="A135" s="410" t="s">
        <v>944</v>
      </c>
      <c r="B135" s="31" t="s">
        <v>910</v>
      </c>
      <c r="C135" s="31">
        <v>25</v>
      </c>
      <c r="D135" s="31">
        <v>4</v>
      </c>
      <c r="E135" s="31" t="s">
        <v>298</v>
      </c>
      <c r="F135" s="53">
        <v>20</v>
      </c>
      <c r="G135" s="411">
        <v>1479.77</v>
      </c>
      <c r="H135" s="413">
        <v>24.12</v>
      </c>
      <c r="I135" s="413">
        <v>12.06</v>
      </c>
      <c r="J135" s="413">
        <v>34.571694374335124</v>
      </c>
      <c r="K135" s="413">
        <v>17.285847187167562</v>
      </c>
      <c r="L135" s="413">
        <v>42.832247971464923</v>
      </c>
      <c r="M135" s="413">
        <v>21.416123985732462</v>
      </c>
      <c r="N135" s="413">
        <v>55.939358795185747</v>
      </c>
      <c r="O135" s="413">
        <v>27.969679397592873</v>
      </c>
      <c r="P135" s="413">
        <v>384.8</v>
      </c>
      <c r="Q135" s="413">
        <v>192.4</v>
      </c>
      <c r="R135" s="53" t="s">
        <v>222</v>
      </c>
      <c r="S135" s="53" t="s">
        <v>989</v>
      </c>
      <c r="T135" s="412">
        <v>91.858999999999995</v>
      </c>
      <c r="U135" s="412">
        <v>92.57</v>
      </c>
      <c r="V135" s="412">
        <v>92.1</v>
      </c>
      <c r="W135" s="412">
        <v>66.55</v>
      </c>
      <c r="X135" s="412">
        <v>79.959999999999994</v>
      </c>
      <c r="Y135" s="412">
        <v>82.070241350612278</v>
      </c>
      <c r="Z135" s="413">
        <v>70.953464400000001</v>
      </c>
      <c r="AA135" s="413">
        <v>152.54994846</v>
      </c>
      <c r="AB135" s="413">
        <v>237.69410574</v>
      </c>
      <c r="AC135" s="411">
        <v>215</v>
      </c>
      <c r="AD135" s="411">
        <v>335</v>
      </c>
    </row>
    <row r="136" spans="1:30" ht="13.5" hidden="1" customHeight="1" outlineLevel="1">
      <c r="A136" s="410" t="s">
        <v>946</v>
      </c>
      <c r="B136" s="31" t="s">
        <v>910</v>
      </c>
      <c r="C136" s="31">
        <v>30</v>
      </c>
      <c r="D136" s="31">
        <v>4</v>
      </c>
      <c r="E136" s="31" t="s">
        <v>302</v>
      </c>
      <c r="F136" s="53">
        <v>25</v>
      </c>
      <c r="G136" s="411">
        <v>1475.6497999999999</v>
      </c>
      <c r="H136" s="413">
        <v>28.347999999999999</v>
      </c>
      <c r="I136" s="413">
        <v>14.173999999999999</v>
      </c>
      <c r="J136" s="413">
        <v>42.24</v>
      </c>
      <c r="K136" s="413">
        <v>21.12</v>
      </c>
      <c r="L136" s="413">
        <v>54.82</v>
      </c>
      <c r="M136" s="413">
        <v>27.41</v>
      </c>
      <c r="N136" s="413">
        <v>69.52</v>
      </c>
      <c r="O136" s="413">
        <v>34.76</v>
      </c>
      <c r="P136" s="413">
        <v>461.58</v>
      </c>
      <c r="Q136" s="413">
        <v>230.79</v>
      </c>
      <c r="R136" s="53" t="s">
        <v>222</v>
      </c>
      <c r="S136" s="53" t="s">
        <v>194</v>
      </c>
      <c r="T136" s="412">
        <v>93.08</v>
      </c>
      <c r="U136" s="412">
        <v>93.31</v>
      </c>
      <c r="V136" s="412">
        <v>92.6</v>
      </c>
      <c r="W136" s="412">
        <v>67.819999999999993</v>
      </c>
      <c r="X136" s="412">
        <v>78.22</v>
      </c>
      <c r="Y136" s="412">
        <v>82.87</v>
      </c>
      <c r="Z136" s="413">
        <v>88.989067986000009</v>
      </c>
      <c r="AA136" s="413">
        <v>179.08160041502643</v>
      </c>
      <c r="AB136" s="413">
        <v>278.26881559222198</v>
      </c>
      <c r="AC136" s="411">
        <v>201.24</v>
      </c>
      <c r="AD136" s="411">
        <v>312.7</v>
      </c>
    </row>
    <row r="137" spans="1:30" ht="13.5" hidden="1" customHeight="1" outlineLevel="1">
      <c r="A137" s="410" t="s">
        <v>947</v>
      </c>
      <c r="B137" s="31" t="s">
        <v>910</v>
      </c>
      <c r="C137" s="31">
        <v>15</v>
      </c>
      <c r="D137" s="31">
        <v>6</v>
      </c>
      <c r="E137" s="31" t="s">
        <v>298</v>
      </c>
      <c r="F137" s="53">
        <v>10</v>
      </c>
      <c r="G137" s="411">
        <v>989</v>
      </c>
      <c r="H137" s="413">
        <v>25.9</v>
      </c>
      <c r="I137" s="413">
        <v>12.95</v>
      </c>
      <c r="J137" s="413">
        <v>29.2</v>
      </c>
      <c r="K137" s="413">
        <v>14.6</v>
      </c>
      <c r="L137" s="413">
        <v>31.68</v>
      </c>
      <c r="M137" s="413">
        <v>15.84</v>
      </c>
      <c r="N137" s="413">
        <v>36.32</v>
      </c>
      <c r="O137" s="413">
        <v>18.16</v>
      </c>
      <c r="P137" s="413">
        <v>242</v>
      </c>
      <c r="Q137" s="413">
        <v>121</v>
      </c>
      <c r="R137" s="53" t="s">
        <v>210</v>
      </c>
      <c r="S137" s="53" t="s">
        <v>989</v>
      </c>
      <c r="T137" s="412">
        <v>86.242367906066534</v>
      </c>
      <c r="U137" s="412">
        <v>88.557534246575329</v>
      </c>
      <c r="V137" s="412">
        <v>89.1</v>
      </c>
      <c r="W137" s="412">
        <v>41.4</v>
      </c>
      <c r="X137" s="412">
        <v>55.8</v>
      </c>
      <c r="Y137" s="412">
        <v>64.5</v>
      </c>
      <c r="Z137" s="413">
        <v>72</v>
      </c>
      <c r="AA137" s="413">
        <v>159.12</v>
      </c>
      <c r="AB137" s="413">
        <v>242.64</v>
      </c>
      <c r="AC137" s="411">
        <v>221</v>
      </c>
      <c r="AD137" s="411">
        <v>337</v>
      </c>
    </row>
    <row r="138" spans="1:30" ht="13.5" hidden="1" customHeight="1" outlineLevel="1">
      <c r="A138" s="410" t="s">
        <v>948</v>
      </c>
      <c r="B138" s="31" t="s">
        <v>910</v>
      </c>
      <c r="C138" s="31">
        <v>20</v>
      </c>
      <c r="D138" s="31">
        <v>6</v>
      </c>
      <c r="E138" s="31" t="s">
        <v>302</v>
      </c>
      <c r="F138" s="53">
        <v>15</v>
      </c>
      <c r="G138" s="411">
        <v>985</v>
      </c>
      <c r="H138" s="413">
        <v>26.12</v>
      </c>
      <c r="I138" s="413">
        <v>13.06</v>
      </c>
      <c r="J138" s="413">
        <v>33.1</v>
      </c>
      <c r="K138" s="413">
        <v>16.55</v>
      </c>
      <c r="L138" s="413">
        <v>39.9</v>
      </c>
      <c r="M138" s="413">
        <v>19.95</v>
      </c>
      <c r="N138" s="413">
        <v>48.22</v>
      </c>
      <c r="O138" s="413">
        <v>24.11</v>
      </c>
      <c r="P138" s="413">
        <v>322</v>
      </c>
      <c r="Q138" s="413">
        <v>161</v>
      </c>
      <c r="R138" s="53" t="s">
        <v>213</v>
      </c>
      <c r="S138" s="53" t="s">
        <v>989</v>
      </c>
      <c r="T138" s="412">
        <v>89.451700680272111</v>
      </c>
      <c r="U138" s="412">
        <v>90.436507936507937</v>
      </c>
      <c r="V138" s="412">
        <v>90.3</v>
      </c>
      <c r="W138" s="412">
        <v>53.2</v>
      </c>
      <c r="X138" s="412">
        <v>65.430000000000007</v>
      </c>
      <c r="Y138" s="412">
        <v>72.3</v>
      </c>
      <c r="Z138" s="413">
        <v>108.5</v>
      </c>
      <c r="AA138" s="413">
        <v>244.125</v>
      </c>
      <c r="AB138" s="413">
        <v>310.31</v>
      </c>
      <c r="AC138" s="411">
        <v>225</v>
      </c>
      <c r="AD138" s="411">
        <v>286</v>
      </c>
    </row>
    <row r="139" spans="1:30" ht="13.5" hidden="1" customHeight="1" outlineLevel="1">
      <c r="A139" s="410" t="s">
        <v>952</v>
      </c>
      <c r="B139" s="31" t="s">
        <v>910</v>
      </c>
      <c r="C139" s="31">
        <v>25</v>
      </c>
      <c r="D139" s="31">
        <v>2</v>
      </c>
      <c r="E139" s="31" t="s">
        <v>308</v>
      </c>
      <c r="F139" s="53">
        <v>20</v>
      </c>
      <c r="G139" s="411">
        <v>2949</v>
      </c>
      <c r="H139" s="413">
        <v>24.02</v>
      </c>
      <c r="I139" s="413">
        <v>12.01</v>
      </c>
      <c r="J139" s="413">
        <v>34.799999999999997</v>
      </c>
      <c r="K139" s="413">
        <v>17.399999999999999</v>
      </c>
      <c r="L139" s="413">
        <v>43.04</v>
      </c>
      <c r="M139" s="413">
        <v>21.52</v>
      </c>
      <c r="N139" s="413">
        <v>55.26</v>
      </c>
      <c r="O139" s="413">
        <v>27.63</v>
      </c>
      <c r="P139" s="413">
        <v>351.64</v>
      </c>
      <c r="Q139" s="413">
        <v>175.82</v>
      </c>
      <c r="R139" s="53" t="s">
        <v>231</v>
      </c>
      <c r="S139" s="53" t="s">
        <v>194</v>
      </c>
      <c r="T139" s="412">
        <v>87.977973101768498</v>
      </c>
      <c r="U139" s="412">
        <v>89.320999682304347</v>
      </c>
      <c r="V139" s="412">
        <v>91.9</v>
      </c>
      <c r="W139" s="412">
        <v>68.400000000000006</v>
      </c>
      <c r="X139" s="412">
        <v>81.8</v>
      </c>
      <c r="Y139" s="412">
        <v>85.2</v>
      </c>
      <c r="Z139" s="413">
        <v>35.631620220000002</v>
      </c>
      <c r="AA139" s="413">
        <v>53.510123100000001</v>
      </c>
      <c r="AB139" s="413">
        <v>109.38044460000002</v>
      </c>
      <c r="AC139" s="411">
        <v>150.17594700890083</v>
      </c>
      <c r="AD139" s="411">
        <v>306.97578141171601</v>
      </c>
    </row>
    <row r="140" spans="1:30" ht="13.5" hidden="1" customHeight="1" outlineLevel="1">
      <c r="A140" s="410" t="s">
        <v>953</v>
      </c>
      <c r="B140" s="31" t="s">
        <v>910</v>
      </c>
      <c r="C140" s="31">
        <v>30</v>
      </c>
      <c r="D140" s="31">
        <v>2</v>
      </c>
      <c r="E140" s="31" t="s">
        <v>310</v>
      </c>
      <c r="F140" s="53">
        <v>25</v>
      </c>
      <c r="G140" s="411">
        <v>2949</v>
      </c>
      <c r="H140" s="413">
        <v>27.44</v>
      </c>
      <c r="I140" s="413">
        <v>13.72</v>
      </c>
      <c r="J140" s="413">
        <v>39.380000000000003</v>
      </c>
      <c r="K140" s="413">
        <v>19.690000000000001</v>
      </c>
      <c r="L140" s="413">
        <v>52.26</v>
      </c>
      <c r="M140" s="413">
        <v>26.13</v>
      </c>
      <c r="N140" s="413">
        <v>66.98</v>
      </c>
      <c r="O140" s="413">
        <v>33.49</v>
      </c>
      <c r="P140" s="413">
        <v>463.2</v>
      </c>
      <c r="Q140" s="413">
        <v>231.6</v>
      </c>
      <c r="R140" s="53" t="s">
        <v>222</v>
      </c>
      <c r="S140" s="53" t="s">
        <v>989</v>
      </c>
      <c r="T140" s="412">
        <v>92.758834951456308</v>
      </c>
      <c r="U140" s="412">
        <v>93.097734627831727</v>
      </c>
      <c r="V140" s="412">
        <v>92.4</v>
      </c>
      <c r="W140" s="412">
        <v>73.42</v>
      </c>
      <c r="X140" s="412">
        <v>82.69</v>
      </c>
      <c r="Y140" s="412">
        <v>86.7</v>
      </c>
      <c r="Z140" s="413">
        <v>44.541369180000004</v>
      </c>
      <c r="AA140" s="413">
        <v>74.493762000000004</v>
      </c>
      <c r="AB140" s="413">
        <v>131.50730460000003</v>
      </c>
      <c r="AC140" s="411">
        <v>167.24623282000331</v>
      </c>
      <c r="AD140" s="411">
        <v>295.24755754263953</v>
      </c>
    </row>
    <row r="141" spans="1:30" ht="13.5" hidden="1" customHeight="1" outlineLevel="1">
      <c r="A141" s="410" t="s">
        <v>954</v>
      </c>
      <c r="B141" s="31" t="s">
        <v>910</v>
      </c>
      <c r="C141" s="31">
        <v>25</v>
      </c>
      <c r="D141" s="31">
        <v>4</v>
      </c>
      <c r="E141" s="31" t="s">
        <v>308</v>
      </c>
      <c r="F141" s="53">
        <v>20</v>
      </c>
      <c r="G141" s="411">
        <v>1479.77</v>
      </c>
      <c r="H141" s="413">
        <v>24.12</v>
      </c>
      <c r="I141" s="413">
        <v>12.06</v>
      </c>
      <c r="J141" s="413">
        <v>34.571694374335124</v>
      </c>
      <c r="K141" s="413">
        <v>17.285847187167562</v>
      </c>
      <c r="L141" s="413">
        <v>42.832247971464923</v>
      </c>
      <c r="M141" s="413">
        <v>21.416123985732462</v>
      </c>
      <c r="N141" s="413">
        <v>55.939358795185747</v>
      </c>
      <c r="O141" s="413">
        <v>27.969679397592873</v>
      </c>
      <c r="P141" s="413">
        <v>384.8</v>
      </c>
      <c r="Q141" s="413">
        <v>192.4</v>
      </c>
      <c r="R141" s="53" t="s">
        <v>222</v>
      </c>
      <c r="S141" s="53" t="s">
        <v>989</v>
      </c>
      <c r="T141" s="412">
        <v>91.858999999999995</v>
      </c>
      <c r="U141" s="412">
        <v>92.57</v>
      </c>
      <c r="V141" s="412">
        <v>92.1</v>
      </c>
      <c r="W141" s="412">
        <v>66.55</v>
      </c>
      <c r="X141" s="412">
        <v>79.959999999999994</v>
      </c>
      <c r="Y141" s="412">
        <v>82.070241350612278</v>
      </c>
      <c r="Z141" s="413">
        <v>70.953464400000001</v>
      </c>
      <c r="AA141" s="413">
        <v>152.54994846</v>
      </c>
      <c r="AB141" s="413">
        <v>237.69410574</v>
      </c>
      <c r="AC141" s="411">
        <v>215</v>
      </c>
      <c r="AD141" s="411">
        <v>335</v>
      </c>
    </row>
    <row r="142" spans="1:30" ht="13.5" hidden="1" customHeight="1" outlineLevel="1">
      <c r="A142" s="410" t="s">
        <v>955</v>
      </c>
      <c r="B142" s="31" t="s">
        <v>910</v>
      </c>
      <c r="C142" s="31">
        <v>30</v>
      </c>
      <c r="D142" s="31">
        <v>4</v>
      </c>
      <c r="E142" s="31" t="s">
        <v>310</v>
      </c>
      <c r="F142" s="53">
        <v>25</v>
      </c>
      <c r="G142" s="411">
        <v>1475.6497999999999</v>
      </c>
      <c r="H142" s="413">
        <v>28.347999999999999</v>
      </c>
      <c r="I142" s="413">
        <v>14.173999999999999</v>
      </c>
      <c r="J142" s="413">
        <v>42.24</v>
      </c>
      <c r="K142" s="413">
        <v>21.12</v>
      </c>
      <c r="L142" s="413">
        <v>54.82</v>
      </c>
      <c r="M142" s="413">
        <v>27.41</v>
      </c>
      <c r="N142" s="413">
        <v>69.52</v>
      </c>
      <c r="O142" s="413">
        <v>34.76</v>
      </c>
      <c r="P142" s="413">
        <v>461.58</v>
      </c>
      <c r="Q142" s="413">
        <v>230.79</v>
      </c>
      <c r="R142" s="53" t="s">
        <v>222</v>
      </c>
      <c r="S142" s="53" t="s">
        <v>194</v>
      </c>
      <c r="T142" s="412">
        <v>93.08</v>
      </c>
      <c r="U142" s="412">
        <v>93.31</v>
      </c>
      <c r="V142" s="412">
        <v>92.6</v>
      </c>
      <c r="W142" s="412">
        <v>67.819999999999993</v>
      </c>
      <c r="X142" s="412">
        <v>78.22</v>
      </c>
      <c r="Y142" s="412">
        <v>82.87</v>
      </c>
      <c r="Z142" s="413">
        <v>88.989067986000009</v>
      </c>
      <c r="AA142" s="413">
        <v>179.08160041502643</v>
      </c>
      <c r="AB142" s="413">
        <v>278.26881559222198</v>
      </c>
      <c r="AC142" s="411">
        <v>201.24</v>
      </c>
      <c r="AD142" s="411">
        <v>312.7</v>
      </c>
    </row>
    <row r="143" spans="1:30" ht="13.5" hidden="1" customHeight="1" outlineLevel="1">
      <c r="A143" s="410" t="s">
        <v>2186</v>
      </c>
      <c r="B143" s="31" t="s">
        <v>910</v>
      </c>
      <c r="C143" s="31">
        <v>15</v>
      </c>
      <c r="D143" s="31">
        <v>6</v>
      </c>
      <c r="E143" s="31" t="s">
        <v>308</v>
      </c>
      <c r="F143" s="53">
        <v>10</v>
      </c>
      <c r="G143" s="411">
        <v>989</v>
      </c>
      <c r="H143" s="413">
        <v>25.9</v>
      </c>
      <c r="I143" s="413">
        <v>12.95</v>
      </c>
      <c r="J143" s="413">
        <v>29.2</v>
      </c>
      <c r="K143" s="413">
        <v>14.6</v>
      </c>
      <c r="L143" s="413">
        <v>31.68</v>
      </c>
      <c r="M143" s="413">
        <v>15.84</v>
      </c>
      <c r="N143" s="413">
        <v>36.32</v>
      </c>
      <c r="O143" s="413">
        <v>18.16</v>
      </c>
      <c r="P143" s="413">
        <v>242</v>
      </c>
      <c r="Q143" s="413">
        <v>121</v>
      </c>
      <c r="R143" s="53" t="s">
        <v>210</v>
      </c>
      <c r="S143" s="53" t="s">
        <v>989</v>
      </c>
      <c r="T143" s="412">
        <v>86.242367906066534</v>
      </c>
      <c r="U143" s="412">
        <v>88.557534246575329</v>
      </c>
      <c r="V143" s="412">
        <v>89.1</v>
      </c>
      <c r="W143" s="412">
        <v>41.4</v>
      </c>
      <c r="X143" s="412">
        <v>55.8</v>
      </c>
      <c r="Y143" s="412">
        <v>64.5</v>
      </c>
      <c r="Z143" s="413">
        <v>72</v>
      </c>
      <c r="AA143" s="413">
        <v>159.12</v>
      </c>
      <c r="AB143" s="413">
        <v>242.64</v>
      </c>
      <c r="AC143" s="411">
        <v>221</v>
      </c>
      <c r="AD143" s="411">
        <v>337</v>
      </c>
    </row>
    <row r="144" spans="1:30" ht="13.5" hidden="1" customHeight="1" outlineLevel="1">
      <c r="A144" s="410" t="s">
        <v>2187</v>
      </c>
      <c r="B144" s="31" t="s">
        <v>910</v>
      </c>
      <c r="C144" s="31">
        <v>20</v>
      </c>
      <c r="D144" s="31">
        <v>6</v>
      </c>
      <c r="E144" s="31" t="s">
        <v>310</v>
      </c>
      <c r="F144" s="53">
        <v>15</v>
      </c>
      <c r="G144" s="411">
        <v>985</v>
      </c>
      <c r="H144" s="413">
        <v>26.12</v>
      </c>
      <c r="I144" s="413">
        <v>13.06</v>
      </c>
      <c r="J144" s="413">
        <v>33.1</v>
      </c>
      <c r="K144" s="413">
        <v>16.55</v>
      </c>
      <c r="L144" s="413">
        <v>39.9</v>
      </c>
      <c r="M144" s="413">
        <v>19.95</v>
      </c>
      <c r="N144" s="413">
        <v>48.22</v>
      </c>
      <c r="O144" s="413">
        <v>24.11</v>
      </c>
      <c r="P144" s="413">
        <v>322</v>
      </c>
      <c r="Q144" s="413">
        <v>161</v>
      </c>
      <c r="R144" s="53" t="s">
        <v>213</v>
      </c>
      <c r="S144" s="53" t="s">
        <v>989</v>
      </c>
      <c r="T144" s="412">
        <v>89.451700680272111</v>
      </c>
      <c r="U144" s="412">
        <v>90.436507936507937</v>
      </c>
      <c r="V144" s="412">
        <v>90.3</v>
      </c>
      <c r="W144" s="412">
        <v>53.2</v>
      </c>
      <c r="X144" s="412">
        <v>65.430000000000007</v>
      </c>
      <c r="Y144" s="412">
        <v>72.3</v>
      </c>
      <c r="Z144" s="413">
        <v>108.5</v>
      </c>
      <c r="AA144" s="413">
        <v>244.125</v>
      </c>
      <c r="AB144" s="413">
        <v>310.31</v>
      </c>
      <c r="AC144" s="411">
        <v>225</v>
      </c>
      <c r="AD144" s="411">
        <v>286</v>
      </c>
    </row>
    <row r="145" spans="1:30" ht="13.5" hidden="1" customHeight="1" outlineLevel="1">
      <c r="A145" s="410" t="s">
        <v>956</v>
      </c>
      <c r="B145" s="31" t="s">
        <v>910</v>
      </c>
      <c r="C145" s="31">
        <v>40</v>
      </c>
      <c r="D145" s="31">
        <v>4</v>
      </c>
      <c r="E145" s="31" t="s">
        <v>312</v>
      </c>
      <c r="F145" s="53">
        <v>30</v>
      </c>
      <c r="G145" s="411">
        <v>1487</v>
      </c>
      <c r="H145" s="413">
        <v>33.200000000000003</v>
      </c>
      <c r="I145" s="413">
        <v>16.600000000000001</v>
      </c>
      <c r="J145" s="413">
        <v>49</v>
      </c>
      <c r="K145" s="413">
        <v>24.5</v>
      </c>
      <c r="L145" s="413">
        <v>63.4</v>
      </c>
      <c r="M145" s="413">
        <v>31.7</v>
      </c>
      <c r="N145" s="413">
        <v>79.8</v>
      </c>
      <c r="O145" s="413">
        <v>39.9</v>
      </c>
      <c r="P145" s="413">
        <v>675</v>
      </c>
      <c r="Q145" s="413">
        <v>337.5</v>
      </c>
      <c r="R145" s="53" t="s">
        <v>213</v>
      </c>
      <c r="S145" s="53" t="s">
        <v>194</v>
      </c>
      <c r="T145" s="412">
        <v>92.902105263157907</v>
      </c>
      <c r="U145" s="412">
        <v>93.293684210526322</v>
      </c>
      <c r="V145" s="412">
        <v>93</v>
      </c>
      <c r="W145" s="412">
        <v>69.400000000000006</v>
      </c>
      <c r="X145" s="412">
        <v>80.099999999999994</v>
      </c>
      <c r="Y145" s="412">
        <v>85.1</v>
      </c>
      <c r="Z145" s="413">
        <v>105.99</v>
      </c>
      <c r="AA145" s="413">
        <v>198.11</v>
      </c>
      <c r="AB145" s="413">
        <v>342.89</v>
      </c>
      <c r="AC145" s="411">
        <v>187</v>
      </c>
      <c r="AD145" s="411">
        <v>324</v>
      </c>
    </row>
    <row r="146" spans="1:30" ht="13.5" hidden="1" customHeight="1" outlineLevel="1">
      <c r="A146" s="410" t="s">
        <v>957</v>
      </c>
      <c r="B146" s="31" t="s">
        <v>910</v>
      </c>
      <c r="C146" s="31">
        <v>50</v>
      </c>
      <c r="D146" s="31">
        <v>4</v>
      </c>
      <c r="E146" s="31" t="s">
        <v>322</v>
      </c>
      <c r="F146" s="53">
        <v>40</v>
      </c>
      <c r="G146" s="411">
        <v>1485</v>
      </c>
      <c r="H146" s="413">
        <v>39</v>
      </c>
      <c r="I146" s="413">
        <v>19.5</v>
      </c>
      <c r="J146" s="413">
        <v>61.8</v>
      </c>
      <c r="K146" s="413">
        <v>30.9</v>
      </c>
      <c r="L146" s="413">
        <v>81.8</v>
      </c>
      <c r="M146" s="413">
        <v>40.9</v>
      </c>
      <c r="N146" s="413">
        <v>104.4</v>
      </c>
      <c r="O146" s="413">
        <v>52.2</v>
      </c>
      <c r="P146" s="413">
        <v>953.8</v>
      </c>
      <c r="Q146" s="413">
        <v>476.9</v>
      </c>
      <c r="R146" s="53" t="s">
        <v>210</v>
      </c>
      <c r="S146" s="53" t="s">
        <v>989</v>
      </c>
      <c r="T146" s="412">
        <v>93.696842105263158</v>
      </c>
      <c r="U146" s="412">
        <v>93.893684210526317</v>
      </c>
      <c r="V146" s="412">
        <v>93.5</v>
      </c>
      <c r="W146" s="412">
        <v>73.3</v>
      </c>
      <c r="X146" s="412">
        <v>82.7</v>
      </c>
      <c r="Y146" s="412">
        <v>86.8</v>
      </c>
      <c r="Z146" s="413">
        <v>141.54</v>
      </c>
      <c r="AA146" s="413">
        <v>335.37</v>
      </c>
      <c r="AB146" s="413">
        <v>584.44000000000005</v>
      </c>
      <c r="AC146" s="411">
        <v>237</v>
      </c>
      <c r="AD146" s="411">
        <v>413</v>
      </c>
    </row>
    <row r="147" spans="1:30" ht="13.5" hidden="1" customHeight="1" outlineLevel="1">
      <c r="A147" s="410" t="s">
        <v>958</v>
      </c>
      <c r="B147" s="31" t="s">
        <v>910</v>
      </c>
      <c r="C147" s="31">
        <v>25</v>
      </c>
      <c r="D147" s="31">
        <v>6</v>
      </c>
      <c r="E147" s="31" t="s">
        <v>312</v>
      </c>
      <c r="F147" s="53">
        <v>20</v>
      </c>
      <c r="G147" s="411">
        <v>989</v>
      </c>
      <c r="H147" s="413">
        <v>36.6</v>
      </c>
      <c r="I147" s="413">
        <v>18.3</v>
      </c>
      <c r="J147" s="413">
        <v>41.642038216560508</v>
      </c>
      <c r="K147" s="413">
        <v>20.821019108280254</v>
      </c>
      <c r="L147" s="413">
        <v>55.164968152866244</v>
      </c>
      <c r="M147" s="413">
        <v>27.582484076433122</v>
      </c>
      <c r="N147" s="413">
        <v>65.682802547770706</v>
      </c>
      <c r="O147" s="413">
        <v>32.841401273885353</v>
      </c>
      <c r="P147" s="413">
        <v>379.45962417470793</v>
      </c>
      <c r="Q147" s="413">
        <v>189.72981208735396</v>
      </c>
      <c r="R147" s="53" t="s">
        <v>222</v>
      </c>
      <c r="S147" s="53" t="s">
        <v>194</v>
      </c>
      <c r="T147" s="412">
        <v>89.922413793103459</v>
      </c>
      <c r="U147" s="412">
        <v>91.2</v>
      </c>
      <c r="V147" s="412">
        <v>91.2</v>
      </c>
      <c r="W147" s="412">
        <v>50.396499999999996</v>
      </c>
      <c r="X147" s="412">
        <v>63.205999999999989</v>
      </c>
      <c r="Y147" s="412">
        <v>70.779499999999999</v>
      </c>
      <c r="Z147" s="413">
        <v>106.28268420000001</v>
      </c>
      <c r="AA147" s="413">
        <v>240.61558882199998</v>
      </c>
      <c r="AB147" s="413">
        <v>305.72475944640001</v>
      </c>
      <c r="AC147" s="411">
        <v>226.39208882720331</v>
      </c>
      <c r="AD147" s="411">
        <v>287.65246356696736</v>
      </c>
    </row>
    <row r="148" spans="1:30" ht="13.5" hidden="1" customHeight="1" outlineLevel="1">
      <c r="A148" s="410" t="s">
        <v>959</v>
      </c>
      <c r="B148" s="31" t="s">
        <v>910</v>
      </c>
      <c r="C148" s="31">
        <v>30</v>
      </c>
      <c r="D148" s="31">
        <v>6</v>
      </c>
      <c r="E148" s="31" t="s">
        <v>322</v>
      </c>
      <c r="F148" s="53">
        <v>25</v>
      </c>
      <c r="G148" s="411">
        <v>988</v>
      </c>
      <c r="H148" s="413">
        <v>40.596342857142851</v>
      </c>
      <c r="I148" s="413">
        <v>20.298171428571425</v>
      </c>
      <c r="J148" s="413">
        <v>57.368681318681325</v>
      </c>
      <c r="K148" s="413">
        <v>28.684340659340663</v>
      </c>
      <c r="L148" s="413">
        <v>68.275274725274741</v>
      </c>
      <c r="M148" s="413">
        <v>34.137637362637371</v>
      </c>
      <c r="N148" s="413">
        <v>81.777637362637378</v>
      </c>
      <c r="O148" s="413">
        <v>40.888818681318689</v>
      </c>
      <c r="P148" s="413">
        <v>465.96320000000003</v>
      </c>
      <c r="Q148" s="413">
        <v>232.98160000000001</v>
      </c>
      <c r="R148" s="53" t="s">
        <v>222</v>
      </c>
      <c r="S148" s="53" t="s">
        <v>194</v>
      </c>
      <c r="T148" s="412">
        <v>90.913719185423375</v>
      </c>
      <c r="U148" s="412">
        <v>91.837599142550914</v>
      </c>
      <c r="V148" s="412">
        <v>91.7</v>
      </c>
      <c r="W148" s="412">
        <v>50.670731707317074</v>
      </c>
      <c r="X148" s="412">
        <v>63.201219512195117</v>
      </c>
      <c r="Y148" s="412">
        <v>70.426829268292693</v>
      </c>
      <c r="Z148" s="413">
        <v>132.98242860000002</v>
      </c>
      <c r="AA148" s="413">
        <v>249.48521440920001</v>
      </c>
      <c r="AB148" s="413">
        <v>342.14970135359999</v>
      </c>
      <c r="AC148" s="411">
        <v>187.60765391014974</v>
      </c>
      <c r="AD148" s="411">
        <v>257.28940654464776</v>
      </c>
    </row>
    <row r="149" spans="1:30" ht="13.5" hidden="1" customHeight="1" outlineLevel="1">
      <c r="A149" s="410" t="s">
        <v>962</v>
      </c>
      <c r="B149" s="31" t="s">
        <v>910</v>
      </c>
      <c r="C149" s="31">
        <v>40</v>
      </c>
      <c r="D149" s="31">
        <v>2</v>
      </c>
      <c r="E149" s="31" t="s">
        <v>334</v>
      </c>
      <c r="F149" s="53">
        <v>30</v>
      </c>
      <c r="G149" s="411">
        <v>2977</v>
      </c>
      <c r="H149" s="413">
        <v>35.6</v>
      </c>
      <c r="I149" s="413">
        <v>17.8</v>
      </c>
      <c r="J149" s="413">
        <v>51.2</v>
      </c>
      <c r="K149" s="413">
        <v>25.6</v>
      </c>
      <c r="L149" s="413">
        <v>63</v>
      </c>
      <c r="M149" s="413">
        <v>31.5</v>
      </c>
      <c r="N149" s="413">
        <v>79.8</v>
      </c>
      <c r="O149" s="413">
        <v>39.9</v>
      </c>
      <c r="P149" s="413">
        <v>586</v>
      </c>
      <c r="Q149" s="413">
        <v>293</v>
      </c>
      <c r="R149" s="53" t="s">
        <v>222</v>
      </c>
      <c r="S149" s="53" t="s">
        <v>989</v>
      </c>
      <c r="T149" s="412">
        <v>92.407610993657514</v>
      </c>
      <c r="U149" s="412">
        <v>92.898097251585625</v>
      </c>
      <c r="V149" s="412">
        <v>92.8</v>
      </c>
      <c r="W149" s="412">
        <v>74.739999999999995</v>
      </c>
      <c r="X149" s="412">
        <v>83.46</v>
      </c>
      <c r="Y149" s="412">
        <v>87.01</v>
      </c>
      <c r="Z149" s="413">
        <v>53</v>
      </c>
      <c r="AA149" s="413">
        <v>106</v>
      </c>
      <c r="AB149" s="413">
        <v>186.03</v>
      </c>
      <c r="AC149" s="411">
        <v>200</v>
      </c>
      <c r="AD149" s="411">
        <v>351</v>
      </c>
    </row>
    <row r="150" spans="1:30" ht="13.5" hidden="1" customHeight="1" outlineLevel="1">
      <c r="A150" s="410" t="s">
        <v>963</v>
      </c>
      <c r="B150" s="31" t="s">
        <v>910</v>
      </c>
      <c r="C150" s="31">
        <v>50</v>
      </c>
      <c r="D150" s="31">
        <v>2</v>
      </c>
      <c r="E150" s="31" t="s">
        <v>336</v>
      </c>
      <c r="F150" s="53">
        <v>40</v>
      </c>
      <c r="G150" s="411">
        <v>2968</v>
      </c>
      <c r="H150" s="413">
        <v>55.8</v>
      </c>
      <c r="I150" s="413">
        <v>27.9</v>
      </c>
      <c r="J150" s="413">
        <v>72.400000000000006</v>
      </c>
      <c r="K150" s="413">
        <v>36.200000000000003</v>
      </c>
      <c r="L150" s="413">
        <v>89.4</v>
      </c>
      <c r="M150" s="413">
        <v>44.7</v>
      </c>
      <c r="N150" s="413">
        <v>109.6</v>
      </c>
      <c r="O150" s="413">
        <v>54.8</v>
      </c>
      <c r="P150" s="413">
        <v>672</v>
      </c>
      <c r="Q150" s="413">
        <v>336</v>
      </c>
      <c r="R150" s="53" t="s">
        <v>231</v>
      </c>
      <c r="S150" s="53" t="s">
        <v>194</v>
      </c>
      <c r="T150" s="412">
        <v>93.51892064846416</v>
      </c>
      <c r="U150" s="412">
        <v>93.817448805460742</v>
      </c>
      <c r="V150" s="412">
        <v>93.3</v>
      </c>
      <c r="W150" s="412">
        <v>70.8</v>
      </c>
      <c r="X150" s="412">
        <v>81.900000000000006</v>
      </c>
      <c r="Y150" s="412">
        <v>87.2</v>
      </c>
      <c r="Z150" s="413">
        <v>70.900000000000006</v>
      </c>
      <c r="AA150" s="413">
        <v>127.62000000000002</v>
      </c>
      <c r="AB150" s="413">
        <v>202.065</v>
      </c>
      <c r="AC150" s="411">
        <v>180</v>
      </c>
      <c r="AD150" s="411">
        <v>285</v>
      </c>
    </row>
    <row r="151" spans="1:30" ht="13.5" hidden="1" customHeight="1" outlineLevel="1">
      <c r="A151" s="410" t="s">
        <v>964</v>
      </c>
      <c r="B151" s="31" t="s">
        <v>910</v>
      </c>
      <c r="C151" s="31">
        <v>40</v>
      </c>
      <c r="D151" s="31">
        <v>4</v>
      </c>
      <c r="E151" s="31" t="s">
        <v>334</v>
      </c>
      <c r="F151" s="53">
        <v>30</v>
      </c>
      <c r="G151" s="411">
        <v>1487</v>
      </c>
      <c r="H151" s="413">
        <v>33.200000000000003</v>
      </c>
      <c r="I151" s="413">
        <v>16.600000000000001</v>
      </c>
      <c r="J151" s="413">
        <v>49</v>
      </c>
      <c r="K151" s="413">
        <v>24.5</v>
      </c>
      <c r="L151" s="413">
        <v>63.4</v>
      </c>
      <c r="M151" s="413">
        <v>31.7</v>
      </c>
      <c r="N151" s="413">
        <v>79.8</v>
      </c>
      <c r="O151" s="413">
        <v>39.9</v>
      </c>
      <c r="P151" s="413">
        <v>675</v>
      </c>
      <c r="Q151" s="413">
        <v>337.5</v>
      </c>
      <c r="R151" s="53" t="s">
        <v>213</v>
      </c>
      <c r="S151" s="53" t="s">
        <v>194</v>
      </c>
      <c r="T151" s="412">
        <v>92.902105263157907</v>
      </c>
      <c r="U151" s="412">
        <v>93.293684210526322</v>
      </c>
      <c r="V151" s="412">
        <v>93</v>
      </c>
      <c r="W151" s="412">
        <v>69.400000000000006</v>
      </c>
      <c r="X151" s="412">
        <v>80.099999999999994</v>
      </c>
      <c r="Y151" s="412">
        <v>85.1</v>
      </c>
      <c r="Z151" s="413">
        <v>105.99</v>
      </c>
      <c r="AA151" s="413">
        <v>198.11</v>
      </c>
      <c r="AB151" s="413">
        <v>342.89</v>
      </c>
      <c r="AC151" s="411">
        <v>187</v>
      </c>
      <c r="AD151" s="411">
        <v>324</v>
      </c>
    </row>
    <row r="152" spans="1:30" ht="13.5" hidden="1" customHeight="1" outlineLevel="1">
      <c r="A152" s="410" t="s">
        <v>965</v>
      </c>
      <c r="B152" s="31" t="s">
        <v>910</v>
      </c>
      <c r="C152" s="31">
        <v>50</v>
      </c>
      <c r="D152" s="31">
        <v>4</v>
      </c>
      <c r="E152" s="31" t="s">
        <v>336</v>
      </c>
      <c r="F152" s="53">
        <v>40</v>
      </c>
      <c r="G152" s="411">
        <v>1485</v>
      </c>
      <c r="H152" s="413">
        <v>39</v>
      </c>
      <c r="I152" s="413">
        <v>19.5</v>
      </c>
      <c r="J152" s="413">
        <v>61.8</v>
      </c>
      <c r="K152" s="413">
        <v>30.9</v>
      </c>
      <c r="L152" s="413">
        <v>81.8</v>
      </c>
      <c r="M152" s="413">
        <v>40.9</v>
      </c>
      <c r="N152" s="413">
        <v>104.4</v>
      </c>
      <c r="O152" s="413">
        <v>52.2</v>
      </c>
      <c r="P152" s="413">
        <v>953.8</v>
      </c>
      <c r="Q152" s="413">
        <v>476.9</v>
      </c>
      <c r="R152" s="53" t="s">
        <v>210</v>
      </c>
      <c r="S152" s="53" t="s">
        <v>989</v>
      </c>
      <c r="T152" s="412">
        <v>93.696842105263158</v>
      </c>
      <c r="U152" s="412">
        <v>93.893684210526317</v>
      </c>
      <c r="V152" s="412">
        <v>93.5</v>
      </c>
      <c r="W152" s="412">
        <v>73.3</v>
      </c>
      <c r="X152" s="412">
        <v>82.7</v>
      </c>
      <c r="Y152" s="412">
        <v>86.8</v>
      </c>
      <c r="Z152" s="413">
        <v>141.54</v>
      </c>
      <c r="AA152" s="413">
        <v>335.37</v>
      </c>
      <c r="AB152" s="413">
        <v>584.44000000000005</v>
      </c>
      <c r="AC152" s="411">
        <v>237</v>
      </c>
      <c r="AD152" s="411">
        <v>413</v>
      </c>
    </row>
    <row r="153" spans="1:30" ht="13.5" hidden="1" customHeight="1" outlineLevel="1">
      <c r="A153" s="410" t="s">
        <v>2188</v>
      </c>
      <c r="B153" s="31" t="s">
        <v>910</v>
      </c>
      <c r="C153" s="31">
        <v>25</v>
      </c>
      <c r="D153" s="31">
        <v>6</v>
      </c>
      <c r="E153" s="31" t="s">
        <v>334</v>
      </c>
      <c r="F153" s="53">
        <v>20</v>
      </c>
      <c r="G153" s="411">
        <v>989</v>
      </c>
      <c r="H153" s="413">
        <v>36.6</v>
      </c>
      <c r="I153" s="413">
        <v>18.3</v>
      </c>
      <c r="J153" s="413">
        <v>41.642038216560508</v>
      </c>
      <c r="K153" s="413">
        <v>20.821019108280254</v>
      </c>
      <c r="L153" s="413">
        <v>55.164968152866244</v>
      </c>
      <c r="M153" s="413">
        <v>27.582484076433122</v>
      </c>
      <c r="N153" s="413">
        <v>65.682802547770706</v>
      </c>
      <c r="O153" s="413">
        <v>32.841401273885353</v>
      </c>
      <c r="P153" s="413">
        <v>379.45962417470793</v>
      </c>
      <c r="Q153" s="413">
        <v>189.72981208735396</v>
      </c>
      <c r="R153" s="53" t="s">
        <v>222</v>
      </c>
      <c r="S153" s="53" t="s">
        <v>194</v>
      </c>
      <c r="T153" s="412">
        <v>89.922413793103459</v>
      </c>
      <c r="U153" s="412">
        <v>91.2</v>
      </c>
      <c r="V153" s="412">
        <v>91.2</v>
      </c>
      <c r="W153" s="412">
        <v>50.396499999999996</v>
      </c>
      <c r="X153" s="412">
        <v>63.205999999999989</v>
      </c>
      <c r="Y153" s="412">
        <v>70.779499999999999</v>
      </c>
      <c r="Z153" s="413">
        <v>106.28268420000001</v>
      </c>
      <c r="AA153" s="413">
        <v>240.61558882199998</v>
      </c>
      <c r="AB153" s="413">
        <v>305.72475944640001</v>
      </c>
      <c r="AC153" s="411">
        <v>226.39208882720331</v>
      </c>
      <c r="AD153" s="411">
        <v>287.65246356696736</v>
      </c>
    </row>
    <row r="154" spans="1:30" ht="13.5" hidden="1" customHeight="1" outlineLevel="1">
      <c r="A154" s="410" t="s">
        <v>2189</v>
      </c>
      <c r="B154" s="31" t="s">
        <v>910</v>
      </c>
      <c r="C154" s="31">
        <v>30</v>
      </c>
      <c r="D154" s="31">
        <v>6</v>
      </c>
      <c r="E154" s="31" t="s">
        <v>336</v>
      </c>
      <c r="F154" s="53">
        <v>25</v>
      </c>
      <c r="G154" s="411">
        <v>988</v>
      </c>
      <c r="H154" s="413">
        <v>40.596342857142851</v>
      </c>
      <c r="I154" s="413">
        <v>20.298171428571425</v>
      </c>
      <c r="J154" s="413">
        <v>57.368681318681325</v>
      </c>
      <c r="K154" s="413">
        <v>28.684340659340663</v>
      </c>
      <c r="L154" s="413">
        <v>68.275274725274741</v>
      </c>
      <c r="M154" s="413">
        <v>34.137637362637371</v>
      </c>
      <c r="N154" s="413">
        <v>81.777637362637378</v>
      </c>
      <c r="O154" s="413">
        <v>40.888818681318689</v>
      </c>
      <c r="P154" s="413">
        <v>465.96320000000003</v>
      </c>
      <c r="Q154" s="413">
        <v>232.98160000000001</v>
      </c>
      <c r="R154" s="53" t="s">
        <v>222</v>
      </c>
      <c r="S154" s="53" t="s">
        <v>194</v>
      </c>
      <c r="T154" s="412">
        <v>90.913719185423375</v>
      </c>
      <c r="U154" s="412">
        <v>91.837599142550914</v>
      </c>
      <c r="V154" s="412">
        <v>91.7</v>
      </c>
      <c r="W154" s="412">
        <v>50.670731707317074</v>
      </c>
      <c r="X154" s="412">
        <v>63.201219512195117</v>
      </c>
      <c r="Y154" s="412">
        <v>70.426829268292693</v>
      </c>
      <c r="Z154" s="413">
        <v>132.98242860000002</v>
      </c>
      <c r="AA154" s="413">
        <v>249.48521440920001</v>
      </c>
      <c r="AB154" s="413">
        <v>342.14970135359999</v>
      </c>
      <c r="AC154" s="411">
        <v>187.60765391014974</v>
      </c>
      <c r="AD154" s="411">
        <v>257.28940654464776</v>
      </c>
    </row>
    <row r="155" spans="1:30" ht="13.5" hidden="1" customHeight="1" outlineLevel="1">
      <c r="A155" s="410" t="s">
        <v>966</v>
      </c>
      <c r="B155" s="31" t="s">
        <v>910</v>
      </c>
      <c r="C155" s="31">
        <v>60</v>
      </c>
      <c r="D155" s="31">
        <v>4</v>
      </c>
      <c r="E155" s="31" t="s">
        <v>340</v>
      </c>
      <c r="F155" s="53">
        <v>50</v>
      </c>
      <c r="G155" s="411">
        <v>1486</v>
      </c>
      <c r="H155" s="413">
        <v>53</v>
      </c>
      <c r="I155" s="413">
        <v>26.5</v>
      </c>
      <c r="J155" s="413">
        <v>80.599999999999994</v>
      </c>
      <c r="K155" s="413">
        <v>40.299999999999997</v>
      </c>
      <c r="L155" s="413">
        <v>105.6</v>
      </c>
      <c r="M155" s="413">
        <v>52.8</v>
      </c>
      <c r="N155" s="413">
        <v>134</v>
      </c>
      <c r="O155" s="413">
        <v>67</v>
      </c>
      <c r="P155" s="413">
        <v>970.4</v>
      </c>
      <c r="Q155" s="413">
        <v>485.2</v>
      </c>
      <c r="R155" s="53" t="s">
        <v>222</v>
      </c>
      <c r="S155" s="53" t="s">
        <v>989</v>
      </c>
      <c r="T155" s="412">
        <v>94</v>
      </c>
      <c r="U155" s="412">
        <v>94.3</v>
      </c>
      <c r="V155" s="412">
        <v>93.9</v>
      </c>
      <c r="W155" s="412">
        <v>70.099999999999994</v>
      </c>
      <c r="X155" s="412">
        <v>80.099999999999994</v>
      </c>
      <c r="Y155" s="412">
        <v>84.5</v>
      </c>
      <c r="Z155" s="413">
        <v>176.72</v>
      </c>
      <c r="AA155" s="413">
        <v>420.56</v>
      </c>
      <c r="AB155" s="413">
        <v>534.14</v>
      </c>
      <c r="AC155" s="411">
        <v>238</v>
      </c>
      <c r="AD155" s="411">
        <v>302</v>
      </c>
    </row>
    <row r="156" spans="1:30" ht="13.5" hidden="1" customHeight="1" outlineLevel="1">
      <c r="A156" s="410" t="s">
        <v>967</v>
      </c>
      <c r="B156" s="31" t="s">
        <v>910</v>
      </c>
      <c r="C156" s="31">
        <v>75</v>
      </c>
      <c r="D156" s="31">
        <v>4</v>
      </c>
      <c r="E156" s="31" t="s">
        <v>343</v>
      </c>
      <c r="F156" s="53">
        <v>60</v>
      </c>
      <c r="G156" s="411">
        <v>1486</v>
      </c>
      <c r="H156" s="413">
        <v>58.2</v>
      </c>
      <c r="I156" s="413">
        <v>29.1</v>
      </c>
      <c r="J156" s="413">
        <v>93.96</v>
      </c>
      <c r="K156" s="413">
        <v>46.98</v>
      </c>
      <c r="L156" s="413">
        <v>125.4</v>
      </c>
      <c r="M156" s="413">
        <v>62.7</v>
      </c>
      <c r="N156" s="413">
        <v>163</v>
      </c>
      <c r="O156" s="413">
        <v>81.5</v>
      </c>
      <c r="P156" s="413">
        <v>1170</v>
      </c>
      <c r="Q156" s="413">
        <v>585</v>
      </c>
      <c r="R156" s="53" t="s">
        <v>222</v>
      </c>
      <c r="S156" s="53" t="s">
        <v>989</v>
      </c>
      <c r="T156" s="412">
        <v>94.1</v>
      </c>
      <c r="U156" s="412">
        <v>94.6</v>
      </c>
      <c r="V156" s="412">
        <v>94.2</v>
      </c>
      <c r="W156" s="412">
        <v>73</v>
      </c>
      <c r="X156" s="412">
        <v>81.7</v>
      </c>
      <c r="Y156" s="412">
        <v>84</v>
      </c>
      <c r="Z156" s="413">
        <v>213.3</v>
      </c>
      <c r="AA156" s="413">
        <v>494.83</v>
      </c>
      <c r="AB156" s="413">
        <v>635.34</v>
      </c>
      <c r="AC156" s="411">
        <v>238</v>
      </c>
      <c r="AD156" s="411">
        <v>148</v>
      </c>
    </row>
    <row r="157" spans="1:30" ht="13.5" hidden="1" customHeight="1" outlineLevel="1">
      <c r="A157" s="410" t="s">
        <v>968</v>
      </c>
      <c r="B157" s="31" t="s">
        <v>910</v>
      </c>
      <c r="C157" s="31">
        <v>40</v>
      </c>
      <c r="D157" s="31">
        <v>6</v>
      </c>
      <c r="E157" s="31" t="s">
        <v>340</v>
      </c>
      <c r="F157" s="53">
        <v>30</v>
      </c>
      <c r="G157" s="411">
        <v>989</v>
      </c>
      <c r="H157" s="413">
        <v>32</v>
      </c>
      <c r="I157" s="413">
        <v>16</v>
      </c>
      <c r="J157" s="413">
        <v>50.8</v>
      </c>
      <c r="K157" s="413">
        <v>25.4</v>
      </c>
      <c r="L157" s="413">
        <v>65.48</v>
      </c>
      <c r="M157" s="413">
        <v>32.74</v>
      </c>
      <c r="N157" s="413">
        <v>80.8</v>
      </c>
      <c r="O157" s="413">
        <v>40.4</v>
      </c>
      <c r="P157" s="413">
        <v>540</v>
      </c>
      <c r="Q157" s="413">
        <v>270</v>
      </c>
      <c r="R157" s="53" t="s">
        <v>231</v>
      </c>
      <c r="S157" s="53" t="s">
        <v>194</v>
      </c>
      <c r="T157" s="412">
        <v>91.337411962577534</v>
      </c>
      <c r="U157" s="412">
        <v>92.306612004625251</v>
      </c>
      <c r="V157" s="412">
        <v>92.2</v>
      </c>
      <c r="W157" s="412">
        <v>67.400000000000006</v>
      </c>
      <c r="X157" s="412">
        <v>77.7</v>
      </c>
      <c r="Y157" s="412">
        <v>84.1</v>
      </c>
      <c r="Z157" s="413">
        <v>216.05</v>
      </c>
      <c r="AA157" s="413">
        <v>535.80399999999997</v>
      </c>
      <c r="AB157" s="413">
        <v>555.24850000000004</v>
      </c>
      <c r="AC157" s="411">
        <v>248</v>
      </c>
      <c r="AD157" s="411">
        <v>257</v>
      </c>
    </row>
    <row r="158" spans="1:30" ht="13.5" hidden="1" customHeight="1" outlineLevel="1">
      <c r="A158" s="410" t="s">
        <v>969</v>
      </c>
      <c r="B158" s="31" t="s">
        <v>910</v>
      </c>
      <c r="C158" s="31">
        <v>50</v>
      </c>
      <c r="D158" s="31">
        <v>6</v>
      </c>
      <c r="E158" s="31" t="s">
        <v>343</v>
      </c>
      <c r="F158" s="53">
        <v>40</v>
      </c>
      <c r="G158" s="411">
        <v>989</v>
      </c>
      <c r="H158" s="413">
        <v>94</v>
      </c>
      <c r="I158" s="413">
        <v>47</v>
      </c>
      <c r="J158" s="413">
        <v>76.2</v>
      </c>
      <c r="K158" s="413">
        <v>38.1</v>
      </c>
      <c r="L158" s="413">
        <v>95.6</v>
      </c>
      <c r="M158" s="413">
        <v>47.8</v>
      </c>
      <c r="N158" s="413">
        <v>109.4</v>
      </c>
      <c r="O158" s="413">
        <v>54.7</v>
      </c>
      <c r="P158" s="413">
        <v>728</v>
      </c>
      <c r="Q158" s="413">
        <v>364</v>
      </c>
      <c r="R158" s="53" t="s">
        <v>222</v>
      </c>
      <c r="S158" s="53" t="s">
        <v>194</v>
      </c>
      <c r="T158" s="412">
        <v>93.097030752916226</v>
      </c>
      <c r="U158" s="412">
        <v>93.29406150583246</v>
      </c>
      <c r="V158" s="412">
        <v>92.9</v>
      </c>
      <c r="W158" s="412">
        <v>59.7</v>
      </c>
      <c r="X158" s="412">
        <v>71.400000000000006</v>
      </c>
      <c r="Y158" s="412">
        <v>82.6</v>
      </c>
      <c r="Z158" s="413">
        <v>288.2</v>
      </c>
      <c r="AA158" s="413">
        <v>619.63</v>
      </c>
      <c r="AB158" s="413">
        <v>714.73599999999988</v>
      </c>
      <c r="AC158" s="411">
        <v>215</v>
      </c>
      <c r="AD158" s="411">
        <v>248</v>
      </c>
    </row>
    <row r="159" spans="1:30" ht="13.5" hidden="1" customHeight="1" outlineLevel="1">
      <c r="A159" s="410" t="s">
        <v>972</v>
      </c>
      <c r="B159" s="31" t="s">
        <v>910</v>
      </c>
      <c r="C159" s="31">
        <v>60</v>
      </c>
      <c r="D159" s="31">
        <v>2</v>
      </c>
      <c r="E159" s="31" t="s">
        <v>354</v>
      </c>
      <c r="F159" s="53">
        <v>50</v>
      </c>
      <c r="G159" s="411">
        <v>2976.32</v>
      </c>
      <c r="H159" s="413">
        <v>37.340000000000003</v>
      </c>
      <c r="I159" s="413">
        <v>18.670000000000002</v>
      </c>
      <c r="J159" s="413">
        <v>68.52</v>
      </c>
      <c r="K159" s="413">
        <v>34.26</v>
      </c>
      <c r="L159" s="413">
        <v>95.56</v>
      </c>
      <c r="M159" s="413">
        <v>47.78</v>
      </c>
      <c r="N159" s="413">
        <v>125.02</v>
      </c>
      <c r="O159" s="413">
        <v>62.51</v>
      </c>
      <c r="P159" s="413">
        <v>910.12</v>
      </c>
      <c r="Q159" s="413">
        <v>455.06</v>
      </c>
      <c r="R159" s="53" t="s">
        <v>222</v>
      </c>
      <c r="S159" s="53" t="s">
        <v>194</v>
      </c>
      <c r="T159" s="412">
        <v>93.626999999999995</v>
      </c>
      <c r="U159" s="412">
        <v>93.97</v>
      </c>
      <c r="V159" s="412">
        <v>93.7</v>
      </c>
      <c r="W159" s="412">
        <v>82.31</v>
      </c>
      <c r="X159" s="412">
        <v>88.22</v>
      </c>
      <c r="Y159" s="412">
        <v>90.16</v>
      </c>
      <c r="Z159" s="413">
        <v>88.212415199999995</v>
      </c>
      <c r="AA159" s="413">
        <v>141.31628915039997</v>
      </c>
      <c r="AB159" s="413">
        <v>279.09526045127996</v>
      </c>
      <c r="AC159" s="411">
        <v>160.19999999999999</v>
      </c>
      <c r="AD159" s="411">
        <v>316.39</v>
      </c>
    </row>
    <row r="160" spans="1:30" ht="13.5" hidden="1" customHeight="1" outlineLevel="1">
      <c r="A160" s="410" t="s">
        <v>973</v>
      </c>
      <c r="B160" s="31" t="s">
        <v>910</v>
      </c>
      <c r="C160" s="31">
        <v>75</v>
      </c>
      <c r="D160" s="31">
        <v>2</v>
      </c>
      <c r="E160" s="31" t="s">
        <v>356</v>
      </c>
      <c r="F160" s="53">
        <v>60</v>
      </c>
      <c r="G160" s="411">
        <v>2976.45</v>
      </c>
      <c r="H160" s="413">
        <v>47.2</v>
      </c>
      <c r="I160" s="413">
        <v>23.6</v>
      </c>
      <c r="J160" s="413">
        <v>83.519800000000004</v>
      </c>
      <c r="K160" s="413">
        <v>41.759900000000002</v>
      </c>
      <c r="L160" s="413">
        <v>117.2</v>
      </c>
      <c r="M160" s="413">
        <v>58.6</v>
      </c>
      <c r="N160" s="413">
        <v>151.4</v>
      </c>
      <c r="O160" s="413">
        <v>75.7</v>
      </c>
      <c r="P160" s="413">
        <v>1152</v>
      </c>
      <c r="Q160" s="413">
        <v>576</v>
      </c>
      <c r="R160" s="53" t="s">
        <v>222</v>
      </c>
      <c r="S160" s="53" t="s">
        <v>989</v>
      </c>
      <c r="T160" s="412">
        <v>94.009867730421988</v>
      </c>
      <c r="U160" s="412">
        <v>94.217090069284055</v>
      </c>
      <c r="V160" s="412">
        <v>94</v>
      </c>
      <c r="W160" s="412">
        <v>83</v>
      </c>
      <c r="X160" s="412">
        <v>89</v>
      </c>
      <c r="Y160" s="412">
        <v>90.5</v>
      </c>
      <c r="Z160" s="413">
        <v>106.6</v>
      </c>
      <c r="AA160" s="413">
        <v>182.28599999999997</v>
      </c>
      <c r="AB160" s="413">
        <v>373.1</v>
      </c>
      <c r="AC160" s="411">
        <v>171</v>
      </c>
      <c r="AD160" s="411">
        <v>350</v>
      </c>
    </row>
    <row r="161" spans="1:30" ht="13.5" hidden="1" customHeight="1" outlineLevel="1">
      <c r="A161" s="410" t="s">
        <v>974</v>
      </c>
      <c r="B161" s="31" t="s">
        <v>910</v>
      </c>
      <c r="C161" s="31">
        <v>60</v>
      </c>
      <c r="D161" s="31">
        <v>4</v>
      </c>
      <c r="E161" s="31" t="s">
        <v>354</v>
      </c>
      <c r="F161" s="53">
        <v>50</v>
      </c>
      <c r="G161" s="411">
        <v>1486</v>
      </c>
      <c r="H161" s="413">
        <v>53</v>
      </c>
      <c r="I161" s="413">
        <v>26.5</v>
      </c>
      <c r="J161" s="413">
        <v>80.599999999999994</v>
      </c>
      <c r="K161" s="413">
        <v>40.299999999999997</v>
      </c>
      <c r="L161" s="413">
        <v>105.6</v>
      </c>
      <c r="M161" s="413">
        <v>52.8</v>
      </c>
      <c r="N161" s="413">
        <v>134</v>
      </c>
      <c r="O161" s="413">
        <v>67</v>
      </c>
      <c r="P161" s="413">
        <v>970.4</v>
      </c>
      <c r="Q161" s="413">
        <v>485.2</v>
      </c>
      <c r="R161" s="53" t="s">
        <v>222</v>
      </c>
      <c r="S161" s="53" t="s">
        <v>989</v>
      </c>
      <c r="T161" s="412">
        <v>94</v>
      </c>
      <c r="U161" s="412">
        <v>94.3</v>
      </c>
      <c r="V161" s="412">
        <v>93.9</v>
      </c>
      <c r="W161" s="412">
        <v>70.099999999999994</v>
      </c>
      <c r="X161" s="412">
        <v>80.099999999999994</v>
      </c>
      <c r="Y161" s="412">
        <v>84.5</v>
      </c>
      <c r="Z161" s="413">
        <v>176.72</v>
      </c>
      <c r="AA161" s="413">
        <v>420.56</v>
      </c>
      <c r="AB161" s="413">
        <v>534.14</v>
      </c>
      <c r="AC161" s="411">
        <v>238</v>
      </c>
      <c r="AD161" s="411">
        <v>302</v>
      </c>
    </row>
    <row r="162" spans="1:30" ht="13.5" hidden="1" customHeight="1" outlineLevel="1">
      <c r="A162" s="410" t="s">
        <v>975</v>
      </c>
      <c r="B162" s="31" t="s">
        <v>910</v>
      </c>
      <c r="C162" s="31">
        <v>75</v>
      </c>
      <c r="D162" s="31">
        <v>4</v>
      </c>
      <c r="E162" s="31" t="s">
        <v>356</v>
      </c>
      <c r="F162" s="53">
        <v>60</v>
      </c>
      <c r="G162" s="411">
        <v>1486</v>
      </c>
      <c r="H162" s="413">
        <v>58.2</v>
      </c>
      <c r="I162" s="413">
        <v>29.1</v>
      </c>
      <c r="J162" s="413">
        <v>93.96</v>
      </c>
      <c r="K162" s="413">
        <v>46.98</v>
      </c>
      <c r="L162" s="413">
        <v>125.4</v>
      </c>
      <c r="M162" s="413">
        <v>62.7</v>
      </c>
      <c r="N162" s="413">
        <v>163</v>
      </c>
      <c r="O162" s="413">
        <v>81.5</v>
      </c>
      <c r="P162" s="413">
        <v>1170</v>
      </c>
      <c r="Q162" s="413">
        <v>585</v>
      </c>
      <c r="R162" s="53" t="s">
        <v>222</v>
      </c>
      <c r="S162" s="53" t="s">
        <v>989</v>
      </c>
      <c r="T162" s="412">
        <v>94.1</v>
      </c>
      <c r="U162" s="412">
        <v>94.6</v>
      </c>
      <c r="V162" s="412">
        <v>94.2</v>
      </c>
      <c r="W162" s="412">
        <v>73</v>
      </c>
      <c r="X162" s="412">
        <v>81.7</v>
      </c>
      <c r="Y162" s="412">
        <v>84</v>
      </c>
      <c r="Z162" s="413">
        <v>213.3</v>
      </c>
      <c r="AA162" s="413">
        <v>494.83</v>
      </c>
      <c r="AB162" s="413">
        <v>635.34</v>
      </c>
      <c r="AC162" s="411">
        <v>238</v>
      </c>
      <c r="AD162" s="411">
        <v>148</v>
      </c>
    </row>
    <row r="163" spans="1:30" ht="13.5" hidden="1" customHeight="1" outlineLevel="1">
      <c r="A163" s="410" t="s">
        <v>976</v>
      </c>
      <c r="B163" s="31" t="s">
        <v>910</v>
      </c>
      <c r="C163" s="31">
        <v>40</v>
      </c>
      <c r="D163" s="31">
        <v>6</v>
      </c>
      <c r="E163" s="31" t="s">
        <v>354</v>
      </c>
      <c r="F163" s="53">
        <v>30</v>
      </c>
      <c r="G163" s="411">
        <v>989</v>
      </c>
      <c r="H163" s="413">
        <v>32</v>
      </c>
      <c r="I163" s="413">
        <v>16</v>
      </c>
      <c r="J163" s="413">
        <v>50.8</v>
      </c>
      <c r="K163" s="413">
        <v>25.4</v>
      </c>
      <c r="L163" s="413">
        <v>65.48</v>
      </c>
      <c r="M163" s="413">
        <v>32.74</v>
      </c>
      <c r="N163" s="413">
        <v>80.8</v>
      </c>
      <c r="O163" s="413">
        <v>40.4</v>
      </c>
      <c r="P163" s="413">
        <v>540</v>
      </c>
      <c r="Q163" s="413">
        <v>270</v>
      </c>
      <c r="R163" s="53" t="s">
        <v>231</v>
      </c>
      <c r="S163" s="53" t="s">
        <v>194</v>
      </c>
      <c r="T163" s="412">
        <v>91.337411962577534</v>
      </c>
      <c r="U163" s="412">
        <v>92.306612004625251</v>
      </c>
      <c r="V163" s="412">
        <v>92.2</v>
      </c>
      <c r="W163" s="412">
        <v>67.400000000000006</v>
      </c>
      <c r="X163" s="412">
        <v>77.7</v>
      </c>
      <c r="Y163" s="412">
        <v>84.1</v>
      </c>
      <c r="Z163" s="413">
        <v>216.05</v>
      </c>
      <c r="AA163" s="413">
        <v>535.80399999999997</v>
      </c>
      <c r="AB163" s="413">
        <v>555.24850000000004</v>
      </c>
      <c r="AC163" s="411">
        <v>248</v>
      </c>
      <c r="AD163" s="411">
        <v>257</v>
      </c>
    </row>
    <row r="164" spans="1:30" ht="13.5" hidden="1" customHeight="1" outlineLevel="1">
      <c r="A164" s="410" t="s">
        <v>2190</v>
      </c>
      <c r="B164" s="31" t="s">
        <v>910</v>
      </c>
      <c r="C164" s="31">
        <v>50</v>
      </c>
      <c r="D164" s="31">
        <v>6</v>
      </c>
      <c r="E164" s="31" t="s">
        <v>356</v>
      </c>
      <c r="F164" s="53">
        <v>40</v>
      </c>
      <c r="G164" s="411">
        <v>989</v>
      </c>
      <c r="H164" s="413">
        <v>94</v>
      </c>
      <c r="I164" s="413">
        <v>47</v>
      </c>
      <c r="J164" s="413">
        <v>76.2</v>
      </c>
      <c r="K164" s="413">
        <v>38.1</v>
      </c>
      <c r="L164" s="413">
        <v>95.6</v>
      </c>
      <c r="M164" s="413">
        <v>47.8</v>
      </c>
      <c r="N164" s="413">
        <v>109.4</v>
      </c>
      <c r="O164" s="413">
        <v>54.7</v>
      </c>
      <c r="P164" s="413">
        <v>728</v>
      </c>
      <c r="Q164" s="413">
        <v>364</v>
      </c>
      <c r="R164" s="53" t="s">
        <v>222</v>
      </c>
      <c r="S164" s="53" t="s">
        <v>194</v>
      </c>
      <c r="T164" s="412">
        <v>93.097030752916226</v>
      </c>
      <c r="U164" s="412">
        <v>93.29406150583246</v>
      </c>
      <c r="V164" s="412">
        <v>92.9</v>
      </c>
      <c r="W164" s="412">
        <v>59.7</v>
      </c>
      <c r="X164" s="412">
        <v>71.400000000000006</v>
      </c>
      <c r="Y164" s="412">
        <v>82.6</v>
      </c>
      <c r="Z164" s="413">
        <v>288.2</v>
      </c>
      <c r="AA164" s="413">
        <v>619.63</v>
      </c>
      <c r="AB164" s="413">
        <v>714.73599999999988</v>
      </c>
      <c r="AC164" s="411">
        <v>215</v>
      </c>
      <c r="AD164" s="411">
        <v>248</v>
      </c>
    </row>
    <row r="165" spans="1:30" ht="13.5" hidden="1" customHeight="1" outlineLevel="1">
      <c r="A165" s="410" t="s">
        <v>977</v>
      </c>
      <c r="B165" s="31" t="s">
        <v>910</v>
      </c>
      <c r="C165" s="31">
        <v>100</v>
      </c>
      <c r="D165" s="31">
        <v>4</v>
      </c>
      <c r="E165" s="31" t="s">
        <v>360</v>
      </c>
      <c r="F165" s="53">
        <v>75</v>
      </c>
      <c r="G165" s="411">
        <v>1489</v>
      </c>
      <c r="H165" s="413">
        <v>68</v>
      </c>
      <c r="I165" s="413">
        <v>34</v>
      </c>
      <c r="J165" s="413">
        <v>111.7</v>
      </c>
      <c r="K165" s="413">
        <v>55.85</v>
      </c>
      <c r="L165" s="413">
        <v>150</v>
      </c>
      <c r="M165" s="413">
        <v>75</v>
      </c>
      <c r="N165" s="413">
        <v>196</v>
      </c>
      <c r="O165" s="413">
        <v>98</v>
      </c>
      <c r="P165" s="413">
        <v>1480</v>
      </c>
      <c r="Q165" s="413">
        <v>740</v>
      </c>
      <c r="R165" s="53" t="s">
        <v>222</v>
      </c>
      <c r="S165" s="53" t="s">
        <v>989</v>
      </c>
      <c r="T165" s="412">
        <v>94.9</v>
      </c>
      <c r="U165" s="412">
        <v>95.1</v>
      </c>
      <c r="V165" s="412">
        <v>94.6</v>
      </c>
      <c r="W165" s="412">
        <v>74.3</v>
      </c>
      <c r="X165" s="412">
        <v>82.7</v>
      </c>
      <c r="Y165" s="412">
        <v>84.9</v>
      </c>
      <c r="Z165" s="413">
        <v>260.2</v>
      </c>
      <c r="AA165" s="413">
        <v>736.6</v>
      </c>
      <c r="AB165" s="413">
        <v>800.99</v>
      </c>
      <c r="AC165" s="411">
        <v>226</v>
      </c>
      <c r="AD165" s="411">
        <v>303</v>
      </c>
    </row>
    <row r="166" spans="1:30" ht="13.5" hidden="1" customHeight="1" outlineLevel="1">
      <c r="A166" s="410" t="s">
        <v>978</v>
      </c>
      <c r="B166" s="31" t="s">
        <v>910</v>
      </c>
      <c r="C166" s="31">
        <v>60</v>
      </c>
      <c r="D166" s="31">
        <v>6</v>
      </c>
      <c r="E166" s="31" t="s">
        <v>363</v>
      </c>
      <c r="F166" s="53">
        <v>50</v>
      </c>
      <c r="G166" s="411">
        <v>989</v>
      </c>
      <c r="H166" s="413">
        <v>70</v>
      </c>
      <c r="I166" s="413">
        <v>35</v>
      </c>
      <c r="J166" s="413">
        <v>94.52</v>
      </c>
      <c r="K166" s="413">
        <v>47.26</v>
      </c>
      <c r="L166" s="413">
        <v>117.96</v>
      </c>
      <c r="M166" s="413">
        <v>58.98</v>
      </c>
      <c r="N166" s="413">
        <v>145.4</v>
      </c>
      <c r="O166" s="413">
        <v>72.7</v>
      </c>
      <c r="P166" s="413">
        <v>946</v>
      </c>
      <c r="Q166" s="413">
        <v>473</v>
      </c>
      <c r="R166" s="53" t="s">
        <v>222</v>
      </c>
      <c r="S166" s="53" t="s">
        <v>194</v>
      </c>
      <c r="T166" s="412">
        <v>93.086708595387833</v>
      </c>
      <c r="U166" s="412">
        <v>93.576226415094339</v>
      </c>
      <c r="V166" s="412">
        <v>93.4</v>
      </c>
      <c r="W166" s="412">
        <v>60</v>
      </c>
      <c r="X166" s="412">
        <v>71.599999999999994</v>
      </c>
      <c r="Y166" s="412">
        <v>77.5</v>
      </c>
      <c r="Z166" s="413">
        <v>360.14</v>
      </c>
      <c r="AA166" s="413">
        <v>954.37099999999987</v>
      </c>
      <c r="AB166" s="413">
        <v>921.95839999999998</v>
      </c>
      <c r="AC166" s="411">
        <v>265</v>
      </c>
      <c r="AD166" s="411">
        <v>256</v>
      </c>
    </row>
    <row r="167" spans="1:30" ht="13.5" hidden="1" customHeight="1" outlineLevel="1">
      <c r="A167" s="410" t="s">
        <v>979</v>
      </c>
      <c r="B167" s="31" t="s">
        <v>910</v>
      </c>
      <c r="C167" s="31">
        <v>75</v>
      </c>
      <c r="D167" s="31">
        <v>6</v>
      </c>
      <c r="E167" s="31" t="s">
        <v>360</v>
      </c>
      <c r="F167" s="53">
        <v>60</v>
      </c>
      <c r="G167" s="411">
        <v>988</v>
      </c>
      <c r="H167" s="413">
        <v>84.8</v>
      </c>
      <c r="I167" s="413">
        <v>42.4</v>
      </c>
      <c r="J167" s="413">
        <v>113.9</v>
      </c>
      <c r="K167" s="413">
        <v>56.95</v>
      </c>
      <c r="L167" s="413">
        <v>141.86000000000001</v>
      </c>
      <c r="M167" s="413">
        <v>70.930000000000007</v>
      </c>
      <c r="N167" s="413">
        <v>174.8</v>
      </c>
      <c r="O167" s="413">
        <v>87.4</v>
      </c>
      <c r="P167" s="413">
        <v>1180</v>
      </c>
      <c r="Q167" s="413">
        <v>590</v>
      </c>
      <c r="R167" s="53" t="s">
        <v>222</v>
      </c>
      <c r="S167" s="53" t="s">
        <v>989</v>
      </c>
      <c r="T167" s="412">
        <v>93.107274644175021</v>
      </c>
      <c r="U167" s="412">
        <v>93.798787559304174</v>
      </c>
      <c r="V167" s="412">
        <v>93.7</v>
      </c>
      <c r="W167" s="412">
        <v>60.2</v>
      </c>
      <c r="X167" s="412">
        <v>71.94</v>
      </c>
      <c r="Y167" s="412">
        <v>77.900000000000006</v>
      </c>
      <c r="Z167" s="413">
        <v>432.4</v>
      </c>
      <c r="AA167" s="413">
        <v>1266.932</v>
      </c>
      <c r="AB167" s="413">
        <v>1266.932</v>
      </c>
      <c r="AC167" s="411">
        <v>293</v>
      </c>
      <c r="AD167" s="411">
        <v>293</v>
      </c>
    </row>
    <row r="168" spans="1:30" ht="13.5" hidden="1" customHeight="1" outlineLevel="1">
      <c r="A168" s="410" t="s">
        <v>982</v>
      </c>
      <c r="B168" s="31" t="s">
        <v>910</v>
      </c>
      <c r="C168" s="31">
        <v>100</v>
      </c>
      <c r="D168" s="31">
        <v>2</v>
      </c>
      <c r="E168" s="31" t="s">
        <v>375</v>
      </c>
      <c r="F168" s="53">
        <v>75</v>
      </c>
      <c r="G168" s="411">
        <v>2976</v>
      </c>
      <c r="H168" s="413">
        <v>40.9</v>
      </c>
      <c r="I168" s="413">
        <v>20.45</v>
      </c>
      <c r="J168" s="413">
        <v>97.990729079266956</v>
      </c>
      <c r="K168" s="413">
        <v>48.995364539633478</v>
      </c>
      <c r="L168" s="413">
        <v>138.84566129388386</v>
      </c>
      <c r="M168" s="413">
        <v>69.422830646941932</v>
      </c>
      <c r="N168" s="413">
        <v>182.8</v>
      </c>
      <c r="O168" s="413">
        <v>91.4</v>
      </c>
      <c r="P168" s="413">
        <v>1454.5</v>
      </c>
      <c r="Q168" s="413">
        <v>727.25</v>
      </c>
      <c r="R168" s="53" t="s">
        <v>222</v>
      </c>
      <c r="S168" s="53" t="s">
        <v>989</v>
      </c>
      <c r="T168" s="412">
        <v>94.11</v>
      </c>
      <c r="U168" s="412">
        <v>89.71</v>
      </c>
      <c r="V168" s="412">
        <v>94.3</v>
      </c>
      <c r="W168" s="412">
        <v>85.15</v>
      </c>
      <c r="X168" s="412">
        <v>89.72</v>
      </c>
      <c r="Y168" s="412">
        <v>91.1</v>
      </c>
      <c r="Z168" s="413">
        <v>130.0690587</v>
      </c>
      <c r="AA168" s="413">
        <v>228.83049497091002</v>
      </c>
      <c r="AB168" s="413">
        <v>440.33579132298001</v>
      </c>
      <c r="AC168" s="411">
        <v>175.93</v>
      </c>
      <c r="AD168" s="411">
        <v>338.54</v>
      </c>
    </row>
    <row r="169" spans="1:30" ht="13.5" hidden="1" customHeight="1" outlineLevel="1">
      <c r="A169" s="410" t="s">
        <v>983</v>
      </c>
      <c r="B169" s="31" t="s">
        <v>910</v>
      </c>
      <c r="C169" s="31">
        <v>100</v>
      </c>
      <c r="D169" s="31">
        <v>4</v>
      </c>
      <c r="E169" s="31" t="s">
        <v>375</v>
      </c>
      <c r="F169" s="53">
        <v>75</v>
      </c>
      <c r="G169" s="411">
        <v>1489</v>
      </c>
      <c r="H169" s="413">
        <v>68</v>
      </c>
      <c r="I169" s="413">
        <v>34</v>
      </c>
      <c r="J169" s="413">
        <v>111.7</v>
      </c>
      <c r="K169" s="413">
        <v>55.85</v>
      </c>
      <c r="L169" s="413">
        <v>150</v>
      </c>
      <c r="M169" s="413">
        <v>75</v>
      </c>
      <c r="N169" s="413">
        <v>196</v>
      </c>
      <c r="O169" s="413">
        <v>98</v>
      </c>
      <c r="P169" s="413">
        <v>1480</v>
      </c>
      <c r="Q169" s="413">
        <v>740</v>
      </c>
      <c r="R169" s="53" t="s">
        <v>222</v>
      </c>
      <c r="S169" s="53" t="s">
        <v>989</v>
      </c>
      <c r="T169" s="412">
        <v>94.9</v>
      </c>
      <c r="U169" s="412">
        <v>95.1</v>
      </c>
      <c r="V169" s="412">
        <v>94.6</v>
      </c>
      <c r="W169" s="412">
        <v>74.3</v>
      </c>
      <c r="X169" s="412">
        <v>82.7</v>
      </c>
      <c r="Y169" s="412">
        <v>84.9</v>
      </c>
      <c r="Z169" s="413">
        <v>260.2</v>
      </c>
      <c r="AA169" s="413">
        <v>736.6</v>
      </c>
      <c r="AB169" s="413">
        <v>800.99</v>
      </c>
      <c r="AC169" s="411">
        <v>226</v>
      </c>
      <c r="AD169" s="411">
        <v>303</v>
      </c>
    </row>
    <row r="170" spans="1:30" ht="13.5" hidden="1" customHeight="1" outlineLevel="1">
      <c r="A170" s="410" t="s">
        <v>2191</v>
      </c>
      <c r="B170" s="31" t="s">
        <v>910</v>
      </c>
      <c r="C170" s="31">
        <v>60</v>
      </c>
      <c r="D170" s="31">
        <v>6</v>
      </c>
      <c r="E170" s="31" t="s">
        <v>1347</v>
      </c>
      <c r="F170" s="53">
        <v>50</v>
      </c>
      <c r="G170" s="411">
        <v>989</v>
      </c>
      <c r="H170" s="413">
        <v>70</v>
      </c>
      <c r="I170" s="413">
        <v>35</v>
      </c>
      <c r="J170" s="413">
        <v>94.52</v>
      </c>
      <c r="K170" s="413">
        <v>47.26</v>
      </c>
      <c r="L170" s="413">
        <v>117.96</v>
      </c>
      <c r="M170" s="413">
        <v>58.98</v>
      </c>
      <c r="N170" s="413">
        <v>145.4</v>
      </c>
      <c r="O170" s="413">
        <v>72.7</v>
      </c>
      <c r="P170" s="413">
        <v>946</v>
      </c>
      <c r="Q170" s="413">
        <v>473</v>
      </c>
      <c r="R170" s="53" t="s">
        <v>222</v>
      </c>
      <c r="S170" s="53" t="s">
        <v>194</v>
      </c>
      <c r="T170" s="412">
        <v>93.086708595387833</v>
      </c>
      <c r="U170" s="412">
        <v>93.576226415094339</v>
      </c>
      <c r="V170" s="412">
        <v>93.4</v>
      </c>
      <c r="W170" s="412">
        <v>60</v>
      </c>
      <c r="X170" s="412">
        <v>71.599999999999994</v>
      </c>
      <c r="Y170" s="412">
        <v>77.5</v>
      </c>
      <c r="Z170" s="413">
        <v>360.14</v>
      </c>
      <c r="AA170" s="413">
        <v>954.37099999999987</v>
      </c>
      <c r="AB170" s="413">
        <v>921.95839999999998</v>
      </c>
      <c r="AC170" s="411">
        <v>265</v>
      </c>
      <c r="AD170" s="411">
        <v>256</v>
      </c>
    </row>
    <row r="171" spans="1:30" ht="13.5" hidden="1" customHeight="1" outlineLevel="1">
      <c r="A171" s="410" t="s">
        <v>2192</v>
      </c>
      <c r="B171" s="31" t="s">
        <v>910</v>
      </c>
      <c r="C171" s="31">
        <v>75</v>
      </c>
      <c r="D171" s="31">
        <v>6</v>
      </c>
      <c r="E171" s="31" t="s">
        <v>375</v>
      </c>
      <c r="F171" s="53">
        <v>60</v>
      </c>
      <c r="G171" s="411">
        <v>988</v>
      </c>
      <c r="H171" s="413">
        <v>84.8</v>
      </c>
      <c r="I171" s="413">
        <v>42.4</v>
      </c>
      <c r="J171" s="413">
        <v>113.9</v>
      </c>
      <c r="K171" s="413">
        <v>56.95</v>
      </c>
      <c r="L171" s="413">
        <v>141.86000000000001</v>
      </c>
      <c r="M171" s="413">
        <v>70.930000000000007</v>
      </c>
      <c r="N171" s="413">
        <v>174.8</v>
      </c>
      <c r="O171" s="413">
        <v>87.4</v>
      </c>
      <c r="P171" s="413">
        <v>1180</v>
      </c>
      <c r="Q171" s="413">
        <v>590</v>
      </c>
      <c r="R171" s="53" t="s">
        <v>222</v>
      </c>
      <c r="S171" s="53" t="s">
        <v>989</v>
      </c>
      <c r="T171" s="412">
        <v>93.107274644175021</v>
      </c>
      <c r="U171" s="412">
        <v>93.798787559304174</v>
      </c>
      <c r="V171" s="412">
        <v>93.7</v>
      </c>
      <c r="W171" s="412">
        <v>60.2</v>
      </c>
      <c r="X171" s="412">
        <v>71.94</v>
      </c>
      <c r="Y171" s="412">
        <v>77.900000000000006</v>
      </c>
      <c r="Z171" s="413">
        <v>432.4</v>
      </c>
      <c r="AA171" s="413">
        <v>1266.932</v>
      </c>
      <c r="AB171" s="413">
        <v>1266.932</v>
      </c>
      <c r="AC171" s="411">
        <v>293</v>
      </c>
      <c r="AD171" s="411">
        <v>293</v>
      </c>
    </row>
    <row r="172" spans="1:30" ht="13.5" hidden="1" customHeight="1" outlineLevel="1">
      <c r="A172" s="410" t="s">
        <v>985</v>
      </c>
      <c r="B172" s="31" t="s">
        <v>910</v>
      </c>
      <c r="C172" s="31">
        <v>125</v>
      </c>
      <c r="D172" s="31">
        <v>4</v>
      </c>
      <c r="E172" s="31" t="s">
        <v>378</v>
      </c>
      <c r="F172" s="53">
        <v>100</v>
      </c>
      <c r="G172" s="411">
        <v>1490</v>
      </c>
      <c r="H172" s="413"/>
      <c r="I172" s="413">
        <v>53.4</v>
      </c>
      <c r="J172" s="413"/>
      <c r="K172" s="413">
        <v>78.7</v>
      </c>
      <c r="L172" s="413"/>
      <c r="M172" s="413">
        <v>106.1</v>
      </c>
      <c r="N172" s="413"/>
      <c r="O172" s="413">
        <v>134.5</v>
      </c>
      <c r="P172" s="413"/>
      <c r="Q172" s="413">
        <v>961</v>
      </c>
      <c r="R172" s="53" t="s">
        <v>222</v>
      </c>
      <c r="S172" s="53" t="s">
        <v>989</v>
      </c>
      <c r="T172" s="412">
        <v>94.526970954356841</v>
      </c>
      <c r="U172" s="412">
        <v>95.019709543568467</v>
      </c>
      <c r="V172" s="412">
        <v>95</v>
      </c>
      <c r="W172" s="412">
        <v>71.3</v>
      </c>
      <c r="X172" s="412">
        <v>78.900000000000006</v>
      </c>
      <c r="Y172" s="412">
        <v>83</v>
      </c>
      <c r="Z172" s="413">
        <v>352.6</v>
      </c>
      <c r="AA172" s="413">
        <v>729.88200000000006</v>
      </c>
      <c r="AB172" s="413">
        <v>1086.008</v>
      </c>
      <c r="AC172" s="411">
        <v>207</v>
      </c>
      <c r="AD172" s="411">
        <v>308</v>
      </c>
    </row>
    <row r="173" spans="1:30" ht="13.5" hidden="1" customHeight="1" outlineLevel="1">
      <c r="A173" s="410" t="s">
        <v>986</v>
      </c>
      <c r="B173" s="31" t="s">
        <v>910</v>
      </c>
      <c r="C173" s="31">
        <v>150</v>
      </c>
      <c r="D173" s="31">
        <v>4</v>
      </c>
      <c r="E173" s="31" t="s">
        <v>383</v>
      </c>
      <c r="F173" s="53">
        <v>125</v>
      </c>
      <c r="G173" s="411">
        <v>1488</v>
      </c>
      <c r="H173" s="413"/>
      <c r="I173" s="413">
        <v>57.6</v>
      </c>
      <c r="J173" s="413"/>
      <c r="K173" s="413">
        <v>95.6</v>
      </c>
      <c r="L173" s="413"/>
      <c r="M173" s="413">
        <v>128.19999999999999</v>
      </c>
      <c r="N173" s="413"/>
      <c r="O173" s="413">
        <v>164.8</v>
      </c>
      <c r="P173" s="413"/>
      <c r="Q173" s="413">
        <v>1100</v>
      </c>
      <c r="R173" s="53" t="s">
        <v>231</v>
      </c>
      <c r="S173" s="53" t="s">
        <v>194</v>
      </c>
      <c r="T173" s="412">
        <v>94.863390254060789</v>
      </c>
      <c r="U173" s="412">
        <v>95.379383590170747</v>
      </c>
      <c r="V173" s="412">
        <v>95.3</v>
      </c>
      <c r="W173" s="412">
        <v>73.7</v>
      </c>
      <c r="X173" s="412">
        <v>81.900000000000006</v>
      </c>
      <c r="Y173" s="412">
        <v>85</v>
      </c>
      <c r="Z173" s="413">
        <v>441.47</v>
      </c>
      <c r="AA173" s="413">
        <v>834.37829999999997</v>
      </c>
      <c r="AB173" s="413">
        <v>1138.9926</v>
      </c>
      <c r="AC173" s="411">
        <v>189</v>
      </c>
      <c r="AD173" s="411">
        <v>258</v>
      </c>
    </row>
    <row r="174" spans="1:30" ht="13.5" hidden="1" customHeight="1" outlineLevel="1">
      <c r="A174" s="410" t="s">
        <v>987</v>
      </c>
      <c r="B174" s="31" t="s">
        <v>910</v>
      </c>
      <c r="C174" s="31">
        <v>200</v>
      </c>
      <c r="D174" s="31">
        <v>4</v>
      </c>
      <c r="E174" s="31" t="s">
        <v>388</v>
      </c>
      <c r="F174" s="53">
        <v>150</v>
      </c>
      <c r="G174" s="411">
        <v>1490</v>
      </c>
      <c r="H174" s="413"/>
      <c r="I174" s="413">
        <v>85.7</v>
      </c>
      <c r="J174" s="413"/>
      <c r="K174" s="413">
        <v>124.86</v>
      </c>
      <c r="L174" s="413"/>
      <c r="M174" s="413">
        <v>1660.99</v>
      </c>
      <c r="N174" s="413"/>
      <c r="O174" s="413">
        <v>201.6</v>
      </c>
      <c r="P174" s="413"/>
      <c r="Q174" s="413">
        <v>1622</v>
      </c>
      <c r="R174" s="53" t="s">
        <v>213</v>
      </c>
      <c r="S174" s="53" t="s">
        <v>989</v>
      </c>
      <c r="T174" s="412">
        <v>95.074940482351735</v>
      </c>
      <c r="U174" s="412">
        <v>95.549425525307939</v>
      </c>
      <c r="V174" s="412">
        <v>95.5</v>
      </c>
      <c r="W174" s="412">
        <v>67.23</v>
      </c>
      <c r="X174" s="412">
        <v>77.8</v>
      </c>
      <c r="Y174" s="412">
        <v>82.91</v>
      </c>
      <c r="Z174" s="413">
        <v>528.70000000000005</v>
      </c>
      <c r="AA174" s="413">
        <v>1480.36</v>
      </c>
      <c r="AB174" s="413">
        <v>1861.0240000000003</v>
      </c>
      <c r="AC174" s="411">
        <v>280</v>
      </c>
      <c r="AD174" s="411">
        <v>352</v>
      </c>
    </row>
    <row r="175" spans="1:30" ht="13.5" hidden="1" customHeight="1" outlineLevel="1">
      <c r="A175" s="410" t="s">
        <v>988</v>
      </c>
      <c r="B175" s="31" t="s">
        <v>910</v>
      </c>
      <c r="C175" s="31">
        <v>250</v>
      </c>
      <c r="D175" s="31">
        <v>4</v>
      </c>
      <c r="E175" s="31" t="s">
        <v>400</v>
      </c>
      <c r="F175" s="53">
        <v>200</v>
      </c>
      <c r="G175" s="411">
        <v>1492</v>
      </c>
      <c r="H175" s="413"/>
      <c r="I175" s="413">
        <v>91.5</v>
      </c>
      <c r="J175" s="413"/>
      <c r="K175" s="413">
        <v>151.1</v>
      </c>
      <c r="L175" s="413"/>
      <c r="M175" s="413">
        <v>163.35</v>
      </c>
      <c r="N175" s="413"/>
      <c r="O175" s="413">
        <v>264.5</v>
      </c>
      <c r="P175" s="413"/>
      <c r="Q175" s="413">
        <v>2120</v>
      </c>
      <c r="R175" s="53" t="s">
        <v>213</v>
      </c>
      <c r="S175" s="53" t="s">
        <v>989</v>
      </c>
      <c r="T175" s="412">
        <v>95.542499741548639</v>
      </c>
      <c r="U175" s="412">
        <v>95.720769151245733</v>
      </c>
      <c r="V175" s="412">
        <v>95.8</v>
      </c>
      <c r="W175" s="412">
        <v>73.900000000000006</v>
      </c>
      <c r="X175" s="412">
        <v>76.7</v>
      </c>
      <c r="Y175" s="412">
        <v>84.2</v>
      </c>
      <c r="Z175" s="413">
        <v>704.3</v>
      </c>
      <c r="AA175" s="413">
        <v>1105.751</v>
      </c>
      <c r="AB175" s="413">
        <v>1612.8469999999998</v>
      </c>
      <c r="AC175" s="411">
        <v>157</v>
      </c>
      <c r="AD175" s="411">
        <v>229</v>
      </c>
    </row>
    <row r="176" spans="1:30" ht="13.5" hidden="1" customHeight="1" outlineLevel="1">
      <c r="A176" s="410" t="s">
        <v>992</v>
      </c>
      <c r="B176" s="31" t="s">
        <v>910</v>
      </c>
      <c r="C176" s="31">
        <v>100</v>
      </c>
      <c r="D176" s="31">
        <v>6</v>
      </c>
      <c r="E176" s="31" t="s">
        <v>378</v>
      </c>
      <c r="F176" s="53">
        <v>75</v>
      </c>
      <c r="G176" s="411">
        <v>992.6</v>
      </c>
      <c r="H176" s="413"/>
      <c r="I176" s="413">
        <v>48.6</v>
      </c>
      <c r="J176" s="413"/>
      <c r="K176" s="413">
        <v>62.467064245750102</v>
      </c>
      <c r="L176" s="413"/>
      <c r="M176" s="413">
        <v>82.638278057260166</v>
      </c>
      <c r="N176" s="413"/>
      <c r="O176" s="413">
        <v>105.18</v>
      </c>
      <c r="P176" s="413"/>
      <c r="Q176" s="413">
        <v>844.46</v>
      </c>
      <c r="R176" s="53" t="s">
        <v>213</v>
      </c>
      <c r="S176" s="53" t="s">
        <v>194</v>
      </c>
      <c r="T176" s="412">
        <v>93.260090569020008</v>
      </c>
      <c r="U176" s="412">
        <v>94.082682228661753</v>
      </c>
      <c r="V176" s="412">
        <v>94.1</v>
      </c>
      <c r="W176" s="412">
        <v>68.795603389054264</v>
      </c>
      <c r="X176" s="412">
        <v>77.324295855278223</v>
      </c>
      <c r="Y176" s="412">
        <v>80.98</v>
      </c>
      <c r="Z176" s="413">
        <v>396.83048286000002</v>
      </c>
      <c r="AA176" s="413">
        <v>905.3370002064612</v>
      </c>
      <c r="AB176" s="413">
        <v>1368.5492862392821</v>
      </c>
      <c r="AC176" s="411">
        <v>228.142</v>
      </c>
      <c r="AD176" s="411">
        <v>344.87</v>
      </c>
    </row>
    <row r="177" spans="1:30" ht="13.5" hidden="1" customHeight="1" outlineLevel="1">
      <c r="A177" s="410" t="s">
        <v>993</v>
      </c>
      <c r="B177" s="31" t="s">
        <v>910</v>
      </c>
      <c r="C177" s="31">
        <v>125</v>
      </c>
      <c r="D177" s="31">
        <v>6</v>
      </c>
      <c r="E177" s="31" t="s">
        <v>383</v>
      </c>
      <c r="F177" s="53">
        <v>100</v>
      </c>
      <c r="G177" s="411">
        <v>990.88</v>
      </c>
      <c r="H177" s="413"/>
      <c r="I177" s="413">
        <v>49.65</v>
      </c>
      <c r="J177" s="413"/>
      <c r="K177" s="413">
        <v>76.783438985736922</v>
      </c>
      <c r="L177" s="413"/>
      <c r="M177" s="413">
        <v>103.77234548335974</v>
      </c>
      <c r="N177" s="413"/>
      <c r="O177" s="413">
        <v>133.74</v>
      </c>
      <c r="P177" s="413"/>
      <c r="Q177" s="413">
        <v>949.37</v>
      </c>
      <c r="R177" s="53" t="s">
        <v>231</v>
      </c>
      <c r="S177" s="53" t="s">
        <v>194</v>
      </c>
      <c r="T177" s="412">
        <v>94.74911952549428</v>
      </c>
      <c r="U177" s="412">
        <v>94.926239075962542</v>
      </c>
      <c r="V177" s="412">
        <v>94.6</v>
      </c>
      <c r="W177" s="412">
        <v>72.813932276821348</v>
      </c>
      <c r="X177" s="412">
        <v>80.656025538707098</v>
      </c>
      <c r="Y177" s="412">
        <v>83.75</v>
      </c>
      <c r="Z177" s="413">
        <v>530.01205320000008</v>
      </c>
      <c r="AA177" s="413">
        <v>1169.84260382304</v>
      </c>
      <c r="AB177" s="413">
        <v>1415.0261796333605</v>
      </c>
      <c r="AC177" s="411">
        <v>220.72</v>
      </c>
      <c r="AD177" s="411">
        <v>266.98</v>
      </c>
    </row>
    <row r="178" spans="1:30" ht="13.5" hidden="1" customHeight="1" outlineLevel="1">
      <c r="A178" s="410" t="s">
        <v>994</v>
      </c>
      <c r="B178" s="31" t="s">
        <v>910</v>
      </c>
      <c r="C178" s="31">
        <v>150</v>
      </c>
      <c r="D178" s="31">
        <v>6</v>
      </c>
      <c r="E178" s="31" t="s">
        <v>388</v>
      </c>
      <c r="F178" s="53">
        <v>125</v>
      </c>
      <c r="G178" s="411">
        <v>994</v>
      </c>
      <c r="H178" s="413"/>
      <c r="I178" s="413">
        <v>70.62</v>
      </c>
      <c r="J178" s="413"/>
      <c r="K178" s="413">
        <v>90.204759806154712</v>
      </c>
      <c r="L178" s="413"/>
      <c r="M178" s="413">
        <v>113.9017376998039</v>
      </c>
      <c r="N178" s="413"/>
      <c r="O178" s="413">
        <v>140.9</v>
      </c>
      <c r="P178" s="413"/>
      <c r="Q178" s="413">
        <v>1296.53</v>
      </c>
      <c r="R178" s="53" t="s">
        <v>222</v>
      </c>
      <c r="S178" s="53" t="s">
        <v>194</v>
      </c>
      <c r="T178" s="412">
        <v>93.867702607883828</v>
      </c>
      <c r="U178" s="412">
        <v>94.704225434647313</v>
      </c>
      <c r="V178" s="412">
        <v>94.9</v>
      </c>
      <c r="W178" s="412">
        <v>62.437617119722375</v>
      </c>
      <c r="X178" s="412">
        <v>73.509543088490446</v>
      </c>
      <c r="Y178" s="412">
        <v>75.712434933487557</v>
      </c>
      <c r="Z178" s="413">
        <v>528.22715315999994</v>
      </c>
      <c r="AA178" s="413">
        <v>1675.1667708163079</v>
      </c>
      <c r="AB178" s="413">
        <v>2138.2635159916799</v>
      </c>
      <c r="AC178" s="411">
        <v>317.13</v>
      </c>
      <c r="AD178" s="411">
        <v>404.8</v>
      </c>
    </row>
    <row r="179" spans="1:30" ht="13.5" hidden="1" customHeight="1" outlineLevel="1">
      <c r="A179" s="410" t="s">
        <v>995</v>
      </c>
      <c r="B179" s="31" t="s">
        <v>910</v>
      </c>
      <c r="C179" s="31">
        <v>200</v>
      </c>
      <c r="D179" s="31">
        <v>6</v>
      </c>
      <c r="E179" s="31" t="s">
        <v>400</v>
      </c>
      <c r="F179" s="53">
        <v>150</v>
      </c>
      <c r="G179" s="411">
        <v>991</v>
      </c>
      <c r="H179" s="413"/>
      <c r="I179" s="413">
        <v>96.9</v>
      </c>
      <c r="J179" s="413"/>
      <c r="K179" s="413">
        <v>135</v>
      </c>
      <c r="L179" s="413"/>
      <c r="M179" s="413">
        <v>169.6</v>
      </c>
      <c r="N179" s="413"/>
      <c r="O179" s="413">
        <v>210.6</v>
      </c>
      <c r="P179" s="413"/>
      <c r="Q179" s="413">
        <v>1471.8</v>
      </c>
      <c r="R179" s="53" t="s">
        <v>222</v>
      </c>
      <c r="S179" s="53" t="s">
        <v>194</v>
      </c>
      <c r="T179" s="412">
        <v>95</v>
      </c>
      <c r="U179" s="412">
        <v>95.4</v>
      </c>
      <c r="V179" s="412">
        <v>95.2</v>
      </c>
      <c r="W179" s="412">
        <v>62.6</v>
      </c>
      <c r="X179" s="412">
        <v>74.400000000000006</v>
      </c>
      <c r="Y179" s="412">
        <v>80</v>
      </c>
      <c r="Z179" s="413">
        <v>794.5</v>
      </c>
      <c r="AA179" s="413">
        <v>1772.5</v>
      </c>
      <c r="AB179" s="413">
        <v>2735</v>
      </c>
      <c r="AC179" s="411">
        <v>223</v>
      </c>
      <c r="AD179" s="411">
        <v>344</v>
      </c>
    </row>
    <row r="180" spans="1:30" ht="13.5" hidden="1" customHeight="1" outlineLevel="1">
      <c r="A180" s="410" t="s">
        <v>996</v>
      </c>
      <c r="B180" s="31" t="s">
        <v>910</v>
      </c>
      <c r="C180" s="31">
        <v>250</v>
      </c>
      <c r="D180" s="31">
        <v>6</v>
      </c>
      <c r="E180" s="31" t="s">
        <v>400</v>
      </c>
      <c r="F180" s="53">
        <v>200</v>
      </c>
      <c r="G180" s="411">
        <v>989</v>
      </c>
      <c r="H180" s="413"/>
      <c r="I180" s="413">
        <v>99</v>
      </c>
      <c r="J180" s="413"/>
      <c r="K180" s="413">
        <v>156</v>
      </c>
      <c r="L180" s="413"/>
      <c r="M180" s="413">
        <v>208.7</v>
      </c>
      <c r="N180" s="413"/>
      <c r="O180" s="413">
        <v>268.5</v>
      </c>
      <c r="P180" s="413"/>
      <c r="Q180" s="413">
        <v>1717.5</v>
      </c>
      <c r="R180" s="53" t="s">
        <v>231</v>
      </c>
      <c r="S180" s="53" t="s">
        <v>194</v>
      </c>
      <c r="T180" s="412">
        <v>95.8</v>
      </c>
      <c r="U180" s="412">
        <v>95.9</v>
      </c>
      <c r="V180" s="412">
        <v>95.5</v>
      </c>
      <c r="W180" s="412">
        <v>71.900000000000006</v>
      </c>
      <c r="X180" s="412">
        <v>80.599999999999994</v>
      </c>
      <c r="Y180" s="412">
        <v>83.9</v>
      </c>
      <c r="Z180" s="413">
        <v>1062</v>
      </c>
      <c r="AA180" s="413">
        <v>1457.8</v>
      </c>
      <c r="AB180" s="413">
        <v>2197</v>
      </c>
      <c r="AC180" s="411">
        <v>137</v>
      </c>
      <c r="AD180" s="411">
        <v>207</v>
      </c>
    </row>
    <row r="181" spans="1:30" ht="13.5" hidden="1" customHeight="1" outlineLevel="1">
      <c r="A181" s="410" t="s">
        <v>1003</v>
      </c>
      <c r="B181" s="31" t="s">
        <v>910</v>
      </c>
      <c r="C181" s="31">
        <v>125</v>
      </c>
      <c r="D181" s="31">
        <v>2</v>
      </c>
      <c r="E181" s="31" t="s">
        <v>409</v>
      </c>
      <c r="F181" s="53">
        <v>100</v>
      </c>
      <c r="G181" s="411">
        <v>2979</v>
      </c>
      <c r="H181" s="413"/>
      <c r="I181" s="413">
        <v>35.36</v>
      </c>
      <c r="J181" s="413"/>
      <c r="K181" s="413">
        <v>69.37</v>
      </c>
      <c r="L181" s="413"/>
      <c r="M181" s="413">
        <v>96.57</v>
      </c>
      <c r="N181" s="413"/>
      <c r="O181" s="413">
        <v>126.33</v>
      </c>
      <c r="P181" s="413"/>
      <c r="Q181" s="413">
        <v>912.15</v>
      </c>
      <c r="R181" s="53" t="s">
        <v>222</v>
      </c>
      <c r="S181" s="53" t="s">
        <v>194</v>
      </c>
      <c r="T181" s="412">
        <v>94.462978412764627</v>
      </c>
      <c r="U181" s="412">
        <v>94.887642089894669</v>
      </c>
      <c r="V181" s="412">
        <v>94.7</v>
      </c>
      <c r="W181" s="412">
        <v>81.099999999999994</v>
      </c>
      <c r="X181" s="412">
        <v>87.04</v>
      </c>
      <c r="Y181" s="412">
        <v>88.9</v>
      </c>
      <c r="Z181" s="413">
        <v>176.39532792</v>
      </c>
      <c r="AA181" s="413">
        <v>342.96633000000003</v>
      </c>
      <c r="AB181" s="413">
        <v>654.70428492000008</v>
      </c>
      <c r="AC181" s="411">
        <v>194.43050677370798</v>
      </c>
      <c r="AD181" s="411">
        <v>371.1573841779562</v>
      </c>
    </row>
    <row r="182" spans="1:30" ht="13.5" hidden="1" customHeight="1" outlineLevel="1">
      <c r="A182" s="410" t="s">
        <v>1004</v>
      </c>
      <c r="B182" s="31" t="s">
        <v>910</v>
      </c>
      <c r="C182" s="31">
        <v>150</v>
      </c>
      <c r="D182" s="31">
        <v>2</v>
      </c>
      <c r="E182" s="31" t="s">
        <v>411</v>
      </c>
      <c r="F182" s="53">
        <v>125</v>
      </c>
      <c r="G182" s="411">
        <v>2984</v>
      </c>
      <c r="H182" s="413"/>
      <c r="I182" s="413">
        <v>42.9</v>
      </c>
      <c r="J182" s="413"/>
      <c r="K182" s="413">
        <v>86.86</v>
      </c>
      <c r="L182" s="413"/>
      <c r="M182" s="413">
        <v>121.5</v>
      </c>
      <c r="N182" s="413"/>
      <c r="O182" s="413">
        <v>159.63</v>
      </c>
      <c r="P182" s="413"/>
      <c r="Q182" s="413">
        <v>1058</v>
      </c>
      <c r="R182" s="53" t="s">
        <v>231</v>
      </c>
      <c r="S182" s="53" t="s">
        <v>194</v>
      </c>
      <c r="T182" s="412">
        <v>94.493624581939784</v>
      </c>
      <c r="U182" s="412">
        <v>95.089360367892965</v>
      </c>
      <c r="V182" s="412">
        <v>95</v>
      </c>
      <c r="W182" s="412">
        <v>81.400000000000006</v>
      </c>
      <c r="X182" s="412">
        <v>86.7</v>
      </c>
      <c r="Y182" s="412">
        <v>88.1</v>
      </c>
      <c r="Z182" s="413">
        <v>220.11062766000003</v>
      </c>
      <c r="AA182" s="413">
        <v>367.43126154000004</v>
      </c>
      <c r="AB182" s="413">
        <v>770.75229000000002</v>
      </c>
      <c r="AC182" s="411">
        <v>166.930268404651</v>
      </c>
      <c r="AD182" s="411">
        <v>350.1658680427571</v>
      </c>
    </row>
    <row r="183" spans="1:30" ht="13.5" hidden="1" customHeight="1" outlineLevel="1">
      <c r="A183" s="410" t="s">
        <v>1005</v>
      </c>
      <c r="B183" s="31" t="s">
        <v>910</v>
      </c>
      <c r="C183" s="31">
        <v>200</v>
      </c>
      <c r="D183" s="31">
        <v>2</v>
      </c>
      <c r="E183" s="31" t="s">
        <v>413</v>
      </c>
      <c r="F183" s="53">
        <v>150</v>
      </c>
      <c r="G183" s="411">
        <v>2982</v>
      </c>
      <c r="H183" s="413"/>
      <c r="I183" s="413">
        <v>45.88</v>
      </c>
      <c r="J183" s="413"/>
      <c r="K183" s="413">
        <v>99.8</v>
      </c>
      <c r="L183" s="413"/>
      <c r="M183" s="413">
        <v>140.94999999999999</v>
      </c>
      <c r="N183" s="413"/>
      <c r="O183" s="413">
        <v>185.39</v>
      </c>
      <c r="P183" s="413"/>
      <c r="Q183" s="413">
        <v>1495.9</v>
      </c>
      <c r="R183" s="53" t="s">
        <v>222</v>
      </c>
      <c r="S183" s="53" t="s">
        <v>989</v>
      </c>
      <c r="T183" s="412">
        <v>95.150637768329346</v>
      </c>
      <c r="U183" s="412">
        <v>95.417193819350814</v>
      </c>
      <c r="V183" s="412">
        <v>95.2</v>
      </c>
      <c r="W183" s="412">
        <v>83.93</v>
      </c>
      <c r="X183" s="412">
        <v>88.94</v>
      </c>
      <c r="Y183" s="412">
        <v>90.3</v>
      </c>
      <c r="Z183" s="413">
        <v>264.26846460000002</v>
      </c>
      <c r="AA183" s="413">
        <v>694.66539408000006</v>
      </c>
      <c r="AB183" s="413">
        <v>1043.25194652</v>
      </c>
      <c r="AC183" s="411">
        <v>262.86352218811055</v>
      </c>
      <c r="AD183" s="411">
        <v>394.76974602288584</v>
      </c>
    </row>
    <row r="184" spans="1:30" ht="13.5" hidden="1" customHeight="1" outlineLevel="1">
      <c r="A184" s="410" t="s">
        <v>1006</v>
      </c>
      <c r="B184" s="31" t="s">
        <v>910</v>
      </c>
      <c r="C184" s="31">
        <v>250</v>
      </c>
      <c r="D184" s="31">
        <v>2</v>
      </c>
      <c r="E184" s="31" t="s">
        <v>421</v>
      </c>
      <c r="F184" s="53">
        <v>200</v>
      </c>
      <c r="G184" s="411">
        <v>2977</v>
      </c>
      <c r="H184" s="413"/>
      <c r="I184" s="413">
        <v>56.46</v>
      </c>
      <c r="J184" s="413"/>
      <c r="K184" s="413">
        <v>130.66</v>
      </c>
      <c r="L184" s="413"/>
      <c r="M184" s="413">
        <v>185</v>
      </c>
      <c r="N184" s="413"/>
      <c r="O184" s="413">
        <v>243</v>
      </c>
      <c r="P184" s="413"/>
      <c r="Q184" s="413">
        <v>1785.5</v>
      </c>
      <c r="R184" s="53" t="s">
        <v>231</v>
      </c>
      <c r="S184" s="53" t="s">
        <v>194</v>
      </c>
      <c r="T184" s="412">
        <v>95.041870893732408</v>
      </c>
      <c r="U184" s="412">
        <v>95.569715298779855</v>
      </c>
      <c r="V184" s="412">
        <v>95.5</v>
      </c>
      <c r="W184" s="412">
        <v>86.35</v>
      </c>
      <c r="X184" s="412">
        <v>90.9</v>
      </c>
      <c r="Y184" s="412">
        <v>92.4</v>
      </c>
      <c r="Z184" s="413">
        <v>352.96767072</v>
      </c>
      <c r="AA184" s="413">
        <v>334.11558600000001</v>
      </c>
      <c r="AB184" s="413">
        <v>1235.4163500000002</v>
      </c>
      <c r="AC184" s="411">
        <v>94.658976930792392</v>
      </c>
      <c r="AD184" s="411">
        <v>350.0083584085591</v>
      </c>
    </row>
    <row r="185" spans="1:30" ht="13.5" hidden="1" customHeight="1" outlineLevel="1">
      <c r="A185" s="410" t="s">
        <v>1008</v>
      </c>
      <c r="B185" s="31" t="s">
        <v>910</v>
      </c>
      <c r="C185" s="31">
        <v>125</v>
      </c>
      <c r="D185" s="31">
        <v>4</v>
      </c>
      <c r="E185" s="31" t="s">
        <v>409</v>
      </c>
      <c r="F185" s="53">
        <v>100</v>
      </c>
      <c r="G185" s="411">
        <v>1490</v>
      </c>
      <c r="H185" s="413"/>
      <c r="I185" s="413">
        <v>53.4</v>
      </c>
      <c r="J185" s="413"/>
      <c r="K185" s="413">
        <v>78.7</v>
      </c>
      <c r="L185" s="413"/>
      <c r="M185" s="413">
        <v>106.1</v>
      </c>
      <c r="N185" s="413"/>
      <c r="O185" s="413">
        <v>134.5</v>
      </c>
      <c r="P185" s="413"/>
      <c r="Q185" s="413">
        <v>961</v>
      </c>
      <c r="R185" s="53" t="s">
        <v>222</v>
      </c>
      <c r="S185" s="53" t="s">
        <v>989</v>
      </c>
      <c r="T185" s="412">
        <v>94.526970954356841</v>
      </c>
      <c r="U185" s="412">
        <v>95.019709543568467</v>
      </c>
      <c r="V185" s="412">
        <v>95</v>
      </c>
      <c r="W185" s="412">
        <v>71.3</v>
      </c>
      <c r="X185" s="412">
        <v>78.900000000000006</v>
      </c>
      <c r="Y185" s="412">
        <v>83</v>
      </c>
      <c r="Z185" s="413">
        <v>352.6</v>
      </c>
      <c r="AA185" s="413">
        <v>729.88200000000006</v>
      </c>
      <c r="AB185" s="413">
        <v>1086.008</v>
      </c>
      <c r="AC185" s="411">
        <v>207</v>
      </c>
      <c r="AD185" s="411">
        <v>308</v>
      </c>
    </row>
    <row r="186" spans="1:30" ht="13.5" hidden="1" customHeight="1" outlineLevel="1">
      <c r="A186" s="410" t="s">
        <v>1009</v>
      </c>
      <c r="B186" s="31" t="s">
        <v>910</v>
      </c>
      <c r="C186" s="31">
        <v>150</v>
      </c>
      <c r="D186" s="31">
        <v>4</v>
      </c>
      <c r="E186" s="31" t="s">
        <v>411</v>
      </c>
      <c r="F186" s="53">
        <v>125</v>
      </c>
      <c r="G186" s="411">
        <v>1488</v>
      </c>
      <c r="H186" s="413"/>
      <c r="I186" s="413">
        <v>57.6</v>
      </c>
      <c r="J186" s="413"/>
      <c r="K186" s="413">
        <v>95.6</v>
      </c>
      <c r="L186" s="413"/>
      <c r="M186" s="413">
        <v>128.19999999999999</v>
      </c>
      <c r="N186" s="413"/>
      <c r="O186" s="413">
        <v>164.8</v>
      </c>
      <c r="P186" s="413"/>
      <c r="Q186" s="413">
        <v>1100</v>
      </c>
      <c r="R186" s="53" t="s">
        <v>231</v>
      </c>
      <c r="S186" s="53" t="s">
        <v>194</v>
      </c>
      <c r="T186" s="412">
        <v>94.863390254060789</v>
      </c>
      <c r="U186" s="412">
        <v>95.379383590170747</v>
      </c>
      <c r="V186" s="412">
        <v>95.3</v>
      </c>
      <c r="W186" s="412">
        <v>73.7</v>
      </c>
      <c r="X186" s="412">
        <v>81.900000000000006</v>
      </c>
      <c r="Y186" s="412">
        <v>85</v>
      </c>
      <c r="Z186" s="413">
        <v>441.47</v>
      </c>
      <c r="AA186" s="413">
        <v>834.37829999999997</v>
      </c>
      <c r="AB186" s="413">
        <v>1138.9926</v>
      </c>
      <c r="AC186" s="411">
        <v>189</v>
      </c>
      <c r="AD186" s="411">
        <v>258</v>
      </c>
    </row>
    <row r="187" spans="1:30" ht="13.5" hidden="1" customHeight="1" outlineLevel="1">
      <c r="A187" s="410" t="s">
        <v>1010</v>
      </c>
      <c r="B187" s="31" t="s">
        <v>910</v>
      </c>
      <c r="C187" s="31">
        <v>200</v>
      </c>
      <c r="D187" s="31">
        <v>4</v>
      </c>
      <c r="E187" s="31" t="s">
        <v>413</v>
      </c>
      <c r="F187" s="53">
        <v>150</v>
      </c>
      <c r="G187" s="411">
        <v>1490</v>
      </c>
      <c r="H187" s="413"/>
      <c r="I187" s="413">
        <v>85.7</v>
      </c>
      <c r="J187" s="413"/>
      <c r="K187" s="413">
        <v>124.86</v>
      </c>
      <c r="L187" s="413"/>
      <c r="M187" s="413">
        <v>1660.99</v>
      </c>
      <c r="N187" s="413"/>
      <c r="O187" s="413">
        <v>201.6</v>
      </c>
      <c r="P187" s="413"/>
      <c r="Q187" s="413">
        <v>1622</v>
      </c>
      <c r="R187" s="53" t="s">
        <v>213</v>
      </c>
      <c r="S187" s="53" t="s">
        <v>989</v>
      </c>
      <c r="T187" s="412">
        <v>95.074940482351735</v>
      </c>
      <c r="U187" s="412">
        <v>95.549425525307939</v>
      </c>
      <c r="V187" s="412">
        <v>95.5</v>
      </c>
      <c r="W187" s="412">
        <v>67.23</v>
      </c>
      <c r="X187" s="412">
        <v>77.8</v>
      </c>
      <c r="Y187" s="412">
        <v>82.91</v>
      </c>
      <c r="Z187" s="413">
        <v>528.70000000000005</v>
      </c>
      <c r="AA187" s="413">
        <v>1480.36</v>
      </c>
      <c r="AB187" s="413">
        <v>1861.0240000000003</v>
      </c>
      <c r="AC187" s="411">
        <v>280</v>
      </c>
      <c r="AD187" s="411">
        <v>352</v>
      </c>
    </row>
    <row r="188" spans="1:30" ht="13.5" hidden="1" customHeight="1" outlineLevel="1">
      <c r="A188" s="410" t="s">
        <v>1011</v>
      </c>
      <c r="B188" s="31" t="s">
        <v>910</v>
      </c>
      <c r="C188" s="31">
        <v>250</v>
      </c>
      <c r="D188" s="31">
        <v>4</v>
      </c>
      <c r="E188" s="31" t="s">
        <v>421</v>
      </c>
      <c r="F188" s="53">
        <v>200</v>
      </c>
      <c r="G188" s="411">
        <v>1492</v>
      </c>
      <c r="H188" s="413"/>
      <c r="I188" s="413">
        <v>91.5</v>
      </c>
      <c r="J188" s="413"/>
      <c r="K188" s="413">
        <v>151.1</v>
      </c>
      <c r="L188" s="413"/>
      <c r="M188" s="413">
        <v>163.35</v>
      </c>
      <c r="N188" s="413"/>
      <c r="O188" s="413">
        <v>264.5</v>
      </c>
      <c r="P188" s="413"/>
      <c r="Q188" s="413">
        <v>2120</v>
      </c>
      <c r="R188" s="53" t="s">
        <v>213</v>
      </c>
      <c r="S188" s="53" t="s">
        <v>989</v>
      </c>
      <c r="T188" s="412">
        <v>95.542499741548639</v>
      </c>
      <c r="U188" s="412">
        <v>95.720769151245733</v>
      </c>
      <c r="V188" s="412">
        <v>95.8</v>
      </c>
      <c r="W188" s="412">
        <v>73.900000000000006</v>
      </c>
      <c r="X188" s="412">
        <v>76.7</v>
      </c>
      <c r="Y188" s="412">
        <v>84.2</v>
      </c>
      <c r="Z188" s="413">
        <v>704.3</v>
      </c>
      <c r="AA188" s="413">
        <v>1105.751</v>
      </c>
      <c r="AB188" s="413">
        <v>1612.8469999999998</v>
      </c>
      <c r="AC188" s="411">
        <v>157</v>
      </c>
      <c r="AD188" s="411">
        <v>229</v>
      </c>
    </row>
    <row r="189" spans="1:30" ht="13.5" hidden="1" customHeight="1" outlineLevel="1">
      <c r="A189" s="410" t="s">
        <v>1013</v>
      </c>
      <c r="B189" s="31" t="s">
        <v>910</v>
      </c>
      <c r="C189" s="31">
        <v>100</v>
      </c>
      <c r="D189" s="31">
        <v>6</v>
      </c>
      <c r="E189" s="31" t="s">
        <v>409</v>
      </c>
      <c r="F189" s="53">
        <v>75</v>
      </c>
      <c r="G189" s="411">
        <v>992.6</v>
      </c>
      <c r="H189" s="413"/>
      <c r="I189" s="413">
        <v>48.6</v>
      </c>
      <c r="J189" s="413"/>
      <c r="K189" s="413">
        <v>62.467064245750102</v>
      </c>
      <c r="L189" s="413"/>
      <c r="M189" s="413">
        <v>82.638278057260166</v>
      </c>
      <c r="N189" s="413"/>
      <c r="O189" s="413">
        <v>105.18</v>
      </c>
      <c r="P189" s="413"/>
      <c r="Q189" s="413">
        <v>844.46</v>
      </c>
      <c r="R189" s="53" t="s">
        <v>213</v>
      </c>
      <c r="S189" s="53" t="s">
        <v>194</v>
      </c>
      <c r="T189" s="412">
        <v>93.260090569020008</v>
      </c>
      <c r="U189" s="412">
        <v>94.082682228661753</v>
      </c>
      <c r="V189" s="412">
        <v>94.1</v>
      </c>
      <c r="W189" s="412">
        <v>68.795603389054264</v>
      </c>
      <c r="X189" s="412">
        <v>77.324295855278223</v>
      </c>
      <c r="Y189" s="412">
        <v>80.98</v>
      </c>
      <c r="Z189" s="413">
        <v>396.83048286000002</v>
      </c>
      <c r="AA189" s="413">
        <v>905.3370002064612</v>
      </c>
      <c r="AB189" s="413">
        <v>1368.5492862392821</v>
      </c>
      <c r="AC189" s="411">
        <v>228.142</v>
      </c>
      <c r="AD189" s="411">
        <v>344.87</v>
      </c>
    </row>
    <row r="190" spans="1:30" ht="13.5" hidden="1" customHeight="1" outlineLevel="1">
      <c r="A190" s="410" t="s">
        <v>1014</v>
      </c>
      <c r="B190" s="31" t="s">
        <v>910</v>
      </c>
      <c r="C190" s="31">
        <v>125</v>
      </c>
      <c r="D190" s="31">
        <v>6</v>
      </c>
      <c r="E190" s="31" t="s">
        <v>411</v>
      </c>
      <c r="F190" s="53">
        <v>100</v>
      </c>
      <c r="G190" s="411">
        <v>990.88</v>
      </c>
      <c r="H190" s="413"/>
      <c r="I190" s="413">
        <v>49.65</v>
      </c>
      <c r="J190" s="413"/>
      <c r="K190" s="413">
        <v>76.783438985736922</v>
      </c>
      <c r="L190" s="413"/>
      <c r="M190" s="413">
        <v>103.77234548335974</v>
      </c>
      <c r="N190" s="413"/>
      <c r="O190" s="413">
        <v>133.74</v>
      </c>
      <c r="P190" s="413"/>
      <c r="Q190" s="413">
        <v>949.37</v>
      </c>
      <c r="R190" s="53" t="s">
        <v>231</v>
      </c>
      <c r="S190" s="53" t="s">
        <v>194</v>
      </c>
      <c r="T190" s="412">
        <v>94.74911952549428</v>
      </c>
      <c r="U190" s="412">
        <v>94.926239075962542</v>
      </c>
      <c r="V190" s="412">
        <v>94.6</v>
      </c>
      <c r="W190" s="412">
        <v>72.813932276821348</v>
      </c>
      <c r="X190" s="412">
        <v>80.656025538707098</v>
      </c>
      <c r="Y190" s="412">
        <v>83.75</v>
      </c>
      <c r="Z190" s="413">
        <v>530.01205320000008</v>
      </c>
      <c r="AA190" s="413">
        <v>1169.84260382304</v>
      </c>
      <c r="AB190" s="413">
        <v>1415.0261796333605</v>
      </c>
      <c r="AC190" s="411">
        <v>220.72</v>
      </c>
      <c r="AD190" s="411">
        <v>266.98</v>
      </c>
    </row>
    <row r="191" spans="1:30" ht="13.5" hidden="1" customHeight="1" outlineLevel="1">
      <c r="A191" s="410" t="s">
        <v>1015</v>
      </c>
      <c r="B191" s="31" t="s">
        <v>910</v>
      </c>
      <c r="C191" s="31">
        <v>150</v>
      </c>
      <c r="D191" s="31">
        <v>6</v>
      </c>
      <c r="E191" s="31" t="s">
        <v>413</v>
      </c>
      <c r="F191" s="53">
        <v>125</v>
      </c>
      <c r="G191" s="411">
        <v>994</v>
      </c>
      <c r="H191" s="413"/>
      <c r="I191" s="413">
        <v>70.62</v>
      </c>
      <c r="J191" s="413"/>
      <c r="K191" s="413">
        <v>90.204759806154712</v>
      </c>
      <c r="L191" s="413"/>
      <c r="M191" s="413">
        <v>113.9017376998039</v>
      </c>
      <c r="N191" s="413"/>
      <c r="O191" s="413">
        <v>140.9</v>
      </c>
      <c r="P191" s="413"/>
      <c r="Q191" s="413">
        <v>1296.53</v>
      </c>
      <c r="R191" s="53" t="s">
        <v>222</v>
      </c>
      <c r="S191" s="53" t="s">
        <v>194</v>
      </c>
      <c r="T191" s="412">
        <v>93.867702607883828</v>
      </c>
      <c r="U191" s="412">
        <v>94.704225434647313</v>
      </c>
      <c r="V191" s="412">
        <v>94.9</v>
      </c>
      <c r="W191" s="412">
        <v>62.437617119722375</v>
      </c>
      <c r="X191" s="412">
        <v>73.509543088490446</v>
      </c>
      <c r="Y191" s="412">
        <v>75.712434933487557</v>
      </c>
      <c r="Z191" s="413">
        <v>528.22715315999994</v>
      </c>
      <c r="AA191" s="413">
        <v>1675.1667708163079</v>
      </c>
      <c r="AB191" s="413">
        <v>2138.2635159916799</v>
      </c>
      <c r="AC191" s="411">
        <v>317.13</v>
      </c>
      <c r="AD191" s="411">
        <v>404.8</v>
      </c>
    </row>
    <row r="192" spans="1:30" ht="13.5" hidden="1" customHeight="1" outlineLevel="1">
      <c r="A192" s="410" t="s">
        <v>1016</v>
      </c>
      <c r="B192" s="31" t="s">
        <v>910</v>
      </c>
      <c r="C192" s="31">
        <v>200</v>
      </c>
      <c r="D192" s="31">
        <v>6</v>
      </c>
      <c r="E192" s="31" t="s">
        <v>421</v>
      </c>
      <c r="F192" s="53">
        <v>150</v>
      </c>
      <c r="G192" s="411">
        <v>991</v>
      </c>
      <c r="H192" s="413"/>
      <c r="I192" s="413">
        <v>96.9</v>
      </c>
      <c r="J192" s="413"/>
      <c r="K192" s="413">
        <v>135</v>
      </c>
      <c r="L192" s="413"/>
      <c r="M192" s="413">
        <v>169.6</v>
      </c>
      <c r="N192" s="413"/>
      <c r="O192" s="413">
        <v>210.6</v>
      </c>
      <c r="P192" s="413"/>
      <c r="Q192" s="413">
        <v>1471.8</v>
      </c>
      <c r="R192" s="53" t="s">
        <v>222</v>
      </c>
      <c r="S192" s="53" t="s">
        <v>194</v>
      </c>
      <c r="T192" s="412">
        <v>95</v>
      </c>
      <c r="U192" s="412">
        <v>95.4</v>
      </c>
      <c r="V192" s="412">
        <v>95.2</v>
      </c>
      <c r="W192" s="412">
        <v>62.6</v>
      </c>
      <c r="X192" s="412">
        <v>74.400000000000006</v>
      </c>
      <c r="Y192" s="412">
        <v>80</v>
      </c>
      <c r="Z192" s="413">
        <v>794.5</v>
      </c>
      <c r="AA192" s="413">
        <v>1772.5</v>
      </c>
      <c r="AB192" s="413">
        <v>2735</v>
      </c>
      <c r="AC192" s="411">
        <v>223</v>
      </c>
      <c r="AD192" s="411">
        <v>344</v>
      </c>
    </row>
    <row r="193" spans="1:35" ht="13.5" hidden="1" customHeight="1" outlineLevel="1">
      <c r="A193" s="410" t="s">
        <v>1017</v>
      </c>
      <c r="B193" s="31" t="s">
        <v>910</v>
      </c>
      <c r="C193" s="31">
        <v>250</v>
      </c>
      <c r="D193" s="31">
        <v>6</v>
      </c>
      <c r="E193" s="31" t="s">
        <v>421</v>
      </c>
      <c r="F193" s="53">
        <v>200</v>
      </c>
      <c r="G193" s="411">
        <v>989</v>
      </c>
      <c r="H193" s="413"/>
      <c r="I193" s="413">
        <v>99</v>
      </c>
      <c r="J193" s="413"/>
      <c r="K193" s="413">
        <v>156</v>
      </c>
      <c r="L193" s="413"/>
      <c r="M193" s="413">
        <v>208.7</v>
      </c>
      <c r="N193" s="413"/>
      <c r="O193" s="413">
        <v>268.5</v>
      </c>
      <c r="P193" s="413"/>
      <c r="Q193" s="413">
        <v>1717.5</v>
      </c>
      <c r="R193" s="53" t="s">
        <v>231</v>
      </c>
      <c r="S193" s="53" t="s">
        <v>194</v>
      </c>
      <c r="T193" s="412">
        <v>95.8</v>
      </c>
      <c r="U193" s="412">
        <v>95.9</v>
      </c>
      <c r="V193" s="412">
        <v>95.5</v>
      </c>
      <c r="W193" s="412">
        <v>71.900000000000006</v>
      </c>
      <c r="X193" s="412">
        <v>80.599999999999994</v>
      </c>
      <c r="Y193" s="412">
        <v>83.9</v>
      </c>
      <c r="Z193" s="413">
        <v>1062</v>
      </c>
      <c r="AA193" s="413">
        <v>1457.8</v>
      </c>
      <c r="AB193" s="413">
        <v>2197</v>
      </c>
      <c r="AC193" s="411">
        <v>137</v>
      </c>
      <c r="AD193" s="411">
        <v>207</v>
      </c>
    </row>
    <row r="194" spans="1:35" ht="13.5" hidden="1" customHeight="1" outlineLevel="1">
      <c r="A194" s="410" t="s">
        <v>1022</v>
      </c>
      <c r="B194" s="31" t="s">
        <v>910</v>
      </c>
      <c r="C194" s="31">
        <v>125</v>
      </c>
      <c r="D194" s="31">
        <v>4</v>
      </c>
      <c r="E194" s="31" t="s">
        <v>423</v>
      </c>
      <c r="F194" s="53">
        <v>100</v>
      </c>
      <c r="G194" s="411">
        <v>1490</v>
      </c>
      <c r="H194" s="413"/>
      <c r="I194" s="413">
        <v>53.4</v>
      </c>
      <c r="J194" s="413"/>
      <c r="K194" s="413">
        <v>78.7</v>
      </c>
      <c r="L194" s="413"/>
      <c r="M194" s="413">
        <v>106.1</v>
      </c>
      <c r="N194" s="413"/>
      <c r="O194" s="413">
        <v>134.5</v>
      </c>
      <c r="P194" s="413"/>
      <c r="Q194" s="413">
        <v>961</v>
      </c>
      <c r="R194" s="53" t="s">
        <v>222</v>
      </c>
      <c r="S194" s="53" t="s">
        <v>989</v>
      </c>
      <c r="T194" s="412">
        <v>94.526970954356841</v>
      </c>
      <c r="U194" s="412">
        <v>95.019709543568467</v>
      </c>
      <c r="V194" s="412">
        <v>95</v>
      </c>
      <c r="W194" s="412">
        <v>71.3</v>
      </c>
      <c r="X194" s="412">
        <v>78.900000000000006</v>
      </c>
      <c r="Y194" s="412">
        <v>83</v>
      </c>
      <c r="Z194" s="413">
        <v>352.6</v>
      </c>
      <c r="AA194" s="413">
        <v>729.88200000000006</v>
      </c>
      <c r="AB194" s="413">
        <v>1086.008</v>
      </c>
      <c r="AC194" s="411">
        <v>207</v>
      </c>
      <c r="AD194" s="411">
        <v>308</v>
      </c>
    </row>
    <row r="195" spans="1:35" ht="13.5" hidden="1" customHeight="1" outlineLevel="1">
      <c r="A195" s="410" t="s">
        <v>1023</v>
      </c>
      <c r="B195" s="31" t="s">
        <v>910</v>
      </c>
      <c r="C195" s="31">
        <v>150</v>
      </c>
      <c r="D195" s="31">
        <v>4</v>
      </c>
      <c r="E195" s="31" t="s">
        <v>425</v>
      </c>
      <c r="F195" s="53">
        <v>125</v>
      </c>
      <c r="G195" s="411">
        <v>1488</v>
      </c>
      <c r="H195" s="413"/>
      <c r="I195" s="413">
        <v>57.6</v>
      </c>
      <c r="J195" s="413"/>
      <c r="K195" s="413">
        <v>95.6</v>
      </c>
      <c r="L195" s="413"/>
      <c r="M195" s="413">
        <v>128.19999999999999</v>
      </c>
      <c r="N195" s="413"/>
      <c r="O195" s="413">
        <v>164.8</v>
      </c>
      <c r="P195" s="413"/>
      <c r="Q195" s="413">
        <v>1100</v>
      </c>
      <c r="R195" s="53" t="s">
        <v>231</v>
      </c>
      <c r="S195" s="53" t="s">
        <v>194</v>
      </c>
      <c r="T195" s="412">
        <v>94.863390254060789</v>
      </c>
      <c r="U195" s="412">
        <v>95.379383590170747</v>
      </c>
      <c r="V195" s="412">
        <v>95.3</v>
      </c>
      <c r="W195" s="412">
        <v>73.7</v>
      </c>
      <c r="X195" s="412">
        <v>81.900000000000006</v>
      </c>
      <c r="Y195" s="412">
        <v>85</v>
      </c>
      <c r="Z195" s="413">
        <v>441.47</v>
      </c>
      <c r="AA195" s="413">
        <v>834.37829999999997</v>
      </c>
      <c r="AB195" s="413">
        <v>1138.9926</v>
      </c>
      <c r="AC195" s="411">
        <v>189</v>
      </c>
      <c r="AD195" s="411">
        <v>258</v>
      </c>
    </row>
    <row r="196" spans="1:35" ht="13.5" hidden="1" customHeight="1" outlineLevel="1">
      <c r="A196" s="410" t="s">
        <v>1024</v>
      </c>
      <c r="B196" s="31" t="s">
        <v>910</v>
      </c>
      <c r="C196" s="31">
        <v>200</v>
      </c>
      <c r="D196" s="31">
        <v>4</v>
      </c>
      <c r="E196" s="31" t="s">
        <v>427</v>
      </c>
      <c r="F196" s="53">
        <v>150</v>
      </c>
      <c r="G196" s="411">
        <v>1490</v>
      </c>
      <c r="H196" s="413"/>
      <c r="I196" s="413">
        <v>85.7</v>
      </c>
      <c r="J196" s="413"/>
      <c r="K196" s="413">
        <v>124.86</v>
      </c>
      <c r="L196" s="413"/>
      <c r="M196" s="413">
        <v>1660.99</v>
      </c>
      <c r="N196" s="413"/>
      <c r="O196" s="413">
        <v>201.6</v>
      </c>
      <c r="P196" s="413"/>
      <c r="Q196" s="413">
        <v>1622</v>
      </c>
      <c r="R196" s="53" t="s">
        <v>213</v>
      </c>
      <c r="S196" s="53" t="s">
        <v>989</v>
      </c>
      <c r="T196" s="412">
        <v>95.074940482351735</v>
      </c>
      <c r="U196" s="412">
        <v>95.549425525307939</v>
      </c>
      <c r="V196" s="412">
        <v>95.5</v>
      </c>
      <c r="W196" s="412">
        <v>67.23</v>
      </c>
      <c r="X196" s="412">
        <v>77.8</v>
      </c>
      <c r="Y196" s="412">
        <v>82.91</v>
      </c>
      <c r="Z196" s="413">
        <v>528.70000000000005</v>
      </c>
      <c r="AA196" s="413">
        <v>1480.36</v>
      </c>
      <c r="AB196" s="413">
        <v>1861.0240000000003</v>
      </c>
      <c r="AC196" s="411">
        <v>280</v>
      </c>
      <c r="AD196" s="411">
        <v>352</v>
      </c>
    </row>
    <row r="197" spans="1:35" ht="13.5" hidden="1" customHeight="1" outlineLevel="1">
      <c r="A197" s="410" t="s">
        <v>1025</v>
      </c>
      <c r="B197" s="31" t="s">
        <v>910</v>
      </c>
      <c r="C197" s="31">
        <v>250</v>
      </c>
      <c r="D197" s="31">
        <v>4</v>
      </c>
      <c r="E197" s="31" t="s">
        <v>432</v>
      </c>
      <c r="F197" s="53">
        <v>200</v>
      </c>
      <c r="G197" s="411">
        <v>1492</v>
      </c>
      <c r="H197" s="413"/>
      <c r="I197" s="413">
        <v>91.5</v>
      </c>
      <c r="J197" s="413"/>
      <c r="K197" s="413">
        <v>151.1</v>
      </c>
      <c r="L197" s="413"/>
      <c r="M197" s="413">
        <v>163.35</v>
      </c>
      <c r="N197" s="413"/>
      <c r="O197" s="413">
        <v>264.5</v>
      </c>
      <c r="P197" s="413"/>
      <c r="Q197" s="413">
        <v>2120</v>
      </c>
      <c r="R197" s="53" t="s">
        <v>213</v>
      </c>
      <c r="S197" s="53" t="s">
        <v>989</v>
      </c>
      <c r="T197" s="412">
        <v>95.542499741548639</v>
      </c>
      <c r="U197" s="412">
        <v>95.720769151245733</v>
      </c>
      <c r="V197" s="412">
        <v>95.8</v>
      </c>
      <c r="W197" s="412">
        <v>73.900000000000006</v>
      </c>
      <c r="X197" s="412">
        <v>76.7</v>
      </c>
      <c r="Y197" s="412">
        <v>84.2</v>
      </c>
      <c r="Z197" s="413">
        <v>704.3</v>
      </c>
      <c r="AA197" s="413">
        <v>1105.751</v>
      </c>
      <c r="AB197" s="413">
        <v>1612.8469999999998</v>
      </c>
      <c r="AC197" s="411">
        <v>157</v>
      </c>
      <c r="AD197" s="411">
        <v>229</v>
      </c>
    </row>
    <row r="198" spans="1:35" ht="13.5" hidden="1" customHeight="1" outlineLevel="1">
      <c r="A198" s="410" t="s">
        <v>1027</v>
      </c>
      <c r="B198" s="31" t="s">
        <v>910</v>
      </c>
      <c r="C198" s="31">
        <v>100</v>
      </c>
      <c r="D198" s="31">
        <v>6</v>
      </c>
      <c r="E198" s="31" t="s">
        <v>423</v>
      </c>
      <c r="F198" s="53">
        <v>75</v>
      </c>
      <c r="G198" s="411">
        <v>992.6</v>
      </c>
      <c r="H198" s="413"/>
      <c r="I198" s="413">
        <v>48.6</v>
      </c>
      <c r="J198" s="413"/>
      <c r="K198" s="413">
        <v>62.467064245750102</v>
      </c>
      <c r="L198" s="413"/>
      <c r="M198" s="413">
        <v>82.638278057260166</v>
      </c>
      <c r="N198" s="413"/>
      <c r="O198" s="413">
        <v>105.18</v>
      </c>
      <c r="P198" s="413"/>
      <c r="Q198" s="413">
        <v>844.46</v>
      </c>
      <c r="R198" s="53" t="s">
        <v>213</v>
      </c>
      <c r="S198" s="53" t="s">
        <v>194</v>
      </c>
      <c r="T198" s="412">
        <v>93.260090569020008</v>
      </c>
      <c r="U198" s="412">
        <v>94.082682228661753</v>
      </c>
      <c r="V198" s="412">
        <v>94.1</v>
      </c>
      <c r="W198" s="412">
        <v>68.795603389054264</v>
      </c>
      <c r="X198" s="412">
        <v>77.324295855278223</v>
      </c>
      <c r="Y198" s="412">
        <v>80.98</v>
      </c>
      <c r="Z198" s="413">
        <v>396.83048286000002</v>
      </c>
      <c r="AA198" s="413">
        <v>905.3370002064612</v>
      </c>
      <c r="AB198" s="413">
        <v>1368.5492862392821</v>
      </c>
      <c r="AC198" s="411">
        <v>228.142</v>
      </c>
      <c r="AD198" s="411">
        <v>344.87</v>
      </c>
    </row>
    <row r="199" spans="1:35" ht="13.5" hidden="1" customHeight="1" outlineLevel="1">
      <c r="A199" s="410" t="s">
        <v>1028</v>
      </c>
      <c r="B199" s="31" t="s">
        <v>910</v>
      </c>
      <c r="C199" s="31">
        <v>125</v>
      </c>
      <c r="D199" s="31">
        <v>6</v>
      </c>
      <c r="E199" s="31" t="s">
        <v>425</v>
      </c>
      <c r="F199" s="53">
        <v>100</v>
      </c>
      <c r="G199" s="411">
        <v>990.88</v>
      </c>
      <c r="H199" s="413"/>
      <c r="I199" s="413">
        <v>49.65</v>
      </c>
      <c r="J199" s="413"/>
      <c r="K199" s="413">
        <v>76.783438985736922</v>
      </c>
      <c r="L199" s="413"/>
      <c r="M199" s="413">
        <v>103.77234548335974</v>
      </c>
      <c r="N199" s="413"/>
      <c r="O199" s="413">
        <v>133.74</v>
      </c>
      <c r="P199" s="413"/>
      <c r="Q199" s="413">
        <v>949.37</v>
      </c>
      <c r="R199" s="53" t="s">
        <v>231</v>
      </c>
      <c r="S199" s="53" t="s">
        <v>194</v>
      </c>
      <c r="T199" s="412">
        <v>94.74911952549428</v>
      </c>
      <c r="U199" s="412">
        <v>94.926239075962542</v>
      </c>
      <c r="V199" s="412">
        <v>94.6</v>
      </c>
      <c r="W199" s="412">
        <v>72.813932276821348</v>
      </c>
      <c r="X199" s="412">
        <v>80.656025538707098</v>
      </c>
      <c r="Y199" s="412">
        <v>83.75</v>
      </c>
      <c r="Z199" s="413">
        <v>530.01205320000008</v>
      </c>
      <c r="AA199" s="413">
        <v>1169.84260382304</v>
      </c>
      <c r="AB199" s="413">
        <v>1415.0261796333605</v>
      </c>
      <c r="AC199" s="411">
        <v>220.72</v>
      </c>
      <c r="AD199" s="411">
        <v>266.98</v>
      </c>
    </row>
    <row r="200" spans="1:35" ht="13.5" hidden="1" customHeight="1" outlineLevel="1">
      <c r="A200" s="410" t="s">
        <v>1029</v>
      </c>
      <c r="B200" s="31" t="s">
        <v>910</v>
      </c>
      <c r="C200" s="31">
        <v>150</v>
      </c>
      <c r="D200" s="31">
        <v>6</v>
      </c>
      <c r="E200" s="31" t="s">
        <v>427</v>
      </c>
      <c r="F200" s="53">
        <v>125</v>
      </c>
      <c r="G200" s="411">
        <v>994</v>
      </c>
      <c r="H200" s="413"/>
      <c r="I200" s="413">
        <v>70.62</v>
      </c>
      <c r="J200" s="413"/>
      <c r="K200" s="413">
        <v>90.204759806154712</v>
      </c>
      <c r="L200" s="413"/>
      <c r="M200" s="413">
        <v>113.9017376998039</v>
      </c>
      <c r="N200" s="413"/>
      <c r="O200" s="413">
        <v>140.9</v>
      </c>
      <c r="P200" s="413"/>
      <c r="Q200" s="413">
        <v>1296.53</v>
      </c>
      <c r="R200" s="53" t="s">
        <v>222</v>
      </c>
      <c r="S200" s="53" t="s">
        <v>194</v>
      </c>
      <c r="T200" s="412">
        <v>93.867702607883828</v>
      </c>
      <c r="U200" s="412">
        <v>94.704225434647313</v>
      </c>
      <c r="V200" s="412">
        <v>94.9</v>
      </c>
      <c r="W200" s="412">
        <v>62.437617119722375</v>
      </c>
      <c r="X200" s="412">
        <v>73.509543088490446</v>
      </c>
      <c r="Y200" s="412">
        <v>75.712434933487557</v>
      </c>
      <c r="Z200" s="413">
        <v>528.22715315999994</v>
      </c>
      <c r="AA200" s="413">
        <v>1675.1667708163079</v>
      </c>
      <c r="AB200" s="413">
        <v>2138.2635159916799</v>
      </c>
      <c r="AC200" s="411">
        <v>317.13</v>
      </c>
      <c r="AD200" s="411">
        <v>404.8</v>
      </c>
    </row>
    <row r="201" spans="1:35" ht="13.5" hidden="1" customHeight="1" outlineLevel="1">
      <c r="A201" s="410" t="s">
        <v>1030</v>
      </c>
      <c r="B201" s="31" t="s">
        <v>910</v>
      </c>
      <c r="C201" s="31">
        <v>200</v>
      </c>
      <c r="D201" s="31">
        <v>6</v>
      </c>
      <c r="E201" s="31" t="s">
        <v>432</v>
      </c>
      <c r="F201" s="53">
        <v>150</v>
      </c>
      <c r="G201" s="411">
        <v>991</v>
      </c>
      <c r="H201" s="413"/>
      <c r="I201" s="413">
        <v>96.9</v>
      </c>
      <c r="J201" s="413"/>
      <c r="K201" s="413">
        <v>135</v>
      </c>
      <c r="L201" s="413"/>
      <c r="M201" s="413">
        <v>169.6</v>
      </c>
      <c r="N201" s="413"/>
      <c r="O201" s="413">
        <v>210.6</v>
      </c>
      <c r="P201" s="413"/>
      <c r="Q201" s="413">
        <v>1471.8</v>
      </c>
      <c r="R201" s="53" t="s">
        <v>222</v>
      </c>
      <c r="S201" s="53" t="s">
        <v>194</v>
      </c>
      <c r="T201" s="412">
        <v>95</v>
      </c>
      <c r="U201" s="412">
        <v>95.4</v>
      </c>
      <c r="V201" s="412">
        <v>95.2</v>
      </c>
      <c r="W201" s="412">
        <v>62.6</v>
      </c>
      <c r="X201" s="412">
        <v>74.400000000000006</v>
      </c>
      <c r="Y201" s="412">
        <v>80</v>
      </c>
      <c r="Z201" s="413">
        <v>794.5</v>
      </c>
      <c r="AA201" s="413">
        <v>1772.5</v>
      </c>
      <c r="AB201" s="413">
        <v>2735</v>
      </c>
      <c r="AC201" s="411">
        <v>223</v>
      </c>
      <c r="AD201" s="411">
        <v>344</v>
      </c>
    </row>
    <row r="202" spans="1:35" ht="13.5" hidden="1" customHeight="1" outlineLevel="1">
      <c r="A202" s="410" t="s">
        <v>1031</v>
      </c>
      <c r="B202" s="31" t="s">
        <v>910</v>
      </c>
      <c r="C202" s="31">
        <v>250</v>
      </c>
      <c r="D202" s="31">
        <v>6</v>
      </c>
      <c r="E202" s="31" t="s">
        <v>432</v>
      </c>
      <c r="F202" s="53">
        <v>200</v>
      </c>
      <c r="G202" s="411">
        <v>989</v>
      </c>
      <c r="H202" s="413"/>
      <c r="I202" s="413">
        <v>99</v>
      </c>
      <c r="J202" s="413"/>
      <c r="K202" s="413">
        <v>156</v>
      </c>
      <c r="L202" s="413"/>
      <c r="M202" s="413">
        <v>208.7</v>
      </c>
      <c r="N202" s="413"/>
      <c r="O202" s="413">
        <v>268.5</v>
      </c>
      <c r="P202" s="413"/>
      <c r="Q202" s="413">
        <v>1717.5</v>
      </c>
      <c r="R202" s="53" t="s">
        <v>231</v>
      </c>
      <c r="S202" s="53" t="s">
        <v>194</v>
      </c>
      <c r="T202" s="412">
        <v>95.8</v>
      </c>
      <c r="U202" s="412">
        <v>95.9</v>
      </c>
      <c r="V202" s="412">
        <v>95.5</v>
      </c>
      <c r="W202" s="412">
        <v>71.900000000000006</v>
      </c>
      <c r="X202" s="412">
        <v>80.599999999999994</v>
      </c>
      <c r="Y202" s="412">
        <v>83.9</v>
      </c>
      <c r="Z202" s="413">
        <v>1062</v>
      </c>
      <c r="AA202" s="413">
        <v>1457.8</v>
      </c>
      <c r="AB202" s="413">
        <v>2197</v>
      </c>
      <c r="AC202" s="411">
        <v>137</v>
      </c>
      <c r="AD202" s="411">
        <v>207</v>
      </c>
    </row>
    <row r="203" spans="1:35" ht="13.5" hidden="1" customHeight="1" outlineLevel="1">
      <c r="A203" s="410" t="s">
        <v>2208</v>
      </c>
      <c r="B203" s="31" t="s">
        <v>910</v>
      </c>
      <c r="C203" s="31">
        <v>150</v>
      </c>
      <c r="D203" s="31">
        <v>6</v>
      </c>
      <c r="E203" s="31" t="s">
        <v>413</v>
      </c>
      <c r="F203" s="53">
        <v>125</v>
      </c>
      <c r="G203" s="411">
        <v>994</v>
      </c>
      <c r="H203" s="413"/>
      <c r="I203" s="413">
        <v>70.62</v>
      </c>
      <c r="J203" s="413"/>
      <c r="K203" s="413">
        <v>90.204759806154712</v>
      </c>
      <c r="L203" s="413"/>
      <c r="M203" s="413">
        <v>113.9017376998039</v>
      </c>
      <c r="N203" s="413"/>
      <c r="O203" s="413">
        <v>140.9</v>
      </c>
      <c r="P203" s="413"/>
      <c r="Q203" s="413">
        <v>1296.53</v>
      </c>
      <c r="R203" s="53" t="s">
        <v>222</v>
      </c>
      <c r="S203" s="53" t="s">
        <v>194</v>
      </c>
      <c r="T203" s="412">
        <v>93.867702607883828</v>
      </c>
      <c r="U203" s="412">
        <v>94.704225434647313</v>
      </c>
      <c r="V203" s="412">
        <v>94.9</v>
      </c>
      <c r="W203" s="412">
        <v>62.437617119722375</v>
      </c>
      <c r="X203" s="412">
        <v>73.509543088490446</v>
      </c>
      <c r="Y203" s="412">
        <v>75.712434933487557</v>
      </c>
      <c r="Z203" s="413">
        <v>528.22715315999994</v>
      </c>
      <c r="AA203" s="413">
        <v>1675.1667708163079</v>
      </c>
      <c r="AB203" s="413">
        <v>2138.2635159916799</v>
      </c>
      <c r="AC203" s="411">
        <v>317.13</v>
      </c>
      <c r="AD203" s="411">
        <v>404.8</v>
      </c>
    </row>
    <row r="204" spans="1:35" ht="13.5" hidden="1" customHeight="1" outlineLevel="1">
      <c r="A204" s="410" t="s">
        <v>1059</v>
      </c>
      <c r="B204" s="31" t="s">
        <v>1060</v>
      </c>
      <c r="C204" s="31">
        <v>1</v>
      </c>
      <c r="D204" s="31">
        <v>2</v>
      </c>
      <c r="E204" s="31" t="s">
        <v>192</v>
      </c>
      <c r="F204" s="53">
        <v>0.75</v>
      </c>
      <c r="G204" s="411">
        <v>2937.77</v>
      </c>
      <c r="H204" s="413">
        <v>1.36</v>
      </c>
      <c r="I204" s="413">
        <v>0.68</v>
      </c>
      <c r="J204" s="413">
        <v>1.68</v>
      </c>
      <c r="K204" s="413">
        <v>0.84</v>
      </c>
      <c r="L204" s="413">
        <v>1.98</v>
      </c>
      <c r="M204" s="413">
        <v>0.99</v>
      </c>
      <c r="N204" s="413">
        <v>2.36</v>
      </c>
      <c r="O204" s="413">
        <v>1.18</v>
      </c>
      <c r="P204" s="413">
        <v>23.94</v>
      </c>
      <c r="Q204" s="413">
        <v>11.97</v>
      </c>
      <c r="R204" s="53" t="s">
        <v>202</v>
      </c>
      <c r="S204" s="53" t="s">
        <v>194</v>
      </c>
      <c r="T204" s="412">
        <v>73.72</v>
      </c>
      <c r="U204" s="412">
        <v>76.95</v>
      </c>
      <c r="V204" s="412">
        <v>77.8</v>
      </c>
      <c r="W204" s="412">
        <v>60.8</v>
      </c>
      <c r="X204" s="412">
        <v>73.849999999999994</v>
      </c>
      <c r="Y204" s="412">
        <v>81.84</v>
      </c>
      <c r="Z204" s="413">
        <v>1.3414040094000002</v>
      </c>
      <c r="AA204" s="413">
        <v>3.763308948371701</v>
      </c>
      <c r="AB204" s="413">
        <v>5.8518749910075005</v>
      </c>
      <c r="AC204" s="411">
        <v>280.55</v>
      </c>
      <c r="AD204" s="411">
        <v>436.25</v>
      </c>
    </row>
    <row r="205" spans="1:35" ht="13.5" hidden="1" customHeight="1" outlineLevel="1">
      <c r="A205" s="410" t="s">
        <v>1061</v>
      </c>
      <c r="B205" s="31" t="s">
        <v>1060</v>
      </c>
      <c r="C205" s="31">
        <v>1.5</v>
      </c>
      <c r="D205" s="31">
        <v>2</v>
      </c>
      <c r="E205" s="31" t="s">
        <v>192</v>
      </c>
      <c r="F205" s="53">
        <v>1</v>
      </c>
      <c r="G205" s="411">
        <v>2948.88</v>
      </c>
      <c r="H205" s="413">
        <v>2.2799999999999998</v>
      </c>
      <c r="I205" s="413">
        <v>1.1399999999999999</v>
      </c>
      <c r="J205" s="413">
        <v>2.6</v>
      </c>
      <c r="K205" s="413">
        <v>1.3</v>
      </c>
      <c r="L205" s="413">
        <v>2.94</v>
      </c>
      <c r="M205" s="413">
        <v>1.47</v>
      </c>
      <c r="N205" s="413">
        <v>3.36</v>
      </c>
      <c r="O205" s="413">
        <v>1.68</v>
      </c>
      <c r="P205" s="413">
        <v>35</v>
      </c>
      <c r="Q205" s="413">
        <v>17.5</v>
      </c>
      <c r="R205" s="53" t="s">
        <v>2205</v>
      </c>
      <c r="S205" s="53" t="s">
        <v>194</v>
      </c>
      <c r="T205" s="412">
        <v>75.599999999999994</v>
      </c>
      <c r="U205" s="412">
        <v>79.3</v>
      </c>
      <c r="V205" s="412">
        <v>80.7</v>
      </c>
      <c r="W205" s="412">
        <v>51.5</v>
      </c>
      <c r="X205" s="412">
        <v>65.099999999999994</v>
      </c>
      <c r="Y205" s="412">
        <v>74.5</v>
      </c>
      <c r="Z205" s="413">
        <v>1.7849000400000001</v>
      </c>
      <c r="AA205" s="413">
        <v>6.0709805060520008</v>
      </c>
      <c r="AB205" s="413">
        <v>10.882535543880001</v>
      </c>
      <c r="AC205" s="411">
        <v>340.13</v>
      </c>
      <c r="AD205" s="411">
        <v>609.70000000000005</v>
      </c>
      <c r="AE205" s="220"/>
      <c r="AF205" s="220"/>
      <c r="AG205" s="220"/>
      <c r="AH205" s="220"/>
      <c r="AI205" s="220"/>
    </row>
    <row r="206" spans="1:35" ht="13.5" hidden="1" customHeight="1" outlineLevel="1">
      <c r="A206" s="410" t="s">
        <v>1062</v>
      </c>
      <c r="B206" s="31" t="s">
        <v>1060</v>
      </c>
      <c r="C206" s="31">
        <v>2</v>
      </c>
      <c r="D206" s="31">
        <v>2</v>
      </c>
      <c r="E206" s="31" t="s">
        <v>204</v>
      </c>
      <c r="F206" s="53">
        <v>1.5</v>
      </c>
      <c r="G206" s="411">
        <v>2932.97</v>
      </c>
      <c r="H206" s="413">
        <v>2.56</v>
      </c>
      <c r="I206" s="413">
        <v>1.28</v>
      </c>
      <c r="J206" s="413">
        <v>3.14</v>
      </c>
      <c r="K206" s="413">
        <v>1.57</v>
      </c>
      <c r="L206" s="413">
        <v>3.76</v>
      </c>
      <c r="M206" s="413">
        <v>1.88</v>
      </c>
      <c r="N206" s="413">
        <v>4.5</v>
      </c>
      <c r="O206" s="413">
        <v>2.25</v>
      </c>
      <c r="P206" s="413">
        <v>40.32</v>
      </c>
      <c r="Q206" s="413">
        <v>20.16</v>
      </c>
      <c r="R206" s="53" t="s">
        <v>193</v>
      </c>
      <c r="S206" s="53" t="s">
        <v>194</v>
      </c>
      <c r="T206" s="412">
        <v>80.84</v>
      </c>
      <c r="U206" s="412">
        <v>82.7</v>
      </c>
      <c r="V206" s="412">
        <v>82.8</v>
      </c>
      <c r="W206" s="412">
        <v>59.9</v>
      </c>
      <c r="X206" s="412">
        <v>73.63</v>
      </c>
      <c r="Y206" s="412">
        <v>81.81</v>
      </c>
      <c r="Z206" s="413">
        <v>2.6847256800000001</v>
      </c>
      <c r="AA206" s="413">
        <v>7.9317535489920008</v>
      </c>
      <c r="AB206" s="413">
        <v>9.2408257905599989</v>
      </c>
      <c r="AC206" s="411">
        <v>295.44</v>
      </c>
      <c r="AD206" s="411">
        <v>344.2</v>
      </c>
      <c r="AE206" s="220"/>
      <c r="AF206" s="220"/>
      <c r="AG206" s="220"/>
      <c r="AH206" s="220"/>
      <c r="AI206" s="220"/>
    </row>
    <row r="207" spans="1:35" ht="13.5" hidden="1" customHeight="1" outlineLevel="1">
      <c r="A207" s="410" t="s">
        <v>1063</v>
      </c>
      <c r="B207" s="31" t="s">
        <v>1060</v>
      </c>
      <c r="C207" s="31">
        <v>1</v>
      </c>
      <c r="D207" s="31">
        <v>4</v>
      </c>
      <c r="E207" s="31" t="s">
        <v>192</v>
      </c>
      <c r="F207" s="53">
        <v>0.75</v>
      </c>
      <c r="G207" s="411">
        <v>1462.69</v>
      </c>
      <c r="H207" s="413">
        <v>1.62</v>
      </c>
      <c r="I207" s="413">
        <v>0.81</v>
      </c>
      <c r="J207" s="413">
        <v>1.88</v>
      </c>
      <c r="K207" s="413">
        <v>0.94</v>
      </c>
      <c r="L207" s="413">
        <v>2.16</v>
      </c>
      <c r="M207" s="413">
        <v>1.08</v>
      </c>
      <c r="N207" s="413">
        <v>2.5</v>
      </c>
      <c r="O207" s="413">
        <v>1.25</v>
      </c>
      <c r="P207" s="413">
        <v>23.84</v>
      </c>
      <c r="Q207" s="413">
        <v>11.92</v>
      </c>
      <c r="R207" s="53" t="s">
        <v>202</v>
      </c>
      <c r="S207" s="53" t="s">
        <v>194</v>
      </c>
      <c r="T207" s="412">
        <v>77.757999999999996</v>
      </c>
      <c r="U207" s="412">
        <v>80.25</v>
      </c>
      <c r="V207" s="412">
        <v>80.8</v>
      </c>
      <c r="W207" s="412">
        <v>51.25</v>
      </c>
      <c r="X207" s="412">
        <v>65.22</v>
      </c>
      <c r="Y207" s="412">
        <v>74.67</v>
      </c>
      <c r="Z207" s="413">
        <v>2.6921013</v>
      </c>
      <c r="AA207" s="413">
        <v>10.18610368881</v>
      </c>
      <c r="AB207" s="413">
        <v>14.628878464200001</v>
      </c>
      <c r="AC207" s="411">
        <v>378.37</v>
      </c>
      <c r="AD207" s="411">
        <v>543.4</v>
      </c>
    </row>
    <row r="208" spans="1:35" ht="13.5" hidden="1" customHeight="1" outlineLevel="1">
      <c r="A208" s="410" t="s">
        <v>1064</v>
      </c>
      <c r="B208" s="31" t="s">
        <v>1060</v>
      </c>
      <c r="C208" s="31">
        <v>1.5</v>
      </c>
      <c r="D208" s="31">
        <v>4</v>
      </c>
      <c r="E208" s="31" t="s">
        <v>204</v>
      </c>
      <c r="F208" s="53">
        <v>1</v>
      </c>
      <c r="G208" s="411">
        <v>1461.4</v>
      </c>
      <c r="H208" s="413">
        <v>2.2799999999999998</v>
      </c>
      <c r="I208" s="413">
        <v>1.1399999999999999</v>
      </c>
      <c r="J208" s="413">
        <v>2.6</v>
      </c>
      <c r="K208" s="413">
        <v>1.3</v>
      </c>
      <c r="L208" s="413">
        <v>2.96</v>
      </c>
      <c r="M208" s="413">
        <v>1.48</v>
      </c>
      <c r="N208" s="413">
        <v>3.4</v>
      </c>
      <c r="O208" s="413">
        <v>1.7</v>
      </c>
      <c r="P208" s="413">
        <v>33.92</v>
      </c>
      <c r="Q208" s="413">
        <v>16.96</v>
      </c>
      <c r="R208" s="53" t="s">
        <v>2205</v>
      </c>
      <c r="S208" s="53" t="s">
        <v>194</v>
      </c>
      <c r="T208" s="412">
        <v>79.319999999999993</v>
      </c>
      <c r="U208" s="412">
        <v>81.92</v>
      </c>
      <c r="V208" s="412">
        <v>82.5</v>
      </c>
      <c r="W208" s="412">
        <v>49.66</v>
      </c>
      <c r="X208" s="412">
        <v>69.67</v>
      </c>
      <c r="Y208" s="412">
        <v>73.349999999999994</v>
      </c>
      <c r="Z208" s="413">
        <v>3.5919269400000005</v>
      </c>
      <c r="AA208" s="413">
        <v>15.727252106790001</v>
      </c>
      <c r="AB208" s="413">
        <v>21.183389128650003</v>
      </c>
      <c r="AC208" s="411">
        <v>437.85</v>
      </c>
      <c r="AD208" s="411">
        <v>589.75</v>
      </c>
    </row>
    <row r="209" spans="1:30" ht="13.5" hidden="1" customHeight="1" outlineLevel="1">
      <c r="A209" s="410" t="s">
        <v>1065</v>
      </c>
      <c r="B209" s="31" t="s">
        <v>1060</v>
      </c>
      <c r="C209" s="31">
        <v>2</v>
      </c>
      <c r="D209" s="31">
        <v>4</v>
      </c>
      <c r="E209" s="31" t="s">
        <v>204</v>
      </c>
      <c r="F209" s="53">
        <v>1.5</v>
      </c>
      <c r="G209" s="411">
        <v>1455.78</v>
      </c>
      <c r="H209" s="413">
        <v>3.06</v>
      </c>
      <c r="I209" s="413">
        <v>1.53</v>
      </c>
      <c r="J209" s="413">
        <v>3.58</v>
      </c>
      <c r="K209" s="413">
        <v>1.79</v>
      </c>
      <c r="L209" s="413">
        <v>4.12</v>
      </c>
      <c r="M209" s="413">
        <v>2.06</v>
      </c>
      <c r="N209" s="413">
        <v>4.8600000000000003</v>
      </c>
      <c r="O209" s="413">
        <v>2.4300000000000002</v>
      </c>
      <c r="P209" s="413">
        <v>45.08</v>
      </c>
      <c r="Q209" s="413">
        <v>22.54</v>
      </c>
      <c r="R209" s="53" t="s">
        <v>202</v>
      </c>
      <c r="S209" s="53" t="s">
        <v>194</v>
      </c>
      <c r="T209" s="412">
        <v>82.33</v>
      </c>
      <c r="U209" s="412">
        <v>84.24</v>
      </c>
      <c r="V209" s="412">
        <v>84.2</v>
      </c>
      <c r="W209" s="412">
        <v>53.44</v>
      </c>
      <c r="X209" s="412">
        <v>67.75</v>
      </c>
      <c r="Y209" s="412">
        <v>77.12</v>
      </c>
      <c r="Z209" s="413">
        <v>5.4137050800000006</v>
      </c>
      <c r="AA209" s="413">
        <v>20.541762555552001</v>
      </c>
      <c r="AB209" s="413">
        <v>27.402551003436002</v>
      </c>
      <c r="AC209" s="411">
        <v>379.44</v>
      </c>
      <c r="AD209" s="411">
        <v>506.17</v>
      </c>
    </row>
    <row r="210" spans="1:30" ht="13.5" hidden="1" customHeight="1" outlineLevel="1">
      <c r="A210" s="410" t="s">
        <v>1066</v>
      </c>
      <c r="B210" s="31" t="s">
        <v>1060</v>
      </c>
      <c r="C210" s="31">
        <v>1</v>
      </c>
      <c r="D210" s="31">
        <v>6</v>
      </c>
      <c r="E210" s="31" t="s">
        <v>204</v>
      </c>
      <c r="F210" s="53">
        <v>0.75</v>
      </c>
      <c r="G210" s="411">
        <v>973</v>
      </c>
      <c r="H210" s="413">
        <v>2.2400000000000002</v>
      </c>
      <c r="I210" s="413">
        <v>1.1200000000000001</v>
      </c>
      <c r="J210" s="413">
        <v>2.34</v>
      </c>
      <c r="K210" s="413">
        <v>1.17</v>
      </c>
      <c r="L210" s="413">
        <v>2.64</v>
      </c>
      <c r="M210" s="413">
        <v>1.32</v>
      </c>
      <c r="N210" s="413">
        <v>2.98</v>
      </c>
      <c r="O210" s="413">
        <v>1.49</v>
      </c>
      <c r="P210" s="413">
        <v>20.6</v>
      </c>
      <c r="Q210" s="413">
        <v>10.3</v>
      </c>
      <c r="R210" s="53" t="s">
        <v>193</v>
      </c>
      <c r="S210" s="53" t="s">
        <v>194</v>
      </c>
      <c r="T210" s="412">
        <v>73.646612080218347</v>
      </c>
      <c r="U210" s="412">
        <v>76.396938412246357</v>
      </c>
      <c r="V210" s="412">
        <v>77</v>
      </c>
      <c r="W210" s="412">
        <v>43.35</v>
      </c>
      <c r="X210" s="412">
        <v>55.84</v>
      </c>
      <c r="Y210" s="412">
        <v>64.97</v>
      </c>
      <c r="Z210" s="413">
        <v>4.0713422399999999</v>
      </c>
      <c r="AA210" s="413">
        <v>12.847865493949922</v>
      </c>
      <c r="AB210" s="413">
        <v>17.975081844498241</v>
      </c>
      <c r="AC210" s="411">
        <v>315.56830000000002</v>
      </c>
      <c r="AD210" s="411">
        <v>441.50259999999997</v>
      </c>
    </row>
    <row r="211" spans="1:30" ht="13.5" hidden="1" customHeight="1" outlineLevel="1">
      <c r="A211" s="410" t="s">
        <v>1067</v>
      </c>
      <c r="B211" s="31" t="s">
        <v>1060</v>
      </c>
      <c r="C211" s="31">
        <v>3</v>
      </c>
      <c r="D211" s="31">
        <v>2</v>
      </c>
      <c r="E211" s="31" t="s">
        <v>212</v>
      </c>
      <c r="F211" s="53">
        <v>2</v>
      </c>
      <c r="G211" s="411">
        <v>2949</v>
      </c>
      <c r="H211" s="413">
        <v>3.2</v>
      </c>
      <c r="I211" s="413">
        <v>1.6</v>
      </c>
      <c r="J211" s="413">
        <v>4.24</v>
      </c>
      <c r="K211" s="413">
        <v>2.12</v>
      </c>
      <c r="L211" s="413">
        <v>5.0199999999999996</v>
      </c>
      <c r="M211" s="413">
        <v>2.5099999999999998</v>
      </c>
      <c r="N211" s="413">
        <v>6.06</v>
      </c>
      <c r="O211" s="413">
        <v>3.03</v>
      </c>
      <c r="P211" s="413">
        <v>65.3</v>
      </c>
      <c r="Q211" s="413">
        <v>32.65</v>
      </c>
      <c r="R211" s="53" t="s">
        <v>2205</v>
      </c>
      <c r="S211" s="53" t="s">
        <v>989</v>
      </c>
      <c r="T211" s="412">
        <v>81.346399108138229</v>
      </c>
      <c r="U211" s="412">
        <v>83.571081382385728</v>
      </c>
      <c r="V211" s="412">
        <v>84.2</v>
      </c>
      <c r="W211" s="412">
        <v>59.94</v>
      </c>
      <c r="X211" s="412">
        <v>72.3</v>
      </c>
      <c r="Y211" s="412">
        <v>79.2</v>
      </c>
      <c r="Z211" s="413">
        <v>3.5624244600000003</v>
      </c>
      <c r="AA211" s="413">
        <v>11.446962240000001</v>
      </c>
      <c r="AB211" s="413">
        <v>20.430467400000001</v>
      </c>
      <c r="AC211" s="411">
        <v>321.32505175983437</v>
      </c>
      <c r="AD211" s="411">
        <v>573.49896480331267</v>
      </c>
    </row>
    <row r="212" spans="1:30" ht="13.5" hidden="1" customHeight="1" outlineLevel="1">
      <c r="A212" s="410" t="s">
        <v>1068</v>
      </c>
      <c r="B212" s="31" t="s">
        <v>1060</v>
      </c>
      <c r="C212" s="31">
        <v>5</v>
      </c>
      <c r="D212" s="31">
        <v>2</v>
      </c>
      <c r="E212" s="31" t="s">
        <v>215</v>
      </c>
      <c r="F212" s="53">
        <v>3</v>
      </c>
      <c r="G212" s="411">
        <v>2945</v>
      </c>
      <c r="H212" s="413">
        <v>4.2</v>
      </c>
      <c r="I212" s="413">
        <v>2.1</v>
      </c>
      <c r="J212" s="413">
        <v>5.66</v>
      </c>
      <c r="K212" s="413">
        <v>2.83</v>
      </c>
      <c r="L212" s="413">
        <v>7.02</v>
      </c>
      <c r="M212" s="413">
        <v>3.51</v>
      </c>
      <c r="N212" s="413">
        <v>8.6199999999999992</v>
      </c>
      <c r="O212" s="413">
        <v>4.3099999999999996</v>
      </c>
      <c r="P212" s="413">
        <v>90</v>
      </c>
      <c r="Q212" s="413">
        <v>45</v>
      </c>
      <c r="R212" s="53" t="s">
        <v>202</v>
      </c>
      <c r="S212" s="53" t="s">
        <v>989</v>
      </c>
      <c r="T212" s="412">
        <v>83.882055806771817</v>
      </c>
      <c r="U212" s="412">
        <v>85.606308591595905</v>
      </c>
      <c r="V212" s="412">
        <v>85.9</v>
      </c>
      <c r="W212" s="412">
        <v>64.400000000000006</v>
      </c>
      <c r="X212" s="412">
        <v>76.3</v>
      </c>
      <c r="Y212" s="412">
        <v>82.7</v>
      </c>
      <c r="Z212" s="413">
        <v>5.3473245</v>
      </c>
      <c r="AA212" s="413">
        <v>16.986052860000001</v>
      </c>
      <c r="AB212" s="413">
        <v>31.5676536</v>
      </c>
      <c r="AC212" s="411">
        <v>317.65517241379308</v>
      </c>
      <c r="AD212" s="411">
        <v>590.34482758620686</v>
      </c>
    </row>
    <row r="213" spans="1:30" ht="13.5" hidden="1" customHeight="1" outlineLevel="1">
      <c r="A213" s="410" t="s">
        <v>1069</v>
      </c>
      <c r="B213" s="31" t="s">
        <v>1060</v>
      </c>
      <c r="C213" s="31">
        <v>3</v>
      </c>
      <c r="D213" s="31">
        <v>4</v>
      </c>
      <c r="E213" s="31" t="s">
        <v>212</v>
      </c>
      <c r="F213" s="53">
        <v>2</v>
      </c>
      <c r="G213" s="411">
        <v>1475</v>
      </c>
      <c r="H213" s="413">
        <v>3.96</v>
      </c>
      <c r="I213" s="413">
        <v>1.98</v>
      </c>
      <c r="J213" s="413">
        <v>4.8</v>
      </c>
      <c r="K213" s="413">
        <v>2.4</v>
      </c>
      <c r="L213" s="413">
        <v>5.74</v>
      </c>
      <c r="M213" s="413">
        <v>2.87</v>
      </c>
      <c r="N213" s="413">
        <v>6.6</v>
      </c>
      <c r="O213" s="413">
        <v>3.3</v>
      </c>
      <c r="P213" s="413">
        <v>65.48</v>
      </c>
      <c r="Q213" s="413">
        <v>32.74</v>
      </c>
      <c r="R213" s="53" t="s">
        <v>2205</v>
      </c>
      <c r="S213" s="53" t="s">
        <v>989</v>
      </c>
      <c r="T213" s="412">
        <v>80.852527096406149</v>
      </c>
      <c r="U213" s="412">
        <v>83.956999429549327</v>
      </c>
      <c r="V213" s="412">
        <v>85.3</v>
      </c>
      <c r="W213" s="412">
        <v>53.87</v>
      </c>
      <c r="X213" s="412">
        <v>65.12</v>
      </c>
      <c r="Y213" s="412">
        <v>74.3</v>
      </c>
      <c r="Z213" s="413">
        <v>7.1100976800000009</v>
      </c>
      <c r="AA213" s="413">
        <v>24.147779880000002</v>
      </c>
      <c r="AB213" s="413">
        <v>47.130211800000005</v>
      </c>
      <c r="AC213" s="411">
        <v>339.62655601659753</v>
      </c>
      <c r="AD213" s="411">
        <v>662.86307053941914</v>
      </c>
    </row>
    <row r="214" spans="1:30" ht="13.5" hidden="1" customHeight="1" outlineLevel="1">
      <c r="A214" s="410" t="s">
        <v>1070</v>
      </c>
      <c r="B214" s="31" t="s">
        <v>1060</v>
      </c>
      <c r="C214" s="31">
        <v>5</v>
      </c>
      <c r="D214" s="31">
        <v>4</v>
      </c>
      <c r="E214" s="31" t="s">
        <v>215</v>
      </c>
      <c r="F214" s="53">
        <v>3</v>
      </c>
      <c r="G214" s="411">
        <v>1471</v>
      </c>
      <c r="H214" s="413">
        <v>6.16</v>
      </c>
      <c r="I214" s="413">
        <v>3.08</v>
      </c>
      <c r="J214" s="413">
        <v>7.26</v>
      </c>
      <c r="K214" s="413">
        <v>3.63</v>
      </c>
      <c r="L214" s="413">
        <v>8.3800000000000008</v>
      </c>
      <c r="M214" s="413">
        <v>4.1900000000000004</v>
      </c>
      <c r="N214" s="413">
        <v>10.06</v>
      </c>
      <c r="O214" s="413">
        <v>5.03</v>
      </c>
      <c r="P214" s="413">
        <v>97.4</v>
      </c>
      <c r="Q214" s="413">
        <v>48.7</v>
      </c>
      <c r="R214" s="53" t="s">
        <v>2205</v>
      </c>
      <c r="S214" s="53" t="s">
        <v>989</v>
      </c>
      <c r="T214" s="412">
        <v>84.360399777901179</v>
      </c>
      <c r="U214" s="412">
        <v>86.430416435313717</v>
      </c>
      <c r="V214" s="412">
        <v>86.7</v>
      </c>
      <c r="W214" s="412">
        <v>50.79</v>
      </c>
      <c r="X214" s="412">
        <v>64.3</v>
      </c>
      <c r="Y214" s="412">
        <v>71.3</v>
      </c>
      <c r="Z214" s="413">
        <v>10.709400240000001</v>
      </c>
      <c r="AA214" s="413">
        <v>39.503820720000007</v>
      </c>
      <c r="AB214" s="413">
        <v>54.4689537</v>
      </c>
      <c r="AC214" s="411">
        <v>368.87052341597803</v>
      </c>
      <c r="AD214" s="411">
        <v>508.60881542699724</v>
      </c>
    </row>
    <row r="215" spans="1:30" ht="13.5" hidden="1" customHeight="1" outlineLevel="1">
      <c r="A215" s="410" t="s">
        <v>1071</v>
      </c>
      <c r="B215" s="31" t="s">
        <v>1060</v>
      </c>
      <c r="C215" s="31">
        <v>1.5</v>
      </c>
      <c r="D215" s="31">
        <v>6</v>
      </c>
      <c r="E215" s="31" t="s">
        <v>212</v>
      </c>
      <c r="F215" s="53">
        <v>1</v>
      </c>
      <c r="G215" s="411">
        <v>976</v>
      </c>
      <c r="H215" s="413">
        <v>3</v>
      </c>
      <c r="I215" s="413">
        <v>1.5</v>
      </c>
      <c r="J215" s="413">
        <v>3.44</v>
      </c>
      <c r="K215" s="413">
        <v>1.72</v>
      </c>
      <c r="L215" s="413">
        <v>3.82</v>
      </c>
      <c r="M215" s="413">
        <v>1.91</v>
      </c>
      <c r="N215" s="413">
        <v>4.32</v>
      </c>
      <c r="O215" s="413">
        <v>2.16</v>
      </c>
      <c r="P215" s="413">
        <v>28.72</v>
      </c>
      <c r="Q215" s="413">
        <v>14.36</v>
      </c>
      <c r="R215" s="53" t="s">
        <v>193</v>
      </c>
      <c r="S215" s="53" t="s">
        <v>194</v>
      </c>
      <c r="T215" s="412">
        <v>74.900000000000006</v>
      </c>
      <c r="U215" s="412">
        <v>77.900000000000006</v>
      </c>
      <c r="V215" s="412">
        <v>78.900000000000006</v>
      </c>
      <c r="W215" s="412">
        <v>38.200000000000003</v>
      </c>
      <c r="X215" s="412">
        <v>49.4</v>
      </c>
      <c r="Y215" s="412">
        <v>57.6</v>
      </c>
      <c r="Z215" s="413">
        <v>5.4</v>
      </c>
      <c r="AA215" s="413">
        <v>16.100000000000001</v>
      </c>
      <c r="AB215" s="413">
        <v>27.9</v>
      </c>
      <c r="AC215" s="411">
        <v>299</v>
      </c>
      <c r="AD215" s="411">
        <v>518</v>
      </c>
    </row>
    <row r="216" spans="1:30" ht="13.5" hidden="1" customHeight="1" outlineLevel="1">
      <c r="A216" s="410" t="s">
        <v>1072</v>
      </c>
      <c r="B216" s="31" t="s">
        <v>1060</v>
      </c>
      <c r="C216" s="31">
        <v>2</v>
      </c>
      <c r="D216" s="31">
        <v>6</v>
      </c>
      <c r="E216" s="31" t="s">
        <v>215</v>
      </c>
      <c r="F216" s="53">
        <v>1.5</v>
      </c>
      <c r="G216" s="411">
        <v>967</v>
      </c>
      <c r="H216" s="413">
        <v>3.94</v>
      </c>
      <c r="I216" s="413">
        <v>1.97</v>
      </c>
      <c r="J216" s="413">
        <v>4.5599999999999996</v>
      </c>
      <c r="K216" s="413">
        <v>2.2799999999999998</v>
      </c>
      <c r="L216" s="413">
        <v>5.18</v>
      </c>
      <c r="M216" s="413">
        <v>2.59</v>
      </c>
      <c r="N216" s="413">
        <v>5.96</v>
      </c>
      <c r="O216" s="413">
        <v>2.98</v>
      </c>
      <c r="P216" s="413">
        <v>35.78</v>
      </c>
      <c r="Q216" s="413">
        <v>17.89</v>
      </c>
      <c r="R216" s="53" t="s">
        <v>210</v>
      </c>
      <c r="S216" s="53" t="s">
        <v>194</v>
      </c>
      <c r="T216" s="412">
        <v>78.8</v>
      </c>
      <c r="U216" s="412">
        <v>80.8</v>
      </c>
      <c r="V216" s="412">
        <v>81.099999999999994</v>
      </c>
      <c r="W216" s="412">
        <v>41.5</v>
      </c>
      <c r="X216" s="412">
        <v>53.5</v>
      </c>
      <c r="Y216" s="412">
        <v>61.8</v>
      </c>
      <c r="Z216" s="413">
        <v>8.1</v>
      </c>
      <c r="AA216" s="413">
        <v>21.1</v>
      </c>
      <c r="AB216" s="413">
        <v>30.7</v>
      </c>
      <c r="AC216" s="411">
        <v>260</v>
      </c>
      <c r="AD216" s="411">
        <v>377</v>
      </c>
    </row>
    <row r="217" spans="1:30" ht="13.5" hidden="1" customHeight="1" outlineLevel="1">
      <c r="A217" s="410" t="s">
        <v>1075</v>
      </c>
      <c r="B217" s="31" t="s">
        <v>1060</v>
      </c>
      <c r="C217" s="31">
        <v>7.5</v>
      </c>
      <c r="D217" s="31">
        <v>2</v>
      </c>
      <c r="E217" s="31" t="s">
        <v>221</v>
      </c>
      <c r="F217" s="53">
        <v>5</v>
      </c>
      <c r="G217" s="411">
        <v>2948</v>
      </c>
      <c r="H217" s="413">
        <v>6.2</v>
      </c>
      <c r="I217" s="413">
        <v>3.1</v>
      </c>
      <c r="J217" s="413">
        <v>8.66</v>
      </c>
      <c r="K217" s="413">
        <v>4.33</v>
      </c>
      <c r="L217" s="413">
        <v>10.96</v>
      </c>
      <c r="M217" s="413">
        <v>5.48</v>
      </c>
      <c r="N217" s="413">
        <v>13.6</v>
      </c>
      <c r="O217" s="413">
        <v>6.8</v>
      </c>
      <c r="P217" s="413">
        <v>128</v>
      </c>
      <c r="Q217" s="413">
        <v>64</v>
      </c>
      <c r="R217" s="53" t="s">
        <v>210</v>
      </c>
      <c r="S217" s="53" t="s">
        <v>989</v>
      </c>
      <c r="T217" s="412">
        <v>87.422126780471899</v>
      </c>
      <c r="U217" s="412">
        <v>88.072034359030127</v>
      </c>
      <c r="V217" s="412">
        <v>87.9</v>
      </c>
      <c r="W217" s="412">
        <v>72.599999999999994</v>
      </c>
      <c r="X217" s="412">
        <v>83.12</v>
      </c>
      <c r="Y217" s="412">
        <v>88.1</v>
      </c>
      <c r="Z217" s="413">
        <v>8.93</v>
      </c>
      <c r="AA217" s="413">
        <v>24.021699999999999</v>
      </c>
      <c r="AB217" s="413">
        <v>36.255800000000001</v>
      </c>
      <c r="AC217" s="411">
        <v>269</v>
      </c>
      <c r="AD217" s="411">
        <v>406</v>
      </c>
    </row>
    <row r="218" spans="1:30" ht="13.5" hidden="1" customHeight="1" outlineLevel="1">
      <c r="A218" s="410" t="s">
        <v>1076</v>
      </c>
      <c r="B218" s="31" t="s">
        <v>1060</v>
      </c>
      <c r="C218" s="31">
        <v>10</v>
      </c>
      <c r="D218" s="31">
        <v>2</v>
      </c>
      <c r="E218" s="31" t="s">
        <v>224</v>
      </c>
      <c r="F218" s="53">
        <v>7.5</v>
      </c>
      <c r="G218" s="411">
        <v>2933</v>
      </c>
      <c r="H218" s="413">
        <v>8.44</v>
      </c>
      <c r="I218" s="413">
        <v>4.22</v>
      </c>
      <c r="J218" s="413">
        <v>12.34</v>
      </c>
      <c r="K218" s="413">
        <v>6.17</v>
      </c>
      <c r="L218" s="413">
        <v>15.98</v>
      </c>
      <c r="M218" s="413">
        <v>7.99</v>
      </c>
      <c r="N218" s="413">
        <v>20.2</v>
      </c>
      <c r="O218" s="413">
        <v>10.1</v>
      </c>
      <c r="P218" s="413">
        <v>168</v>
      </c>
      <c r="Q218" s="413">
        <v>84</v>
      </c>
      <c r="R218" s="53" t="s">
        <v>210</v>
      </c>
      <c r="S218" s="53" t="s">
        <v>989</v>
      </c>
      <c r="T218" s="412">
        <v>89.783387835186403</v>
      </c>
      <c r="U218" s="412">
        <v>89.773664704599966</v>
      </c>
      <c r="V218" s="412">
        <v>89.2</v>
      </c>
      <c r="W218" s="412">
        <v>75.400000000000006</v>
      </c>
      <c r="X218" s="412">
        <v>84.85</v>
      </c>
      <c r="Y218" s="412">
        <v>89</v>
      </c>
      <c r="Z218" s="413">
        <v>13.48</v>
      </c>
      <c r="AA218" s="413">
        <v>31.678000000000001</v>
      </c>
      <c r="AB218" s="413">
        <v>53.92</v>
      </c>
      <c r="AC218" s="411">
        <v>235</v>
      </c>
      <c r="AD218" s="411">
        <v>400</v>
      </c>
    </row>
    <row r="219" spans="1:30" ht="13.5" hidden="1" customHeight="1" outlineLevel="1">
      <c r="A219" s="410" t="s">
        <v>1077</v>
      </c>
      <c r="B219" s="31" t="s">
        <v>1060</v>
      </c>
      <c r="C219" s="31">
        <v>7.5</v>
      </c>
      <c r="D219" s="31">
        <v>4</v>
      </c>
      <c r="E219" s="31" t="s">
        <v>221</v>
      </c>
      <c r="F219" s="53">
        <v>5</v>
      </c>
      <c r="G219" s="411">
        <v>1473</v>
      </c>
      <c r="H219" s="413">
        <v>8.24</v>
      </c>
      <c r="I219" s="413">
        <v>4.12</v>
      </c>
      <c r="J219" s="413">
        <v>10.32</v>
      </c>
      <c r="K219" s="413">
        <v>5.16</v>
      </c>
      <c r="L219" s="413">
        <v>12.4</v>
      </c>
      <c r="M219" s="413">
        <v>6.2</v>
      </c>
      <c r="N219" s="413">
        <v>14.86</v>
      </c>
      <c r="O219" s="413">
        <v>7.43</v>
      </c>
      <c r="P219" s="413">
        <v>134</v>
      </c>
      <c r="Q219" s="413">
        <v>67</v>
      </c>
      <c r="R219" s="53" t="s">
        <v>210</v>
      </c>
      <c r="S219" s="53" t="s">
        <v>989</v>
      </c>
      <c r="T219" s="412">
        <v>86.846093750000009</v>
      </c>
      <c r="U219" s="412">
        <v>88.20815972222222</v>
      </c>
      <c r="V219" s="412">
        <v>88.4</v>
      </c>
      <c r="W219" s="412">
        <v>57.55</v>
      </c>
      <c r="X219" s="412">
        <v>70.81</v>
      </c>
      <c r="Y219" s="412">
        <v>78.569999999999993</v>
      </c>
      <c r="Z219" s="413">
        <v>17.829999999999998</v>
      </c>
      <c r="AA219" s="413">
        <v>51.172099999999993</v>
      </c>
      <c r="AB219" s="413">
        <v>60.8003</v>
      </c>
      <c r="AC219" s="411">
        <v>287</v>
      </c>
      <c r="AD219" s="411">
        <v>341</v>
      </c>
    </row>
    <row r="220" spans="1:30" ht="13.5" hidden="1" customHeight="1" outlineLevel="1">
      <c r="A220" s="410" t="s">
        <v>1078</v>
      </c>
      <c r="B220" s="31" t="s">
        <v>1060</v>
      </c>
      <c r="C220" s="31">
        <v>10</v>
      </c>
      <c r="D220" s="31">
        <v>4</v>
      </c>
      <c r="E220" s="31" t="s">
        <v>224</v>
      </c>
      <c r="F220" s="53">
        <v>7.5</v>
      </c>
      <c r="G220" s="411">
        <v>1467</v>
      </c>
      <c r="H220" s="413">
        <v>16.579999999999998</v>
      </c>
      <c r="I220" s="413">
        <v>8.2899999999999991</v>
      </c>
      <c r="J220" s="413">
        <v>18.079999999999998</v>
      </c>
      <c r="K220" s="413">
        <v>9.0399999999999991</v>
      </c>
      <c r="L220" s="413">
        <v>20.84</v>
      </c>
      <c r="M220" s="413">
        <v>10.42</v>
      </c>
      <c r="N220" s="413">
        <v>24.88</v>
      </c>
      <c r="O220" s="413">
        <v>12.44</v>
      </c>
      <c r="P220" s="413">
        <v>164</v>
      </c>
      <c r="Q220" s="413">
        <v>82</v>
      </c>
      <c r="R220" s="53" t="s">
        <v>193</v>
      </c>
      <c r="S220" s="53" t="s">
        <v>989</v>
      </c>
      <c r="T220" s="412">
        <v>88.183865656898249</v>
      </c>
      <c r="U220" s="412">
        <v>89.659005597629232</v>
      </c>
      <c r="V220" s="412">
        <v>89.6</v>
      </c>
      <c r="W220" s="412">
        <v>49.8</v>
      </c>
      <c r="X220" s="412">
        <v>63.76</v>
      </c>
      <c r="Y220" s="412">
        <v>71.260000000000005</v>
      </c>
      <c r="Z220" s="413">
        <v>26.86</v>
      </c>
      <c r="AA220" s="413">
        <v>62.583800000000004</v>
      </c>
      <c r="AB220" s="413">
        <v>134.30000000000001</v>
      </c>
      <c r="AC220" s="411">
        <v>233</v>
      </c>
      <c r="AD220" s="411">
        <v>500</v>
      </c>
    </row>
    <row r="221" spans="1:30" ht="13.5" hidden="1" customHeight="1" outlineLevel="1">
      <c r="A221" s="410" t="s">
        <v>1079</v>
      </c>
      <c r="B221" s="31" t="s">
        <v>1060</v>
      </c>
      <c r="C221" s="31">
        <v>3</v>
      </c>
      <c r="D221" s="31">
        <v>6</v>
      </c>
      <c r="E221" s="31" t="s">
        <v>221</v>
      </c>
      <c r="F221" s="53">
        <v>2</v>
      </c>
      <c r="G221" s="411">
        <v>982</v>
      </c>
      <c r="H221" s="413">
        <v>5.34</v>
      </c>
      <c r="I221" s="413">
        <v>2.67</v>
      </c>
      <c r="J221" s="413">
        <v>5.98</v>
      </c>
      <c r="K221" s="413">
        <v>2.99</v>
      </c>
      <c r="L221" s="413">
        <v>6.66</v>
      </c>
      <c r="M221" s="413">
        <v>3.33</v>
      </c>
      <c r="N221" s="413">
        <v>7.52</v>
      </c>
      <c r="O221" s="413">
        <v>3.76</v>
      </c>
      <c r="P221" s="413">
        <v>63.14</v>
      </c>
      <c r="Q221" s="413">
        <v>31.57</v>
      </c>
      <c r="R221" s="53" t="s">
        <v>202</v>
      </c>
      <c r="S221" s="53" t="s">
        <v>194</v>
      </c>
      <c r="T221" s="412">
        <v>79.099999999999994</v>
      </c>
      <c r="U221" s="412">
        <v>81.7</v>
      </c>
      <c r="V221" s="412">
        <v>82.5</v>
      </c>
      <c r="W221" s="412">
        <v>41.9</v>
      </c>
      <c r="X221" s="412">
        <v>54.8</v>
      </c>
      <c r="Y221" s="412">
        <v>64.099999999999994</v>
      </c>
      <c r="Z221" s="413">
        <v>10.7</v>
      </c>
      <c r="AA221" s="413">
        <v>38.9</v>
      </c>
      <c r="AB221" s="413">
        <v>71.7</v>
      </c>
      <c r="AC221" s="411">
        <v>363</v>
      </c>
      <c r="AD221" s="411">
        <v>670</v>
      </c>
    </row>
    <row r="222" spans="1:30" ht="13.5" hidden="1" customHeight="1" outlineLevel="1">
      <c r="A222" s="410" t="s">
        <v>1080</v>
      </c>
      <c r="B222" s="31" t="s">
        <v>1060</v>
      </c>
      <c r="C222" s="31">
        <v>5</v>
      </c>
      <c r="D222" s="31">
        <v>6</v>
      </c>
      <c r="E222" s="31" t="s">
        <v>224</v>
      </c>
      <c r="F222" s="53">
        <v>3</v>
      </c>
      <c r="G222" s="411">
        <v>978</v>
      </c>
      <c r="H222" s="413">
        <v>7.42</v>
      </c>
      <c r="I222" s="413">
        <v>3.71</v>
      </c>
      <c r="J222" s="413">
        <v>8.4600000000000009</v>
      </c>
      <c r="K222" s="413">
        <v>4.2300000000000004</v>
      </c>
      <c r="L222" s="413">
        <v>9.52</v>
      </c>
      <c r="M222" s="413">
        <v>4.76</v>
      </c>
      <c r="N222" s="413">
        <v>10.86</v>
      </c>
      <c r="O222" s="413">
        <v>5.43</v>
      </c>
      <c r="P222" s="413">
        <v>87.4</v>
      </c>
      <c r="Q222" s="413">
        <v>43.7</v>
      </c>
      <c r="R222" s="53" t="s">
        <v>202</v>
      </c>
      <c r="S222" s="53" t="s">
        <v>194</v>
      </c>
      <c r="T222" s="412">
        <v>81.099999999999994</v>
      </c>
      <c r="U222" s="412">
        <v>83.6</v>
      </c>
      <c r="V222" s="412">
        <v>84.4</v>
      </c>
      <c r="W222" s="412">
        <v>45</v>
      </c>
      <c r="X222" s="412">
        <v>58.2</v>
      </c>
      <c r="Y222" s="412">
        <v>67.400000000000006</v>
      </c>
      <c r="Z222" s="413">
        <v>16.2</v>
      </c>
      <c r="AA222" s="413">
        <v>56.6</v>
      </c>
      <c r="AB222" s="413">
        <v>110.3</v>
      </c>
      <c r="AC222" s="411">
        <v>349</v>
      </c>
      <c r="AD222" s="411">
        <v>680</v>
      </c>
    </row>
    <row r="223" spans="1:30" ht="13.5" hidden="1" customHeight="1" outlineLevel="1">
      <c r="A223" s="410" t="s">
        <v>1083</v>
      </c>
      <c r="B223" s="31" t="s">
        <v>1060</v>
      </c>
      <c r="C223" s="31">
        <v>15</v>
      </c>
      <c r="D223" s="31">
        <v>2</v>
      </c>
      <c r="E223" s="31" t="s">
        <v>230</v>
      </c>
      <c r="F223" s="53">
        <v>10</v>
      </c>
      <c r="G223" s="411">
        <v>2960</v>
      </c>
      <c r="H223" s="413">
        <v>9.56</v>
      </c>
      <c r="I223" s="413">
        <v>4.78</v>
      </c>
      <c r="J223" s="413">
        <v>15.74</v>
      </c>
      <c r="K223" s="413">
        <v>7.87</v>
      </c>
      <c r="L223" s="413">
        <v>20.7</v>
      </c>
      <c r="M223" s="413">
        <v>10.35</v>
      </c>
      <c r="N223" s="413">
        <v>26.2</v>
      </c>
      <c r="O223" s="413">
        <v>13.1</v>
      </c>
      <c r="P223" s="413">
        <v>240.4</v>
      </c>
      <c r="Q223" s="413">
        <v>120.2</v>
      </c>
      <c r="R223" s="53" t="s">
        <v>210</v>
      </c>
      <c r="S223" s="53" t="s">
        <v>989</v>
      </c>
      <c r="T223" s="412">
        <v>87.3</v>
      </c>
      <c r="U223" s="412">
        <v>89.4</v>
      </c>
      <c r="V223" s="412">
        <v>90.1</v>
      </c>
      <c r="W223" s="412">
        <v>76.599999999999994</v>
      </c>
      <c r="X223" s="412">
        <v>85.4</v>
      </c>
      <c r="Y223" s="412">
        <v>89.3</v>
      </c>
      <c r="Z223" s="413">
        <v>17.75</v>
      </c>
      <c r="AA223" s="413">
        <v>81.22</v>
      </c>
      <c r="AB223" s="413">
        <v>118.08</v>
      </c>
      <c r="AC223" s="411">
        <v>458</v>
      </c>
      <c r="AD223" s="411">
        <v>665</v>
      </c>
    </row>
    <row r="224" spans="1:30" ht="13.5" hidden="1" customHeight="1" outlineLevel="1">
      <c r="A224" s="410" t="s">
        <v>1084</v>
      </c>
      <c r="B224" s="31" t="s">
        <v>1060</v>
      </c>
      <c r="C224" s="31">
        <v>20</v>
      </c>
      <c r="D224" s="31">
        <v>2</v>
      </c>
      <c r="E224" s="31" t="s">
        <v>233</v>
      </c>
      <c r="F224" s="53">
        <v>15</v>
      </c>
      <c r="G224" s="411">
        <v>2935</v>
      </c>
      <c r="H224" s="413">
        <v>10</v>
      </c>
      <c r="I224" s="413">
        <v>5</v>
      </c>
      <c r="J224" s="413">
        <v>20.6</v>
      </c>
      <c r="K224" s="413">
        <v>10.3</v>
      </c>
      <c r="L224" s="413">
        <v>28.8</v>
      </c>
      <c r="M224" s="413">
        <v>14.4</v>
      </c>
      <c r="N224" s="413">
        <v>37.799999999999997</v>
      </c>
      <c r="O224" s="413">
        <v>18.899999999999999</v>
      </c>
      <c r="P224" s="413">
        <v>266.60000000000002</v>
      </c>
      <c r="Q224" s="413">
        <v>133.30000000000001</v>
      </c>
      <c r="R224" s="53" t="s">
        <v>231</v>
      </c>
      <c r="S224" s="53" t="s">
        <v>194</v>
      </c>
      <c r="T224" s="412">
        <v>91.7</v>
      </c>
      <c r="U224" s="412">
        <v>91.9</v>
      </c>
      <c r="V224" s="412">
        <v>91.2</v>
      </c>
      <c r="W224" s="412">
        <v>84.2</v>
      </c>
      <c r="X224" s="412">
        <v>90</v>
      </c>
      <c r="Y224" s="412">
        <v>92.1</v>
      </c>
      <c r="Z224" s="413">
        <v>26.85</v>
      </c>
      <c r="AA224" s="413">
        <v>60.3</v>
      </c>
      <c r="AB224" s="413">
        <v>88.52</v>
      </c>
      <c r="AC224" s="411">
        <v>225</v>
      </c>
      <c r="AD224" s="411">
        <v>330</v>
      </c>
    </row>
    <row r="225" spans="1:35" ht="13.5" hidden="1" customHeight="1" outlineLevel="1">
      <c r="A225" s="410" t="s">
        <v>1085</v>
      </c>
      <c r="B225" s="31" t="s">
        <v>1060</v>
      </c>
      <c r="C225" s="31">
        <v>15</v>
      </c>
      <c r="D225" s="31">
        <v>4</v>
      </c>
      <c r="E225" s="31" t="s">
        <v>230</v>
      </c>
      <c r="F225" s="53">
        <v>10</v>
      </c>
      <c r="G225" s="411">
        <v>1479.26</v>
      </c>
      <c r="H225" s="413">
        <v>20.98</v>
      </c>
      <c r="I225" s="413">
        <v>10.49</v>
      </c>
      <c r="J225" s="413">
        <v>24.411548648682576</v>
      </c>
      <c r="K225" s="413">
        <v>12.205774324341288</v>
      </c>
      <c r="L225" s="413">
        <v>28.022544970689022</v>
      </c>
      <c r="M225" s="413">
        <v>14.011272485344511</v>
      </c>
      <c r="N225" s="413">
        <v>32.541679324152994</v>
      </c>
      <c r="O225" s="413">
        <v>16.270839662076497</v>
      </c>
      <c r="P225" s="413">
        <v>228</v>
      </c>
      <c r="Q225" s="413">
        <v>114</v>
      </c>
      <c r="R225" s="53" t="s">
        <v>213</v>
      </c>
      <c r="S225" s="53" t="s">
        <v>989</v>
      </c>
      <c r="T225" s="412">
        <v>87.96</v>
      </c>
      <c r="U225" s="412">
        <v>89.84</v>
      </c>
      <c r="V225" s="412">
        <v>90.4</v>
      </c>
      <c r="W225" s="412">
        <v>49.02</v>
      </c>
      <c r="X225" s="412">
        <v>62.709000000000003</v>
      </c>
      <c r="Y225" s="412">
        <v>71.564736567553467</v>
      </c>
      <c r="Z225" s="413">
        <v>35.520985920000001</v>
      </c>
      <c r="AA225" s="413">
        <v>92.354563392000003</v>
      </c>
      <c r="AB225" s="413">
        <v>131.427647904</v>
      </c>
      <c r="AC225" s="411">
        <v>260</v>
      </c>
      <c r="AD225" s="411">
        <v>370</v>
      </c>
    </row>
    <row r="226" spans="1:35" ht="13.5" hidden="1" customHeight="1" outlineLevel="1">
      <c r="A226" s="410" t="s">
        <v>1086</v>
      </c>
      <c r="B226" s="31" t="s">
        <v>1060</v>
      </c>
      <c r="C226" s="31">
        <v>20</v>
      </c>
      <c r="D226" s="31">
        <v>4</v>
      </c>
      <c r="E226" s="31" t="s">
        <v>233</v>
      </c>
      <c r="F226" s="53">
        <v>15</v>
      </c>
      <c r="G226" s="411">
        <v>1475</v>
      </c>
      <c r="H226" s="413">
        <v>25.2</v>
      </c>
      <c r="I226" s="413">
        <v>12.6</v>
      </c>
      <c r="J226" s="413">
        <v>31</v>
      </c>
      <c r="K226" s="413">
        <v>15.5</v>
      </c>
      <c r="L226" s="413">
        <v>37.200000000000003</v>
      </c>
      <c r="M226" s="413">
        <v>18.600000000000001</v>
      </c>
      <c r="N226" s="413">
        <v>42.6</v>
      </c>
      <c r="O226" s="413">
        <v>21.3</v>
      </c>
      <c r="P226" s="413">
        <v>337</v>
      </c>
      <c r="Q226" s="413">
        <v>168.5</v>
      </c>
      <c r="R226" s="53" t="s">
        <v>213</v>
      </c>
      <c r="S226" s="53" t="s">
        <v>989</v>
      </c>
      <c r="T226" s="412">
        <v>90.32062298603654</v>
      </c>
      <c r="U226" s="412">
        <v>91.303437164339428</v>
      </c>
      <c r="V226" s="412">
        <v>91.5</v>
      </c>
      <c r="W226" s="412">
        <v>56.8</v>
      </c>
      <c r="X226" s="412">
        <v>70.2</v>
      </c>
      <c r="Y226" s="412">
        <v>81.400000000000006</v>
      </c>
      <c r="Z226" s="413">
        <v>53.399488800000007</v>
      </c>
      <c r="AA226" s="413">
        <v>159.7559292</v>
      </c>
      <c r="AB226" s="413">
        <v>185.5705992</v>
      </c>
      <c r="AC226" s="411">
        <v>299.17127071823199</v>
      </c>
      <c r="AD226" s="411">
        <v>347.5138121546961</v>
      </c>
    </row>
    <row r="227" spans="1:35" ht="13.5" hidden="1" customHeight="1" outlineLevel="1">
      <c r="A227" s="410" t="s">
        <v>1087</v>
      </c>
      <c r="B227" s="31" t="s">
        <v>1060</v>
      </c>
      <c r="C227" s="31">
        <v>7.5</v>
      </c>
      <c r="D227" s="31">
        <v>6</v>
      </c>
      <c r="E227" s="31" t="s">
        <v>230</v>
      </c>
      <c r="F227" s="53">
        <v>5</v>
      </c>
      <c r="G227" s="411">
        <v>984</v>
      </c>
      <c r="H227" s="413">
        <v>11.44</v>
      </c>
      <c r="I227" s="413">
        <v>5.72</v>
      </c>
      <c r="J227" s="413">
        <v>13.009465020576116</v>
      </c>
      <c r="K227" s="413">
        <v>6.5047325102880578</v>
      </c>
      <c r="L227" s="413">
        <v>14.900617283950599</v>
      </c>
      <c r="M227" s="413">
        <v>7.4503086419752993</v>
      </c>
      <c r="N227" s="413">
        <v>17.239999999999998</v>
      </c>
      <c r="O227" s="413">
        <v>8.6199999999999992</v>
      </c>
      <c r="P227" s="413">
        <v>128.19999999999999</v>
      </c>
      <c r="Q227" s="413">
        <v>64.099999999999994</v>
      </c>
      <c r="R227" s="53" t="s">
        <v>210</v>
      </c>
      <c r="S227" s="53" t="s">
        <v>194</v>
      </c>
      <c r="T227" s="412">
        <v>84.566248636859328</v>
      </c>
      <c r="U227" s="412">
        <v>86.198146128680477</v>
      </c>
      <c r="V227" s="412">
        <v>86.5</v>
      </c>
      <c r="W227" s="412">
        <v>46.033307907449789</v>
      </c>
      <c r="X227" s="412">
        <v>59.154144419018564</v>
      </c>
      <c r="Y227" s="412">
        <v>67.849999999999994</v>
      </c>
      <c r="Z227" s="413">
        <v>26.707120020000001</v>
      </c>
      <c r="AA227" s="413">
        <v>67.961608314894008</v>
      </c>
      <c r="AB227" s="413">
        <v>101.39892257993401</v>
      </c>
      <c r="AC227" s="411">
        <v>254.47</v>
      </c>
      <c r="AD227" s="411">
        <v>379.67</v>
      </c>
    </row>
    <row r="228" spans="1:35" ht="13.5" hidden="1" customHeight="1" outlineLevel="1">
      <c r="A228" s="410" t="s">
        <v>1088</v>
      </c>
      <c r="B228" s="31" t="s">
        <v>1060</v>
      </c>
      <c r="C228" s="31">
        <v>10</v>
      </c>
      <c r="D228" s="31">
        <v>6</v>
      </c>
      <c r="E228" s="31" t="s">
        <v>233</v>
      </c>
      <c r="F228" s="53">
        <v>7.5</v>
      </c>
      <c r="G228" s="411">
        <v>982</v>
      </c>
      <c r="H228" s="413">
        <v>14.5</v>
      </c>
      <c r="I228" s="413">
        <v>7.25</v>
      </c>
      <c r="J228" s="413">
        <v>18.165000000000003</v>
      </c>
      <c r="K228" s="413">
        <v>9.0825000000000014</v>
      </c>
      <c r="L228" s="413">
        <v>21.230999999999998</v>
      </c>
      <c r="M228" s="413">
        <v>10.615499999999999</v>
      </c>
      <c r="N228" s="413">
        <v>25</v>
      </c>
      <c r="O228" s="413">
        <v>12.5</v>
      </c>
      <c r="P228" s="413">
        <v>169.7</v>
      </c>
      <c r="Q228" s="413">
        <v>84.85</v>
      </c>
      <c r="R228" s="53" t="s">
        <v>213</v>
      </c>
      <c r="S228" s="53" t="s">
        <v>194</v>
      </c>
      <c r="T228" s="412">
        <v>86.937548018878289</v>
      </c>
      <c r="U228" s="412">
        <v>88.125562506859836</v>
      </c>
      <c r="V228" s="412">
        <v>88</v>
      </c>
      <c r="W228" s="412">
        <v>49.148677379480844</v>
      </c>
      <c r="X228" s="412">
        <v>62.260679851668726</v>
      </c>
      <c r="Y228" s="412">
        <v>70.599999999999994</v>
      </c>
      <c r="Z228" s="413">
        <v>40.115997180000001</v>
      </c>
      <c r="AA228" s="413">
        <v>96.061766847228</v>
      </c>
      <c r="AB228" s="413">
        <v>140.61459331533601</v>
      </c>
      <c r="AC228" s="411">
        <v>239.46</v>
      </c>
      <c r="AD228" s="411">
        <v>350.52</v>
      </c>
    </row>
    <row r="229" spans="1:35" ht="13.5" hidden="1" customHeight="1" outlineLevel="1">
      <c r="A229" s="410" t="s">
        <v>1091</v>
      </c>
      <c r="B229" s="31" t="s">
        <v>1060</v>
      </c>
      <c r="C229" s="31">
        <v>25</v>
      </c>
      <c r="D229" s="31">
        <v>4</v>
      </c>
      <c r="E229" s="31" t="s">
        <v>298</v>
      </c>
      <c r="F229" s="53">
        <v>20</v>
      </c>
      <c r="G229" s="411">
        <v>1479.77</v>
      </c>
      <c r="H229" s="413">
        <v>24.12</v>
      </c>
      <c r="I229" s="413">
        <v>12.06</v>
      </c>
      <c r="J229" s="413">
        <v>34.571694374335124</v>
      </c>
      <c r="K229" s="413">
        <v>17.285847187167562</v>
      </c>
      <c r="L229" s="413">
        <v>42.832247971464923</v>
      </c>
      <c r="M229" s="413">
        <v>21.416123985732462</v>
      </c>
      <c r="N229" s="413">
        <v>55.939358795185747</v>
      </c>
      <c r="O229" s="413">
        <v>27.969679397592873</v>
      </c>
      <c r="P229" s="413">
        <v>384.8</v>
      </c>
      <c r="Q229" s="413">
        <v>192.4</v>
      </c>
      <c r="R229" s="53" t="s">
        <v>222</v>
      </c>
      <c r="S229" s="53" t="s">
        <v>989</v>
      </c>
      <c r="T229" s="412">
        <v>91.858999999999995</v>
      </c>
      <c r="U229" s="412">
        <v>92.57</v>
      </c>
      <c r="V229" s="412">
        <v>92.1</v>
      </c>
      <c r="W229" s="412">
        <v>66.55</v>
      </c>
      <c r="X229" s="412">
        <v>79.959999999999994</v>
      </c>
      <c r="Y229" s="412">
        <v>82.070241350612278</v>
      </c>
      <c r="Z229" s="413">
        <v>70.953464400000001</v>
      </c>
      <c r="AA229" s="413">
        <v>152.54994846</v>
      </c>
      <c r="AB229" s="413">
        <v>237.69410574</v>
      </c>
      <c r="AC229" s="411">
        <v>215</v>
      </c>
      <c r="AD229" s="411">
        <v>335</v>
      </c>
    </row>
    <row r="230" spans="1:35" ht="13.5" hidden="1" customHeight="1" outlineLevel="1">
      <c r="A230" s="410" t="s">
        <v>1093</v>
      </c>
      <c r="B230" s="31" t="s">
        <v>1060</v>
      </c>
      <c r="C230" s="31">
        <v>30</v>
      </c>
      <c r="D230" s="31">
        <v>4</v>
      </c>
      <c r="E230" s="31" t="s">
        <v>302</v>
      </c>
      <c r="F230" s="53">
        <v>25</v>
      </c>
      <c r="G230" s="411">
        <v>1475.6497999999999</v>
      </c>
      <c r="H230" s="413">
        <v>28.347999999999999</v>
      </c>
      <c r="I230" s="413">
        <v>14.173999999999999</v>
      </c>
      <c r="J230" s="413">
        <v>42.24</v>
      </c>
      <c r="K230" s="413">
        <v>21.12</v>
      </c>
      <c r="L230" s="413">
        <v>54.82</v>
      </c>
      <c r="M230" s="413">
        <v>27.41</v>
      </c>
      <c r="N230" s="413">
        <v>69.52</v>
      </c>
      <c r="O230" s="413">
        <v>34.76</v>
      </c>
      <c r="P230" s="413">
        <v>461.58</v>
      </c>
      <c r="Q230" s="413">
        <v>230.79</v>
      </c>
      <c r="R230" s="53" t="s">
        <v>222</v>
      </c>
      <c r="S230" s="53" t="s">
        <v>194</v>
      </c>
      <c r="T230" s="412">
        <v>93.08</v>
      </c>
      <c r="U230" s="412">
        <v>93.31</v>
      </c>
      <c r="V230" s="412">
        <v>92.6</v>
      </c>
      <c r="W230" s="412">
        <v>67.819999999999993</v>
      </c>
      <c r="X230" s="412">
        <v>78.22</v>
      </c>
      <c r="Y230" s="412">
        <v>82.87</v>
      </c>
      <c r="Z230" s="413">
        <v>88.989067986000009</v>
      </c>
      <c r="AA230" s="413">
        <v>179.08160041502643</v>
      </c>
      <c r="AB230" s="413">
        <v>278.26881559222198</v>
      </c>
      <c r="AC230" s="411">
        <v>201.24</v>
      </c>
      <c r="AD230" s="411">
        <v>312.7</v>
      </c>
    </row>
    <row r="231" spans="1:35" ht="13.5" hidden="1" customHeight="1" outlineLevel="1">
      <c r="A231" s="410" t="s">
        <v>1095</v>
      </c>
      <c r="B231" s="31" t="s">
        <v>1060</v>
      </c>
      <c r="C231" s="31">
        <v>15</v>
      </c>
      <c r="D231" s="31">
        <v>6</v>
      </c>
      <c r="E231" s="31" t="s">
        <v>298</v>
      </c>
      <c r="F231" s="53">
        <v>10</v>
      </c>
      <c r="G231" s="411">
        <v>989</v>
      </c>
      <c r="H231" s="413">
        <v>25.9</v>
      </c>
      <c r="I231" s="413">
        <v>12.95</v>
      </c>
      <c r="J231" s="413">
        <v>29.2</v>
      </c>
      <c r="K231" s="413">
        <v>14.6</v>
      </c>
      <c r="L231" s="413">
        <v>31.68</v>
      </c>
      <c r="M231" s="413">
        <v>15.84</v>
      </c>
      <c r="N231" s="413">
        <v>36.32</v>
      </c>
      <c r="O231" s="413">
        <v>18.16</v>
      </c>
      <c r="P231" s="413">
        <v>242</v>
      </c>
      <c r="Q231" s="413">
        <v>121</v>
      </c>
      <c r="R231" s="53" t="s">
        <v>210</v>
      </c>
      <c r="S231" s="53" t="s">
        <v>989</v>
      </c>
      <c r="T231" s="412">
        <v>86.242367906066534</v>
      </c>
      <c r="U231" s="412">
        <v>88.557534246575329</v>
      </c>
      <c r="V231" s="412">
        <v>89.1</v>
      </c>
      <c r="W231" s="412">
        <v>41.4</v>
      </c>
      <c r="X231" s="412">
        <v>55.8</v>
      </c>
      <c r="Y231" s="412">
        <v>64.5</v>
      </c>
      <c r="Z231" s="413">
        <v>72</v>
      </c>
      <c r="AA231" s="413">
        <v>159.12</v>
      </c>
      <c r="AB231" s="413">
        <v>242.64</v>
      </c>
      <c r="AC231" s="411">
        <v>221</v>
      </c>
      <c r="AD231" s="411">
        <v>337</v>
      </c>
    </row>
    <row r="232" spans="1:35" ht="13.5" hidden="1" customHeight="1" outlineLevel="1">
      <c r="A232" s="410" t="s">
        <v>1097</v>
      </c>
      <c r="B232" s="31" t="s">
        <v>1060</v>
      </c>
      <c r="C232" s="31">
        <v>20</v>
      </c>
      <c r="D232" s="31">
        <v>6</v>
      </c>
      <c r="E232" s="31" t="s">
        <v>302</v>
      </c>
      <c r="F232" s="53">
        <v>15</v>
      </c>
      <c r="G232" s="411">
        <v>985</v>
      </c>
      <c r="H232" s="413">
        <v>26.12</v>
      </c>
      <c r="I232" s="413">
        <v>13.06</v>
      </c>
      <c r="J232" s="413">
        <v>33.1</v>
      </c>
      <c r="K232" s="413">
        <v>16.55</v>
      </c>
      <c r="L232" s="413">
        <v>39.9</v>
      </c>
      <c r="M232" s="413">
        <v>19.95</v>
      </c>
      <c r="N232" s="413">
        <v>48.22</v>
      </c>
      <c r="O232" s="413">
        <v>24.11</v>
      </c>
      <c r="P232" s="413">
        <v>322</v>
      </c>
      <c r="Q232" s="413">
        <v>161</v>
      </c>
      <c r="R232" s="53" t="s">
        <v>213</v>
      </c>
      <c r="S232" s="53" t="s">
        <v>989</v>
      </c>
      <c r="T232" s="412">
        <v>89.451700680272111</v>
      </c>
      <c r="U232" s="412">
        <v>90.436507936507937</v>
      </c>
      <c r="V232" s="412">
        <v>90.3</v>
      </c>
      <c r="W232" s="412">
        <v>53.2</v>
      </c>
      <c r="X232" s="412">
        <v>65.430000000000007</v>
      </c>
      <c r="Y232" s="412">
        <v>72.3</v>
      </c>
      <c r="Z232" s="413">
        <v>108.5</v>
      </c>
      <c r="AA232" s="413">
        <v>244.125</v>
      </c>
      <c r="AB232" s="413">
        <v>310.31</v>
      </c>
      <c r="AC232" s="411">
        <v>225</v>
      </c>
      <c r="AD232" s="411">
        <v>286</v>
      </c>
    </row>
    <row r="233" spans="1:35" ht="13.5" hidden="1" customHeight="1" outlineLevel="1">
      <c r="A233" s="410" t="s">
        <v>1103</v>
      </c>
      <c r="B233" s="31" t="s">
        <v>1060</v>
      </c>
      <c r="C233" s="31">
        <v>25</v>
      </c>
      <c r="D233" s="31">
        <v>2</v>
      </c>
      <c r="E233" s="31" t="s">
        <v>308</v>
      </c>
      <c r="F233" s="53">
        <v>20</v>
      </c>
      <c r="G233" s="411">
        <v>2949</v>
      </c>
      <c r="H233" s="413">
        <v>24.02</v>
      </c>
      <c r="I233" s="413">
        <v>12.01</v>
      </c>
      <c r="J233" s="413">
        <v>34.799999999999997</v>
      </c>
      <c r="K233" s="413">
        <v>17.399999999999999</v>
      </c>
      <c r="L233" s="413">
        <v>43.04</v>
      </c>
      <c r="M233" s="413">
        <v>21.52</v>
      </c>
      <c r="N233" s="413">
        <v>55.26</v>
      </c>
      <c r="O233" s="413">
        <v>27.63</v>
      </c>
      <c r="P233" s="413">
        <v>351.64</v>
      </c>
      <c r="Q233" s="413">
        <v>175.82</v>
      </c>
      <c r="R233" s="53" t="s">
        <v>231</v>
      </c>
      <c r="S233" s="53" t="s">
        <v>194</v>
      </c>
      <c r="T233" s="412">
        <v>87.977973101768498</v>
      </c>
      <c r="U233" s="412">
        <v>89.320999682304347</v>
      </c>
      <c r="V233" s="412">
        <v>91.9</v>
      </c>
      <c r="W233" s="412">
        <v>68.400000000000006</v>
      </c>
      <c r="X233" s="412">
        <v>81.8</v>
      </c>
      <c r="Y233" s="412">
        <v>85.2</v>
      </c>
      <c r="Z233" s="413">
        <v>35.631620220000002</v>
      </c>
      <c r="AA233" s="413">
        <v>53.510123100000001</v>
      </c>
      <c r="AB233" s="413">
        <v>109.38044460000002</v>
      </c>
      <c r="AC233" s="411">
        <v>150.17594700890083</v>
      </c>
      <c r="AD233" s="411">
        <v>306.97578141171601</v>
      </c>
    </row>
    <row r="234" spans="1:35" ht="13.5" hidden="1" customHeight="1" outlineLevel="1">
      <c r="A234" s="410" t="s">
        <v>1105</v>
      </c>
      <c r="B234" s="31" t="s">
        <v>1060</v>
      </c>
      <c r="C234" s="31">
        <v>30</v>
      </c>
      <c r="D234" s="31">
        <v>2</v>
      </c>
      <c r="E234" s="31" t="s">
        <v>310</v>
      </c>
      <c r="F234" s="53">
        <v>25</v>
      </c>
      <c r="G234" s="411">
        <v>2949</v>
      </c>
      <c r="H234" s="413">
        <v>27.44</v>
      </c>
      <c r="I234" s="413">
        <v>13.72</v>
      </c>
      <c r="J234" s="413">
        <v>39.380000000000003</v>
      </c>
      <c r="K234" s="413">
        <v>19.690000000000001</v>
      </c>
      <c r="L234" s="413">
        <v>52.26</v>
      </c>
      <c r="M234" s="413">
        <v>26.13</v>
      </c>
      <c r="N234" s="413">
        <v>66.98</v>
      </c>
      <c r="O234" s="413">
        <v>33.49</v>
      </c>
      <c r="P234" s="413">
        <v>463.2</v>
      </c>
      <c r="Q234" s="413">
        <v>231.6</v>
      </c>
      <c r="R234" s="53" t="s">
        <v>222</v>
      </c>
      <c r="S234" s="53" t="s">
        <v>989</v>
      </c>
      <c r="T234" s="412">
        <v>92.758834951456308</v>
      </c>
      <c r="U234" s="412">
        <v>93.097734627831727</v>
      </c>
      <c r="V234" s="412">
        <v>92.4</v>
      </c>
      <c r="W234" s="412">
        <v>73.42</v>
      </c>
      <c r="X234" s="412">
        <v>82.69</v>
      </c>
      <c r="Y234" s="412">
        <v>86.7</v>
      </c>
      <c r="Z234" s="413">
        <v>44.541369180000004</v>
      </c>
      <c r="AA234" s="413">
        <v>74.493762000000004</v>
      </c>
      <c r="AB234" s="413">
        <v>131.50730460000003</v>
      </c>
      <c r="AC234" s="411">
        <v>167.24623282000331</v>
      </c>
      <c r="AD234" s="411">
        <v>295.24755754263953</v>
      </c>
    </row>
    <row r="235" spans="1:35" s="220" customFormat="1" ht="13.5" hidden="1" customHeight="1" outlineLevel="1">
      <c r="A235" s="410" t="s">
        <v>1107</v>
      </c>
      <c r="B235" s="31" t="s">
        <v>1060</v>
      </c>
      <c r="C235" s="31">
        <v>25</v>
      </c>
      <c r="D235" s="31">
        <v>4</v>
      </c>
      <c r="E235" s="31" t="s">
        <v>308</v>
      </c>
      <c r="F235" s="53">
        <v>20</v>
      </c>
      <c r="G235" s="411">
        <v>1479.77</v>
      </c>
      <c r="H235" s="413">
        <v>24.12</v>
      </c>
      <c r="I235" s="413">
        <v>12.06</v>
      </c>
      <c r="J235" s="413">
        <v>34.571694374335124</v>
      </c>
      <c r="K235" s="413">
        <v>17.285847187167562</v>
      </c>
      <c r="L235" s="413">
        <v>42.832247971464923</v>
      </c>
      <c r="M235" s="413">
        <v>21.416123985732462</v>
      </c>
      <c r="N235" s="413">
        <v>55.939358795185747</v>
      </c>
      <c r="O235" s="413">
        <v>27.969679397592873</v>
      </c>
      <c r="P235" s="413">
        <v>384.8</v>
      </c>
      <c r="Q235" s="413">
        <v>192.4</v>
      </c>
      <c r="R235" s="53" t="s">
        <v>222</v>
      </c>
      <c r="S235" s="53" t="s">
        <v>989</v>
      </c>
      <c r="T235" s="412">
        <v>91.858999999999995</v>
      </c>
      <c r="U235" s="412">
        <v>92.57</v>
      </c>
      <c r="V235" s="412">
        <v>92.1</v>
      </c>
      <c r="W235" s="412">
        <v>66.55</v>
      </c>
      <c r="X235" s="412">
        <v>79.959999999999994</v>
      </c>
      <c r="Y235" s="412">
        <v>82.070241350612278</v>
      </c>
      <c r="Z235" s="413">
        <v>70.953464400000001</v>
      </c>
      <c r="AA235" s="413">
        <v>152.54994846</v>
      </c>
      <c r="AB235" s="413">
        <v>237.69410574</v>
      </c>
      <c r="AC235" s="411">
        <v>215</v>
      </c>
      <c r="AD235" s="411">
        <v>335</v>
      </c>
      <c r="AE235"/>
      <c r="AF235"/>
      <c r="AG235"/>
      <c r="AH235"/>
      <c r="AI235"/>
    </row>
    <row r="236" spans="1:35" s="220" customFormat="1" ht="13.5" hidden="1" customHeight="1" outlineLevel="1">
      <c r="A236" s="410" t="s">
        <v>1108</v>
      </c>
      <c r="B236" s="31" t="s">
        <v>1060</v>
      </c>
      <c r="C236" s="31">
        <v>30</v>
      </c>
      <c r="D236" s="31">
        <v>4</v>
      </c>
      <c r="E236" s="31" t="s">
        <v>310</v>
      </c>
      <c r="F236" s="53">
        <v>25</v>
      </c>
      <c r="G236" s="411">
        <v>1475.6497999999999</v>
      </c>
      <c r="H236" s="413">
        <v>28.347999999999999</v>
      </c>
      <c r="I236" s="413">
        <v>14.173999999999999</v>
      </c>
      <c r="J236" s="413">
        <v>42.24</v>
      </c>
      <c r="K236" s="413">
        <v>21.12</v>
      </c>
      <c r="L236" s="413">
        <v>54.82</v>
      </c>
      <c r="M236" s="413">
        <v>27.41</v>
      </c>
      <c r="N236" s="413">
        <v>69.52</v>
      </c>
      <c r="O236" s="413">
        <v>34.76</v>
      </c>
      <c r="P236" s="413">
        <v>461.58</v>
      </c>
      <c r="Q236" s="413">
        <v>230.79</v>
      </c>
      <c r="R236" s="53" t="s">
        <v>222</v>
      </c>
      <c r="S236" s="53" t="s">
        <v>194</v>
      </c>
      <c r="T236" s="412">
        <v>93.08</v>
      </c>
      <c r="U236" s="412">
        <v>93.31</v>
      </c>
      <c r="V236" s="412">
        <v>92.6</v>
      </c>
      <c r="W236" s="412">
        <v>67.819999999999993</v>
      </c>
      <c r="X236" s="412">
        <v>78.22</v>
      </c>
      <c r="Y236" s="412">
        <v>82.87</v>
      </c>
      <c r="Z236" s="413">
        <v>88.989067986000009</v>
      </c>
      <c r="AA236" s="413">
        <v>179.08160041502643</v>
      </c>
      <c r="AB236" s="413">
        <v>278.26881559222198</v>
      </c>
      <c r="AC236" s="411">
        <v>201.24</v>
      </c>
      <c r="AD236" s="411">
        <v>312.7</v>
      </c>
      <c r="AE236"/>
      <c r="AF236"/>
      <c r="AG236"/>
      <c r="AH236"/>
      <c r="AI236"/>
    </row>
    <row r="237" spans="1:35" ht="13.5" hidden="1" customHeight="1" outlineLevel="1">
      <c r="A237" s="410" t="s">
        <v>1109</v>
      </c>
      <c r="B237" s="31" t="s">
        <v>1060</v>
      </c>
      <c r="C237" s="31">
        <v>40</v>
      </c>
      <c r="D237" s="31">
        <v>4</v>
      </c>
      <c r="E237" s="31" t="s">
        <v>312</v>
      </c>
      <c r="F237" s="53">
        <v>30</v>
      </c>
      <c r="G237" s="411">
        <v>1487</v>
      </c>
      <c r="H237" s="413">
        <v>33.200000000000003</v>
      </c>
      <c r="I237" s="413">
        <v>16.600000000000001</v>
      </c>
      <c r="J237" s="413">
        <v>49</v>
      </c>
      <c r="K237" s="413">
        <v>24.5</v>
      </c>
      <c r="L237" s="413">
        <v>63.4</v>
      </c>
      <c r="M237" s="413">
        <v>31.7</v>
      </c>
      <c r="N237" s="413">
        <v>79.8</v>
      </c>
      <c r="O237" s="413">
        <v>39.9</v>
      </c>
      <c r="P237" s="413">
        <v>675</v>
      </c>
      <c r="Q237" s="413">
        <v>337.5</v>
      </c>
      <c r="R237" s="53" t="s">
        <v>213</v>
      </c>
      <c r="S237" s="53" t="s">
        <v>194</v>
      </c>
      <c r="T237" s="412">
        <v>92.902105263157907</v>
      </c>
      <c r="U237" s="412">
        <v>93.293684210526322</v>
      </c>
      <c r="V237" s="412">
        <v>93</v>
      </c>
      <c r="W237" s="412">
        <v>69.400000000000006</v>
      </c>
      <c r="X237" s="412">
        <v>80.099999999999994</v>
      </c>
      <c r="Y237" s="412">
        <v>85.1</v>
      </c>
      <c r="Z237" s="413">
        <v>105.99</v>
      </c>
      <c r="AA237" s="413">
        <v>198.11</v>
      </c>
      <c r="AB237" s="413">
        <v>342.89</v>
      </c>
      <c r="AC237" s="411">
        <v>187</v>
      </c>
      <c r="AD237" s="411">
        <v>324</v>
      </c>
    </row>
    <row r="238" spans="1:35" ht="13.5" hidden="1" customHeight="1" outlineLevel="1">
      <c r="A238" s="410" t="s">
        <v>1111</v>
      </c>
      <c r="B238" s="31" t="s">
        <v>1060</v>
      </c>
      <c r="C238" s="31">
        <v>50</v>
      </c>
      <c r="D238" s="31">
        <v>4</v>
      </c>
      <c r="E238" s="31" t="s">
        <v>322</v>
      </c>
      <c r="F238" s="53">
        <v>40</v>
      </c>
      <c r="G238" s="411">
        <v>1485</v>
      </c>
      <c r="H238" s="413">
        <v>39</v>
      </c>
      <c r="I238" s="413">
        <v>19.5</v>
      </c>
      <c r="J238" s="413">
        <v>61.8</v>
      </c>
      <c r="K238" s="413">
        <v>30.9</v>
      </c>
      <c r="L238" s="413">
        <v>81.8</v>
      </c>
      <c r="M238" s="413">
        <v>40.9</v>
      </c>
      <c r="N238" s="413">
        <v>104.4</v>
      </c>
      <c r="O238" s="413">
        <v>52.2</v>
      </c>
      <c r="P238" s="413">
        <v>953.8</v>
      </c>
      <c r="Q238" s="413">
        <v>476.9</v>
      </c>
      <c r="R238" s="53" t="s">
        <v>210</v>
      </c>
      <c r="S238" s="53" t="s">
        <v>989</v>
      </c>
      <c r="T238" s="412">
        <v>93.696842105263158</v>
      </c>
      <c r="U238" s="412">
        <v>93.893684210526317</v>
      </c>
      <c r="V238" s="412">
        <v>93.5</v>
      </c>
      <c r="W238" s="412">
        <v>73.3</v>
      </c>
      <c r="X238" s="412">
        <v>82.7</v>
      </c>
      <c r="Y238" s="412">
        <v>86.8</v>
      </c>
      <c r="Z238" s="413">
        <v>141.54</v>
      </c>
      <c r="AA238" s="413">
        <v>335.37</v>
      </c>
      <c r="AB238" s="413">
        <v>584.44000000000005</v>
      </c>
      <c r="AC238" s="411">
        <v>237</v>
      </c>
      <c r="AD238" s="411">
        <v>413</v>
      </c>
    </row>
    <row r="239" spans="1:35" ht="13.5" hidden="1" customHeight="1" outlineLevel="1">
      <c r="A239" s="410" t="s">
        <v>1113</v>
      </c>
      <c r="B239" s="31" t="s">
        <v>1060</v>
      </c>
      <c r="C239" s="31">
        <v>25</v>
      </c>
      <c r="D239" s="31">
        <v>6</v>
      </c>
      <c r="E239" s="31" t="s">
        <v>312</v>
      </c>
      <c r="F239" s="53">
        <v>20</v>
      </c>
      <c r="G239" s="411">
        <v>989</v>
      </c>
      <c r="H239" s="413">
        <v>36.6</v>
      </c>
      <c r="I239" s="413">
        <v>18.3</v>
      </c>
      <c r="J239" s="413">
        <v>41.642038216560508</v>
      </c>
      <c r="K239" s="413">
        <v>20.821019108280254</v>
      </c>
      <c r="L239" s="413">
        <v>55.164968152866244</v>
      </c>
      <c r="M239" s="413">
        <v>27.582484076433122</v>
      </c>
      <c r="N239" s="413">
        <v>65.682802547770706</v>
      </c>
      <c r="O239" s="413">
        <v>32.841401273885353</v>
      </c>
      <c r="P239" s="413">
        <v>379.45962417470793</v>
      </c>
      <c r="Q239" s="413">
        <v>189.72981208735396</v>
      </c>
      <c r="R239" s="53" t="s">
        <v>222</v>
      </c>
      <c r="S239" s="53" t="s">
        <v>194</v>
      </c>
      <c r="T239" s="412">
        <v>89.922413793103459</v>
      </c>
      <c r="U239" s="412">
        <v>91.2</v>
      </c>
      <c r="V239" s="412">
        <v>91.2</v>
      </c>
      <c r="W239" s="412">
        <v>50.396499999999996</v>
      </c>
      <c r="X239" s="412">
        <v>63.205999999999989</v>
      </c>
      <c r="Y239" s="412">
        <v>70.779499999999999</v>
      </c>
      <c r="Z239" s="413">
        <v>106.28268420000001</v>
      </c>
      <c r="AA239" s="413">
        <v>240.61558882199998</v>
      </c>
      <c r="AB239" s="413">
        <v>305.72475944640001</v>
      </c>
      <c r="AC239" s="411">
        <v>226.39208882720331</v>
      </c>
      <c r="AD239" s="411">
        <v>287.65246356696736</v>
      </c>
    </row>
    <row r="240" spans="1:35" ht="13.5" hidden="1" customHeight="1" outlineLevel="1">
      <c r="A240" s="410" t="s">
        <v>1115</v>
      </c>
      <c r="B240" s="31" t="s">
        <v>1060</v>
      </c>
      <c r="C240" s="31">
        <v>30</v>
      </c>
      <c r="D240" s="31">
        <v>6</v>
      </c>
      <c r="E240" s="31" t="s">
        <v>322</v>
      </c>
      <c r="F240" s="53">
        <v>25</v>
      </c>
      <c r="G240" s="411">
        <v>988</v>
      </c>
      <c r="H240" s="413">
        <v>40.596342857142851</v>
      </c>
      <c r="I240" s="413">
        <v>20.298171428571425</v>
      </c>
      <c r="J240" s="413">
        <v>57.368681318681325</v>
      </c>
      <c r="K240" s="413">
        <v>28.684340659340663</v>
      </c>
      <c r="L240" s="413">
        <v>68.275274725274741</v>
      </c>
      <c r="M240" s="413">
        <v>34.137637362637371</v>
      </c>
      <c r="N240" s="413">
        <v>81.777637362637378</v>
      </c>
      <c r="O240" s="413">
        <v>40.888818681318689</v>
      </c>
      <c r="P240" s="413">
        <v>465.96320000000003</v>
      </c>
      <c r="Q240" s="413">
        <v>232.98160000000001</v>
      </c>
      <c r="R240" s="53" t="s">
        <v>222</v>
      </c>
      <c r="S240" s="53" t="s">
        <v>194</v>
      </c>
      <c r="T240" s="412">
        <v>90.913719185423375</v>
      </c>
      <c r="U240" s="412">
        <v>91.837599142550914</v>
      </c>
      <c r="V240" s="412">
        <v>91.7</v>
      </c>
      <c r="W240" s="412">
        <v>50.670731707317074</v>
      </c>
      <c r="X240" s="412">
        <v>63.201219512195117</v>
      </c>
      <c r="Y240" s="412">
        <v>70.426829268292693</v>
      </c>
      <c r="Z240" s="413">
        <v>132.98242860000002</v>
      </c>
      <c r="AA240" s="413">
        <v>249.48521440920001</v>
      </c>
      <c r="AB240" s="413">
        <v>342.14970135359999</v>
      </c>
      <c r="AC240" s="411">
        <v>187.60765391014974</v>
      </c>
      <c r="AD240" s="411">
        <v>257.28940654464776</v>
      </c>
    </row>
    <row r="241" spans="1:30" ht="13.5" hidden="1" customHeight="1" outlineLevel="1">
      <c r="A241" s="410" t="s">
        <v>1121</v>
      </c>
      <c r="B241" s="31" t="s">
        <v>1060</v>
      </c>
      <c r="C241" s="31">
        <v>40</v>
      </c>
      <c r="D241" s="31">
        <v>2</v>
      </c>
      <c r="E241" s="31" t="s">
        <v>334</v>
      </c>
      <c r="F241" s="53">
        <v>30</v>
      </c>
      <c r="G241" s="411">
        <v>2977</v>
      </c>
      <c r="H241" s="413">
        <v>35.6</v>
      </c>
      <c r="I241" s="413">
        <v>17.8</v>
      </c>
      <c r="J241" s="413">
        <v>51.2</v>
      </c>
      <c r="K241" s="413">
        <v>25.6</v>
      </c>
      <c r="L241" s="413">
        <v>63</v>
      </c>
      <c r="M241" s="413">
        <v>31.5</v>
      </c>
      <c r="N241" s="413">
        <v>79.8</v>
      </c>
      <c r="O241" s="413">
        <v>39.9</v>
      </c>
      <c r="P241" s="413">
        <v>586</v>
      </c>
      <c r="Q241" s="413">
        <v>293</v>
      </c>
      <c r="R241" s="53" t="s">
        <v>222</v>
      </c>
      <c r="S241" s="53" t="s">
        <v>989</v>
      </c>
      <c r="T241" s="412">
        <v>92.407610993657514</v>
      </c>
      <c r="U241" s="412">
        <v>92.898097251585625</v>
      </c>
      <c r="V241" s="412">
        <v>92.8</v>
      </c>
      <c r="W241" s="412">
        <v>74.739999999999995</v>
      </c>
      <c r="X241" s="412">
        <v>83.46</v>
      </c>
      <c r="Y241" s="412">
        <v>87.01</v>
      </c>
      <c r="Z241" s="413">
        <v>53</v>
      </c>
      <c r="AA241" s="413">
        <v>106</v>
      </c>
      <c r="AB241" s="413">
        <v>186.03</v>
      </c>
      <c r="AC241" s="411">
        <v>200</v>
      </c>
      <c r="AD241" s="411">
        <v>351</v>
      </c>
    </row>
    <row r="242" spans="1:30" ht="13.5" hidden="1" customHeight="1" outlineLevel="1">
      <c r="A242" s="410" t="s">
        <v>1122</v>
      </c>
      <c r="B242" s="31" t="s">
        <v>1060</v>
      </c>
      <c r="C242" s="31">
        <v>50</v>
      </c>
      <c r="D242" s="31">
        <v>2</v>
      </c>
      <c r="E242" s="31" t="s">
        <v>336</v>
      </c>
      <c r="F242" s="53">
        <v>40</v>
      </c>
      <c r="G242" s="411">
        <v>2968</v>
      </c>
      <c r="H242" s="413">
        <v>55.8</v>
      </c>
      <c r="I242" s="413">
        <v>27.9</v>
      </c>
      <c r="J242" s="413">
        <v>72.400000000000006</v>
      </c>
      <c r="K242" s="413">
        <v>36.200000000000003</v>
      </c>
      <c r="L242" s="413">
        <v>89.4</v>
      </c>
      <c r="M242" s="413">
        <v>44.7</v>
      </c>
      <c r="N242" s="413">
        <v>109.6</v>
      </c>
      <c r="O242" s="413">
        <v>54.8</v>
      </c>
      <c r="P242" s="413">
        <v>672</v>
      </c>
      <c r="Q242" s="413">
        <v>336</v>
      </c>
      <c r="R242" s="53" t="s">
        <v>231</v>
      </c>
      <c r="S242" s="53" t="s">
        <v>194</v>
      </c>
      <c r="T242" s="412">
        <v>93.51892064846416</v>
      </c>
      <c r="U242" s="412">
        <v>93.817448805460742</v>
      </c>
      <c r="V242" s="412">
        <v>93.3</v>
      </c>
      <c r="W242" s="412">
        <v>70.8</v>
      </c>
      <c r="X242" s="412">
        <v>81.900000000000006</v>
      </c>
      <c r="Y242" s="412">
        <v>87.2</v>
      </c>
      <c r="Z242" s="413">
        <v>70.900000000000006</v>
      </c>
      <c r="AA242" s="413">
        <v>127.62000000000002</v>
      </c>
      <c r="AB242" s="413">
        <v>202.065</v>
      </c>
      <c r="AC242" s="411">
        <v>180</v>
      </c>
      <c r="AD242" s="411">
        <v>285</v>
      </c>
    </row>
    <row r="243" spans="1:30" ht="13.5" hidden="1" customHeight="1" outlineLevel="1">
      <c r="A243" s="410" t="s">
        <v>1123</v>
      </c>
      <c r="B243" s="31" t="s">
        <v>1060</v>
      </c>
      <c r="C243" s="31">
        <v>40</v>
      </c>
      <c r="D243" s="31">
        <v>4</v>
      </c>
      <c r="E243" s="31" t="s">
        <v>334</v>
      </c>
      <c r="F243" s="53">
        <v>30</v>
      </c>
      <c r="G243" s="411">
        <v>1487</v>
      </c>
      <c r="H243" s="413">
        <v>33.200000000000003</v>
      </c>
      <c r="I243" s="413">
        <v>16.600000000000001</v>
      </c>
      <c r="J243" s="413">
        <v>49</v>
      </c>
      <c r="K243" s="413">
        <v>24.5</v>
      </c>
      <c r="L243" s="413">
        <v>63.4</v>
      </c>
      <c r="M243" s="413">
        <v>31.7</v>
      </c>
      <c r="N243" s="413">
        <v>79.8</v>
      </c>
      <c r="O243" s="413">
        <v>39.9</v>
      </c>
      <c r="P243" s="413">
        <v>675</v>
      </c>
      <c r="Q243" s="413">
        <v>337.5</v>
      </c>
      <c r="R243" s="53" t="s">
        <v>213</v>
      </c>
      <c r="S243" s="53" t="s">
        <v>194</v>
      </c>
      <c r="T243" s="412">
        <v>92.902105263157907</v>
      </c>
      <c r="U243" s="412">
        <v>93.293684210526322</v>
      </c>
      <c r="V243" s="412">
        <v>93</v>
      </c>
      <c r="W243" s="412">
        <v>69.400000000000006</v>
      </c>
      <c r="X243" s="412">
        <v>80.099999999999994</v>
      </c>
      <c r="Y243" s="412">
        <v>85.1</v>
      </c>
      <c r="Z243" s="413">
        <v>105.99</v>
      </c>
      <c r="AA243" s="413">
        <v>198.11</v>
      </c>
      <c r="AB243" s="413">
        <v>342.89</v>
      </c>
      <c r="AC243" s="411">
        <v>187</v>
      </c>
      <c r="AD243" s="411">
        <v>324</v>
      </c>
    </row>
    <row r="244" spans="1:30" ht="13.5" hidden="1" customHeight="1" outlineLevel="1">
      <c r="A244" s="410" t="s">
        <v>1124</v>
      </c>
      <c r="B244" s="31" t="s">
        <v>1060</v>
      </c>
      <c r="C244" s="31">
        <v>50</v>
      </c>
      <c r="D244" s="31">
        <v>4</v>
      </c>
      <c r="E244" s="31" t="s">
        <v>336</v>
      </c>
      <c r="F244" s="53">
        <v>40</v>
      </c>
      <c r="G244" s="411">
        <v>1485</v>
      </c>
      <c r="H244" s="413">
        <v>39</v>
      </c>
      <c r="I244" s="413">
        <v>19.5</v>
      </c>
      <c r="J244" s="413">
        <v>61.8</v>
      </c>
      <c r="K244" s="413">
        <v>30.9</v>
      </c>
      <c r="L244" s="413">
        <v>81.8</v>
      </c>
      <c r="M244" s="413">
        <v>40.9</v>
      </c>
      <c r="N244" s="413">
        <v>104.4</v>
      </c>
      <c r="O244" s="413">
        <v>52.2</v>
      </c>
      <c r="P244" s="413">
        <v>953.8</v>
      </c>
      <c r="Q244" s="413">
        <v>476.9</v>
      </c>
      <c r="R244" s="53" t="s">
        <v>210</v>
      </c>
      <c r="S244" s="53" t="s">
        <v>989</v>
      </c>
      <c r="T244" s="412">
        <v>93.696842105263158</v>
      </c>
      <c r="U244" s="412">
        <v>93.893684210526317</v>
      </c>
      <c r="V244" s="412">
        <v>93.5</v>
      </c>
      <c r="W244" s="412">
        <v>73.3</v>
      </c>
      <c r="X244" s="412">
        <v>82.7</v>
      </c>
      <c r="Y244" s="412">
        <v>86.8</v>
      </c>
      <c r="Z244" s="413">
        <v>141.54</v>
      </c>
      <c r="AA244" s="413">
        <v>335.37</v>
      </c>
      <c r="AB244" s="413">
        <v>584.44000000000005</v>
      </c>
      <c r="AC244" s="411">
        <v>237</v>
      </c>
      <c r="AD244" s="411">
        <v>413</v>
      </c>
    </row>
    <row r="245" spans="1:30" ht="13.5" hidden="1" customHeight="1" outlineLevel="1">
      <c r="A245" s="410" t="s">
        <v>1125</v>
      </c>
      <c r="B245" s="31" t="s">
        <v>1060</v>
      </c>
      <c r="C245" s="31">
        <v>60</v>
      </c>
      <c r="D245" s="31">
        <v>4</v>
      </c>
      <c r="E245" s="31" t="s">
        <v>340</v>
      </c>
      <c r="F245" s="53">
        <v>50</v>
      </c>
      <c r="G245" s="411">
        <v>1486</v>
      </c>
      <c r="H245" s="413">
        <v>53</v>
      </c>
      <c r="I245" s="413">
        <v>26.5</v>
      </c>
      <c r="J245" s="413">
        <v>80.599999999999994</v>
      </c>
      <c r="K245" s="413">
        <v>40.299999999999997</v>
      </c>
      <c r="L245" s="413">
        <v>105.6</v>
      </c>
      <c r="M245" s="413">
        <v>52.8</v>
      </c>
      <c r="N245" s="413">
        <v>134</v>
      </c>
      <c r="O245" s="413">
        <v>67</v>
      </c>
      <c r="P245" s="413">
        <v>970.4</v>
      </c>
      <c r="Q245" s="413">
        <v>485.2</v>
      </c>
      <c r="R245" s="53" t="s">
        <v>222</v>
      </c>
      <c r="S245" s="53" t="s">
        <v>989</v>
      </c>
      <c r="T245" s="412">
        <v>94</v>
      </c>
      <c r="U245" s="412">
        <v>94.3</v>
      </c>
      <c r="V245" s="412">
        <v>93.9</v>
      </c>
      <c r="W245" s="412">
        <v>70.099999999999994</v>
      </c>
      <c r="X245" s="412">
        <v>80.099999999999994</v>
      </c>
      <c r="Y245" s="412">
        <v>84.5</v>
      </c>
      <c r="Z245" s="413">
        <v>176.72</v>
      </c>
      <c r="AA245" s="413">
        <v>420.56</v>
      </c>
      <c r="AB245" s="413">
        <v>534.14</v>
      </c>
      <c r="AC245" s="411">
        <v>238</v>
      </c>
      <c r="AD245" s="411">
        <v>302</v>
      </c>
    </row>
    <row r="246" spans="1:30" ht="13.5" hidden="1" customHeight="1" outlineLevel="1">
      <c r="A246" s="410" t="s">
        <v>1127</v>
      </c>
      <c r="B246" s="31" t="s">
        <v>1060</v>
      </c>
      <c r="C246" s="31">
        <v>75</v>
      </c>
      <c r="D246" s="31">
        <v>4</v>
      </c>
      <c r="E246" s="31" t="s">
        <v>343</v>
      </c>
      <c r="F246" s="53">
        <v>60</v>
      </c>
      <c r="G246" s="411">
        <v>1486</v>
      </c>
      <c r="H246" s="413">
        <v>58.2</v>
      </c>
      <c r="I246" s="413">
        <v>29.1</v>
      </c>
      <c r="J246" s="413">
        <v>93.96</v>
      </c>
      <c r="K246" s="413">
        <v>46.98</v>
      </c>
      <c r="L246" s="413">
        <v>125.4</v>
      </c>
      <c r="M246" s="413">
        <v>62.7</v>
      </c>
      <c r="N246" s="413">
        <v>163</v>
      </c>
      <c r="O246" s="413">
        <v>81.5</v>
      </c>
      <c r="P246" s="413">
        <v>1170</v>
      </c>
      <c r="Q246" s="413">
        <v>585</v>
      </c>
      <c r="R246" s="53" t="s">
        <v>222</v>
      </c>
      <c r="S246" s="53" t="s">
        <v>989</v>
      </c>
      <c r="T246" s="412">
        <v>94.1</v>
      </c>
      <c r="U246" s="412">
        <v>94.6</v>
      </c>
      <c r="V246" s="412">
        <v>94.2</v>
      </c>
      <c r="W246" s="412">
        <v>73</v>
      </c>
      <c r="X246" s="412">
        <v>81.7</v>
      </c>
      <c r="Y246" s="412">
        <v>84</v>
      </c>
      <c r="Z246" s="413">
        <v>213.3</v>
      </c>
      <c r="AA246" s="413">
        <v>494.83</v>
      </c>
      <c r="AB246" s="413">
        <v>635.34</v>
      </c>
      <c r="AC246" s="411">
        <v>238</v>
      </c>
      <c r="AD246" s="411">
        <v>148</v>
      </c>
    </row>
    <row r="247" spans="1:30" ht="13.5" hidden="1" customHeight="1" outlineLevel="1">
      <c r="A247" s="410" t="s">
        <v>1129</v>
      </c>
      <c r="B247" s="31" t="s">
        <v>1060</v>
      </c>
      <c r="C247" s="31">
        <v>40</v>
      </c>
      <c r="D247" s="31">
        <v>6</v>
      </c>
      <c r="E247" s="31" t="s">
        <v>340</v>
      </c>
      <c r="F247" s="53">
        <v>30</v>
      </c>
      <c r="G247" s="411">
        <v>989</v>
      </c>
      <c r="H247" s="413">
        <v>32</v>
      </c>
      <c r="I247" s="413">
        <v>16</v>
      </c>
      <c r="J247" s="413">
        <v>50.8</v>
      </c>
      <c r="K247" s="413">
        <v>25.4</v>
      </c>
      <c r="L247" s="413">
        <v>65.48</v>
      </c>
      <c r="M247" s="413">
        <v>32.74</v>
      </c>
      <c r="N247" s="413">
        <v>80.8</v>
      </c>
      <c r="O247" s="413">
        <v>40.4</v>
      </c>
      <c r="P247" s="413">
        <v>540</v>
      </c>
      <c r="Q247" s="413">
        <v>270</v>
      </c>
      <c r="R247" s="53" t="s">
        <v>231</v>
      </c>
      <c r="S247" s="53" t="s">
        <v>194</v>
      </c>
      <c r="T247" s="412">
        <v>91.337411962577534</v>
      </c>
      <c r="U247" s="412">
        <v>92.306612004625251</v>
      </c>
      <c r="V247" s="412">
        <v>92.2</v>
      </c>
      <c r="W247" s="412">
        <v>67.400000000000006</v>
      </c>
      <c r="X247" s="412">
        <v>77.7</v>
      </c>
      <c r="Y247" s="412">
        <v>84.1</v>
      </c>
      <c r="Z247" s="413">
        <v>216.05</v>
      </c>
      <c r="AA247" s="413">
        <v>535.80399999999997</v>
      </c>
      <c r="AB247" s="413">
        <v>555.24850000000004</v>
      </c>
      <c r="AC247" s="411">
        <v>248</v>
      </c>
      <c r="AD247" s="411">
        <v>257</v>
      </c>
    </row>
    <row r="248" spans="1:30" ht="13.5" hidden="1" customHeight="1" outlineLevel="1">
      <c r="A248" s="410" t="s">
        <v>1131</v>
      </c>
      <c r="B248" s="31" t="s">
        <v>1060</v>
      </c>
      <c r="C248" s="31">
        <v>50</v>
      </c>
      <c r="D248" s="31">
        <v>6</v>
      </c>
      <c r="E248" s="31" t="s">
        <v>343</v>
      </c>
      <c r="F248" s="53">
        <v>40</v>
      </c>
      <c r="G248" s="411">
        <v>989</v>
      </c>
      <c r="H248" s="413">
        <v>94</v>
      </c>
      <c r="I248" s="413">
        <v>47</v>
      </c>
      <c r="J248" s="413">
        <v>76.2</v>
      </c>
      <c r="K248" s="413">
        <v>38.1</v>
      </c>
      <c r="L248" s="413">
        <v>95.6</v>
      </c>
      <c r="M248" s="413">
        <v>47.8</v>
      </c>
      <c r="N248" s="413">
        <v>109.4</v>
      </c>
      <c r="O248" s="413">
        <v>54.7</v>
      </c>
      <c r="P248" s="413">
        <v>728</v>
      </c>
      <c r="Q248" s="413">
        <v>364</v>
      </c>
      <c r="R248" s="53" t="s">
        <v>222</v>
      </c>
      <c r="S248" s="53" t="s">
        <v>194</v>
      </c>
      <c r="T248" s="412">
        <v>93.097030752916226</v>
      </c>
      <c r="U248" s="412">
        <v>93.29406150583246</v>
      </c>
      <c r="V248" s="412">
        <v>92.9</v>
      </c>
      <c r="W248" s="412">
        <v>59.7</v>
      </c>
      <c r="X248" s="412">
        <v>71.400000000000006</v>
      </c>
      <c r="Y248" s="412">
        <v>82.6</v>
      </c>
      <c r="Z248" s="413">
        <v>288.2</v>
      </c>
      <c r="AA248" s="413">
        <v>619.63</v>
      </c>
      <c r="AB248" s="413">
        <v>714.73599999999988</v>
      </c>
      <c r="AC248" s="411">
        <v>215</v>
      </c>
      <c r="AD248" s="411">
        <v>248</v>
      </c>
    </row>
    <row r="249" spans="1:30" ht="13.5" hidden="1" customHeight="1" outlineLevel="1">
      <c r="A249" s="410" t="s">
        <v>1137</v>
      </c>
      <c r="B249" s="31" t="s">
        <v>1060</v>
      </c>
      <c r="C249" s="31">
        <v>60</v>
      </c>
      <c r="D249" s="31">
        <v>2</v>
      </c>
      <c r="E249" s="31" t="s">
        <v>354</v>
      </c>
      <c r="F249" s="53">
        <v>50</v>
      </c>
      <c r="G249" s="411">
        <v>2976.32</v>
      </c>
      <c r="H249" s="413">
        <v>37.340000000000003</v>
      </c>
      <c r="I249" s="413">
        <v>18.670000000000002</v>
      </c>
      <c r="J249" s="413">
        <v>68.52</v>
      </c>
      <c r="K249" s="413">
        <v>34.26</v>
      </c>
      <c r="L249" s="413">
        <v>95.56</v>
      </c>
      <c r="M249" s="413">
        <v>47.78</v>
      </c>
      <c r="N249" s="413">
        <v>125.02</v>
      </c>
      <c r="O249" s="413">
        <v>62.51</v>
      </c>
      <c r="P249" s="413">
        <v>910.12</v>
      </c>
      <c r="Q249" s="413">
        <v>455.06</v>
      </c>
      <c r="R249" s="53" t="s">
        <v>222</v>
      </c>
      <c r="S249" s="53" t="s">
        <v>194</v>
      </c>
      <c r="T249" s="412">
        <v>93.626999999999995</v>
      </c>
      <c r="U249" s="412">
        <v>93.97</v>
      </c>
      <c r="V249" s="412">
        <v>93.7</v>
      </c>
      <c r="W249" s="412">
        <v>82.31</v>
      </c>
      <c r="X249" s="412">
        <v>88.22</v>
      </c>
      <c r="Y249" s="412">
        <v>90.16</v>
      </c>
      <c r="Z249" s="413">
        <v>88.212415199999995</v>
      </c>
      <c r="AA249" s="413">
        <v>141.31628915039997</v>
      </c>
      <c r="AB249" s="413">
        <v>279.09526045127996</v>
      </c>
      <c r="AC249" s="411">
        <v>160.19999999999999</v>
      </c>
      <c r="AD249" s="411">
        <v>316.39</v>
      </c>
    </row>
    <row r="250" spans="1:30" ht="13.5" hidden="1" customHeight="1" outlineLevel="1">
      <c r="A250" s="410" t="s">
        <v>1138</v>
      </c>
      <c r="B250" s="31" t="s">
        <v>1060</v>
      </c>
      <c r="C250" s="31">
        <v>75</v>
      </c>
      <c r="D250" s="31">
        <v>2</v>
      </c>
      <c r="E250" s="31" t="s">
        <v>356</v>
      </c>
      <c r="F250" s="53">
        <v>60</v>
      </c>
      <c r="G250" s="411">
        <v>2976.45</v>
      </c>
      <c r="H250" s="413">
        <v>47.2</v>
      </c>
      <c r="I250" s="413">
        <v>23.6</v>
      </c>
      <c r="J250" s="413">
        <v>83.519800000000004</v>
      </c>
      <c r="K250" s="413">
        <v>41.759900000000002</v>
      </c>
      <c r="L250" s="413">
        <v>117.2</v>
      </c>
      <c r="M250" s="413">
        <v>58.6</v>
      </c>
      <c r="N250" s="413">
        <v>151.4</v>
      </c>
      <c r="O250" s="413">
        <v>75.7</v>
      </c>
      <c r="P250" s="413">
        <v>1152</v>
      </c>
      <c r="Q250" s="413">
        <v>576</v>
      </c>
      <c r="R250" s="53" t="s">
        <v>222</v>
      </c>
      <c r="S250" s="53" t="s">
        <v>989</v>
      </c>
      <c r="T250" s="412">
        <v>94.009867730421988</v>
      </c>
      <c r="U250" s="412">
        <v>94.217090069284055</v>
      </c>
      <c r="V250" s="412">
        <v>94</v>
      </c>
      <c r="W250" s="412">
        <v>83</v>
      </c>
      <c r="X250" s="412">
        <v>89</v>
      </c>
      <c r="Y250" s="412">
        <v>90.5</v>
      </c>
      <c r="Z250" s="413">
        <v>106.6</v>
      </c>
      <c r="AA250" s="413">
        <v>182.28599999999997</v>
      </c>
      <c r="AB250" s="413">
        <v>373.1</v>
      </c>
      <c r="AC250" s="411">
        <v>171</v>
      </c>
      <c r="AD250" s="411">
        <v>350</v>
      </c>
    </row>
    <row r="251" spans="1:30" ht="13.5" hidden="1" customHeight="1" outlineLevel="1">
      <c r="A251" s="410" t="s">
        <v>1139</v>
      </c>
      <c r="B251" s="31" t="s">
        <v>1060</v>
      </c>
      <c r="C251" s="31">
        <v>60</v>
      </c>
      <c r="D251" s="31">
        <v>4</v>
      </c>
      <c r="E251" s="31" t="s">
        <v>354</v>
      </c>
      <c r="F251" s="53">
        <v>50</v>
      </c>
      <c r="G251" s="411">
        <v>1486</v>
      </c>
      <c r="H251" s="413">
        <v>53</v>
      </c>
      <c r="I251" s="413">
        <v>26.5</v>
      </c>
      <c r="J251" s="413">
        <v>80.599999999999994</v>
      </c>
      <c r="K251" s="413">
        <v>40.299999999999997</v>
      </c>
      <c r="L251" s="413">
        <v>105.6</v>
      </c>
      <c r="M251" s="413">
        <v>52.8</v>
      </c>
      <c r="N251" s="413">
        <v>134</v>
      </c>
      <c r="O251" s="413">
        <v>67</v>
      </c>
      <c r="P251" s="413">
        <v>970.4</v>
      </c>
      <c r="Q251" s="413">
        <v>485.2</v>
      </c>
      <c r="R251" s="53" t="s">
        <v>222</v>
      </c>
      <c r="S251" s="53" t="s">
        <v>989</v>
      </c>
      <c r="T251" s="412">
        <v>94</v>
      </c>
      <c r="U251" s="412">
        <v>94.3</v>
      </c>
      <c r="V251" s="412">
        <v>93.9</v>
      </c>
      <c r="W251" s="412">
        <v>70.099999999999994</v>
      </c>
      <c r="X251" s="412">
        <v>80.099999999999994</v>
      </c>
      <c r="Y251" s="412">
        <v>84.5</v>
      </c>
      <c r="Z251" s="413">
        <v>176.72</v>
      </c>
      <c r="AA251" s="413">
        <v>420.56</v>
      </c>
      <c r="AB251" s="413">
        <v>534.14</v>
      </c>
      <c r="AC251" s="411">
        <v>238</v>
      </c>
      <c r="AD251" s="411">
        <v>302</v>
      </c>
    </row>
    <row r="252" spans="1:30" ht="13.5" hidden="1" customHeight="1" outlineLevel="1">
      <c r="A252" s="410" t="s">
        <v>1140</v>
      </c>
      <c r="B252" s="31" t="s">
        <v>1060</v>
      </c>
      <c r="C252" s="31">
        <v>75</v>
      </c>
      <c r="D252" s="31">
        <v>4</v>
      </c>
      <c r="E252" s="31" t="s">
        <v>356</v>
      </c>
      <c r="F252" s="53">
        <v>60</v>
      </c>
      <c r="G252" s="411">
        <v>1486</v>
      </c>
      <c r="H252" s="413">
        <v>58.2</v>
      </c>
      <c r="I252" s="413">
        <v>29.1</v>
      </c>
      <c r="J252" s="413">
        <v>93.96</v>
      </c>
      <c r="K252" s="413">
        <v>46.98</v>
      </c>
      <c r="L252" s="413">
        <v>125.4</v>
      </c>
      <c r="M252" s="413">
        <v>62.7</v>
      </c>
      <c r="N252" s="413">
        <v>163</v>
      </c>
      <c r="O252" s="413">
        <v>81.5</v>
      </c>
      <c r="P252" s="413">
        <v>1170</v>
      </c>
      <c r="Q252" s="413">
        <v>585</v>
      </c>
      <c r="R252" s="53" t="s">
        <v>222</v>
      </c>
      <c r="S252" s="53" t="s">
        <v>989</v>
      </c>
      <c r="T252" s="412">
        <v>94.1</v>
      </c>
      <c r="U252" s="412">
        <v>94.6</v>
      </c>
      <c r="V252" s="412">
        <v>94.2</v>
      </c>
      <c r="W252" s="412">
        <v>73</v>
      </c>
      <c r="X252" s="412">
        <v>81.7</v>
      </c>
      <c r="Y252" s="412">
        <v>84</v>
      </c>
      <c r="Z252" s="413">
        <v>213.3</v>
      </c>
      <c r="AA252" s="413">
        <v>494.83</v>
      </c>
      <c r="AB252" s="413">
        <v>635.34</v>
      </c>
      <c r="AC252" s="411">
        <v>238</v>
      </c>
      <c r="AD252" s="411">
        <v>148</v>
      </c>
    </row>
    <row r="253" spans="1:30" ht="13.5" hidden="1" customHeight="1" outlineLevel="1">
      <c r="A253" s="410" t="s">
        <v>1141</v>
      </c>
      <c r="B253" s="31" t="s">
        <v>1060</v>
      </c>
      <c r="C253" s="31">
        <v>100</v>
      </c>
      <c r="D253" s="31">
        <v>4</v>
      </c>
      <c r="E253" s="31" t="s">
        <v>360</v>
      </c>
      <c r="F253" s="53">
        <v>75</v>
      </c>
      <c r="G253" s="411">
        <v>1489</v>
      </c>
      <c r="H253" s="413">
        <v>68</v>
      </c>
      <c r="I253" s="413">
        <v>34</v>
      </c>
      <c r="J253" s="413">
        <v>111.7</v>
      </c>
      <c r="K253" s="413">
        <v>55.85</v>
      </c>
      <c r="L253" s="413">
        <v>150</v>
      </c>
      <c r="M253" s="413">
        <v>75</v>
      </c>
      <c r="N253" s="413">
        <v>196</v>
      </c>
      <c r="O253" s="413">
        <v>98</v>
      </c>
      <c r="P253" s="413">
        <v>1480</v>
      </c>
      <c r="Q253" s="413">
        <v>740</v>
      </c>
      <c r="R253" s="53" t="s">
        <v>222</v>
      </c>
      <c r="S253" s="53" t="s">
        <v>989</v>
      </c>
      <c r="T253" s="412">
        <v>94.9</v>
      </c>
      <c r="U253" s="412">
        <v>95.1</v>
      </c>
      <c r="V253" s="412">
        <v>94.6</v>
      </c>
      <c r="W253" s="412">
        <v>74.3</v>
      </c>
      <c r="X253" s="412">
        <v>82.7</v>
      </c>
      <c r="Y253" s="412">
        <v>84.9</v>
      </c>
      <c r="Z253" s="413">
        <v>260.2</v>
      </c>
      <c r="AA253" s="413">
        <v>736.6</v>
      </c>
      <c r="AB253" s="413">
        <v>800.99</v>
      </c>
      <c r="AC253" s="411">
        <v>226</v>
      </c>
      <c r="AD253" s="411">
        <v>303</v>
      </c>
    </row>
    <row r="254" spans="1:30" ht="13.5" hidden="1" customHeight="1" outlineLevel="1">
      <c r="A254" s="410" t="s">
        <v>1143</v>
      </c>
      <c r="B254" s="31" t="s">
        <v>1060</v>
      </c>
      <c r="C254" s="31">
        <v>60</v>
      </c>
      <c r="D254" s="31">
        <v>6</v>
      </c>
      <c r="E254" s="31" t="s">
        <v>363</v>
      </c>
      <c r="F254" s="53">
        <v>50</v>
      </c>
      <c r="G254" s="411">
        <v>989</v>
      </c>
      <c r="H254" s="413">
        <v>70</v>
      </c>
      <c r="I254" s="413">
        <v>35</v>
      </c>
      <c r="J254" s="413">
        <v>94.52</v>
      </c>
      <c r="K254" s="413">
        <v>47.26</v>
      </c>
      <c r="L254" s="413">
        <v>117.96</v>
      </c>
      <c r="M254" s="413">
        <v>58.98</v>
      </c>
      <c r="N254" s="413">
        <v>145.4</v>
      </c>
      <c r="O254" s="413">
        <v>72.7</v>
      </c>
      <c r="P254" s="413">
        <v>946</v>
      </c>
      <c r="Q254" s="413">
        <v>473</v>
      </c>
      <c r="R254" s="53" t="s">
        <v>222</v>
      </c>
      <c r="S254" s="53" t="s">
        <v>194</v>
      </c>
      <c r="T254" s="412">
        <v>93.086708595387833</v>
      </c>
      <c r="U254" s="412">
        <v>93.576226415094339</v>
      </c>
      <c r="V254" s="412">
        <v>93.4</v>
      </c>
      <c r="W254" s="412">
        <v>60</v>
      </c>
      <c r="X254" s="412">
        <v>71.599999999999994</v>
      </c>
      <c r="Y254" s="412">
        <v>77.5</v>
      </c>
      <c r="Z254" s="413">
        <v>360.14</v>
      </c>
      <c r="AA254" s="413">
        <v>954.37099999999987</v>
      </c>
      <c r="AB254" s="413">
        <v>921.95839999999998</v>
      </c>
      <c r="AC254" s="411">
        <v>265</v>
      </c>
      <c r="AD254" s="411">
        <v>256</v>
      </c>
    </row>
    <row r="255" spans="1:30" ht="13.5" hidden="1" customHeight="1" outlineLevel="1">
      <c r="A255" s="410" t="s">
        <v>1145</v>
      </c>
      <c r="B255" s="31" t="s">
        <v>1060</v>
      </c>
      <c r="C255" s="31">
        <v>75</v>
      </c>
      <c r="D255" s="31">
        <v>6</v>
      </c>
      <c r="E255" s="31" t="s">
        <v>360</v>
      </c>
      <c r="F255" s="53">
        <v>60</v>
      </c>
      <c r="G255" s="411">
        <v>988</v>
      </c>
      <c r="H255" s="413">
        <v>84.8</v>
      </c>
      <c r="I255" s="413">
        <v>42.4</v>
      </c>
      <c r="J255" s="413">
        <v>113.9</v>
      </c>
      <c r="K255" s="413">
        <v>56.95</v>
      </c>
      <c r="L255" s="413">
        <v>141.86000000000001</v>
      </c>
      <c r="M255" s="413">
        <v>70.930000000000007</v>
      </c>
      <c r="N255" s="413">
        <v>174.8</v>
      </c>
      <c r="O255" s="413">
        <v>87.4</v>
      </c>
      <c r="P255" s="413">
        <v>1180</v>
      </c>
      <c r="Q255" s="413">
        <v>590</v>
      </c>
      <c r="R255" s="53" t="s">
        <v>222</v>
      </c>
      <c r="S255" s="53" t="s">
        <v>989</v>
      </c>
      <c r="T255" s="412">
        <v>93.107274644175021</v>
      </c>
      <c r="U255" s="412">
        <v>93.798787559304174</v>
      </c>
      <c r="V255" s="412">
        <v>93.7</v>
      </c>
      <c r="W255" s="412">
        <v>60.2</v>
      </c>
      <c r="X255" s="412">
        <v>71.94</v>
      </c>
      <c r="Y255" s="412">
        <v>77.900000000000006</v>
      </c>
      <c r="Z255" s="413">
        <v>432.4</v>
      </c>
      <c r="AA255" s="413">
        <v>1266.932</v>
      </c>
      <c r="AB255" s="413">
        <v>1266.932</v>
      </c>
      <c r="AC255" s="411">
        <v>293</v>
      </c>
      <c r="AD255" s="411">
        <v>293</v>
      </c>
    </row>
    <row r="256" spans="1:30" ht="13.5" hidden="1" customHeight="1" outlineLevel="1">
      <c r="A256" s="410" t="s">
        <v>1149</v>
      </c>
      <c r="B256" s="31" t="s">
        <v>1060</v>
      </c>
      <c r="C256" s="31">
        <v>100</v>
      </c>
      <c r="D256" s="31">
        <v>2</v>
      </c>
      <c r="E256" s="31" t="s">
        <v>375</v>
      </c>
      <c r="F256" s="53">
        <v>75</v>
      </c>
      <c r="G256" s="411">
        <v>2976</v>
      </c>
      <c r="H256" s="413">
        <v>40.9</v>
      </c>
      <c r="I256" s="413">
        <v>20.45</v>
      </c>
      <c r="J256" s="413">
        <v>97.990729079266956</v>
      </c>
      <c r="K256" s="413">
        <v>48.995364539633478</v>
      </c>
      <c r="L256" s="413">
        <v>138.84566129388386</v>
      </c>
      <c r="M256" s="413">
        <v>69.422830646941932</v>
      </c>
      <c r="N256" s="413">
        <v>182.8</v>
      </c>
      <c r="O256" s="413">
        <v>91.4</v>
      </c>
      <c r="P256" s="413">
        <v>1454.5</v>
      </c>
      <c r="Q256" s="413">
        <v>727.25</v>
      </c>
      <c r="R256" s="53" t="s">
        <v>222</v>
      </c>
      <c r="S256" s="53" t="s">
        <v>989</v>
      </c>
      <c r="T256" s="412">
        <v>94.11</v>
      </c>
      <c r="U256" s="412">
        <v>89.71</v>
      </c>
      <c r="V256" s="412">
        <v>94.3</v>
      </c>
      <c r="W256" s="412">
        <v>85.15</v>
      </c>
      <c r="X256" s="412">
        <v>89.72</v>
      </c>
      <c r="Y256" s="412">
        <v>91.1</v>
      </c>
      <c r="Z256" s="413">
        <v>130.0690587</v>
      </c>
      <c r="AA256" s="413">
        <v>228.83049497091002</v>
      </c>
      <c r="AB256" s="413">
        <v>440.33579132298001</v>
      </c>
      <c r="AC256" s="411">
        <v>175.93</v>
      </c>
      <c r="AD256" s="411">
        <v>338.54</v>
      </c>
    </row>
    <row r="257" spans="1:30" ht="13.5" hidden="1" customHeight="1" outlineLevel="1">
      <c r="A257" s="410" t="s">
        <v>1151</v>
      </c>
      <c r="B257" s="31" t="s">
        <v>1060</v>
      </c>
      <c r="C257" s="31">
        <v>100</v>
      </c>
      <c r="D257" s="31">
        <v>4</v>
      </c>
      <c r="E257" s="31" t="s">
        <v>375</v>
      </c>
      <c r="F257" s="53">
        <v>75</v>
      </c>
      <c r="G257" s="411">
        <v>1489</v>
      </c>
      <c r="H257" s="413">
        <v>68</v>
      </c>
      <c r="I257" s="413">
        <v>34</v>
      </c>
      <c r="J257" s="413">
        <v>111.7</v>
      </c>
      <c r="K257" s="413">
        <v>55.85</v>
      </c>
      <c r="L257" s="413">
        <v>150</v>
      </c>
      <c r="M257" s="413">
        <v>75</v>
      </c>
      <c r="N257" s="413">
        <v>196</v>
      </c>
      <c r="O257" s="413">
        <v>98</v>
      </c>
      <c r="P257" s="413">
        <v>1480</v>
      </c>
      <c r="Q257" s="413">
        <v>740</v>
      </c>
      <c r="R257" s="53" t="s">
        <v>222</v>
      </c>
      <c r="S257" s="53" t="s">
        <v>989</v>
      </c>
      <c r="T257" s="412">
        <v>94.9</v>
      </c>
      <c r="U257" s="412">
        <v>95.1</v>
      </c>
      <c r="V257" s="412">
        <v>94.6</v>
      </c>
      <c r="W257" s="412">
        <v>74.3</v>
      </c>
      <c r="X257" s="412">
        <v>82.7</v>
      </c>
      <c r="Y257" s="412">
        <v>84.9</v>
      </c>
      <c r="Z257" s="413">
        <v>260.2</v>
      </c>
      <c r="AA257" s="413">
        <v>736.6</v>
      </c>
      <c r="AB257" s="413">
        <v>800.99</v>
      </c>
      <c r="AC257" s="411">
        <v>226</v>
      </c>
      <c r="AD257" s="411">
        <v>303</v>
      </c>
    </row>
    <row r="258" spans="1:30" ht="13.5" hidden="1" customHeight="1" outlineLevel="1">
      <c r="A258" s="410" t="s">
        <v>1152</v>
      </c>
      <c r="B258" s="31" t="s">
        <v>1060</v>
      </c>
      <c r="C258" s="31">
        <v>125</v>
      </c>
      <c r="D258" s="31">
        <v>4</v>
      </c>
      <c r="E258" s="31" t="s">
        <v>378</v>
      </c>
      <c r="F258" s="53">
        <v>100</v>
      </c>
      <c r="G258" s="411">
        <v>1490</v>
      </c>
      <c r="H258" s="413"/>
      <c r="I258" s="413">
        <v>53.4</v>
      </c>
      <c r="J258" s="413"/>
      <c r="K258" s="413">
        <v>78.7</v>
      </c>
      <c r="L258" s="413"/>
      <c r="M258" s="413">
        <v>106.1</v>
      </c>
      <c r="N258" s="413"/>
      <c r="O258" s="413">
        <v>134.5</v>
      </c>
      <c r="P258" s="413"/>
      <c r="Q258" s="413">
        <v>961</v>
      </c>
      <c r="R258" s="53" t="s">
        <v>222</v>
      </c>
      <c r="S258" s="53" t="s">
        <v>989</v>
      </c>
      <c r="T258" s="412">
        <v>94.526970954356841</v>
      </c>
      <c r="U258" s="412">
        <v>95.019709543568467</v>
      </c>
      <c r="V258" s="412">
        <v>95</v>
      </c>
      <c r="W258" s="412">
        <v>71.3</v>
      </c>
      <c r="X258" s="412">
        <v>78.900000000000006</v>
      </c>
      <c r="Y258" s="412">
        <v>83</v>
      </c>
      <c r="Z258" s="413">
        <v>352.6</v>
      </c>
      <c r="AA258" s="413">
        <v>729.88200000000006</v>
      </c>
      <c r="AB258" s="413">
        <v>1086.008</v>
      </c>
      <c r="AC258" s="411">
        <v>207</v>
      </c>
      <c r="AD258" s="411">
        <v>308</v>
      </c>
    </row>
    <row r="259" spans="1:30" ht="13.5" hidden="1" customHeight="1" outlineLevel="1">
      <c r="A259" s="410" t="s">
        <v>1153</v>
      </c>
      <c r="B259" s="31" t="s">
        <v>1060</v>
      </c>
      <c r="C259" s="31">
        <v>150</v>
      </c>
      <c r="D259" s="31">
        <v>4</v>
      </c>
      <c r="E259" s="31" t="s">
        <v>383</v>
      </c>
      <c r="F259" s="53">
        <v>125</v>
      </c>
      <c r="G259" s="411">
        <v>1488</v>
      </c>
      <c r="H259" s="413"/>
      <c r="I259" s="413">
        <v>57.6</v>
      </c>
      <c r="J259" s="413"/>
      <c r="K259" s="413">
        <v>95.6</v>
      </c>
      <c r="L259" s="413"/>
      <c r="M259" s="413">
        <v>128.19999999999999</v>
      </c>
      <c r="N259" s="413"/>
      <c r="O259" s="413">
        <v>164.8</v>
      </c>
      <c r="P259" s="413"/>
      <c r="Q259" s="413">
        <v>1100</v>
      </c>
      <c r="R259" s="53" t="s">
        <v>231</v>
      </c>
      <c r="S259" s="53" t="s">
        <v>194</v>
      </c>
      <c r="T259" s="412">
        <v>94.863390254060789</v>
      </c>
      <c r="U259" s="412">
        <v>95.379383590170747</v>
      </c>
      <c r="V259" s="412">
        <v>95.3</v>
      </c>
      <c r="W259" s="412">
        <v>73.7</v>
      </c>
      <c r="X259" s="412">
        <v>81.900000000000006</v>
      </c>
      <c r="Y259" s="412">
        <v>85</v>
      </c>
      <c r="Z259" s="413">
        <v>441.47</v>
      </c>
      <c r="AA259" s="413">
        <v>834.37829999999997</v>
      </c>
      <c r="AB259" s="413">
        <v>1138.9926</v>
      </c>
      <c r="AC259" s="411">
        <v>189</v>
      </c>
      <c r="AD259" s="411">
        <v>258</v>
      </c>
    </row>
    <row r="260" spans="1:30" ht="13.5" hidden="1" customHeight="1" outlineLevel="1">
      <c r="A260" s="410" t="s">
        <v>1155</v>
      </c>
      <c r="B260" s="31" t="s">
        <v>1060</v>
      </c>
      <c r="C260" s="31">
        <v>200</v>
      </c>
      <c r="D260" s="31">
        <v>4</v>
      </c>
      <c r="E260" s="31" t="s">
        <v>388</v>
      </c>
      <c r="F260" s="53">
        <v>150</v>
      </c>
      <c r="G260" s="411">
        <v>1490</v>
      </c>
      <c r="H260" s="413"/>
      <c r="I260" s="413">
        <v>85.7</v>
      </c>
      <c r="J260" s="413"/>
      <c r="K260" s="413">
        <v>124.86</v>
      </c>
      <c r="L260" s="413"/>
      <c r="M260" s="413">
        <v>1660.99</v>
      </c>
      <c r="N260" s="413"/>
      <c r="O260" s="413">
        <v>201.6</v>
      </c>
      <c r="P260" s="413"/>
      <c r="Q260" s="413">
        <v>1622</v>
      </c>
      <c r="R260" s="53" t="s">
        <v>213</v>
      </c>
      <c r="S260" s="53" t="s">
        <v>989</v>
      </c>
      <c r="T260" s="412">
        <v>95.074940482351735</v>
      </c>
      <c r="U260" s="412">
        <v>95.549425525307939</v>
      </c>
      <c r="V260" s="412">
        <v>95.5</v>
      </c>
      <c r="W260" s="412">
        <v>67.23</v>
      </c>
      <c r="X260" s="412">
        <v>77.8</v>
      </c>
      <c r="Y260" s="412">
        <v>82.91</v>
      </c>
      <c r="Z260" s="413">
        <v>528.70000000000005</v>
      </c>
      <c r="AA260" s="413">
        <v>1480.36</v>
      </c>
      <c r="AB260" s="413">
        <v>1861.0240000000003</v>
      </c>
      <c r="AC260" s="411">
        <v>280</v>
      </c>
      <c r="AD260" s="411">
        <v>352</v>
      </c>
    </row>
    <row r="261" spans="1:30" ht="13.5" hidden="1" customHeight="1" outlineLevel="1">
      <c r="A261" s="410" t="s">
        <v>1157</v>
      </c>
      <c r="B261" s="31" t="s">
        <v>1060</v>
      </c>
      <c r="C261" s="31">
        <v>250</v>
      </c>
      <c r="D261" s="31">
        <v>4</v>
      </c>
      <c r="E261" s="31" t="s">
        <v>400</v>
      </c>
      <c r="F261" s="53">
        <v>200</v>
      </c>
      <c r="G261" s="411">
        <v>1492</v>
      </c>
      <c r="H261" s="413"/>
      <c r="I261" s="413">
        <v>91.5</v>
      </c>
      <c r="J261" s="413"/>
      <c r="K261" s="413">
        <v>151.1</v>
      </c>
      <c r="L261" s="413"/>
      <c r="M261" s="413">
        <v>163.35</v>
      </c>
      <c r="N261" s="413"/>
      <c r="O261" s="413">
        <v>264.5</v>
      </c>
      <c r="P261" s="413"/>
      <c r="Q261" s="413">
        <v>2120</v>
      </c>
      <c r="R261" s="53" t="s">
        <v>213</v>
      </c>
      <c r="S261" s="53" t="s">
        <v>989</v>
      </c>
      <c r="T261" s="412">
        <v>95.542499741548639</v>
      </c>
      <c r="U261" s="412">
        <v>95.720769151245733</v>
      </c>
      <c r="V261" s="412">
        <v>95.8</v>
      </c>
      <c r="W261" s="412">
        <v>73.900000000000006</v>
      </c>
      <c r="X261" s="412">
        <v>76.7</v>
      </c>
      <c r="Y261" s="412">
        <v>84.2</v>
      </c>
      <c r="Z261" s="413">
        <v>704.3</v>
      </c>
      <c r="AA261" s="413">
        <v>1105.751</v>
      </c>
      <c r="AB261" s="413">
        <v>1612.8469999999998</v>
      </c>
      <c r="AC261" s="411">
        <v>157</v>
      </c>
      <c r="AD261" s="411">
        <v>229</v>
      </c>
    </row>
    <row r="262" spans="1:30" ht="13.5" hidden="1" customHeight="1" outlineLevel="1">
      <c r="A262" s="410" t="s">
        <v>1159</v>
      </c>
      <c r="B262" s="31" t="s">
        <v>1060</v>
      </c>
      <c r="C262" s="31">
        <v>100</v>
      </c>
      <c r="D262" s="31">
        <v>6</v>
      </c>
      <c r="E262" s="31" t="s">
        <v>378</v>
      </c>
      <c r="F262" s="53">
        <v>75</v>
      </c>
      <c r="G262" s="411">
        <v>992.6</v>
      </c>
      <c r="H262" s="413"/>
      <c r="I262" s="413">
        <v>48.6</v>
      </c>
      <c r="J262" s="413"/>
      <c r="K262" s="413">
        <v>62.467064245750102</v>
      </c>
      <c r="L262" s="413"/>
      <c r="M262" s="413">
        <v>82.638278057260166</v>
      </c>
      <c r="N262" s="413"/>
      <c r="O262" s="413">
        <v>105.18</v>
      </c>
      <c r="P262" s="413"/>
      <c r="Q262" s="413">
        <v>844.46</v>
      </c>
      <c r="R262" s="53" t="s">
        <v>213</v>
      </c>
      <c r="S262" s="53" t="s">
        <v>194</v>
      </c>
      <c r="T262" s="412">
        <v>93.260090569020008</v>
      </c>
      <c r="U262" s="412">
        <v>94.082682228661753</v>
      </c>
      <c r="V262" s="412">
        <v>94.1</v>
      </c>
      <c r="W262" s="412">
        <v>68.795603389054264</v>
      </c>
      <c r="X262" s="412">
        <v>77.324295855278223</v>
      </c>
      <c r="Y262" s="412">
        <v>80.98</v>
      </c>
      <c r="Z262" s="413">
        <v>396.83048286000002</v>
      </c>
      <c r="AA262" s="413">
        <v>905.3370002064612</v>
      </c>
      <c r="AB262" s="413">
        <v>1368.5492862392821</v>
      </c>
      <c r="AC262" s="411">
        <v>228.142</v>
      </c>
      <c r="AD262" s="411">
        <v>344.87</v>
      </c>
    </row>
    <row r="263" spans="1:30" ht="13.5" hidden="1" customHeight="1" outlineLevel="1">
      <c r="A263" s="410" t="s">
        <v>1161</v>
      </c>
      <c r="B263" s="31" t="s">
        <v>1060</v>
      </c>
      <c r="C263" s="31">
        <v>125</v>
      </c>
      <c r="D263" s="31">
        <v>6</v>
      </c>
      <c r="E263" s="31" t="s">
        <v>383</v>
      </c>
      <c r="F263" s="53">
        <v>100</v>
      </c>
      <c r="G263" s="411">
        <v>990.88</v>
      </c>
      <c r="H263" s="413"/>
      <c r="I263" s="413">
        <v>49.65</v>
      </c>
      <c r="J263" s="413"/>
      <c r="K263" s="413">
        <v>76.783438985736922</v>
      </c>
      <c r="L263" s="413"/>
      <c r="M263" s="413">
        <v>103.77234548335974</v>
      </c>
      <c r="N263" s="413"/>
      <c r="O263" s="413">
        <v>133.74</v>
      </c>
      <c r="P263" s="413"/>
      <c r="Q263" s="413">
        <v>949.37</v>
      </c>
      <c r="R263" s="53" t="s">
        <v>231</v>
      </c>
      <c r="S263" s="53" t="s">
        <v>194</v>
      </c>
      <c r="T263" s="412">
        <v>94.74911952549428</v>
      </c>
      <c r="U263" s="412">
        <v>94.926239075962542</v>
      </c>
      <c r="V263" s="412">
        <v>94.6</v>
      </c>
      <c r="W263" s="412">
        <v>72.813932276821348</v>
      </c>
      <c r="X263" s="412">
        <v>80.656025538707098</v>
      </c>
      <c r="Y263" s="412">
        <v>83.75</v>
      </c>
      <c r="Z263" s="413">
        <v>530.01205320000008</v>
      </c>
      <c r="AA263" s="413">
        <v>1169.84260382304</v>
      </c>
      <c r="AB263" s="413">
        <v>1415.0261796333605</v>
      </c>
      <c r="AC263" s="411">
        <v>220.72</v>
      </c>
      <c r="AD263" s="411">
        <v>266.98</v>
      </c>
    </row>
    <row r="264" spans="1:30" ht="13.5" hidden="1" customHeight="1" outlineLevel="1">
      <c r="A264" s="410" t="s">
        <v>1163</v>
      </c>
      <c r="B264" s="31" t="s">
        <v>1060</v>
      </c>
      <c r="C264" s="31">
        <v>150</v>
      </c>
      <c r="D264" s="31">
        <v>6</v>
      </c>
      <c r="E264" s="31" t="s">
        <v>388</v>
      </c>
      <c r="F264" s="53">
        <v>125</v>
      </c>
      <c r="G264" s="411">
        <v>994</v>
      </c>
      <c r="H264" s="413"/>
      <c r="I264" s="413">
        <v>70.62</v>
      </c>
      <c r="J264" s="413"/>
      <c r="K264" s="413">
        <v>90.204759806154712</v>
      </c>
      <c r="L264" s="413"/>
      <c r="M264" s="413">
        <v>113.9017376998039</v>
      </c>
      <c r="N264" s="413"/>
      <c r="O264" s="413">
        <v>140.9</v>
      </c>
      <c r="P264" s="413"/>
      <c r="Q264" s="413">
        <v>1296.53</v>
      </c>
      <c r="R264" s="53" t="s">
        <v>222</v>
      </c>
      <c r="S264" s="53" t="s">
        <v>194</v>
      </c>
      <c r="T264" s="412">
        <v>93.867702607883828</v>
      </c>
      <c r="U264" s="412">
        <v>94.704225434647313</v>
      </c>
      <c r="V264" s="412">
        <v>94.9</v>
      </c>
      <c r="W264" s="412">
        <v>62.437617119722375</v>
      </c>
      <c r="X264" s="412">
        <v>73.509543088490446</v>
      </c>
      <c r="Y264" s="412">
        <v>75.712434933487557</v>
      </c>
      <c r="Z264" s="413">
        <v>528.22715315999994</v>
      </c>
      <c r="AA264" s="413">
        <v>1675.1667708163079</v>
      </c>
      <c r="AB264" s="413">
        <v>2138.2635159916799</v>
      </c>
      <c r="AC264" s="411">
        <v>317.13</v>
      </c>
      <c r="AD264" s="411">
        <v>404.8</v>
      </c>
    </row>
    <row r="265" spans="1:30" ht="13.5" hidden="1" customHeight="1" outlineLevel="1">
      <c r="A265" s="410" t="s">
        <v>1165</v>
      </c>
      <c r="B265" s="31" t="s">
        <v>1060</v>
      </c>
      <c r="C265" s="31">
        <v>200</v>
      </c>
      <c r="D265" s="31">
        <v>6</v>
      </c>
      <c r="E265" s="31" t="s">
        <v>400</v>
      </c>
      <c r="F265" s="53">
        <v>150</v>
      </c>
      <c r="G265" s="411">
        <v>991</v>
      </c>
      <c r="H265" s="413"/>
      <c r="I265" s="413">
        <v>96.9</v>
      </c>
      <c r="J265" s="413"/>
      <c r="K265" s="413">
        <v>135</v>
      </c>
      <c r="L265" s="413"/>
      <c r="M265" s="413">
        <v>169.6</v>
      </c>
      <c r="N265" s="413"/>
      <c r="O265" s="413">
        <v>210.6</v>
      </c>
      <c r="P265" s="413"/>
      <c r="Q265" s="413">
        <v>1471.8</v>
      </c>
      <c r="R265" s="53" t="s">
        <v>222</v>
      </c>
      <c r="S265" s="53" t="s">
        <v>194</v>
      </c>
      <c r="T265" s="412">
        <v>95</v>
      </c>
      <c r="U265" s="412">
        <v>95.4</v>
      </c>
      <c r="V265" s="412">
        <v>95.2</v>
      </c>
      <c r="W265" s="412">
        <v>62.6</v>
      </c>
      <c r="X265" s="412">
        <v>74.400000000000006</v>
      </c>
      <c r="Y265" s="412">
        <v>80</v>
      </c>
      <c r="Z265" s="413">
        <v>794.5</v>
      </c>
      <c r="AA265" s="413">
        <v>1772.5</v>
      </c>
      <c r="AB265" s="413">
        <v>2735</v>
      </c>
      <c r="AC265" s="411">
        <v>223</v>
      </c>
      <c r="AD265" s="411">
        <v>344</v>
      </c>
    </row>
    <row r="266" spans="1:30" ht="13.5" hidden="1" customHeight="1" outlineLevel="1">
      <c r="A266" s="410" t="s">
        <v>1167</v>
      </c>
      <c r="B266" s="31" t="s">
        <v>1060</v>
      </c>
      <c r="C266" s="31">
        <v>250</v>
      </c>
      <c r="D266" s="31">
        <v>6</v>
      </c>
      <c r="E266" s="31" t="s">
        <v>400</v>
      </c>
      <c r="F266" s="53">
        <v>200</v>
      </c>
      <c r="G266" s="411">
        <v>989</v>
      </c>
      <c r="H266" s="413"/>
      <c r="I266" s="413">
        <v>99</v>
      </c>
      <c r="J266" s="413"/>
      <c r="K266" s="413">
        <v>156</v>
      </c>
      <c r="L266" s="413"/>
      <c r="M266" s="413">
        <v>208.7</v>
      </c>
      <c r="N266" s="413"/>
      <c r="O266" s="413">
        <v>268.5</v>
      </c>
      <c r="P266" s="413"/>
      <c r="Q266" s="413">
        <v>1717.5</v>
      </c>
      <c r="R266" s="53" t="s">
        <v>231</v>
      </c>
      <c r="S266" s="53" t="s">
        <v>194</v>
      </c>
      <c r="T266" s="412">
        <v>95.8</v>
      </c>
      <c r="U266" s="412">
        <v>95.9</v>
      </c>
      <c r="V266" s="412">
        <v>95.5</v>
      </c>
      <c r="W266" s="412">
        <v>71.900000000000006</v>
      </c>
      <c r="X266" s="412">
        <v>80.599999999999994</v>
      </c>
      <c r="Y266" s="412">
        <v>83.9</v>
      </c>
      <c r="Z266" s="413">
        <v>1062</v>
      </c>
      <c r="AA266" s="413">
        <v>1457.8</v>
      </c>
      <c r="AB266" s="413">
        <v>2197</v>
      </c>
      <c r="AC266" s="411">
        <v>137</v>
      </c>
      <c r="AD266" s="411">
        <v>207</v>
      </c>
    </row>
    <row r="267" spans="1:30" ht="13.5" hidden="1" customHeight="1" outlineLevel="1">
      <c r="A267" s="410" t="s">
        <v>1173</v>
      </c>
      <c r="B267" s="31" t="s">
        <v>1060</v>
      </c>
      <c r="C267" s="31">
        <v>125</v>
      </c>
      <c r="D267" s="31">
        <v>2</v>
      </c>
      <c r="E267" s="31" t="s">
        <v>409</v>
      </c>
      <c r="F267" s="53">
        <v>100</v>
      </c>
      <c r="G267" s="411">
        <v>2979</v>
      </c>
      <c r="H267" s="413"/>
      <c r="I267" s="413">
        <v>35.36</v>
      </c>
      <c r="J267" s="413"/>
      <c r="K267" s="413">
        <v>69.37</v>
      </c>
      <c r="L267" s="413"/>
      <c r="M267" s="413">
        <v>96.57</v>
      </c>
      <c r="N267" s="413"/>
      <c r="O267" s="413">
        <v>126.33</v>
      </c>
      <c r="P267" s="413"/>
      <c r="Q267" s="413">
        <v>912.15</v>
      </c>
      <c r="R267" s="53" t="s">
        <v>222</v>
      </c>
      <c r="S267" s="53" t="s">
        <v>194</v>
      </c>
      <c r="T267" s="412">
        <v>94.462978412764627</v>
      </c>
      <c r="U267" s="412">
        <v>94.887642089894669</v>
      </c>
      <c r="V267" s="412">
        <v>94.7</v>
      </c>
      <c r="W267" s="412">
        <v>81.099999999999994</v>
      </c>
      <c r="X267" s="412">
        <v>87.04</v>
      </c>
      <c r="Y267" s="412">
        <v>88.9</v>
      </c>
      <c r="Z267" s="413">
        <v>176.39532792</v>
      </c>
      <c r="AA267" s="413">
        <v>342.96633000000003</v>
      </c>
      <c r="AB267" s="413">
        <v>654.70428492000008</v>
      </c>
      <c r="AC267" s="411">
        <v>194.43050677370798</v>
      </c>
      <c r="AD267" s="411">
        <v>371.1573841779562</v>
      </c>
    </row>
    <row r="268" spans="1:30" ht="13.5" hidden="1" customHeight="1" outlineLevel="1">
      <c r="A268" s="410" t="s">
        <v>1175</v>
      </c>
      <c r="B268" s="31" t="s">
        <v>1060</v>
      </c>
      <c r="C268" s="31">
        <v>150</v>
      </c>
      <c r="D268" s="31">
        <v>2</v>
      </c>
      <c r="E268" s="31" t="s">
        <v>411</v>
      </c>
      <c r="F268" s="53">
        <v>125</v>
      </c>
      <c r="G268" s="411">
        <v>2984</v>
      </c>
      <c r="H268" s="413"/>
      <c r="I268" s="413">
        <v>42.9</v>
      </c>
      <c r="J268" s="413"/>
      <c r="K268" s="413">
        <v>86.86</v>
      </c>
      <c r="L268" s="413"/>
      <c r="M268" s="413">
        <v>121.5</v>
      </c>
      <c r="N268" s="413"/>
      <c r="O268" s="413">
        <v>159.63</v>
      </c>
      <c r="P268" s="413"/>
      <c r="Q268" s="413">
        <v>1058</v>
      </c>
      <c r="R268" s="53" t="s">
        <v>231</v>
      </c>
      <c r="S268" s="53" t="s">
        <v>194</v>
      </c>
      <c r="T268" s="412">
        <v>94.493624581939784</v>
      </c>
      <c r="U268" s="412">
        <v>95.089360367892965</v>
      </c>
      <c r="V268" s="412">
        <v>95</v>
      </c>
      <c r="W268" s="412">
        <v>81.400000000000006</v>
      </c>
      <c r="X268" s="412">
        <v>86.7</v>
      </c>
      <c r="Y268" s="412">
        <v>88.1</v>
      </c>
      <c r="Z268" s="413">
        <v>220.11062766000003</v>
      </c>
      <c r="AA268" s="413">
        <v>367.43126154000004</v>
      </c>
      <c r="AB268" s="413">
        <v>770.75229000000002</v>
      </c>
      <c r="AC268" s="411">
        <v>166.930268404651</v>
      </c>
      <c r="AD268" s="411">
        <v>350.1658680427571</v>
      </c>
    </row>
    <row r="269" spans="1:30" ht="13.5" hidden="1" customHeight="1" outlineLevel="1">
      <c r="A269" s="410" t="s">
        <v>1177</v>
      </c>
      <c r="B269" s="31" t="s">
        <v>1060</v>
      </c>
      <c r="C269" s="31">
        <v>200</v>
      </c>
      <c r="D269" s="31">
        <v>2</v>
      </c>
      <c r="E269" s="31" t="s">
        <v>413</v>
      </c>
      <c r="F269" s="53">
        <v>150</v>
      </c>
      <c r="G269" s="411">
        <v>2982</v>
      </c>
      <c r="H269" s="413"/>
      <c r="I269" s="413">
        <v>45.88</v>
      </c>
      <c r="J269" s="413"/>
      <c r="K269" s="413">
        <v>99.8</v>
      </c>
      <c r="L269" s="413"/>
      <c r="M269" s="413">
        <v>140.94999999999999</v>
      </c>
      <c r="N269" s="413"/>
      <c r="O269" s="413">
        <v>185.39</v>
      </c>
      <c r="P269" s="413"/>
      <c r="Q269" s="413">
        <v>1495.9</v>
      </c>
      <c r="R269" s="53" t="s">
        <v>222</v>
      </c>
      <c r="S269" s="53" t="s">
        <v>989</v>
      </c>
      <c r="T269" s="412">
        <v>95.150637768329346</v>
      </c>
      <c r="U269" s="412">
        <v>95.417193819350814</v>
      </c>
      <c r="V269" s="412">
        <v>95.2</v>
      </c>
      <c r="W269" s="412">
        <v>83.93</v>
      </c>
      <c r="X269" s="412">
        <v>88.94</v>
      </c>
      <c r="Y269" s="412">
        <v>90.3</v>
      </c>
      <c r="Z269" s="413">
        <v>264.26846460000002</v>
      </c>
      <c r="AA269" s="413">
        <v>694.66539408000006</v>
      </c>
      <c r="AB269" s="413">
        <v>1043.25194652</v>
      </c>
      <c r="AC269" s="411">
        <v>262.86352218811055</v>
      </c>
      <c r="AD269" s="411">
        <v>394.76974602288584</v>
      </c>
    </row>
    <row r="270" spans="1:30" ht="13.5" hidden="1" customHeight="1" outlineLevel="1">
      <c r="A270" s="410" t="s">
        <v>1179</v>
      </c>
      <c r="B270" s="31" t="s">
        <v>1060</v>
      </c>
      <c r="C270" s="31">
        <v>250</v>
      </c>
      <c r="D270" s="31">
        <v>2</v>
      </c>
      <c r="E270" s="31" t="s">
        <v>421</v>
      </c>
      <c r="F270" s="53">
        <v>200</v>
      </c>
      <c r="G270" s="411">
        <v>2977</v>
      </c>
      <c r="H270" s="413"/>
      <c r="I270" s="413">
        <v>56.46</v>
      </c>
      <c r="J270" s="413"/>
      <c r="K270" s="413">
        <v>130.66</v>
      </c>
      <c r="L270" s="413"/>
      <c r="M270" s="413">
        <v>185</v>
      </c>
      <c r="N270" s="413"/>
      <c r="O270" s="413">
        <v>243</v>
      </c>
      <c r="P270" s="413"/>
      <c r="Q270" s="413">
        <v>1785.5</v>
      </c>
      <c r="R270" s="53" t="s">
        <v>231</v>
      </c>
      <c r="S270" s="53" t="s">
        <v>194</v>
      </c>
      <c r="T270" s="412">
        <v>95.041870893732408</v>
      </c>
      <c r="U270" s="412">
        <v>95.569715298779855</v>
      </c>
      <c r="V270" s="412">
        <v>95.5</v>
      </c>
      <c r="W270" s="412">
        <v>86.35</v>
      </c>
      <c r="X270" s="412">
        <v>90.9</v>
      </c>
      <c r="Y270" s="412">
        <v>92.4</v>
      </c>
      <c r="Z270" s="413">
        <v>352.96767072</v>
      </c>
      <c r="AA270" s="413">
        <v>334.11558600000001</v>
      </c>
      <c r="AB270" s="413">
        <v>1235.4163500000002</v>
      </c>
      <c r="AC270" s="411">
        <v>94.658976930792392</v>
      </c>
      <c r="AD270" s="411">
        <v>350.0083584085591</v>
      </c>
    </row>
    <row r="271" spans="1:30" ht="13.5" hidden="1" customHeight="1" outlineLevel="1">
      <c r="A271" s="410" t="s">
        <v>1183</v>
      </c>
      <c r="B271" s="31" t="s">
        <v>1060</v>
      </c>
      <c r="C271" s="31">
        <v>125</v>
      </c>
      <c r="D271" s="31">
        <v>4</v>
      </c>
      <c r="E271" s="31" t="s">
        <v>409</v>
      </c>
      <c r="F271" s="53">
        <v>100</v>
      </c>
      <c r="G271" s="411">
        <v>1490</v>
      </c>
      <c r="H271" s="413"/>
      <c r="I271" s="413">
        <v>53.4</v>
      </c>
      <c r="J271" s="413"/>
      <c r="K271" s="413">
        <v>78.7</v>
      </c>
      <c r="L271" s="413"/>
      <c r="M271" s="413">
        <v>106.1</v>
      </c>
      <c r="N271" s="413"/>
      <c r="O271" s="413">
        <v>134.5</v>
      </c>
      <c r="P271" s="413"/>
      <c r="Q271" s="413">
        <v>961</v>
      </c>
      <c r="R271" s="53" t="s">
        <v>222</v>
      </c>
      <c r="S271" s="53" t="s">
        <v>989</v>
      </c>
      <c r="T271" s="412">
        <v>94.526970954356841</v>
      </c>
      <c r="U271" s="412">
        <v>95.019709543568467</v>
      </c>
      <c r="V271" s="412">
        <v>95</v>
      </c>
      <c r="W271" s="412">
        <v>71.3</v>
      </c>
      <c r="X271" s="412">
        <v>78.900000000000006</v>
      </c>
      <c r="Y271" s="412">
        <v>83</v>
      </c>
      <c r="Z271" s="413">
        <v>352.6</v>
      </c>
      <c r="AA271" s="413">
        <v>729.88200000000006</v>
      </c>
      <c r="AB271" s="413">
        <v>1086.008</v>
      </c>
      <c r="AC271" s="411">
        <v>207</v>
      </c>
      <c r="AD271" s="411">
        <v>308</v>
      </c>
    </row>
    <row r="272" spans="1:30" ht="13.5" hidden="1" customHeight="1" outlineLevel="1">
      <c r="A272" s="410" t="s">
        <v>1184</v>
      </c>
      <c r="B272" s="31" t="s">
        <v>1060</v>
      </c>
      <c r="C272" s="31">
        <v>150</v>
      </c>
      <c r="D272" s="31">
        <v>4</v>
      </c>
      <c r="E272" s="31" t="s">
        <v>411</v>
      </c>
      <c r="F272" s="53">
        <v>125</v>
      </c>
      <c r="G272" s="411">
        <v>1488</v>
      </c>
      <c r="H272" s="413"/>
      <c r="I272" s="413">
        <v>57.6</v>
      </c>
      <c r="J272" s="413"/>
      <c r="K272" s="413">
        <v>95.6</v>
      </c>
      <c r="L272" s="413"/>
      <c r="M272" s="413">
        <v>128.19999999999999</v>
      </c>
      <c r="N272" s="413"/>
      <c r="O272" s="413">
        <v>164.8</v>
      </c>
      <c r="P272" s="413"/>
      <c r="Q272" s="413">
        <v>1100</v>
      </c>
      <c r="R272" s="53" t="s">
        <v>231</v>
      </c>
      <c r="S272" s="53" t="s">
        <v>194</v>
      </c>
      <c r="T272" s="412">
        <v>94.863390254060789</v>
      </c>
      <c r="U272" s="412">
        <v>95.379383590170747</v>
      </c>
      <c r="V272" s="412">
        <v>95.3</v>
      </c>
      <c r="W272" s="412">
        <v>73.7</v>
      </c>
      <c r="X272" s="412">
        <v>81.900000000000006</v>
      </c>
      <c r="Y272" s="412">
        <v>85</v>
      </c>
      <c r="Z272" s="413">
        <v>441.47</v>
      </c>
      <c r="AA272" s="413">
        <v>834.37829999999997</v>
      </c>
      <c r="AB272" s="413">
        <v>1138.9926</v>
      </c>
      <c r="AC272" s="411">
        <v>189</v>
      </c>
      <c r="AD272" s="411">
        <v>258</v>
      </c>
    </row>
    <row r="273" spans="1:30" ht="13.5" hidden="1" customHeight="1" outlineLevel="1">
      <c r="A273" s="410" t="s">
        <v>1185</v>
      </c>
      <c r="B273" s="31" t="s">
        <v>1060</v>
      </c>
      <c r="C273" s="31">
        <v>200</v>
      </c>
      <c r="D273" s="31">
        <v>4</v>
      </c>
      <c r="E273" s="31" t="s">
        <v>413</v>
      </c>
      <c r="F273" s="53">
        <v>150</v>
      </c>
      <c r="G273" s="411">
        <v>1490</v>
      </c>
      <c r="H273" s="413"/>
      <c r="I273" s="413">
        <v>85.7</v>
      </c>
      <c r="J273" s="413"/>
      <c r="K273" s="413">
        <v>124.86</v>
      </c>
      <c r="L273" s="413"/>
      <c r="M273" s="413">
        <v>1660.99</v>
      </c>
      <c r="N273" s="413"/>
      <c r="O273" s="413">
        <v>201.6</v>
      </c>
      <c r="P273" s="413"/>
      <c r="Q273" s="413">
        <v>1622</v>
      </c>
      <c r="R273" s="53" t="s">
        <v>213</v>
      </c>
      <c r="S273" s="53" t="s">
        <v>989</v>
      </c>
      <c r="T273" s="412">
        <v>95.074940482351735</v>
      </c>
      <c r="U273" s="412">
        <v>95.549425525307939</v>
      </c>
      <c r="V273" s="412">
        <v>95.5</v>
      </c>
      <c r="W273" s="412">
        <v>67.23</v>
      </c>
      <c r="X273" s="412">
        <v>77.8</v>
      </c>
      <c r="Y273" s="412">
        <v>82.91</v>
      </c>
      <c r="Z273" s="413">
        <v>528.70000000000005</v>
      </c>
      <c r="AA273" s="413">
        <v>1480.36</v>
      </c>
      <c r="AB273" s="413">
        <v>1861.0240000000003</v>
      </c>
      <c r="AC273" s="411">
        <v>280</v>
      </c>
      <c r="AD273" s="411">
        <v>352</v>
      </c>
    </row>
    <row r="274" spans="1:30" ht="13.5" hidden="1" customHeight="1" outlineLevel="1">
      <c r="A274" s="410" t="s">
        <v>1186</v>
      </c>
      <c r="B274" s="31" t="s">
        <v>1060</v>
      </c>
      <c r="C274" s="31">
        <v>250</v>
      </c>
      <c r="D274" s="31">
        <v>4</v>
      </c>
      <c r="E274" s="31" t="s">
        <v>421</v>
      </c>
      <c r="F274" s="53">
        <v>200</v>
      </c>
      <c r="G274" s="411">
        <v>1492</v>
      </c>
      <c r="H274" s="413"/>
      <c r="I274" s="413">
        <v>91.5</v>
      </c>
      <c r="J274" s="413"/>
      <c r="K274" s="413">
        <v>151.1</v>
      </c>
      <c r="L274" s="413"/>
      <c r="M274" s="413">
        <v>163.35</v>
      </c>
      <c r="N274" s="413"/>
      <c r="O274" s="413">
        <v>264.5</v>
      </c>
      <c r="P274" s="413"/>
      <c r="Q274" s="413">
        <v>2120</v>
      </c>
      <c r="R274" s="53" t="s">
        <v>213</v>
      </c>
      <c r="S274" s="53" t="s">
        <v>989</v>
      </c>
      <c r="T274" s="412">
        <v>95.542499741548639</v>
      </c>
      <c r="U274" s="412">
        <v>95.720769151245733</v>
      </c>
      <c r="V274" s="412">
        <v>95.8</v>
      </c>
      <c r="W274" s="412">
        <v>73.900000000000006</v>
      </c>
      <c r="X274" s="412">
        <v>76.7</v>
      </c>
      <c r="Y274" s="412">
        <v>84.2</v>
      </c>
      <c r="Z274" s="413">
        <v>704.3</v>
      </c>
      <c r="AA274" s="413">
        <v>1105.751</v>
      </c>
      <c r="AB274" s="413">
        <v>1612.8469999999998</v>
      </c>
      <c r="AC274" s="411">
        <v>157</v>
      </c>
      <c r="AD274" s="411">
        <v>229</v>
      </c>
    </row>
    <row r="275" spans="1:30" ht="13.5" hidden="1" customHeight="1" outlineLevel="1">
      <c r="A275" s="410" t="s">
        <v>1187</v>
      </c>
      <c r="B275" s="31" t="s">
        <v>1060</v>
      </c>
      <c r="C275" s="31">
        <v>100</v>
      </c>
      <c r="D275" s="31">
        <v>6</v>
      </c>
      <c r="E275" s="31" t="s">
        <v>409</v>
      </c>
      <c r="F275" s="53">
        <v>75</v>
      </c>
      <c r="G275" s="411">
        <v>992.6</v>
      </c>
      <c r="H275" s="413"/>
      <c r="I275" s="413">
        <v>48.6</v>
      </c>
      <c r="J275" s="413"/>
      <c r="K275" s="413">
        <v>62.467064245750102</v>
      </c>
      <c r="L275" s="413"/>
      <c r="M275" s="413">
        <v>82.638278057260166</v>
      </c>
      <c r="N275" s="413"/>
      <c r="O275" s="413">
        <v>105.18</v>
      </c>
      <c r="P275" s="413"/>
      <c r="Q275" s="413">
        <v>844.46</v>
      </c>
      <c r="R275" s="53" t="s">
        <v>213</v>
      </c>
      <c r="S275" s="53" t="s">
        <v>194</v>
      </c>
      <c r="T275" s="412">
        <v>93.260090569020008</v>
      </c>
      <c r="U275" s="412">
        <v>94.082682228661753</v>
      </c>
      <c r="V275" s="412">
        <v>94.1</v>
      </c>
      <c r="W275" s="412">
        <v>68.795603389054264</v>
      </c>
      <c r="X275" s="412">
        <v>77.324295855278223</v>
      </c>
      <c r="Y275" s="412">
        <v>80.98</v>
      </c>
      <c r="Z275" s="413">
        <v>396.83048286000002</v>
      </c>
      <c r="AA275" s="413">
        <v>905.3370002064612</v>
      </c>
      <c r="AB275" s="413">
        <v>1368.5492862392821</v>
      </c>
      <c r="AC275" s="411">
        <v>228.142</v>
      </c>
      <c r="AD275" s="411">
        <v>344.87</v>
      </c>
    </row>
    <row r="276" spans="1:30" ht="13.5" hidden="1" customHeight="1" outlineLevel="1">
      <c r="A276" s="410" t="s">
        <v>1188</v>
      </c>
      <c r="B276" s="31" t="s">
        <v>1060</v>
      </c>
      <c r="C276" s="31">
        <v>125</v>
      </c>
      <c r="D276" s="31">
        <v>6</v>
      </c>
      <c r="E276" s="31" t="s">
        <v>411</v>
      </c>
      <c r="F276" s="53">
        <v>100</v>
      </c>
      <c r="G276" s="411">
        <v>990.88</v>
      </c>
      <c r="H276" s="413"/>
      <c r="I276" s="413">
        <v>49.65</v>
      </c>
      <c r="J276" s="413"/>
      <c r="K276" s="413">
        <v>76.783438985736922</v>
      </c>
      <c r="L276" s="413"/>
      <c r="M276" s="413">
        <v>103.77234548335974</v>
      </c>
      <c r="N276" s="413"/>
      <c r="O276" s="413">
        <v>133.74</v>
      </c>
      <c r="P276" s="413"/>
      <c r="Q276" s="413">
        <v>949.37</v>
      </c>
      <c r="R276" s="53" t="s">
        <v>231</v>
      </c>
      <c r="S276" s="53" t="s">
        <v>194</v>
      </c>
      <c r="T276" s="412">
        <v>94.74911952549428</v>
      </c>
      <c r="U276" s="412">
        <v>94.926239075962542</v>
      </c>
      <c r="V276" s="412">
        <v>94.6</v>
      </c>
      <c r="W276" s="412">
        <v>72.813932276821348</v>
      </c>
      <c r="X276" s="412">
        <v>80.656025538707098</v>
      </c>
      <c r="Y276" s="412">
        <v>83.75</v>
      </c>
      <c r="Z276" s="413">
        <v>530.01205320000008</v>
      </c>
      <c r="AA276" s="413">
        <v>1169.84260382304</v>
      </c>
      <c r="AB276" s="413">
        <v>1415.0261796333605</v>
      </c>
      <c r="AC276" s="411">
        <v>220.72</v>
      </c>
      <c r="AD276" s="411">
        <v>266.98</v>
      </c>
    </row>
    <row r="277" spans="1:30" ht="13.5" hidden="1" customHeight="1" outlineLevel="1">
      <c r="A277" s="410" t="s">
        <v>1189</v>
      </c>
      <c r="B277" s="31" t="s">
        <v>1060</v>
      </c>
      <c r="C277" s="31">
        <v>150</v>
      </c>
      <c r="D277" s="31">
        <v>6</v>
      </c>
      <c r="E277" s="31" t="s">
        <v>413</v>
      </c>
      <c r="F277" s="53">
        <v>125</v>
      </c>
      <c r="G277" s="411">
        <v>994</v>
      </c>
      <c r="H277" s="413"/>
      <c r="I277" s="413">
        <v>70.62</v>
      </c>
      <c r="J277" s="413"/>
      <c r="K277" s="413">
        <v>90.204759806154712</v>
      </c>
      <c r="L277" s="413"/>
      <c r="M277" s="413">
        <v>113.9017376998039</v>
      </c>
      <c r="N277" s="413"/>
      <c r="O277" s="413">
        <v>140.9</v>
      </c>
      <c r="P277" s="413"/>
      <c r="Q277" s="413">
        <v>1296.53</v>
      </c>
      <c r="R277" s="53" t="s">
        <v>222</v>
      </c>
      <c r="S277" s="53" t="s">
        <v>194</v>
      </c>
      <c r="T277" s="412">
        <v>93.867702607883828</v>
      </c>
      <c r="U277" s="412">
        <v>94.704225434647313</v>
      </c>
      <c r="V277" s="412">
        <v>94.9</v>
      </c>
      <c r="W277" s="412">
        <v>62.437617119722375</v>
      </c>
      <c r="X277" s="412">
        <v>73.509543088490446</v>
      </c>
      <c r="Y277" s="412">
        <v>75.712434933487557</v>
      </c>
      <c r="Z277" s="413">
        <v>528.22715315999994</v>
      </c>
      <c r="AA277" s="413">
        <v>1675.1667708163079</v>
      </c>
      <c r="AB277" s="413">
        <v>2138.2635159916799</v>
      </c>
      <c r="AC277" s="411">
        <v>317.13</v>
      </c>
      <c r="AD277" s="411">
        <v>404.8</v>
      </c>
    </row>
    <row r="278" spans="1:30" ht="13.5" hidden="1" customHeight="1" outlineLevel="1">
      <c r="A278" s="410" t="s">
        <v>1190</v>
      </c>
      <c r="B278" s="31" t="s">
        <v>1060</v>
      </c>
      <c r="C278" s="31">
        <v>200</v>
      </c>
      <c r="D278" s="31">
        <v>6</v>
      </c>
      <c r="E278" s="31" t="s">
        <v>421</v>
      </c>
      <c r="F278" s="53">
        <v>150</v>
      </c>
      <c r="G278" s="411">
        <v>991</v>
      </c>
      <c r="H278" s="413"/>
      <c r="I278" s="413">
        <v>96.9</v>
      </c>
      <c r="J278" s="413"/>
      <c r="K278" s="413">
        <v>135</v>
      </c>
      <c r="L278" s="413"/>
      <c r="M278" s="413">
        <v>169.6</v>
      </c>
      <c r="N278" s="413"/>
      <c r="O278" s="413">
        <v>210.6</v>
      </c>
      <c r="P278" s="413"/>
      <c r="Q278" s="413">
        <v>1471.8</v>
      </c>
      <c r="R278" s="53" t="s">
        <v>222</v>
      </c>
      <c r="S278" s="53" t="s">
        <v>194</v>
      </c>
      <c r="T278" s="412">
        <v>95</v>
      </c>
      <c r="U278" s="412">
        <v>95.4</v>
      </c>
      <c r="V278" s="412">
        <v>95.2</v>
      </c>
      <c r="W278" s="412">
        <v>62.6</v>
      </c>
      <c r="X278" s="412">
        <v>74.400000000000006</v>
      </c>
      <c r="Y278" s="412">
        <v>80</v>
      </c>
      <c r="Z278" s="413">
        <v>794.5</v>
      </c>
      <c r="AA278" s="413">
        <v>1772.5</v>
      </c>
      <c r="AB278" s="413">
        <v>2735</v>
      </c>
      <c r="AC278" s="411">
        <v>223</v>
      </c>
      <c r="AD278" s="411">
        <v>344</v>
      </c>
    </row>
    <row r="279" spans="1:30" ht="13.5" hidden="1" customHeight="1" outlineLevel="1">
      <c r="A279" s="410" t="s">
        <v>1191</v>
      </c>
      <c r="B279" s="31" t="s">
        <v>1060</v>
      </c>
      <c r="C279" s="31">
        <v>250</v>
      </c>
      <c r="D279" s="31">
        <v>6</v>
      </c>
      <c r="E279" s="31" t="s">
        <v>421</v>
      </c>
      <c r="F279" s="53">
        <v>200</v>
      </c>
      <c r="G279" s="411">
        <v>989</v>
      </c>
      <c r="H279" s="413"/>
      <c r="I279" s="413">
        <v>99</v>
      </c>
      <c r="J279" s="413"/>
      <c r="K279" s="413">
        <v>156</v>
      </c>
      <c r="L279" s="413"/>
      <c r="M279" s="413">
        <v>208.7</v>
      </c>
      <c r="N279" s="413"/>
      <c r="O279" s="413">
        <v>268.5</v>
      </c>
      <c r="P279" s="413"/>
      <c r="Q279" s="413">
        <v>1717.5</v>
      </c>
      <c r="R279" s="53" t="s">
        <v>231</v>
      </c>
      <c r="S279" s="53" t="s">
        <v>194</v>
      </c>
      <c r="T279" s="412">
        <v>95.8</v>
      </c>
      <c r="U279" s="412">
        <v>95.9</v>
      </c>
      <c r="V279" s="412">
        <v>95.5</v>
      </c>
      <c r="W279" s="412">
        <v>71.900000000000006</v>
      </c>
      <c r="X279" s="412">
        <v>80.599999999999994</v>
      </c>
      <c r="Y279" s="412">
        <v>83.9</v>
      </c>
      <c r="Z279" s="413">
        <v>1062</v>
      </c>
      <c r="AA279" s="413">
        <v>1457.8</v>
      </c>
      <c r="AB279" s="413">
        <v>2197</v>
      </c>
      <c r="AC279" s="411">
        <v>137</v>
      </c>
      <c r="AD279" s="411">
        <v>207</v>
      </c>
    </row>
    <row r="280" spans="1:30" ht="13.5" hidden="1" customHeight="1" outlineLevel="1">
      <c r="A280" s="410" t="s">
        <v>1196</v>
      </c>
      <c r="B280" s="31" t="s">
        <v>1060</v>
      </c>
      <c r="C280" s="31">
        <v>125</v>
      </c>
      <c r="D280" s="31">
        <v>4</v>
      </c>
      <c r="E280" s="31" t="s">
        <v>423</v>
      </c>
      <c r="F280" s="53">
        <v>100</v>
      </c>
      <c r="G280" s="411">
        <v>1490</v>
      </c>
      <c r="H280" s="413"/>
      <c r="I280" s="413">
        <v>53.4</v>
      </c>
      <c r="J280" s="413"/>
      <c r="K280" s="413">
        <v>78.7</v>
      </c>
      <c r="L280" s="413"/>
      <c r="M280" s="413">
        <v>106.1</v>
      </c>
      <c r="N280" s="413"/>
      <c r="O280" s="413">
        <v>134.5</v>
      </c>
      <c r="P280" s="413"/>
      <c r="Q280" s="413">
        <v>961</v>
      </c>
      <c r="R280" s="53" t="s">
        <v>222</v>
      </c>
      <c r="S280" s="53" t="s">
        <v>989</v>
      </c>
      <c r="T280" s="412">
        <v>94.526970954356841</v>
      </c>
      <c r="U280" s="412">
        <v>95.019709543568467</v>
      </c>
      <c r="V280" s="412">
        <v>95</v>
      </c>
      <c r="W280" s="412">
        <v>71.3</v>
      </c>
      <c r="X280" s="412">
        <v>78.900000000000006</v>
      </c>
      <c r="Y280" s="412">
        <v>83</v>
      </c>
      <c r="Z280" s="413">
        <v>352.6</v>
      </c>
      <c r="AA280" s="413">
        <v>729.88200000000006</v>
      </c>
      <c r="AB280" s="413">
        <v>1086.008</v>
      </c>
      <c r="AC280" s="411">
        <v>207</v>
      </c>
      <c r="AD280" s="411">
        <v>308</v>
      </c>
    </row>
    <row r="281" spans="1:30" ht="13.5" hidden="1" customHeight="1" outlineLevel="1">
      <c r="A281" s="410" t="s">
        <v>1197</v>
      </c>
      <c r="B281" s="31" t="s">
        <v>1060</v>
      </c>
      <c r="C281" s="31">
        <v>150</v>
      </c>
      <c r="D281" s="31">
        <v>4</v>
      </c>
      <c r="E281" s="31" t="s">
        <v>425</v>
      </c>
      <c r="F281" s="53">
        <v>125</v>
      </c>
      <c r="G281" s="411">
        <v>1488</v>
      </c>
      <c r="H281" s="413"/>
      <c r="I281" s="413">
        <v>57.6</v>
      </c>
      <c r="J281" s="413"/>
      <c r="K281" s="413">
        <v>95.6</v>
      </c>
      <c r="L281" s="413"/>
      <c r="M281" s="413">
        <v>128.19999999999999</v>
      </c>
      <c r="N281" s="413"/>
      <c r="O281" s="413">
        <v>164.8</v>
      </c>
      <c r="P281" s="413"/>
      <c r="Q281" s="413">
        <v>1100</v>
      </c>
      <c r="R281" s="53" t="s">
        <v>231</v>
      </c>
      <c r="S281" s="53" t="s">
        <v>194</v>
      </c>
      <c r="T281" s="412">
        <v>94.863390254060789</v>
      </c>
      <c r="U281" s="412">
        <v>95.379383590170747</v>
      </c>
      <c r="V281" s="412">
        <v>95.3</v>
      </c>
      <c r="W281" s="412">
        <v>73.7</v>
      </c>
      <c r="X281" s="412">
        <v>81.900000000000006</v>
      </c>
      <c r="Y281" s="412">
        <v>85</v>
      </c>
      <c r="Z281" s="413">
        <v>441.47</v>
      </c>
      <c r="AA281" s="413">
        <v>834.37829999999997</v>
      </c>
      <c r="AB281" s="413">
        <v>1138.9926</v>
      </c>
      <c r="AC281" s="411">
        <v>189</v>
      </c>
      <c r="AD281" s="411">
        <v>258</v>
      </c>
    </row>
    <row r="282" spans="1:30" ht="13.5" hidden="1" customHeight="1" outlineLevel="1">
      <c r="A282" s="410" t="s">
        <v>1198</v>
      </c>
      <c r="B282" s="31" t="s">
        <v>1060</v>
      </c>
      <c r="C282" s="31">
        <v>200</v>
      </c>
      <c r="D282" s="31">
        <v>4</v>
      </c>
      <c r="E282" s="31" t="s">
        <v>427</v>
      </c>
      <c r="F282" s="53">
        <v>150</v>
      </c>
      <c r="G282" s="411">
        <v>1490</v>
      </c>
      <c r="H282" s="413"/>
      <c r="I282" s="413">
        <v>85.7</v>
      </c>
      <c r="J282" s="413"/>
      <c r="K282" s="413">
        <v>124.86</v>
      </c>
      <c r="L282" s="413"/>
      <c r="M282" s="413">
        <v>1660.99</v>
      </c>
      <c r="N282" s="413"/>
      <c r="O282" s="413">
        <v>201.6</v>
      </c>
      <c r="P282" s="413"/>
      <c r="Q282" s="413">
        <v>1622</v>
      </c>
      <c r="R282" s="53" t="s">
        <v>213</v>
      </c>
      <c r="S282" s="53" t="s">
        <v>989</v>
      </c>
      <c r="T282" s="412">
        <v>95.074940482351735</v>
      </c>
      <c r="U282" s="412">
        <v>95.549425525307939</v>
      </c>
      <c r="V282" s="412">
        <v>95.5</v>
      </c>
      <c r="W282" s="412">
        <v>67.23</v>
      </c>
      <c r="X282" s="412">
        <v>77.8</v>
      </c>
      <c r="Y282" s="412">
        <v>82.91</v>
      </c>
      <c r="Z282" s="413">
        <v>528.70000000000005</v>
      </c>
      <c r="AA282" s="413">
        <v>1480.36</v>
      </c>
      <c r="AB282" s="413">
        <v>1861.0240000000003</v>
      </c>
      <c r="AC282" s="411">
        <v>280</v>
      </c>
      <c r="AD282" s="411">
        <v>352</v>
      </c>
    </row>
    <row r="283" spans="1:30" ht="13.5" hidden="1" customHeight="1" outlineLevel="1">
      <c r="A283" s="410" t="s">
        <v>1199</v>
      </c>
      <c r="B283" s="31" t="s">
        <v>1060</v>
      </c>
      <c r="C283" s="31">
        <v>250</v>
      </c>
      <c r="D283" s="31">
        <v>4</v>
      </c>
      <c r="E283" s="31" t="s">
        <v>432</v>
      </c>
      <c r="F283" s="53">
        <v>200</v>
      </c>
      <c r="G283" s="411">
        <v>1492</v>
      </c>
      <c r="H283" s="413"/>
      <c r="I283" s="413">
        <v>91.5</v>
      </c>
      <c r="J283" s="413"/>
      <c r="K283" s="413">
        <v>151.1</v>
      </c>
      <c r="L283" s="413"/>
      <c r="M283" s="413">
        <v>163.35</v>
      </c>
      <c r="N283" s="413"/>
      <c r="O283" s="413">
        <v>264.5</v>
      </c>
      <c r="P283" s="413"/>
      <c r="Q283" s="413">
        <v>2120</v>
      </c>
      <c r="R283" s="53" t="s">
        <v>213</v>
      </c>
      <c r="S283" s="53" t="s">
        <v>989</v>
      </c>
      <c r="T283" s="412">
        <v>95.542499741548639</v>
      </c>
      <c r="U283" s="412">
        <v>95.720769151245733</v>
      </c>
      <c r="V283" s="412">
        <v>95.8</v>
      </c>
      <c r="W283" s="412">
        <v>73.900000000000006</v>
      </c>
      <c r="X283" s="412">
        <v>76.7</v>
      </c>
      <c r="Y283" s="412">
        <v>84.2</v>
      </c>
      <c r="Z283" s="413">
        <v>704.3</v>
      </c>
      <c r="AA283" s="413">
        <v>1105.751</v>
      </c>
      <c r="AB283" s="413">
        <v>1612.8469999999998</v>
      </c>
      <c r="AC283" s="411">
        <v>157</v>
      </c>
      <c r="AD283" s="411">
        <v>229</v>
      </c>
    </row>
    <row r="284" spans="1:30" ht="13.5" hidden="1" customHeight="1" outlineLevel="1">
      <c r="A284" s="410" t="s">
        <v>1200</v>
      </c>
      <c r="B284" s="31" t="s">
        <v>1060</v>
      </c>
      <c r="C284" s="31">
        <v>100</v>
      </c>
      <c r="D284" s="31">
        <v>6</v>
      </c>
      <c r="E284" s="31" t="s">
        <v>423</v>
      </c>
      <c r="F284" s="53">
        <v>75</v>
      </c>
      <c r="G284" s="411">
        <v>992.6</v>
      </c>
      <c r="H284" s="413"/>
      <c r="I284" s="413">
        <v>48.6</v>
      </c>
      <c r="J284" s="413"/>
      <c r="K284" s="413">
        <v>62.467064245750102</v>
      </c>
      <c r="L284" s="413"/>
      <c r="M284" s="413">
        <v>82.638278057260166</v>
      </c>
      <c r="N284" s="413"/>
      <c r="O284" s="413">
        <v>105.18</v>
      </c>
      <c r="P284" s="413"/>
      <c r="Q284" s="413">
        <v>844.46</v>
      </c>
      <c r="R284" s="53" t="s">
        <v>213</v>
      </c>
      <c r="S284" s="53" t="s">
        <v>194</v>
      </c>
      <c r="T284" s="412">
        <v>93.260090569020008</v>
      </c>
      <c r="U284" s="412">
        <v>94.082682228661753</v>
      </c>
      <c r="V284" s="412">
        <v>94.1</v>
      </c>
      <c r="W284" s="412">
        <v>68.795603389054264</v>
      </c>
      <c r="X284" s="412">
        <v>77.324295855278223</v>
      </c>
      <c r="Y284" s="412">
        <v>80.98</v>
      </c>
      <c r="Z284" s="413">
        <v>396.83048286000002</v>
      </c>
      <c r="AA284" s="413">
        <v>905.3370002064612</v>
      </c>
      <c r="AB284" s="413">
        <v>1368.5492862392821</v>
      </c>
      <c r="AC284" s="411">
        <v>228.142</v>
      </c>
      <c r="AD284" s="411">
        <v>344.87</v>
      </c>
    </row>
    <row r="285" spans="1:30" ht="13.5" hidden="1" customHeight="1" outlineLevel="1">
      <c r="A285" s="410" t="s">
        <v>1201</v>
      </c>
      <c r="B285" s="31" t="s">
        <v>1060</v>
      </c>
      <c r="C285" s="31">
        <v>125</v>
      </c>
      <c r="D285" s="31">
        <v>6</v>
      </c>
      <c r="E285" s="31" t="s">
        <v>425</v>
      </c>
      <c r="F285" s="53">
        <v>100</v>
      </c>
      <c r="G285" s="411">
        <v>990.88</v>
      </c>
      <c r="H285" s="413"/>
      <c r="I285" s="413">
        <v>49.65</v>
      </c>
      <c r="J285" s="413"/>
      <c r="K285" s="413">
        <v>76.783438985736922</v>
      </c>
      <c r="L285" s="413"/>
      <c r="M285" s="413">
        <v>103.77234548335974</v>
      </c>
      <c r="N285" s="413"/>
      <c r="O285" s="413">
        <v>133.74</v>
      </c>
      <c r="P285" s="413"/>
      <c r="Q285" s="413">
        <v>949.37</v>
      </c>
      <c r="R285" s="53" t="s">
        <v>231</v>
      </c>
      <c r="S285" s="53" t="s">
        <v>194</v>
      </c>
      <c r="T285" s="412">
        <v>94.74911952549428</v>
      </c>
      <c r="U285" s="412">
        <v>94.926239075962542</v>
      </c>
      <c r="V285" s="412">
        <v>94.6</v>
      </c>
      <c r="W285" s="412">
        <v>72.813932276821348</v>
      </c>
      <c r="X285" s="412">
        <v>80.656025538707098</v>
      </c>
      <c r="Y285" s="412">
        <v>83.75</v>
      </c>
      <c r="Z285" s="413">
        <v>530.01205320000008</v>
      </c>
      <c r="AA285" s="413">
        <v>1169.84260382304</v>
      </c>
      <c r="AB285" s="413">
        <v>1415.0261796333605</v>
      </c>
      <c r="AC285" s="411">
        <v>220.72</v>
      </c>
      <c r="AD285" s="411">
        <v>266.98</v>
      </c>
    </row>
    <row r="286" spans="1:30" ht="13.5" hidden="1" customHeight="1" outlineLevel="1">
      <c r="A286" s="410" t="s">
        <v>1202</v>
      </c>
      <c r="B286" s="31" t="s">
        <v>1060</v>
      </c>
      <c r="C286" s="31">
        <v>150</v>
      </c>
      <c r="D286" s="31">
        <v>6</v>
      </c>
      <c r="E286" s="31" t="s">
        <v>427</v>
      </c>
      <c r="F286" s="53">
        <v>125</v>
      </c>
      <c r="G286" s="411">
        <v>994</v>
      </c>
      <c r="H286" s="413"/>
      <c r="I286" s="413">
        <v>70.62</v>
      </c>
      <c r="J286" s="413"/>
      <c r="K286" s="413">
        <v>90.204759806154712</v>
      </c>
      <c r="L286" s="413"/>
      <c r="M286" s="413">
        <v>113.9017376998039</v>
      </c>
      <c r="N286" s="413"/>
      <c r="O286" s="413">
        <v>140.9</v>
      </c>
      <c r="P286" s="413"/>
      <c r="Q286" s="413">
        <v>1296.53</v>
      </c>
      <c r="R286" s="53" t="s">
        <v>222</v>
      </c>
      <c r="S286" s="53" t="s">
        <v>194</v>
      </c>
      <c r="T286" s="412">
        <v>93.867702607883828</v>
      </c>
      <c r="U286" s="412">
        <v>94.704225434647313</v>
      </c>
      <c r="V286" s="412">
        <v>94.9</v>
      </c>
      <c r="W286" s="412">
        <v>62.437617119722375</v>
      </c>
      <c r="X286" s="412">
        <v>73.509543088490446</v>
      </c>
      <c r="Y286" s="412">
        <v>75.712434933487557</v>
      </c>
      <c r="Z286" s="413">
        <v>528.22715315999994</v>
      </c>
      <c r="AA286" s="413">
        <v>1675.1667708163079</v>
      </c>
      <c r="AB286" s="413">
        <v>2138.2635159916799</v>
      </c>
      <c r="AC286" s="411">
        <v>317.13</v>
      </c>
      <c r="AD286" s="411">
        <v>404.8</v>
      </c>
    </row>
    <row r="287" spans="1:30" ht="13.5" hidden="1" customHeight="1" outlineLevel="1">
      <c r="A287" s="410" t="s">
        <v>1203</v>
      </c>
      <c r="B287" s="31" t="s">
        <v>1060</v>
      </c>
      <c r="C287" s="31">
        <v>200</v>
      </c>
      <c r="D287" s="31">
        <v>6</v>
      </c>
      <c r="E287" s="31" t="s">
        <v>432</v>
      </c>
      <c r="F287" s="53">
        <v>150</v>
      </c>
      <c r="G287" s="411">
        <v>991</v>
      </c>
      <c r="H287" s="413"/>
      <c r="I287" s="413">
        <v>96.9</v>
      </c>
      <c r="J287" s="413"/>
      <c r="K287" s="413">
        <v>135</v>
      </c>
      <c r="L287" s="413"/>
      <c r="M287" s="413">
        <v>169.6</v>
      </c>
      <c r="N287" s="413"/>
      <c r="O287" s="413">
        <v>210.6</v>
      </c>
      <c r="P287" s="413"/>
      <c r="Q287" s="413">
        <v>1471.8</v>
      </c>
      <c r="R287" s="53" t="s">
        <v>222</v>
      </c>
      <c r="S287" s="53" t="s">
        <v>194</v>
      </c>
      <c r="T287" s="412">
        <v>95</v>
      </c>
      <c r="U287" s="412">
        <v>95.4</v>
      </c>
      <c r="V287" s="412">
        <v>95.2</v>
      </c>
      <c r="W287" s="412">
        <v>62.6</v>
      </c>
      <c r="X287" s="412">
        <v>74.400000000000006</v>
      </c>
      <c r="Y287" s="412">
        <v>80</v>
      </c>
      <c r="Z287" s="413">
        <v>794.5</v>
      </c>
      <c r="AA287" s="413">
        <v>1772.5</v>
      </c>
      <c r="AB287" s="413">
        <v>2735</v>
      </c>
      <c r="AC287" s="411">
        <v>223</v>
      </c>
      <c r="AD287" s="411">
        <v>344</v>
      </c>
    </row>
    <row r="288" spans="1:30" ht="13.5" hidden="1" customHeight="1" outlineLevel="1">
      <c r="A288" s="410" t="s">
        <v>1204</v>
      </c>
      <c r="B288" s="31" t="s">
        <v>1060</v>
      </c>
      <c r="C288" s="31">
        <v>250</v>
      </c>
      <c r="D288" s="31">
        <v>6</v>
      </c>
      <c r="E288" s="31" t="s">
        <v>432</v>
      </c>
      <c r="F288" s="53">
        <v>200</v>
      </c>
      <c r="G288" s="411">
        <v>989</v>
      </c>
      <c r="H288" s="413"/>
      <c r="I288" s="413">
        <v>99</v>
      </c>
      <c r="J288" s="413"/>
      <c r="K288" s="413">
        <v>156</v>
      </c>
      <c r="L288" s="413"/>
      <c r="M288" s="413">
        <v>208.7</v>
      </c>
      <c r="N288" s="413"/>
      <c r="O288" s="413">
        <v>268.5</v>
      </c>
      <c r="P288" s="413"/>
      <c r="Q288" s="413">
        <v>1717.5</v>
      </c>
      <c r="R288" s="53" t="s">
        <v>231</v>
      </c>
      <c r="S288" s="53" t="s">
        <v>194</v>
      </c>
      <c r="T288" s="412">
        <v>95.8</v>
      </c>
      <c r="U288" s="412">
        <v>95.9</v>
      </c>
      <c r="V288" s="412">
        <v>95.5</v>
      </c>
      <c r="W288" s="412">
        <v>71.900000000000006</v>
      </c>
      <c r="X288" s="412">
        <v>80.599999999999994</v>
      </c>
      <c r="Y288" s="412">
        <v>83.9</v>
      </c>
      <c r="Z288" s="413">
        <v>1062</v>
      </c>
      <c r="AA288" s="413">
        <v>1457.8</v>
      </c>
      <c r="AB288" s="413">
        <v>2197</v>
      </c>
      <c r="AC288" s="411">
        <v>137</v>
      </c>
      <c r="AD288" s="411">
        <v>207</v>
      </c>
    </row>
    <row r="289" spans="1:35" ht="13.5" hidden="1" customHeight="1" outlineLevel="1">
      <c r="A289" s="410" t="s">
        <v>1224</v>
      </c>
      <c r="B289" s="31" t="s">
        <v>1225</v>
      </c>
      <c r="C289" s="31">
        <v>5</v>
      </c>
      <c r="D289" s="31">
        <v>4</v>
      </c>
      <c r="E289" s="31" t="s">
        <v>215</v>
      </c>
      <c r="F289" s="53">
        <v>3</v>
      </c>
      <c r="G289" s="411">
        <v>1471</v>
      </c>
      <c r="H289" s="413">
        <v>6.16</v>
      </c>
      <c r="I289" s="413">
        <v>3.08</v>
      </c>
      <c r="J289" s="413">
        <v>7.26</v>
      </c>
      <c r="K289" s="413">
        <v>3.63</v>
      </c>
      <c r="L289" s="413">
        <v>8.3800000000000008</v>
      </c>
      <c r="M289" s="413">
        <v>4.1900000000000004</v>
      </c>
      <c r="N289" s="413">
        <v>10.06</v>
      </c>
      <c r="O289" s="413">
        <v>5.03</v>
      </c>
      <c r="P289" s="413">
        <v>97.4</v>
      </c>
      <c r="Q289" s="413">
        <v>48.7</v>
      </c>
      <c r="R289" s="53" t="s">
        <v>2205</v>
      </c>
      <c r="S289" s="53" t="s">
        <v>989</v>
      </c>
      <c r="T289" s="412">
        <v>84.360399777901179</v>
      </c>
      <c r="U289" s="412">
        <v>86.430416435313717</v>
      </c>
      <c r="V289" s="412">
        <v>86.7</v>
      </c>
      <c r="W289" s="412">
        <v>50.79</v>
      </c>
      <c r="X289" s="412">
        <v>64.3</v>
      </c>
      <c r="Y289" s="412">
        <v>71.3</v>
      </c>
      <c r="Z289" s="413">
        <v>10.709400240000001</v>
      </c>
      <c r="AA289" s="413">
        <v>39.503820720000007</v>
      </c>
      <c r="AB289" s="413">
        <v>54.4689537</v>
      </c>
      <c r="AC289" s="411">
        <v>368.87052341597803</v>
      </c>
      <c r="AD289" s="411">
        <v>508.60881542699724</v>
      </c>
    </row>
    <row r="290" spans="1:35" ht="13.5" hidden="1" customHeight="1" outlineLevel="1">
      <c r="A290" s="414" t="s">
        <v>1227</v>
      </c>
      <c r="B290" s="31" t="s">
        <v>1225</v>
      </c>
      <c r="C290" s="31">
        <v>1.5</v>
      </c>
      <c r="D290" s="31">
        <v>6</v>
      </c>
      <c r="E290" s="31" t="s">
        <v>212</v>
      </c>
      <c r="F290" s="53">
        <v>1</v>
      </c>
      <c r="G290" s="411">
        <v>976</v>
      </c>
      <c r="H290" s="413">
        <v>3</v>
      </c>
      <c r="I290" s="413">
        <v>1.5</v>
      </c>
      <c r="J290" s="413">
        <v>3.44</v>
      </c>
      <c r="K290" s="413">
        <v>1.72</v>
      </c>
      <c r="L290" s="413">
        <v>3.82</v>
      </c>
      <c r="M290" s="413">
        <v>1.91</v>
      </c>
      <c r="N290" s="413">
        <v>4.32</v>
      </c>
      <c r="O290" s="413">
        <v>2.16</v>
      </c>
      <c r="P290" s="413">
        <v>28.72</v>
      </c>
      <c r="Q290" s="413">
        <v>14.36</v>
      </c>
      <c r="R290" s="53" t="s">
        <v>193</v>
      </c>
      <c r="S290" s="53" t="s">
        <v>194</v>
      </c>
      <c r="T290" s="412">
        <v>74.900000000000006</v>
      </c>
      <c r="U290" s="412">
        <v>77.900000000000006</v>
      </c>
      <c r="V290" s="412">
        <v>78.900000000000006</v>
      </c>
      <c r="W290" s="412">
        <v>38.200000000000003</v>
      </c>
      <c r="X290" s="412">
        <v>49.4</v>
      </c>
      <c r="Y290" s="412">
        <v>57.6</v>
      </c>
      <c r="Z290" s="413">
        <v>5.4</v>
      </c>
      <c r="AA290" s="413">
        <v>16.100000000000001</v>
      </c>
      <c r="AB290" s="413">
        <v>27.9</v>
      </c>
      <c r="AC290" s="411">
        <v>299</v>
      </c>
      <c r="AD290" s="411">
        <v>518</v>
      </c>
    </row>
    <row r="291" spans="1:35" ht="13.5" hidden="1" customHeight="1" outlineLevel="1">
      <c r="A291" s="414" t="s">
        <v>1228</v>
      </c>
      <c r="B291" s="31" t="s">
        <v>1225</v>
      </c>
      <c r="C291" s="31">
        <v>2</v>
      </c>
      <c r="D291" s="31">
        <v>6</v>
      </c>
      <c r="E291" s="31" t="s">
        <v>215</v>
      </c>
      <c r="F291" s="53">
        <v>1.5</v>
      </c>
      <c r="G291" s="411">
        <v>967</v>
      </c>
      <c r="H291" s="413">
        <v>3.94</v>
      </c>
      <c r="I291" s="413">
        <v>1.97</v>
      </c>
      <c r="J291" s="413">
        <v>4.5599999999999996</v>
      </c>
      <c r="K291" s="413">
        <v>2.2799999999999998</v>
      </c>
      <c r="L291" s="413">
        <v>5.18</v>
      </c>
      <c r="M291" s="413">
        <v>2.59</v>
      </c>
      <c r="N291" s="413">
        <v>5.96</v>
      </c>
      <c r="O291" s="413">
        <v>2.98</v>
      </c>
      <c r="P291" s="413">
        <v>35.78</v>
      </c>
      <c r="Q291" s="413">
        <v>17.89</v>
      </c>
      <c r="R291" s="53" t="s">
        <v>210</v>
      </c>
      <c r="S291" s="53" t="s">
        <v>194</v>
      </c>
      <c r="T291" s="412">
        <v>78.8</v>
      </c>
      <c r="U291" s="412">
        <v>80.8</v>
      </c>
      <c r="V291" s="412">
        <v>81.099999999999994</v>
      </c>
      <c r="W291" s="412">
        <v>41.5</v>
      </c>
      <c r="X291" s="412">
        <v>53.5</v>
      </c>
      <c r="Y291" s="412">
        <v>61.8</v>
      </c>
      <c r="Z291" s="413">
        <v>8.1</v>
      </c>
      <c r="AA291" s="413">
        <v>21.1</v>
      </c>
      <c r="AB291" s="413">
        <v>30.7</v>
      </c>
      <c r="AC291" s="411">
        <v>260</v>
      </c>
      <c r="AD291" s="411">
        <v>377</v>
      </c>
    </row>
    <row r="292" spans="1:35" ht="13.5" hidden="1" customHeight="1" outlineLevel="1">
      <c r="A292" s="410" t="s">
        <v>1229</v>
      </c>
      <c r="B292" s="31" t="s">
        <v>1225</v>
      </c>
      <c r="C292" s="31">
        <v>7.5</v>
      </c>
      <c r="D292" s="31">
        <v>4</v>
      </c>
      <c r="E292" s="31" t="s">
        <v>221</v>
      </c>
      <c r="F292" s="53">
        <v>5</v>
      </c>
      <c r="G292" s="411">
        <v>1473</v>
      </c>
      <c r="H292" s="413">
        <v>8.24</v>
      </c>
      <c r="I292" s="413">
        <v>4.12</v>
      </c>
      <c r="J292" s="413">
        <v>10.32</v>
      </c>
      <c r="K292" s="413">
        <v>5.16</v>
      </c>
      <c r="L292" s="413">
        <v>12.4</v>
      </c>
      <c r="M292" s="413">
        <v>6.2</v>
      </c>
      <c r="N292" s="413">
        <v>14.86</v>
      </c>
      <c r="O292" s="413">
        <v>7.43</v>
      </c>
      <c r="P292" s="413">
        <v>134</v>
      </c>
      <c r="Q292" s="413">
        <v>67</v>
      </c>
      <c r="R292" s="53" t="s">
        <v>210</v>
      </c>
      <c r="S292" s="53" t="s">
        <v>989</v>
      </c>
      <c r="T292" s="412">
        <v>86.846093750000009</v>
      </c>
      <c r="U292" s="412">
        <v>88.20815972222222</v>
      </c>
      <c r="V292" s="412">
        <v>88.4</v>
      </c>
      <c r="W292" s="412">
        <v>57.55</v>
      </c>
      <c r="X292" s="412">
        <v>70.81</v>
      </c>
      <c r="Y292" s="412">
        <v>78.569999999999993</v>
      </c>
      <c r="Z292" s="413">
        <v>17.829999999999998</v>
      </c>
      <c r="AA292" s="413">
        <v>51.172099999999993</v>
      </c>
      <c r="AB292" s="413">
        <v>60.8003</v>
      </c>
      <c r="AC292" s="411">
        <v>287</v>
      </c>
      <c r="AD292" s="411">
        <v>341</v>
      </c>
    </row>
    <row r="293" spans="1:35" ht="13.5" hidden="1" customHeight="1" outlineLevel="1">
      <c r="A293" s="410" t="s">
        <v>1230</v>
      </c>
      <c r="B293" s="31" t="s">
        <v>1225</v>
      </c>
      <c r="C293" s="31">
        <v>10</v>
      </c>
      <c r="D293" s="31">
        <v>4</v>
      </c>
      <c r="E293" s="31" t="s">
        <v>224</v>
      </c>
      <c r="F293" s="53">
        <v>7.5</v>
      </c>
      <c r="G293" s="411">
        <v>1467</v>
      </c>
      <c r="H293" s="413">
        <v>16.579999999999998</v>
      </c>
      <c r="I293" s="413">
        <v>8.2899999999999991</v>
      </c>
      <c r="J293" s="413">
        <v>18.079999999999998</v>
      </c>
      <c r="K293" s="413">
        <v>9.0399999999999991</v>
      </c>
      <c r="L293" s="413">
        <v>20.84</v>
      </c>
      <c r="M293" s="413">
        <v>10.42</v>
      </c>
      <c r="N293" s="413">
        <v>24.88</v>
      </c>
      <c r="O293" s="413">
        <v>12.44</v>
      </c>
      <c r="P293" s="413">
        <v>164</v>
      </c>
      <c r="Q293" s="413">
        <v>82</v>
      </c>
      <c r="R293" s="53" t="s">
        <v>193</v>
      </c>
      <c r="S293" s="53" t="s">
        <v>989</v>
      </c>
      <c r="T293" s="412">
        <v>88.183865656898249</v>
      </c>
      <c r="U293" s="412">
        <v>89.659005597629232</v>
      </c>
      <c r="V293" s="412">
        <v>89.6</v>
      </c>
      <c r="W293" s="412">
        <v>49.8</v>
      </c>
      <c r="X293" s="412">
        <v>63.76</v>
      </c>
      <c r="Y293" s="412">
        <v>71.260000000000005</v>
      </c>
      <c r="Z293" s="413">
        <v>26.86</v>
      </c>
      <c r="AA293" s="413">
        <v>62.583800000000004</v>
      </c>
      <c r="AB293" s="413">
        <v>134.30000000000001</v>
      </c>
      <c r="AC293" s="411">
        <v>233</v>
      </c>
      <c r="AD293" s="411">
        <v>500</v>
      </c>
    </row>
    <row r="294" spans="1:35" ht="13.5" hidden="1" customHeight="1" outlineLevel="1">
      <c r="A294" s="414" t="s">
        <v>1231</v>
      </c>
      <c r="B294" s="31" t="s">
        <v>1225</v>
      </c>
      <c r="C294" s="31">
        <v>3</v>
      </c>
      <c r="D294" s="31">
        <v>6</v>
      </c>
      <c r="E294" s="31" t="s">
        <v>221</v>
      </c>
      <c r="F294" s="53">
        <v>2</v>
      </c>
      <c r="G294" s="411">
        <v>982</v>
      </c>
      <c r="H294" s="413">
        <v>5.34</v>
      </c>
      <c r="I294" s="413">
        <v>2.67</v>
      </c>
      <c r="J294" s="413">
        <v>5.98</v>
      </c>
      <c r="K294" s="413">
        <v>2.99</v>
      </c>
      <c r="L294" s="413">
        <v>6.66</v>
      </c>
      <c r="M294" s="413">
        <v>3.33</v>
      </c>
      <c r="N294" s="413">
        <v>7.52</v>
      </c>
      <c r="O294" s="413">
        <v>3.76</v>
      </c>
      <c r="P294" s="413">
        <v>63.14</v>
      </c>
      <c r="Q294" s="413">
        <v>31.57</v>
      </c>
      <c r="R294" s="53" t="s">
        <v>202</v>
      </c>
      <c r="S294" s="53" t="s">
        <v>194</v>
      </c>
      <c r="T294" s="412">
        <v>79.099999999999994</v>
      </c>
      <c r="U294" s="412">
        <v>81.7</v>
      </c>
      <c r="V294" s="412">
        <v>82.5</v>
      </c>
      <c r="W294" s="412">
        <v>41.9</v>
      </c>
      <c r="X294" s="412">
        <v>54.8</v>
      </c>
      <c r="Y294" s="412">
        <v>64.099999999999994</v>
      </c>
      <c r="Z294" s="413">
        <v>10.7</v>
      </c>
      <c r="AA294" s="413">
        <v>38.9</v>
      </c>
      <c r="AB294" s="413">
        <v>71.7</v>
      </c>
      <c r="AC294" s="411">
        <v>363</v>
      </c>
      <c r="AD294" s="411">
        <v>670</v>
      </c>
    </row>
    <row r="295" spans="1:35" ht="13.5" hidden="1" customHeight="1" outlineLevel="1">
      <c r="A295" s="414" t="s">
        <v>1232</v>
      </c>
      <c r="B295" s="31" t="s">
        <v>1225</v>
      </c>
      <c r="C295" s="31">
        <v>5</v>
      </c>
      <c r="D295" s="31">
        <v>6</v>
      </c>
      <c r="E295" s="31" t="s">
        <v>224</v>
      </c>
      <c r="F295" s="53">
        <v>3</v>
      </c>
      <c r="G295" s="411">
        <v>978</v>
      </c>
      <c r="H295" s="413">
        <v>7.42</v>
      </c>
      <c r="I295" s="413">
        <v>3.71</v>
      </c>
      <c r="J295" s="413">
        <v>8.4600000000000009</v>
      </c>
      <c r="K295" s="413">
        <v>4.2300000000000004</v>
      </c>
      <c r="L295" s="413">
        <v>9.52</v>
      </c>
      <c r="M295" s="413">
        <v>4.76</v>
      </c>
      <c r="N295" s="413">
        <v>10.86</v>
      </c>
      <c r="O295" s="413">
        <v>5.43</v>
      </c>
      <c r="P295" s="413">
        <v>87.4</v>
      </c>
      <c r="Q295" s="413">
        <v>43.7</v>
      </c>
      <c r="R295" s="53" t="s">
        <v>202</v>
      </c>
      <c r="S295" s="53" t="s">
        <v>194</v>
      </c>
      <c r="T295" s="412">
        <v>81.099999999999994</v>
      </c>
      <c r="U295" s="412">
        <v>83.6</v>
      </c>
      <c r="V295" s="412">
        <v>84.4</v>
      </c>
      <c r="W295" s="412">
        <v>45</v>
      </c>
      <c r="X295" s="412">
        <v>58.2</v>
      </c>
      <c r="Y295" s="412">
        <v>67.400000000000006</v>
      </c>
      <c r="Z295" s="413">
        <v>16.2</v>
      </c>
      <c r="AA295" s="413">
        <v>56.6</v>
      </c>
      <c r="AB295" s="413">
        <v>110.3</v>
      </c>
      <c r="AC295" s="411">
        <v>349</v>
      </c>
      <c r="AD295" s="411">
        <v>680</v>
      </c>
    </row>
    <row r="296" spans="1:35" ht="13.5" hidden="1" customHeight="1" outlineLevel="1">
      <c r="A296" s="410" t="s">
        <v>1233</v>
      </c>
      <c r="B296" s="31" t="s">
        <v>1225</v>
      </c>
      <c r="C296" s="31">
        <v>15</v>
      </c>
      <c r="D296" s="31">
        <v>4</v>
      </c>
      <c r="E296" s="31" t="s">
        <v>230</v>
      </c>
      <c r="F296" s="53">
        <v>10</v>
      </c>
      <c r="G296" s="411">
        <v>1479.26</v>
      </c>
      <c r="H296" s="413">
        <v>20.98</v>
      </c>
      <c r="I296" s="413">
        <v>10.49</v>
      </c>
      <c r="J296" s="413">
        <v>24.411548648682576</v>
      </c>
      <c r="K296" s="413">
        <v>12.205774324341288</v>
      </c>
      <c r="L296" s="413">
        <v>28.022544970689022</v>
      </c>
      <c r="M296" s="413">
        <v>14.011272485344511</v>
      </c>
      <c r="N296" s="413">
        <v>32.541679324152994</v>
      </c>
      <c r="O296" s="413">
        <v>16.270839662076497</v>
      </c>
      <c r="P296" s="413">
        <v>228</v>
      </c>
      <c r="Q296" s="413">
        <v>114</v>
      </c>
      <c r="R296" s="53" t="s">
        <v>213</v>
      </c>
      <c r="S296" s="53" t="s">
        <v>989</v>
      </c>
      <c r="T296" s="412">
        <v>87.96</v>
      </c>
      <c r="U296" s="412">
        <v>89.84</v>
      </c>
      <c r="V296" s="412">
        <v>90.4</v>
      </c>
      <c r="W296" s="412">
        <v>49.02</v>
      </c>
      <c r="X296" s="412">
        <v>62.709000000000003</v>
      </c>
      <c r="Y296" s="412">
        <v>71.564736567553467</v>
      </c>
      <c r="Z296" s="413">
        <v>35.520985920000001</v>
      </c>
      <c r="AA296" s="413">
        <v>92.354563392000003</v>
      </c>
      <c r="AB296" s="413">
        <v>131.427647904</v>
      </c>
      <c r="AC296" s="411">
        <v>260</v>
      </c>
      <c r="AD296" s="411">
        <v>370</v>
      </c>
    </row>
    <row r="297" spans="1:35" ht="13.5" hidden="1" customHeight="1" outlineLevel="1">
      <c r="A297" s="410" t="s">
        <v>1234</v>
      </c>
      <c r="B297" s="31" t="s">
        <v>1225</v>
      </c>
      <c r="C297" s="31">
        <v>20</v>
      </c>
      <c r="D297" s="31">
        <v>4</v>
      </c>
      <c r="E297" s="31" t="s">
        <v>233</v>
      </c>
      <c r="F297" s="53">
        <v>15</v>
      </c>
      <c r="G297" s="411">
        <v>1475</v>
      </c>
      <c r="H297" s="413">
        <v>25.2</v>
      </c>
      <c r="I297" s="413">
        <v>12.6</v>
      </c>
      <c r="J297" s="413">
        <v>31</v>
      </c>
      <c r="K297" s="413">
        <v>15.5</v>
      </c>
      <c r="L297" s="413">
        <v>37.200000000000003</v>
      </c>
      <c r="M297" s="413">
        <v>18.600000000000001</v>
      </c>
      <c r="N297" s="413">
        <v>42.6</v>
      </c>
      <c r="O297" s="413">
        <v>21.3</v>
      </c>
      <c r="P297" s="413">
        <v>337</v>
      </c>
      <c r="Q297" s="413">
        <v>168.5</v>
      </c>
      <c r="R297" s="53" t="s">
        <v>213</v>
      </c>
      <c r="S297" s="53" t="s">
        <v>989</v>
      </c>
      <c r="T297" s="412">
        <v>90.32062298603654</v>
      </c>
      <c r="U297" s="412">
        <v>91.303437164339428</v>
      </c>
      <c r="V297" s="412">
        <v>91.5</v>
      </c>
      <c r="W297" s="412">
        <v>56.8</v>
      </c>
      <c r="X297" s="412">
        <v>70.2</v>
      </c>
      <c r="Y297" s="412">
        <v>81.400000000000006</v>
      </c>
      <c r="Z297" s="413">
        <v>53.399488800000007</v>
      </c>
      <c r="AA297" s="413">
        <v>159.7559292</v>
      </c>
      <c r="AB297" s="413">
        <v>185.5705992</v>
      </c>
      <c r="AC297" s="411">
        <v>299.17127071823199</v>
      </c>
      <c r="AD297" s="411">
        <v>347.5138121546961</v>
      </c>
    </row>
    <row r="298" spans="1:35" ht="13.5" hidden="1" customHeight="1" outlineLevel="1">
      <c r="A298" s="414" t="s">
        <v>1235</v>
      </c>
      <c r="B298" s="31" t="s">
        <v>1225</v>
      </c>
      <c r="C298" s="31">
        <v>7.5</v>
      </c>
      <c r="D298" s="31">
        <v>6</v>
      </c>
      <c r="E298" s="31" t="s">
        <v>230</v>
      </c>
      <c r="F298" s="53">
        <v>5</v>
      </c>
      <c r="G298" s="411">
        <v>984</v>
      </c>
      <c r="H298" s="413">
        <v>11.44</v>
      </c>
      <c r="I298" s="413">
        <v>5.72</v>
      </c>
      <c r="J298" s="413">
        <v>13.009465020576116</v>
      </c>
      <c r="K298" s="413">
        <v>6.5047325102880578</v>
      </c>
      <c r="L298" s="413">
        <v>14.900617283950599</v>
      </c>
      <c r="M298" s="413">
        <v>7.4503086419752993</v>
      </c>
      <c r="N298" s="413">
        <v>17.239999999999998</v>
      </c>
      <c r="O298" s="413">
        <v>8.6199999999999992</v>
      </c>
      <c r="P298" s="413">
        <v>128.19999999999999</v>
      </c>
      <c r="Q298" s="413">
        <v>64.099999999999994</v>
      </c>
      <c r="R298" s="53" t="s">
        <v>210</v>
      </c>
      <c r="S298" s="53" t="s">
        <v>194</v>
      </c>
      <c r="T298" s="412">
        <v>84.566248636859328</v>
      </c>
      <c r="U298" s="412">
        <v>86.198146128680477</v>
      </c>
      <c r="V298" s="412">
        <v>86.5</v>
      </c>
      <c r="W298" s="412">
        <v>46.033307907449789</v>
      </c>
      <c r="X298" s="412">
        <v>59.154144419018564</v>
      </c>
      <c r="Y298" s="412">
        <v>67.849999999999994</v>
      </c>
      <c r="Z298" s="413">
        <v>26.707120020000001</v>
      </c>
      <c r="AA298" s="413">
        <v>67.961608314894008</v>
      </c>
      <c r="AB298" s="413">
        <v>101.39892257993401</v>
      </c>
      <c r="AC298" s="411">
        <v>254.47</v>
      </c>
      <c r="AD298" s="411">
        <v>379.67</v>
      </c>
    </row>
    <row r="299" spans="1:35" ht="13.5" hidden="1" customHeight="1" outlineLevel="1">
      <c r="A299" s="414" t="s">
        <v>1236</v>
      </c>
      <c r="B299" s="31" t="s">
        <v>1225</v>
      </c>
      <c r="C299" s="31">
        <v>10</v>
      </c>
      <c r="D299" s="31">
        <v>6</v>
      </c>
      <c r="E299" s="31" t="s">
        <v>233</v>
      </c>
      <c r="F299" s="53">
        <v>7.5</v>
      </c>
      <c r="G299" s="411">
        <v>982</v>
      </c>
      <c r="H299" s="413">
        <v>14.5</v>
      </c>
      <c r="I299" s="413">
        <v>7.25</v>
      </c>
      <c r="J299" s="413">
        <v>18.165000000000003</v>
      </c>
      <c r="K299" s="413">
        <v>9.0825000000000014</v>
      </c>
      <c r="L299" s="413">
        <v>21.230999999999998</v>
      </c>
      <c r="M299" s="413">
        <v>10.615499999999999</v>
      </c>
      <c r="N299" s="413">
        <v>25</v>
      </c>
      <c r="O299" s="413">
        <v>12.5</v>
      </c>
      <c r="P299" s="413">
        <v>169.7</v>
      </c>
      <c r="Q299" s="413">
        <v>84.85</v>
      </c>
      <c r="R299" s="53" t="s">
        <v>213</v>
      </c>
      <c r="S299" s="53" t="s">
        <v>194</v>
      </c>
      <c r="T299" s="412">
        <v>86.937548018878289</v>
      </c>
      <c r="U299" s="412">
        <v>88.125562506859836</v>
      </c>
      <c r="V299" s="412">
        <v>88</v>
      </c>
      <c r="W299" s="412">
        <v>49.148677379480844</v>
      </c>
      <c r="X299" s="412">
        <v>62.260679851668726</v>
      </c>
      <c r="Y299" s="412">
        <v>70.599999999999994</v>
      </c>
      <c r="Z299" s="413">
        <v>40.115997180000001</v>
      </c>
      <c r="AA299" s="413">
        <v>96.061766847228</v>
      </c>
      <c r="AB299" s="413">
        <v>140.61459331533601</v>
      </c>
      <c r="AC299" s="411">
        <v>239.46</v>
      </c>
      <c r="AD299" s="411">
        <v>350.52</v>
      </c>
      <c r="AE299" s="89"/>
      <c r="AF299" s="89"/>
      <c r="AG299" s="89"/>
      <c r="AH299" s="89"/>
      <c r="AI299" s="89"/>
    </row>
    <row r="300" spans="1:35" ht="13.5" hidden="1" customHeight="1" outlineLevel="1">
      <c r="A300" s="410" t="s">
        <v>1237</v>
      </c>
      <c r="B300" s="31" t="s">
        <v>1225</v>
      </c>
      <c r="C300" s="31">
        <v>25</v>
      </c>
      <c r="D300" s="31">
        <v>4</v>
      </c>
      <c r="E300" s="31" t="s">
        <v>298</v>
      </c>
      <c r="F300" s="53">
        <v>20</v>
      </c>
      <c r="G300" s="411">
        <v>1479.77</v>
      </c>
      <c r="H300" s="413">
        <v>24.12</v>
      </c>
      <c r="I300" s="413">
        <v>12.06</v>
      </c>
      <c r="J300" s="413">
        <v>34.571694374335124</v>
      </c>
      <c r="K300" s="413">
        <v>17.285847187167562</v>
      </c>
      <c r="L300" s="413">
        <v>42.832247971464923</v>
      </c>
      <c r="M300" s="413">
        <v>21.416123985732462</v>
      </c>
      <c r="N300" s="413">
        <v>55.939358795185747</v>
      </c>
      <c r="O300" s="413">
        <v>27.969679397592873</v>
      </c>
      <c r="P300" s="413">
        <v>384.8</v>
      </c>
      <c r="Q300" s="413">
        <v>192.4</v>
      </c>
      <c r="R300" s="53" t="s">
        <v>222</v>
      </c>
      <c r="S300" s="53" t="s">
        <v>989</v>
      </c>
      <c r="T300" s="412">
        <v>91.858999999999995</v>
      </c>
      <c r="U300" s="412">
        <v>92.57</v>
      </c>
      <c r="V300" s="412">
        <v>92.1</v>
      </c>
      <c r="W300" s="412">
        <v>66.55</v>
      </c>
      <c r="X300" s="412">
        <v>79.959999999999994</v>
      </c>
      <c r="Y300" s="412">
        <v>82.070241350612278</v>
      </c>
      <c r="Z300" s="413">
        <v>70.953464400000001</v>
      </c>
      <c r="AA300" s="413">
        <v>152.54994846</v>
      </c>
      <c r="AB300" s="413">
        <v>237.69410574</v>
      </c>
      <c r="AC300" s="411">
        <v>215</v>
      </c>
      <c r="AD300" s="411">
        <v>335</v>
      </c>
    </row>
    <row r="301" spans="1:35" ht="13.5" hidden="1" customHeight="1" outlineLevel="1">
      <c r="A301" s="410" t="s">
        <v>1238</v>
      </c>
      <c r="B301" s="31" t="s">
        <v>1225</v>
      </c>
      <c r="C301" s="31">
        <v>30</v>
      </c>
      <c r="D301" s="31">
        <v>4</v>
      </c>
      <c r="E301" s="31" t="s">
        <v>302</v>
      </c>
      <c r="F301" s="53">
        <v>25</v>
      </c>
      <c r="G301" s="411">
        <v>1475.6497999999999</v>
      </c>
      <c r="H301" s="413">
        <v>28.347999999999999</v>
      </c>
      <c r="I301" s="413">
        <v>14.173999999999999</v>
      </c>
      <c r="J301" s="413">
        <v>42.24</v>
      </c>
      <c r="K301" s="413">
        <v>21.12</v>
      </c>
      <c r="L301" s="413">
        <v>54.82</v>
      </c>
      <c r="M301" s="413">
        <v>27.41</v>
      </c>
      <c r="N301" s="413">
        <v>69.52</v>
      </c>
      <c r="O301" s="413">
        <v>34.76</v>
      </c>
      <c r="P301" s="413">
        <v>461.58</v>
      </c>
      <c r="Q301" s="413">
        <v>230.79</v>
      </c>
      <c r="R301" s="53" t="s">
        <v>222</v>
      </c>
      <c r="S301" s="53" t="s">
        <v>194</v>
      </c>
      <c r="T301" s="412">
        <v>93.08</v>
      </c>
      <c r="U301" s="412">
        <v>93.31</v>
      </c>
      <c r="V301" s="412">
        <v>92.6</v>
      </c>
      <c r="W301" s="412">
        <v>67.819999999999993</v>
      </c>
      <c r="X301" s="412">
        <v>78.22</v>
      </c>
      <c r="Y301" s="412">
        <v>82.87</v>
      </c>
      <c r="Z301" s="413">
        <v>88.989067986000009</v>
      </c>
      <c r="AA301" s="413">
        <v>179.08160041502643</v>
      </c>
      <c r="AB301" s="413">
        <v>278.26881559222198</v>
      </c>
      <c r="AC301" s="411">
        <v>201.24</v>
      </c>
      <c r="AD301" s="411">
        <v>312.7</v>
      </c>
    </row>
    <row r="302" spans="1:35" ht="13.5" hidden="1" customHeight="1" outlineLevel="1">
      <c r="A302" s="410" t="s">
        <v>1239</v>
      </c>
      <c r="B302" s="31" t="s">
        <v>1225</v>
      </c>
      <c r="C302" s="31">
        <v>15</v>
      </c>
      <c r="D302" s="31">
        <v>6</v>
      </c>
      <c r="E302" s="31" t="s">
        <v>298</v>
      </c>
      <c r="F302" s="53">
        <v>10</v>
      </c>
      <c r="G302" s="411">
        <v>989</v>
      </c>
      <c r="H302" s="413">
        <v>25.9</v>
      </c>
      <c r="I302" s="413">
        <v>12.95</v>
      </c>
      <c r="J302" s="413">
        <v>29.2</v>
      </c>
      <c r="K302" s="413">
        <v>14.6</v>
      </c>
      <c r="L302" s="413">
        <v>31.68</v>
      </c>
      <c r="M302" s="413">
        <v>15.84</v>
      </c>
      <c r="N302" s="413">
        <v>36.32</v>
      </c>
      <c r="O302" s="413">
        <v>18.16</v>
      </c>
      <c r="P302" s="413">
        <v>242</v>
      </c>
      <c r="Q302" s="413">
        <v>121</v>
      </c>
      <c r="R302" s="53" t="s">
        <v>210</v>
      </c>
      <c r="S302" s="53" t="s">
        <v>989</v>
      </c>
      <c r="T302" s="412">
        <v>86.242367906066534</v>
      </c>
      <c r="U302" s="412">
        <v>88.557534246575329</v>
      </c>
      <c r="V302" s="412">
        <v>89.1</v>
      </c>
      <c r="W302" s="412">
        <v>41.4</v>
      </c>
      <c r="X302" s="412">
        <v>55.8</v>
      </c>
      <c r="Y302" s="412">
        <v>64.5</v>
      </c>
      <c r="Z302" s="413">
        <v>72</v>
      </c>
      <c r="AA302" s="413">
        <v>159.12</v>
      </c>
      <c r="AB302" s="413">
        <v>242.64</v>
      </c>
      <c r="AC302" s="411">
        <v>221</v>
      </c>
      <c r="AD302" s="411">
        <v>337</v>
      </c>
    </row>
    <row r="303" spans="1:35" ht="13.5" hidden="1" customHeight="1" outlineLevel="1">
      <c r="A303" s="410" t="s">
        <v>1240</v>
      </c>
      <c r="B303" s="31" t="s">
        <v>1225</v>
      </c>
      <c r="C303" s="31">
        <v>20</v>
      </c>
      <c r="D303" s="31">
        <v>6</v>
      </c>
      <c r="E303" s="31" t="s">
        <v>302</v>
      </c>
      <c r="F303" s="53">
        <v>15</v>
      </c>
      <c r="G303" s="411">
        <v>985</v>
      </c>
      <c r="H303" s="413">
        <v>26.12</v>
      </c>
      <c r="I303" s="413">
        <v>13.06</v>
      </c>
      <c r="J303" s="413">
        <v>33.1</v>
      </c>
      <c r="K303" s="413">
        <v>16.55</v>
      </c>
      <c r="L303" s="413">
        <v>39.9</v>
      </c>
      <c r="M303" s="413">
        <v>19.95</v>
      </c>
      <c r="N303" s="413">
        <v>48.22</v>
      </c>
      <c r="O303" s="413">
        <v>24.11</v>
      </c>
      <c r="P303" s="413">
        <v>322</v>
      </c>
      <c r="Q303" s="413">
        <v>161</v>
      </c>
      <c r="R303" s="53" t="s">
        <v>213</v>
      </c>
      <c r="S303" s="53" t="s">
        <v>989</v>
      </c>
      <c r="T303" s="412">
        <v>89.451700680272111</v>
      </c>
      <c r="U303" s="412">
        <v>90.436507936507937</v>
      </c>
      <c r="V303" s="412">
        <v>90.3</v>
      </c>
      <c r="W303" s="412">
        <v>53.2</v>
      </c>
      <c r="X303" s="412">
        <v>65.430000000000007</v>
      </c>
      <c r="Y303" s="412">
        <v>72.3</v>
      </c>
      <c r="Z303" s="413">
        <v>108.5</v>
      </c>
      <c r="AA303" s="413">
        <v>244.125</v>
      </c>
      <c r="AB303" s="413">
        <v>310.31</v>
      </c>
      <c r="AC303" s="411">
        <v>225</v>
      </c>
      <c r="AD303" s="411">
        <v>286</v>
      </c>
    </row>
    <row r="304" spans="1:35" ht="13.5" hidden="1" customHeight="1" outlineLevel="1">
      <c r="A304" s="410" t="s">
        <v>1241</v>
      </c>
      <c r="B304" s="31" t="s">
        <v>1225</v>
      </c>
      <c r="C304" s="31">
        <v>40</v>
      </c>
      <c r="D304" s="31">
        <v>4</v>
      </c>
      <c r="E304" s="31" t="s">
        <v>312</v>
      </c>
      <c r="F304" s="53">
        <v>30</v>
      </c>
      <c r="G304" s="411">
        <v>1487</v>
      </c>
      <c r="H304" s="413">
        <v>33.200000000000003</v>
      </c>
      <c r="I304" s="413">
        <v>16.600000000000001</v>
      </c>
      <c r="J304" s="413">
        <v>49</v>
      </c>
      <c r="K304" s="413">
        <v>24.5</v>
      </c>
      <c r="L304" s="413">
        <v>63.4</v>
      </c>
      <c r="M304" s="413">
        <v>31.7</v>
      </c>
      <c r="N304" s="413">
        <v>79.8</v>
      </c>
      <c r="O304" s="413">
        <v>39.9</v>
      </c>
      <c r="P304" s="413">
        <v>675</v>
      </c>
      <c r="Q304" s="413">
        <v>337.5</v>
      </c>
      <c r="R304" s="53" t="s">
        <v>213</v>
      </c>
      <c r="S304" s="53" t="s">
        <v>194</v>
      </c>
      <c r="T304" s="412">
        <v>92.902105263157907</v>
      </c>
      <c r="U304" s="412">
        <v>93.293684210526322</v>
      </c>
      <c r="V304" s="412">
        <v>93</v>
      </c>
      <c r="W304" s="412">
        <v>69.400000000000006</v>
      </c>
      <c r="X304" s="412">
        <v>80.099999999999994</v>
      </c>
      <c r="Y304" s="412">
        <v>85.1</v>
      </c>
      <c r="Z304" s="413">
        <v>105.99</v>
      </c>
      <c r="AA304" s="413">
        <v>198.11</v>
      </c>
      <c r="AB304" s="413">
        <v>342.89</v>
      </c>
      <c r="AC304" s="411">
        <v>187</v>
      </c>
      <c r="AD304" s="411">
        <v>324</v>
      </c>
    </row>
    <row r="305" spans="1:30" ht="13.5" hidden="1" customHeight="1" outlineLevel="1">
      <c r="A305" s="410" t="s">
        <v>1242</v>
      </c>
      <c r="B305" s="31" t="s">
        <v>1225</v>
      </c>
      <c r="C305" s="31">
        <v>50</v>
      </c>
      <c r="D305" s="31">
        <v>4</v>
      </c>
      <c r="E305" s="31" t="s">
        <v>322</v>
      </c>
      <c r="F305" s="53">
        <v>40</v>
      </c>
      <c r="G305" s="411">
        <v>1485</v>
      </c>
      <c r="H305" s="413">
        <v>39</v>
      </c>
      <c r="I305" s="413">
        <v>19.5</v>
      </c>
      <c r="J305" s="413">
        <v>61.8</v>
      </c>
      <c r="K305" s="413">
        <v>30.9</v>
      </c>
      <c r="L305" s="413">
        <v>81.8</v>
      </c>
      <c r="M305" s="413">
        <v>40.9</v>
      </c>
      <c r="N305" s="413">
        <v>104.4</v>
      </c>
      <c r="O305" s="413">
        <v>52.2</v>
      </c>
      <c r="P305" s="413">
        <v>953.8</v>
      </c>
      <c r="Q305" s="413">
        <v>476.9</v>
      </c>
      <c r="R305" s="53" t="s">
        <v>210</v>
      </c>
      <c r="S305" s="53" t="s">
        <v>989</v>
      </c>
      <c r="T305" s="412">
        <v>93.696842105263158</v>
      </c>
      <c r="U305" s="412">
        <v>93.893684210526317</v>
      </c>
      <c r="V305" s="412">
        <v>93.5</v>
      </c>
      <c r="W305" s="412">
        <v>73.3</v>
      </c>
      <c r="X305" s="412">
        <v>82.7</v>
      </c>
      <c r="Y305" s="412">
        <v>86.8</v>
      </c>
      <c r="Z305" s="413">
        <v>141.54</v>
      </c>
      <c r="AA305" s="413">
        <v>335.37</v>
      </c>
      <c r="AB305" s="413">
        <v>584.44000000000005</v>
      </c>
      <c r="AC305" s="411">
        <v>237</v>
      </c>
      <c r="AD305" s="411">
        <v>413</v>
      </c>
    </row>
    <row r="306" spans="1:30" ht="13.5" hidden="1" customHeight="1" outlineLevel="1">
      <c r="A306" s="410" t="s">
        <v>1243</v>
      </c>
      <c r="B306" s="31" t="s">
        <v>1225</v>
      </c>
      <c r="C306" s="31">
        <v>25</v>
      </c>
      <c r="D306" s="31">
        <v>6</v>
      </c>
      <c r="E306" s="31" t="s">
        <v>312</v>
      </c>
      <c r="F306" s="53">
        <v>20</v>
      </c>
      <c r="G306" s="411">
        <v>989</v>
      </c>
      <c r="H306" s="413">
        <v>36.6</v>
      </c>
      <c r="I306" s="413">
        <v>18.3</v>
      </c>
      <c r="J306" s="413">
        <v>41.642038216560508</v>
      </c>
      <c r="K306" s="413">
        <v>20.821019108280254</v>
      </c>
      <c r="L306" s="413">
        <v>55.164968152866244</v>
      </c>
      <c r="M306" s="413">
        <v>27.582484076433122</v>
      </c>
      <c r="N306" s="413">
        <v>65.682802547770706</v>
      </c>
      <c r="O306" s="413">
        <v>32.841401273885353</v>
      </c>
      <c r="P306" s="413">
        <v>379.45962417470793</v>
      </c>
      <c r="Q306" s="413">
        <v>189.72981208735396</v>
      </c>
      <c r="R306" s="53" t="s">
        <v>222</v>
      </c>
      <c r="S306" s="53" t="s">
        <v>194</v>
      </c>
      <c r="T306" s="412">
        <v>89.922413793103459</v>
      </c>
      <c r="U306" s="412">
        <v>91.2</v>
      </c>
      <c r="V306" s="412">
        <v>91.2</v>
      </c>
      <c r="W306" s="412">
        <v>50.396499999999996</v>
      </c>
      <c r="X306" s="412">
        <v>63.205999999999989</v>
      </c>
      <c r="Y306" s="412">
        <v>70.779499999999999</v>
      </c>
      <c r="Z306" s="413">
        <v>106.28268420000001</v>
      </c>
      <c r="AA306" s="413">
        <v>240.61558882199998</v>
      </c>
      <c r="AB306" s="413">
        <v>305.72475944640001</v>
      </c>
      <c r="AC306" s="411">
        <v>226.39208882720331</v>
      </c>
      <c r="AD306" s="411">
        <v>287.65246356696736</v>
      </c>
    </row>
    <row r="307" spans="1:30" ht="13.5" hidden="1" customHeight="1" outlineLevel="1">
      <c r="A307" s="410" t="s">
        <v>1244</v>
      </c>
      <c r="B307" s="31" t="s">
        <v>1225</v>
      </c>
      <c r="C307" s="31">
        <v>30</v>
      </c>
      <c r="D307" s="31">
        <v>6</v>
      </c>
      <c r="E307" s="31" t="s">
        <v>322</v>
      </c>
      <c r="F307" s="53">
        <v>25</v>
      </c>
      <c r="G307" s="411">
        <v>988</v>
      </c>
      <c r="H307" s="413">
        <v>40.596342857142851</v>
      </c>
      <c r="I307" s="413">
        <v>20.298171428571425</v>
      </c>
      <c r="J307" s="413">
        <v>57.368681318681325</v>
      </c>
      <c r="K307" s="413">
        <v>28.684340659340663</v>
      </c>
      <c r="L307" s="413">
        <v>68.275274725274741</v>
      </c>
      <c r="M307" s="413">
        <v>34.137637362637371</v>
      </c>
      <c r="N307" s="413">
        <v>81.777637362637378</v>
      </c>
      <c r="O307" s="413">
        <v>40.888818681318689</v>
      </c>
      <c r="P307" s="413">
        <v>465.96320000000003</v>
      </c>
      <c r="Q307" s="413">
        <v>232.98160000000001</v>
      </c>
      <c r="R307" s="53" t="s">
        <v>222</v>
      </c>
      <c r="S307" s="53" t="s">
        <v>194</v>
      </c>
      <c r="T307" s="412">
        <v>90.913719185423375</v>
      </c>
      <c r="U307" s="412">
        <v>91.837599142550914</v>
      </c>
      <c r="V307" s="412">
        <v>91.7</v>
      </c>
      <c r="W307" s="412">
        <v>50.670731707317074</v>
      </c>
      <c r="X307" s="412">
        <v>63.201219512195117</v>
      </c>
      <c r="Y307" s="412">
        <v>70.426829268292693</v>
      </c>
      <c r="Z307" s="413">
        <v>132.98242860000002</v>
      </c>
      <c r="AA307" s="413">
        <v>249.48521440920001</v>
      </c>
      <c r="AB307" s="413">
        <v>342.14970135359999</v>
      </c>
      <c r="AC307" s="411">
        <v>187.60765391014974</v>
      </c>
      <c r="AD307" s="411">
        <v>257.28940654464776</v>
      </c>
    </row>
    <row r="308" spans="1:30" ht="13.5" hidden="1" customHeight="1" outlineLevel="1">
      <c r="A308" s="410" t="s">
        <v>1245</v>
      </c>
      <c r="B308" s="31" t="s">
        <v>1225</v>
      </c>
      <c r="C308" s="31">
        <v>60</v>
      </c>
      <c r="D308" s="31">
        <v>4</v>
      </c>
      <c r="E308" s="31" t="s">
        <v>340</v>
      </c>
      <c r="F308" s="53">
        <v>50</v>
      </c>
      <c r="G308" s="411">
        <v>1486</v>
      </c>
      <c r="H308" s="413">
        <v>53</v>
      </c>
      <c r="I308" s="413">
        <v>26.5</v>
      </c>
      <c r="J308" s="413">
        <v>80.599999999999994</v>
      </c>
      <c r="K308" s="413">
        <v>40.299999999999997</v>
      </c>
      <c r="L308" s="413">
        <v>105.6</v>
      </c>
      <c r="M308" s="413">
        <v>52.8</v>
      </c>
      <c r="N308" s="413">
        <v>134</v>
      </c>
      <c r="O308" s="413">
        <v>67</v>
      </c>
      <c r="P308" s="413">
        <v>970.4</v>
      </c>
      <c r="Q308" s="413">
        <v>485.2</v>
      </c>
      <c r="R308" s="53" t="s">
        <v>222</v>
      </c>
      <c r="S308" s="53" t="s">
        <v>989</v>
      </c>
      <c r="T308" s="412">
        <v>94</v>
      </c>
      <c r="U308" s="412">
        <v>94.3</v>
      </c>
      <c r="V308" s="412">
        <v>93.9</v>
      </c>
      <c r="W308" s="412">
        <v>70.099999999999994</v>
      </c>
      <c r="X308" s="412">
        <v>80.099999999999994</v>
      </c>
      <c r="Y308" s="412">
        <v>84.5</v>
      </c>
      <c r="Z308" s="413">
        <v>176.72</v>
      </c>
      <c r="AA308" s="413">
        <v>420.56</v>
      </c>
      <c r="AB308" s="413">
        <v>534.14</v>
      </c>
      <c r="AC308" s="411">
        <v>238</v>
      </c>
      <c r="AD308" s="411">
        <v>302</v>
      </c>
    </row>
    <row r="309" spans="1:30" ht="13.5" hidden="1" customHeight="1" outlineLevel="1">
      <c r="A309" s="410" t="s">
        <v>1246</v>
      </c>
      <c r="B309" s="31" t="s">
        <v>1225</v>
      </c>
      <c r="C309" s="31">
        <v>75</v>
      </c>
      <c r="D309" s="31">
        <v>4</v>
      </c>
      <c r="E309" s="31" t="s">
        <v>343</v>
      </c>
      <c r="F309" s="53">
        <v>60</v>
      </c>
      <c r="G309" s="411">
        <v>1486</v>
      </c>
      <c r="H309" s="413">
        <v>58.2</v>
      </c>
      <c r="I309" s="413">
        <v>29.1</v>
      </c>
      <c r="J309" s="413">
        <v>93.96</v>
      </c>
      <c r="K309" s="413">
        <v>46.98</v>
      </c>
      <c r="L309" s="413">
        <v>125.4</v>
      </c>
      <c r="M309" s="413">
        <v>62.7</v>
      </c>
      <c r="N309" s="413">
        <v>163</v>
      </c>
      <c r="O309" s="413">
        <v>81.5</v>
      </c>
      <c r="P309" s="413">
        <v>1170</v>
      </c>
      <c r="Q309" s="413">
        <v>585</v>
      </c>
      <c r="R309" s="53" t="s">
        <v>222</v>
      </c>
      <c r="S309" s="53" t="s">
        <v>989</v>
      </c>
      <c r="T309" s="412">
        <v>94.1</v>
      </c>
      <c r="U309" s="412">
        <v>94.6</v>
      </c>
      <c r="V309" s="412">
        <v>94.2</v>
      </c>
      <c r="W309" s="412">
        <v>73</v>
      </c>
      <c r="X309" s="412">
        <v>81.7</v>
      </c>
      <c r="Y309" s="412">
        <v>84</v>
      </c>
      <c r="Z309" s="413">
        <v>213.3</v>
      </c>
      <c r="AA309" s="413">
        <v>494.83</v>
      </c>
      <c r="AB309" s="413">
        <v>635.34</v>
      </c>
      <c r="AC309" s="411">
        <v>238</v>
      </c>
      <c r="AD309" s="411">
        <v>148</v>
      </c>
    </row>
    <row r="310" spans="1:30" ht="13.5" hidden="1" customHeight="1" outlineLevel="1">
      <c r="A310" s="410" t="s">
        <v>1247</v>
      </c>
      <c r="B310" s="31" t="s">
        <v>1225</v>
      </c>
      <c r="C310" s="31">
        <v>40</v>
      </c>
      <c r="D310" s="31">
        <v>6</v>
      </c>
      <c r="E310" s="31" t="s">
        <v>340</v>
      </c>
      <c r="F310" s="53">
        <v>30</v>
      </c>
      <c r="G310" s="411">
        <v>989</v>
      </c>
      <c r="H310" s="413">
        <v>32</v>
      </c>
      <c r="I310" s="413">
        <v>16</v>
      </c>
      <c r="J310" s="413">
        <v>50.8</v>
      </c>
      <c r="K310" s="413">
        <v>25.4</v>
      </c>
      <c r="L310" s="413">
        <v>65.48</v>
      </c>
      <c r="M310" s="413">
        <v>32.74</v>
      </c>
      <c r="N310" s="413">
        <v>80.8</v>
      </c>
      <c r="O310" s="413">
        <v>40.4</v>
      </c>
      <c r="P310" s="413">
        <v>540</v>
      </c>
      <c r="Q310" s="413">
        <v>270</v>
      </c>
      <c r="R310" s="53" t="s">
        <v>231</v>
      </c>
      <c r="S310" s="53" t="s">
        <v>194</v>
      </c>
      <c r="T310" s="412">
        <v>91.337411962577534</v>
      </c>
      <c r="U310" s="412">
        <v>92.306612004625251</v>
      </c>
      <c r="V310" s="412">
        <v>92.2</v>
      </c>
      <c r="W310" s="412">
        <v>67.400000000000006</v>
      </c>
      <c r="X310" s="412">
        <v>77.7</v>
      </c>
      <c r="Y310" s="412">
        <v>84.1</v>
      </c>
      <c r="Z310" s="413">
        <v>216.05</v>
      </c>
      <c r="AA310" s="413">
        <v>535.80399999999997</v>
      </c>
      <c r="AB310" s="413">
        <v>555.24850000000004</v>
      </c>
      <c r="AC310" s="411">
        <v>248</v>
      </c>
      <c r="AD310" s="411">
        <v>257</v>
      </c>
    </row>
    <row r="311" spans="1:30" ht="13.5" hidden="1" customHeight="1" outlineLevel="1">
      <c r="A311" s="410" t="s">
        <v>1248</v>
      </c>
      <c r="B311" s="31" t="s">
        <v>1225</v>
      </c>
      <c r="C311" s="31">
        <v>50</v>
      </c>
      <c r="D311" s="31">
        <v>6</v>
      </c>
      <c r="E311" s="31" t="s">
        <v>343</v>
      </c>
      <c r="F311" s="53">
        <v>40</v>
      </c>
      <c r="G311" s="411">
        <v>989</v>
      </c>
      <c r="H311" s="413">
        <v>94</v>
      </c>
      <c r="I311" s="413">
        <v>47</v>
      </c>
      <c r="J311" s="413">
        <v>76.2</v>
      </c>
      <c r="K311" s="413">
        <v>38.1</v>
      </c>
      <c r="L311" s="413">
        <v>95.6</v>
      </c>
      <c r="M311" s="413">
        <v>47.8</v>
      </c>
      <c r="N311" s="413">
        <v>109.4</v>
      </c>
      <c r="O311" s="413">
        <v>54.7</v>
      </c>
      <c r="P311" s="413">
        <v>728</v>
      </c>
      <c r="Q311" s="413">
        <v>364</v>
      </c>
      <c r="R311" s="53" t="s">
        <v>222</v>
      </c>
      <c r="S311" s="53" t="s">
        <v>194</v>
      </c>
      <c r="T311" s="412">
        <v>93.097030752916226</v>
      </c>
      <c r="U311" s="412">
        <v>93.29406150583246</v>
      </c>
      <c r="V311" s="412">
        <v>92.9</v>
      </c>
      <c r="W311" s="412">
        <v>59.7</v>
      </c>
      <c r="X311" s="412">
        <v>71.400000000000006</v>
      </c>
      <c r="Y311" s="412">
        <v>82.6</v>
      </c>
      <c r="Z311" s="413">
        <v>288.2</v>
      </c>
      <c r="AA311" s="413">
        <v>619.63</v>
      </c>
      <c r="AB311" s="413">
        <v>714.73599999999988</v>
      </c>
      <c r="AC311" s="411">
        <v>215</v>
      </c>
      <c r="AD311" s="411">
        <v>248</v>
      </c>
    </row>
    <row r="312" spans="1:30" ht="13.5" hidden="1" customHeight="1" outlineLevel="1">
      <c r="A312" s="414" t="s">
        <v>1998</v>
      </c>
      <c r="B312" s="31" t="s">
        <v>1856</v>
      </c>
      <c r="C312" s="31">
        <v>125</v>
      </c>
      <c r="D312" s="31">
        <v>4</v>
      </c>
      <c r="E312" s="31" t="s">
        <v>378</v>
      </c>
      <c r="F312" s="53">
        <v>100</v>
      </c>
      <c r="G312" s="411">
        <v>1488</v>
      </c>
      <c r="H312" s="413"/>
      <c r="I312" s="413">
        <v>67.5</v>
      </c>
      <c r="J312" s="413"/>
      <c r="K312" s="413">
        <v>95.3</v>
      </c>
      <c r="L312" s="413"/>
      <c r="M312" s="413">
        <v>120</v>
      </c>
      <c r="N312" s="413"/>
      <c r="O312" s="413">
        <v>148.69999999999999</v>
      </c>
      <c r="P312" s="413"/>
      <c r="Q312" s="413">
        <v>862.5</v>
      </c>
      <c r="R312" s="53" t="s">
        <v>231</v>
      </c>
      <c r="S312" s="53" t="s">
        <v>194</v>
      </c>
      <c r="T312" s="412">
        <v>94.3</v>
      </c>
      <c r="U312" s="412">
        <v>95</v>
      </c>
      <c r="V312" s="412">
        <v>95</v>
      </c>
      <c r="W312" s="412">
        <v>60.3</v>
      </c>
      <c r="X312" s="412">
        <v>71.3</v>
      </c>
      <c r="Y312" s="412">
        <v>76.8</v>
      </c>
      <c r="Z312" s="413">
        <v>354.99</v>
      </c>
      <c r="AA312" s="413">
        <v>613.58000000000004</v>
      </c>
      <c r="AB312" s="413">
        <v>986.42</v>
      </c>
      <c r="AC312" s="411">
        <v>173</v>
      </c>
      <c r="AD312" s="411">
        <v>278</v>
      </c>
    </row>
    <row r="313" spans="1:30" ht="13.5" hidden="1" customHeight="1" outlineLevel="1">
      <c r="A313" s="414" t="s">
        <v>1999</v>
      </c>
      <c r="B313" s="31" t="s">
        <v>1856</v>
      </c>
      <c r="C313" s="31">
        <v>150</v>
      </c>
      <c r="D313" s="31">
        <v>4</v>
      </c>
      <c r="E313" s="31" t="s">
        <v>383</v>
      </c>
      <c r="F313" s="53">
        <v>125</v>
      </c>
      <c r="G313" s="411">
        <v>1488</v>
      </c>
      <c r="H313" s="413"/>
      <c r="I313" s="413">
        <v>86.6</v>
      </c>
      <c r="J313" s="413"/>
      <c r="K313" s="413">
        <v>122.42</v>
      </c>
      <c r="L313" s="413"/>
      <c r="M313" s="413">
        <v>151.46</v>
      </c>
      <c r="N313" s="413"/>
      <c r="O313" s="413">
        <v>186.36</v>
      </c>
      <c r="P313" s="413"/>
      <c r="Q313" s="413">
        <v>1012.3</v>
      </c>
      <c r="R313" s="53" t="s">
        <v>231</v>
      </c>
      <c r="S313" s="53" t="s">
        <v>194</v>
      </c>
      <c r="T313" s="412">
        <v>94.5</v>
      </c>
      <c r="U313" s="412">
        <v>95.3</v>
      </c>
      <c r="V313" s="412">
        <v>95.3</v>
      </c>
      <c r="W313" s="412">
        <v>58.3</v>
      </c>
      <c r="X313" s="412">
        <v>70.2</v>
      </c>
      <c r="Y313" s="412">
        <v>75.400000000000006</v>
      </c>
      <c r="Z313" s="413">
        <v>441.21</v>
      </c>
      <c r="AA313" s="413">
        <v>841.5</v>
      </c>
      <c r="AB313" s="413">
        <v>1066.23</v>
      </c>
      <c r="AC313" s="411">
        <v>191</v>
      </c>
      <c r="AD313" s="411">
        <v>242</v>
      </c>
    </row>
    <row r="314" spans="1:30" ht="13.5" hidden="1" customHeight="1" outlineLevel="1">
      <c r="A314" s="414" t="s">
        <v>2091</v>
      </c>
      <c r="B314" s="31" t="s">
        <v>1856</v>
      </c>
      <c r="C314" s="31">
        <v>100</v>
      </c>
      <c r="D314" s="31">
        <v>6</v>
      </c>
      <c r="E314" s="31" t="s">
        <v>378</v>
      </c>
      <c r="F314" s="53">
        <v>75</v>
      </c>
      <c r="G314" s="411">
        <v>992</v>
      </c>
      <c r="H314" s="413"/>
      <c r="I314" s="413">
        <v>72.7</v>
      </c>
      <c r="J314" s="413"/>
      <c r="K314" s="413">
        <v>86.09</v>
      </c>
      <c r="L314" s="413"/>
      <c r="M314" s="413">
        <v>100.6</v>
      </c>
      <c r="N314" s="413"/>
      <c r="O314" s="413">
        <v>118.3</v>
      </c>
      <c r="P314" s="413"/>
      <c r="Q314" s="413">
        <v>782</v>
      </c>
      <c r="R314" s="53" t="s">
        <v>213</v>
      </c>
      <c r="S314" s="53" t="s">
        <v>989</v>
      </c>
      <c r="T314" s="412">
        <v>92.751890866954582</v>
      </c>
      <c r="U314" s="412">
        <v>93.872010955440842</v>
      </c>
      <c r="V314" s="412">
        <v>94.1</v>
      </c>
      <c r="W314" s="412">
        <v>50.12</v>
      </c>
      <c r="X314" s="412">
        <v>63.6</v>
      </c>
      <c r="Y314" s="412">
        <v>71.900000000000006</v>
      </c>
      <c r="Z314" s="413">
        <v>538.4</v>
      </c>
      <c r="AA314" s="413">
        <v>1066.0319999999999</v>
      </c>
      <c r="AB314" s="413">
        <v>1685.1919999999998</v>
      </c>
      <c r="AC314" s="411">
        <v>198</v>
      </c>
      <c r="AD314" s="411">
        <v>313</v>
      </c>
    </row>
    <row r="315" spans="1:30" ht="13.5" hidden="1" customHeight="1" outlineLevel="1">
      <c r="A315" s="414" t="s">
        <v>2046</v>
      </c>
      <c r="B315" s="31" t="s">
        <v>1856</v>
      </c>
      <c r="C315" s="31">
        <v>125</v>
      </c>
      <c r="D315" s="31">
        <v>6</v>
      </c>
      <c r="E315" s="31" t="s">
        <v>383</v>
      </c>
      <c r="F315" s="53">
        <v>100</v>
      </c>
      <c r="G315" s="411">
        <v>991</v>
      </c>
      <c r="H315" s="413"/>
      <c r="I315" s="413">
        <v>75.180602782071105</v>
      </c>
      <c r="J315" s="413"/>
      <c r="K315" s="413">
        <v>100</v>
      </c>
      <c r="L315" s="413"/>
      <c r="M315" s="413">
        <v>121.9</v>
      </c>
      <c r="N315" s="413"/>
      <c r="O315" s="413">
        <v>147.80000000000001</v>
      </c>
      <c r="P315" s="413"/>
      <c r="Q315" s="413">
        <v>926.29858343337321</v>
      </c>
      <c r="R315" s="53" t="s">
        <v>222</v>
      </c>
      <c r="S315" s="53" t="s">
        <v>194</v>
      </c>
      <c r="T315" s="412">
        <v>93.952941176470574</v>
      </c>
      <c r="U315" s="412">
        <v>94.669683257918535</v>
      </c>
      <c r="V315" s="412">
        <v>94.6</v>
      </c>
      <c r="W315" s="412">
        <v>57</v>
      </c>
      <c r="X315" s="412">
        <v>69.7</v>
      </c>
      <c r="Y315" s="412">
        <v>76.7</v>
      </c>
      <c r="Z315" s="413">
        <v>530.2333218</v>
      </c>
      <c r="AA315" s="413">
        <v>965.28627903272729</v>
      </c>
      <c r="AB315" s="413">
        <v>1453.852041409091</v>
      </c>
      <c r="AC315" s="411">
        <v>182.0493430620013</v>
      </c>
      <c r="AD315" s="411">
        <v>274.1909988745432</v>
      </c>
    </row>
    <row r="316" spans="1:30" ht="13.5" hidden="1" customHeight="1" outlineLevel="1">
      <c r="A316" s="414" t="s">
        <v>2000</v>
      </c>
      <c r="B316" s="31" t="s">
        <v>1856</v>
      </c>
      <c r="C316" s="31">
        <v>200</v>
      </c>
      <c r="D316" s="31">
        <v>4</v>
      </c>
      <c r="E316" s="31" t="s">
        <v>388</v>
      </c>
      <c r="F316" s="53">
        <v>150</v>
      </c>
      <c r="G316" s="411">
        <v>1491</v>
      </c>
      <c r="H316" s="413"/>
      <c r="I316" s="413">
        <v>115.6</v>
      </c>
      <c r="J316" s="413"/>
      <c r="K316" s="413">
        <v>149.4</v>
      </c>
      <c r="L316" s="413"/>
      <c r="M316" s="413">
        <v>183.4</v>
      </c>
      <c r="N316" s="413"/>
      <c r="O316" s="413">
        <v>224.4</v>
      </c>
      <c r="P316" s="413"/>
      <c r="Q316" s="413">
        <v>1469.11</v>
      </c>
      <c r="R316" s="53" t="s">
        <v>222</v>
      </c>
      <c r="S316" s="53" t="s">
        <v>989</v>
      </c>
      <c r="T316" s="412">
        <v>94.6</v>
      </c>
      <c r="U316" s="412">
        <v>95.4</v>
      </c>
      <c r="V316" s="412">
        <v>95.5</v>
      </c>
      <c r="W316" s="412">
        <v>56.8</v>
      </c>
      <c r="X316" s="412">
        <v>68.8</v>
      </c>
      <c r="Y316" s="412">
        <v>74.900000000000006</v>
      </c>
      <c r="Z316" s="413">
        <v>528.76</v>
      </c>
      <c r="AA316" s="413">
        <v>1218.23</v>
      </c>
      <c r="AB316" s="413">
        <v>1773.78</v>
      </c>
      <c r="AC316" s="411">
        <v>230</v>
      </c>
      <c r="AD316" s="411">
        <v>335</v>
      </c>
    </row>
    <row r="317" spans="1:30" ht="13.5" hidden="1" customHeight="1" outlineLevel="1">
      <c r="A317" s="414" t="s">
        <v>2001</v>
      </c>
      <c r="B317" s="31" t="s">
        <v>1856</v>
      </c>
      <c r="C317" s="31">
        <v>250</v>
      </c>
      <c r="D317" s="31">
        <v>4</v>
      </c>
      <c r="E317" s="31" t="s">
        <v>400</v>
      </c>
      <c r="F317" s="53">
        <v>200</v>
      </c>
      <c r="G317" s="411">
        <v>1489</v>
      </c>
      <c r="H317" s="413"/>
      <c r="I317" s="413">
        <v>133.80000000000001</v>
      </c>
      <c r="J317" s="413"/>
      <c r="K317" s="413">
        <v>183.2</v>
      </c>
      <c r="L317" s="413"/>
      <c r="M317" s="413">
        <v>231</v>
      </c>
      <c r="N317" s="413"/>
      <c r="O317" s="413">
        <v>287.39999999999998</v>
      </c>
      <c r="P317" s="413"/>
      <c r="Q317" s="413">
        <v>2128</v>
      </c>
      <c r="R317" s="53" t="s">
        <v>213</v>
      </c>
      <c r="S317" s="53" t="s">
        <v>989</v>
      </c>
      <c r="T317" s="412">
        <v>95.2</v>
      </c>
      <c r="U317" s="412">
        <v>95.8</v>
      </c>
      <c r="V317" s="412">
        <v>95.8</v>
      </c>
      <c r="W317" s="412">
        <v>61.5</v>
      </c>
      <c r="X317" s="412">
        <v>72.7</v>
      </c>
      <c r="Y317" s="412">
        <v>77.900000000000006</v>
      </c>
      <c r="Z317" s="413">
        <v>705.77</v>
      </c>
      <c r="AA317" s="413">
        <v>1696.39</v>
      </c>
      <c r="AB317" s="413">
        <v>2337.84</v>
      </c>
      <c r="AC317" s="411">
        <v>240</v>
      </c>
      <c r="AD317" s="411">
        <v>331</v>
      </c>
    </row>
    <row r="318" spans="1:30" ht="13.5" hidden="1" customHeight="1" outlineLevel="1">
      <c r="A318" s="414" t="s">
        <v>2047</v>
      </c>
      <c r="B318" s="31" t="s">
        <v>1856</v>
      </c>
      <c r="C318" s="31">
        <v>150</v>
      </c>
      <c r="D318" s="31">
        <v>6</v>
      </c>
      <c r="E318" s="31" t="s">
        <v>388</v>
      </c>
      <c r="F318" s="53">
        <v>125</v>
      </c>
      <c r="G318" s="411">
        <v>990</v>
      </c>
      <c r="H318" s="413"/>
      <c r="I318" s="413">
        <v>84.525895806861499</v>
      </c>
      <c r="J318" s="413"/>
      <c r="K318" s="413">
        <v>115.93701657458564</v>
      </c>
      <c r="L318" s="413"/>
      <c r="M318" s="413">
        <v>144.75535911602213</v>
      </c>
      <c r="N318" s="413"/>
      <c r="O318" s="413">
        <v>178.22928176795583</v>
      </c>
      <c r="P318" s="413"/>
      <c r="Q318" s="413">
        <v>1147.2158267246525</v>
      </c>
      <c r="R318" s="53" t="s">
        <v>222</v>
      </c>
      <c r="S318" s="53" t="s">
        <v>194</v>
      </c>
      <c r="T318" s="412">
        <v>94.442890052356034</v>
      </c>
      <c r="U318" s="412">
        <v>95.039120418848171</v>
      </c>
      <c r="V318" s="412">
        <v>94.9</v>
      </c>
      <c r="W318" s="412">
        <v>61.021921182266006</v>
      </c>
      <c r="X318" s="412">
        <v>72.848645320197036</v>
      </c>
      <c r="Y318" s="412">
        <v>79.010467980295559</v>
      </c>
      <c r="Z318" s="413">
        <v>662.64756661969284</v>
      </c>
      <c r="AA318" s="413">
        <v>1187.1506128310541</v>
      </c>
      <c r="AB318" s="413">
        <v>1779.438554369076</v>
      </c>
      <c r="AC318" s="411">
        <v>179.15264050345249</v>
      </c>
      <c r="AD318" s="411">
        <v>268.534684801813</v>
      </c>
    </row>
    <row r="319" spans="1:30" ht="13.5" hidden="1" customHeight="1" outlineLevel="1">
      <c r="A319" s="414" t="s">
        <v>2048</v>
      </c>
      <c r="B319" s="31" t="s">
        <v>1856</v>
      </c>
      <c r="C319" s="31">
        <v>200</v>
      </c>
      <c r="D319" s="31">
        <v>6</v>
      </c>
      <c r="E319" s="31" t="s">
        <v>400</v>
      </c>
      <c r="F319" s="53">
        <v>150</v>
      </c>
      <c r="G319" s="411">
        <v>991</v>
      </c>
      <c r="H319" s="413"/>
      <c r="I319" s="413">
        <v>117.26645489199491</v>
      </c>
      <c r="J319" s="413"/>
      <c r="K319" s="413">
        <v>151.63314917127073</v>
      </c>
      <c r="L319" s="413"/>
      <c r="M319" s="413">
        <v>183.45801104972375</v>
      </c>
      <c r="N319" s="413"/>
      <c r="O319" s="413">
        <v>221.31602209944754</v>
      </c>
      <c r="P319" s="413"/>
      <c r="Q319" s="413">
        <v>1604.7937238850516</v>
      </c>
      <c r="R319" s="53" t="s">
        <v>213</v>
      </c>
      <c r="S319" s="53" t="s">
        <v>989</v>
      </c>
      <c r="T319" s="412">
        <v>94.325146198830396</v>
      </c>
      <c r="U319" s="412">
        <v>95.120467836257305</v>
      </c>
      <c r="V319" s="412">
        <v>95.2</v>
      </c>
      <c r="W319" s="412">
        <v>56.052709359605906</v>
      </c>
      <c r="X319" s="412">
        <v>68.962721674876846</v>
      </c>
      <c r="Y319" s="412">
        <v>76.128325123152706</v>
      </c>
      <c r="Z319" s="413">
        <v>794.2660620773288</v>
      </c>
      <c r="AA319" s="413">
        <v>1736.2004674254206</v>
      </c>
      <c r="AB319" s="413">
        <v>2457.5239959515179</v>
      </c>
      <c r="AC319" s="411">
        <v>218.59179817963644</v>
      </c>
      <c r="AD319" s="411">
        <v>309.40815846066658</v>
      </c>
    </row>
    <row r="320" spans="1:30" ht="13.5" hidden="1" customHeight="1" outlineLevel="1">
      <c r="A320" s="414" t="s">
        <v>2049</v>
      </c>
      <c r="B320" s="31" t="s">
        <v>1856</v>
      </c>
      <c r="C320" s="31">
        <v>250</v>
      </c>
      <c r="D320" s="31">
        <v>6</v>
      </c>
      <c r="E320" s="31" t="s">
        <v>400</v>
      </c>
      <c r="F320" s="53">
        <v>200</v>
      </c>
      <c r="G320" s="411">
        <v>990</v>
      </c>
      <c r="H320" s="413"/>
      <c r="I320" s="413">
        <v>141.99801980198021</v>
      </c>
      <c r="J320" s="413"/>
      <c r="K320" s="413">
        <v>194.30991525423732</v>
      </c>
      <c r="L320" s="413"/>
      <c r="M320" s="413">
        <v>238.97189265536724</v>
      </c>
      <c r="N320" s="413"/>
      <c r="O320" s="413">
        <v>292.12166666666673</v>
      </c>
      <c r="P320" s="413"/>
      <c r="Q320" s="413">
        <v>1920.7509710832974</v>
      </c>
      <c r="R320" s="53" t="s">
        <v>222</v>
      </c>
      <c r="S320" s="53" t="s">
        <v>194</v>
      </c>
      <c r="T320" s="412">
        <v>95.3</v>
      </c>
      <c r="U320" s="412">
        <v>95.8</v>
      </c>
      <c r="V320" s="412">
        <v>95.7</v>
      </c>
      <c r="W320" s="412">
        <v>58.204939759036144</v>
      </c>
      <c r="X320" s="412">
        <v>70.698674698795173</v>
      </c>
      <c r="Y320" s="412">
        <v>77.143855421686737</v>
      </c>
      <c r="Z320" s="413">
        <v>1061.0566931999999</v>
      </c>
      <c r="AA320" s="413">
        <v>2048.3332654702708</v>
      </c>
      <c r="AB320" s="413">
        <v>3294.4769361355934</v>
      </c>
      <c r="AC320" s="411">
        <v>193.04654299788464</v>
      </c>
      <c r="AD320" s="411">
        <v>310.49018937903384</v>
      </c>
    </row>
    <row r="321" spans="1:30" ht="13.5" customHeight="1" outlineLevel="1">
      <c r="A321" s="414" t="s">
        <v>1991</v>
      </c>
      <c r="B321" s="31" t="s">
        <v>1856</v>
      </c>
      <c r="C321" s="31">
        <v>125</v>
      </c>
      <c r="D321" s="31">
        <v>2</v>
      </c>
      <c r="E321" s="31" t="s">
        <v>409</v>
      </c>
      <c r="F321" s="53">
        <v>100</v>
      </c>
      <c r="G321" s="411">
        <v>2976</v>
      </c>
      <c r="H321" s="413"/>
      <c r="I321" s="413">
        <v>56.3</v>
      </c>
      <c r="J321" s="413"/>
      <c r="K321" s="413">
        <v>85.468345085398667</v>
      </c>
      <c r="L321" s="413"/>
      <c r="M321" s="413">
        <v>109.54517266684346</v>
      </c>
      <c r="N321" s="413"/>
      <c r="O321" s="413">
        <v>137</v>
      </c>
      <c r="P321" s="413"/>
      <c r="Q321" s="413">
        <v>872.04</v>
      </c>
      <c r="R321" s="53" t="s">
        <v>231</v>
      </c>
      <c r="S321" s="53" t="s">
        <v>194</v>
      </c>
      <c r="T321" s="412">
        <v>93.76</v>
      </c>
      <c r="U321" s="412">
        <v>94.66</v>
      </c>
      <c r="V321" s="412">
        <v>94.7</v>
      </c>
      <c r="W321" s="412">
        <v>67.349999999999994</v>
      </c>
      <c r="X321" s="412">
        <v>78.08</v>
      </c>
      <c r="Y321" s="412">
        <v>83.2</v>
      </c>
      <c r="Z321" s="413">
        <v>178.33511598000001</v>
      </c>
      <c r="AA321" s="413">
        <v>268.55485115428201</v>
      </c>
      <c r="AB321" s="413">
        <v>538.87521995676605</v>
      </c>
      <c r="AC321" s="411">
        <v>150.59</v>
      </c>
      <c r="AD321" s="411">
        <v>302.17</v>
      </c>
    </row>
    <row r="322" spans="1:30" ht="13.5" customHeight="1" outlineLevel="1">
      <c r="A322" s="414" t="s">
        <v>1992</v>
      </c>
      <c r="B322" s="31" t="s">
        <v>1856</v>
      </c>
      <c r="C322" s="31">
        <v>150</v>
      </c>
      <c r="D322" s="31">
        <v>2</v>
      </c>
      <c r="E322" s="31" t="s">
        <v>411</v>
      </c>
      <c r="F322" s="53">
        <v>125</v>
      </c>
      <c r="G322" s="411">
        <v>2979</v>
      </c>
      <c r="H322" s="413"/>
      <c r="I322" s="413">
        <v>65.7</v>
      </c>
      <c r="J322" s="413"/>
      <c r="K322" s="413">
        <v>99.2</v>
      </c>
      <c r="L322" s="413"/>
      <c r="M322" s="413">
        <v>129.6</v>
      </c>
      <c r="N322" s="413"/>
      <c r="O322" s="413">
        <v>163.5</v>
      </c>
      <c r="P322" s="413"/>
      <c r="Q322" s="413">
        <v>1129.18</v>
      </c>
      <c r="R322" s="53" t="s">
        <v>231</v>
      </c>
      <c r="S322" s="53" t="s">
        <v>194</v>
      </c>
      <c r="T322" s="412">
        <v>94.2</v>
      </c>
      <c r="U322" s="412">
        <v>95</v>
      </c>
      <c r="V322" s="412">
        <v>95</v>
      </c>
      <c r="W322" s="412">
        <v>70</v>
      </c>
      <c r="X322" s="412">
        <v>79.7</v>
      </c>
      <c r="Y322" s="412">
        <v>84.2</v>
      </c>
      <c r="Z322" s="413">
        <v>220.53</v>
      </c>
      <c r="AA322" s="413">
        <v>403.33</v>
      </c>
      <c r="AB322" s="413">
        <v>689.03</v>
      </c>
      <c r="AC322" s="411">
        <v>183</v>
      </c>
      <c r="AD322" s="411">
        <v>312</v>
      </c>
    </row>
    <row r="323" spans="1:30" ht="13.5" hidden="1" customHeight="1" outlineLevel="1">
      <c r="A323" s="414" t="s">
        <v>2015</v>
      </c>
      <c r="B323" s="31" t="s">
        <v>1856</v>
      </c>
      <c r="C323" s="31">
        <v>125</v>
      </c>
      <c r="D323" s="31">
        <v>4</v>
      </c>
      <c r="E323" s="31" t="s">
        <v>409</v>
      </c>
      <c r="F323" s="53">
        <v>100</v>
      </c>
      <c r="G323" s="411">
        <v>1488</v>
      </c>
      <c r="H323" s="413"/>
      <c r="I323" s="413">
        <v>67.5</v>
      </c>
      <c r="J323" s="413"/>
      <c r="K323" s="413">
        <v>95.3</v>
      </c>
      <c r="L323" s="413"/>
      <c r="M323" s="413">
        <v>120</v>
      </c>
      <c r="N323" s="413"/>
      <c r="O323" s="413">
        <v>148.69999999999999</v>
      </c>
      <c r="P323" s="413"/>
      <c r="Q323" s="413">
        <v>862.5</v>
      </c>
      <c r="R323" s="53" t="s">
        <v>231</v>
      </c>
      <c r="S323" s="53" t="s">
        <v>194</v>
      </c>
      <c r="T323" s="412">
        <v>94.3</v>
      </c>
      <c r="U323" s="412">
        <v>95</v>
      </c>
      <c r="V323" s="412">
        <v>95</v>
      </c>
      <c r="W323" s="412">
        <v>60.3</v>
      </c>
      <c r="X323" s="412">
        <v>71.3</v>
      </c>
      <c r="Y323" s="412">
        <v>76.8</v>
      </c>
      <c r="Z323" s="413">
        <v>354.99</v>
      </c>
      <c r="AA323" s="413">
        <v>613.58000000000004</v>
      </c>
      <c r="AB323" s="413">
        <v>986.42</v>
      </c>
      <c r="AC323" s="411">
        <v>173</v>
      </c>
      <c r="AD323" s="411">
        <v>278</v>
      </c>
    </row>
    <row r="324" spans="1:30" ht="13.5" hidden="1" customHeight="1" outlineLevel="1">
      <c r="A324" s="414" t="s">
        <v>2021</v>
      </c>
      <c r="B324" s="31" t="s">
        <v>1856</v>
      </c>
      <c r="C324" s="31">
        <v>150</v>
      </c>
      <c r="D324" s="31">
        <v>4</v>
      </c>
      <c r="E324" s="31" t="s">
        <v>411</v>
      </c>
      <c r="F324" s="53">
        <v>125</v>
      </c>
      <c r="G324" s="411">
        <v>1488</v>
      </c>
      <c r="H324" s="413"/>
      <c r="I324" s="413">
        <v>86.6</v>
      </c>
      <c r="J324" s="413"/>
      <c r="K324" s="413">
        <v>122.42</v>
      </c>
      <c r="L324" s="413"/>
      <c r="M324" s="413">
        <v>151.46</v>
      </c>
      <c r="N324" s="413"/>
      <c r="O324" s="413">
        <v>186.36</v>
      </c>
      <c r="P324" s="413"/>
      <c r="Q324" s="413">
        <v>1012.3</v>
      </c>
      <c r="R324" s="53" t="s">
        <v>231</v>
      </c>
      <c r="S324" s="53" t="s">
        <v>194</v>
      </c>
      <c r="T324" s="412">
        <v>94.5</v>
      </c>
      <c r="U324" s="412">
        <v>95.3</v>
      </c>
      <c r="V324" s="412">
        <v>95.3</v>
      </c>
      <c r="W324" s="412">
        <v>58.3</v>
      </c>
      <c r="X324" s="412">
        <v>70.2</v>
      </c>
      <c r="Y324" s="412">
        <v>75.400000000000006</v>
      </c>
      <c r="Z324" s="413">
        <v>441.21</v>
      </c>
      <c r="AA324" s="413">
        <v>841.5</v>
      </c>
      <c r="AB324" s="413">
        <v>1066.23</v>
      </c>
      <c r="AC324" s="411">
        <v>191</v>
      </c>
      <c r="AD324" s="411">
        <v>242</v>
      </c>
    </row>
    <row r="325" spans="1:30" ht="13.5" hidden="1" customHeight="1" outlineLevel="1">
      <c r="A325" s="414" t="s">
        <v>2050</v>
      </c>
      <c r="B325" s="31" t="s">
        <v>1856</v>
      </c>
      <c r="C325" s="31">
        <v>100</v>
      </c>
      <c r="D325" s="31">
        <v>6</v>
      </c>
      <c r="E325" s="31" t="s">
        <v>409</v>
      </c>
      <c r="F325" s="53">
        <v>75</v>
      </c>
      <c r="G325" s="411">
        <v>992</v>
      </c>
      <c r="H325" s="413"/>
      <c r="I325" s="413">
        <v>72.7</v>
      </c>
      <c r="J325" s="413"/>
      <c r="K325" s="413">
        <v>86.09</v>
      </c>
      <c r="L325" s="413"/>
      <c r="M325" s="413">
        <v>100.6</v>
      </c>
      <c r="N325" s="413"/>
      <c r="O325" s="413">
        <v>118.3</v>
      </c>
      <c r="P325" s="413"/>
      <c r="Q325" s="413">
        <v>782</v>
      </c>
      <c r="R325" s="53" t="s">
        <v>213</v>
      </c>
      <c r="S325" s="53" t="s">
        <v>989</v>
      </c>
      <c r="T325" s="412">
        <v>92.751890866954582</v>
      </c>
      <c r="U325" s="412">
        <v>93.872010955440842</v>
      </c>
      <c r="V325" s="412">
        <v>94.1</v>
      </c>
      <c r="W325" s="412">
        <v>50.12</v>
      </c>
      <c r="X325" s="412">
        <v>63.6</v>
      </c>
      <c r="Y325" s="412">
        <v>71.900000000000006</v>
      </c>
      <c r="Z325" s="413">
        <v>538.4</v>
      </c>
      <c r="AA325" s="413">
        <v>1066.0319999999999</v>
      </c>
      <c r="AB325" s="413">
        <v>1685.1919999999998</v>
      </c>
      <c r="AC325" s="411">
        <v>198</v>
      </c>
      <c r="AD325" s="411">
        <v>313</v>
      </c>
    </row>
    <row r="326" spans="1:30" ht="13.5" hidden="1" customHeight="1" outlineLevel="1">
      <c r="A326" s="414" t="s">
        <v>2051</v>
      </c>
      <c r="B326" s="31" t="s">
        <v>1856</v>
      </c>
      <c r="C326" s="31">
        <v>125</v>
      </c>
      <c r="D326" s="31">
        <v>6</v>
      </c>
      <c r="E326" s="31" t="s">
        <v>411</v>
      </c>
      <c r="F326" s="53">
        <v>100</v>
      </c>
      <c r="G326" s="411">
        <v>991</v>
      </c>
      <c r="H326" s="413"/>
      <c r="I326" s="413">
        <v>75.180602782071105</v>
      </c>
      <c r="J326" s="413"/>
      <c r="K326" s="413">
        <v>100</v>
      </c>
      <c r="L326" s="413"/>
      <c r="M326" s="413">
        <v>121.9</v>
      </c>
      <c r="N326" s="413"/>
      <c r="O326" s="413">
        <v>147.80000000000001</v>
      </c>
      <c r="P326" s="413"/>
      <c r="Q326" s="413">
        <v>926.29858343337321</v>
      </c>
      <c r="R326" s="53" t="s">
        <v>222</v>
      </c>
      <c r="S326" s="53" t="s">
        <v>194</v>
      </c>
      <c r="T326" s="412">
        <v>93.952941176470574</v>
      </c>
      <c r="U326" s="412">
        <v>94.669683257918535</v>
      </c>
      <c r="V326" s="412">
        <v>94.6</v>
      </c>
      <c r="W326" s="412">
        <v>57</v>
      </c>
      <c r="X326" s="412">
        <v>69.7</v>
      </c>
      <c r="Y326" s="412">
        <v>76.7</v>
      </c>
      <c r="Z326" s="413">
        <v>530.2333218</v>
      </c>
      <c r="AA326" s="413">
        <v>965.28627903272729</v>
      </c>
      <c r="AB326" s="413">
        <v>1453.852041409091</v>
      </c>
      <c r="AC326" s="411">
        <v>182.0493430620013</v>
      </c>
      <c r="AD326" s="411">
        <v>274.1909988745432</v>
      </c>
    </row>
    <row r="327" spans="1:30" ht="13.5" customHeight="1" outlineLevel="1">
      <c r="A327" s="414" t="s">
        <v>1993</v>
      </c>
      <c r="B327" s="31" t="s">
        <v>1856</v>
      </c>
      <c r="C327" s="31">
        <v>200</v>
      </c>
      <c r="D327" s="31">
        <v>2</v>
      </c>
      <c r="E327" s="31" t="s">
        <v>413</v>
      </c>
      <c r="F327" s="53">
        <v>150</v>
      </c>
      <c r="G327" s="411">
        <v>2979</v>
      </c>
      <c r="H327" s="413"/>
      <c r="I327" s="413">
        <v>86.7</v>
      </c>
      <c r="J327" s="413"/>
      <c r="K327" s="413">
        <v>124.3</v>
      </c>
      <c r="L327" s="413"/>
      <c r="M327" s="413">
        <v>159.5</v>
      </c>
      <c r="N327" s="413"/>
      <c r="O327" s="413">
        <v>199.4</v>
      </c>
      <c r="P327" s="413"/>
      <c r="Q327" s="413">
        <v>1470.04</v>
      </c>
      <c r="R327" s="53" t="s">
        <v>222</v>
      </c>
      <c r="S327" s="53" t="s">
        <v>989</v>
      </c>
      <c r="T327" s="412">
        <v>94.4</v>
      </c>
      <c r="U327" s="412">
        <v>95.1</v>
      </c>
      <c r="V327" s="412">
        <v>95.2</v>
      </c>
      <c r="W327" s="412">
        <v>68.099999999999994</v>
      </c>
      <c r="X327" s="412">
        <v>79</v>
      </c>
      <c r="Y327" s="412">
        <v>84.1</v>
      </c>
      <c r="Z327" s="413">
        <v>264.56</v>
      </c>
      <c r="AA327" s="413">
        <v>540.66999999999996</v>
      </c>
      <c r="AB327" s="413">
        <v>892</v>
      </c>
      <c r="AC327" s="411">
        <v>204</v>
      </c>
      <c r="AD327" s="411">
        <v>337</v>
      </c>
    </row>
    <row r="328" spans="1:30" ht="13.5" customHeight="1" outlineLevel="1">
      <c r="A328" s="414" t="s">
        <v>1994</v>
      </c>
      <c r="B328" s="31" t="s">
        <v>1856</v>
      </c>
      <c r="C328" s="31">
        <v>250</v>
      </c>
      <c r="D328" s="31">
        <v>2</v>
      </c>
      <c r="E328" s="31" t="s">
        <v>421</v>
      </c>
      <c r="F328" s="53">
        <v>200</v>
      </c>
      <c r="G328" s="411">
        <v>2977</v>
      </c>
      <c r="H328" s="413"/>
      <c r="I328" s="413">
        <v>102.2</v>
      </c>
      <c r="J328" s="413"/>
      <c r="K328" s="413">
        <v>156.1</v>
      </c>
      <c r="L328" s="413"/>
      <c r="M328" s="413">
        <v>204.3</v>
      </c>
      <c r="N328" s="413"/>
      <c r="O328" s="413">
        <v>257.89999999999998</v>
      </c>
      <c r="P328" s="413"/>
      <c r="Q328" s="413">
        <v>2080.5</v>
      </c>
      <c r="R328" s="53" t="s">
        <v>213</v>
      </c>
      <c r="S328" s="53" t="s">
        <v>989</v>
      </c>
      <c r="T328" s="412">
        <v>94.9</v>
      </c>
      <c r="U328" s="412">
        <v>95.5</v>
      </c>
      <c r="V328" s="412">
        <v>95.5</v>
      </c>
      <c r="W328" s="412">
        <v>71.8</v>
      </c>
      <c r="X328" s="412">
        <v>81.8</v>
      </c>
      <c r="Y328" s="412">
        <v>86.3</v>
      </c>
      <c r="Z328" s="413">
        <v>352.92</v>
      </c>
      <c r="AA328" s="413">
        <v>900.55</v>
      </c>
      <c r="AB328" s="413">
        <v>1242.8499999999999</v>
      </c>
      <c r="AC328" s="411">
        <v>255</v>
      </c>
      <c r="AD328" s="411">
        <v>352</v>
      </c>
    </row>
    <row r="329" spans="1:30" ht="13.5" hidden="1" customHeight="1" outlineLevel="1">
      <c r="A329" s="414" t="s">
        <v>2029</v>
      </c>
      <c r="B329" s="31" t="s">
        <v>1856</v>
      </c>
      <c r="C329" s="31">
        <v>200</v>
      </c>
      <c r="D329" s="31">
        <v>4</v>
      </c>
      <c r="E329" s="31" t="s">
        <v>413</v>
      </c>
      <c r="F329" s="53">
        <v>150</v>
      </c>
      <c r="G329" s="411">
        <v>1491</v>
      </c>
      <c r="H329" s="413"/>
      <c r="I329" s="413">
        <v>115.6</v>
      </c>
      <c r="J329" s="413"/>
      <c r="K329" s="413">
        <v>149.4</v>
      </c>
      <c r="L329" s="413"/>
      <c r="M329" s="413">
        <v>183.4</v>
      </c>
      <c r="N329" s="413"/>
      <c r="O329" s="413">
        <v>224.4</v>
      </c>
      <c r="P329" s="413"/>
      <c r="Q329" s="413">
        <v>1469.11</v>
      </c>
      <c r="R329" s="53" t="s">
        <v>222</v>
      </c>
      <c r="S329" s="53" t="s">
        <v>989</v>
      </c>
      <c r="T329" s="412">
        <v>94.6</v>
      </c>
      <c r="U329" s="412">
        <v>95.4</v>
      </c>
      <c r="V329" s="412">
        <v>95.5</v>
      </c>
      <c r="W329" s="412">
        <v>56.8</v>
      </c>
      <c r="X329" s="412">
        <v>68.8</v>
      </c>
      <c r="Y329" s="412">
        <v>74.900000000000006</v>
      </c>
      <c r="Z329" s="413">
        <v>528.76</v>
      </c>
      <c r="AA329" s="413">
        <v>1218.23</v>
      </c>
      <c r="AB329" s="413">
        <v>1773.78</v>
      </c>
      <c r="AC329" s="411">
        <v>230</v>
      </c>
      <c r="AD329" s="411">
        <v>335</v>
      </c>
    </row>
    <row r="330" spans="1:30" ht="13.5" hidden="1" customHeight="1" outlineLevel="1">
      <c r="A330" s="414" t="s">
        <v>2034</v>
      </c>
      <c r="B330" s="31" t="s">
        <v>1856</v>
      </c>
      <c r="C330" s="31">
        <v>250</v>
      </c>
      <c r="D330" s="31">
        <v>4</v>
      </c>
      <c r="E330" s="31" t="s">
        <v>421</v>
      </c>
      <c r="F330" s="53">
        <v>200</v>
      </c>
      <c r="G330" s="411">
        <v>1489</v>
      </c>
      <c r="H330" s="413"/>
      <c r="I330" s="413">
        <v>133.80000000000001</v>
      </c>
      <c r="J330" s="413"/>
      <c r="K330" s="413">
        <v>183.2</v>
      </c>
      <c r="L330" s="413"/>
      <c r="M330" s="413">
        <v>231</v>
      </c>
      <c r="N330" s="413"/>
      <c r="O330" s="413">
        <v>287.39999999999998</v>
      </c>
      <c r="P330" s="413"/>
      <c r="Q330" s="413">
        <v>2128</v>
      </c>
      <c r="R330" s="53" t="s">
        <v>213</v>
      </c>
      <c r="S330" s="53" t="s">
        <v>989</v>
      </c>
      <c r="T330" s="412">
        <v>95.2</v>
      </c>
      <c r="U330" s="412">
        <v>95.8</v>
      </c>
      <c r="V330" s="412">
        <v>95.8</v>
      </c>
      <c r="W330" s="412">
        <v>61.5</v>
      </c>
      <c r="X330" s="412">
        <v>72.7</v>
      </c>
      <c r="Y330" s="412">
        <v>77.900000000000006</v>
      </c>
      <c r="Z330" s="413">
        <v>705.77</v>
      </c>
      <c r="AA330" s="413">
        <v>1696.39</v>
      </c>
      <c r="AB330" s="413">
        <v>2337.84</v>
      </c>
      <c r="AC330" s="411">
        <v>240</v>
      </c>
      <c r="AD330" s="411">
        <v>331</v>
      </c>
    </row>
    <row r="331" spans="1:30" ht="13.5" hidden="1" customHeight="1" outlineLevel="1">
      <c r="A331" s="414" t="s">
        <v>2052</v>
      </c>
      <c r="B331" s="31" t="s">
        <v>1856</v>
      </c>
      <c r="C331" s="31">
        <v>150</v>
      </c>
      <c r="D331" s="31">
        <v>6</v>
      </c>
      <c r="E331" s="31" t="s">
        <v>413</v>
      </c>
      <c r="F331" s="53">
        <v>125</v>
      </c>
      <c r="G331" s="411">
        <v>990</v>
      </c>
      <c r="H331" s="413"/>
      <c r="I331" s="413">
        <v>84.525895806861499</v>
      </c>
      <c r="J331" s="413"/>
      <c r="K331" s="413">
        <v>115.93701657458564</v>
      </c>
      <c r="L331" s="413"/>
      <c r="M331" s="413">
        <v>144.75535911602213</v>
      </c>
      <c r="N331" s="413"/>
      <c r="O331" s="413">
        <v>178.22928176795583</v>
      </c>
      <c r="P331" s="413"/>
      <c r="Q331" s="413">
        <v>1147.2158267246525</v>
      </c>
      <c r="R331" s="53" t="s">
        <v>222</v>
      </c>
      <c r="S331" s="53" t="s">
        <v>194</v>
      </c>
      <c r="T331" s="412">
        <v>94.442890052356034</v>
      </c>
      <c r="U331" s="412">
        <v>95.039120418848171</v>
      </c>
      <c r="V331" s="412">
        <v>94.9</v>
      </c>
      <c r="W331" s="412">
        <v>61.021921182266006</v>
      </c>
      <c r="X331" s="412">
        <v>72.848645320197036</v>
      </c>
      <c r="Y331" s="412">
        <v>79.010467980295559</v>
      </c>
      <c r="Z331" s="413">
        <v>662.64756661969284</v>
      </c>
      <c r="AA331" s="413">
        <v>1187.1506128310541</v>
      </c>
      <c r="AB331" s="413">
        <v>1779.438554369076</v>
      </c>
      <c r="AC331" s="411">
        <v>179.15264050345249</v>
      </c>
      <c r="AD331" s="411">
        <v>268.534684801813</v>
      </c>
    </row>
    <row r="332" spans="1:30" ht="13.5" hidden="1" customHeight="1" outlineLevel="1">
      <c r="A332" s="414" t="s">
        <v>2053</v>
      </c>
      <c r="B332" s="31" t="s">
        <v>1856</v>
      </c>
      <c r="C332" s="31">
        <v>200</v>
      </c>
      <c r="D332" s="31">
        <v>6</v>
      </c>
      <c r="E332" s="31" t="s">
        <v>421</v>
      </c>
      <c r="F332" s="53">
        <v>150</v>
      </c>
      <c r="G332" s="411">
        <v>991</v>
      </c>
      <c r="H332" s="413"/>
      <c r="I332" s="413">
        <v>117.26645489199491</v>
      </c>
      <c r="J332" s="413"/>
      <c r="K332" s="413">
        <v>151.63314917127073</v>
      </c>
      <c r="L332" s="413"/>
      <c r="M332" s="413">
        <v>183.45801104972375</v>
      </c>
      <c r="N332" s="413"/>
      <c r="O332" s="413">
        <v>221.31602209944754</v>
      </c>
      <c r="P332" s="413"/>
      <c r="Q332" s="413">
        <v>1604.7937238850516</v>
      </c>
      <c r="R332" s="53" t="s">
        <v>213</v>
      </c>
      <c r="S332" s="53" t="s">
        <v>989</v>
      </c>
      <c r="T332" s="412">
        <v>94.325146198830396</v>
      </c>
      <c r="U332" s="412">
        <v>95.120467836257305</v>
      </c>
      <c r="V332" s="412">
        <v>95.2</v>
      </c>
      <c r="W332" s="412">
        <v>56.052709359605906</v>
      </c>
      <c r="X332" s="412">
        <v>68.962721674876846</v>
      </c>
      <c r="Y332" s="412">
        <v>76.128325123152706</v>
      </c>
      <c r="Z332" s="413">
        <v>794.2660620773288</v>
      </c>
      <c r="AA332" s="413">
        <v>1736.2004674254206</v>
      </c>
      <c r="AB332" s="413">
        <v>2457.5239959515179</v>
      </c>
      <c r="AC332" s="411">
        <v>218.59179817963644</v>
      </c>
      <c r="AD332" s="411">
        <v>309.40815846066658</v>
      </c>
    </row>
    <row r="333" spans="1:30" ht="13.5" hidden="1" customHeight="1" outlineLevel="1">
      <c r="A333" s="414" t="s">
        <v>2054</v>
      </c>
      <c r="B333" s="31" t="s">
        <v>1856</v>
      </c>
      <c r="C333" s="31">
        <v>250</v>
      </c>
      <c r="D333" s="31">
        <v>6</v>
      </c>
      <c r="E333" s="31" t="s">
        <v>421</v>
      </c>
      <c r="F333" s="53">
        <v>200</v>
      </c>
      <c r="G333" s="411">
        <v>990</v>
      </c>
      <c r="H333" s="413"/>
      <c r="I333" s="413">
        <v>141.99801980198021</v>
      </c>
      <c r="J333" s="413"/>
      <c r="K333" s="413">
        <v>194.30991525423732</v>
      </c>
      <c r="L333" s="413"/>
      <c r="M333" s="413">
        <v>238.97189265536724</v>
      </c>
      <c r="N333" s="413"/>
      <c r="O333" s="413">
        <v>292.12166666666673</v>
      </c>
      <c r="P333" s="413"/>
      <c r="Q333" s="413">
        <v>1920.7509710832974</v>
      </c>
      <c r="R333" s="53" t="s">
        <v>222</v>
      </c>
      <c r="S333" s="53" t="s">
        <v>194</v>
      </c>
      <c r="T333" s="412">
        <v>95.3</v>
      </c>
      <c r="U333" s="412">
        <v>95.8</v>
      </c>
      <c r="V333" s="412">
        <v>95.7</v>
      </c>
      <c r="W333" s="412">
        <v>58.204939759036144</v>
      </c>
      <c r="X333" s="412">
        <v>70.698674698795173</v>
      </c>
      <c r="Y333" s="412">
        <v>77.143855421686737</v>
      </c>
      <c r="Z333" s="413">
        <v>1061.0566931999999</v>
      </c>
      <c r="AA333" s="413">
        <v>2048.3332654702708</v>
      </c>
      <c r="AB333" s="413">
        <v>3294.4769361355934</v>
      </c>
      <c r="AC333" s="411">
        <v>193.04654299788464</v>
      </c>
      <c r="AD333" s="411">
        <v>310.49018937903384</v>
      </c>
    </row>
    <row r="334" spans="1:30" ht="13.5" hidden="1" customHeight="1" outlineLevel="1">
      <c r="A334" s="414" t="s">
        <v>2013</v>
      </c>
      <c r="B334" s="31" t="s">
        <v>1856</v>
      </c>
      <c r="C334" s="31">
        <v>125</v>
      </c>
      <c r="D334" s="31">
        <v>4</v>
      </c>
      <c r="E334" s="31" t="s">
        <v>2014</v>
      </c>
      <c r="F334" s="53">
        <v>100</v>
      </c>
      <c r="G334" s="411">
        <v>1488</v>
      </c>
      <c r="H334" s="413"/>
      <c r="I334" s="413">
        <v>67.5</v>
      </c>
      <c r="J334" s="413"/>
      <c r="K334" s="413">
        <v>95.3</v>
      </c>
      <c r="L334" s="413"/>
      <c r="M334" s="413">
        <v>120</v>
      </c>
      <c r="N334" s="413"/>
      <c r="O334" s="413">
        <v>148.69999999999999</v>
      </c>
      <c r="P334" s="413"/>
      <c r="Q334" s="413">
        <v>862.5</v>
      </c>
      <c r="R334" s="53" t="s">
        <v>231</v>
      </c>
      <c r="S334" s="53" t="s">
        <v>194</v>
      </c>
      <c r="T334" s="412">
        <v>94.3</v>
      </c>
      <c r="U334" s="412">
        <v>95</v>
      </c>
      <c r="V334" s="412">
        <v>95</v>
      </c>
      <c r="W334" s="412">
        <v>60.3</v>
      </c>
      <c r="X334" s="412">
        <v>71.3</v>
      </c>
      <c r="Y334" s="412">
        <v>76.8</v>
      </c>
      <c r="Z334" s="413">
        <v>354.99</v>
      </c>
      <c r="AA334" s="413">
        <v>613.58000000000004</v>
      </c>
      <c r="AB334" s="413">
        <v>986.42</v>
      </c>
      <c r="AC334" s="411">
        <v>173</v>
      </c>
      <c r="AD334" s="411">
        <v>278</v>
      </c>
    </row>
    <row r="335" spans="1:30" ht="13.5" hidden="1" customHeight="1" outlineLevel="1">
      <c r="A335" s="414" t="s">
        <v>2019</v>
      </c>
      <c r="B335" s="31" t="s">
        <v>1856</v>
      </c>
      <c r="C335" s="31">
        <v>150</v>
      </c>
      <c r="D335" s="31">
        <v>4</v>
      </c>
      <c r="E335" s="31" t="s">
        <v>2020</v>
      </c>
      <c r="F335" s="53">
        <v>125</v>
      </c>
      <c r="G335" s="411">
        <v>1488</v>
      </c>
      <c r="H335" s="413"/>
      <c r="I335" s="413">
        <v>86.6</v>
      </c>
      <c r="J335" s="413"/>
      <c r="K335" s="413">
        <v>122.42</v>
      </c>
      <c r="L335" s="413"/>
      <c r="M335" s="413">
        <v>151.46</v>
      </c>
      <c r="N335" s="413"/>
      <c r="O335" s="413">
        <v>186.36</v>
      </c>
      <c r="P335" s="413"/>
      <c r="Q335" s="413">
        <v>1012.3</v>
      </c>
      <c r="R335" s="53" t="s">
        <v>231</v>
      </c>
      <c r="S335" s="53" t="s">
        <v>194</v>
      </c>
      <c r="T335" s="412">
        <v>94.5</v>
      </c>
      <c r="U335" s="412">
        <v>95.3</v>
      </c>
      <c r="V335" s="412">
        <v>95.3</v>
      </c>
      <c r="W335" s="412">
        <v>58.3</v>
      </c>
      <c r="X335" s="412">
        <v>70.2</v>
      </c>
      <c r="Y335" s="412">
        <v>75.400000000000006</v>
      </c>
      <c r="Z335" s="413">
        <v>441.21</v>
      </c>
      <c r="AA335" s="413">
        <v>841.5</v>
      </c>
      <c r="AB335" s="413">
        <v>1066.23</v>
      </c>
      <c r="AC335" s="411">
        <v>191</v>
      </c>
      <c r="AD335" s="411">
        <v>242</v>
      </c>
    </row>
    <row r="336" spans="1:30" ht="13.5" hidden="1" customHeight="1" outlineLevel="1">
      <c r="A336" s="414" t="s">
        <v>2055</v>
      </c>
      <c r="B336" s="31" t="s">
        <v>1856</v>
      </c>
      <c r="C336" s="31">
        <v>100</v>
      </c>
      <c r="D336" s="31">
        <v>6</v>
      </c>
      <c r="E336" s="31" t="s">
        <v>2014</v>
      </c>
      <c r="F336" s="53">
        <v>75</v>
      </c>
      <c r="G336" s="411">
        <v>992</v>
      </c>
      <c r="H336" s="413"/>
      <c r="I336" s="413">
        <v>72.7</v>
      </c>
      <c r="J336" s="413"/>
      <c r="K336" s="413">
        <v>86.09</v>
      </c>
      <c r="L336" s="413"/>
      <c r="M336" s="413">
        <v>100.6</v>
      </c>
      <c r="N336" s="413"/>
      <c r="O336" s="413">
        <v>118.3</v>
      </c>
      <c r="P336" s="413"/>
      <c r="Q336" s="413">
        <v>782</v>
      </c>
      <c r="R336" s="53" t="s">
        <v>213</v>
      </c>
      <c r="S336" s="53" t="s">
        <v>989</v>
      </c>
      <c r="T336" s="412">
        <v>92.751890866954582</v>
      </c>
      <c r="U336" s="412">
        <v>93.872010955440842</v>
      </c>
      <c r="V336" s="412">
        <v>94.1</v>
      </c>
      <c r="W336" s="412">
        <v>50.12</v>
      </c>
      <c r="X336" s="412">
        <v>63.6</v>
      </c>
      <c r="Y336" s="412">
        <v>71.900000000000006</v>
      </c>
      <c r="Z336" s="413">
        <v>538.4</v>
      </c>
      <c r="AA336" s="413">
        <v>1066.0319999999999</v>
      </c>
      <c r="AB336" s="413">
        <v>1685.1919999999998</v>
      </c>
      <c r="AC336" s="411">
        <v>198</v>
      </c>
      <c r="AD336" s="411">
        <v>313</v>
      </c>
    </row>
    <row r="337" spans="1:30" ht="13.5" hidden="1" customHeight="1" outlineLevel="1">
      <c r="A337" s="414" t="s">
        <v>2056</v>
      </c>
      <c r="B337" s="31" t="s">
        <v>1856</v>
      </c>
      <c r="C337" s="31">
        <v>125</v>
      </c>
      <c r="D337" s="31">
        <v>6</v>
      </c>
      <c r="E337" s="31" t="s">
        <v>2020</v>
      </c>
      <c r="F337" s="53">
        <v>100</v>
      </c>
      <c r="G337" s="411">
        <v>991</v>
      </c>
      <c r="H337" s="413"/>
      <c r="I337" s="413">
        <v>75.180602782071105</v>
      </c>
      <c r="J337" s="413"/>
      <c r="K337" s="413">
        <v>100</v>
      </c>
      <c r="L337" s="413"/>
      <c r="M337" s="413">
        <v>121.9</v>
      </c>
      <c r="N337" s="413"/>
      <c r="O337" s="413">
        <v>147.80000000000001</v>
      </c>
      <c r="P337" s="413"/>
      <c r="Q337" s="413">
        <v>926.29858343337321</v>
      </c>
      <c r="R337" s="53" t="s">
        <v>222</v>
      </c>
      <c r="S337" s="53" t="s">
        <v>194</v>
      </c>
      <c r="T337" s="412">
        <v>93.952941176470574</v>
      </c>
      <c r="U337" s="412">
        <v>94.669683257918535</v>
      </c>
      <c r="V337" s="412">
        <v>94.6</v>
      </c>
      <c r="W337" s="412">
        <v>57</v>
      </c>
      <c r="X337" s="412">
        <v>69.7</v>
      </c>
      <c r="Y337" s="412">
        <v>76.7</v>
      </c>
      <c r="Z337" s="413">
        <v>530.2333218</v>
      </c>
      <c r="AA337" s="413">
        <v>965.28627903272729</v>
      </c>
      <c r="AB337" s="413">
        <v>1453.852041409091</v>
      </c>
      <c r="AC337" s="411">
        <v>182.0493430620013</v>
      </c>
      <c r="AD337" s="411">
        <v>274.1909988745432</v>
      </c>
    </row>
    <row r="338" spans="1:30" ht="13.5" hidden="1" customHeight="1" outlineLevel="1">
      <c r="A338" s="414" t="s">
        <v>2027</v>
      </c>
      <c r="B338" s="31" t="s">
        <v>1856</v>
      </c>
      <c r="C338" s="31">
        <v>200</v>
      </c>
      <c r="D338" s="31">
        <v>4</v>
      </c>
      <c r="E338" s="31" t="s">
        <v>2028</v>
      </c>
      <c r="F338" s="53">
        <v>150</v>
      </c>
      <c r="G338" s="411">
        <v>1491</v>
      </c>
      <c r="H338" s="413"/>
      <c r="I338" s="413">
        <v>115.6</v>
      </c>
      <c r="J338" s="413"/>
      <c r="K338" s="413">
        <v>149.4</v>
      </c>
      <c r="L338" s="413"/>
      <c r="M338" s="413">
        <v>183.4</v>
      </c>
      <c r="N338" s="413"/>
      <c r="O338" s="413">
        <v>224.4</v>
      </c>
      <c r="P338" s="413"/>
      <c r="Q338" s="413">
        <v>1469.11</v>
      </c>
      <c r="R338" s="53" t="s">
        <v>222</v>
      </c>
      <c r="S338" s="53" t="s">
        <v>989</v>
      </c>
      <c r="T338" s="412">
        <v>94.6</v>
      </c>
      <c r="U338" s="412">
        <v>95.4</v>
      </c>
      <c r="V338" s="412">
        <v>95.5</v>
      </c>
      <c r="W338" s="412">
        <v>56.8</v>
      </c>
      <c r="X338" s="412">
        <v>68.8</v>
      </c>
      <c r="Y338" s="412">
        <v>74.900000000000006</v>
      </c>
      <c r="Z338" s="413">
        <v>528.76</v>
      </c>
      <c r="AA338" s="413">
        <v>1218.23</v>
      </c>
      <c r="AB338" s="413">
        <v>1773.78</v>
      </c>
      <c r="AC338" s="411">
        <v>230</v>
      </c>
      <c r="AD338" s="411">
        <v>335</v>
      </c>
    </row>
    <row r="339" spans="1:30" ht="13.5" hidden="1" customHeight="1" outlineLevel="1">
      <c r="A339" s="414" t="s">
        <v>2032</v>
      </c>
      <c r="B339" s="31" t="s">
        <v>1856</v>
      </c>
      <c r="C339" s="31">
        <v>250</v>
      </c>
      <c r="D339" s="31">
        <v>4</v>
      </c>
      <c r="E339" s="31" t="s">
        <v>2033</v>
      </c>
      <c r="F339" s="53">
        <v>200</v>
      </c>
      <c r="G339" s="411">
        <v>1489</v>
      </c>
      <c r="H339" s="413"/>
      <c r="I339" s="413">
        <v>133.80000000000001</v>
      </c>
      <c r="J339" s="413"/>
      <c r="K339" s="413">
        <v>183.2</v>
      </c>
      <c r="L339" s="413"/>
      <c r="M339" s="413">
        <v>231</v>
      </c>
      <c r="N339" s="413"/>
      <c r="O339" s="413">
        <v>287.39999999999998</v>
      </c>
      <c r="P339" s="413"/>
      <c r="Q339" s="413">
        <v>2128</v>
      </c>
      <c r="R339" s="53" t="s">
        <v>213</v>
      </c>
      <c r="S339" s="53" t="s">
        <v>989</v>
      </c>
      <c r="T339" s="412">
        <v>95.2</v>
      </c>
      <c r="U339" s="412">
        <v>95.8</v>
      </c>
      <c r="V339" s="412">
        <v>95.8</v>
      </c>
      <c r="W339" s="412">
        <v>61.5</v>
      </c>
      <c r="X339" s="412">
        <v>72.7</v>
      </c>
      <c r="Y339" s="412">
        <v>77.900000000000006</v>
      </c>
      <c r="Z339" s="413">
        <v>705.77</v>
      </c>
      <c r="AA339" s="413">
        <v>1696.39</v>
      </c>
      <c r="AB339" s="413">
        <v>2337.84</v>
      </c>
      <c r="AC339" s="411">
        <v>240</v>
      </c>
      <c r="AD339" s="411">
        <v>331</v>
      </c>
    </row>
    <row r="340" spans="1:30" ht="13.5" hidden="1" customHeight="1" outlineLevel="1">
      <c r="A340" s="414" t="s">
        <v>2057</v>
      </c>
      <c r="B340" s="31" t="s">
        <v>1856</v>
      </c>
      <c r="C340" s="31">
        <v>150</v>
      </c>
      <c r="D340" s="31">
        <v>6</v>
      </c>
      <c r="E340" s="31" t="s">
        <v>2028</v>
      </c>
      <c r="F340" s="53">
        <v>125</v>
      </c>
      <c r="G340" s="411">
        <v>990</v>
      </c>
      <c r="H340" s="413"/>
      <c r="I340" s="413">
        <v>84.525895806861499</v>
      </c>
      <c r="J340" s="413"/>
      <c r="K340" s="413">
        <v>115.93701657458564</v>
      </c>
      <c r="L340" s="413"/>
      <c r="M340" s="413">
        <v>144.75535911602213</v>
      </c>
      <c r="N340" s="413"/>
      <c r="O340" s="413">
        <v>178.22928176795583</v>
      </c>
      <c r="P340" s="413"/>
      <c r="Q340" s="413">
        <v>1147.2158267246525</v>
      </c>
      <c r="R340" s="53" t="s">
        <v>222</v>
      </c>
      <c r="S340" s="53" t="s">
        <v>194</v>
      </c>
      <c r="T340" s="412">
        <v>94.442890052356034</v>
      </c>
      <c r="U340" s="412">
        <v>95.039120418848171</v>
      </c>
      <c r="V340" s="412">
        <v>94.9</v>
      </c>
      <c r="W340" s="412">
        <v>61.021921182266006</v>
      </c>
      <c r="X340" s="412">
        <v>72.848645320197036</v>
      </c>
      <c r="Y340" s="412">
        <v>79.010467980295559</v>
      </c>
      <c r="Z340" s="413">
        <v>662.64756661969284</v>
      </c>
      <c r="AA340" s="413">
        <v>1187.1506128310541</v>
      </c>
      <c r="AB340" s="413">
        <v>1779.438554369076</v>
      </c>
      <c r="AC340" s="411">
        <v>179.15264050345249</v>
      </c>
      <c r="AD340" s="411">
        <v>268.534684801813</v>
      </c>
    </row>
    <row r="341" spans="1:30" ht="13.5" hidden="1" customHeight="1" outlineLevel="1">
      <c r="A341" s="414" t="s">
        <v>2058</v>
      </c>
      <c r="B341" s="31" t="s">
        <v>1856</v>
      </c>
      <c r="C341" s="31">
        <v>200</v>
      </c>
      <c r="D341" s="31">
        <v>6</v>
      </c>
      <c r="E341" s="31" t="s">
        <v>2033</v>
      </c>
      <c r="F341" s="53">
        <v>150</v>
      </c>
      <c r="G341" s="411">
        <v>991</v>
      </c>
      <c r="H341" s="413"/>
      <c r="I341" s="413">
        <v>117.26645489199491</v>
      </c>
      <c r="J341" s="413"/>
      <c r="K341" s="413">
        <v>151.63314917127073</v>
      </c>
      <c r="L341" s="413"/>
      <c r="M341" s="413">
        <v>183.45801104972375</v>
      </c>
      <c r="N341" s="413"/>
      <c r="O341" s="413">
        <v>221.31602209944754</v>
      </c>
      <c r="P341" s="413"/>
      <c r="Q341" s="413">
        <v>1604.7937238850516</v>
      </c>
      <c r="R341" s="53" t="s">
        <v>213</v>
      </c>
      <c r="S341" s="53" t="s">
        <v>989</v>
      </c>
      <c r="T341" s="412">
        <v>94.325146198830396</v>
      </c>
      <c r="U341" s="412">
        <v>95.120467836257305</v>
      </c>
      <c r="V341" s="412">
        <v>95.2</v>
      </c>
      <c r="W341" s="412">
        <v>56.052709359605906</v>
      </c>
      <c r="X341" s="412">
        <v>68.962721674876846</v>
      </c>
      <c r="Y341" s="412">
        <v>76.128325123152706</v>
      </c>
      <c r="Z341" s="413">
        <v>794.2660620773288</v>
      </c>
      <c r="AA341" s="413">
        <v>1736.2004674254206</v>
      </c>
      <c r="AB341" s="413">
        <v>2457.5239959515179</v>
      </c>
      <c r="AC341" s="411">
        <v>218.59179817963644</v>
      </c>
      <c r="AD341" s="411">
        <v>309.40815846066658</v>
      </c>
    </row>
    <row r="342" spans="1:30" ht="13.5" hidden="1" customHeight="1" outlineLevel="1">
      <c r="A342" s="414" t="s">
        <v>2059</v>
      </c>
      <c r="B342" s="31" t="s">
        <v>1856</v>
      </c>
      <c r="C342" s="31">
        <v>250</v>
      </c>
      <c r="D342" s="31">
        <v>6</v>
      </c>
      <c r="E342" s="31" t="s">
        <v>2033</v>
      </c>
      <c r="F342" s="53">
        <v>200</v>
      </c>
      <c r="G342" s="411">
        <v>990</v>
      </c>
      <c r="H342" s="413"/>
      <c r="I342" s="413">
        <v>141.99801980198021</v>
      </c>
      <c r="J342" s="413"/>
      <c r="K342" s="413">
        <v>194.30991525423732</v>
      </c>
      <c r="L342" s="413"/>
      <c r="M342" s="413">
        <v>238.97189265536724</v>
      </c>
      <c r="N342" s="413"/>
      <c r="O342" s="413">
        <v>292.12166666666673</v>
      </c>
      <c r="P342" s="413"/>
      <c r="Q342" s="413">
        <v>1920.7509710832974</v>
      </c>
      <c r="R342" s="53" t="s">
        <v>222</v>
      </c>
      <c r="S342" s="53" t="s">
        <v>194</v>
      </c>
      <c r="T342" s="412">
        <v>95.3</v>
      </c>
      <c r="U342" s="412">
        <v>95.8</v>
      </c>
      <c r="V342" s="412">
        <v>95.7</v>
      </c>
      <c r="W342" s="412">
        <v>58.204939759036144</v>
      </c>
      <c r="X342" s="412">
        <v>70.698674698795173</v>
      </c>
      <c r="Y342" s="412">
        <v>77.143855421686737</v>
      </c>
      <c r="Z342" s="413">
        <v>1061.0566931999999</v>
      </c>
      <c r="AA342" s="413">
        <v>2048.3332654702708</v>
      </c>
      <c r="AB342" s="413">
        <v>3294.4769361355934</v>
      </c>
      <c r="AC342" s="411">
        <v>193.04654299788464</v>
      </c>
      <c r="AD342" s="411">
        <v>310.49018937903384</v>
      </c>
    </row>
    <row r="343" spans="1:30" ht="13.5" hidden="1" customHeight="1" outlineLevel="1">
      <c r="A343" s="414" t="s">
        <v>2018</v>
      </c>
      <c r="B343" s="31" t="s">
        <v>2006</v>
      </c>
      <c r="C343" s="31">
        <v>125</v>
      </c>
      <c r="D343" s="31">
        <v>4</v>
      </c>
      <c r="E343" s="31" t="s">
        <v>378</v>
      </c>
      <c r="F343" s="53">
        <v>100</v>
      </c>
      <c r="G343" s="411">
        <v>1488</v>
      </c>
      <c r="H343" s="413"/>
      <c r="I343" s="413">
        <v>67.5</v>
      </c>
      <c r="J343" s="413"/>
      <c r="K343" s="413">
        <v>95.3</v>
      </c>
      <c r="L343" s="413"/>
      <c r="M343" s="413">
        <v>120</v>
      </c>
      <c r="N343" s="413"/>
      <c r="O343" s="413">
        <v>148.69999999999999</v>
      </c>
      <c r="P343" s="413"/>
      <c r="Q343" s="413">
        <v>862.5</v>
      </c>
      <c r="R343" s="53" t="s">
        <v>231</v>
      </c>
      <c r="S343" s="53" t="s">
        <v>194</v>
      </c>
      <c r="T343" s="412">
        <v>94.3</v>
      </c>
      <c r="U343" s="412">
        <v>95</v>
      </c>
      <c r="V343" s="412">
        <v>95</v>
      </c>
      <c r="W343" s="412">
        <v>60.3</v>
      </c>
      <c r="X343" s="412">
        <v>71.3</v>
      </c>
      <c r="Y343" s="412">
        <v>76.8</v>
      </c>
      <c r="Z343" s="413">
        <v>354.99</v>
      </c>
      <c r="AA343" s="413">
        <v>613.58000000000004</v>
      </c>
      <c r="AB343" s="413">
        <v>986.42</v>
      </c>
      <c r="AC343" s="411">
        <v>173</v>
      </c>
      <c r="AD343" s="411">
        <v>278</v>
      </c>
    </row>
    <row r="344" spans="1:30" ht="13.5" hidden="1" customHeight="1" outlineLevel="1">
      <c r="A344" s="414" t="s">
        <v>2024</v>
      </c>
      <c r="B344" s="31" t="s">
        <v>2006</v>
      </c>
      <c r="C344" s="31">
        <v>150</v>
      </c>
      <c r="D344" s="31">
        <v>4</v>
      </c>
      <c r="E344" s="31" t="s">
        <v>383</v>
      </c>
      <c r="F344" s="53">
        <v>125</v>
      </c>
      <c r="G344" s="411">
        <v>1488</v>
      </c>
      <c r="H344" s="413"/>
      <c r="I344" s="413">
        <v>86.6</v>
      </c>
      <c r="J344" s="413"/>
      <c r="K344" s="413">
        <v>122.42</v>
      </c>
      <c r="L344" s="413"/>
      <c r="M344" s="413">
        <v>151.46</v>
      </c>
      <c r="N344" s="413"/>
      <c r="O344" s="413">
        <v>186.36</v>
      </c>
      <c r="P344" s="413"/>
      <c r="Q344" s="413">
        <v>1012.3</v>
      </c>
      <c r="R344" s="53" t="s">
        <v>231</v>
      </c>
      <c r="S344" s="53" t="s">
        <v>194</v>
      </c>
      <c r="T344" s="412">
        <v>94.5</v>
      </c>
      <c r="U344" s="412">
        <v>95.3</v>
      </c>
      <c r="V344" s="412">
        <v>95.3</v>
      </c>
      <c r="W344" s="412">
        <v>58.3</v>
      </c>
      <c r="X344" s="412">
        <v>70.2</v>
      </c>
      <c r="Y344" s="412">
        <v>75.400000000000006</v>
      </c>
      <c r="Z344" s="413">
        <v>441.21</v>
      </c>
      <c r="AA344" s="413">
        <v>841.5</v>
      </c>
      <c r="AB344" s="413">
        <v>1066.23</v>
      </c>
      <c r="AC344" s="411">
        <v>191</v>
      </c>
      <c r="AD344" s="411">
        <v>242</v>
      </c>
    </row>
    <row r="345" spans="1:30" ht="13.5" hidden="1" customHeight="1" outlineLevel="1">
      <c r="A345" s="414" t="s">
        <v>2061</v>
      </c>
      <c r="B345" s="31" t="s">
        <v>2006</v>
      </c>
      <c r="C345" s="31">
        <v>100</v>
      </c>
      <c r="D345" s="31">
        <v>6</v>
      </c>
      <c r="E345" s="31" t="s">
        <v>378</v>
      </c>
      <c r="F345" s="53">
        <v>75</v>
      </c>
      <c r="G345" s="411">
        <v>992</v>
      </c>
      <c r="H345" s="413"/>
      <c r="I345" s="413">
        <v>72.7</v>
      </c>
      <c r="J345" s="413"/>
      <c r="K345" s="413">
        <v>86.09</v>
      </c>
      <c r="L345" s="413"/>
      <c r="M345" s="413">
        <v>100.6</v>
      </c>
      <c r="N345" s="413"/>
      <c r="O345" s="413">
        <v>118.3</v>
      </c>
      <c r="P345" s="413"/>
      <c r="Q345" s="413">
        <v>782</v>
      </c>
      <c r="R345" s="53" t="s">
        <v>213</v>
      </c>
      <c r="S345" s="53" t="s">
        <v>989</v>
      </c>
      <c r="T345" s="412">
        <v>92.751890866954582</v>
      </c>
      <c r="U345" s="412">
        <v>93.872010955440842</v>
      </c>
      <c r="V345" s="412">
        <v>94.1</v>
      </c>
      <c r="W345" s="412">
        <v>50.12</v>
      </c>
      <c r="X345" s="412">
        <v>63.6</v>
      </c>
      <c r="Y345" s="412">
        <v>71.900000000000006</v>
      </c>
      <c r="Z345" s="413">
        <v>538.4</v>
      </c>
      <c r="AA345" s="413">
        <v>1066.0319999999999</v>
      </c>
      <c r="AB345" s="413">
        <v>1685.1919999999998</v>
      </c>
      <c r="AC345" s="411">
        <v>198</v>
      </c>
      <c r="AD345" s="411">
        <v>313</v>
      </c>
    </row>
    <row r="346" spans="1:30" ht="13.5" hidden="1" customHeight="1" outlineLevel="1">
      <c r="A346" s="414" t="s">
        <v>2062</v>
      </c>
      <c r="B346" s="31" t="s">
        <v>2006</v>
      </c>
      <c r="C346" s="31">
        <v>125</v>
      </c>
      <c r="D346" s="31">
        <v>6</v>
      </c>
      <c r="E346" s="31" t="s">
        <v>383</v>
      </c>
      <c r="F346" s="53">
        <v>100</v>
      </c>
      <c r="G346" s="411">
        <v>991</v>
      </c>
      <c r="H346" s="413"/>
      <c r="I346" s="413">
        <v>75.180602782071105</v>
      </c>
      <c r="J346" s="413"/>
      <c r="K346" s="413">
        <v>100</v>
      </c>
      <c r="L346" s="413"/>
      <c r="M346" s="413">
        <v>121.9</v>
      </c>
      <c r="N346" s="413"/>
      <c r="O346" s="413">
        <v>147.80000000000001</v>
      </c>
      <c r="P346" s="413"/>
      <c r="Q346" s="413">
        <v>926.29858343337321</v>
      </c>
      <c r="R346" s="53" t="s">
        <v>222</v>
      </c>
      <c r="S346" s="53" t="s">
        <v>194</v>
      </c>
      <c r="T346" s="412">
        <v>93.952941176470574</v>
      </c>
      <c r="U346" s="412">
        <v>94.669683257918535</v>
      </c>
      <c r="V346" s="412">
        <v>94.6</v>
      </c>
      <c r="W346" s="412">
        <v>57</v>
      </c>
      <c r="X346" s="412">
        <v>69.7</v>
      </c>
      <c r="Y346" s="412">
        <v>76.7</v>
      </c>
      <c r="Z346" s="413">
        <v>530.2333218</v>
      </c>
      <c r="AA346" s="413">
        <v>965.28627903272729</v>
      </c>
      <c r="AB346" s="413">
        <v>1453.852041409091</v>
      </c>
      <c r="AC346" s="411">
        <v>182.0493430620013</v>
      </c>
      <c r="AD346" s="411">
        <v>274.1909988745432</v>
      </c>
    </row>
    <row r="347" spans="1:30" ht="13.5" hidden="1" customHeight="1" outlineLevel="1">
      <c r="A347" s="414" t="s">
        <v>2026</v>
      </c>
      <c r="B347" s="31" t="s">
        <v>2006</v>
      </c>
      <c r="C347" s="31">
        <v>200</v>
      </c>
      <c r="D347" s="31">
        <v>4</v>
      </c>
      <c r="E347" s="31" t="s">
        <v>388</v>
      </c>
      <c r="F347" s="53">
        <v>150</v>
      </c>
      <c r="G347" s="411">
        <v>1491</v>
      </c>
      <c r="H347" s="413"/>
      <c r="I347" s="413">
        <v>115.6</v>
      </c>
      <c r="J347" s="413"/>
      <c r="K347" s="413">
        <v>149.4</v>
      </c>
      <c r="L347" s="413"/>
      <c r="M347" s="413">
        <v>183.4</v>
      </c>
      <c r="N347" s="413"/>
      <c r="O347" s="413">
        <v>224.4</v>
      </c>
      <c r="P347" s="413"/>
      <c r="Q347" s="413">
        <v>1469.11</v>
      </c>
      <c r="R347" s="53" t="s">
        <v>222</v>
      </c>
      <c r="S347" s="53" t="s">
        <v>989</v>
      </c>
      <c r="T347" s="412">
        <v>94.6</v>
      </c>
      <c r="U347" s="412">
        <v>95.4</v>
      </c>
      <c r="V347" s="412">
        <v>95.5</v>
      </c>
      <c r="W347" s="412">
        <v>56.8</v>
      </c>
      <c r="X347" s="412">
        <v>68.8</v>
      </c>
      <c r="Y347" s="412">
        <v>74.900000000000006</v>
      </c>
      <c r="Z347" s="413">
        <v>528.76</v>
      </c>
      <c r="AA347" s="413">
        <v>1218.23</v>
      </c>
      <c r="AB347" s="413">
        <v>1773.78</v>
      </c>
      <c r="AC347" s="411">
        <v>230</v>
      </c>
      <c r="AD347" s="411">
        <v>335</v>
      </c>
    </row>
    <row r="348" spans="1:30" ht="13.5" hidden="1" customHeight="1" outlineLevel="1">
      <c r="A348" s="414" t="s">
        <v>2037</v>
      </c>
      <c r="B348" s="31" t="s">
        <v>2006</v>
      </c>
      <c r="C348" s="31">
        <v>250</v>
      </c>
      <c r="D348" s="31">
        <v>4</v>
      </c>
      <c r="E348" s="31" t="s">
        <v>400</v>
      </c>
      <c r="F348" s="53">
        <v>200</v>
      </c>
      <c r="G348" s="411">
        <v>1489</v>
      </c>
      <c r="H348" s="413"/>
      <c r="I348" s="413">
        <v>133.80000000000001</v>
      </c>
      <c r="J348" s="413"/>
      <c r="K348" s="413">
        <v>183.2</v>
      </c>
      <c r="L348" s="413"/>
      <c r="M348" s="413">
        <v>231</v>
      </c>
      <c r="N348" s="413"/>
      <c r="O348" s="413">
        <v>287.39999999999998</v>
      </c>
      <c r="P348" s="413"/>
      <c r="Q348" s="413">
        <v>2128</v>
      </c>
      <c r="R348" s="53" t="s">
        <v>213</v>
      </c>
      <c r="S348" s="53" t="s">
        <v>989</v>
      </c>
      <c r="T348" s="412">
        <v>95.2</v>
      </c>
      <c r="U348" s="412">
        <v>95.8</v>
      </c>
      <c r="V348" s="412">
        <v>95.8</v>
      </c>
      <c r="W348" s="412">
        <v>61.5</v>
      </c>
      <c r="X348" s="412">
        <v>72.7</v>
      </c>
      <c r="Y348" s="412">
        <v>77.900000000000006</v>
      </c>
      <c r="Z348" s="413">
        <v>705.77</v>
      </c>
      <c r="AA348" s="413">
        <v>1696.39</v>
      </c>
      <c r="AB348" s="413">
        <v>2337.84</v>
      </c>
      <c r="AC348" s="411">
        <v>240</v>
      </c>
      <c r="AD348" s="411">
        <v>331</v>
      </c>
    </row>
    <row r="349" spans="1:30" ht="13.5" hidden="1" customHeight="1" outlineLevel="1">
      <c r="A349" s="414" t="s">
        <v>2063</v>
      </c>
      <c r="B349" s="31" t="s">
        <v>2006</v>
      </c>
      <c r="C349" s="31">
        <v>150</v>
      </c>
      <c r="D349" s="31">
        <v>6</v>
      </c>
      <c r="E349" s="31" t="s">
        <v>388</v>
      </c>
      <c r="F349" s="53">
        <v>125</v>
      </c>
      <c r="G349" s="411">
        <v>990</v>
      </c>
      <c r="H349" s="413"/>
      <c r="I349" s="413">
        <v>84.525895806861499</v>
      </c>
      <c r="J349" s="413"/>
      <c r="K349" s="413">
        <v>115.93701657458564</v>
      </c>
      <c r="L349" s="413"/>
      <c r="M349" s="413">
        <v>144.75535911602213</v>
      </c>
      <c r="N349" s="413"/>
      <c r="O349" s="413">
        <v>178.22928176795583</v>
      </c>
      <c r="P349" s="413"/>
      <c r="Q349" s="413">
        <v>1147.2158267246525</v>
      </c>
      <c r="R349" s="53" t="s">
        <v>222</v>
      </c>
      <c r="S349" s="53" t="s">
        <v>194</v>
      </c>
      <c r="T349" s="412">
        <v>94.442890052356034</v>
      </c>
      <c r="U349" s="412">
        <v>95.039120418848171</v>
      </c>
      <c r="V349" s="412">
        <v>94.9</v>
      </c>
      <c r="W349" s="412">
        <v>61.021921182266006</v>
      </c>
      <c r="X349" s="412">
        <v>72.848645320197036</v>
      </c>
      <c r="Y349" s="412">
        <v>79.010467980295559</v>
      </c>
      <c r="Z349" s="413">
        <v>662.64756661969284</v>
      </c>
      <c r="AA349" s="413">
        <v>1187.1506128310541</v>
      </c>
      <c r="AB349" s="413">
        <v>1779.438554369076</v>
      </c>
      <c r="AC349" s="411">
        <v>179.15264050345249</v>
      </c>
      <c r="AD349" s="411">
        <v>268.534684801813</v>
      </c>
    </row>
    <row r="350" spans="1:30" ht="13.5" hidden="1" customHeight="1" outlineLevel="1">
      <c r="A350" s="414" t="s">
        <v>2064</v>
      </c>
      <c r="B350" s="31" t="s">
        <v>2006</v>
      </c>
      <c r="C350" s="31">
        <v>200</v>
      </c>
      <c r="D350" s="31">
        <v>6</v>
      </c>
      <c r="E350" s="31" t="s">
        <v>400</v>
      </c>
      <c r="F350" s="53">
        <v>150</v>
      </c>
      <c r="G350" s="411">
        <v>991</v>
      </c>
      <c r="H350" s="413"/>
      <c r="I350" s="413">
        <v>117.26645489199491</v>
      </c>
      <c r="J350" s="413"/>
      <c r="K350" s="413">
        <v>151.63314917127073</v>
      </c>
      <c r="L350" s="413"/>
      <c r="M350" s="413">
        <v>183.45801104972375</v>
      </c>
      <c r="N350" s="413"/>
      <c r="O350" s="413">
        <v>221.31602209944754</v>
      </c>
      <c r="P350" s="413"/>
      <c r="Q350" s="413">
        <v>1604.7937238850516</v>
      </c>
      <c r="R350" s="53" t="s">
        <v>213</v>
      </c>
      <c r="S350" s="53" t="s">
        <v>989</v>
      </c>
      <c r="T350" s="412">
        <v>94.325146198830396</v>
      </c>
      <c r="U350" s="412">
        <v>95.120467836257305</v>
      </c>
      <c r="V350" s="412">
        <v>95.2</v>
      </c>
      <c r="W350" s="412">
        <v>56.052709359605906</v>
      </c>
      <c r="X350" s="412">
        <v>68.962721674876846</v>
      </c>
      <c r="Y350" s="412">
        <v>76.128325123152706</v>
      </c>
      <c r="Z350" s="413">
        <v>794.2660620773288</v>
      </c>
      <c r="AA350" s="413">
        <v>1736.2004674254206</v>
      </c>
      <c r="AB350" s="413">
        <v>2457.5239959515179</v>
      </c>
      <c r="AC350" s="411">
        <v>218.59179817963644</v>
      </c>
      <c r="AD350" s="411">
        <v>309.40815846066658</v>
      </c>
    </row>
    <row r="351" spans="1:30" ht="13.5" hidden="1" customHeight="1" outlineLevel="1">
      <c r="A351" s="414" t="s">
        <v>2065</v>
      </c>
      <c r="B351" s="31" t="s">
        <v>2006</v>
      </c>
      <c r="C351" s="31">
        <v>250</v>
      </c>
      <c r="D351" s="31">
        <v>6</v>
      </c>
      <c r="E351" s="31" t="s">
        <v>400</v>
      </c>
      <c r="F351" s="53">
        <v>200</v>
      </c>
      <c r="G351" s="411">
        <v>990</v>
      </c>
      <c r="H351" s="413"/>
      <c r="I351" s="413">
        <v>141.99801980198021</v>
      </c>
      <c r="J351" s="413"/>
      <c r="K351" s="413">
        <v>194.30991525423732</v>
      </c>
      <c r="L351" s="413"/>
      <c r="M351" s="413">
        <v>238.97189265536724</v>
      </c>
      <c r="N351" s="413"/>
      <c r="O351" s="413">
        <v>292.12166666666673</v>
      </c>
      <c r="P351" s="413"/>
      <c r="Q351" s="413">
        <v>1920.7509710832974</v>
      </c>
      <c r="R351" s="53" t="s">
        <v>222</v>
      </c>
      <c r="S351" s="53" t="s">
        <v>194</v>
      </c>
      <c r="T351" s="412">
        <v>95.3</v>
      </c>
      <c r="U351" s="412">
        <v>95.8</v>
      </c>
      <c r="V351" s="412">
        <v>95.7</v>
      </c>
      <c r="W351" s="412">
        <v>58.204939759036144</v>
      </c>
      <c r="X351" s="412">
        <v>70.698674698795173</v>
      </c>
      <c r="Y351" s="412">
        <v>77.143855421686737</v>
      </c>
      <c r="Z351" s="413">
        <v>1061.0566931999999</v>
      </c>
      <c r="AA351" s="413">
        <v>2048.3332654702708</v>
      </c>
      <c r="AB351" s="413">
        <v>3294.4769361355934</v>
      </c>
      <c r="AC351" s="411">
        <v>193.04654299788464</v>
      </c>
      <c r="AD351" s="411">
        <v>310.49018937903384</v>
      </c>
    </row>
    <row r="352" spans="1:30" ht="13.5" customHeight="1" outlineLevel="1">
      <c r="A352" s="414" t="s">
        <v>2005</v>
      </c>
      <c r="B352" s="31" t="s">
        <v>2006</v>
      </c>
      <c r="C352" s="31">
        <v>125</v>
      </c>
      <c r="D352" s="31">
        <v>2</v>
      </c>
      <c r="E352" s="31" t="s">
        <v>409</v>
      </c>
      <c r="F352" s="53">
        <v>100</v>
      </c>
      <c r="G352" s="411">
        <v>2976</v>
      </c>
      <c r="H352" s="413"/>
      <c r="I352" s="413">
        <v>56.3</v>
      </c>
      <c r="J352" s="413"/>
      <c r="K352" s="413">
        <v>85.468345085398667</v>
      </c>
      <c r="L352" s="413"/>
      <c r="M352" s="413">
        <v>109.54517266684346</v>
      </c>
      <c r="N352" s="413"/>
      <c r="O352" s="413">
        <v>137</v>
      </c>
      <c r="P352" s="413"/>
      <c r="Q352" s="413">
        <v>872.04</v>
      </c>
      <c r="R352" s="53" t="s">
        <v>231</v>
      </c>
      <c r="S352" s="53" t="s">
        <v>194</v>
      </c>
      <c r="T352" s="412">
        <v>93.76</v>
      </c>
      <c r="U352" s="412">
        <v>94.66</v>
      </c>
      <c r="V352" s="412">
        <v>94.7</v>
      </c>
      <c r="W352" s="412">
        <v>67.349999999999994</v>
      </c>
      <c r="X352" s="412">
        <v>78.08</v>
      </c>
      <c r="Y352" s="412">
        <v>83.2</v>
      </c>
      <c r="Z352" s="413">
        <v>178.33511598000001</v>
      </c>
      <c r="AA352" s="413">
        <v>268.55485115428201</v>
      </c>
      <c r="AB352" s="413">
        <v>538.87521995676605</v>
      </c>
      <c r="AC352" s="411">
        <v>150.59</v>
      </c>
      <c r="AD352" s="411">
        <v>302.17</v>
      </c>
    </row>
    <row r="353" spans="1:30" ht="13.5" customHeight="1" outlineLevel="1">
      <c r="A353" s="414" t="s">
        <v>2007</v>
      </c>
      <c r="B353" s="31" t="s">
        <v>2006</v>
      </c>
      <c r="C353" s="31">
        <v>150</v>
      </c>
      <c r="D353" s="31">
        <v>2</v>
      </c>
      <c r="E353" s="31" t="s">
        <v>411</v>
      </c>
      <c r="F353" s="53">
        <v>125</v>
      </c>
      <c r="G353" s="411">
        <v>2979</v>
      </c>
      <c r="H353" s="413"/>
      <c r="I353" s="413">
        <v>65.7</v>
      </c>
      <c r="J353" s="413"/>
      <c r="K353" s="413">
        <v>99.2</v>
      </c>
      <c r="L353" s="413"/>
      <c r="M353" s="413">
        <v>129.6</v>
      </c>
      <c r="N353" s="413"/>
      <c r="O353" s="413">
        <v>163.5</v>
      </c>
      <c r="P353" s="413"/>
      <c r="Q353" s="413">
        <v>1129.18</v>
      </c>
      <c r="R353" s="53" t="s">
        <v>231</v>
      </c>
      <c r="S353" s="53" t="s">
        <v>194</v>
      </c>
      <c r="T353" s="412">
        <v>94.2</v>
      </c>
      <c r="U353" s="412">
        <v>95</v>
      </c>
      <c r="V353" s="412">
        <v>95</v>
      </c>
      <c r="W353" s="412">
        <v>70</v>
      </c>
      <c r="X353" s="412">
        <v>79.7</v>
      </c>
      <c r="Y353" s="412">
        <v>84.2</v>
      </c>
      <c r="Z353" s="413">
        <v>220.53</v>
      </c>
      <c r="AA353" s="413">
        <v>403.33</v>
      </c>
      <c r="AB353" s="413">
        <v>689.03</v>
      </c>
      <c r="AC353" s="411">
        <v>183</v>
      </c>
      <c r="AD353" s="411">
        <v>312</v>
      </c>
    </row>
    <row r="354" spans="1:30" ht="13.5" hidden="1" customHeight="1" outlineLevel="1">
      <c r="A354" s="414" t="s">
        <v>2017</v>
      </c>
      <c r="B354" s="31" t="s">
        <v>2006</v>
      </c>
      <c r="C354" s="31">
        <v>125</v>
      </c>
      <c r="D354" s="31">
        <v>4</v>
      </c>
      <c r="E354" s="31" t="s">
        <v>409</v>
      </c>
      <c r="F354" s="53">
        <v>100</v>
      </c>
      <c r="G354" s="411">
        <v>1488</v>
      </c>
      <c r="H354" s="413"/>
      <c r="I354" s="413">
        <v>67.5</v>
      </c>
      <c r="J354" s="413"/>
      <c r="K354" s="413">
        <v>95.3</v>
      </c>
      <c r="L354" s="413"/>
      <c r="M354" s="413">
        <v>120</v>
      </c>
      <c r="N354" s="413"/>
      <c r="O354" s="413">
        <v>148.69999999999999</v>
      </c>
      <c r="P354" s="413"/>
      <c r="Q354" s="413">
        <v>862.5</v>
      </c>
      <c r="R354" s="53" t="s">
        <v>231</v>
      </c>
      <c r="S354" s="53" t="s">
        <v>194</v>
      </c>
      <c r="T354" s="412">
        <v>94.3</v>
      </c>
      <c r="U354" s="412">
        <v>95</v>
      </c>
      <c r="V354" s="412">
        <v>95</v>
      </c>
      <c r="W354" s="412">
        <v>60.3</v>
      </c>
      <c r="X354" s="412">
        <v>71.3</v>
      </c>
      <c r="Y354" s="412">
        <v>76.8</v>
      </c>
      <c r="Z354" s="413">
        <v>354.99</v>
      </c>
      <c r="AA354" s="413">
        <v>613.58000000000004</v>
      </c>
      <c r="AB354" s="413">
        <v>986.42</v>
      </c>
      <c r="AC354" s="411">
        <v>173</v>
      </c>
      <c r="AD354" s="411">
        <v>278</v>
      </c>
    </row>
    <row r="355" spans="1:30" ht="13.5" hidden="1" customHeight="1" outlineLevel="1">
      <c r="A355" s="414" t="s">
        <v>2023</v>
      </c>
      <c r="B355" s="31" t="s">
        <v>2006</v>
      </c>
      <c r="C355" s="31">
        <v>150</v>
      </c>
      <c r="D355" s="31">
        <v>4</v>
      </c>
      <c r="E355" s="31" t="s">
        <v>411</v>
      </c>
      <c r="F355" s="53">
        <v>125</v>
      </c>
      <c r="G355" s="411">
        <v>1488</v>
      </c>
      <c r="H355" s="413"/>
      <c r="I355" s="413">
        <v>86.6</v>
      </c>
      <c r="J355" s="413"/>
      <c r="K355" s="413">
        <v>122.42</v>
      </c>
      <c r="L355" s="413"/>
      <c r="M355" s="413">
        <v>151.46</v>
      </c>
      <c r="N355" s="413"/>
      <c r="O355" s="413">
        <v>186.36</v>
      </c>
      <c r="P355" s="413"/>
      <c r="Q355" s="413">
        <v>1012.3</v>
      </c>
      <c r="R355" s="53" t="s">
        <v>231</v>
      </c>
      <c r="S355" s="53" t="s">
        <v>194</v>
      </c>
      <c r="T355" s="412">
        <v>94.5</v>
      </c>
      <c r="U355" s="412">
        <v>95.3</v>
      </c>
      <c r="V355" s="412">
        <v>95.3</v>
      </c>
      <c r="W355" s="412">
        <v>58.3</v>
      </c>
      <c r="X355" s="412">
        <v>70.2</v>
      </c>
      <c r="Y355" s="412">
        <v>75.400000000000006</v>
      </c>
      <c r="Z355" s="413">
        <v>441.21</v>
      </c>
      <c r="AA355" s="413">
        <v>841.5</v>
      </c>
      <c r="AB355" s="413">
        <v>1066.23</v>
      </c>
      <c r="AC355" s="411">
        <v>191</v>
      </c>
      <c r="AD355" s="411">
        <v>242</v>
      </c>
    </row>
    <row r="356" spans="1:30" ht="13.5" hidden="1" customHeight="1" outlineLevel="1">
      <c r="A356" s="414" t="s">
        <v>2115</v>
      </c>
      <c r="B356" s="31" t="s">
        <v>2006</v>
      </c>
      <c r="C356" s="31">
        <v>100</v>
      </c>
      <c r="D356" s="31">
        <v>6</v>
      </c>
      <c r="E356" s="31" t="s">
        <v>409</v>
      </c>
      <c r="F356" s="53">
        <v>75</v>
      </c>
      <c r="G356" s="411">
        <v>992</v>
      </c>
      <c r="H356" s="413"/>
      <c r="I356" s="413">
        <v>72.7</v>
      </c>
      <c r="J356" s="413"/>
      <c r="K356" s="413">
        <v>86.09</v>
      </c>
      <c r="L356" s="413"/>
      <c r="M356" s="413">
        <v>100.6</v>
      </c>
      <c r="N356" s="413"/>
      <c r="O356" s="413">
        <v>118.3</v>
      </c>
      <c r="P356" s="413"/>
      <c r="Q356" s="413">
        <v>782</v>
      </c>
      <c r="R356" s="53" t="s">
        <v>213</v>
      </c>
      <c r="S356" s="53" t="s">
        <v>989</v>
      </c>
      <c r="T356" s="412">
        <v>92.751890866954582</v>
      </c>
      <c r="U356" s="412">
        <v>93.872010955440842</v>
      </c>
      <c r="V356" s="412">
        <v>94.1</v>
      </c>
      <c r="W356" s="412">
        <v>50.12</v>
      </c>
      <c r="X356" s="412">
        <v>63.6</v>
      </c>
      <c r="Y356" s="412">
        <v>71.900000000000006</v>
      </c>
      <c r="Z356" s="413">
        <v>538.4</v>
      </c>
      <c r="AA356" s="413">
        <v>1066.0319999999999</v>
      </c>
      <c r="AB356" s="413">
        <v>1685.1919999999998</v>
      </c>
      <c r="AC356" s="411">
        <v>198</v>
      </c>
      <c r="AD356" s="411">
        <v>313</v>
      </c>
    </row>
    <row r="357" spans="1:30" ht="13.5" hidden="1" customHeight="1" outlineLevel="1">
      <c r="A357" s="414" t="s">
        <v>2066</v>
      </c>
      <c r="B357" s="31" t="s">
        <v>2006</v>
      </c>
      <c r="C357" s="31">
        <v>125</v>
      </c>
      <c r="D357" s="31">
        <v>6</v>
      </c>
      <c r="E357" s="31" t="s">
        <v>411</v>
      </c>
      <c r="F357" s="53">
        <v>100</v>
      </c>
      <c r="G357" s="411">
        <v>991</v>
      </c>
      <c r="H357" s="413"/>
      <c r="I357" s="413">
        <v>75.180602782071105</v>
      </c>
      <c r="J357" s="413"/>
      <c r="K357" s="413">
        <v>100</v>
      </c>
      <c r="L357" s="413"/>
      <c r="M357" s="413">
        <v>121.9</v>
      </c>
      <c r="N357" s="413"/>
      <c r="O357" s="413">
        <v>147.80000000000001</v>
      </c>
      <c r="P357" s="413"/>
      <c r="Q357" s="413">
        <v>926.29858343337321</v>
      </c>
      <c r="R357" s="53" t="s">
        <v>222</v>
      </c>
      <c r="S357" s="53" t="s">
        <v>194</v>
      </c>
      <c r="T357" s="412">
        <v>93.952941176470574</v>
      </c>
      <c r="U357" s="412">
        <v>94.669683257918535</v>
      </c>
      <c r="V357" s="412">
        <v>94.6</v>
      </c>
      <c r="W357" s="412">
        <v>57</v>
      </c>
      <c r="X357" s="412">
        <v>69.7</v>
      </c>
      <c r="Y357" s="412">
        <v>76.7</v>
      </c>
      <c r="Z357" s="413">
        <v>530.2333218</v>
      </c>
      <c r="AA357" s="413">
        <v>965.28627903272729</v>
      </c>
      <c r="AB357" s="413">
        <v>1453.852041409091</v>
      </c>
      <c r="AC357" s="411">
        <v>182.0493430620013</v>
      </c>
      <c r="AD357" s="411">
        <v>274.1909988745432</v>
      </c>
    </row>
    <row r="358" spans="1:30" ht="13.5" customHeight="1" outlineLevel="1">
      <c r="A358" s="414" t="s">
        <v>2008</v>
      </c>
      <c r="B358" s="31" t="s">
        <v>2006</v>
      </c>
      <c r="C358" s="31">
        <v>200</v>
      </c>
      <c r="D358" s="31">
        <v>2</v>
      </c>
      <c r="E358" s="31" t="s">
        <v>413</v>
      </c>
      <c r="F358" s="53">
        <v>150</v>
      </c>
      <c r="G358" s="411">
        <v>2979</v>
      </c>
      <c r="H358" s="413"/>
      <c r="I358" s="413">
        <v>86.7</v>
      </c>
      <c r="J358" s="413"/>
      <c r="K358" s="413">
        <v>124.3</v>
      </c>
      <c r="L358" s="413"/>
      <c r="M358" s="413">
        <v>159.5</v>
      </c>
      <c r="N358" s="413"/>
      <c r="O358" s="413">
        <v>199.4</v>
      </c>
      <c r="P358" s="413"/>
      <c r="Q358" s="413">
        <v>1470.04</v>
      </c>
      <c r="R358" s="53" t="s">
        <v>222</v>
      </c>
      <c r="S358" s="53" t="s">
        <v>989</v>
      </c>
      <c r="T358" s="412">
        <v>94.4</v>
      </c>
      <c r="U358" s="412">
        <v>95.1</v>
      </c>
      <c r="V358" s="412">
        <v>95.2</v>
      </c>
      <c r="W358" s="412">
        <v>68.099999999999994</v>
      </c>
      <c r="X358" s="412">
        <v>79</v>
      </c>
      <c r="Y358" s="412">
        <v>84.1</v>
      </c>
      <c r="Z358" s="413">
        <v>264.56</v>
      </c>
      <c r="AA358" s="413">
        <v>540.66999999999996</v>
      </c>
      <c r="AB358" s="413">
        <v>892</v>
      </c>
      <c r="AC358" s="411">
        <v>204</v>
      </c>
      <c r="AD358" s="411">
        <v>337</v>
      </c>
    </row>
    <row r="359" spans="1:30" ht="13.5" customHeight="1" outlineLevel="1">
      <c r="A359" s="414" t="s">
        <v>2009</v>
      </c>
      <c r="B359" s="31" t="s">
        <v>2006</v>
      </c>
      <c r="C359" s="31">
        <v>250</v>
      </c>
      <c r="D359" s="31">
        <v>2</v>
      </c>
      <c r="E359" s="31" t="s">
        <v>421</v>
      </c>
      <c r="F359" s="53">
        <v>200</v>
      </c>
      <c r="G359" s="411">
        <v>2977</v>
      </c>
      <c r="H359" s="413"/>
      <c r="I359" s="413">
        <v>102.2</v>
      </c>
      <c r="J359" s="413"/>
      <c r="K359" s="413">
        <v>156.1</v>
      </c>
      <c r="L359" s="413"/>
      <c r="M359" s="413">
        <v>204.3</v>
      </c>
      <c r="N359" s="413"/>
      <c r="O359" s="413">
        <v>257.89999999999998</v>
      </c>
      <c r="P359" s="413"/>
      <c r="Q359" s="413">
        <v>2080.5</v>
      </c>
      <c r="R359" s="53" t="s">
        <v>213</v>
      </c>
      <c r="S359" s="53" t="s">
        <v>989</v>
      </c>
      <c r="T359" s="412">
        <v>94.9</v>
      </c>
      <c r="U359" s="412">
        <v>95.5</v>
      </c>
      <c r="V359" s="412">
        <v>95.5</v>
      </c>
      <c r="W359" s="412">
        <v>71.8</v>
      </c>
      <c r="X359" s="412">
        <v>81.8</v>
      </c>
      <c r="Y359" s="412">
        <v>86.3</v>
      </c>
      <c r="Z359" s="413">
        <v>352.92</v>
      </c>
      <c r="AA359" s="413">
        <v>900.55</v>
      </c>
      <c r="AB359" s="413">
        <v>1242.8499999999999</v>
      </c>
      <c r="AC359" s="411">
        <v>255</v>
      </c>
      <c r="AD359" s="411">
        <v>352</v>
      </c>
    </row>
    <row r="360" spans="1:30" ht="13.5" hidden="1" customHeight="1" outlineLevel="1">
      <c r="A360" s="414" t="s">
        <v>2031</v>
      </c>
      <c r="B360" s="31" t="s">
        <v>2006</v>
      </c>
      <c r="C360" s="31">
        <v>200</v>
      </c>
      <c r="D360" s="31">
        <v>4</v>
      </c>
      <c r="E360" s="31" t="s">
        <v>413</v>
      </c>
      <c r="F360" s="53">
        <v>150</v>
      </c>
      <c r="G360" s="411">
        <v>1491</v>
      </c>
      <c r="H360" s="413"/>
      <c r="I360" s="413">
        <v>115.6</v>
      </c>
      <c r="J360" s="413"/>
      <c r="K360" s="413">
        <v>149.4</v>
      </c>
      <c r="L360" s="413"/>
      <c r="M360" s="413">
        <v>183.4</v>
      </c>
      <c r="N360" s="413"/>
      <c r="O360" s="413">
        <v>224.4</v>
      </c>
      <c r="P360" s="413"/>
      <c r="Q360" s="413">
        <v>1469.11</v>
      </c>
      <c r="R360" s="53" t="s">
        <v>222</v>
      </c>
      <c r="S360" s="53" t="s">
        <v>989</v>
      </c>
      <c r="T360" s="412">
        <v>94.6</v>
      </c>
      <c r="U360" s="412">
        <v>95.4</v>
      </c>
      <c r="V360" s="412">
        <v>95.5</v>
      </c>
      <c r="W360" s="412">
        <v>56.8</v>
      </c>
      <c r="X360" s="412">
        <v>68.8</v>
      </c>
      <c r="Y360" s="412">
        <v>74.900000000000006</v>
      </c>
      <c r="Z360" s="413">
        <v>528.76</v>
      </c>
      <c r="AA360" s="413">
        <v>1218.23</v>
      </c>
      <c r="AB360" s="413">
        <v>1773.78</v>
      </c>
      <c r="AC360" s="411">
        <v>230</v>
      </c>
      <c r="AD360" s="411">
        <v>335</v>
      </c>
    </row>
    <row r="361" spans="1:30" ht="13.5" hidden="1" customHeight="1" outlineLevel="1">
      <c r="A361" s="414" t="s">
        <v>2036</v>
      </c>
      <c r="B361" s="31" t="s">
        <v>2006</v>
      </c>
      <c r="C361" s="31">
        <v>250</v>
      </c>
      <c r="D361" s="31">
        <v>4</v>
      </c>
      <c r="E361" s="31" t="s">
        <v>421</v>
      </c>
      <c r="F361" s="53">
        <v>200</v>
      </c>
      <c r="G361" s="411">
        <v>1489</v>
      </c>
      <c r="H361" s="413"/>
      <c r="I361" s="413">
        <v>133.80000000000001</v>
      </c>
      <c r="J361" s="413"/>
      <c r="K361" s="413">
        <v>183.2</v>
      </c>
      <c r="L361" s="413"/>
      <c r="M361" s="413">
        <v>231</v>
      </c>
      <c r="N361" s="413"/>
      <c r="O361" s="413">
        <v>287.39999999999998</v>
      </c>
      <c r="P361" s="413"/>
      <c r="Q361" s="413">
        <v>2128</v>
      </c>
      <c r="R361" s="53" t="s">
        <v>213</v>
      </c>
      <c r="S361" s="53" t="s">
        <v>989</v>
      </c>
      <c r="T361" s="412">
        <v>95.2</v>
      </c>
      <c r="U361" s="412">
        <v>95.8</v>
      </c>
      <c r="V361" s="412">
        <v>95.8</v>
      </c>
      <c r="W361" s="412">
        <v>61.5</v>
      </c>
      <c r="X361" s="412">
        <v>72.7</v>
      </c>
      <c r="Y361" s="412">
        <v>77.900000000000006</v>
      </c>
      <c r="Z361" s="413">
        <v>705.77</v>
      </c>
      <c r="AA361" s="413">
        <v>1696.39</v>
      </c>
      <c r="AB361" s="413">
        <v>2337.84</v>
      </c>
      <c r="AC361" s="411">
        <v>240</v>
      </c>
      <c r="AD361" s="411">
        <v>331</v>
      </c>
    </row>
    <row r="362" spans="1:30" ht="13.5" hidden="1" customHeight="1" outlineLevel="1">
      <c r="A362" s="414" t="s">
        <v>2067</v>
      </c>
      <c r="B362" s="31" t="s">
        <v>2006</v>
      </c>
      <c r="C362" s="31">
        <v>150</v>
      </c>
      <c r="D362" s="31">
        <v>6</v>
      </c>
      <c r="E362" s="31" t="s">
        <v>413</v>
      </c>
      <c r="F362" s="53">
        <v>125</v>
      </c>
      <c r="G362" s="411">
        <v>990</v>
      </c>
      <c r="H362" s="413"/>
      <c r="I362" s="413">
        <v>84.525895806861499</v>
      </c>
      <c r="J362" s="413"/>
      <c r="K362" s="413">
        <v>115.93701657458564</v>
      </c>
      <c r="L362" s="413"/>
      <c r="M362" s="413">
        <v>144.75535911602213</v>
      </c>
      <c r="N362" s="413"/>
      <c r="O362" s="413">
        <v>178.22928176795583</v>
      </c>
      <c r="P362" s="413"/>
      <c r="Q362" s="413">
        <v>1147.2158267246525</v>
      </c>
      <c r="R362" s="53" t="s">
        <v>222</v>
      </c>
      <c r="S362" s="53" t="s">
        <v>194</v>
      </c>
      <c r="T362" s="412">
        <v>94.442890052356034</v>
      </c>
      <c r="U362" s="412">
        <v>95.039120418848171</v>
      </c>
      <c r="V362" s="412">
        <v>94.9</v>
      </c>
      <c r="W362" s="412">
        <v>61.021921182266006</v>
      </c>
      <c r="X362" s="412">
        <v>72.848645320197036</v>
      </c>
      <c r="Y362" s="412">
        <v>79.010467980295559</v>
      </c>
      <c r="Z362" s="413">
        <v>662.64756661969284</v>
      </c>
      <c r="AA362" s="413">
        <v>1187.1506128310541</v>
      </c>
      <c r="AB362" s="413">
        <v>1779.438554369076</v>
      </c>
      <c r="AC362" s="411">
        <v>179.15264050345249</v>
      </c>
      <c r="AD362" s="411">
        <v>268.534684801813</v>
      </c>
    </row>
    <row r="363" spans="1:30" ht="13.5" hidden="1" customHeight="1" outlineLevel="1">
      <c r="A363" s="414" t="s">
        <v>2126</v>
      </c>
      <c r="B363" s="31" t="s">
        <v>2006</v>
      </c>
      <c r="C363" s="31">
        <v>200</v>
      </c>
      <c r="D363" s="31">
        <v>6</v>
      </c>
      <c r="E363" s="31" t="s">
        <v>421</v>
      </c>
      <c r="F363" s="53">
        <v>150</v>
      </c>
      <c r="G363" s="411">
        <v>991</v>
      </c>
      <c r="H363" s="413"/>
      <c r="I363" s="413">
        <v>117.26645489199491</v>
      </c>
      <c r="J363" s="413"/>
      <c r="K363" s="413">
        <v>151.63314917127073</v>
      </c>
      <c r="L363" s="413"/>
      <c r="M363" s="413">
        <v>183.45801104972375</v>
      </c>
      <c r="N363" s="413"/>
      <c r="O363" s="413">
        <v>221.31602209944754</v>
      </c>
      <c r="P363" s="413"/>
      <c r="Q363" s="413">
        <v>1604.7937238850516</v>
      </c>
      <c r="R363" s="53" t="s">
        <v>213</v>
      </c>
      <c r="S363" s="53" t="s">
        <v>989</v>
      </c>
      <c r="T363" s="412">
        <v>94.325146198830396</v>
      </c>
      <c r="U363" s="412">
        <v>95.120467836257305</v>
      </c>
      <c r="V363" s="412">
        <v>95.2</v>
      </c>
      <c r="W363" s="412">
        <v>56.052709359605906</v>
      </c>
      <c r="X363" s="412">
        <v>68.962721674876846</v>
      </c>
      <c r="Y363" s="412">
        <v>76.128325123152706</v>
      </c>
      <c r="Z363" s="413">
        <v>794.2660620773288</v>
      </c>
      <c r="AA363" s="413">
        <v>1736.2004674254206</v>
      </c>
      <c r="AB363" s="413">
        <v>2457.5239959515179</v>
      </c>
      <c r="AC363" s="411">
        <v>218.59179817963644</v>
      </c>
      <c r="AD363" s="411">
        <v>309.40815846066658</v>
      </c>
    </row>
    <row r="364" spans="1:30" ht="13.5" hidden="1" customHeight="1" outlineLevel="1">
      <c r="A364" s="414" t="s">
        <v>2117</v>
      </c>
      <c r="B364" s="31" t="s">
        <v>2006</v>
      </c>
      <c r="C364" s="31">
        <v>250</v>
      </c>
      <c r="D364" s="31">
        <v>6</v>
      </c>
      <c r="E364" s="31" t="s">
        <v>421</v>
      </c>
      <c r="F364" s="53">
        <v>200</v>
      </c>
      <c r="G364" s="411">
        <v>990</v>
      </c>
      <c r="H364" s="413"/>
      <c r="I364" s="413">
        <v>141.99801980198021</v>
      </c>
      <c r="J364" s="413"/>
      <c r="K364" s="413">
        <v>194.30991525423732</v>
      </c>
      <c r="L364" s="413"/>
      <c r="M364" s="413">
        <v>238.97189265536724</v>
      </c>
      <c r="N364" s="413"/>
      <c r="O364" s="413">
        <v>292.12166666666673</v>
      </c>
      <c r="P364" s="413"/>
      <c r="Q364" s="413">
        <v>1920.7509710832974</v>
      </c>
      <c r="R364" s="53" t="s">
        <v>222</v>
      </c>
      <c r="S364" s="53" t="s">
        <v>194</v>
      </c>
      <c r="T364" s="412">
        <v>95.3</v>
      </c>
      <c r="U364" s="412">
        <v>95.8</v>
      </c>
      <c r="V364" s="412">
        <v>95.7</v>
      </c>
      <c r="W364" s="412">
        <v>58.204939759036144</v>
      </c>
      <c r="X364" s="412">
        <v>70.698674698795173</v>
      </c>
      <c r="Y364" s="412">
        <v>77.143855421686737</v>
      </c>
      <c r="Z364" s="413">
        <v>1061.0566931999999</v>
      </c>
      <c r="AA364" s="413">
        <v>2048.3332654702708</v>
      </c>
      <c r="AB364" s="413">
        <v>3294.4769361355934</v>
      </c>
      <c r="AC364" s="411">
        <v>193.04654299788464</v>
      </c>
      <c r="AD364" s="411">
        <v>310.49018937903384</v>
      </c>
    </row>
    <row r="365" spans="1:30" ht="13.5" hidden="1" customHeight="1" outlineLevel="1">
      <c r="A365" s="414" t="s">
        <v>2016</v>
      </c>
      <c r="B365" s="31" t="s">
        <v>2006</v>
      </c>
      <c r="C365" s="31">
        <v>125</v>
      </c>
      <c r="D365" s="31">
        <v>4</v>
      </c>
      <c r="E365" s="31" t="s">
        <v>2014</v>
      </c>
      <c r="F365" s="53">
        <v>100</v>
      </c>
      <c r="G365" s="411">
        <v>1488</v>
      </c>
      <c r="H365" s="413"/>
      <c r="I365" s="413">
        <v>67.5</v>
      </c>
      <c r="J365" s="413"/>
      <c r="K365" s="413">
        <v>95.3</v>
      </c>
      <c r="L365" s="413"/>
      <c r="M365" s="413">
        <v>120</v>
      </c>
      <c r="N365" s="413"/>
      <c r="O365" s="413">
        <v>148.69999999999999</v>
      </c>
      <c r="P365" s="413"/>
      <c r="Q365" s="413">
        <v>862.5</v>
      </c>
      <c r="R365" s="53" t="s">
        <v>231</v>
      </c>
      <c r="S365" s="53" t="s">
        <v>194</v>
      </c>
      <c r="T365" s="412">
        <v>94.3</v>
      </c>
      <c r="U365" s="412">
        <v>95</v>
      </c>
      <c r="V365" s="412">
        <v>95</v>
      </c>
      <c r="W365" s="412">
        <v>60.3</v>
      </c>
      <c r="X365" s="412">
        <v>71.3</v>
      </c>
      <c r="Y365" s="412">
        <v>76.8</v>
      </c>
      <c r="Z365" s="413">
        <v>354.99</v>
      </c>
      <c r="AA365" s="413">
        <v>613.58000000000004</v>
      </c>
      <c r="AB365" s="413">
        <v>986.42</v>
      </c>
      <c r="AC365" s="411">
        <v>173</v>
      </c>
      <c r="AD365" s="411">
        <v>278</v>
      </c>
    </row>
    <row r="366" spans="1:30" ht="13.5" hidden="1" customHeight="1" outlineLevel="1">
      <c r="A366" s="414" t="s">
        <v>2022</v>
      </c>
      <c r="B366" s="31" t="s">
        <v>2006</v>
      </c>
      <c r="C366" s="31">
        <v>150</v>
      </c>
      <c r="D366" s="31">
        <v>4</v>
      </c>
      <c r="E366" s="31" t="s">
        <v>2020</v>
      </c>
      <c r="F366" s="53">
        <v>125</v>
      </c>
      <c r="G366" s="411">
        <v>1488</v>
      </c>
      <c r="H366" s="413"/>
      <c r="I366" s="413">
        <v>86.6</v>
      </c>
      <c r="J366" s="413"/>
      <c r="K366" s="413">
        <v>122.42</v>
      </c>
      <c r="L366" s="413"/>
      <c r="M366" s="413">
        <v>151.46</v>
      </c>
      <c r="N366" s="413"/>
      <c r="O366" s="413">
        <v>186.36</v>
      </c>
      <c r="P366" s="413"/>
      <c r="Q366" s="413">
        <v>1012.3</v>
      </c>
      <c r="R366" s="53" t="s">
        <v>231</v>
      </c>
      <c r="S366" s="53" t="s">
        <v>194</v>
      </c>
      <c r="T366" s="412">
        <v>94.5</v>
      </c>
      <c r="U366" s="412">
        <v>95.3</v>
      </c>
      <c r="V366" s="412">
        <v>95.3</v>
      </c>
      <c r="W366" s="412">
        <v>58.3</v>
      </c>
      <c r="X366" s="412">
        <v>70.2</v>
      </c>
      <c r="Y366" s="412">
        <v>75.400000000000006</v>
      </c>
      <c r="Z366" s="413">
        <v>441.21</v>
      </c>
      <c r="AA366" s="413">
        <v>841.5</v>
      </c>
      <c r="AB366" s="413">
        <v>1066.23</v>
      </c>
      <c r="AC366" s="411">
        <v>191</v>
      </c>
      <c r="AD366" s="411">
        <v>242</v>
      </c>
    </row>
    <row r="367" spans="1:30" ht="13.5" hidden="1" customHeight="1" outlineLevel="1">
      <c r="A367" s="414" t="s">
        <v>2069</v>
      </c>
      <c r="B367" s="31" t="s">
        <v>2006</v>
      </c>
      <c r="C367" s="31">
        <v>100</v>
      </c>
      <c r="D367" s="31">
        <v>6</v>
      </c>
      <c r="E367" s="31" t="s">
        <v>2014</v>
      </c>
      <c r="F367" s="53">
        <v>75</v>
      </c>
      <c r="G367" s="411">
        <v>992</v>
      </c>
      <c r="H367" s="413"/>
      <c r="I367" s="413">
        <v>72.7</v>
      </c>
      <c r="J367" s="413"/>
      <c r="K367" s="413">
        <v>86.09</v>
      </c>
      <c r="L367" s="413"/>
      <c r="M367" s="413">
        <v>100.6</v>
      </c>
      <c r="N367" s="413"/>
      <c r="O367" s="413">
        <v>118.3</v>
      </c>
      <c r="P367" s="413"/>
      <c r="Q367" s="413">
        <v>782</v>
      </c>
      <c r="R367" s="53" t="s">
        <v>213</v>
      </c>
      <c r="S367" s="53" t="s">
        <v>989</v>
      </c>
      <c r="T367" s="412">
        <v>92.751890866954582</v>
      </c>
      <c r="U367" s="412">
        <v>93.872010955440842</v>
      </c>
      <c r="V367" s="412">
        <v>94.1</v>
      </c>
      <c r="W367" s="412">
        <v>50.12</v>
      </c>
      <c r="X367" s="412">
        <v>63.6</v>
      </c>
      <c r="Y367" s="412">
        <v>71.900000000000006</v>
      </c>
      <c r="Z367" s="413">
        <v>538.4</v>
      </c>
      <c r="AA367" s="413">
        <v>1066.0319999999999</v>
      </c>
      <c r="AB367" s="413">
        <v>1685.1919999999998</v>
      </c>
      <c r="AC367" s="411">
        <v>198</v>
      </c>
      <c r="AD367" s="411">
        <v>313</v>
      </c>
    </row>
    <row r="368" spans="1:30" ht="13.5" hidden="1" customHeight="1" outlineLevel="1">
      <c r="A368" s="414" t="s">
        <v>2070</v>
      </c>
      <c r="B368" s="31" t="s">
        <v>2006</v>
      </c>
      <c r="C368" s="31">
        <v>125</v>
      </c>
      <c r="D368" s="31">
        <v>6</v>
      </c>
      <c r="E368" s="31" t="s">
        <v>2020</v>
      </c>
      <c r="F368" s="53">
        <v>100</v>
      </c>
      <c r="G368" s="411">
        <v>991</v>
      </c>
      <c r="H368" s="413"/>
      <c r="I368" s="413">
        <v>75.180602782071105</v>
      </c>
      <c r="J368" s="413"/>
      <c r="K368" s="413">
        <v>100</v>
      </c>
      <c r="L368" s="413"/>
      <c r="M368" s="413">
        <v>121.9</v>
      </c>
      <c r="N368" s="413"/>
      <c r="O368" s="413">
        <v>147.80000000000001</v>
      </c>
      <c r="P368" s="413"/>
      <c r="Q368" s="413">
        <v>926.29858343337321</v>
      </c>
      <c r="R368" s="53" t="s">
        <v>222</v>
      </c>
      <c r="S368" s="53" t="s">
        <v>194</v>
      </c>
      <c r="T368" s="412">
        <v>93.952941176470574</v>
      </c>
      <c r="U368" s="412">
        <v>94.669683257918535</v>
      </c>
      <c r="V368" s="412">
        <v>94.6</v>
      </c>
      <c r="W368" s="412">
        <v>57</v>
      </c>
      <c r="X368" s="412">
        <v>69.7</v>
      </c>
      <c r="Y368" s="412">
        <v>76.7</v>
      </c>
      <c r="Z368" s="413">
        <v>530.2333218</v>
      </c>
      <c r="AA368" s="413">
        <v>965.28627903272729</v>
      </c>
      <c r="AB368" s="413">
        <v>1453.852041409091</v>
      </c>
      <c r="AC368" s="411">
        <v>182.0493430620013</v>
      </c>
      <c r="AD368" s="411">
        <v>274.1909988745432</v>
      </c>
    </row>
    <row r="369" spans="1:30" ht="13.5" hidden="1" customHeight="1" outlineLevel="1">
      <c r="A369" s="414" t="s">
        <v>2030</v>
      </c>
      <c r="B369" s="31" t="s">
        <v>2006</v>
      </c>
      <c r="C369" s="31">
        <v>200</v>
      </c>
      <c r="D369" s="31">
        <v>4</v>
      </c>
      <c r="E369" s="31" t="s">
        <v>2028</v>
      </c>
      <c r="F369" s="53">
        <v>150</v>
      </c>
      <c r="G369" s="411">
        <v>1491</v>
      </c>
      <c r="H369" s="413"/>
      <c r="I369" s="413">
        <v>115.6</v>
      </c>
      <c r="J369" s="413"/>
      <c r="K369" s="413">
        <v>149.4</v>
      </c>
      <c r="L369" s="413"/>
      <c r="M369" s="413">
        <v>183.4</v>
      </c>
      <c r="N369" s="413"/>
      <c r="O369" s="413">
        <v>224.4</v>
      </c>
      <c r="P369" s="413"/>
      <c r="Q369" s="413">
        <v>1469.11</v>
      </c>
      <c r="R369" s="53" t="s">
        <v>222</v>
      </c>
      <c r="S369" s="53" t="s">
        <v>989</v>
      </c>
      <c r="T369" s="412">
        <v>94.6</v>
      </c>
      <c r="U369" s="412">
        <v>95.4</v>
      </c>
      <c r="V369" s="412">
        <v>95.5</v>
      </c>
      <c r="W369" s="412">
        <v>56.8</v>
      </c>
      <c r="X369" s="412">
        <v>68.8</v>
      </c>
      <c r="Y369" s="412">
        <v>74.900000000000006</v>
      </c>
      <c r="Z369" s="413">
        <v>528.76</v>
      </c>
      <c r="AA369" s="413">
        <v>1218.23</v>
      </c>
      <c r="AB369" s="413">
        <v>1773.78</v>
      </c>
      <c r="AC369" s="411">
        <v>230</v>
      </c>
      <c r="AD369" s="411">
        <v>335</v>
      </c>
    </row>
    <row r="370" spans="1:30" ht="13.5" hidden="1" customHeight="1" outlineLevel="1">
      <c r="A370" s="414" t="s">
        <v>2035</v>
      </c>
      <c r="B370" s="31" t="s">
        <v>2006</v>
      </c>
      <c r="C370" s="31">
        <v>250</v>
      </c>
      <c r="D370" s="31">
        <v>4</v>
      </c>
      <c r="E370" s="31" t="s">
        <v>2033</v>
      </c>
      <c r="F370" s="53">
        <v>200</v>
      </c>
      <c r="G370" s="411">
        <v>1489</v>
      </c>
      <c r="H370" s="413"/>
      <c r="I370" s="413">
        <v>133.80000000000001</v>
      </c>
      <c r="J370" s="413"/>
      <c r="K370" s="413">
        <v>183.2</v>
      </c>
      <c r="L370" s="413"/>
      <c r="M370" s="413">
        <v>231</v>
      </c>
      <c r="N370" s="413"/>
      <c r="O370" s="413">
        <v>287.39999999999998</v>
      </c>
      <c r="P370" s="413"/>
      <c r="Q370" s="413">
        <v>2128</v>
      </c>
      <c r="R370" s="53" t="s">
        <v>213</v>
      </c>
      <c r="S370" s="53" t="s">
        <v>989</v>
      </c>
      <c r="T370" s="412">
        <v>95.2</v>
      </c>
      <c r="U370" s="412">
        <v>95.8</v>
      </c>
      <c r="V370" s="412">
        <v>95.8</v>
      </c>
      <c r="W370" s="412">
        <v>61.5</v>
      </c>
      <c r="X370" s="412">
        <v>72.7</v>
      </c>
      <c r="Y370" s="412">
        <v>77.900000000000006</v>
      </c>
      <c r="Z370" s="413">
        <v>705.77</v>
      </c>
      <c r="AA370" s="413">
        <v>1696.39</v>
      </c>
      <c r="AB370" s="413">
        <v>2337.84</v>
      </c>
      <c r="AC370" s="411">
        <v>240</v>
      </c>
      <c r="AD370" s="411">
        <v>331</v>
      </c>
    </row>
    <row r="371" spans="1:30" ht="13.5" hidden="1" customHeight="1" outlineLevel="1">
      <c r="A371" s="414" t="s">
        <v>2071</v>
      </c>
      <c r="B371" s="31" t="s">
        <v>2006</v>
      </c>
      <c r="C371" s="31">
        <v>150</v>
      </c>
      <c r="D371" s="31">
        <v>6</v>
      </c>
      <c r="E371" s="31" t="s">
        <v>2028</v>
      </c>
      <c r="F371" s="53">
        <v>125</v>
      </c>
      <c r="G371" s="411">
        <v>990</v>
      </c>
      <c r="H371" s="413"/>
      <c r="I371" s="413">
        <v>84.525895806861499</v>
      </c>
      <c r="J371" s="413"/>
      <c r="K371" s="413">
        <v>115.93701657458564</v>
      </c>
      <c r="L371" s="413"/>
      <c r="M371" s="413">
        <v>144.75535911602213</v>
      </c>
      <c r="N371" s="413"/>
      <c r="O371" s="413">
        <v>178.22928176795583</v>
      </c>
      <c r="P371" s="413"/>
      <c r="Q371" s="413">
        <v>1147.2158267246525</v>
      </c>
      <c r="R371" s="53" t="s">
        <v>222</v>
      </c>
      <c r="S371" s="53" t="s">
        <v>194</v>
      </c>
      <c r="T371" s="412">
        <v>94.442890052356034</v>
      </c>
      <c r="U371" s="412">
        <v>95.039120418848171</v>
      </c>
      <c r="V371" s="412">
        <v>94.9</v>
      </c>
      <c r="W371" s="412">
        <v>61.021921182266006</v>
      </c>
      <c r="X371" s="412">
        <v>72.848645320197036</v>
      </c>
      <c r="Y371" s="412">
        <v>79.010467980295559</v>
      </c>
      <c r="Z371" s="413">
        <v>662.64756661969284</v>
      </c>
      <c r="AA371" s="413">
        <v>1187.1506128310541</v>
      </c>
      <c r="AB371" s="413">
        <v>1779.438554369076</v>
      </c>
      <c r="AC371" s="411">
        <v>179.15264050345249</v>
      </c>
      <c r="AD371" s="411">
        <v>268.534684801813</v>
      </c>
    </row>
    <row r="372" spans="1:30" ht="13.5" hidden="1" customHeight="1" outlineLevel="1">
      <c r="A372" s="414" t="s">
        <v>2072</v>
      </c>
      <c r="B372" s="31" t="s">
        <v>2006</v>
      </c>
      <c r="C372" s="31">
        <v>200</v>
      </c>
      <c r="D372" s="31">
        <v>6</v>
      </c>
      <c r="E372" s="31" t="s">
        <v>2033</v>
      </c>
      <c r="F372" s="53">
        <v>150</v>
      </c>
      <c r="G372" s="411">
        <v>991</v>
      </c>
      <c r="H372" s="413"/>
      <c r="I372" s="413">
        <v>117.26645489199491</v>
      </c>
      <c r="J372" s="413"/>
      <c r="K372" s="413">
        <v>151.63314917127073</v>
      </c>
      <c r="L372" s="413"/>
      <c r="M372" s="413">
        <v>183.45801104972375</v>
      </c>
      <c r="N372" s="413"/>
      <c r="O372" s="413">
        <v>221.31602209944754</v>
      </c>
      <c r="P372" s="413"/>
      <c r="Q372" s="413">
        <v>1604.7937238850516</v>
      </c>
      <c r="R372" s="53" t="s">
        <v>213</v>
      </c>
      <c r="S372" s="53" t="s">
        <v>989</v>
      </c>
      <c r="T372" s="412">
        <v>94.325146198830396</v>
      </c>
      <c r="U372" s="412">
        <v>95.120467836257305</v>
      </c>
      <c r="V372" s="412">
        <v>95.2</v>
      </c>
      <c r="W372" s="412">
        <v>56.052709359605906</v>
      </c>
      <c r="X372" s="412">
        <v>68.962721674876846</v>
      </c>
      <c r="Y372" s="412">
        <v>76.128325123152706</v>
      </c>
      <c r="Z372" s="413">
        <v>794.2660620773288</v>
      </c>
      <c r="AA372" s="413">
        <v>1736.2004674254206</v>
      </c>
      <c r="AB372" s="413">
        <v>2457.5239959515179</v>
      </c>
      <c r="AC372" s="411">
        <v>218.59179817963644</v>
      </c>
      <c r="AD372" s="411">
        <v>309.40815846066658</v>
      </c>
    </row>
    <row r="373" spans="1:30" ht="13.5" hidden="1" customHeight="1" outlineLevel="1">
      <c r="A373" s="414" t="s">
        <v>2073</v>
      </c>
      <c r="B373" s="31" t="s">
        <v>2006</v>
      </c>
      <c r="C373" s="31">
        <v>250</v>
      </c>
      <c r="D373" s="31">
        <v>6</v>
      </c>
      <c r="E373" s="31" t="s">
        <v>2033</v>
      </c>
      <c r="F373" s="53">
        <v>200</v>
      </c>
      <c r="G373" s="411">
        <v>990</v>
      </c>
      <c r="H373" s="413"/>
      <c r="I373" s="413">
        <v>141.99801980198021</v>
      </c>
      <c r="J373" s="413"/>
      <c r="K373" s="413">
        <v>194.30991525423732</v>
      </c>
      <c r="L373" s="413"/>
      <c r="M373" s="413">
        <v>238.97189265536724</v>
      </c>
      <c r="N373" s="413"/>
      <c r="O373" s="413">
        <v>292.12166666666673</v>
      </c>
      <c r="P373" s="413"/>
      <c r="Q373" s="413">
        <v>1920.7509710832974</v>
      </c>
      <c r="R373" s="53" t="s">
        <v>222</v>
      </c>
      <c r="S373" s="53" t="s">
        <v>194</v>
      </c>
      <c r="T373" s="412">
        <v>95.3</v>
      </c>
      <c r="U373" s="412">
        <v>95.8</v>
      </c>
      <c r="V373" s="412">
        <v>95.7</v>
      </c>
      <c r="W373" s="412">
        <v>58.204939759036144</v>
      </c>
      <c r="X373" s="412">
        <v>70.698674698795173</v>
      </c>
      <c r="Y373" s="412">
        <v>77.143855421686737</v>
      </c>
      <c r="Z373" s="413">
        <v>1061.0566931999999</v>
      </c>
      <c r="AA373" s="413">
        <v>2048.3332654702708</v>
      </c>
      <c r="AB373" s="413">
        <v>3294.4769361355934</v>
      </c>
      <c r="AC373" s="411">
        <v>193.04654299788464</v>
      </c>
      <c r="AD373" s="411">
        <v>310.49018937903384</v>
      </c>
    </row>
    <row r="374" spans="1:30" ht="13.5" hidden="1" customHeight="1" outlineLevel="1">
      <c r="A374" s="410" t="s">
        <v>1249</v>
      </c>
      <c r="B374" s="31" t="s">
        <v>1250</v>
      </c>
      <c r="C374" s="31">
        <v>1.5</v>
      </c>
      <c r="D374" s="31">
        <v>2</v>
      </c>
      <c r="E374" s="31" t="s">
        <v>192</v>
      </c>
      <c r="F374" s="53">
        <v>1</v>
      </c>
      <c r="G374" s="411">
        <v>2948.88</v>
      </c>
      <c r="H374" s="413">
        <v>2.2799999999999998</v>
      </c>
      <c r="I374" s="413">
        <v>1.1399999999999999</v>
      </c>
      <c r="J374" s="413">
        <v>2.6</v>
      </c>
      <c r="K374" s="413">
        <v>1.3</v>
      </c>
      <c r="L374" s="413">
        <v>2.94</v>
      </c>
      <c r="M374" s="413">
        <v>1.47</v>
      </c>
      <c r="N374" s="413">
        <v>3.36</v>
      </c>
      <c r="O374" s="413">
        <v>1.68</v>
      </c>
      <c r="P374" s="413">
        <v>35</v>
      </c>
      <c r="Q374" s="413">
        <v>17.5</v>
      </c>
      <c r="R374" s="53" t="s">
        <v>2205</v>
      </c>
      <c r="S374" s="53" t="s">
        <v>194</v>
      </c>
      <c r="T374" s="412">
        <v>75.599999999999994</v>
      </c>
      <c r="U374" s="412">
        <v>79.3</v>
      </c>
      <c r="V374" s="412">
        <v>80.7</v>
      </c>
      <c r="W374" s="412">
        <v>51.5</v>
      </c>
      <c r="X374" s="412">
        <v>65.099999999999994</v>
      </c>
      <c r="Y374" s="412">
        <v>74.5</v>
      </c>
      <c r="Z374" s="413">
        <v>1.7849000400000001</v>
      </c>
      <c r="AA374" s="413">
        <v>6.0709805060520008</v>
      </c>
      <c r="AB374" s="413">
        <v>10.882535543880001</v>
      </c>
      <c r="AC374" s="411">
        <v>340.13</v>
      </c>
      <c r="AD374" s="411">
        <v>609.70000000000005</v>
      </c>
    </row>
    <row r="375" spans="1:30" ht="13.5" hidden="1" customHeight="1" outlineLevel="1">
      <c r="A375" s="410" t="s">
        <v>1254</v>
      </c>
      <c r="B375" s="31" t="s">
        <v>1250</v>
      </c>
      <c r="C375" s="31">
        <v>2</v>
      </c>
      <c r="D375" s="31">
        <v>2</v>
      </c>
      <c r="E375" s="31" t="s">
        <v>204</v>
      </c>
      <c r="F375" s="53">
        <v>1.5</v>
      </c>
      <c r="G375" s="411">
        <v>2932.97</v>
      </c>
      <c r="H375" s="413">
        <v>2.56</v>
      </c>
      <c r="I375" s="413">
        <v>1.28</v>
      </c>
      <c r="J375" s="413">
        <v>3.14</v>
      </c>
      <c r="K375" s="413">
        <v>1.57</v>
      </c>
      <c r="L375" s="413">
        <v>3.76</v>
      </c>
      <c r="M375" s="413">
        <v>1.88</v>
      </c>
      <c r="N375" s="413">
        <v>4.5</v>
      </c>
      <c r="O375" s="413">
        <v>2.25</v>
      </c>
      <c r="P375" s="413">
        <v>40.32</v>
      </c>
      <c r="Q375" s="413">
        <v>20.16</v>
      </c>
      <c r="R375" s="53" t="s">
        <v>193</v>
      </c>
      <c r="S375" s="53" t="s">
        <v>194</v>
      </c>
      <c r="T375" s="412">
        <v>80.84</v>
      </c>
      <c r="U375" s="412">
        <v>82.7</v>
      </c>
      <c r="V375" s="412">
        <v>82.8</v>
      </c>
      <c r="W375" s="412">
        <v>59.9</v>
      </c>
      <c r="X375" s="412">
        <v>73.63</v>
      </c>
      <c r="Y375" s="412">
        <v>81.81</v>
      </c>
      <c r="Z375" s="413">
        <v>2.6847256800000001</v>
      </c>
      <c r="AA375" s="413">
        <v>7.9317535489920008</v>
      </c>
      <c r="AB375" s="413">
        <v>9.2408257905599989</v>
      </c>
      <c r="AC375" s="411">
        <v>295.44</v>
      </c>
      <c r="AD375" s="411">
        <v>344.2</v>
      </c>
    </row>
    <row r="376" spans="1:30" ht="13.5" hidden="1" customHeight="1" outlineLevel="1">
      <c r="A376" s="410" t="s">
        <v>1255</v>
      </c>
      <c r="B376" s="31" t="s">
        <v>1250</v>
      </c>
      <c r="C376" s="31">
        <v>1</v>
      </c>
      <c r="D376" s="31">
        <v>4</v>
      </c>
      <c r="E376" s="31" t="s">
        <v>192</v>
      </c>
      <c r="F376" s="53">
        <v>0.75</v>
      </c>
      <c r="G376" s="411">
        <v>1462.69</v>
      </c>
      <c r="H376" s="413">
        <v>1.62</v>
      </c>
      <c r="I376" s="413">
        <v>0.81</v>
      </c>
      <c r="J376" s="413">
        <v>1.88</v>
      </c>
      <c r="K376" s="413">
        <v>0.94</v>
      </c>
      <c r="L376" s="413">
        <v>2.16</v>
      </c>
      <c r="M376" s="413">
        <v>1.08</v>
      </c>
      <c r="N376" s="413">
        <v>2.5</v>
      </c>
      <c r="O376" s="413">
        <v>1.25</v>
      </c>
      <c r="P376" s="413">
        <v>23.84</v>
      </c>
      <c r="Q376" s="413">
        <v>11.92</v>
      </c>
      <c r="R376" s="53" t="s">
        <v>202</v>
      </c>
      <c r="S376" s="53" t="s">
        <v>194</v>
      </c>
      <c r="T376" s="412">
        <v>77.757999999999996</v>
      </c>
      <c r="U376" s="412">
        <v>80.25</v>
      </c>
      <c r="V376" s="412">
        <v>80.8</v>
      </c>
      <c r="W376" s="412">
        <v>51.25</v>
      </c>
      <c r="X376" s="412">
        <v>65.22</v>
      </c>
      <c r="Y376" s="412">
        <v>74.67</v>
      </c>
      <c r="Z376" s="413">
        <v>2.6921013</v>
      </c>
      <c r="AA376" s="413">
        <v>10.18610368881</v>
      </c>
      <c r="AB376" s="413">
        <v>14.628878464200001</v>
      </c>
      <c r="AC376" s="411">
        <v>378.37</v>
      </c>
      <c r="AD376" s="411">
        <v>543.4</v>
      </c>
    </row>
    <row r="377" spans="1:30" ht="13.5" hidden="1" customHeight="1" outlineLevel="1">
      <c r="A377" s="410" t="s">
        <v>1256</v>
      </c>
      <c r="B377" s="31" t="s">
        <v>1250</v>
      </c>
      <c r="C377" s="31">
        <v>1.5</v>
      </c>
      <c r="D377" s="31">
        <v>4</v>
      </c>
      <c r="E377" s="31" t="s">
        <v>204</v>
      </c>
      <c r="F377" s="53">
        <v>1</v>
      </c>
      <c r="G377" s="411">
        <v>1461.4</v>
      </c>
      <c r="H377" s="413">
        <v>2.2799999999999998</v>
      </c>
      <c r="I377" s="413">
        <v>1.1399999999999999</v>
      </c>
      <c r="J377" s="413">
        <v>2.6</v>
      </c>
      <c r="K377" s="413">
        <v>1.3</v>
      </c>
      <c r="L377" s="413">
        <v>2.96</v>
      </c>
      <c r="M377" s="413">
        <v>1.48</v>
      </c>
      <c r="N377" s="413">
        <v>3.4</v>
      </c>
      <c r="O377" s="413">
        <v>1.7</v>
      </c>
      <c r="P377" s="413">
        <v>33.92</v>
      </c>
      <c r="Q377" s="413">
        <v>16.96</v>
      </c>
      <c r="R377" s="53" t="s">
        <v>2205</v>
      </c>
      <c r="S377" s="53" t="s">
        <v>194</v>
      </c>
      <c r="T377" s="412">
        <v>79.319999999999993</v>
      </c>
      <c r="U377" s="412">
        <v>81.92</v>
      </c>
      <c r="V377" s="412">
        <v>82.5</v>
      </c>
      <c r="W377" s="412">
        <v>49.66</v>
      </c>
      <c r="X377" s="412">
        <v>69.67</v>
      </c>
      <c r="Y377" s="412">
        <v>73.349999999999994</v>
      </c>
      <c r="Z377" s="413">
        <v>3.5919269400000005</v>
      </c>
      <c r="AA377" s="413">
        <v>15.727252106790001</v>
      </c>
      <c r="AB377" s="413">
        <v>21.183389128650003</v>
      </c>
      <c r="AC377" s="411">
        <v>437.85</v>
      </c>
      <c r="AD377" s="411">
        <v>589.75</v>
      </c>
    </row>
    <row r="378" spans="1:30" ht="13.5" hidden="1" customHeight="1" outlineLevel="1">
      <c r="A378" s="410" t="s">
        <v>1257</v>
      </c>
      <c r="B378" s="31" t="s">
        <v>1250</v>
      </c>
      <c r="C378" s="31">
        <v>2</v>
      </c>
      <c r="D378" s="31">
        <v>4</v>
      </c>
      <c r="E378" s="31" t="s">
        <v>204</v>
      </c>
      <c r="F378" s="53">
        <v>1.5</v>
      </c>
      <c r="G378" s="411">
        <v>1455.78</v>
      </c>
      <c r="H378" s="413">
        <v>3.06</v>
      </c>
      <c r="I378" s="413">
        <v>1.53</v>
      </c>
      <c r="J378" s="413">
        <v>3.58</v>
      </c>
      <c r="K378" s="413">
        <v>1.79</v>
      </c>
      <c r="L378" s="413">
        <v>4.12</v>
      </c>
      <c r="M378" s="413">
        <v>2.06</v>
      </c>
      <c r="N378" s="413">
        <v>4.8600000000000003</v>
      </c>
      <c r="O378" s="413">
        <v>2.4300000000000002</v>
      </c>
      <c r="P378" s="413">
        <v>45.08</v>
      </c>
      <c r="Q378" s="413">
        <v>22.54</v>
      </c>
      <c r="R378" s="53" t="s">
        <v>202</v>
      </c>
      <c r="S378" s="53" t="s">
        <v>194</v>
      </c>
      <c r="T378" s="412">
        <v>82.33</v>
      </c>
      <c r="U378" s="412">
        <v>84.24</v>
      </c>
      <c r="V378" s="412">
        <v>84.2</v>
      </c>
      <c r="W378" s="412">
        <v>53.44</v>
      </c>
      <c r="X378" s="412">
        <v>67.75</v>
      </c>
      <c r="Y378" s="412">
        <v>77.12</v>
      </c>
      <c r="Z378" s="413">
        <v>5.4137050800000006</v>
      </c>
      <c r="AA378" s="413">
        <v>20.541762555552001</v>
      </c>
      <c r="AB378" s="413">
        <v>27.402551003436002</v>
      </c>
      <c r="AC378" s="411">
        <v>379.44</v>
      </c>
      <c r="AD378" s="411">
        <v>506.17</v>
      </c>
    </row>
    <row r="379" spans="1:30" ht="13.5" hidden="1" customHeight="1" outlineLevel="1">
      <c r="A379" s="410" t="s">
        <v>1258</v>
      </c>
      <c r="B379" s="31" t="s">
        <v>1250</v>
      </c>
      <c r="C379" s="31">
        <v>1</v>
      </c>
      <c r="D379" s="31">
        <v>6</v>
      </c>
      <c r="E379" s="31" t="s">
        <v>204</v>
      </c>
      <c r="F379" s="53">
        <v>0.75</v>
      </c>
      <c r="G379" s="411">
        <v>973</v>
      </c>
      <c r="H379" s="413">
        <v>2.2400000000000002</v>
      </c>
      <c r="I379" s="413">
        <v>1.1200000000000001</v>
      </c>
      <c r="J379" s="413">
        <v>2.34</v>
      </c>
      <c r="K379" s="413">
        <v>1.17</v>
      </c>
      <c r="L379" s="413">
        <v>2.64</v>
      </c>
      <c r="M379" s="413">
        <v>1.32</v>
      </c>
      <c r="N379" s="413">
        <v>2.98</v>
      </c>
      <c r="O379" s="413">
        <v>1.49</v>
      </c>
      <c r="P379" s="413">
        <v>20.6</v>
      </c>
      <c r="Q379" s="413">
        <v>10.3</v>
      </c>
      <c r="R379" s="53" t="s">
        <v>193</v>
      </c>
      <c r="S379" s="53" t="s">
        <v>194</v>
      </c>
      <c r="T379" s="412">
        <v>73.646612080218347</v>
      </c>
      <c r="U379" s="412">
        <v>76.396938412246357</v>
      </c>
      <c r="V379" s="412">
        <v>77</v>
      </c>
      <c r="W379" s="412">
        <v>43.35</v>
      </c>
      <c r="X379" s="412">
        <v>55.84</v>
      </c>
      <c r="Y379" s="412">
        <v>64.97</v>
      </c>
      <c r="Z379" s="413">
        <v>4.0713422399999999</v>
      </c>
      <c r="AA379" s="413">
        <v>12.847865493949922</v>
      </c>
      <c r="AB379" s="413">
        <v>17.975081844498241</v>
      </c>
      <c r="AC379" s="411">
        <v>315.56830000000002</v>
      </c>
      <c r="AD379" s="411">
        <v>441.50259999999997</v>
      </c>
    </row>
    <row r="380" spans="1:30" ht="13.5" hidden="1" customHeight="1" outlineLevel="1">
      <c r="A380" s="410" t="s">
        <v>1259</v>
      </c>
      <c r="B380" s="31" t="s">
        <v>1250</v>
      </c>
      <c r="C380" s="31">
        <v>3</v>
      </c>
      <c r="D380" s="31">
        <v>2</v>
      </c>
      <c r="E380" s="31" t="s">
        <v>212</v>
      </c>
      <c r="F380" s="53">
        <v>2</v>
      </c>
      <c r="G380" s="411">
        <v>2949</v>
      </c>
      <c r="H380" s="413">
        <v>3.2</v>
      </c>
      <c r="I380" s="413">
        <v>1.6</v>
      </c>
      <c r="J380" s="413">
        <v>4.24</v>
      </c>
      <c r="K380" s="413">
        <v>2.12</v>
      </c>
      <c r="L380" s="413">
        <v>5.0199999999999996</v>
      </c>
      <c r="M380" s="413">
        <v>2.5099999999999998</v>
      </c>
      <c r="N380" s="413">
        <v>6.06</v>
      </c>
      <c r="O380" s="413">
        <v>3.03</v>
      </c>
      <c r="P380" s="413">
        <v>65.3</v>
      </c>
      <c r="Q380" s="413">
        <v>32.65</v>
      </c>
      <c r="R380" s="53" t="s">
        <v>2205</v>
      </c>
      <c r="S380" s="53" t="s">
        <v>989</v>
      </c>
      <c r="T380" s="412">
        <v>81.346399108138229</v>
      </c>
      <c r="U380" s="412">
        <v>83.571081382385728</v>
      </c>
      <c r="V380" s="412">
        <v>84.2</v>
      </c>
      <c r="W380" s="412">
        <v>59.94</v>
      </c>
      <c r="X380" s="412">
        <v>72.3</v>
      </c>
      <c r="Y380" s="412">
        <v>79.2</v>
      </c>
      <c r="Z380" s="413">
        <v>3.5624244600000003</v>
      </c>
      <c r="AA380" s="413">
        <v>11.446962240000001</v>
      </c>
      <c r="AB380" s="413">
        <v>20.430467400000001</v>
      </c>
      <c r="AC380" s="411">
        <v>321.32505175983437</v>
      </c>
      <c r="AD380" s="411">
        <v>573.49896480331267</v>
      </c>
    </row>
    <row r="381" spans="1:30" ht="13.5" hidden="1" customHeight="1" outlineLevel="1">
      <c r="A381" s="410" t="s">
        <v>1260</v>
      </c>
      <c r="B381" s="31" t="s">
        <v>1250</v>
      </c>
      <c r="C381" s="31">
        <v>5</v>
      </c>
      <c r="D381" s="31">
        <v>2</v>
      </c>
      <c r="E381" s="31" t="s">
        <v>215</v>
      </c>
      <c r="F381" s="53">
        <v>3</v>
      </c>
      <c r="G381" s="411">
        <v>2945</v>
      </c>
      <c r="H381" s="413">
        <v>4.2</v>
      </c>
      <c r="I381" s="413">
        <v>2.1</v>
      </c>
      <c r="J381" s="413">
        <v>5.66</v>
      </c>
      <c r="K381" s="413">
        <v>2.83</v>
      </c>
      <c r="L381" s="413">
        <v>7.02</v>
      </c>
      <c r="M381" s="413">
        <v>3.51</v>
      </c>
      <c r="N381" s="413">
        <v>8.6199999999999992</v>
      </c>
      <c r="O381" s="413">
        <v>4.3099999999999996</v>
      </c>
      <c r="P381" s="413">
        <v>90</v>
      </c>
      <c r="Q381" s="413">
        <v>45</v>
      </c>
      <c r="R381" s="53" t="s">
        <v>202</v>
      </c>
      <c r="S381" s="53" t="s">
        <v>989</v>
      </c>
      <c r="T381" s="412">
        <v>83.882055806771817</v>
      </c>
      <c r="U381" s="412">
        <v>85.606308591595905</v>
      </c>
      <c r="V381" s="412">
        <v>85.9</v>
      </c>
      <c r="W381" s="412">
        <v>64.400000000000006</v>
      </c>
      <c r="X381" s="412">
        <v>76.3</v>
      </c>
      <c r="Y381" s="412">
        <v>82.7</v>
      </c>
      <c r="Z381" s="413">
        <v>5.3473245</v>
      </c>
      <c r="AA381" s="413">
        <v>16.986052860000001</v>
      </c>
      <c r="AB381" s="413">
        <v>31.5676536</v>
      </c>
      <c r="AC381" s="411">
        <v>317.65517241379308</v>
      </c>
      <c r="AD381" s="411">
        <v>590.34482758620686</v>
      </c>
    </row>
    <row r="382" spans="1:30" ht="13.5" hidden="1" customHeight="1" outlineLevel="1">
      <c r="A382" s="410" t="s">
        <v>1261</v>
      </c>
      <c r="B382" s="31" t="s">
        <v>1250</v>
      </c>
      <c r="C382" s="31">
        <v>3</v>
      </c>
      <c r="D382" s="31">
        <v>4</v>
      </c>
      <c r="E382" s="31" t="s">
        <v>212</v>
      </c>
      <c r="F382" s="53">
        <v>2</v>
      </c>
      <c r="G382" s="411">
        <v>1475</v>
      </c>
      <c r="H382" s="413">
        <v>3.96</v>
      </c>
      <c r="I382" s="413">
        <v>1.98</v>
      </c>
      <c r="J382" s="413">
        <v>4.8</v>
      </c>
      <c r="K382" s="413">
        <v>2.4</v>
      </c>
      <c r="L382" s="413">
        <v>5.74</v>
      </c>
      <c r="M382" s="413">
        <v>2.87</v>
      </c>
      <c r="N382" s="413">
        <v>6.6</v>
      </c>
      <c r="O382" s="413">
        <v>3.3</v>
      </c>
      <c r="P382" s="413">
        <v>65.48</v>
      </c>
      <c r="Q382" s="413">
        <v>32.74</v>
      </c>
      <c r="R382" s="53" t="s">
        <v>2205</v>
      </c>
      <c r="S382" s="53" t="s">
        <v>989</v>
      </c>
      <c r="T382" s="412">
        <v>80.852527096406149</v>
      </c>
      <c r="U382" s="412">
        <v>83.956999429549327</v>
      </c>
      <c r="V382" s="412">
        <v>85.3</v>
      </c>
      <c r="W382" s="412">
        <v>53.87</v>
      </c>
      <c r="X382" s="412">
        <v>65.12</v>
      </c>
      <c r="Y382" s="412">
        <v>74.3</v>
      </c>
      <c r="Z382" s="413">
        <v>7.1100976800000009</v>
      </c>
      <c r="AA382" s="413">
        <v>24.147779880000002</v>
      </c>
      <c r="AB382" s="413">
        <v>47.130211800000005</v>
      </c>
      <c r="AC382" s="411">
        <v>339.62655601659753</v>
      </c>
      <c r="AD382" s="411">
        <v>662.86307053941914</v>
      </c>
    </row>
    <row r="383" spans="1:30" ht="13.5" hidden="1" customHeight="1" outlineLevel="1">
      <c r="A383" s="410" t="s">
        <v>1262</v>
      </c>
      <c r="B383" s="31" t="s">
        <v>1250</v>
      </c>
      <c r="C383" s="31">
        <v>5</v>
      </c>
      <c r="D383" s="31">
        <v>4</v>
      </c>
      <c r="E383" s="31" t="s">
        <v>215</v>
      </c>
      <c r="F383" s="53">
        <v>3</v>
      </c>
      <c r="G383" s="411">
        <v>1471</v>
      </c>
      <c r="H383" s="413">
        <v>6.16</v>
      </c>
      <c r="I383" s="413">
        <v>3.08</v>
      </c>
      <c r="J383" s="413">
        <v>7.26</v>
      </c>
      <c r="K383" s="413">
        <v>3.63</v>
      </c>
      <c r="L383" s="413">
        <v>8.3800000000000008</v>
      </c>
      <c r="M383" s="413">
        <v>4.1900000000000004</v>
      </c>
      <c r="N383" s="413">
        <v>10.06</v>
      </c>
      <c r="O383" s="413">
        <v>5.03</v>
      </c>
      <c r="P383" s="413">
        <v>97.4</v>
      </c>
      <c r="Q383" s="413">
        <v>48.7</v>
      </c>
      <c r="R383" s="53" t="s">
        <v>2205</v>
      </c>
      <c r="S383" s="53" t="s">
        <v>989</v>
      </c>
      <c r="T383" s="412">
        <v>84.360399777901179</v>
      </c>
      <c r="U383" s="412">
        <v>86.430416435313717</v>
      </c>
      <c r="V383" s="412">
        <v>86.7</v>
      </c>
      <c r="W383" s="412">
        <v>50.79</v>
      </c>
      <c r="X383" s="412">
        <v>64.3</v>
      </c>
      <c r="Y383" s="412">
        <v>71.3</v>
      </c>
      <c r="Z383" s="413">
        <v>10.709400240000001</v>
      </c>
      <c r="AA383" s="413">
        <v>39.503820720000007</v>
      </c>
      <c r="AB383" s="413">
        <v>54.4689537</v>
      </c>
      <c r="AC383" s="411">
        <v>368.87052341597803</v>
      </c>
      <c r="AD383" s="411">
        <v>508.60881542699724</v>
      </c>
    </row>
    <row r="384" spans="1:30" ht="13.5" hidden="1" customHeight="1" outlineLevel="1">
      <c r="A384" s="410" t="s">
        <v>1263</v>
      </c>
      <c r="B384" s="31" t="s">
        <v>1250</v>
      </c>
      <c r="C384" s="31">
        <v>1.5</v>
      </c>
      <c r="D384" s="31">
        <v>6</v>
      </c>
      <c r="E384" s="31" t="s">
        <v>212</v>
      </c>
      <c r="F384" s="53">
        <v>1</v>
      </c>
      <c r="G384" s="411">
        <v>976</v>
      </c>
      <c r="H384" s="413">
        <v>3</v>
      </c>
      <c r="I384" s="413">
        <v>1.5</v>
      </c>
      <c r="J384" s="413">
        <v>3.44</v>
      </c>
      <c r="K384" s="413">
        <v>1.72</v>
      </c>
      <c r="L384" s="413">
        <v>3.82</v>
      </c>
      <c r="M384" s="413">
        <v>1.91</v>
      </c>
      <c r="N384" s="413">
        <v>4.32</v>
      </c>
      <c r="O384" s="413">
        <v>2.16</v>
      </c>
      <c r="P384" s="413">
        <v>28.72</v>
      </c>
      <c r="Q384" s="413">
        <v>14.36</v>
      </c>
      <c r="R384" s="53" t="s">
        <v>193</v>
      </c>
      <c r="S384" s="53" t="s">
        <v>194</v>
      </c>
      <c r="T384" s="412">
        <v>74.900000000000006</v>
      </c>
      <c r="U384" s="412">
        <v>77.900000000000006</v>
      </c>
      <c r="V384" s="412">
        <v>78.900000000000006</v>
      </c>
      <c r="W384" s="412">
        <v>38.200000000000003</v>
      </c>
      <c r="X384" s="412">
        <v>49.4</v>
      </c>
      <c r="Y384" s="412">
        <v>57.6</v>
      </c>
      <c r="Z384" s="413">
        <v>5.4</v>
      </c>
      <c r="AA384" s="413">
        <v>16.100000000000001</v>
      </c>
      <c r="AB384" s="413">
        <v>27.9</v>
      </c>
      <c r="AC384" s="411">
        <v>299</v>
      </c>
      <c r="AD384" s="411">
        <v>518</v>
      </c>
    </row>
    <row r="385" spans="1:30" ht="13.5" hidden="1" customHeight="1" outlineLevel="1">
      <c r="A385" s="410" t="s">
        <v>1264</v>
      </c>
      <c r="B385" s="31" t="s">
        <v>1250</v>
      </c>
      <c r="C385" s="31">
        <v>2</v>
      </c>
      <c r="D385" s="31">
        <v>6</v>
      </c>
      <c r="E385" s="31" t="s">
        <v>215</v>
      </c>
      <c r="F385" s="53">
        <v>1.5</v>
      </c>
      <c r="G385" s="411">
        <v>967</v>
      </c>
      <c r="H385" s="413">
        <v>3.94</v>
      </c>
      <c r="I385" s="413">
        <v>1.97</v>
      </c>
      <c r="J385" s="413">
        <v>4.5599999999999996</v>
      </c>
      <c r="K385" s="413">
        <v>2.2799999999999998</v>
      </c>
      <c r="L385" s="413">
        <v>5.18</v>
      </c>
      <c r="M385" s="413">
        <v>2.59</v>
      </c>
      <c r="N385" s="413">
        <v>5.96</v>
      </c>
      <c r="O385" s="413">
        <v>2.98</v>
      </c>
      <c r="P385" s="413">
        <v>35.78</v>
      </c>
      <c r="Q385" s="413">
        <v>17.89</v>
      </c>
      <c r="R385" s="53" t="s">
        <v>210</v>
      </c>
      <c r="S385" s="53" t="s">
        <v>194</v>
      </c>
      <c r="T385" s="412">
        <v>78.8</v>
      </c>
      <c r="U385" s="412">
        <v>80.8</v>
      </c>
      <c r="V385" s="412">
        <v>81.099999999999994</v>
      </c>
      <c r="W385" s="412">
        <v>41.5</v>
      </c>
      <c r="X385" s="412">
        <v>53.5</v>
      </c>
      <c r="Y385" s="412">
        <v>61.8</v>
      </c>
      <c r="Z385" s="413">
        <v>8.1</v>
      </c>
      <c r="AA385" s="413">
        <v>21.1</v>
      </c>
      <c r="AB385" s="413">
        <v>30.7</v>
      </c>
      <c r="AC385" s="411">
        <v>260</v>
      </c>
      <c r="AD385" s="411">
        <v>377</v>
      </c>
    </row>
    <row r="386" spans="1:30" ht="13.5" hidden="1" customHeight="1" outlineLevel="1">
      <c r="A386" s="410" t="s">
        <v>1267</v>
      </c>
      <c r="B386" s="31" t="s">
        <v>1250</v>
      </c>
      <c r="C386" s="31">
        <v>3</v>
      </c>
      <c r="D386" s="31">
        <v>2</v>
      </c>
      <c r="E386" s="31" t="s">
        <v>1268</v>
      </c>
      <c r="F386" s="53">
        <v>2</v>
      </c>
      <c r="G386" s="411">
        <v>2949</v>
      </c>
      <c r="H386" s="413">
        <v>3.2</v>
      </c>
      <c r="I386" s="413">
        <v>1.6</v>
      </c>
      <c r="J386" s="413">
        <v>4.24</v>
      </c>
      <c r="K386" s="413">
        <v>2.12</v>
      </c>
      <c r="L386" s="413">
        <v>5.0199999999999996</v>
      </c>
      <c r="M386" s="413">
        <v>2.5099999999999998</v>
      </c>
      <c r="N386" s="413">
        <v>6.06</v>
      </c>
      <c r="O386" s="413">
        <v>3.03</v>
      </c>
      <c r="P386" s="413">
        <v>65.3</v>
      </c>
      <c r="Q386" s="413">
        <v>32.65</v>
      </c>
      <c r="R386" s="53" t="s">
        <v>2205</v>
      </c>
      <c r="S386" s="53" t="s">
        <v>989</v>
      </c>
      <c r="T386" s="412">
        <v>81.346399108138229</v>
      </c>
      <c r="U386" s="412">
        <v>83.571081382385728</v>
      </c>
      <c r="V386" s="412">
        <v>84.2</v>
      </c>
      <c r="W386" s="412">
        <v>59.94</v>
      </c>
      <c r="X386" s="412">
        <v>72.3</v>
      </c>
      <c r="Y386" s="412">
        <v>79.2</v>
      </c>
      <c r="Z386" s="413">
        <v>3.5624244600000003</v>
      </c>
      <c r="AA386" s="413">
        <v>11.446962240000001</v>
      </c>
      <c r="AB386" s="413">
        <v>20.430467400000001</v>
      </c>
      <c r="AC386" s="411">
        <v>321.32505175983437</v>
      </c>
      <c r="AD386" s="411">
        <v>573.49896480331267</v>
      </c>
    </row>
    <row r="387" spans="1:30" ht="13.5" hidden="1" customHeight="1" outlineLevel="1">
      <c r="A387" s="410" t="s">
        <v>1269</v>
      </c>
      <c r="B387" s="31" t="s">
        <v>1250</v>
      </c>
      <c r="C387" s="31">
        <v>5</v>
      </c>
      <c r="D387" s="31">
        <v>2</v>
      </c>
      <c r="E387" s="31" t="s">
        <v>1270</v>
      </c>
      <c r="F387" s="53">
        <v>3</v>
      </c>
      <c r="G387" s="411">
        <v>2945</v>
      </c>
      <c r="H387" s="413">
        <v>4.2</v>
      </c>
      <c r="I387" s="413">
        <v>2.1</v>
      </c>
      <c r="J387" s="413">
        <v>5.66</v>
      </c>
      <c r="K387" s="413">
        <v>2.83</v>
      </c>
      <c r="L387" s="413">
        <v>7.02</v>
      </c>
      <c r="M387" s="413">
        <v>3.51</v>
      </c>
      <c r="N387" s="413">
        <v>8.6199999999999992</v>
      </c>
      <c r="O387" s="413">
        <v>4.3099999999999996</v>
      </c>
      <c r="P387" s="413">
        <v>90</v>
      </c>
      <c r="Q387" s="413">
        <v>45</v>
      </c>
      <c r="R387" s="53" t="s">
        <v>202</v>
      </c>
      <c r="S387" s="53" t="s">
        <v>989</v>
      </c>
      <c r="T387" s="412">
        <v>83.882055806771817</v>
      </c>
      <c r="U387" s="412">
        <v>85.606308591595905</v>
      </c>
      <c r="V387" s="412">
        <v>85.9</v>
      </c>
      <c r="W387" s="412">
        <v>64.400000000000006</v>
      </c>
      <c r="X387" s="412">
        <v>76.3</v>
      </c>
      <c r="Y387" s="412">
        <v>82.7</v>
      </c>
      <c r="Z387" s="413">
        <v>5.3473245</v>
      </c>
      <c r="AA387" s="413">
        <v>16.986052860000001</v>
      </c>
      <c r="AB387" s="413">
        <v>31.5676536</v>
      </c>
      <c r="AC387" s="411">
        <v>317.65517241379308</v>
      </c>
      <c r="AD387" s="411">
        <v>590.34482758620686</v>
      </c>
    </row>
    <row r="388" spans="1:30" ht="13.5" hidden="1" customHeight="1" outlineLevel="1">
      <c r="A388" s="410" t="s">
        <v>1271</v>
      </c>
      <c r="B388" s="31" t="s">
        <v>1250</v>
      </c>
      <c r="C388" s="31">
        <v>3</v>
      </c>
      <c r="D388" s="31">
        <v>4</v>
      </c>
      <c r="E388" s="31" t="s">
        <v>1268</v>
      </c>
      <c r="F388" s="53">
        <v>2</v>
      </c>
      <c r="G388" s="411">
        <v>1475</v>
      </c>
      <c r="H388" s="413">
        <v>3.96</v>
      </c>
      <c r="I388" s="413">
        <v>1.98</v>
      </c>
      <c r="J388" s="413">
        <v>4.8</v>
      </c>
      <c r="K388" s="413">
        <v>2.4</v>
      </c>
      <c r="L388" s="413">
        <v>5.74</v>
      </c>
      <c r="M388" s="413">
        <v>2.87</v>
      </c>
      <c r="N388" s="413">
        <v>6.6</v>
      </c>
      <c r="O388" s="413">
        <v>3.3</v>
      </c>
      <c r="P388" s="413">
        <v>65.48</v>
      </c>
      <c r="Q388" s="413">
        <v>32.74</v>
      </c>
      <c r="R388" s="53" t="s">
        <v>2205</v>
      </c>
      <c r="S388" s="53" t="s">
        <v>989</v>
      </c>
      <c r="T388" s="412">
        <v>80.852527096406149</v>
      </c>
      <c r="U388" s="412">
        <v>83.956999429549327</v>
      </c>
      <c r="V388" s="412">
        <v>85.3</v>
      </c>
      <c r="W388" s="412">
        <v>53.87</v>
      </c>
      <c r="X388" s="412">
        <v>65.12</v>
      </c>
      <c r="Y388" s="412">
        <v>74.3</v>
      </c>
      <c r="Z388" s="413">
        <v>7.1100976800000009</v>
      </c>
      <c r="AA388" s="413">
        <v>24.147779880000002</v>
      </c>
      <c r="AB388" s="413">
        <v>47.130211800000005</v>
      </c>
      <c r="AC388" s="411">
        <v>339.62655601659753</v>
      </c>
      <c r="AD388" s="411">
        <v>662.86307053941914</v>
      </c>
    </row>
    <row r="389" spans="1:30" ht="13.5" hidden="1" customHeight="1" outlineLevel="1">
      <c r="A389" s="410" t="s">
        <v>1272</v>
      </c>
      <c r="B389" s="31" t="s">
        <v>1250</v>
      </c>
      <c r="C389" s="31">
        <v>5</v>
      </c>
      <c r="D389" s="31">
        <v>4</v>
      </c>
      <c r="E389" s="31" t="s">
        <v>1270</v>
      </c>
      <c r="F389" s="53">
        <v>3</v>
      </c>
      <c r="G389" s="411">
        <v>1471</v>
      </c>
      <c r="H389" s="413">
        <v>6.16</v>
      </c>
      <c r="I389" s="413">
        <v>3.08</v>
      </c>
      <c r="J389" s="413">
        <v>7.26</v>
      </c>
      <c r="K389" s="413">
        <v>3.63</v>
      </c>
      <c r="L389" s="413">
        <v>8.3800000000000008</v>
      </c>
      <c r="M389" s="413">
        <v>4.1900000000000004</v>
      </c>
      <c r="N389" s="413">
        <v>10.06</v>
      </c>
      <c r="O389" s="413">
        <v>5.03</v>
      </c>
      <c r="P389" s="413">
        <v>97.4</v>
      </c>
      <c r="Q389" s="413">
        <v>48.7</v>
      </c>
      <c r="R389" s="53" t="s">
        <v>2205</v>
      </c>
      <c r="S389" s="53" t="s">
        <v>989</v>
      </c>
      <c r="T389" s="412">
        <v>84.360399777901179</v>
      </c>
      <c r="U389" s="412">
        <v>86.430416435313717</v>
      </c>
      <c r="V389" s="412">
        <v>86.7</v>
      </c>
      <c r="W389" s="412">
        <v>50.79</v>
      </c>
      <c r="X389" s="412">
        <v>64.3</v>
      </c>
      <c r="Y389" s="412">
        <v>71.3</v>
      </c>
      <c r="Z389" s="413">
        <v>10.709400240000001</v>
      </c>
      <c r="AA389" s="413">
        <v>39.503820720000007</v>
      </c>
      <c r="AB389" s="413">
        <v>54.4689537</v>
      </c>
      <c r="AC389" s="411">
        <v>368.87052341597803</v>
      </c>
      <c r="AD389" s="411">
        <v>508.60881542699724</v>
      </c>
    </row>
    <row r="390" spans="1:30" ht="13.5" hidden="1" customHeight="1" outlineLevel="1">
      <c r="A390" s="410" t="s">
        <v>1273</v>
      </c>
      <c r="B390" s="31" t="s">
        <v>1250</v>
      </c>
      <c r="C390" s="31">
        <v>7.5</v>
      </c>
      <c r="D390" s="31">
        <v>2</v>
      </c>
      <c r="E390" s="31" t="s">
        <v>221</v>
      </c>
      <c r="F390" s="53">
        <v>5</v>
      </c>
      <c r="G390" s="411">
        <v>2948</v>
      </c>
      <c r="H390" s="413">
        <v>6.2</v>
      </c>
      <c r="I390" s="413">
        <v>3.1</v>
      </c>
      <c r="J390" s="413">
        <v>8.66</v>
      </c>
      <c r="K390" s="413">
        <v>4.33</v>
      </c>
      <c r="L390" s="413">
        <v>10.96</v>
      </c>
      <c r="M390" s="413">
        <v>5.48</v>
      </c>
      <c r="N390" s="413">
        <v>13.6</v>
      </c>
      <c r="O390" s="413">
        <v>6.8</v>
      </c>
      <c r="P390" s="413">
        <v>128</v>
      </c>
      <c r="Q390" s="413">
        <v>64</v>
      </c>
      <c r="R390" s="53" t="s">
        <v>210</v>
      </c>
      <c r="S390" s="53" t="s">
        <v>989</v>
      </c>
      <c r="T390" s="412">
        <v>87.422126780471899</v>
      </c>
      <c r="U390" s="412">
        <v>88.072034359030127</v>
      </c>
      <c r="V390" s="412">
        <v>87.9</v>
      </c>
      <c r="W390" s="412">
        <v>72.599999999999994</v>
      </c>
      <c r="X390" s="412">
        <v>83.12</v>
      </c>
      <c r="Y390" s="412">
        <v>88.1</v>
      </c>
      <c r="Z390" s="413">
        <v>8.93</v>
      </c>
      <c r="AA390" s="413">
        <v>24.021699999999999</v>
      </c>
      <c r="AB390" s="413">
        <v>36.255800000000001</v>
      </c>
      <c r="AC390" s="411">
        <v>269</v>
      </c>
      <c r="AD390" s="411">
        <v>406</v>
      </c>
    </row>
    <row r="391" spans="1:30" ht="13.5" hidden="1" customHeight="1" outlineLevel="1">
      <c r="A391" s="410" t="s">
        <v>1274</v>
      </c>
      <c r="B391" s="31" t="s">
        <v>1250</v>
      </c>
      <c r="C391" s="31">
        <v>10</v>
      </c>
      <c r="D391" s="31">
        <v>2</v>
      </c>
      <c r="E391" s="31" t="s">
        <v>224</v>
      </c>
      <c r="F391" s="53">
        <v>7.5</v>
      </c>
      <c r="G391" s="411">
        <v>2933</v>
      </c>
      <c r="H391" s="413">
        <v>8.44</v>
      </c>
      <c r="I391" s="413">
        <v>4.22</v>
      </c>
      <c r="J391" s="413">
        <v>12.34</v>
      </c>
      <c r="K391" s="413">
        <v>6.17</v>
      </c>
      <c r="L391" s="413">
        <v>15.98</v>
      </c>
      <c r="M391" s="413">
        <v>7.99</v>
      </c>
      <c r="N391" s="413">
        <v>20.2</v>
      </c>
      <c r="O391" s="413">
        <v>10.1</v>
      </c>
      <c r="P391" s="413">
        <v>168</v>
      </c>
      <c r="Q391" s="413">
        <v>84</v>
      </c>
      <c r="R391" s="53" t="s">
        <v>210</v>
      </c>
      <c r="S391" s="53" t="s">
        <v>989</v>
      </c>
      <c r="T391" s="412">
        <v>89.783387835186403</v>
      </c>
      <c r="U391" s="412">
        <v>89.773664704599966</v>
      </c>
      <c r="V391" s="412">
        <v>89.2</v>
      </c>
      <c r="W391" s="412">
        <v>75.400000000000006</v>
      </c>
      <c r="X391" s="412">
        <v>84.85</v>
      </c>
      <c r="Y391" s="412">
        <v>89</v>
      </c>
      <c r="Z391" s="413">
        <v>13.48</v>
      </c>
      <c r="AA391" s="413">
        <v>31.678000000000001</v>
      </c>
      <c r="AB391" s="413">
        <v>53.92</v>
      </c>
      <c r="AC391" s="411">
        <v>235</v>
      </c>
      <c r="AD391" s="411">
        <v>400</v>
      </c>
    </row>
    <row r="392" spans="1:30" ht="13.5" hidden="1" customHeight="1" outlineLevel="1">
      <c r="A392" s="410" t="s">
        <v>1275</v>
      </c>
      <c r="B392" s="31" t="s">
        <v>1250</v>
      </c>
      <c r="C392" s="31">
        <v>7.5</v>
      </c>
      <c r="D392" s="31">
        <v>4</v>
      </c>
      <c r="E392" s="31" t="s">
        <v>221</v>
      </c>
      <c r="F392" s="53">
        <v>5</v>
      </c>
      <c r="G392" s="411">
        <v>1473</v>
      </c>
      <c r="H392" s="413">
        <v>8.24</v>
      </c>
      <c r="I392" s="413">
        <v>4.12</v>
      </c>
      <c r="J392" s="413">
        <v>10.32</v>
      </c>
      <c r="K392" s="413">
        <v>5.16</v>
      </c>
      <c r="L392" s="413">
        <v>12.4</v>
      </c>
      <c r="M392" s="413">
        <v>6.2</v>
      </c>
      <c r="N392" s="413">
        <v>14.86</v>
      </c>
      <c r="O392" s="413">
        <v>7.43</v>
      </c>
      <c r="P392" s="413">
        <v>134</v>
      </c>
      <c r="Q392" s="413">
        <v>67</v>
      </c>
      <c r="R392" s="53" t="s">
        <v>210</v>
      </c>
      <c r="S392" s="53" t="s">
        <v>989</v>
      </c>
      <c r="T392" s="412">
        <v>86.846093750000009</v>
      </c>
      <c r="U392" s="412">
        <v>88.20815972222222</v>
      </c>
      <c r="V392" s="412">
        <v>88.4</v>
      </c>
      <c r="W392" s="412">
        <v>57.55</v>
      </c>
      <c r="X392" s="412">
        <v>70.81</v>
      </c>
      <c r="Y392" s="412">
        <v>78.569999999999993</v>
      </c>
      <c r="Z392" s="413">
        <v>17.829999999999998</v>
      </c>
      <c r="AA392" s="413">
        <v>51.172099999999993</v>
      </c>
      <c r="AB392" s="413">
        <v>60.8003</v>
      </c>
      <c r="AC392" s="411">
        <v>287</v>
      </c>
      <c r="AD392" s="411">
        <v>341</v>
      </c>
    </row>
    <row r="393" spans="1:30" ht="13.5" hidden="1" customHeight="1" outlineLevel="1">
      <c r="A393" s="410" t="s">
        <v>1276</v>
      </c>
      <c r="B393" s="31" t="s">
        <v>1250</v>
      </c>
      <c r="C393" s="31">
        <v>10</v>
      </c>
      <c r="D393" s="31">
        <v>4</v>
      </c>
      <c r="E393" s="31" t="s">
        <v>224</v>
      </c>
      <c r="F393" s="53">
        <v>7.5</v>
      </c>
      <c r="G393" s="411">
        <v>1467</v>
      </c>
      <c r="H393" s="413">
        <v>16.579999999999998</v>
      </c>
      <c r="I393" s="413">
        <v>8.2899999999999991</v>
      </c>
      <c r="J393" s="413">
        <v>18.079999999999998</v>
      </c>
      <c r="K393" s="413">
        <v>9.0399999999999991</v>
      </c>
      <c r="L393" s="413">
        <v>20.84</v>
      </c>
      <c r="M393" s="413">
        <v>10.42</v>
      </c>
      <c r="N393" s="413">
        <v>24.88</v>
      </c>
      <c r="O393" s="413">
        <v>12.44</v>
      </c>
      <c r="P393" s="413">
        <v>164</v>
      </c>
      <c r="Q393" s="413">
        <v>82</v>
      </c>
      <c r="R393" s="53" t="s">
        <v>193</v>
      </c>
      <c r="S393" s="53" t="s">
        <v>989</v>
      </c>
      <c r="T393" s="412">
        <v>88.183865656898249</v>
      </c>
      <c r="U393" s="412">
        <v>89.659005597629232</v>
      </c>
      <c r="V393" s="412">
        <v>89.6</v>
      </c>
      <c r="W393" s="412">
        <v>49.8</v>
      </c>
      <c r="X393" s="412">
        <v>63.76</v>
      </c>
      <c r="Y393" s="412">
        <v>71.260000000000005</v>
      </c>
      <c r="Z393" s="413">
        <v>26.86</v>
      </c>
      <c r="AA393" s="413">
        <v>62.583800000000004</v>
      </c>
      <c r="AB393" s="413">
        <v>134.30000000000001</v>
      </c>
      <c r="AC393" s="411">
        <v>233</v>
      </c>
      <c r="AD393" s="411">
        <v>500</v>
      </c>
    </row>
    <row r="394" spans="1:30" ht="13.5" hidden="1" customHeight="1" outlineLevel="1">
      <c r="A394" s="410" t="s">
        <v>1277</v>
      </c>
      <c r="B394" s="31" t="s">
        <v>1250</v>
      </c>
      <c r="C394" s="31">
        <v>3</v>
      </c>
      <c r="D394" s="31">
        <v>6</v>
      </c>
      <c r="E394" s="31" t="s">
        <v>221</v>
      </c>
      <c r="F394" s="53">
        <v>2</v>
      </c>
      <c r="G394" s="411">
        <v>982</v>
      </c>
      <c r="H394" s="413">
        <v>5.34</v>
      </c>
      <c r="I394" s="413">
        <v>2.67</v>
      </c>
      <c r="J394" s="413">
        <v>5.98</v>
      </c>
      <c r="K394" s="413">
        <v>2.99</v>
      </c>
      <c r="L394" s="413">
        <v>6.66</v>
      </c>
      <c r="M394" s="413">
        <v>3.33</v>
      </c>
      <c r="N394" s="413">
        <v>7.52</v>
      </c>
      <c r="O394" s="413">
        <v>3.76</v>
      </c>
      <c r="P394" s="413">
        <v>63.14</v>
      </c>
      <c r="Q394" s="413">
        <v>31.57</v>
      </c>
      <c r="R394" s="53" t="s">
        <v>202</v>
      </c>
      <c r="S394" s="53" t="s">
        <v>194</v>
      </c>
      <c r="T394" s="412">
        <v>79.099999999999994</v>
      </c>
      <c r="U394" s="412">
        <v>81.7</v>
      </c>
      <c r="V394" s="412">
        <v>82.5</v>
      </c>
      <c r="W394" s="412">
        <v>41.9</v>
      </c>
      <c r="X394" s="412">
        <v>54.8</v>
      </c>
      <c r="Y394" s="412">
        <v>64.099999999999994</v>
      </c>
      <c r="Z394" s="413">
        <v>10.7</v>
      </c>
      <c r="AA394" s="413">
        <v>38.9</v>
      </c>
      <c r="AB394" s="413">
        <v>71.7</v>
      </c>
      <c r="AC394" s="411">
        <v>363</v>
      </c>
      <c r="AD394" s="411">
        <v>670</v>
      </c>
    </row>
    <row r="395" spans="1:30" ht="13.5" hidden="1" customHeight="1" outlineLevel="1">
      <c r="A395" s="410" t="s">
        <v>1278</v>
      </c>
      <c r="B395" s="31" t="s">
        <v>1250</v>
      </c>
      <c r="C395" s="31">
        <v>5</v>
      </c>
      <c r="D395" s="31">
        <v>6</v>
      </c>
      <c r="E395" s="31" t="s">
        <v>224</v>
      </c>
      <c r="F395" s="53">
        <v>3</v>
      </c>
      <c r="G395" s="411">
        <v>978</v>
      </c>
      <c r="H395" s="413">
        <v>7.42</v>
      </c>
      <c r="I395" s="413">
        <v>3.71</v>
      </c>
      <c r="J395" s="413">
        <v>8.4600000000000009</v>
      </c>
      <c r="K395" s="413">
        <v>4.2300000000000004</v>
      </c>
      <c r="L395" s="413">
        <v>9.52</v>
      </c>
      <c r="M395" s="413">
        <v>4.76</v>
      </c>
      <c r="N395" s="413">
        <v>10.86</v>
      </c>
      <c r="O395" s="413">
        <v>5.43</v>
      </c>
      <c r="P395" s="413">
        <v>87.4</v>
      </c>
      <c r="Q395" s="413">
        <v>43.7</v>
      </c>
      <c r="R395" s="53" t="s">
        <v>202</v>
      </c>
      <c r="S395" s="53" t="s">
        <v>194</v>
      </c>
      <c r="T395" s="412">
        <v>81.099999999999994</v>
      </c>
      <c r="U395" s="412">
        <v>83.6</v>
      </c>
      <c r="V395" s="412">
        <v>84.4</v>
      </c>
      <c r="W395" s="412">
        <v>45</v>
      </c>
      <c r="X395" s="412">
        <v>58.2</v>
      </c>
      <c r="Y395" s="412">
        <v>67.400000000000006</v>
      </c>
      <c r="Z395" s="413">
        <v>16.2</v>
      </c>
      <c r="AA395" s="413">
        <v>56.6</v>
      </c>
      <c r="AB395" s="413">
        <v>110.3</v>
      </c>
      <c r="AC395" s="411">
        <v>349</v>
      </c>
      <c r="AD395" s="411">
        <v>680</v>
      </c>
    </row>
    <row r="396" spans="1:30" ht="13.5" hidden="1" customHeight="1" outlineLevel="1">
      <c r="A396" s="410" t="s">
        <v>1281</v>
      </c>
      <c r="B396" s="31" t="s">
        <v>1250</v>
      </c>
      <c r="C396" s="31">
        <v>15</v>
      </c>
      <c r="D396" s="31">
        <v>2</v>
      </c>
      <c r="E396" s="31" t="s">
        <v>230</v>
      </c>
      <c r="F396" s="53">
        <v>10</v>
      </c>
      <c r="G396" s="411">
        <v>2960</v>
      </c>
      <c r="H396" s="413">
        <v>9.56</v>
      </c>
      <c r="I396" s="413">
        <v>4.78</v>
      </c>
      <c r="J396" s="413">
        <v>15.74</v>
      </c>
      <c r="K396" s="413">
        <v>7.87</v>
      </c>
      <c r="L396" s="413">
        <v>20.7</v>
      </c>
      <c r="M396" s="413">
        <v>10.35</v>
      </c>
      <c r="N396" s="413">
        <v>26.2</v>
      </c>
      <c r="O396" s="413">
        <v>13.1</v>
      </c>
      <c r="P396" s="413">
        <v>240.4</v>
      </c>
      <c r="Q396" s="413">
        <v>120.2</v>
      </c>
      <c r="R396" s="53" t="s">
        <v>210</v>
      </c>
      <c r="S396" s="53" t="s">
        <v>989</v>
      </c>
      <c r="T396" s="412">
        <v>87.3</v>
      </c>
      <c r="U396" s="412">
        <v>89.4</v>
      </c>
      <c r="V396" s="412">
        <v>90.1</v>
      </c>
      <c r="W396" s="412">
        <v>76.599999999999994</v>
      </c>
      <c r="X396" s="412">
        <v>85.4</v>
      </c>
      <c r="Y396" s="412">
        <v>89.3</v>
      </c>
      <c r="Z396" s="413">
        <v>17.75</v>
      </c>
      <c r="AA396" s="413">
        <v>81.22</v>
      </c>
      <c r="AB396" s="413">
        <v>118.08</v>
      </c>
      <c r="AC396" s="411">
        <v>458</v>
      </c>
      <c r="AD396" s="411">
        <v>665</v>
      </c>
    </row>
    <row r="397" spans="1:30" ht="13.5" hidden="1" customHeight="1" outlineLevel="1">
      <c r="A397" s="410" t="s">
        <v>1282</v>
      </c>
      <c r="B397" s="31" t="s">
        <v>1250</v>
      </c>
      <c r="C397" s="31">
        <v>20</v>
      </c>
      <c r="D397" s="31">
        <v>2</v>
      </c>
      <c r="E397" s="31" t="s">
        <v>233</v>
      </c>
      <c r="F397" s="53">
        <v>15</v>
      </c>
      <c r="G397" s="411">
        <v>2935</v>
      </c>
      <c r="H397" s="413">
        <v>10</v>
      </c>
      <c r="I397" s="413">
        <v>5</v>
      </c>
      <c r="J397" s="413">
        <v>20.6</v>
      </c>
      <c r="K397" s="413">
        <v>10.3</v>
      </c>
      <c r="L397" s="413">
        <v>28.8</v>
      </c>
      <c r="M397" s="413">
        <v>14.4</v>
      </c>
      <c r="N397" s="413">
        <v>37.799999999999997</v>
      </c>
      <c r="O397" s="413">
        <v>18.899999999999999</v>
      </c>
      <c r="P397" s="413">
        <v>266.60000000000002</v>
      </c>
      <c r="Q397" s="413">
        <v>133.30000000000001</v>
      </c>
      <c r="R397" s="53" t="s">
        <v>231</v>
      </c>
      <c r="S397" s="53" t="s">
        <v>194</v>
      </c>
      <c r="T397" s="412">
        <v>91.7</v>
      </c>
      <c r="U397" s="412">
        <v>91.9</v>
      </c>
      <c r="V397" s="412">
        <v>91.2</v>
      </c>
      <c r="W397" s="412">
        <v>84.2</v>
      </c>
      <c r="X397" s="412">
        <v>90</v>
      </c>
      <c r="Y397" s="412">
        <v>92.1</v>
      </c>
      <c r="Z397" s="413">
        <v>26.85</v>
      </c>
      <c r="AA397" s="413">
        <v>60.3</v>
      </c>
      <c r="AB397" s="413">
        <v>88.52</v>
      </c>
      <c r="AC397" s="411">
        <v>225</v>
      </c>
      <c r="AD397" s="411">
        <v>330</v>
      </c>
    </row>
    <row r="398" spans="1:30" ht="13.5" hidden="1" customHeight="1" outlineLevel="1">
      <c r="A398" s="410" t="s">
        <v>1283</v>
      </c>
      <c r="B398" s="31" t="s">
        <v>1250</v>
      </c>
      <c r="C398" s="31">
        <v>15</v>
      </c>
      <c r="D398" s="31">
        <v>4</v>
      </c>
      <c r="E398" s="31" t="s">
        <v>230</v>
      </c>
      <c r="F398" s="53">
        <v>10</v>
      </c>
      <c r="G398" s="411">
        <v>1479.26</v>
      </c>
      <c r="H398" s="413">
        <v>20.98</v>
      </c>
      <c r="I398" s="413">
        <v>10.49</v>
      </c>
      <c r="J398" s="413">
        <v>24.411548648682576</v>
      </c>
      <c r="K398" s="413">
        <v>12.205774324341288</v>
      </c>
      <c r="L398" s="413">
        <v>28.022544970689022</v>
      </c>
      <c r="M398" s="413">
        <v>14.011272485344511</v>
      </c>
      <c r="N398" s="413">
        <v>32.541679324152994</v>
      </c>
      <c r="O398" s="413">
        <v>16.270839662076497</v>
      </c>
      <c r="P398" s="413">
        <v>228</v>
      </c>
      <c r="Q398" s="413">
        <v>114</v>
      </c>
      <c r="R398" s="53" t="s">
        <v>213</v>
      </c>
      <c r="S398" s="53" t="s">
        <v>989</v>
      </c>
      <c r="T398" s="412">
        <v>87.96</v>
      </c>
      <c r="U398" s="412">
        <v>89.84</v>
      </c>
      <c r="V398" s="412">
        <v>90.4</v>
      </c>
      <c r="W398" s="412">
        <v>49.02</v>
      </c>
      <c r="X398" s="412">
        <v>62.709000000000003</v>
      </c>
      <c r="Y398" s="412">
        <v>71.564736567553467</v>
      </c>
      <c r="Z398" s="413">
        <v>35.520985920000001</v>
      </c>
      <c r="AA398" s="413">
        <v>92.354563392000003</v>
      </c>
      <c r="AB398" s="413">
        <v>131.427647904</v>
      </c>
      <c r="AC398" s="411">
        <v>260</v>
      </c>
      <c r="AD398" s="411">
        <v>370</v>
      </c>
    </row>
    <row r="399" spans="1:30" ht="13.5" hidden="1" customHeight="1" outlineLevel="1">
      <c r="A399" s="410" t="s">
        <v>1284</v>
      </c>
      <c r="B399" s="31" t="s">
        <v>1250</v>
      </c>
      <c r="C399" s="31">
        <v>20</v>
      </c>
      <c r="D399" s="31">
        <v>4</v>
      </c>
      <c r="E399" s="31" t="s">
        <v>233</v>
      </c>
      <c r="F399" s="53">
        <v>15</v>
      </c>
      <c r="G399" s="411">
        <v>1475</v>
      </c>
      <c r="H399" s="413">
        <v>25.2</v>
      </c>
      <c r="I399" s="413">
        <v>12.6</v>
      </c>
      <c r="J399" s="413">
        <v>31</v>
      </c>
      <c r="K399" s="413">
        <v>15.5</v>
      </c>
      <c r="L399" s="413">
        <v>37.200000000000003</v>
      </c>
      <c r="M399" s="413">
        <v>18.600000000000001</v>
      </c>
      <c r="N399" s="413">
        <v>42.6</v>
      </c>
      <c r="O399" s="413">
        <v>21.3</v>
      </c>
      <c r="P399" s="413">
        <v>337</v>
      </c>
      <c r="Q399" s="413">
        <v>168.5</v>
      </c>
      <c r="R399" s="53" t="s">
        <v>213</v>
      </c>
      <c r="S399" s="53" t="s">
        <v>989</v>
      </c>
      <c r="T399" s="412">
        <v>90.32062298603654</v>
      </c>
      <c r="U399" s="412">
        <v>91.303437164339428</v>
      </c>
      <c r="V399" s="412">
        <v>91.5</v>
      </c>
      <c r="W399" s="412">
        <v>56.8</v>
      </c>
      <c r="X399" s="412">
        <v>70.2</v>
      </c>
      <c r="Y399" s="412">
        <v>81.400000000000006</v>
      </c>
      <c r="Z399" s="413">
        <v>53.399488800000007</v>
      </c>
      <c r="AA399" s="413">
        <v>159.7559292</v>
      </c>
      <c r="AB399" s="413">
        <v>185.5705992</v>
      </c>
      <c r="AC399" s="411">
        <v>299.17127071823199</v>
      </c>
      <c r="AD399" s="411">
        <v>347.5138121546961</v>
      </c>
    </row>
    <row r="400" spans="1:30" ht="13.5" hidden="1" customHeight="1" outlineLevel="1">
      <c r="A400" s="410" t="s">
        <v>1285</v>
      </c>
      <c r="B400" s="31" t="s">
        <v>1250</v>
      </c>
      <c r="C400" s="31">
        <v>7.5</v>
      </c>
      <c r="D400" s="31">
        <v>6</v>
      </c>
      <c r="E400" s="31" t="s">
        <v>230</v>
      </c>
      <c r="F400" s="53">
        <v>5</v>
      </c>
      <c r="G400" s="411">
        <v>984</v>
      </c>
      <c r="H400" s="413">
        <v>11.44</v>
      </c>
      <c r="I400" s="413">
        <v>5.72</v>
      </c>
      <c r="J400" s="413">
        <v>13.009465020576116</v>
      </c>
      <c r="K400" s="413">
        <v>6.5047325102880578</v>
      </c>
      <c r="L400" s="413">
        <v>14.900617283950599</v>
      </c>
      <c r="M400" s="413">
        <v>7.4503086419752993</v>
      </c>
      <c r="N400" s="413">
        <v>17.239999999999998</v>
      </c>
      <c r="O400" s="413">
        <v>8.6199999999999992</v>
      </c>
      <c r="P400" s="413">
        <v>128.19999999999999</v>
      </c>
      <c r="Q400" s="413">
        <v>64.099999999999994</v>
      </c>
      <c r="R400" s="53" t="s">
        <v>210</v>
      </c>
      <c r="S400" s="53" t="s">
        <v>194</v>
      </c>
      <c r="T400" s="412">
        <v>84.566248636859328</v>
      </c>
      <c r="U400" s="412">
        <v>86.198146128680477</v>
      </c>
      <c r="V400" s="412">
        <v>86.5</v>
      </c>
      <c r="W400" s="412">
        <v>46.033307907449789</v>
      </c>
      <c r="X400" s="412">
        <v>59.154144419018564</v>
      </c>
      <c r="Y400" s="412">
        <v>67.849999999999994</v>
      </c>
      <c r="Z400" s="413">
        <v>26.707120020000001</v>
      </c>
      <c r="AA400" s="413">
        <v>67.961608314894008</v>
      </c>
      <c r="AB400" s="413">
        <v>101.39892257993401</v>
      </c>
      <c r="AC400" s="411">
        <v>254.47</v>
      </c>
      <c r="AD400" s="411">
        <v>379.67</v>
      </c>
    </row>
    <row r="401" spans="1:30" ht="13.5" hidden="1" customHeight="1" outlineLevel="1">
      <c r="A401" s="410" t="s">
        <v>1286</v>
      </c>
      <c r="B401" s="31" t="s">
        <v>1250</v>
      </c>
      <c r="C401" s="31">
        <v>10</v>
      </c>
      <c r="D401" s="31">
        <v>6</v>
      </c>
      <c r="E401" s="31" t="s">
        <v>233</v>
      </c>
      <c r="F401" s="53">
        <v>7.5</v>
      </c>
      <c r="G401" s="411">
        <v>982</v>
      </c>
      <c r="H401" s="413">
        <v>14.5</v>
      </c>
      <c r="I401" s="413">
        <v>7.25</v>
      </c>
      <c r="J401" s="413">
        <v>18.165000000000003</v>
      </c>
      <c r="K401" s="413">
        <v>9.0825000000000014</v>
      </c>
      <c r="L401" s="413">
        <v>21.230999999999998</v>
      </c>
      <c r="M401" s="413">
        <v>10.615499999999999</v>
      </c>
      <c r="N401" s="413">
        <v>25</v>
      </c>
      <c r="O401" s="413">
        <v>12.5</v>
      </c>
      <c r="P401" s="413">
        <v>169.7</v>
      </c>
      <c r="Q401" s="413">
        <v>84.85</v>
      </c>
      <c r="R401" s="53" t="s">
        <v>213</v>
      </c>
      <c r="S401" s="53" t="s">
        <v>194</v>
      </c>
      <c r="T401" s="412">
        <v>86.937548018878289</v>
      </c>
      <c r="U401" s="412">
        <v>88.125562506859836</v>
      </c>
      <c r="V401" s="412">
        <v>88</v>
      </c>
      <c r="W401" s="412">
        <v>49.148677379480844</v>
      </c>
      <c r="X401" s="412">
        <v>62.260679851668726</v>
      </c>
      <c r="Y401" s="412">
        <v>70.599999999999994</v>
      </c>
      <c r="Z401" s="413">
        <v>40.115997180000001</v>
      </c>
      <c r="AA401" s="413">
        <v>96.061766847228</v>
      </c>
      <c r="AB401" s="413">
        <v>140.61459331533601</v>
      </c>
      <c r="AC401" s="411">
        <v>239.46</v>
      </c>
      <c r="AD401" s="411">
        <v>350.52</v>
      </c>
    </row>
    <row r="402" spans="1:30" ht="13.5" hidden="1" customHeight="1" outlineLevel="1">
      <c r="A402" s="410" t="s">
        <v>1289</v>
      </c>
      <c r="B402" s="31" t="s">
        <v>1250</v>
      </c>
      <c r="C402" s="31">
        <v>25</v>
      </c>
      <c r="D402" s="31">
        <v>4</v>
      </c>
      <c r="E402" s="31" t="s">
        <v>298</v>
      </c>
      <c r="F402" s="53">
        <v>20</v>
      </c>
      <c r="G402" s="411">
        <v>1479.77</v>
      </c>
      <c r="H402" s="413">
        <v>24.12</v>
      </c>
      <c r="I402" s="413">
        <v>12.06</v>
      </c>
      <c r="J402" s="413">
        <v>34.571694374335124</v>
      </c>
      <c r="K402" s="413">
        <v>17.285847187167562</v>
      </c>
      <c r="L402" s="413">
        <v>42.832247971464923</v>
      </c>
      <c r="M402" s="413">
        <v>21.416123985732462</v>
      </c>
      <c r="N402" s="413">
        <v>55.939358795185747</v>
      </c>
      <c r="O402" s="413">
        <v>27.969679397592873</v>
      </c>
      <c r="P402" s="413">
        <v>384.8</v>
      </c>
      <c r="Q402" s="413">
        <v>192.4</v>
      </c>
      <c r="R402" s="53" t="s">
        <v>222</v>
      </c>
      <c r="S402" s="53" t="s">
        <v>989</v>
      </c>
      <c r="T402" s="412">
        <v>91.858999999999995</v>
      </c>
      <c r="U402" s="412">
        <v>92.57</v>
      </c>
      <c r="V402" s="412">
        <v>92.1</v>
      </c>
      <c r="W402" s="412">
        <v>66.55</v>
      </c>
      <c r="X402" s="412">
        <v>79.959999999999994</v>
      </c>
      <c r="Y402" s="412">
        <v>82.070241350612278</v>
      </c>
      <c r="Z402" s="413">
        <v>70.953464400000001</v>
      </c>
      <c r="AA402" s="413">
        <v>152.54994846</v>
      </c>
      <c r="AB402" s="413">
        <v>237.69410574</v>
      </c>
      <c r="AC402" s="411">
        <v>215</v>
      </c>
      <c r="AD402" s="411">
        <v>335</v>
      </c>
    </row>
    <row r="403" spans="1:30" ht="13.5" hidden="1" customHeight="1" outlineLevel="1">
      <c r="A403" s="410" t="s">
        <v>1290</v>
      </c>
      <c r="B403" s="31" t="s">
        <v>1250</v>
      </c>
      <c r="C403" s="31">
        <v>30</v>
      </c>
      <c r="D403" s="31">
        <v>4</v>
      </c>
      <c r="E403" s="31" t="s">
        <v>302</v>
      </c>
      <c r="F403" s="53">
        <v>25</v>
      </c>
      <c r="G403" s="411">
        <v>1475.6497999999999</v>
      </c>
      <c r="H403" s="413">
        <v>28.347999999999999</v>
      </c>
      <c r="I403" s="413">
        <v>14.173999999999999</v>
      </c>
      <c r="J403" s="413">
        <v>42.24</v>
      </c>
      <c r="K403" s="413">
        <v>21.12</v>
      </c>
      <c r="L403" s="413">
        <v>54.82</v>
      </c>
      <c r="M403" s="413">
        <v>27.41</v>
      </c>
      <c r="N403" s="413">
        <v>69.52</v>
      </c>
      <c r="O403" s="413">
        <v>34.76</v>
      </c>
      <c r="P403" s="413">
        <v>461.58</v>
      </c>
      <c r="Q403" s="413">
        <v>230.79</v>
      </c>
      <c r="R403" s="53" t="s">
        <v>222</v>
      </c>
      <c r="S403" s="53" t="s">
        <v>194</v>
      </c>
      <c r="T403" s="412">
        <v>93.08</v>
      </c>
      <c r="U403" s="412">
        <v>93.31</v>
      </c>
      <c r="V403" s="412">
        <v>92.6</v>
      </c>
      <c r="W403" s="412">
        <v>67.819999999999993</v>
      </c>
      <c r="X403" s="412">
        <v>78.22</v>
      </c>
      <c r="Y403" s="412">
        <v>82.87</v>
      </c>
      <c r="Z403" s="413">
        <v>88.989067986000009</v>
      </c>
      <c r="AA403" s="413">
        <v>179.08160041502643</v>
      </c>
      <c r="AB403" s="413">
        <v>278.26881559222198</v>
      </c>
      <c r="AC403" s="411">
        <v>201.24</v>
      </c>
      <c r="AD403" s="411">
        <v>312.7</v>
      </c>
    </row>
    <row r="404" spans="1:30" ht="13.5" hidden="1" customHeight="1" outlineLevel="1">
      <c r="A404" s="410" t="s">
        <v>1291</v>
      </c>
      <c r="B404" s="31" t="s">
        <v>1250</v>
      </c>
      <c r="C404" s="31">
        <v>15</v>
      </c>
      <c r="D404" s="31">
        <v>6</v>
      </c>
      <c r="E404" s="31" t="s">
        <v>1292</v>
      </c>
      <c r="F404" s="53">
        <v>10</v>
      </c>
      <c r="G404" s="411">
        <v>989</v>
      </c>
      <c r="H404" s="413">
        <v>25.9</v>
      </c>
      <c r="I404" s="413">
        <v>12.95</v>
      </c>
      <c r="J404" s="413">
        <v>29.2</v>
      </c>
      <c r="K404" s="413">
        <v>14.6</v>
      </c>
      <c r="L404" s="413">
        <v>31.68</v>
      </c>
      <c r="M404" s="413">
        <v>15.84</v>
      </c>
      <c r="N404" s="413">
        <v>36.32</v>
      </c>
      <c r="O404" s="413">
        <v>18.16</v>
      </c>
      <c r="P404" s="413">
        <v>242</v>
      </c>
      <c r="Q404" s="413">
        <v>121</v>
      </c>
      <c r="R404" s="53" t="s">
        <v>210</v>
      </c>
      <c r="S404" s="53" t="s">
        <v>989</v>
      </c>
      <c r="T404" s="412">
        <v>86.242367906066534</v>
      </c>
      <c r="U404" s="412">
        <v>88.557534246575329</v>
      </c>
      <c r="V404" s="412">
        <v>89.1</v>
      </c>
      <c r="W404" s="412">
        <v>41.4</v>
      </c>
      <c r="X404" s="412">
        <v>55.8</v>
      </c>
      <c r="Y404" s="412">
        <v>64.5</v>
      </c>
      <c r="Z404" s="413">
        <v>72</v>
      </c>
      <c r="AA404" s="413">
        <v>159.12</v>
      </c>
      <c r="AB404" s="413">
        <v>242.64</v>
      </c>
      <c r="AC404" s="411">
        <v>221</v>
      </c>
      <c r="AD404" s="411">
        <v>337</v>
      </c>
    </row>
    <row r="405" spans="1:30" ht="13.5" hidden="1" customHeight="1" outlineLevel="1">
      <c r="A405" s="410" t="s">
        <v>1293</v>
      </c>
      <c r="B405" s="31" t="s">
        <v>1250</v>
      </c>
      <c r="C405" s="31">
        <v>20</v>
      </c>
      <c r="D405" s="31">
        <v>6</v>
      </c>
      <c r="E405" s="31" t="s">
        <v>1294</v>
      </c>
      <c r="F405" s="53">
        <v>15</v>
      </c>
      <c r="G405" s="411">
        <v>985</v>
      </c>
      <c r="H405" s="413">
        <v>26.12</v>
      </c>
      <c r="I405" s="413">
        <v>13.06</v>
      </c>
      <c r="J405" s="413">
        <v>33.1</v>
      </c>
      <c r="K405" s="413">
        <v>16.55</v>
      </c>
      <c r="L405" s="413">
        <v>39.9</v>
      </c>
      <c r="M405" s="413">
        <v>19.95</v>
      </c>
      <c r="N405" s="413">
        <v>48.22</v>
      </c>
      <c r="O405" s="413">
        <v>24.11</v>
      </c>
      <c r="P405" s="413">
        <v>322</v>
      </c>
      <c r="Q405" s="413">
        <v>161</v>
      </c>
      <c r="R405" s="53" t="s">
        <v>213</v>
      </c>
      <c r="S405" s="53" t="s">
        <v>989</v>
      </c>
      <c r="T405" s="412">
        <v>89.451700680272111</v>
      </c>
      <c r="U405" s="412">
        <v>90.436507936507937</v>
      </c>
      <c r="V405" s="412">
        <v>90.3</v>
      </c>
      <c r="W405" s="412">
        <v>53.2</v>
      </c>
      <c r="X405" s="412">
        <v>65.430000000000007</v>
      </c>
      <c r="Y405" s="412">
        <v>72.3</v>
      </c>
      <c r="Z405" s="413">
        <v>108.5</v>
      </c>
      <c r="AA405" s="413">
        <v>244.125</v>
      </c>
      <c r="AB405" s="413">
        <v>310.31</v>
      </c>
      <c r="AC405" s="411">
        <v>225</v>
      </c>
      <c r="AD405" s="411">
        <v>286</v>
      </c>
    </row>
    <row r="406" spans="1:30" ht="13.5" hidden="1" customHeight="1" outlineLevel="1">
      <c r="A406" s="410" t="s">
        <v>1297</v>
      </c>
      <c r="B406" s="31" t="s">
        <v>1250</v>
      </c>
      <c r="C406" s="31">
        <v>25</v>
      </c>
      <c r="D406" s="31">
        <v>2</v>
      </c>
      <c r="E406" s="31" t="s">
        <v>308</v>
      </c>
      <c r="F406" s="53">
        <v>20</v>
      </c>
      <c r="G406" s="411">
        <v>2949</v>
      </c>
      <c r="H406" s="413">
        <v>24.02</v>
      </c>
      <c r="I406" s="413">
        <v>12.01</v>
      </c>
      <c r="J406" s="413">
        <v>34.799999999999997</v>
      </c>
      <c r="K406" s="413">
        <v>17.399999999999999</v>
      </c>
      <c r="L406" s="413">
        <v>43.04</v>
      </c>
      <c r="M406" s="413">
        <v>21.52</v>
      </c>
      <c r="N406" s="413">
        <v>55.26</v>
      </c>
      <c r="O406" s="413">
        <v>27.63</v>
      </c>
      <c r="P406" s="413">
        <v>351.64</v>
      </c>
      <c r="Q406" s="413">
        <v>175.82</v>
      </c>
      <c r="R406" s="53" t="s">
        <v>231</v>
      </c>
      <c r="S406" s="53" t="s">
        <v>194</v>
      </c>
      <c r="T406" s="412">
        <v>87.977973101768498</v>
      </c>
      <c r="U406" s="412">
        <v>89.320999682304347</v>
      </c>
      <c r="V406" s="412">
        <v>91.9</v>
      </c>
      <c r="W406" s="412">
        <v>68.400000000000006</v>
      </c>
      <c r="X406" s="412">
        <v>81.8</v>
      </c>
      <c r="Y406" s="412">
        <v>85.2</v>
      </c>
      <c r="Z406" s="413">
        <v>35.631620220000002</v>
      </c>
      <c r="AA406" s="413">
        <v>53.510123100000001</v>
      </c>
      <c r="AB406" s="413">
        <v>109.38044460000002</v>
      </c>
      <c r="AC406" s="411">
        <v>150.17594700890083</v>
      </c>
      <c r="AD406" s="411">
        <v>306.97578141171601</v>
      </c>
    </row>
    <row r="407" spans="1:30" ht="13.5" hidden="1" customHeight="1" outlineLevel="1">
      <c r="A407" s="410" t="s">
        <v>1298</v>
      </c>
      <c r="B407" s="31" t="s">
        <v>1250</v>
      </c>
      <c r="C407" s="31">
        <v>30</v>
      </c>
      <c r="D407" s="31">
        <v>2</v>
      </c>
      <c r="E407" s="31" t="s">
        <v>310</v>
      </c>
      <c r="F407" s="53">
        <v>25</v>
      </c>
      <c r="G407" s="411">
        <v>2949</v>
      </c>
      <c r="H407" s="413">
        <v>27.44</v>
      </c>
      <c r="I407" s="413">
        <v>13.72</v>
      </c>
      <c r="J407" s="413">
        <v>39.380000000000003</v>
      </c>
      <c r="K407" s="413">
        <v>19.690000000000001</v>
      </c>
      <c r="L407" s="413">
        <v>52.26</v>
      </c>
      <c r="M407" s="413">
        <v>26.13</v>
      </c>
      <c r="N407" s="413">
        <v>66.98</v>
      </c>
      <c r="O407" s="413">
        <v>33.49</v>
      </c>
      <c r="P407" s="413">
        <v>463.2</v>
      </c>
      <c r="Q407" s="413">
        <v>231.6</v>
      </c>
      <c r="R407" s="53" t="s">
        <v>222</v>
      </c>
      <c r="S407" s="53" t="s">
        <v>989</v>
      </c>
      <c r="T407" s="412">
        <v>92.758834951456308</v>
      </c>
      <c r="U407" s="412">
        <v>93.097734627831727</v>
      </c>
      <c r="V407" s="412">
        <v>92.4</v>
      </c>
      <c r="W407" s="412">
        <v>73.42</v>
      </c>
      <c r="X407" s="412">
        <v>82.69</v>
      </c>
      <c r="Y407" s="412">
        <v>86.7</v>
      </c>
      <c r="Z407" s="413">
        <v>44.541369180000004</v>
      </c>
      <c r="AA407" s="413">
        <v>74.493762000000004</v>
      </c>
      <c r="AB407" s="413">
        <v>131.50730460000003</v>
      </c>
      <c r="AC407" s="411">
        <v>167.24623282000331</v>
      </c>
      <c r="AD407" s="411">
        <v>295.24755754263953</v>
      </c>
    </row>
    <row r="408" spans="1:30" ht="13.5" hidden="1" customHeight="1" outlineLevel="1">
      <c r="A408" s="414" t="s">
        <v>1299</v>
      </c>
      <c r="B408" s="31" t="s">
        <v>1250</v>
      </c>
      <c r="C408" s="31">
        <v>25</v>
      </c>
      <c r="D408" s="31">
        <v>4</v>
      </c>
      <c r="E408" s="31" t="s">
        <v>308</v>
      </c>
      <c r="F408" s="53">
        <v>20</v>
      </c>
      <c r="G408" s="411">
        <v>1479.77</v>
      </c>
      <c r="H408" s="413">
        <v>24.12</v>
      </c>
      <c r="I408" s="413">
        <v>12.06</v>
      </c>
      <c r="J408" s="413">
        <v>34.571694374335124</v>
      </c>
      <c r="K408" s="413">
        <v>17.285847187167562</v>
      </c>
      <c r="L408" s="413">
        <v>42.832247971464923</v>
      </c>
      <c r="M408" s="413">
        <v>21.416123985732462</v>
      </c>
      <c r="N408" s="413">
        <v>55.939358795185747</v>
      </c>
      <c r="O408" s="413">
        <v>27.969679397592873</v>
      </c>
      <c r="P408" s="413">
        <v>384.8</v>
      </c>
      <c r="Q408" s="413">
        <v>192.4</v>
      </c>
      <c r="R408" s="53" t="s">
        <v>222</v>
      </c>
      <c r="S408" s="53" t="s">
        <v>989</v>
      </c>
      <c r="T408" s="412">
        <v>91.858999999999995</v>
      </c>
      <c r="U408" s="412">
        <v>92.57</v>
      </c>
      <c r="V408" s="412">
        <v>92.1</v>
      </c>
      <c r="W408" s="412">
        <v>66.55</v>
      </c>
      <c r="X408" s="412">
        <v>79.959999999999994</v>
      </c>
      <c r="Y408" s="412">
        <v>82.070241350612278</v>
      </c>
      <c r="Z408" s="413">
        <v>70.953464400000001</v>
      </c>
      <c r="AA408" s="413">
        <v>152.54994846</v>
      </c>
      <c r="AB408" s="413">
        <v>237.69410574</v>
      </c>
      <c r="AC408" s="411">
        <v>215</v>
      </c>
      <c r="AD408" s="411">
        <v>335</v>
      </c>
    </row>
    <row r="409" spans="1:30" ht="13.5" hidden="1" customHeight="1" outlineLevel="1">
      <c r="A409" s="414" t="s">
        <v>1300</v>
      </c>
      <c r="B409" s="31" t="s">
        <v>1250</v>
      </c>
      <c r="C409" s="31">
        <v>30</v>
      </c>
      <c r="D409" s="31">
        <v>4</v>
      </c>
      <c r="E409" s="31" t="s">
        <v>310</v>
      </c>
      <c r="F409" s="53">
        <v>25</v>
      </c>
      <c r="G409" s="411">
        <v>1475.6497999999999</v>
      </c>
      <c r="H409" s="413">
        <v>28.347999999999999</v>
      </c>
      <c r="I409" s="413">
        <v>14.173999999999999</v>
      </c>
      <c r="J409" s="413">
        <v>42.24</v>
      </c>
      <c r="K409" s="413">
        <v>21.12</v>
      </c>
      <c r="L409" s="413">
        <v>54.82</v>
      </c>
      <c r="M409" s="413">
        <v>27.41</v>
      </c>
      <c r="N409" s="413">
        <v>69.52</v>
      </c>
      <c r="O409" s="413">
        <v>34.76</v>
      </c>
      <c r="P409" s="413">
        <v>461.58</v>
      </c>
      <c r="Q409" s="413">
        <v>230.79</v>
      </c>
      <c r="R409" s="53" t="s">
        <v>222</v>
      </c>
      <c r="S409" s="53" t="s">
        <v>194</v>
      </c>
      <c r="T409" s="412">
        <v>93.08</v>
      </c>
      <c r="U409" s="412">
        <v>93.31</v>
      </c>
      <c r="V409" s="412">
        <v>92.6</v>
      </c>
      <c r="W409" s="412">
        <v>67.819999999999993</v>
      </c>
      <c r="X409" s="412">
        <v>78.22</v>
      </c>
      <c r="Y409" s="412">
        <v>82.87</v>
      </c>
      <c r="Z409" s="413">
        <v>88.989067986000009</v>
      </c>
      <c r="AA409" s="413">
        <v>179.08160041502643</v>
      </c>
      <c r="AB409" s="413">
        <v>278.26881559222198</v>
      </c>
      <c r="AC409" s="411">
        <v>201.24</v>
      </c>
      <c r="AD409" s="411">
        <v>312.7</v>
      </c>
    </row>
    <row r="410" spans="1:30" ht="13.5" hidden="1" customHeight="1" outlineLevel="1">
      <c r="A410" s="414" t="s">
        <v>1301</v>
      </c>
      <c r="B410" s="31" t="s">
        <v>1250</v>
      </c>
      <c r="C410" s="31">
        <v>15</v>
      </c>
      <c r="D410" s="31">
        <v>6</v>
      </c>
      <c r="E410" s="31" t="s">
        <v>308</v>
      </c>
      <c r="F410" s="53">
        <v>10</v>
      </c>
      <c r="G410" s="411">
        <v>989</v>
      </c>
      <c r="H410" s="413">
        <v>25.9</v>
      </c>
      <c r="I410" s="413">
        <v>12.95</v>
      </c>
      <c r="J410" s="413">
        <v>29.2</v>
      </c>
      <c r="K410" s="413">
        <v>14.6</v>
      </c>
      <c r="L410" s="413">
        <v>31.68</v>
      </c>
      <c r="M410" s="413">
        <v>15.84</v>
      </c>
      <c r="N410" s="413">
        <v>36.32</v>
      </c>
      <c r="O410" s="413">
        <v>18.16</v>
      </c>
      <c r="P410" s="413">
        <v>242</v>
      </c>
      <c r="Q410" s="413">
        <v>121</v>
      </c>
      <c r="R410" s="53" t="s">
        <v>210</v>
      </c>
      <c r="S410" s="53" t="s">
        <v>989</v>
      </c>
      <c r="T410" s="412">
        <v>86.242367906066534</v>
      </c>
      <c r="U410" s="412">
        <v>88.557534246575329</v>
      </c>
      <c r="V410" s="412">
        <v>89.1</v>
      </c>
      <c r="W410" s="412">
        <v>41.4</v>
      </c>
      <c r="X410" s="412">
        <v>55.8</v>
      </c>
      <c r="Y410" s="412">
        <v>64.5</v>
      </c>
      <c r="Z410" s="413">
        <v>72</v>
      </c>
      <c r="AA410" s="413">
        <v>159.12</v>
      </c>
      <c r="AB410" s="413">
        <v>242.64</v>
      </c>
      <c r="AC410" s="411">
        <v>221</v>
      </c>
      <c r="AD410" s="411">
        <v>337</v>
      </c>
    </row>
    <row r="411" spans="1:30" ht="13.5" hidden="1" customHeight="1" outlineLevel="1">
      <c r="A411" s="414" t="s">
        <v>1302</v>
      </c>
      <c r="B411" s="31" t="s">
        <v>1250</v>
      </c>
      <c r="C411" s="31">
        <v>20</v>
      </c>
      <c r="D411" s="31">
        <v>6</v>
      </c>
      <c r="E411" s="31" t="s">
        <v>310</v>
      </c>
      <c r="F411" s="53">
        <v>15</v>
      </c>
      <c r="G411" s="411">
        <v>985</v>
      </c>
      <c r="H411" s="413">
        <v>26.12</v>
      </c>
      <c r="I411" s="413">
        <v>13.06</v>
      </c>
      <c r="J411" s="413">
        <v>33.1</v>
      </c>
      <c r="K411" s="413">
        <v>16.55</v>
      </c>
      <c r="L411" s="413">
        <v>39.9</v>
      </c>
      <c r="M411" s="413">
        <v>19.95</v>
      </c>
      <c r="N411" s="413">
        <v>48.22</v>
      </c>
      <c r="O411" s="413">
        <v>24.11</v>
      </c>
      <c r="P411" s="413">
        <v>322</v>
      </c>
      <c r="Q411" s="413">
        <v>161</v>
      </c>
      <c r="R411" s="53" t="s">
        <v>213</v>
      </c>
      <c r="S411" s="53" t="s">
        <v>989</v>
      </c>
      <c r="T411" s="412">
        <v>89.451700680272111</v>
      </c>
      <c r="U411" s="412">
        <v>90.436507936507937</v>
      </c>
      <c r="V411" s="412">
        <v>90.3</v>
      </c>
      <c r="W411" s="412">
        <v>53.2</v>
      </c>
      <c r="X411" s="412">
        <v>65.430000000000007</v>
      </c>
      <c r="Y411" s="412">
        <v>72.3</v>
      </c>
      <c r="Z411" s="413">
        <v>108.5</v>
      </c>
      <c r="AA411" s="413">
        <v>244.125</v>
      </c>
      <c r="AB411" s="413">
        <v>310.31</v>
      </c>
      <c r="AC411" s="411">
        <v>225</v>
      </c>
      <c r="AD411" s="411">
        <v>286</v>
      </c>
    </row>
    <row r="412" spans="1:30" ht="13.5" hidden="1" customHeight="1" outlineLevel="1">
      <c r="A412" s="410" t="s">
        <v>1305</v>
      </c>
      <c r="B412" s="31" t="s">
        <v>1250</v>
      </c>
      <c r="C412" s="31">
        <v>7.5</v>
      </c>
      <c r="D412" s="31">
        <v>2</v>
      </c>
      <c r="E412" s="31" t="s">
        <v>1306</v>
      </c>
      <c r="F412" s="53">
        <v>5</v>
      </c>
      <c r="G412" s="411">
        <v>2948</v>
      </c>
      <c r="H412" s="413">
        <v>6.2</v>
      </c>
      <c r="I412" s="413">
        <v>3.1</v>
      </c>
      <c r="J412" s="413">
        <v>8.66</v>
      </c>
      <c r="K412" s="413">
        <v>4.33</v>
      </c>
      <c r="L412" s="413">
        <v>10.96</v>
      </c>
      <c r="M412" s="413">
        <v>5.48</v>
      </c>
      <c r="N412" s="413">
        <v>13.6</v>
      </c>
      <c r="O412" s="413">
        <v>6.8</v>
      </c>
      <c r="P412" s="413">
        <v>128</v>
      </c>
      <c r="Q412" s="413">
        <v>64</v>
      </c>
      <c r="R412" s="53" t="s">
        <v>210</v>
      </c>
      <c r="S412" s="53" t="s">
        <v>989</v>
      </c>
      <c r="T412" s="412">
        <v>87.422126780471899</v>
      </c>
      <c r="U412" s="412">
        <v>88.072034359030127</v>
      </c>
      <c r="V412" s="412">
        <v>87.9</v>
      </c>
      <c r="W412" s="412">
        <v>72.599999999999994</v>
      </c>
      <c r="X412" s="412">
        <v>83.12</v>
      </c>
      <c r="Y412" s="412">
        <v>88.1</v>
      </c>
      <c r="Z412" s="413">
        <v>8.93</v>
      </c>
      <c r="AA412" s="413">
        <v>24.021699999999999</v>
      </c>
      <c r="AB412" s="413">
        <v>36.255800000000001</v>
      </c>
      <c r="AC412" s="411">
        <v>269</v>
      </c>
      <c r="AD412" s="411">
        <v>406</v>
      </c>
    </row>
    <row r="413" spans="1:30" ht="13.5" hidden="1" customHeight="1" outlineLevel="1">
      <c r="A413" s="410" t="s">
        <v>1307</v>
      </c>
      <c r="B413" s="31" t="s">
        <v>1250</v>
      </c>
      <c r="C413" s="31">
        <v>10</v>
      </c>
      <c r="D413" s="31">
        <v>2</v>
      </c>
      <c r="E413" s="31" t="s">
        <v>1308</v>
      </c>
      <c r="F413" s="53">
        <v>7.5</v>
      </c>
      <c r="G413" s="411">
        <v>2933</v>
      </c>
      <c r="H413" s="413">
        <v>8.44</v>
      </c>
      <c r="I413" s="413">
        <v>4.22</v>
      </c>
      <c r="J413" s="413">
        <v>12.34</v>
      </c>
      <c r="K413" s="413">
        <v>6.17</v>
      </c>
      <c r="L413" s="413">
        <v>15.98</v>
      </c>
      <c r="M413" s="413">
        <v>7.99</v>
      </c>
      <c r="N413" s="413">
        <v>20.2</v>
      </c>
      <c r="O413" s="413">
        <v>10.1</v>
      </c>
      <c r="P413" s="413">
        <v>168</v>
      </c>
      <c r="Q413" s="413">
        <v>84</v>
      </c>
      <c r="R413" s="53" t="s">
        <v>210</v>
      </c>
      <c r="S413" s="53" t="s">
        <v>989</v>
      </c>
      <c r="T413" s="412">
        <v>89.783387835186403</v>
      </c>
      <c r="U413" s="412">
        <v>89.773664704599966</v>
      </c>
      <c r="V413" s="412">
        <v>89.2</v>
      </c>
      <c r="W413" s="412">
        <v>75.400000000000006</v>
      </c>
      <c r="X413" s="412">
        <v>84.85</v>
      </c>
      <c r="Y413" s="412">
        <v>89</v>
      </c>
      <c r="Z413" s="413">
        <v>13.48</v>
      </c>
      <c r="AA413" s="413">
        <v>31.678000000000001</v>
      </c>
      <c r="AB413" s="413">
        <v>53.92</v>
      </c>
      <c r="AC413" s="411">
        <v>235</v>
      </c>
      <c r="AD413" s="411">
        <v>400</v>
      </c>
    </row>
    <row r="414" spans="1:30" ht="13.5" hidden="1" customHeight="1" outlineLevel="1">
      <c r="A414" s="410" t="s">
        <v>1309</v>
      </c>
      <c r="B414" s="31" t="s">
        <v>1250</v>
      </c>
      <c r="C414" s="31">
        <v>7.5</v>
      </c>
      <c r="D414" s="31">
        <v>4</v>
      </c>
      <c r="E414" s="31" t="s">
        <v>1306</v>
      </c>
      <c r="F414" s="53">
        <v>5</v>
      </c>
      <c r="G414" s="411">
        <v>1473</v>
      </c>
      <c r="H414" s="413">
        <v>8.24</v>
      </c>
      <c r="I414" s="413">
        <v>4.12</v>
      </c>
      <c r="J414" s="413">
        <v>10.32</v>
      </c>
      <c r="K414" s="413">
        <v>5.16</v>
      </c>
      <c r="L414" s="413">
        <v>12.4</v>
      </c>
      <c r="M414" s="413">
        <v>6.2</v>
      </c>
      <c r="N414" s="413">
        <v>14.86</v>
      </c>
      <c r="O414" s="413">
        <v>7.43</v>
      </c>
      <c r="P414" s="413">
        <v>134</v>
      </c>
      <c r="Q414" s="413">
        <v>67</v>
      </c>
      <c r="R414" s="53" t="s">
        <v>210</v>
      </c>
      <c r="S414" s="53" t="s">
        <v>989</v>
      </c>
      <c r="T414" s="412">
        <v>86.846093750000009</v>
      </c>
      <c r="U414" s="412">
        <v>88.20815972222222</v>
      </c>
      <c r="V414" s="412">
        <v>88.4</v>
      </c>
      <c r="W414" s="412">
        <v>57.55</v>
      </c>
      <c r="X414" s="412">
        <v>70.81</v>
      </c>
      <c r="Y414" s="412">
        <v>78.569999999999993</v>
      </c>
      <c r="Z414" s="413">
        <v>17.829999999999998</v>
      </c>
      <c r="AA414" s="413">
        <v>51.172099999999993</v>
      </c>
      <c r="AB414" s="413">
        <v>60.8003</v>
      </c>
      <c r="AC414" s="411">
        <v>287</v>
      </c>
      <c r="AD414" s="411">
        <v>341</v>
      </c>
    </row>
    <row r="415" spans="1:30" ht="13.5" hidden="1" customHeight="1" outlineLevel="1">
      <c r="A415" s="410" t="s">
        <v>1310</v>
      </c>
      <c r="B415" s="31" t="s">
        <v>1250</v>
      </c>
      <c r="C415" s="31">
        <v>10</v>
      </c>
      <c r="D415" s="31">
        <v>4</v>
      </c>
      <c r="E415" s="31" t="s">
        <v>1308</v>
      </c>
      <c r="F415" s="53">
        <v>7.5</v>
      </c>
      <c r="G415" s="411">
        <v>1467</v>
      </c>
      <c r="H415" s="413">
        <v>16.579999999999998</v>
      </c>
      <c r="I415" s="413">
        <v>8.2899999999999991</v>
      </c>
      <c r="J415" s="413">
        <v>18.079999999999998</v>
      </c>
      <c r="K415" s="413">
        <v>9.0399999999999991</v>
      </c>
      <c r="L415" s="413">
        <v>20.84</v>
      </c>
      <c r="M415" s="413">
        <v>10.42</v>
      </c>
      <c r="N415" s="413">
        <v>24.88</v>
      </c>
      <c r="O415" s="413">
        <v>12.44</v>
      </c>
      <c r="P415" s="413">
        <v>164</v>
      </c>
      <c r="Q415" s="413">
        <v>82</v>
      </c>
      <c r="R415" s="53" t="s">
        <v>193</v>
      </c>
      <c r="S415" s="53" t="s">
        <v>989</v>
      </c>
      <c r="T415" s="412">
        <v>88.183865656898249</v>
      </c>
      <c r="U415" s="412">
        <v>89.659005597629232</v>
      </c>
      <c r="V415" s="412">
        <v>89.6</v>
      </c>
      <c r="W415" s="412">
        <v>49.8</v>
      </c>
      <c r="X415" s="412">
        <v>63.76</v>
      </c>
      <c r="Y415" s="412">
        <v>71.260000000000005</v>
      </c>
      <c r="Z415" s="413">
        <v>26.86</v>
      </c>
      <c r="AA415" s="413">
        <v>62.583800000000004</v>
      </c>
      <c r="AB415" s="413">
        <v>134.30000000000001</v>
      </c>
      <c r="AC415" s="411">
        <v>233</v>
      </c>
      <c r="AD415" s="411">
        <v>500</v>
      </c>
    </row>
    <row r="416" spans="1:30" ht="13.5" hidden="1" customHeight="1" outlineLevel="1">
      <c r="A416" s="410" t="s">
        <v>1311</v>
      </c>
      <c r="B416" s="31" t="s">
        <v>1250</v>
      </c>
      <c r="C416" s="31">
        <v>40</v>
      </c>
      <c r="D416" s="31">
        <v>4</v>
      </c>
      <c r="E416" s="31" t="s">
        <v>312</v>
      </c>
      <c r="F416" s="53">
        <v>30</v>
      </c>
      <c r="G416" s="411">
        <v>1487</v>
      </c>
      <c r="H416" s="413">
        <v>33.200000000000003</v>
      </c>
      <c r="I416" s="413">
        <v>16.600000000000001</v>
      </c>
      <c r="J416" s="413">
        <v>49</v>
      </c>
      <c r="K416" s="413">
        <v>24.5</v>
      </c>
      <c r="L416" s="413">
        <v>63.4</v>
      </c>
      <c r="M416" s="413">
        <v>31.7</v>
      </c>
      <c r="N416" s="413">
        <v>79.8</v>
      </c>
      <c r="O416" s="413">
        <v>39.9</v>
      </c>
      <c r="P416" s="413">
        <v>675</v>
      </c>
      <c r="Q416" s="413">
        <v>337.5</v>
      </c>
      <c r="R416" s="53" t="s">
        <v>213</v>
      </c>
      <c r="S416" s="53" t="s">
        <v>194</v>
      </c>
      <c r="T416" s="412">
        <v>92.902105263157907</v>
      </c>
      <c r="U416" s="412">
        <v>93.293684210526322</v>
      </c>
      <c r="V416" s="412">
        <v>93</v>
      </c>
      <c r="W416" s="412">
        <v>69.400000000000006</v>
      </c>
      <c r="X416" s="412">
        <v>80.099999999999994</v>
      </c>
      <c r="Y416" s="412">
        <v>85.1</v>
      </c>
      <c r="Z416" s="413">
        <v>105.99</v>
      </c>
      <c r="AA416" s="413">
        <v>198.11</v>
      </c>
      <c r="AB416" s="413">
        <v>342.89</v>
      </c>
      <c r="AC416" s="411">
        <v>187</v>
      </c>
      <c r="AD416" s="411">
        <v>324</v>
      </c>
    </row>
    <row r="417" spans="1:30" ht="13.5" hidden="1" customHeight="1" outlineLevel="1">
      <c r="A417" s="410" t="s">
        <v>1312</v>
      </c>
      <c r="B417" s="31" t="s">
        <v>1250</v>
      </c>
      <c r="C417" s="31">
        <v>50</v>
      </c>
      <c r="D417" s="31">
        <v>4</v>
      </c>
      <c r="E417" s="31" t="s">
        <v>322</v>
      </c>
      <c r="F417" s="53">
        <v>40</v>
      </c>
      <c r="G417" s="411">
        <v>1485</v>
      </c>
      <c r="H417" s="413">
        <v>39</v>
      </c>
      <c r="I417" s="413">
        <v>19.5</v>
      </c>
      <c r="J417" s="413">
        <v>61.8</v>
      </c>
      <c r="K417" s="413">
        <v>30.9</v>
      </c>
      <c r="L417" s="413">
        <v>81.8</v>
      </c>
      <c r="M417" s="413">
        <v>40.9</v>
      </c>
      <c r="N417" s="413">
        <v>104.4</v>
      </c>
      <c r="O417" s="413">
        <v>52.2</v>
      </c>
      <c r="P417" s="413">
        <v>953.8</v>
      </c>
      <c r="Q417" s="413">
        <v>476.9</v>
      </c>
      <c r="R417" s="53" t="s">
        <v>210</v>
      </c>
      <c r="S417" s="53" t="s">
        <v>989</v>
      </c>
      <c r="T417" s="412">
        <v>93.696842105263158</v>
      </c>
      <c r="U417" s="412">
        <v>93.893684210526317</v>
      </c>
      <c r="V417" s="412">
        <v>93.5</v>
      </c>
      <c r="W417" s="412">
        <v>73.3</v>
      </c>
      <c r="X417" s="412">
        <v>82.7</v>
      </c>
      <c r="Y417" s="412">
        <v>86.8</v>
      </c>
      <c r="Z417" s="413">
        <v>141.54</v>
      </c>
      <c r="AA417" s="413">
        <v>335.37</v>
      </c>
      <c r="AB417" s="413">
        <v>584.44000000000005</v>
      </c>
      <c r="AC417" s="411">
        <v>237</v>
      </c>
      <c r="AD417" s="411">
        <v>413</v>
      </c>
    </row>
    <row r="418" spans="1:30" ht="13.5" hidden="1" customHeight="1" outlineLevel="1">
      <c r="A418" s="410" t="s">
        <v>1313</v>
      </c>
      <c r="B418" s="31" t="s">
        <v>1250</v>
      </c>
      <c r="C418" s="31">
        <v>25</v>
      </c>
      <c r="D418" s="31">
        <v>6</v>
      </c>
      <c r="E418" s="31" t="s">
        <v>312</v>
      </c>
      <c r="F418" s="53">
        <v>20</v>
      </c>
      <c r="G418" s="411">
        <v>989</v>
      </c>
      <c r="H418" s="413">
        <v>36.6</v>
      </c>
      <c r="I418" s="413">
        <v>18.3</v>
      </c>
      <c r="J418" s="413">
        <v>41.642038216560508</v>
      </c>
      <c r="K418" s="413">
        <v>20.821019108280254</v>
      </c>
      <c r="L418" s="413">
        <v>55.164968152866244</v>
      </c>
      <c r="M418" s="413">
        <v>27.582484076433122</v>
      </c>
      <c r="N418" s="413">
        <v>65.682802547770706</v>
      </c>
      <c r="O418" s="413">
        <v>32.841401273885353</v>
      </c>
      <c r="P418" s="413">
        <v>379.45962417470793</v>
      </c>
      <c r="Q418" s="413">
        <v>189.72981208735396</v>
      </c>
      <c r="R418" s="53" t="s">
        <v>222</v>
      </c>
      <c r="S418" s="53" t="s">
        <v>194</v>
      </c>
      <c r="T418" s="412">
        <v>89.922413793103459</v>
      </c>
      <c r="U418" s="412">
        <v>91.2</v>
      </c>
      <c r="V418" s="412">
        <v>91.2</v>
      </c>
      <c r="W418" s="412">
        <v>50.396499999999996</v>
      </c>
      <c r="X418" s="412">
        <v>63.205999999999989</v>
      </c>
      <c r="Y418" s="412">
        <v>70.779499999999999</v>
      </c>
      <c r="Z418" s="413">
        <v>106.28268420000001</v>
      </c>
      <c r="AA418" s="413">
        <v>240.61558882199998</v>
      </c>
      <c r="AB418" s="413">
        <v>305.72475944640001</v>
      </c>
      <c r="AC418" s="411">
        <v>226.39208882720331</v>
      </c>
      <c r="AD418" s="411">
        <v>287.65246356696736</v>
      </c>
    </row>
    <row r="419" spans="1:30" ht="13.5" hidden="1" customHeight="1" outlineLevel="1">
      <c r="A419" s="410" t="s">
        <v>1314</v>
      </c>
      <c r="B419" s="31" t="s">
        <v>1250</v>
      </c>
      <c r="C419" s="31">
        <v>30</v>
      </c>
      <c r="D419" s="31">
        <v>6</v>
      </c>
      <c r="E419" s="31" t="s">
        <v>322</v>
      </c>
      <c r="F419" s="53">
        <v>25</v>
      </c>
      <c r="G419" s="411">
        <v>988</v>
      </c>
      <c r="H419" s="413">
        <v>40.596342857142851</v>
      </c>
      <c r="I419" s="413">
        <v>20.298171428571425</v>
      </c>
      <c r="J419" s="413">
        <v>57.368681318681325</v>
      </c>
      <c r="K419" s="413">
        <v>28.684340659340663</v>
      </c>
      <c r="L419" s="413">
        <v>68.275274725274741</v>
      </c>
      <c r="M419" s="413">
        <v>34.137637362637371</v>
      </c>
      <c r="N419" s="413">
        <v>81.777637362637378</v>
      </c>
      <c r="O419" s="413">
        <v>40.888818681318689</v>
      </c>
      <c r="P419" s="413">
        <v>465.96320000000003</v>
      </c>
      <c r="Q419" s="413">
        <v>232.98160000000001</v>
      </c>
      <c r="R419" s="53" t="s">
        <v>222</v>
      </c>
      <c r="S419" s="53" t="s">
        <v>194</v>
      </c>
      <c r="T419" s="412">
        <v>90.913719185423375</v>
      </c>
      <c r="U419" s="412">
        <v>91.837599142550914</v>
      </c>
      <c r="V419" s="412">
        <v>91.7</v>
      </c>
      <c r="W419" s="412">
        <v>50.670731707317074</v>
      </c>
      <c r="X419" s="412">
        <v>63.201219512195117</v>
      </c>
      <c r="Y419" s="412">
        <v>70.426829268292693</v>
      </c>
      <c r="Z419" s="413">
        <v>132.98242860000002</v>
      </c>
      <c r="AA419" s="413">
        <v>249.48521440920001</v>
      </c>
      <c r="AB419" s="413">
        <v>342.14970135359999</v>
      </c>
      <c r="AC419" s="411">
        <v>187.60765391014974</v>
      </c>
      <c r="AD419" s="411">
        <v>257.28940654464776</v>
      </c>
    </row>
    <row r="420" spans="1:30" ht="13.5" hidden="1" customHeight="1" outlineLevel="1">
      <c r="A420" s="410" t="s">
        <v>1317</v>
      </c>
      <c r="B420" s="31" t="s">
        <v>1250</v>
      </c>
      <c r="C420" s="31">
        <v>40</v>
      </c>
      <c r="D420" s="31">
        <v>2</v>
      </c>
      <c r="E420" s="31" t="s">
        <v>334</v>
      </c>
      <c r="F420" s="53">
        <v>30</v>
      </c>
      <c r="G420" s="411">
        <v>2977</v>
      </c>
      <c r="H420" s="413">
        <v>35.6</v>
      </c>
      <c r="I420" s="413">
        <v>17.8</v>
      </c>
      <c r="J420" s="413">
        <v>51.2</v>
      </c>
      <c r="K420" s="413">
        <v>25.6</v>
      </c>
      <c r="L420" s="413">
        <v>63</v>
      </c>
      <c r="M420" s="413">
        <v>31.5</v>
      </c>
      <c r="N420" s="413">
        <v>79.8</v>
      </c>
      <c r="O420" s="413">
        <v>39.9</v>
      </c>
      <c r="P420" s="413">
        <v>586</v>
      </c>
      <c r="Q420" s="413">
        <v>293</v>
      </c>
      <c r="R420" s="53" t="s">
        <v>222</v>
      </c>
      <c r="S420" s="53" t="s">
        <v>989</v>
      </c>
      <c r="T420" s="412">
        <v>92.407610993657514</v>
      </c>
      <c r="U420" s="412">
        <v>92.898097251585625</v>
      </c>
      <c r="V420" s="412">
        <v>92.8</v>
      </c>
      <c r="W420" s="412">
        <v>74.739999999999995</v>
      </c>
      <c r="X420" s="412">
        <v>83.46</v>
      </c>
      <c r="Y420" s="412">
        <v>87.01</v>
      </c>
      <c r="Z420" s="413">
        <v>53</v>
      </c>
      <c r="AA420" s="413">
        <v>106</v>
      </c>
      <c r="AB420" s="413">
        <v>186.03</v>
      </c>
      <c r="AC420" s="411">
        <v>200</v>
      </c>
      <c r="AD420" s="411">
        <v>351</v>
      </c>
    </row>
    <row r="421" spans="1:30" ht="13.5" hidden="1" customHeight="1" outlineLevel="1">
      <c r="A421" s="410" t="s">
        <v>1318</v>
      </c>
      <c r="B421" s="31" t="s">
        <v>1250</v>
      </c>
      <c r="C421" s="31">
        <v>50</v>
      </c>
      <c r="D421" s="31">
        <v>2</v>
      </c>
      <c r="E421" s="31" t="s">
        <v>336</v>
      </c>
      <c r="F421" s="53">
        <v>40</v>
      </c>
      <c r="G421" s="411">
        <v>2968</v>
      </c>
      <c r="H421" s="413">
        <v>55.8</v>
      </c>
      <c r="I421" s="413">
        <v>27.9</v>
      </c>
      <c r="J421" s="413">
        <v>72.400000000000006</v>
      </c>
      <c r="K421" s="413">
        <v>36.200000000000003</v>
      </c>
      <c r="L421" s="413">
        <v>89.4</v>
      </c>
      <c r="M421" s="413">
        <v>44.7</v>
      </c>
      <c r="N421" s="413">
        <v>109.6</v>
      </c>
      <c r="O421" s="413">
        <v>54.8</v>
      </c>
      <c r="P421" s="413">
        <v>672</v>
      </c>
      <c r="Q421" s="413">
        <v>336</v>
      </c>
      <c r="R421" s="53" t="s">
        <v>231</v>
      </c>
      <c r="S421" s="53" t="s">
        <v>194</v>
      </c>
      <c r="T421" s="412">
        <v>93.51892064846416</v>
      </c>
      <c r="U421" s="412">
        <v>93.817448805460742</v>
      </c>
      <c r="V421" s="412">
        <v>93.3</v>
      </c>
      <c r="W421" s="412">
        <v>70.8</v>
      </c>
      <c r="X421" s="412">
        <v>81.900000000000006</v>
      </c>
      <c r="Y421" s="412">
        <v>87.2</v>
      </c>
      <c r="Z421" s="413">
        <v>70.900000000000006</v>
      </c>
      <c r="AA421" s="413">
        <v>127.62000000000002</v>
      </c>
      <c r="AB421" s="413">
        <v>202.065</v>
      </c>
      <c r="AC421" s="411">
        <v>180</v>
      </c>
      <c r="AD421" s="411">
        <v>285</v>
      </c>
    </row>
    <row r="422" spans="1:30" ht="13.5" hidden="1" customHeight="1" outlineLevel="1">
      <c r="A422" s="414" t="s">
        <v>1319</v>
      </c>
      <c r="B422" s="31" t="s">
        <v>1250</v>
      </c>
      <c r="C422" s="31">
        <v>40</v>
      </c>
      <c r="D422" s="31">
        <v>4</v>
      </c>
      <c r="E422" s="31" t="s">
        <v>334</v>
      </c>
      <c r="F422" s="53">
        <v>30</v>
      </c>
      <c r="G422" s="411">
        <v>1487</v>
      </c>
      <c r="H422" s="413">
        <v>33.200000000000003</v>
      </c>
      <c r="I422" s="413">
        <v>16.600000000000001</v>
      </c>
      <c r="J422" s="413">
        <v>49</v>
      </c>
      <c r="K422" s="413">
        <v>24.5</v>
      </c>
      <c r="L422" s="413">
        <v>63.4</v>
      </c>
      <c r="M422" s="413">
        <v>31.7</v>
      </c>
      <c r="N422" s="413">
        <v>79.8</v>
      </c>
      <c r="O422" s="413">
        <v>39.9</v>
      </c>
      <c r="P422" s="413">
        <v>675</v>
      </c>
      <c r="Q422" s="413">
        <v>337.5</v>
      </c>
      <c r="R422" s="53" t="s">
        <v>213</v>
      </c>
      <c r="S422" s="53" t="s">
        <v>194</v>
      </c>
      <c r="T422" s="412">
        <v>92.902105263157907</v>
      </c>
      <c r="U422" s="412">
        <v>93.293684210526322</v>
      </c>
      <c r="V422" s="412">
        <v>93</v>
      </c>
      <c r="W422" s="412">
        <v>69.400000000000006</v>
      </c>
      <c r="X422" s="412">
        <v>80.099999999999994</v>
      </c>
      <c r="Y422" s="412">
        <v>85.1</v>
      </c>
      <c r="Z422" s="413">
        <v>105.99</v>
      </c>
      <c r="AA422" s="413">
        <v>198.11</v>
      </c>
      <c r="AB422" s="413">
        <v>342.89</v>
      </c>
      <c r="AC422" s="411">
        <v>187</v>
      </c>
      <c r="AD422" s="411">
        <v>324</v>
      </c>
    </row>
    <row r="423" spans="1:30" ht="13.5" hidden="1" customHeight="1" outlineLevel="1">
      <c r="A423" s="414" t="s">
        <v>1320</v>
      </c>
      <c r="B423" s="31" t="s">
        <v>1250</v>
      </c>
      <c r="C423" s="31">
        <v>50</v>
      </c>
      <c r="D423" s="31">
        <v>4</v>
      </c>
      <c r="E423" s="31" t="s">
        <v>336</v>
      </c>
      <c r="F423" s="53">
        <v>40</v>
      </c>
      <c r="G423" s="411">
        <v>1485</v>
      </c>
      <c r="H423" s="413">
        <v>39</v>
      </c>
      <c r="I423" s="413">
        <v>19.5</v>
      </c>
      <c r="J423" s="413">
        <v>61.8</v>
      </c>
      <c r="K423" s="413">
        <v>30.9</v>
      </c>
      <c r="L423" s="413">
        <v>81.8</v>
      </c>
      <c r="M423" s="413">
        <v>40.9</v>
      </c>
      <c r="N423" s="413">
        <v>104.4</v>
      </c>
      <c r="O423" s="413">
        <v>52.2</v>
      </c>
      <c r="P423" s="413">
        <v>953.8</v>
      </c>
      <c r="Q423" s="413">
        <v>476.9</v>
      </c>
      <c r="R423" s="53" t="s">
        <v>210</v>
      </c>
      <c r="S423" s="53" t="s">
        <v>989</v>
      </c>
      <c r="T423" s="412">
        <v>93.696842105263158</v>
      </c>
      <c r="U423" s="412">
        <v>93.893684210526317</v>
      </c>
      <c r="V423" s="412">
        <v>93.5</v>
      </c>
      <c r="W423" s="412">
        <v>73.3</v>
      </c>
      <c r="X423" s="412">
        <v>82.7</v>
      </c>
      <c r="Y423" s="412">
        <v>86.8</v>
      </c>
      <c r="Z423" s="413">
        <v>141.54</v>
      </c>
      <c r="AA423" s="413">
        <v>335.37</v>
      </c>
      <c r="AB423" s="413">
        <v>584.44000000000005</v>
      </c>
      <c r="AC423" s="411">
        <v>237</v>
      </c>
      <c r="AD423" s="411">
        <v>413</v>
      </c>
    </row>
    <row r="424" spans="1:30" ht="13.5" hidden="1" customHeight="1" outlineLevel="1">
      <c r="A424" s="414" t="s">
        <v>1321</v>
      </c>
      <c r="B424" s="31" t="s">
        <v>1250</v>
      </c>
      <c r="C424" s="31">
        <v>25</v>
      </c>
      <c r="D424" s="31">
        <v>6</v>
      </c>
      <c r="E424" s="31" t="s">
        <v>334</v>
      </c>
      <c r="F424" s="53">
        <v>20</v>
      </c>
      <c r="G424" s="411">
        <v>989</v>
      </c>
      <c r="H424" s="413">
        <v>36.6</v>
      </c>
      <c r="I424" s="413">
        <v>18.3</v>
      </c>
      <c r="J424" s="413">
        <v>41.642038216560508</v>
      </c>
      <c r="K424" s="413">
        <v>20.821019108280254</v>
      </c>
      <c r="L424" s="413">
        <v>55.164968152866244</v>
      </c>
      <c r="M424" s="413">
        <v>27.582484076433122</v>
      </c>
      <c r="N424" s="413">
        <v>65.682802547770706</v>
      </c>
      <c r="O424" s="413">
        <v>32.841401273885353</v>
      </c>
      <c r="P424" s="413">
        <v>379.45962417470793</v>
      </c>
      <c r="Q424" s="413">
        <v>189.72981208735396</v>
      </c>
      <c r="R424" s="53" t="s">
        <v>222</v>
      </c>
      <c r="S424" s="53" t="s">
        <v>194</v>
      </c>
      <c r="T424" s="412">
        <v>89.922413793103459</v>
      </c>
      <c r="U424" s="412">
        <v>91.2</v>
      </c>
      <c r="V424" s="412">
        <v>91.2</v>
      </c>
      <c r="W424" s="412">
        <v>50.396499999999996</v>
      </c>
      <c r="X424" s="412">
        <v>63.205999999999989</v>
      </c>
      <c r="Y424" s="412">
        <v>70.779499999999999</v>
      </c>
      <c r="Z424" s="413">
        <v>106.28268420000001</v>
      </c>
      <c r="AA424" s="413">
        <v>240.61558882199998</v>
      </c>
      <c r="AB424" s="413">
        <v>305.72475944640001</v>
      </c>
      <c r="AC424" s="411">
        <v>226.39208882720331</v>
      </c>
      <c r="AD424" s="411">
        <v>287.65246356696736</v>
      </c>
    </row>
    <row r="425" spans="1:30" ht="13.5" hidden="1" customHeight="1" outlineLevel="1">
      <c r="A425" s="414" t="s">
        <v>1322</v>
      </c>
      <c r="B425" s="31" t="s">
        <v>1250</v>
      </c>
      <c r="C425" s="31">
        <v>30</v>
      </c>
      <c r="D425" s="31">
        <v>6</v>
      </c>
      <c r="E425" s="31" t="s">
        <v>336</v>
      </c>
      <c r="F425" s="53">
        <v>25</v>
      </c>
      <c r="G425" s="411">
        <v>988</v>
      </c>
      <c r="H425" s="413">
        <v>40.596342857142851</v>
      </c>
      <c r="I425" s="413">
        <v>20.298171428571425</v>
      </c>
      <c r="J425" s="413">
        <v>57.368681318681325</v>
      </c>
      <c r="K425" s="413">
        <v>28.684340659340663</v>
      </c>
      <c r="L425" s="413">
        <v>68.275274725274741</v>
      </c>
      <c r="M425" s="413">
        <v>34.137637362637371</v>
      </c>
      <c r="N425" s="413">
        <v>81.777637362637378</v>
      </c>
      <c r="O425" s="413">
        <v>40.888818681318689</v>
      </c>
      <c r="P425" s="413">
        <v>465.96320000000003</v>
      </c>
      <c r="Q425" s="413">
        <v>232.98160000000001</v>
      </c>
      <c r="R425" s="53" t="s">
        <v>222</v>
      </c>
      <c r="S425" s="53" t="s">
        <v>194</v>
      </c>
      <c r="T425" s="412">
        <v>90.913719185423375</v>
      </c>
      <c r="U425" s="412">
        <v>91.837599142550914</v>
      </c>
      <c r="V425" s="412">
        <v>91.7</v>
      </c>
      <c r="W425" s="412">
        <v>50.670731707317074</v>
      </c>
      <c r="X425" s="412">
        <v>63.201219512195117</v>
      </c>
      <c r="Y425" s="412">
        <v>70.426829268292693</v>
      </c>
      <c r="Z425" s="413">
        <v>132.98242860000002</v>
      </c>
      <c r="AA425" s="413">
        <v>249.48521440920001</v>
      </c>
      <c r="AB425" s="413">
        <v>342.14970135359999</v>
      </c>
      <c r="AC425" s="411">
        <v>187.60765391014974</v>
      </c>
      <c r="AD425" s="411">
        <v>257.28940654464776</v>
      </c>
    </row>
    <row r="426" spans="1:30" ht="13.5" hidden="1" customHeight="1" outlineLevel="1">
      <c r="A426" s="410" t="s">
        <v>1325</v>
      </c>
      <c r="B426" s="31" t="s">
        <v>1250</v>
      </c>
      <c r="C426" s="31">
        <v>60</v>
      </c>
      <c r="D426" s="31">
        <v>4</v>
      </c>
      <c r="E426" s="31" t="s">
        <v>340</v>
      </c>
      <c r="F426" s="53">
        <v>50</v>
      </c>
      <c r="G426" s="411">
        <v>1486</v>
      </c>
      <c r="H426" s="413">
        <v>53</v>
      </c>
      <c r="I426" s="413">
        <v>26.5</v>
      </c>
      <c r="J426" s="413">
        <v>80.599999999999994</v>
      </c>
      <c r="K426" s="413">
        <v>40.299999999999997</v>
      </c>
      <c r="L426" s="413">
        <v>105.6</v>
      </c>
      <c r="M426" s="413">
        <v>52.8</v>
      </c>
      <c r="N426" s="413">
        <v>134</v>
      </c>
      <c r="O426" s="413">
        <v>67</v>
      </c>
      <c r="P426" s="413">
        <v>970.4</v>
      </c>
      <c r="Q426" s="413">
        <v>485.2</v>
      </c>
      <c r="R426" s="53" t="s">
        <v>222</v>
      </c>
      <c r="S426" s="53" t="s">
        <v>989</v>
      </c>
      <c r="T426" s="412">
        <v>94</v>
      </c>
      <c r="U426" s="412">
        <v>94.3</v>
      </c>
      <c r="V426" s="412">
        <v>93.9</v>
      </c>
      <c r="W426" s="412">
        <v>70.099999999999994</v>
      </c>
      <c r="X426" s="412">
        <v>80.099999999999994</v>
      </c>
      <c r="Y426" s="412">
        <v>84.5</v>
      </c>
      <c r="Z426" s="413">
        <v>176.72</v>
      </c>
      <c r="AA426" s="413">
        <v>420.56</v>
      </c>
      <c r="AB426" s="413">
        <v>534.14</v>
      </c>
      <c r="AC426" s="411">
        <v>238</v>
      </c>
      <c r="AD426" s="411">
        <v>302</v>
      </c>
    </row>
    <row r="427" spans="1:30" ht="13.5" hidden="1" customHeight="1" outlineLevel="1">
      <c r="A427" s="410" t="s">
        <v>1326</v>
      </c>
      <c r="B427" s="31" t="s">
        <v>1250</v>
      </c>
      <c r="C427" s="31">
        <v>75</v>
      </c>
      <c r="D427" s="31">
        <v>4</v>
      </c>
      <c r="E427" s="31" t="s">
        <v>343</v>
      </c>
      <c r="F427" s="53">
        <v>60</v>
      </c>
      <c r="G427" s="411">
        <v>1486</v>
      </c>
      <c r="H427" s="413">
        <v>58.2</v>
      </c>
      <c r="I427" s="413">
        <v>29.1</v>
      </c>
      <c r="J427" s="413">
        <v>93.96</v>
      </c>
      <c r="K427" s="413">
        <v>46.98</v>
      </c>
      <c r="L427" s="413">
        <v>125.4</v>
      </c>
      <c r="M427" s="413">
        <v>62.7</v>
      </c>
      <c r="N427" s="413">
        <v>163</v>
      </c>
      <c r="O427" s="413">
        <v>81.5</v>
      </c>
      <c r="P427" s="413">
        <v>1170</v>
      </c>
      <c r="Q427" s="413">
        <v>585</v>
      </c>
      <c r="R427" s="53" t="s">
        <v>222</v>
      </c>
      <c r="S427" s="53" t="s">
        <v>989</v>
      </c>
      <c r="T427" s="412">
        <v>94.1</v>
      </c>
      <c r="U427" s="412">
        <v>94.6</v>
      </c>
      <c r="V427" s="412">
        <v>94.2</v>
      </c>
      <c r="W427" s="412">
        <v>73</v>
      </c>
      <c r="X427" s="412">
        <v>81.7</v>
      </c>
      <c r="Y427" s="412">
        <v>84</v>
      </c>
      <c r="Z427" s="413">
        <v>213.3</v>
      </c>
      <c r="AA427" s="413">
        <v>494.83</v>
      </c>
      <c r="AB427" s="413">
        <v>635.34</v>
      </c>
      <c r="AC427" s="411">
        <v>238</v>
      </c>
      <c r="AD427" s="411">
        <v>148</v>
      </c>
    </row>
    <row r="428" spans="1:30" ht="13.5" hidden="1" customHeight="1" outlineLevel="1">
      <c r="A428" s="410" t="s">
        <v>1327</v>
      </c>
      <c r="B428" s="31" t="s">
        <v>1250</v>
      </c>
      <c r="C428" s="31">
        <v>40</v>
      </c>
      <c r="D428" s="31">
        <v>6</v>
      </c>
      <c r="E428" s="31" t="s">
        <v>340</v>
      </c>
      <c r="F428" s="53">
        <v>30</v>
      </c>
      <c r="G428" s="411">
        <v>989</v>
      </c>
      <c r="H428" s="413">
        <v>32</v>
      </c>
      <c r="I428" s="413">
        <v>16</v>
      </c>
      <c r="J428" s="413">
        <v>50.8</v>
      </c>
      <c r="K428" s="413">
        <v>25.4</v>
      </c>
      <c r="L428" s="413">
        <v>65.48</v>
      </c>
      <c r="M428" s="413">
        <v>32.74</v>
      </c>
      <c r="N428" s="413">
        <v>80.8</v>
      </c>
      <c r="O428" s="413">
        <v>40.4</v>
      </c>
      <c r="P428" s="413">
        <v>540</v>
      </c>
      <c r="Q428" s="413">
        <v>270</v>
      </c>
      <c r="R428" s="53" t="s">
        <v>231</v>
      </c>
      <c r="S428" s="53" t="s">
        <v>194</v>
      </c>
      <c r="T428" s="412">
        <v>91.337411962577534</v>
      </c>
      <c r="U428" s="412">
        <v>92.306612004625251</v>
      </c>
      <c r="V428" s="412">
        <v>92.2</v>
      </c>
      <c r="W428" s="412">
        <v>67.400000000000006</v>
      </c>
      <c r="X428" s="412">
        <v>77.7</v>
      </c>
      <c r="Y428" s="412">
        <v>84.1</v>
      </c>
      <c r="Z428" s="413">
        <v>216.05</v>
      </c>
      <c r="AA428" s="413">
        <v>535.80399999999997</v>
      </c>
      <c r="AB428" s="413">
        <v>555.24850000000004</v>
      </c>
      <c r="AC428" s="411">
        <v>248</v>
      </c>
      <c r="AD428" s="411">
        <v>257</v>
      </c>
    </row>
    <row r="429" spans="1:30" ht="13.5" hidden="1" customHeight="1" outlineLevel="1">
      <c r="A429" s="410" t="s">
        <v>1328</v>
      </c>
      <c r="B429" s="31" t="s">
        <v>1250</v>
      </c>
      <c r="C429" s="31">
        <v>50</v>
      </c>
      <c r="D429" s="31">
        <v>6</v>
      </c>
      <c r="E429" s="31" t="s">
        <v>343</v>
      </c>
      <c r="F429" s="53">
        <v>40</v>
      </c>
      <c r="G429" s="411">
        <v>989</v>
      </c>
      <c r="H429" s="413">
        <v>94</v>
      </c>
      <c r="I429" s="413">
        <v>47</v>
      </c>
      <c r="J429" s="413">
        <v>76.2</v>
      </c>
      <c r="K429" s="413">
        <v>38.1</v>
      </c>
      <c r="L429" s="413">
        <v>95.6</v>
      </c>
      <c r="M429" s="413">
        <v>47.8</v>
      </c>
      <c r="N429" s="413">
        <v>109.4</v>
      </c>
      <c r="O429" s="413">
        <v>54.7</v>
      </c>
      <c r="P429" s="413">
        <v>728</v>
      </c>
      <c r="Q429" s="413">
        <v>364</v>
      </c>
      <c r="R429" s="53" t="s">
        <v>222</v>
      </c>
      <c r="S429" s="53" t="s">
        <v>194</v>
      </c>
      <c r="T429" s="412">
        <v>93.097030752916226</v>
      </c>
      <c r="U429" s="412">
        <v>93.29406150583246</v>
      </c>
      <c r="V429" s="412">
        <v>92.9</v>
      </c>
      <c r="W429" s="412">
        <v>59.7</v>
      </c>
      <c r="X429" s="412">
        <v>71.400000000000006</v>
      </c>
      <c r="Y429" s="412">
        <v>82.6</v>
      </c>
      <c r="Z429" s="413">
        <v>288.2</v>
      </c>
      <c r="AA429" s="413">
        <v>619.63</v>
      </c>
      <c r="AB429" s="413">
        <v>714.73599999999988</v>
      </c>
      <c r="AC429" s="411">
        <v>215</v>
      </c>
      <c r="AD429" s="411">
        <v>248</v>
      </c>
    </row>
    <row r="430" spans="1:30" ht="13.5" hidden="1" customHeight="1" outlineLevel="1">
      <c r="A430" s="410" t="s">
        <v>1331</v>
      </c>
      <c r="B430" s="31" t="s">
        <v>1250</v>
      </c>
      <c r="C430" s="31">
        <v>60</v>
      </c>
      <c r="D430" s="31">
        <v>2</v>
      </c>
      <c r="E430" s="31" t="s">
        <v>354</v>
      </c>
      <c r="F430" s="53">
        <v>50</v>
      </c>
      <c r="G430" s="411">
        <v>2976.32</v>
      </c>
      <c r="H430" s="413">
        <v>37.340000000000003</v>
      </c>
      <c r="I430" s="413">
        <v>18.670000000000002</v>
      </c>
      <c r="J430" s="413">
        <v>68.52</v>
      </c>
      <c r="K430" s="413">
        <v>34.26</v>
      </c>
      <c r="L430" s="413">
        <v>95.56</v>
      </c>
      <c r="M430" s="413">
        <v>47.78</v>
      </c>
      <c r="N430" s="413">
        <v>125.02</v>
      </c>
      <c r="O430" s="413">
        <v>62.51</v>
      </c>
      <c r="P430" s="413">
        <v>910.12</v>
      </c>
      <c r="Q430" s="413">
        <v>455.06</v>
      </c>
      <c r="R430" s="53" t="s">
        <v>222</v>
      </c>
      <c r="S430" s="53" t="s">
        <v>194</v>
      </c>
      <c r="T430" s="412">
        <v>93.626999999999995</v>
      </c>
      <c r="U430" s="412">
        <v>93.97</v>
      </c>
      <c r="V430" s="412">
        <v>93.7</v>
      </c>
      <c r="W430" s="412">
        <v>82.31</v>
      </c>
      <c r="X430" s="412">
        <v>88.22</v>
      </c>
      <c r="Y430" s="412">
        <v>90.16</v>
      </c>
      <c r="Z430" s="413">
        <v>88.212415199999995</v>
      </c>
      <c r="AA430" s="413">
        <v>141.31628915039997</v>
      </c>
      <c r="AB430" s="413">
        <v>279.09526045127996</v>
      </c>
      <c r="AC430" s="411">
        <v>160.19999999999999</v>
      </c>
      <c r="AD430" s="411">
        <v>316.39</v>
      </c>
    </row>
    <row r="431" spans="1:30" ht="13.5" hidden="1" customHeight="1" outlineLevel="1">
      <c r="A431" s="410" t="s">
        <v>1332</v>
      </c>
      <c r="B431" s="31" t="s">
        <v>1250</v>
      </c>
      <c r="C431" s="31">
        <v>75</v>
      </c>
      <c r="D431" s="31">
        <v>2</v>
      </c>
      <c r="E431" s="31" t="s">
        <v>356</v>
      </c>
      <c r="F431" s="53">
        <v>60</v>
      </c>
      <c r="G431" s="411">
        <v>2976.45</v>
      </c>
      <c r="H431" s="413">
        <v>47.2</v>
      </c>
      <c r="I431" s="413">
        <v>23.6</v>
      </c>
      <c r="J431" s="413">
        <v>83.519800000000004</v>
      </c>
      <c r="K431" s="413">
        <v>41.759900000000002</v>
      </c>
      <c r="L431" s="413">
        <v>117.2</v>
      </c>
      <c r="M431" s="413">
        <v>58.6</v>
      </c>
      <c r="N431" s="413">
        <v>151.4</v>
      </c>
      <c r="O431" s="413">
        <v>75.7</v>
      </c>
      <c r="P431" s="413">
        <v>1152</v>
      </c>
      <c r="Q431" s="413">
        <v>576</v>
      </c>
      <c r="R431" s="53" t="s">
        <v>222</v>
      </c>
      <c r="S431" s="53" t="s">
        <v>989</v>
      </c>
      <c r="T431" s="412">
        <v>94.009867730421988</v>
      </c>
      <c r="U431" s="412">
        <v>94.217090069284055</v>
      </c>
      <c r="V431" s="412">
        <v>94</v>
      </c>
      <c r="W431" s="412">
        <v>83</v>
      </c>
      <c r="X431" s="412">
        <v>89</v>
      </c>
      <c r="Y431" s="412">
        <v>90.5</v>
      </c>
      <c r="Z431" s="413">
        <v>106.6</v>
      </c>
      <c r="AA431" s="413">
        <v>182.28599999999997</v>
      </c>
      <c r="AB431" s="413">
        <v>373.1</v>
      </c>
      <c r="AC431" s="411">
        <v>171</v>
      </c>
      <c r="AD431" s="411">
        <v>350</v>
      </c>
    </row>
    <row r="432" spans="1:30" ht="13.5" hidden="1" customHeight="1" outlineLevel="1">
      <c r="A432" s="414" t="s">
        <v>1333</v>
      </c>
      <c r="B432" s="31" t="s">
        <v>1250</v>
      </c>
      <c r="C432" s="31">
        <v>60</v>
      </c>
      <c r="D432" s="31">
        <v>4</v>
      </c>
      <c r="E432" s="31" t="s">
        <v>354</v>
      </c>
      <c r="F432" s="53">
        <v>50</v>
      </c>
      <c r="G432" s="411">
        <v>1486</v>
      </c>
      <c r="H432" s="413">
        <v>53</v>
      </c>
      <c r="I432" s="413">
        <v>26.5</v>
      </c>
      <c r="J432" s="413">
        <v>80.599999999999994</v>
      </c>
      <c r="K432" s="413">
        <v>40.299999999999997</v>
      </c>
      <c r="L432" s="413">
        <v>105.6</v>
      </c>
      <c r="M432" s="413">
        <v>52.8</v>
      </c>
      <c r="N432" s="413">
        <v>134</v>
      </c>
      <c r="O432" s="413">
        <v>67</v>
      </c>
      <c r="P432" s="413">
        <v>970.4</v>
      </c>
      <c r="Q432" s="413">
        <v>485.2</v>
      </c>
      <c r="R432" s="53" t="s">
        <v>222</v>
      </c>
      <c r="S432" s="53" t="s">
        <v>989</v>
      </c>
      <c r="T432" s="412">
        <v>94</v>
      </c>
      <c r="U432" s="412">
        <v>94.3</v>
      </c>
      <c r="V432" s="412">
        <v>93.9</v>
      </c>
      <c r="W432" s="412">
        <v>70.099999999999994</v>
      </c>
      <c r="X432" s="412">
        <v>80.099999999999994</v>
      </c>
      <c r="Y432" s="412">
        <v>84.5</v>
      </c>
      <c r="Z432" s="413">
        <v>176.72</v>
      </c>
      <c r="AA432" s="413">
        <v>420.56</v>
      </c>
      <c r="AB432" s="413">
        <v>534.14</v>
      </c>
      <c r="AC432" s="411">
        <v>238</v>
      </c>
      <c r="AD432" s="411">
        <v>302</v>
      </c>
    </row>
    <row r="433" spans="1:30" ht="13.5" hidden="1" customHeight="1" outlineLevel="1">
      <c r="A433" s="414" t="s">
        <v>1334</v>
      </c>
      <c r="B433" s="31" t="s">
        <v>1250</v>
      </c>
      <c r="C433" s="31">
        <v>75</v>
      </c>
      <c r="D433" s="31">
        <v>4</v>
      </c>
      <c r="E433" s="31" t="s">
        <v>356</v>
      </c>
      <c r="F433" s="53">
        <v>60</v>
      </c>
      <c r="G433" s="411">
        <v>1486</v>
      </c>
      <c r="H433" s="413">
        <v>58.2</v>
      </c>
      <c r="I433" s="413">
        <v>29.1</v>
      </c>
      <c r="J433" s="413">
        <v>93.96</v>
      </c>
      <c r="K433" s="413">
        <v>46.98</v>
      </c>
      <c r="L433" s="413">
        <v>125.4</v>
      </c>
      <c r="M433" s="413">
        <v>62.7</v>
      </c>
      <c r="N433" s="413">
        <v>163</v>
      </c>
      <c r="O433" s="413">
        <v>81.5</v>
      </c>
      <c r="P433" s="413">
        <v>1170</v>
      </c>
      <c r="Q433" s="413">
        <v>585</v>
      </c>
      <c r="R433" s="53" t="s">
        <v>222</v>
      </c>
      <c r="S433" s="53" t="s">
        <v>989</v>
      </c>
      <c r="T433" s="412">
        <v>94.1</v>
      </c>
      <c r="U433" s="412">
        <v>94.6</v>
      </c>
      <c r="V433" s="412">
        <v>94.2</v>
      </c>
      <c r="W433" s="412">
        <v>73</v>
      </c>
      <c r="X433" s="412">
        <v>81.7</v>
      </c>
      <c r="Y433" s="412">
        <v>84</v>
      </c>
      <c r="Z433" s="413">
        <v>213.3</v>
      </c>
      <c r="AA433" s="413">
        <v>494.83</v>
      </c>
      <c r="AB433" s="413">
        <v>635.34</v>
      </c>
      <c r="AC433" s="411">
        <v>238</v>
      </c>
      <c r="AD433" s="411">
        <v>148</v>
      </c>
    </row>
    <row r="434" spans="1:30" ht="13.5" hidden="1" customHeight="1" outlineLevel="1">
      <c r="A434" s="414" t="s">
        <v>1335</v>
      </c>
      <c r="B434" s="31" t="s">
        <v>1250</v>
      </c>
      <c r="C434" s="31">
        <v>40</v>
      </c>
      <c r="D434" s="31">
        <v>6</v>
      </c>
      <c r="E434" s="31" t="s">
        <v>354</v>
      </c>
      <c r="F434" s="53">
        <v>30</v>
      </c>
      <c r="G434" s="411">
        <v>989</v>
      </c>
      <c r="H434" s="413">
        <v>32</v>
      </c>
      <c r="I434" s="413">
        <v>16</v>
      </c>
      <c r="J434" s="413">
        <v>50.8</v>
      </c>
      <c r="K434" s="413">
        <v>25.4</v>
      </c>
      <c r="L434" s="413">
        <v>65.48</v>
      </c>
      <c r="M434" s="413">
        <v>32.74</v>
      </c>
      <c r="N434" s="413">
        <v>80.8</v>
      </c>
      <c r="O434" s="413">
        <v>40.4</v>
      </c>
      <c r="P434" s="413">
        <v>540</v>
      </c>
      <c r="Q434" s="413">
        <v>270</v>
      </c>
      <c r="R434" s="53" t="s">
        <v>231</v>
      </c>
      <c r="S434" s="53" t="s">
        <v>194</v>
      </c>
      <c r="T434" s="412">
        <v>91.337411962577534</v>
      </c>
      <c r="U434" s="412">
        <v>92.306612004625251</v>
      </c>
      <c r="V434" s="412">
        <v>92.2</v>
      </c>
      <c r="W434" s="412">
        <v>67.400000000000006</v>
      </c>
      <c r="X434" s="412">
        <v>77.7</v>
      </c>
      <c r="Y434" s="412">
        <v>84.1</v>
      </c>
      <c r="Z434" s="413">
        <v>216.05</v>
      </c>
      <c r="AA434" s="413">
        <v>535.80399999999997</v>
      </c>
      <c r="AB434" s="413">
        <v>555.24850000000004</v>
      </c>
      <c r="AC434" s="411">
        <v>248</v>
      </c>
      <c r="AD434" s="411">
        <v>257</v>
      </c>
    </row>
    <row r="435" spans="1:30" ht="13.5" hidden="1" customHeight="1" outlineLevel="1">
      <c r="A435" s="414" t="s">
        <v>1336</v>
      </c>
      <c r="B435" s="31" t="s">
        <v>1250</v>
      </c>
      <c r="C435" s="31">
        <v>50</v>
      </c>
      <c r="D435" s="31">
        <v>6</v>
      </c>
      <c r="E435" s="31" t="s">
        <v>356</v>
      </c>
      <c r="F435" s="53">
        <v>40</v>
      </c>
      <c r="G435" s="411">
        <v>989</v>
      </c>
      <c r="H435" s="413">
        <v>94</v>
      </c>
      <c r="I435" s="413">
        <v>47</v>
      </c>
      <c r="J435" s="413">
        <v>76.2</v>
      </c>
      <c r="K435" s="413">
        <v>38.1</v>
      </c>
      <c r="L435" s="413">
        <v>95.6</v>
      </c>
      <c r="M435" s="413">
        <v>47.8</v>
      </c>
      <c r="N435" s="413">
        <v>109.4</v>
      </c>
      <c r="O435" s="413">
        <v>54.7</v>
      </c>
      <c r="P435" s="413">
        <v>728</v>
      </c>
      <c r="Q435" s="413">
        <v>364</v>
      </c>
      <c r="R435" s="53" t="s">
        <v>222</v>
      </c>
      <c r="S435" s="53" t="s">
        <v>194</v>
      </c>
      <c r="T435" s="412">
        <v>93.097030752916226</v>
      </c>
      <c r="U435" s="412">
        <v>93.29406150583246</v>
      </c>
      <c r="V435" s="412">
        <v>92.9</v>
      </c>
      <c r="W435" s="412">
        <v>59.7</v>
      </c>
      <c r="X435" s="412">
        <v>71.400000000000006</v>
      </c>
      <c r="Y435" s="412">
        <v>82.6</v>
      </c>
      <c r="Z435" s="413">
        <v>288.2</v>
      </c>
      <c r="AA435" s="413">
        <v>619.63</v>
      </c>
      <c r="AB435" s="413">
        <v>714.73599999999988</v>
      </c>
      <c r="AC435" s="411">
        <v>215</v>
      </c>
      <c r="AD435" s="411">
        <v>248</v>
      </c>
    </row>
    <row r="436" spans="1:30" ht="13.5" hidden="1" customHeight="1" outlineLevel="1">
      <c r="A436" s="410" t="s">
        <v>1339</v>
      </c>
      <c r="B436" s="31" t="s">
        <v>1250</v>
      </c>
      <c r="C436" s="31">
        <v>100</v>
      </c>
      <c r="D436" s="31">
        <v>4</v>
      </c>
      <c r="E436" s="31" t="s">
        <v>360</v>
      </c>
      <c r="F436" s="53">
        <v>75</v>
      </c>
      <c r="G436" s="411">
        <v>1489</v>
      </c>
      <c r="H436" s="413">
        <v>68</v>
      </c>
      <c r="I436" s="413">
        <v>34</v>
      </c>
      <c r="J436" s="413">
        <v>111.7</v>
      </c>
      <c r="K436" s="413">
        <v>55.85</v>
      </c>
      <c r="L436" s="413">
        <v>150</v>
      </c>
      <c r="M436" s="413">
        <v>75</v>
      </c>
      <c r="N436" s="413">
        <v>196</v>
      </c>
      <c r="O436" s="413">
        <v>98</v>
      </c>
      <c r="P436" s="413">
        <v>1480</v>
      </c>
      <c r="Q436" s="413">
        <v>740</v>
      </c>
      <c r="R436" s="53" t="s">
        <v>222</v>
      </c>
      <c r="S436" s="53" t="s">
        <v>989</v>
      </c>
      <c r="T436" s="412">
        <v>94.9</v>
      </c>
      <c r="U436" s="412">
        <v>95.1</v>
      </c>
      <c r="V436" s="412">
        <v>94.6</v>
      </c>
      <c r="W436" s="412">
        <v>74.3</v>
      </c>
      <c r="X436" s="412">
        <v>82.7</v>
      </c>
      <c r="Y436" s="412">
        <v>84.9</v>
      </c>
      <c r="Z436" s="413">
        <v>260.2</v>
      </c>
      <c r="AA436" s="413">
        <v>736.6</v>
      </c>
      <c r="AB436" s="413">
        <v>800.99</v>
      </c>
      <c r="AC436" s="411">
        <v>226</v>
      </c>
      <c r="AD436" s="411">
        <v>303</v>
      </c>
    </row>
    <row r="437" spans="1:30" ht="13.5" hidden="1" customHeight="1" outlineLevel="1">
      <c r="A437" s="410" t="s">
        <v>1340</v>
      </c>
      <c r="B437" s="31" t="s">
        <v>1250</v>
      </c>
      <c r="C437" s="31">
        <v>60</v>
      </c>
      <c r="D437" s="31">
        <v>6</v>
      </c>
      <c r="E437" s="31" t="s">
        <v>363</v>
      </c>
      <c r="F437" s="53">
        <v>50</v>
      </c>
      <c r="G437" s="411">
        <v>989</v>
      </c>
      <c r="H437" s="413">
        <v>70</v>
      </c>
      <c r="I437" s="413">
        <v>35</v>
      </c>
      <c r="J437" s="413">
        <v>94.52</v>
      </c>
      <c r="K437" s="413">
        <v>47.26</v>
      </c>
      <c r="L437" s="413">
        <v>117.96</v>
      </c>
      <c r="M437" s="413">
        <v>58.98</v>
      </c>
      <c r="N437" s="413">
        <v>145.4</v>
      </c>
      <c r="O437" s="413">
        <v>72.7</v>
      </c>
      <c r="P437" s="413">
        <v>946</v>
      </c>
      <c r="Q437" s="413">
        <v>473</v>
      </c>
      <c r="R437" s="53" t="s">
        <v>222</v>
      </c>
      <c r="S437" s="53" t="s">
        <v>194</v>
      </c>
      <c r="T437" s="412">
        <v>93.086708595387833</v>
      </c>
      <c r="U437" s="412">
        <v>93.576226415094339</v>
      </c>
      <c r="V437" s="412">
        <v>93.4</v>
      </c>
      <c r="W437" s="412">
        <v>60</v>
      </c>
      <c r="X437" s="412">
        <v>71.599999999999994</v>
      </c>
      <c r="Y437" s="412">
        <v>77.5</v>
      </c>
      <c r="Z437" s="413">
        <v>360.14</v>
      </c>
      <c r="AA437" s="413">
        <v>954.37099999999987</v>
      </c>
      <c r="AB437" s="413">
        <v>921.95839999999998</v>
      </c>
      <c r="AC437" s="411">
        <v>265</v>
      </c>
      <c r="AD437" s="411">
        <v>256</v>
      </c>
    </row>
    <row r="438" spans="1:30" ht="13.5" hidden="1" customHeight="1" outlineLevel="1">
      <c r="A438" s="410" t="s">
        <v>1341</v>
      </c>
      <c r="B438" s="31" t="s">
        <v>1250</v>
      </c>
      <c r="C438" s="31">
        <v>75</v>
      </c>
      <c r="D438" s="31">
        <v>6</v>
      </c>
      <c r="E438" s="31" t="s">
        <v>360</v>
      </c>
      <c r="F438" s="53">
        <v>60</v>
      </c>
      <c r="G438" s="411">
        <v>988</v>
      </c>
      <c r="H438" s="413">
        <v>84.8</v>
      </c>
      <c r="I438" s="413">
        <v>42.4</v>
      </c>
      <c r="J438" s="413">
        <v>113.9</v>
      </c>
      <c r="K438" s="413">
        <v>56.95</v>
      </c>
      <c r="L438" s="413">
        <v>141.86000000000001</v>
      </c>
      <c r="M438" s="413">
        <v>70.930000000000007</v>
      </c>
      <c r="N438" s="413">
        <v>174.8</v>
      </c>
      <c r="O438" s="413">
        <v>87.4</v>
      </c>
      <c r="P438" s="413">
        <v>1180</v>
      </c>
      <c r="Q438" s="413">
        <v>590</v>
      </c>
      <c r="R438" s="53" t="s">
        <v>222</v>
      </c>
      <c r="S438" s="53" t="s">
        <v>989</v>
      </c>
      <c r="T438" s="412">
        <v>93.107274644175021</v>
      </c>
      <c r="U438" s="412">
        <v>93.798787559304174</v>
      </c>
      <c r="V438" s="412">
        <v>93.7</v>
      </c>
      <c r="W438" s="412">
        <v>60.2</v>
      </c>
      <c r="X438" s="412">
        <v>71.94</v>
      </c>
      <c r="Y438" s="412">
        <v>77.900000000000006</v>
      </c>
      <c r="Z438" s="413">
        <v>432.4</v>
      </c>
      <c r="AA438" s="413">
        <v>1266.932</v>
      </c>
      <c r="AB438" s="413">
        <v>1266.932</v>
      </c>
      <c r="AC438" s="411">
        <v>293</v>
      </c>
      <c r="AD438" s="411">
        <v>293</v>
      </c>
    </row>
    <row r="439" spans="1:30" ht="13.5" hidden="1" customHeight="1" outlineLevel="1">
      <c r="A439" s="410" t="s">
        <v>1344</v>
      </c>
      <c r="B439" s="31" t="s">
        <v>1250</v>
      </c>
      <c r="C439" s="31">
        <v>100</v>
      </c>
      <c r="D439" s="31">
        <v>2</v>
      </c>
      <c r="E439" s="31" t="s">
        <v>375</v>
      </c>
      <c r="F439" s="53">
        <v>75</v>
      </c>
      <c r="G439" s="411">
        <v>2976</v>
      </c>
      <c r="H439" s="413">
        <v>40.9</v>
      </c>
      <c r="I439" s="413">
        <v>20.45</v>
      </c>
      <c r="J439" s="413">
        <v>97.990729079266956</v>
      </c>
      <c r="K439" s="413">
        <v>48.995364539633478</v>
      </c>
      <c r="L439" s="413">
        <v>138.84566129388386</v>
      </c>
      <c r="M439" s="413">
        <v>69.422830646941932</v>
      </c>
      <c r="N439" s="413">
        <v>182.8</v>
      </c>
      <c r="O439" s="413">
        <v>91.4</v>
      </c>
      <c r="P439" s="413">
        <v>1454.5</v>
      </c>
      <c r="Q439" s="413">
        <v>727.25</v>
      </c>
      <c r="R439" s="53" t="s">
        <v>222</v>
      </c>
      <c r="S439" s="53" t="s">
        <v>989</v>
      </c>
      <c r="T439" s="412">
        <v>94.11</v>
      </c>
      <c r="U439" s="412">
        <v>89.71</v>
      </c>
      <c r="V439" s="412">
        <v>94.3</v>
      </c>
      <c r="W439" s="412">
        <v>85.15</v>
      </c>
      <c r="X439" s="412">
        <v>89.72</v>
      </c>
      <c r="Y439" s="412">
        <v>91.1</v>
      </c>
      <c r="Z439" s="413">
        <v>130.0690587</v>
      </c>
      <c r="AA439" s="413">
        <v>228.83049497091002</v>
      </c>
      <c r="AB439" s="413">
        <v>440.33579132298001</v>
      </c>
      <c r="AC439" s="411">
        <v>175.93</v>
      </c>
      <c r="AD439" s="411">
        <v>338.54</v>
      </c>
    </row>
    <row r="440" spans="1:30" ht="13.5" hidden="1" customHeight="1" outlineLevel="1">
      <c r="A440" s="414" t="s">
        <v>1345</v>
      </c>
      <c r="B440" s="31" t="s">
        <v>1250</v>
      </c>
      <c r="C440" s="31">
        <v>100</v>
      </c>
      <c r="D440" s="31">
        <v>4</v>
      </c>
      <c r="E440" s="31" t="s">
        <v>375</v>
      </c>
      <c r="F440" s="53">
        <v>75</v>
      </c>
      <c r="G440" s="411">
        <v>1489</v>
      </c>
      <c r="H440" s="413">
        <v>68</v>
      </c>
      <c r="I440" s="413">
        <v>34</v>
      </c>
      <c r="J440" s="413">
        <v>111.7</v>
      </c>
      <c r="K440" s="413">
        <v>55.85</v>
      </c>
      <c r="L440" s="413">
        <v>150</v>
      </c>
      <c r="M440" s="413">
        <v>75</v>
      </c>
      <c r="N440" s="413">
        <v>196</v>
      </c>
      <c r="O440" s="413">
        <v>98</v>
      </c>
      <c r="P440" s="413">
        <v>1480</v>
      </c>
      <c r="Q440" s="413">
        <v>740</v>
      </c>
      <c r="R440" s="53" t="s">
        <v>222</v>
      </c>
      <c r="S440" s="53" t="s">
        <v>989</v>
      </c>
      <c r="T440" s="412">
        <v>94.9</v>
      </c>
      <c r="U440" s="412">
        <v>95.1</v>
      </c>
      <c r="V440" s="412">
        <v>94.6</v>
      </c>
      <c r="W440" s="412">
        <v>74.3</v>
      </c>
      <c r="X440" s="412">
        <v>82.7</v>
      </c>
      <c r="Y440" s="412">
        <v>84.9</v>
      </c>
      <c r="Z440" s="413">
        <v>260.2</v>
      </c>
      <c r="AA440" s="413">
        <v>736.6</v>
      </c>
      <c r="AB440" s="413">
        <v>800.99</v>
      </c>
      <c r="AC440" s="411">
        <v>226</v>
      </c>
      <c r="AD440" s="411">
        <v>303</v>
      </c>
    </row>
    <row r="441" spans="1:30" ht="13.5" hidden="1" customHeight="1" outlineLevel="1">
      <c r="A441" s="414" t="s">
        <v>1346</v>
      </c>
      <c r="B441" s="31" t="s">
        <v>1250</v>
      </c>
      <c r="C441" s="31">
        <v>60</v>
      </c>
      <c r="D441" s="31">
        <v>6</v>
      </c>
      <c r="E441" s="31" t="s">
        <v>1347</v>
      </c>
      <c r="F441" s="53">
        <v>50</v>
      </c>
      <c r="G441" s="411">
        <v>989</v>
      </c>
      <c r="H441" s="413">
        <v>70</v>
      </c>
      <c r="I441" s="413">
        <v>35</v>
      </c>
      <c r="J441" s="413">
        <v>94.52</v>
      </c>
      <c r="K441" s="413">
        <v>47.26</v>
      </c>
      <c r="L441" s="413">
        <v>117.96</v>
      </c>
      <c r="M441" s="413">
        <v>58.98</v>
      </c>
      <c r="N441" s="413">
        <v>145.4</v>
      </c>
      <c r="O441" s="413">
        <v>72.7</v>
      </c>
      <c r="P441" s="413">
        <v>946</v>
      </c>
      <c r="Q441" s="413">
        <v>473</v>
      </c>
      <c r="R441" s="53" t="s">
        <v>222</v>
      </c>
      <c r="S441" s="53" t="s">
        <v>194</v>
      </c>
      <c r="T441" s="412">
        <v>93.086708595387833</v>
      </c>
      <c r="U441" s="412">
        <v>93.576226415094339</v>
      </c>
      <c r="V441" s="412">
        <v>93.4</v>
      </c>
      <c r="W441" s="412">
        <v>60</v>
      </c>
      <c r="X441" s="412">
        <v>71.599999999999994</v>
      </c>
      <c r="Y441" s="412">
        <v>77.5</v>
      </c>
      <c r="Z441" s="413">
        <v>360.14</v>
      </c>
      <c r="AA441" s="413">
        <v>954.37099999999987</v>
      </c>
      <c r="AB441" s="413">
        <v>921.95839999999998</v>
      </c>
      <c r="AC441" s="411">
        <v>265</v>
      </c>
      <c r="AD441" s="411">
        <v>256</v>
      </c>
    </row>
    <row r="442" spans="1:30" ht="13.5" hidden="1" customHeight="1" outlineLevel="1">
      <c r="A442" s="414" t="s">
        <v>1348</v>
      </c>
      <c r="B442" s="31" t="s">
        <v>1250</v>
      </c>
      <c r="C442" s="31">
        <v>75</v>
      </c>
      <c r="D442" s="31">
        <v>6</v>
      </c>
      <c r="E442" s="31" t="s">
        <v>375</v>
      </c>
      <c r="F442" s="53">
        <v>60</v>
      </c>
      <c r="G442" s="411">
        <v>988</v>
      </c>
      <c r="H442" s="413">
        <v>84.8</v>
      </c>
      <c r="I442" s="413">
        <v>42.4</v>
      </c>
      <c r="J442" s="413">
        <v>113.9</v>
      </c>
      <c r="K442" s="413">
        <v>56.95</v>
      </c>
      <c r="L442" s="413">
        <v>141.86000000000001</v>
      </c>
      <c r="M442" s="413">
        <v>70.930000000000007</v>
      </c>
      <c r="N442" s="413">
        <v>174.8</v>
      </c>
      <c r="O442" s="413">
        <v>87.4</v>
      </c>
      <c r="P442" s="413">
        <v>1180</v>
      </c>
      <c r="Q442" s="413">
        <v>590</v>
      </c>
      <c r="R442" s="53" t="s">
        <v>222</v>
      </c>
      <c r="S442" s="53" t="s">
        <v>989</v>
      </c>
      <c r="T442" s="412">
        <v>93.107274644175021</v>
      </c>
      <c r="U442" s="412">
        <v>93.798787559304174</v>
      </c>
      <c r="V442" s="412">
        <v>93.7</v>
      </c>
      <c r="W442" s="412">
        <v>60.2</v>
      </c>
      <c r="X442" s="412">
        <v>71.94</v>
      </c>
      <c r="Y442" s="412">
        <v>77.900000000000006</v>
      </c>
      <c r="Z442" s="413">
        <v>432.4</v>
      </c>
      <c r="AA442" s="413">
        <v>1266.932</v>
      </c>
      <c r="AB442" s="413">
        <v>1266.932</v>
      </c>
      <c r="AC442" s="411">
        <v>293</v>
      </c>
      <c r="AD442" s="411">
        <v>293</v>
      </c>
    </row>
    <row r="443" spans="1:30" ht="13.5" hidden="1" customHeight="1" outlineLevel="1">
      <c r="A443" s="410" t="s">
        <v>1351</v>
      </c>
      <c r="B443" s="31" t="s">
        <v>1250</v>
      </c>
      <c r="C443" s="31">
        <v>125</v>
      </c>
      <c r="D443" s="31">
        <v>4</v>
      </c>
      <c r="E443" s="31" t="s">
        <v>378</v>
      </c>
      <c r="F443" s="53">
        <v>100</v>
      </c>
      <c r="G443" s="411">
        <v>1490</v>
      </c>
      <c r="H443" s="413"/>
      <c r="I443" s="413">
        <v>53.4</v>
      </c>
      <c r="J443" s="413"/>
      <c r="K443" s="413">
        <v>78.7</v>
      </c>
      <c r="L443" s="413"/>
      <c r="M443" s="413">
        <v>106.1</v>
      </c>
      <c r="N443" s="413"/>
      <c r="O443" s="413">
        <v>134.5</v>
      </c>
      <c r="P443" s="413"/>
      <c r="Q443" s="413">
        <v>961</v>
      </c>
      <c r="R443" s="53" t="s">
        <v>222</v>
      </c>
      <c r="S443" s="53" t="s">
        <v>989</v>
      </c>
      <c r="T443" s="412">
        <v>94.526970954356841</v>
      </c>
      <c r="U443" s="412">
        <v>95.019709543568467</v>
      </c>
      <c r="V443" s="412">
        <v>95</v>
      </c>
      <c r="W443" s="412">
        <v>71.3</v>
      </c>
      <c r="X443" s="412">
        <v>78.900000000000006</v>
      </c>
      <c r="Y443" s="412">
        <v>83</v>
      </c>
      <c r="Z443" s="413">
        <v>352.6</v>
      </c>
      <c r="AA443" s="413">
        <v>729.88200000000006</v>
      </c>
      <c r="AB443" s="413">
        <v>1086.008</v>
      </c>
      <c r="AC443" s="411">
        <v>207</v>
      </c>
      <c r="AD443" s="411">
        <v>308</v>
      </c>
    </row>
    <row r="444" spans="1:30" ht="13.5" hidden="1" customHeight="1" outlineLevel="1">
      <c r="A444" s="410" t="s">
        <v>1352</v>
      </c>
      <c r="B444" s="31" t="s">
        <v>1250</v>
      </c>
      <c r="C444" s="31">
        <v>150</v>
      </c>
      <c r="D444" s="31">
        <v>4</v>
      </c>
      <c r="E444" s="31" t="s">
        <v>383</v>
      </c>
      <c r="F444" s="53">
        <v>125</v>
      </c>
      <c r="G444" s="411">
        <v>1488</v>
      </c>
      <c r="H444" s="413"/>
      <c r="I444" s="413">
        <v>57.6</v>
      </c>
      <c r="J444" s="413"/>
      <c r="K444" s="413">
        <v>95.6</v>
      </c>
      <c r="L444" s="413"/>
      <c r="M444" s="413">
        <v>128.19999999999999</v>
      </c>
      <c r="N444" s="413"/>
      <c r="O444" s="413">
        <v>164.8</v>
      </c>
      <c r="P444" s="413"/>
      <c r="Q444" s="413">
        <v>1100</v>
      </c>
      <c r="R444" s="53" t="s">
        <v>231</v>
      </c>
      <c r="S444" s="53" t="s">
        <v>194</v>
      </c>
      <c r="T444" s="412">
        <v>94.863390254060789</v>
      </c>
      <c r="U444" s="412">
        <v>95.379383590170747</v>
      </c>
      <c r="V444" s="412">
        <v>95.3</v>
      </c>
      <c r="W444" s="412">
        <v>73.7</v>
      </c>
      <c r="X444" s="412">
        <v>81.900000000000006</v>
      </c>
      <c r="Y444" s="412">
        <v>85</v>
      </c>
      <c r="Z444" s="413">
        <v>441.47</v>
      </c>
      <c r="AA444" s="413">
        <v>834.37829999999997</v>
      </c>
      <c r="AB444" s="413">
        <v>1138.9926</v>
      </c>
      <c r="AC444" s="411">
        <v>189</v>
      </c>
      <c r="AD444" s="411">
        <v>258</v>
      </c>
    </row>
    <row r="445" spans="1:30" ht="13.5" hidden="1" customHeight="1" outlineLevel="1">
      <c r="A445" s="410" t="s">
        <v>1353</v>
      </c>
      <c r="B445" s="31" t="s">
        <v>1250</v>
      </c>
      <c r="C445" s="31">
        <v>200</v>
      </c>
      <c r="D445" s="31">
        <v>4</v>
      </c>
      <c r="E445" s="31" t="s">
        <v>388</v>
      </c>
      <c r="F445" s="53">
        <v>150</v>
      </c>
      <c r="G445" s="411">
        <v>1490</v>
      </c>
      <c r="H445" s="413"/>
      <c r="I445" s="413">
        <v>85.7</v>
      </c>
      <c r="J445" s="413"/>
      <c r="K445" s="413">
        <v>124.86</v>
      </c>
      <c r="L445" s="413"/>
      <c r="M445" s="413">
        <v>1660.99</v>
      </c>
      <c r="N445" s="413"/>
      <c r="O445" s="413">
        <v>201.6</v>
      </c>
      <c r="P445" s="413"/>
      <c r="Q445" s="413">
        <v>1622</v>
      </c>
      <c r="R445" s="53" t="s">
        <v>213</v>
      </c>
      <c r="S445" s="53" t="s">
        <v>989</v>
      </c>
      <c r="T445" s="412">
        <v>95.074940482351735</v>
      </c>
      <c r="U445" s="412">
        <v>95.549425525307939</v>
      </c>
      <c r="V445" s="412">
        <v>95.5</v>
      </c>
      <c r="W445" s="412">
        <v>67.23</v>
      </c>
      <c r="X445" s="412">
        <v>77.8</v>
      </c>
      <c r="Y445" s="412">
        <v>82.91</v>
      </c>
      <c r="Z445" s="413">
        <v>528.70000000000005</v>
      </c>
      <c r="AA445" s="413">
        <v>1480.36</v>
      </c>
      <c r="AB445" s="413">
        <v>1861.0240000000003</v>
      </c>
      <c r="AC445" s="411">
        <v>280</v>
      </c>
      <c r="AD445" s="411">
        <v>352</v>
      </c>
    </row>
    <row r="446" spans="1:30" ht="13.5" hidden="1" customHeight="1" outlineLevel="1">
      <c r="A446" s="410" t="s">
        <v>1354</v>
      </c>
      <c r="B446" s="31" t="s">
        <v>1250</v>
      </c>
      <c r="C446" s="31">
        <v>250</v>
      </c>
      <c r="D446" s="31">
        <v>4</v>
      </c>
      <c r="E446" s="31" t="s">
        <v>400</v>
      </c>
      <c r="F446" s="53">
        <v>200</v>
      </c>
      <c r="G446" s="411">
        <v>1492</v>
      </c>
      <c r="H446" s="413"/>
      <c r="I446" s="413">
        <v>91.5</v>
      </c>
      <c r="J446" s="413"/>
      <c r="K446" s="413">
        <v>151.1</v>
      </c>
      <c r="L446" s="413"/>
      <c r="M446" s="413">
        <v>163.35</v>
      </c>
      <c r="N446" s="413"/>
      <c r="O446" s="413">
        <v>264.5</v>
      </c>
      <c r="P446" s="413"/>
      <c r="Q446" s="413">
        <v>2120</v>
      </c>
      <c r="R446" s="53" t="s">
        <v>213</v>
      </c>
      <c r="S446" s="53" t="s">
        <v>989</v>
      </c>
      <c r="T446" s="412">
        <v>95.542499741548639</v>
      </c>
      <c r="U446" s="412">
        <v>95.720769151245733</v>
      </c>
      <c r="V446" s="412">
        <v>95.8</v>
      </c>
      <c r="W446" s="412">
        <v>73.900000000000006</v>
      </c>
      <c r="X446" s="412">
        <v>76.7</v>
      </c>
      <c r="Y446" s="412">
        <v>84.2</v>
      </c>
      <c r="Z446" s="413">
        <v>704.3</v>
      </c>
      <c r="AA446" s="413">
        <v>1105.751</v>
      </c>
      <c r="AB446" s="413">
        <v>1612.8469999999998</v>
      </c>
      <c r="AC446" s="411">
        <v>157</v>
      </c>
      <c r="AD446" s="411">
        <v>229</v>
      </c>
    </row>
    <row r="447" spans="1:30" ht="13.5" hidden="1" customHeight="1" outlineLevel="1">
      <c r="A447" s="410" t="s">
        <v>1356</v>
      </c>
      <c r="B447" s="31" t="s">
        <v>1250</v>
      </c>
      <c r="C447" s="31">
        <v>100</v>
      </c>
      <c r="D447" s="31">
        <v>6</v>
      </c>
      <c r="E447" s="31" t="s">
        <v>378</v>
      </c>
      <c r="F447" s="53">
        <v>75</v>
      </c>
      <c r="G447" s="411">
        <v>992.6</v>
      </c>
      <c r="H447" s="413"/>
      <c r="I447" s="413">
        <v>48.6</v>
      </c>
      <c r="J447" s="413"/>
      <c r="K447" s="413">
        <v>62.467064245750102</v>
      </c>
      <c r="L447" s="413"/>
      <c r="M447" s="413">
        <v>82.638278057260166</v>
      </c>
      <c r="N447" s="413"/>
      <c r="O447" s="413">
        <v>105.18</v>
      </c>
      <c r="P447" s="413"/>
      <c r="Q447" s="413">
        <v>844.46</v>
      </c>
      <c r="R447" s="53" t="s">
        <v>213</v>
      </c>
      <c r="S447" s="53" t="s">
        <v>194</v>
      </c>
      <c r="T447" s="412">
        <v>93.260090569020008</v>
      </c>
      <c r="U447" s="412">
        <v>94.082682228661753</v>
      </c>
      <c r="V447" s="412">
        <v>94.1</v>
      </c>
      <c r="W447" s="412">
        <v>68.795603389054264</v>
      </c>
      <c r="X447" s="412">
        <v>77.324295855278223</v>
      </c>
      <c r="Y447" s="412">
        <v>80.98</v>
      </c>
      <c r="Z447" s="413">
        <v>396.83048286000002</v>
      </c>
      <c r="AA447" s="413">
        <v>905.3370002064612</v>
      </c>
      <c r="AB447" s="413">
        <v>1368.5492862392821</v>
      </c>
      <c r="AC447" s="411">
        <v>228.142</v>
      </c>
      <c r="AD447" s="411">
        <v>344.87</v>
      </c>
    </row>
    <row r="448" spans="1:30" ht="13.5" hidden="1" customHeight="1" outlineLevel="1">
      <c r="A448" s="410" t="s">
        <v>1357</v>
      </c>
      <c r="B448" s="31" t="s">
        <v>1250</v>
      </c>
      <c r="C448" s="31">
        <v>125</v>
      </c>
      <c r="D448" s="31">
        <v>6</v>
      </c>
      <c r="E448" s="31" t="s">
        <v>383</v>
      </c>
      <c r="F448" s="53">
        <v>100</v>
      </c>
      <c r="G448" s="411">
        <v>990.88</v>
      </c>
      <c r="H448" s="413"/>
      <c r="I448" s="413">
        <v>49.65</v>
      </c>
      <c r="J448" s="413"/>
      <c r="K448" s="413">
        <v>76.783438985736922</v>
      </c>
      <c r="L448" s="413"/>
      <c r="M448" s="413">
        <v>103.77234548335974</v>
      </c>
      <c r="N448" s="413"/>
      <c r="O448" s="413">
        <v>133.74</v>
      </c>
      <c r="P448" s="413"/>
      <c r="Q448" s="413">
        <v>949.37</v>
      </c>
      <c r="R448" s="53" t="s">
        <v>231</v>
      </c>
      <c r="S448" s="53" t="s">
        <v>194</v>
      </c>
      <c r="T448" s="412">
        <v>94.74911952549428</v>
      </c>
      <c r="U448" s="412">
        <v>94.926239075962542</v>
      </c>
      <c r="V448" s="412">
        <v>94.6</v>
      </c>
      <c r="W448" s="412">
        <v>72.813932276821348</v>
      </c>
      <c r="X448" s="412">
        <v>80.656025538707098</v>
      </c>
      <c r="Y448" s="412">
        <v>83.75</v>
      </c>
      <c r="Z448" s="413">
        <v>530.01205320000008</v>
      </c>
      <c r="AA448" s="413">
        <v>1169.84260382304</v>
      </c>
      <c r="AB448" s="413">
        <v>1415.0261796333605</v>
      </c>
      <c r="AC448" s="411">
        <v>220.72</v>
      </c>
      <c r="AD448" s="411">
        <v>266.98</v>
      </c>
    </row>
    <row r="449" spans="1:30" ht="13.5" hidden="1" customHeight="1" outlineLevel="1">
      <c r="A449" s="410" t="s">
        <v>1358</v>
      </c>
      <c r="B449" s="31" t="s">
        <v>1250</v>
      </c>
      <c r="C449" s="31">
        <v>150</v>
      </c>
      <c r="D449" s="31">
        <v>6</v>
      </c>
      <c r="E449" s="31" t="s">
        <v>388</v>
      </c>
      <c r="F449" s="53">
        <v>125</v>
      </c>
      <c r="G449" s="411">
        <v>994</v>
      </c>
      <c r="H449" s="413"/>
      <c r="I449" s="413">
        <v>70.62</v>
      </c>
      <c r="J449" s="413"/>
      <c r="K449" s="413">
        <v>90.204759806154712</v>
      </c>
      <c r="L449" s="413"/>
      <c r="M449" s="413">
        <v>113.9017376998039</v>
      </c>
      <c r="N449" s="413"/>
      <c r="O449" s="413">
        <v>140.9</v>
      </c>
      <c r="P449" s="413"/>
      <c r="Q449" s="413">
        <v>1296.53</v>
      </c>
      <c r="R449" s="53" t="s">
        <v>222</v>
      </c>
      <c r="S449" s="53" t="s">
        <v>194</v>
      </c>
      <c r="T449" s="412">
        <v>93.867702607883828</v>
      </c>
      <c r="U449" s="412">
        <v>94.704225434647313</v>
      </c>
      <c r="V449" s="412">
        <v>94.9</v>
      </c>
      <c r="W449" s="412">
        <v>62.437617119722375</v>
      </c>
      <c r="X449" s="412">
        <v>73.509543088490446</v>
      </c>
      <c r="Y449" s="412">
        <v>75.712434933487557</v>
      </c>
      <c r="Z449" s="413">
        <v>528.22715315999994</v>
      </c>
      <c r="AA449" s="413">
        <v>1675.1667708163079</v>
      </c>
      <c r="AB449" s="413">
        <v>2138.2635159916799</v>
      </c>
      <c r="AC449" s="411">
        <v>317.13</v>
      </c>
      <c r="AD449" s="411">
        <v>404.8</v>
      </c>
    </row>
    <row r="450" spans="1:30" ht="13.5" hidden="1" customHeight="1" outlineLevel="1">
      <c r="A450" s="410" t="s">
        <v>1359</v>
      </c>
      <c r="B450" s="31" t="s">
        <v>1250</v>
      </c>
      <c r="C450" s="31">
        <v>200</v>
      </c>
      <c r="D450" s="31">
        <v>6</v>
      </c>
      <c r="E450" s="31" t="s">
        <v>400</v>
      </c>
      <c r="F450" s="53">
        <v>150</v>
      </c>
      <c r="G450" s="411">
        <v>991</v>
      </c>
      <c r="H450" s="413"/>
      <c r="I450" s="413">
        <v>96.9</v>
      </c>
      <c r="J450" s="413"/>
      <c r="K450" s="413">
        <v>135</v>
      </c>
      <c r="L450" s="413"/>
      <c r="M450" s="413">
        <v>169.6</v>
      </c>
      <c r="N450" s="413"/>
      <c r="O450" s="413">
        <v>210.6</v>
      </c>
      <c r="P450" s="413"/>
      <c r="Q450" s="413">
        <v>1471.8</v>
      </c>
      <c r="R450" s="53" t="s">
        <v>222</v>
      </c>
      <c r="S450" s="53" t="s">
        <v>194</v>
      </c>
      <c r="T450" s="412">
        <v>95</v>
      </c>
      <c r="U450" s="412">
        <v>95.4</v>
      </c>
      <c r="V450" s="412">
        <v>95.2</v>
      </c>
      <c r="W450" s="412">
        <v>62.6</v>
      </c>
      <c r="X450" s="412">
        <v>74.400000000000006</v>
      </c>
      <c r="Y450" s="412">
        <v>80</v>
      </c>
      <c r="Z450" s="413">
        <v>794.5</v>
      </c>
      <c r="AA450" s="413">
        <v>1772.5</v>
      </c>
      <c r="AB450" s="413">
        <v>2735</v>
      </c>
      <c r="AC450" s="411">
        <v>223</v>
      </c>
      <c r="AD450" s="411">
        <v>344</v>
      </c>
    </row>
    <row r="451" spans="1:30" ht="13.5" hidden="1" customHeight="1" outlineLevel="1">
      <c r="A451" s="410" t="s">
        <v>1360</v>
      </c>
      <c r="B451" s="31" t="s">
        <v>1250</v>
      </c>
      <c r="C451" s="31">
        <v>250</v>
      </c>
      <c r="D451" s="31">
        <v>6</v>
      </c>
      <c r="E451" s="31" t="s">
        <v>400</v>
      </c>
      <c r="F451" s="53">
        <v>200</v>
      </c>
      <c r="G451" s="411">
        <v>989</v>
      </c>
      <c r="H451" s="413"/>
      <c r="I451" s="413">
        <v>99</v>
      </c>
      <c r="J451" s="413"/>
      <c r="K451" s="413">
        <v>156</v>
      </c>
      <c r="L451" s="413"/>
      <c r="M451" s="413">
        <v>208.7</v>
      </c>
      <c r="N451" s="413"/>
      <c r="O451" s="413">
        <v>268.5</v>
      </c>
      <c r="P451" s="413"/>
      <c r="Q451" s="413">
        <v>1717.5</v>
      </c>
      <c r="R451" s="53" t="s">
        <v>231</v>
      </c>
      <c r="S451" s="53" t="s">
        <v>194</v>
      </c>
      <c r="T451" s="412">
        <v>95.8</v>
      </c>
      <c r="U451" s="412">
        <v>95.9</v>
      </c>
      <c r="V451" s="412">
        <v>95.5</v>
      </c>
      <c r="W451" s="412">
        <v>71.900000000000006</v>
      </c>
      <c r="X451" s="412">
        <v>80.599999999999994</v>
      </c>
      <c r="Y451" s="412">
        <v>83.9</v>
      </c>
      <c r="Z451" s="413">
        <v>1062</v>
      </c>
      <c r="AA451" s="413">
        <v>1457.8</v>
      </c>
      <c r="AB451" s="413">
        <v>2197</v>
      </c>
      <c r="AC451" s="411">
        <v>137</v>
      </c>
      <c r="AD451" s="411">
        <v>207</v>
      </c>
    </row>
    <row r="452" spans="1:30" ht="13.5" hidden="1" customHeight="1" outlineLevel="1">
      <c r="A452" s="410" t="s">
        <v>1367</v>
      </c>
      <c r="B452" s="31" t="s">
        <v>1250</v>
      </c>
      <c r="C452" s="31">
        <v>125</v>
      </c>
      <c r="D452" s="31">
        <v>2</v>
      </c>
      <c r="E452" s="31" t="s">
        <v>409</v>
      </c>
      <c r="F452" s="53">
        <v>100</v>
      </c>
      <c r="G452" s="411">
        <v>2979</v>
      </c>
      <c r="H452" s="413"/>
      <c r="I452" s="413">
        <v>35.36</v>
      </c>
      <c r="J452" s="413"/>
      <c r="K452" s="413">
        <v>69.37</v>
      </c>
      <c r="L452" s="413"/>
      <c r="M452" s="413">
        <v>96.57</v>
      </c>
      <c r="N452" s="413"/>
      <c r="O452" s="413">
        <v>126.33</v>
      </c>
      <c r="P452" s="413"/>
      <c r="Q452" s="413">
        <v>912.15</v>
      </c>
      <c r="R452" s="53" t="s">
        <v>222</v>
      </c>
      <c r="S452" s="53" t="s">
        <v>194</v>
      </c>
      <c r="T452" s="412">
        <v>94.462978412764627</v>
      </c>
      <c r="U452" s="412">
        <v>94.887642089894669</v>
      </c>
      <c r="V452" s="412">
        <v>94.7</v>
      </c>
      <c r="W452" s="412">
        <v>81.099999999999994</v>
      </c>
      <c r="X452" s="412">
        <v>87.04</v>
      </c>
      <c r="Y452" s="412">
        <v>88.9</v>
      </c>
      <c r="Z452" s="413">
        <v>176.39532792</v>
      </c>
      <c r="AA452" s="413">
        <v>342.96633000000003</v>
      </c>
      <c r="AB452" s="413">
        <v>654.70428492000008</v>
      </c>
      <c r="AC452" s="411">
        <v>194.43050677370798</v>
      </c>
      <c r="AD452" s="411">
        <v>371.1573841779562</v>
      </c>
    </row>
    <row r="453" spans="1:30" ht="13.5" hidden="1" customHeight="1" outlineLevel="1">
      <c r="A453" s="410" t="s">
        <v>1368</v>
      </c>
      <c r="B453" s="31" t="s">
        <v>1250</v>
      </c>
      <c r="C453" s="31">
        <v>150</v>
      </c>
      <c r="D453" s="31">
        <v>2</v>
      </c>
      <c r="E453" s="31" t="s">
        <v>411</v>
      </c>
      <c r="F453" s="53">
        <v>125</v>
      </c>
      <c r="G453" s="411">
        <v>2984</v>
      </c>
      <c r="H453" s="413"/>
      <c r="I453" s="413">
        <v>42.9</v>
      </c>
      <c r="J453" s="413"/>
      <c r="K453" s="413">
        <v>86.86</v>
      </c>
      <c r="L453" s="413"/>
      <c r="M453" s="413">
        <v>121.5</v>
      </c>
      <c r="N453" s="413"/>
      <c r="O453" s="413">
        <v>159.63</v>
      </c>
      <c r="P453" s="413"/>
      <c r="Q453" s="413">
        <v>1058</v>
      </c>
      <c r="R453" s="53" t="s">
        <v>231</v>
      </c>
      <c r="S453" s="53" t="s">
        <v>194</v>
      </c>
      <c r="T453" s="412">
        <v>94.493624581939784</v>
      </c>
      <c r="U453" s="412">
        <v>95.089360367892965</v>
      </c>
      <c r="V453" s="412">
        <v>95</v>
      </c>
      <c r="W453" s="412">
        <v>81.400000000000006</v>
      </c>
      <c r="X453" s="412">
        <v>86.7</v>
      </c>
      <c r="Y453" s="412">
        <v>88.1</v>
      </c>
      <c r="Z453" s="413">
        <v>220.11062766000003</v>
      </c>
      <c r="AA453" s="413">
        <v>367.43126154000004</v>
      </c>
      <c r="AB453" s="413">
        <v>770.75229000000002</v>
      </c>
      <c r="AC453" s="411">
        <v>166.930268404651</v>
      </c>
      <c r="AD453" s="411">
        <v>350.1658680427571</v>
      </c>
    </row>
    <row r="454" spans="1:30" ht="13.5" hidden="1" customHeight="1" outlineLevel="1">
      <c r="A454" s="410" t="s">
        <v>1369</v>
      </c>
      <c r="B454" s="31" t="s">
        <v>1250</v>
      </c>
      <c r="C454" s="31">
        <v>200</v>
      </c>
      <c r="D454" s="31">
        <v>2</v>
      </c>
      <c r="E454" s="31" t="s">
        <v>413</v>
      </c>
      <c r="F454" s="53">
        <v>150</v>
      </c>
      <c r="G454" s="411">
        <v>2982</v>
      </c>
      <c r="H454" s="413"/>
      <c r="I454" s="413">
        <v>45.88</v>
      </c>
      <c r="J454" s="413"/>
      <c r="K454" s="413">
        <v>99.8</v>
      </c>
      <c r="L454" s="413"/>
      <c r="M454" s="413">
        <v>140.94999999999999</v>
      </c>
      <c r="N454" s="413"/>
      <c r="O454" s="413">
        <v>185.39</v>
      </c>
      <c r="P454" s="413"/>
      <c r="Q454" s="413">
        <v>1495.9</v>
      </c>
      <c r="R454" s="53" t="s">
        <v>222</v>
      </c>
      <c r="S454" s="53" t="s">
        <v>989</v>
      </c>
      <c r="T454" s="412">
        <v>95.150637768329346</v>
      </c>
      <c r="U454" s="412">
        <v>95.417193819350814</v>
      </c>
      <c r="V454" s="412">
        <v>95.2</v>
      </c>
      <c r="W454" s="412">
        <v>83.93</v>
      </c>
      <c r="X454" s="412">
        <v>88.94</v>
      </c>
      <c r="Y454" s="412">
        <v>90.3</v>
      </c>
      <c r="Z454" s="413">
        <v>264.26846460000002</v>
      </c>
      <c r="AA454" s="413">
        <v>694.66539408000006</v>
      </c>
      <c r="AB454" s="413">
        <v>1043.25194652</v>
      </c>
      <c r="AC454" s="411">
        <v>262.86352218811055</v>
      </c>
      <c r="AD454" s="411">
        <v>394.76974602288584</v>
      </c>
    </row>
    <row r="455" spans="1:30" ht="13.5" hidden="1" customHeight="1" outlineLevel="1">
      <c r="A455" s="410" t="s">
        <v>1370</v>
      </c>
      <c r="B455" s="31" t="s">
        <v>1250</v>
      </c>
      <c r="C455" s="31">
        <v>250</v>
      </c>
      <c r="D455" s="31">
        <v>2</v>
      </c>
      <c r="E455" s="31" t="s">
        <v>421</v>
      </c>
      <c r="F455" s="53">
        <v>200</v>
      </c>
      <c r="G455" s="411">
        <v>2977</v>
      </c>
      <c r="H455" s="413"/>
      <c r="I455" s="413">
        <v>56.46</v>
      </c>
      <c r="J455" s="413"/>
      <c r="K455" s="413">
        <v>130.66</v>
      </c>
      <c r="L455" s="413"/>
      <c r="M455" s="413">
        <v>185</v>
      </c>
      <c r="N455" s="413"/>
      <c r="O455" s="413">
        <v>243</v>
      </c>
      <c r="P455" s="413"/>
      <c r="Q455" s="413">
        <v>1785.5</v>
      </c>
      <c r="R455" s="53" t="s">
        <v>231</v>
      </c>
      <c r="S455" s="53" t="s">
        <v>194</v>
      </c>
      <c r="T455" s="412">
        <v>95.041870893732408</v>
      </c>
      <c r="U455" s="412">
        <v>95.569715298779855</v>
      </c>
      <c r="V455" s="412">
        <v>95.5</v>
      </c>
      <c r="W455" s="412">
        <v>86.35</v>
      </c>
      <c r="X455" s="412">
        <v>90.9</v>
      </c>
      <c r="Y455" s="412">
        <v>92.4</v>
      </c>
      <c r="Z455" s="413">
        <v>352.96767072</v>
      </c>
      <c r="AA455" s="413">
        <v>334.11558600000001</v>
      </c>
      <c r="AB455" s="413">
        <v>1235.4163500000002</v>
      </c>
      <c r="AC455" s="411">
        <v>94.658976930792392</v>
      </c>
      <c r="AD455" s="411">
        <v>350.0083584085591</v>
      </c>
    </row>
    <row r="456" spans="1:30" ht="13.5" hidden="1" customHeight="1" outlineLevel="1">
      <c r="A456" s="410" t="s">
        <v>1372</v>
      </c>
      <c r="B456" s="31" t="s">
        <v>1250</v>
      </c>
      <c r="C456" s="31">
        <v>125</v>
      </c>
      <c r="D456" s="31">
        <v>4</v>
      </c>
      <c r="E456" s="31" t="s">
        <v>409</v>
      </c>
      <c r="F456" s="53">
        <v>100</v>
      </c>
      <c r="G456" s="411">
        <v>1490</v>
      </c>
      <c r="H456" s="413"/>
      <c r="I456" s="413">
        <v>53.4</v>
      </c>
      <c r="J456" s="413"/>
      <c r="K456" s="413">
        <v>78.7</v>
      </c>
      <c r="L456" s="413"/>
      <c r="M456" s="413">
        <v>106.1</v>
      </c>
      <c r="N456" s="413"/>
      <c r="O456" s="413">
        <v>134.5</v>
      </c>
      <c r="P456" s="413"/>
      <c r="Q456" s="413">
        <v>961</v>
      </c>
      <c r="R456" s="53" t="s">
        <v>222</v>
      </c>
      <c r="S456" s="53" t="s">
        <v>989</v>
      </c>
      <c r="T456" s="412">
        <v>94.526970954356841</v>
      </c>
      <c r="U456" s="412">
        <v>95.019709543568467</v>
      </c>
      <c r="V456" s="412">
        <v>95</v>
      </c>
      <c r="W456" s="412">
        <v>71.3</v>
      </c>
      <c r="X456" s="412">
        <v>78.900000000000006</v>
      </c>
      <c r="Y456" s="412">
        <v>83</v>
      </c>
      <c r="Z456" s="413">
        <v>352.6</v>
      </c>
      <c r="AA456" s="413">
        <v>729.88200000000006</v>
      </c>
      <c r="AB456" s="413">
        <v>1086.008</v>
      </c>
      <c r="AC456" s="411">
        <v>207</v>
      </c>
      <c r="AD456" s="411">
        <v>308</v>
      </c>
    </row>
    <row r="457" spans="1:30" ht="13.5" hidden="1" customHeight="1" outlineLevel="1">
      <c r="A457" s="410" t="s">
        <v>1373</v>
      </c>
      <c r="B457" s="31" t="s">
        <v>1250</v>
      </c>
      <c r="C457" s="31">
        <v>150</v>
      </c>
      <c r="D457" s="31">
        <v>4</v>
      </c>
      <c r="E457" s="31" t="s">
        <v>411</v>
      </c>
      <c r="F457" s="53">
        <v>125</v>
      </c>
      <c r="G457" s="411">
        <v>1488</v>
      </c>
      <c r="H457" s="413"/>
      <c r="I457" s="413">
        <v>57.6</v>
      </c>
      <c r="J457" s="413"/>
      <c r="K457" s="413">
        <v>95.6</v>
      </c>
      <c r="L457" s="413"/>
      <c r="M457" s="413">
        <v>128.19999999999999</v>
      </c>
      <c r="N457" s="413"/>
      <c r="O457" s="413">
        <v>164.8</v>
      </c>
      <c r="P457" s="413"/>
      <c r="Q457" s="413">
        <v>1100</v>
      </c>
      <c r="R457" s="53" t="s">
        <v>231</v>
      </c>
      <c r="S457" s="53" t="s">
        <v>194</v>
      </c>
      <c r="T457" s="412">
        <v>94.863390254060789</v>
      </c>
      <c r="U457" s="412">
        <v>95.379383590170747</v>
      </c>
      <c r="V457" s="412">
        <v>95.3</v>
      </c>
      <c r="W457" s="412">
        <v>73.7</v>
      </c>
      <c r="X457" s="412">
        <v>81.900000000000006</v>
      </c>
      <c r="Y457" s="412">
        <v>85</v>
      </c>
      <c r="Z457" s="413">
        <v>441.47</v>
      </c>
      <c r="AA457" s="413">
        <v>834.37829999999997</v>
      </c>
      <c r="AB457" s="413">
        <v>1138.9926</v>
      </c>
      <c r="AC457" s="411">
        <v>189</v>
      </c>
      <c r="AD457" s="411">
        <v>258</v>
      </c>
    </row>
    <row r="458" spans="1:30" ht="13.5" hidden="1" customHeight="1" outlineLevel="1">
      <c r="A458" s="410" t="s">
        <v>1374</v>
      </c>
      <c r="B458" s="31" t="s">
        <v>1250</v>
      </c>
      <c r="C458" s="31">
        <v>200</v>
      </c>
      <c r="D458" s="31">
        <v>4</v>
      </c>
      <c r="E458" s="31" t="s">
        <v>413</v>
      </c>
      <c r="F458" s="53">
        <v>150</v>
      </c>
      <c r="G458" s="411">
        <v>1490</v>
      </c>
      <c r="H458" s="413"/>
      <c r="I458" s="413">
        <v>85.7</v>
      </c>
      <c r="J458" s="413"/>
      <c r="K458" s="413">
        <v>124.86</v>
      </c>
      <c r="L458" s="413"/>
      <c r="M458" s="413">
        <v>1660.99</v>
      </c>
      <c r="N458" s="413"/>
      <c r="O458" s="413">
        <v>201.6</v>
      </c>
      <c r="P458" s="413"/>
      <c r="Q458" s="413">
        <v>1622</v>
      </c>
      <c r="R458" s="53" t="s">
        <v>213</v>
      </c>
      <c r="S458" s="53" t="s">
        <v>989</v>
      </c>
      <c r="T458" s="412">
        <v>95.074940482351735</v>
      </c>
      <c r="U458" s="412">
        <v>95.549425525307939</v>
      </c>
      <c r="V458" s="412">
        <v>95.5</v>
      </c>
      <c r="W458" s="412">
        <v>67.23</v>
      </c>
      <c r="X458" s="412">
        <v>77.8</v>
      </c>
      <c r="Y458" s="412">
        <v>82.91</v>
      </c>
      <c r="Z458" s="413">
        <v>528.70000000000005</v>
      </c>
      <c r="AA458" s="413">
        <v>1480.36</v>
      </c>
      <c r="AB458" s="413">
        <v>1861.0240000000003</v>
      </c>
      <c r="AC458" s="411">
        <v>280</v>
      </c>
      <c r="AD458" s="411">
        <v>352</v>
      </c>
    </row>
    <row r="459" spans="1:30" ht="13.5" hidden="1" customHeight="1" outlineLevel="1">
      <c r="A459" s="410" t="s">
        <v>1375</v>
      </c>
      <c r="B459" s="31" t="s">
        <v>1250</v>
      </c>
      <c r="C459" s="31">
        <v>250</v>
      </c>
      <c r="D459" s="31">
        <v>4</v>
      </c>
      <c r="E459" s="31" t="s">
        <v>421</v>
      </c>
      <c r="F459" s="53">
        <v>200</v>
      </c>
      <c r="G459" s="411">
        <v>1492</v>
      </c>
      <c r="H459" s="413"/>
      <c r="I459" s="413">
        <v>91.5</v>
      </c>
      <c r="J459" s="413"/>
      <c r="K459" s="413">
        <v>151.1</v>
      </c>
      <c r="L459" s="413"/>
      <c r="M459" s="413">
        <v>163.35</v>
      </c>
      <c r="N459" s="413"/>
      <c r="O459" s="413">
        <v>264.5</v>
      </c>
      <c r="P459" s="413"/>
      <c r="Q459" s="413">
        <v>2120</v>
      </c>
      <c r="R459" s="53" t="s">
        <v>213</v>
      </c>
      <c r="S459" s="53" t="s">
        <v>989</v>
      </c>
      <c r="T459" s="412">
        <v>95.542499741548639</v>
      </c>
      <c r="U459" s="412">
        <v>95.720769151245733</v>
      </c>
      <c r="V459" s="412">
        <v>95.8</v>
      </c>
      <c r="W459" s="412">
        <v>73.900000000000006</v>
      </c>
      <c r="X459" s="412">
        <v>76.7</v>
      </c>
      <c r="Y459" s="412">
        <v>84.2</v>
      </c>
      <c r="Z459" s="413">
        <v>704.3</v>
      </c>
      <c r="AA459" s="413">
        <v>1105.751</v>
      </c>
      <c r="AB459" s="413">
        <v>1612.8469999999998</v>
      </c>
      <c r="AC459" s="411">
        <v>157</v>
      </c>
      <c r="AD459" s="411">
        <v>229</v>
      </c>
    </row>
    <row r="460" spans="1:30" ht="13.5" hidden="1" customHeight="1" outlineLevel="1">
      <c r="A460" s="414" t="s">
        <v>1377</v>
      </c>
      <c r="B460" s="31" t="s">
        <v>1250</v>
      </c>
      <c r="C460" s="31">
        <v>100</v>
      </c>
      <c r="D460" s="31">
        <v>6</v>
      </c>
      <c r="E460" s="31" t="s">
        <v>409</v>
      </c>
      <c r="F460" s="53">
        <v>75</v>
      </c>
      <c r="G460" s="411">
        <v>992.6</v>
      </c>
      <c r="H460" s="413"/>
      <c r="I460" s="413">
        <v>48.6</v>
      </c>
      <c r="J460" s="413"/>
      <c r="K460" s="413">
        <v>62.467064245750102</v>
      </c>
      <c r="L460" s="413"/>
      <c r="M460" s="413">
        <v>82.638278057260166</v>
      </c>
      <c r="N460" s="413"/>
      <c r="O460" s="413">
        <v>105.18</v>
      </c>
      <c r="P460" s="413"/>
      <c r="Q460" s="413">
        <v>844.46</v>
      </c>
      <c r="R460" s="53" t="s">
        <v>213</v>
      </c>
      <c r="S460" s="53" t="s">
        <v>194</v>
      </c>
      <c r="T460" s="412">
        <v>93.260090569020008</v>
      </c>
      <c r="U460" s="412">
        <v>94.082682228661753</v>
      </c>
      <c r="V460" s="412">
        <v>94.1</v>
      </c>
      <c r="W460" s="412">
        <v>68.795603389054264</v>
      </c>
      <c r="X460" s="412">
        <v>77.324295855278223</v>
      </c>
      <c r="Y460" s="412">
        <v>80.98</v>
      </c>
      <c r="Z460" s="413">
        <v>396.83048286000002</v>
      </c>
      <c r="AA460" s="413">
        <v>905.3370002064612</v>
      </c>
      <c r="AB460" s="413">
        <v>1368.5492862392821</v>
      </c>
      <c r="AC460" s="411">
        <v>228.142</v>
      </c>
      <c r="AD460" s="411">
        <v>344.87</v>
      </c>
    </row>
    <row r="461" spans="1:30" ht="13.5" hidden="1" customHeight="1" outlineLevel="1">
      <c r="A461" s="414" t="s">
        <v>1378</v>
      </c>
      <c r="B461" s="31" t="s">
        <v>1250</v>
      </c>
      <c r="C461" s="31">
        <v>125</v>
      </c>
      <c r="D461" s="31">
        <v>6</v>
      </c>
      <c r="E461" s="31" t="s">
        <v>411</v>
      </c>
      <c r="F461" s="53">
        <v>100</v>
      </c>
      <c r="G461" s="411">
        <v>990.88</v>
      </c>
      <c r="H461" s="413"/>
      <c r="I461" s="413">
        <v>49.65</v>
      </c>
      <c r="J461" s="413"/>
      <c r="K461" s="413">
        <v>76.783438985736922</v>
      </c>
      <c r="L461" s="413"/>
      <c r="M461" s="413">
        <v>103.77234548335974</v>
      </c>
      <c r="N461" s="413"/>
      <c r="O461" s="413">
        <v>133.74</v>
      </c>
      <c r="P461" s="413"/>
      <c r="Q461" s="413">
        <v>949.37</v>
      </c>
      <c r="R461" s="53" t="s">
        <v>231</v>
      </c>
      <c r="S461" s="53" t="s">
        <v>194</v>
      </c>
      <c r="T461" s="412">
        <v>94.74911952549428</v>
      </c>
      <c r="U461" s="412">
        <v>94.926239075962542</v>
      </c>
      <c r="V461" s="412">
        <v>94.6</v>
      </c>
      <c r="W461" s="412">
        <v>72.813932276821348</v>
      </c>
      <c r="X461" s="412">
        <v>80.656025538707098</v>
      </c>
      <c r="Y461" s="412">
        <v>83.75</v>
      </c>
      <c r="Z461" s="413">
        <v>530.01205320000008</v>
      </c>
      <c r="AA461" s="413">
        <v>1169.84260382304</v>
      </c>
      <c r="AB461" s="413">
        <v>1415.0261796333605</v>
      </c>
      <c r="AC461" s="411">
        <v>220.72</v>
      </c>
      <c r="AD461" s="411">
        <v>266.98</v>
      </c>
    </row>
    <row r="462" spans="1:30" ht="13.5" hidden="1" customHeight="1" outlineLevel="1">
      <c r="A462" s="414" t="s">
        <v>1379</v>
      </c>
      <c r="B462" s="31" t="s">
        <v>1250</v>
      </c>
      <c r="C462" s="31">
        <v>150</v>
      </c>
      <c r="D462" s="31">
        <v>6</v>
      </c>
      <c r="E462" s="31" t="s">
        <v>413</v>
      </c>
      <c r="F462" s="53">
        <v>125</v>
      </c>
      <c r="G462" s="411">
        <v>994</v>
      </c>
      <c r="H462" s="413"/>
      <c r="I462" s="413">
        <v>70.62</v>
      </c>
      <c r="J462" s="413"/>
      <c r="K462" s="413">
        <v>90.204759806154712</v>
      </c>
      <c r="L462" s="413"/>
      <c r="M462" s="413">
        <v>113.9017376998039</v>
      </c>
      <c r="N462" s="413"/>
      <c r="O462" s="413">
        <v>140.9</v>
      </c>
      <c r="P462" s="413"/>
      <c r="Q462" s="413">
        <v>1296.53</v>
      </c>
      <c r="R462" s="53" t="s">
        <v>222</v>
      </c>
      <c r="S462" s="53" t="s">
        <v>194</v>
      </c>
      <c r="T462" s="412">
        <v>93.867702607883828</v>
      </c>
      <c r="U462" s="412">
        <v>94.704225434647313</v>
      </c>
      <c r="V462" s="412">
        <v>94.9</v>
      </c>
      <c r="W462" s="412">
        <v>62.437617119722375</v>
      </c>
      <c r="X462" s="412">
        <v>73.509543088490446</v>
      </c>
      <c r="Y462" s="412">
        <v>75.712434933487557</v>
      </c>
      <c r="Z462" s="413">
        <v>528.22715315999994</v>
      </c>
      <c r="AA462" s="413">
        <v>1675.1667708163079</v>
      </c>
      <c r="AB462" s="413">
        <v>2138.2635159916799</v>
      </c>
      <c r="AC462" s="411">
        <v>317.13</v>
      </c>
      <c r="AD462" s="411">
        <v>404.8</v>
      </c>
    </row>
    <row r="463" spans="1:30" ht="13.5" hidden="1" customHeight="1" outlineLevel="1">
      <c r="A463" s="414" t="s">
        <v>1380</v>
      </c>
      <c r="B463" s="31" t="s">
        <v>1250</v>
      </c>
      <c r="C463" s="31">
        <v>200</v>
      </c>
      <c r="D463" s="31">
        <v>6</v>
      </c>
      <c r="E463" s="31" t="s">
        <v>421</v>
      </c>
      <c r="F463" s="53">
        <v>150</v>
      </c>
      <c r="G463" s="411">
        <v>991</v>
      </c>
      <c r="H463" s="413"/>
      <c r="I463" s="413">
        <v>96.9</v>
      </c>
      <c r="J463" s="413"/>
      <c r="K463" s="413">
        <v>135</v>
      </c>
      <c r="L463" s="413"/>
      <c r="M463" s="413">
        <v>169.6</v>
      </c>
      <c r="N463" s="413"/>
      <c r="O463" s="413">
        <v>210.6</v>
      </c>
      <c r="P463" s="413"/>
      <c r="Q463" s="413">
        <v>1471.8</v>
      </c>
      <c r="R463" s="53" t="s">
        <v>222</v>
      </c>
      <c r="S463" s="53" t="s">
        <v>194</v>
      </c>
      <c r="T463" s="412">
        <v>95</v>
      </c>
      <c r="U463" s="412">
        <v>95.4</v>
      </c>
      <c r="V463" s="412">
        <v>95.2</v>
      </c>
      <c r="W463" s="412">
        <v>62.6</v>
      </c>
      <c r="X463" s="412">
        <v>74.400000000000006</v>
      </c>
      <c r="Y463" s="412">
        <v>80</v>
      </c>
      <c r="Z463" s="413">
        <v>794.5</v>
      </c>
      <c r="AA463" s="413">
        <v>1772.5</v>
      </c>
      <c r="AB463" s="413">
        <v>2735</v>
      </c>
      <c r="AC463" s="411">
        <v>223</v>
      </c>
      <c r="AD463" s="411">
        <v>344</v>
      </c>
    </row>
    <row r="464" spans="1:30" ht="13.5" hidden="1" customHeight="1" outlineLevel="1">
      <c r="A464" s="410" t="s">
        <v>1381</v>
      </c>
      <c r="B464" s="31" t="s">
        <v>1250</v>
      </c>
      <c r="C464" s="31">
        <v>250</v>
      </c>
      <c r="D464" s="31">
        <v>6</v>
      </c>
      <c r="E464" s="31" t="s">
        <v>421</v>
      </c>
      <c r="F464" s="53">
        <v>200</v>
      </c>
      <c r="G464" s="411">
        <v>989</v>
      </c>
      <c r="H464" s="413"/>
      <c r="I464" s="413">
        <v>99</v>
      </c>
      <c r="J464" s="413"/>
      <c r="K464" s="413">
        <v>156</v>
      </c>
      <c r="L464" s="413"/>
      <c r="M464" s="413">
        <v>208.7</v>
      </c>
      <c r="N464" s="413"/>
      <c r="O464" s="413">
        <v>268.5</v>
      </c>
      <c r="P464" s="413"/>
      <c r="Q464" s="413">
        <v>1717.5</v>
      </c>
      <c r="R464" s="53" t="s">
        <v>231</v>
      </c>
      <c r="S464" s="53" t="s">
        <v>194</v>
      </c>
      <c r="T464" s="412">
        <v>95.8</v>
      </c>
      <c r="U464" s="412">
        <v>95.9</v>
      </c>
      <c r="V464" s="412">
        <v>95.5</v>
      </c>
      <c r="W464" s="412">
        <v>71.900000000000006</v>
      </c>
      <c r="X464" s="412">
        <v>80.599999999999994</v>
      </c>
      <c r="Y464" s="412">
        <v>83.9</v>
      </c>
      <c r="Z464" s="413">
        <v>1062</v>
      </c>
      <c r="AA464" s="413">
        <v>1457.8</v>
      </c>
      <c r="AB464" s="413">
        <v>2197</v>
      </c>
      <c r="AC464" s="411">
        <v>137</v>
      </c>
      <c r="AD464" s="411">
        <v>207</v>
      </c>
    </row>
    <row r="465" spans="1:30" ht="13.5" hidden="1" customHeight="1" outlineLevel="1">
      <c r="A465" s="410" t="s">
        <v>1388</v>
      </c>
      <c r="B465" s="31" t="s">
        <v>1250</v>
      </c>
      <c r="C465" s="31">
        <v>125</v>
      </c>
      <c r="D465" s="31">
        <v>4</v>
      </c>
      <c r="E465" s="31" t="s">
        <v>423</v>
      </c>
      <c r="F465" s="53">
        <v>100</v>
      </c>
      <c r="G465" s="411">
        <v>1490</v>
      </c>
      <c r="H465" s="413"/>
      <c r="I465" s="413">
        <v>53.4</v>
      </c>
      <c r="J465" s="413"/>
      <c r="K465" s="413">
        <v>78.7</v>
      </c>
      <c r="L465" s="413"/>
      <c r="M465" s="413">
        <v>106.1</v>
      </c>
      <c r="N465" s="413"/>
      <c r="O465" s="413">
        <v>134.5</v>
      </c>
      <c r="P465" s="413"/>
      <c r="Q465" s="413">
        <v>961</v>
      </c>
      <c r="R465" s="53" t="s">
        <v>222</v>
      </c>
      <c r="S465" s="53" t="s">
        <v>989</v>
      </c>
      <c r="T465" s="412">
        <v>94.526970954356841</v>
      </c>
      <c r="U465" s="412">
        <v>95.019709543568467</v>
      </c>
      <c r="V465" s="412">
        <v>95</v>
      </c>
      <c r="W465" s="412">
        <v>71.3</v>
      </c>
      <c r="X465" s="412">
        <v>78.900000000000006</v>
      </c>
      <c r="Y465" s="412">
        <v>83</v>
      </c>
      <c r="Z465" s="413">
        <v>352.6</v>
      </c>
      <c r="AA465" s="413">
        <v>729.88200000000006</v>
      </c>
      <c r="AB465" s="413">
        <v>1086.008</v>
      </c>
      <c r="AC465" s="411">
        <v>207</v>
      </c>
      <c r="AD465" s="411">
        <v>308</v>
      </c>
    </row>
    <row r="466" spans="1:30" ht="13.5" hidden="1" customHeight="1" outlineLevel="1">
      <c r="A466" s="410" t="s">
        <v>1389</v>
      </c>
      <c r="B466" s="31" t="s">
        <v>1250</v>
      </c>
      <c r="C466" s="31">
        <v>150</v>
      </c>
      <c r="D466" s="31">
        <v>4</v>
      </c>
      <c r="E466" s="31" t="s">
        <v>425</v>
      </c>
      <c r="F466" s="53">
        <v>125</v>
      </c>
      <c r="G466" s="411">
        <v>1488</v>
      </c>
      <c r="H466" s="413"/>
      <c r="I466" s="413">
        <v>57.6</v>
      </c>
      <c r="J466" s="413"/>
      <c r="K466" s="413">
        <v>95.6</v>
      </c>
      <c r="L466" s="413"/>
      <c r="M466" s="413">
        <v>128.19999999999999</v>
      </c>
      <c r="N466" s="413"/>
      <c r="O466" s="413">
        <v>164.8</v>
      </c>
      <c r="P466" s="413"/>
      <c r="Q466" s="413">
        <v>1100</v>
      </c>
      <c r="R466" s="53" t="s">
        <v>231</v>
      </c>
      <c r="S466" s="53" t="s">
        <v>194</v>
      </c>
      <c r="T466" s="412">
        <v>94.863390254060789</v>
      </c>
      <c r="U466" s="412">
        <v>95.379383590170747</v>
      </c>
      <c r="V466" s="412">
        <v>95.3</v>
      </c>
      <c r="W466" s="412">
        <v>73.7</v>
      </c>
      <c r="X466" s="412">
        <v>81.900000000000006</v>
      </c>
      <c r="Y466" s="412">
        <v>85</v>
      </c>
      <c r="Z466" s="413">
        <v>441.47</v>
      </c>
      <c r="AA466" s="413">
        <v>834.37829999999997</v>
      </c>
      <c r="AB466" s="413">
        <v>1138.9926</v>
      </c>
      <c r="AC466" s="411">
        <v>189</v>
      </c>
      <c r="AD466" s="411">
        <v>258</v>
      </c>
    </row>
    <row r="467" spans="1:30" ht="13.5" hidden="1" customHeight="1" outlineLevel="1">
      <c r="A467" s="410" t="s">
        <v>1390</v>
      </c>
      <c r="B467" s="31" t="s">
        <v>1250</v>
      </c>
      <c r="C467" s="31">
        <v>200</v>
      </c>
      <c r="D467" s="31">
        <v>4</v>
      </c>
      <c r="E467" s="31" t="s">
        <v>427</v>
      </c>
      <c r="F467" s="53">
        <v>150</v>
      </c>
      <c r="G467" s="411">
        <v>1490</v>
      </c>
      <c r="H467" s="413"/>
      <c r="I467" s="413">
        <v>85.7</v>
      </c>
      <c r="J467" s="413"/>
      <c r="K467" s="413">
        <v>124.86</v>
      </c>
      <c r="L467" s="413"/>
      <c r="M467" s="413">
        <v>1660.99</v>
      </c>
      <c r="N467" s="413"/>
      <c r="O467" s="413">
        <v>201.6</v>
      </c>
      <c r="P467" s="413"/>
      <c r="Q467" s="413">
        <v>1622</v>
      </c>
      <c r="R467" s="53" t="s">
        <v>213</v>
      </c>
      <c r="S467" s="53" t="s">
        <v>989</v>
      </c>
      <c r="T467" s="412">
        <v>95.074940482351735</v>
      </c>
      <c r="U467" s="412">
        <v>95.549425525307939</v>
      </c>
      <c r="V467" s="412">
        <v>95.5</v>
      </c>
      <c r="W467" s="412">
        <v>67.23</v>
      </c>
      <c r="X467" s="412">
        <v>77.8</v>
      </c>
      <c r="Y467" s="412">
        <v>82.91</v>
      </c>
      <c r="Z467" s="413">
        <v>528.70000000000005</v>
      </c>
      <c r="AA467" s="413">
        <v>1480.36</v>
      </c>
      <c r="AB467" s="413">
        <v>1861.0240000000003</v>
      </c>
      <c r="AC467" s="411">
        <v>280</v>
      </c>
      <c r="AD467" s="411">
        <v>352</v>
      </c>
    </row>
    <row r="468" spans="1:30" ht="13.5" hidden="1" customHeight="1" outlineLevel="1">
      <c r="A468" s="410" t="s">
        <v>1391</v>
      </c>
      <c r="B468" s="31" t="s">
        <v>1250</v>
      </c>
      <c r="C468" s="31">
        <v>250</v>
      </c>
      <c r="D468" s="31">
        <v>4</v>
      </c>
      <c r="E468" s="31" t="s">
        <v>432</v>
      </c>
      <c r="F468" s="53">
        <v>200</v>
      </c>
      <c r="G468" s="411">
        <v>1492</v>
      </c>
      <c r="H468" s="413"/>
      <c r="I468" s="413">
        <v>91.5</v>
      </c>
      <c r="J468" s="413"/>
      <c r="K468" s="413">
        <v>151.1</v>
      </c>
      <c r="L468" s="413"/>
      <c r="M468" s="413">
        <v>163.35</v>
      </c>
      <c r="N468" s="413"/>
      <c r="O468" s="413">
        <v>264.5</v>
      </c>
      <c r="P468" s="413"/>
      <c r="Q468" s="413">
        <v>2120</v>
      </c>
      <c r="R468" s="53" t="s">
        <v>213</v>
      </c>
      <c r="S468" s="53" t="s">
        <v>989</v>
      </c>
      <c r="T468" s="412">
        <v>95.542499741548639</v>
      </c>
      <c r="U468" s="412">
        <v>95.720769151245733</v>
      </c>
      <c r="V468" s="412">
        <v>95.8</v>
      </c>
      <c r="W468" s="412">
        <v>73.900000000000006</v>
      </c>
      <c r="X468" s="412">
        <v>76.7</v>
      </c>
      <c r="Y468" s="412">
        <v>84.2</v>
      </c>
      <c r="Z468" s="413">
        <v>704.3</v>
      </c>
      <c r="AA468" s="413">
        <v>1105.751</v>
      </c>
      <c r="AB468" s="413">
        <v>1612.8469999999998</v>
      </c>
      <c r="AC468" s="411">
        <v>157</v>
      </c>
      <c r="AD468" s="411">
        <v>229</v>
      </c>
    </row>
    <row r="469" spans="1:30" ht="13.5" hidden="1" customHeight="1" outlineLevel="1">
      <c r="A469" s="410" t="s">
        <v>1393</v>
      </c>
      <c r="B469" s="31" t="s">
        <v>1250</v>
      </c>
      <c r="C469" s="31">
        <v>100</v>
      </c>
      <c r="D469" s="31">
        <v>6</v>
      </c>
      <c r="E469" s="31" t="s">
        <v>423</v>
      </c>
      <c r="F469" s="53">
        <v>75</v>
      </c>
      <c r="G469" s="411">
        <v>992.6</v>
      </c>
      <c r="H469" s="413"/>
      <c r="I469" s="413">
        <v>48.6</v>
      </c>
      <c r="J469" s="413"/>
      <c r="K469" s="413">
        <v>62.467064245750102</v>
      </c>
      <c r="L469" s="413"/>
      <c r="M469" s="413">
        <v>82.638278057260166</v>
      </c>
      <c r="N469" s="413"/>
      <c r="O469" s="413">
        <v>105.18</v>
      </c>
      <c r="P469" s="413"/>
      <c r="Q469" s="413">
        <v>844.46</v>
      </c>
      <c r="R469" s="53" t="s">
        <v>213</v>
      </c>
      <c r="S469" s="53" t="s">
        <v>194</v>
      </c>
      <c r="T469" s="412">
        <v>93.260090569020008</v>
      </c>
      <c r="U469" s="412">
        <v>94.082682228661753</v>
      </c>
      <c r="V469" s="412">
        <v>94.1</v>
      </c>
      <c r="W469" s="412">
        <v>68.795603389054264</v>
      </c>
      <c r="X469" s="412">
        <v>77.324295855278223</v>
      </c>
      <c r="Y469" s="412">
        <v>80.98</v>
      </c>
      <c r="Z469" s="413">
        <v>396.83048286000002</v>
      </c>
      <c r="AA469" s="413">
        <v>905.3370002064612</v>
      </c>
      <c r="AB469" s="413">
        <v>1368.5492862392821</v>
      </c>
      <c r="AC469" s="411">
        <v>228.142</v>
      </c>
      <c r="AD469" s="411">
        <v>344.87</v>
      </c>
    </row>
    <row r="470" spans="1:30" ht="13.5" hidden="1" customHeight="1" outlineLevel="1">
      <c r="A470" s="410" t="s">
        <v>1394</v>
      </c>
      <c r="B470" s="31" t="s">
        <v>1250</v>
      </c>
      <c r="C470" s="31">
        <v>125</v>
      </c>
      <c r="D470" s="31">
        <v>6</v>
      </c>
      <c r="E470" s="31" t="s">
        <v>425</v>
      </c>
      <c r="F470" s="53">
        <v>100</v>
      </c>
      <c r="G470" s="411">
        <v>990.88</v>
      </c>
      <c r="H470" s="413"/>
      <c r="I470" s="413">
        <v>49.65</v>
      </c>
      <c r="J470" s="413"/>
      <c r="K470" s="413">
        <v>76.783438985736922</v>
      </c>
      <c r="L470" s="413"/>
      <c r="M470" s="413">
        <v>103.77234548335974</v>
      </c>
      <c r="N470" s="413"/>
      <c r="O470" s="413">
        <v>133.74</v>
      </c>
      <c r="P470" s="413"/>
      <c r="Q470" s="413">
        <v>949.37</v>
      </c>
      <c r="R470" s="53" t="s">
        <v>231</v>
      </c>
      <c r="S470" s="53" t="s">
        <v>194</v>
      </c>
      <c r="T470" s="412">
        <v>94.74911952549428</v>
      </c>
      <c r="U470" s="412">
        <v>94.926239075962542</v>
      </c>
      <c r="V470" s="412">
        <v>94.6</v>
      </c>
      <c r="W470" s="412">
        <v>72.813932276821348</v>
      </c>
      <c r="X470" s="412">
        <v>80.656025538707098</v>
      </c>
      <c r="Y470" s="412">
        <v>83.75</v>
      </c>
      <c r="Z470" s="413">
        <v>530.01205320000008</v>
      </c>
      <c r="AA470" s="413">
        <v>1169.84260382304</v>
      </c>
      <c r="AB470" s="413">
        <v>1415.0261796333605</v>
      </c>
      <c r="AC470" s="411">
        <v>220.72</v>
      </c>
      <c r="AD470" s="411">
        <v>266.98</v>
      </c>
    </row>
    <row r="471" spans="1:30" ht="13.5" hidden="1" customHeight="1" outlineLevel="1">
      <c r="A471" s="410" t="s">
        <v>1395</v>
      </c>
      <c r="B471" s="31" t="s">
        <v>1250</v>
      </c>
      <c r="C471" s="31">
        <v>200</v>
      </c>
      <c r="D471" s="31">
        <v>6</v>
      </c>
      <c r="E471" s="31" t="s">
        <v>432</v>
      </c>
      <c r="F471" s="53">
        <v>150</v>
      </c>
      <c r="G471" s="411">
        <v>991</v>
      </c>
      <c r="H471" s="413"/>
      <c r="I471" s="413">
        <v>96.9</v>
      </c>
      <c r="J471" s="413"/>
      <c r="K471" s="413">
        <v>135</v>
      </c>
      <c r="L471" s="413"/>
      <c r="M471" s="413">
        <v>169.6</v>
      </c>
      <c r="N471" s="413"/>
      <c r="O471" s="413">
        <v>210.6</v>
      </c>
      <c r="P471" s="413"/>
      <c r="Q471" s="413">
        <v>1471.8</v>
      </c>
      <c r="R471" s="53" t="s">
        <v>222</v>
      </c>
      <c r="S471" s="53" t="s">
        <v>194</v>
      </c>
      <c r="T471" s="412">
        <v>95</v>
      </c>
      <c r="U471" s="412">
        <v>95.4</v>
      </c>
      <c r="V471" s="412">
        <v>95.2</v>
      </c>
      <c r="W471" s="412">
        <v>62.6</v>
      </c>
      <c r="X471" s="412">
        <v>74.400000000000006</v>
      </c>
      <c r="Y471" s="412">
        <v>80</v>
      </c>
      <c r="Z471" s="413">
        <v>794.5</v>
      </c>
      <c r="AA471" s="413">
        <v>1772.5</v>
      </c>
      <c r="AB471" s="413">
        <v>2735</v>
      </c>
      <c r="AC471" s="411">
        <v>223</v>
      </c>
      <c r="AD471" s="411">
        <v>344</v>
      </c>
    </row>
    <row r="472" spans="1:30" ht="13.5" hidden="1" customHeight="1" outlineLevel="1">
      <c r="A472" s="410" t="s">
        <v>1396</v>
      </c>
      <c r="B472" s="31" t="s">
        <v>1250</v>
      </c>
      <c r="C472" s="31">
        <v>250</v>
      </c>
      <c r="D472" s="31">
        <v>6</v>
      </c>
      <c r="E472" s="31" t="s">
        <v>432</v>
      </c>
      <c r="F472" s="53">
        <v>200</v>
      </c>
      <c r="G472" s="411">
        <v>989</v>
      </c>
      <c r="H472" s="413"/>
      <c r="I472" s="413">
        <v>99</v>
      </c>
      <c r="J472" s="413"/>
      <c r="K472" s="413">
        <v>156</v>
      </c>
      <c r="L472" s="413"/>
      <c r="M472" s="413">
        <v>208.7</v>
      </c>
      <c r="N472" s="413"/>
      <c r="O472" s="413">
        <v>268.5</v>
      </c>
      <c r="P472" s="413"/>
      <c r="Q472" s="413">
        <v>1717.5</v>
      </c>
      <c r="R472" s="53" t="s">
        <v>231</v>
      </c>
      <c r="S472" s="53" t="s">
        <v>194</v>
      </c>
      <c r="T472" s="412">
        <v>95.8</v>
      </c>
      <c r="U472" s="412">
        <v>95.9</v>
      </c>
      <c r="V472" s="412">
        <v>95.5</v>
      </c>
      <c r="W472" s="412">
        <v>71.900000000000006</v>
      </c>
      <c r="X472" s="412">
        <v>80.599999999999994</v>
      </c>
      <c r="Y472" s="412">
        <v>83.9</v>
      </c>
      <c r="Z472" s="413">
        <v>1062</v>
      </c>
      <c r="AA472" s="413">
        <v>1457.8</v>
      </c>
      <c r="AB472" s="413">
        <v>2197</v>
      </c>
      <c r="AC472" s="411">
        <v>137</v>
      </c>
      <c r="AD472" s="411">
        <v>207</v>
      </c>
    </row>
    <row r="473" spans="1:30" ht="13.5" hidden="1" customHeight="1" outlineLevel="1">
      <c r="A473" s="410" t="s">
        <v>1402</v>
      </c>
      <c r="B473" s="31" t="s">
        <v>1403</v>
      </c>
      <c r="C473" s="31">
        <v>1.5</v>
      </c>
      <c r="D473" s="31">
        <v>2</v>
      </c>
      <c r="E473" s="31" t="s">
        <v>192</v>
      </c>
      <c r="F473" s="53">
        <v>1</v>
      </c>
      <c r="G473" s="411">
        <v>2948.88</v>
      </c>
      <c r="H473" s="413">
        <v>2.2799999999999998</v>
      </c>
      <c r="I473" s="413">
        <v>1.1399999999999999</v>
      </c>
      <c r="J473" s="413">
        <v>2.6</v>
      </c>
      <c r="K473" s="413">
        <v>1.3</v>
      </c>
      <c r="L473" s="413">
        <v>2.94</v>
      </c>
      <c r="M473" s="413">
        <v>1.47</v>
      </c>
      <c r="N473" s="413">
        <v>3.36</v>
      </c>
      <c r="O473" s="413">
        <v>1.68</v>
      </c>
      <c r="P473" s="413">
        <v>35</v>
      </c>
      <c r="Q473" s="413">
        <v>17.5</v>
      </c>
      <c r="R473" s="53" t="s">
        <v>2205</v>
      </c>
      <c r="S473" s="53" t="s">
        <v>194</v>
      </c>
      <c r="T473" s="412">
        <v>75.599999999999994</v>
      </c>
      <c r="U473" s="412">
        <v>79.3</v>
      </c>
      <c r="V473" s="412">
        <v>80.7</v>
      </c>
      <c r="W473" s="412">
        <v>51.5</v>
      </c>
      <c r="X473" s="412">
        <v>65.099999999999994</v>
      </c>
      <c r="Y473" s="412">
        <v>74.5</v>
      </c>
      <c r="Z473" s="413">
        <v>1.7849000400000001</v>
      </c>
      <c r="AA473" s="413">
        <v>6.0709805060520008</v>
      </c>
      <c r="AB473" s="413">
        <v>10.882535543880001</v>
      </c>
      <c r="AC473" s="411">
        <v>340.13</v>
      </c>
      <c r="AD473" s="411">
        <v>609.70000000000005</v>
      </c>
    </row>
    <row r="474" spans="1:30" ht="13.5" hidden="1" customHeight="1" outlineLevel="1">
      <c r="A474" s="410" t="s">
        <v>1406</v>
      </c>
      <c r="B474" s="31" t="s">
        <v>1403</v>
      </c>
      <c r="C474" s="31">
        <v>2</v>
      </c>
      <c r="D474" s="31">
        <v>2</v>
      </c>
      <c r="E474" s="31" t="s">
        <v>204</v>
      </c>
      <c r="F474" s="53">
        <v>1.5</v>
      </c>
      <c r="G474" s="411">
        <v>2932.97</v>
      </c>
      <c r="H474" s="413">
        <v>2.56</v>
      </c>
      <c r="I474" s="413">
        <v>1.28</v>
      </c>
      <c r="J474" s="413">
        <v>3.14</v>
      </c>
      <c r="K474" s="413">
        <v>1.57</v>
      </c>
      <c r="L474" s="413">
        <v>3.76</v>
      </c>
      <c r="M474" s="413">
        <v>1.88</v>
      </c>
      <c r="N474" s="413">
        <v>4.5</v>
      </c>
      <c r="O474" s="413">
        <v>2.25</v>
      </c>
      <c r="P474" s="413">
        <v>40.32</v>
      </c>
      <c r="Q474" s="413">
        <v>20.16</v>
      </c>
      <c r="R474" s="53" t="s">
        <v>193</v>
      </c>
      <c r="S474" s="53" t="s">
        <v>194</v>
      </c>
      <c r="T474" s="412">
        <v>80.84</v>
      </c>
      <c r="U474" s="412">
        <v>82.7</v>
      </c>
      <c r="V474" s="412">
        <v>82.8</v>
      </c>
      <c r="W474" s="412">
        <v>59.9</v>
      </c>
      <c r="X474" s="412">
        <v>73.63</v>
      </c>
      <c r="Y474" s="412">
        <v>81.81</v>
      </c>
      <c r="Z474" s="413">
        <v>2.6847256800000001</v>
      </c>
      <c r="AA474" s="413">
        <v>7.9317535489920008</v>
      </c>
      <c r="AB474" s="413">
        <v>9.2408257905599989</v>
      </c>
      <c r="AC474" s="411">
        <v>295.44</v>
      </c>
      <c r="AD474" s="411">
        <v>344.2</v>
      </c>
    </row>
    <row r="475" spans="1:30" ht="13.5" hidden="1" customHeight="1" outlineLevel="1">
      <c r="A475" s="410" t="s">
        <v>1407</v>
      </c>
      <c r="B475" s="31" t="s">
        <v>1403</v>
      </c>
      <c r="C475" s="31">
        <v>1</v>
      </c>
      <c r="D475" s="31">
        <v>4</v>
      </c>
      <c r="E475" s="31" t="s">
        <v>1408</v>
      </c>
      <c r="F475" s="53">
        <v>0.75</v>
      </c>
      <c r="G475" s="411">
        <v>1462.69</v>
      </c>
      <c r="H475" s="413">
        <v>1.62</v>
      </c>
      <c r="I475" s="413">
        <v>0.81</v>
      </c>
      <c r="J475" s="413">
        <v>1.88</v>
      </c>
      <c r="K475" s="413">
        <v>0.94</v>
      </c>
      <c r="L475" s="413">
        <v>2.16</v>
      </c>
      <c r="M475" s="413">
        <v>1.08</v>
      </c>
      <c r="N475" s="413">
        <v>2.5</v>
      </c>
      <c r="O475" s="413">
        <v>1.25</v>
      </c>
      <c r="P475" s="413">
        <v>23.84</v>
      </c>
      <c r="Q475" s="413">
        <v>11.92</v>
      </c>
      <c r="R475" s="53" t="s">
        <v>202</v>
      </c>
      <c r="S475" s="53" t="s">
        <v>194</v>
      </c>
      <c r="T475" s="412">
        <v>77.757999999999996</v>
      </c>
      <c r="U475" s="412">
        <v>80.25</v>
      </c>
      <c r="V475" s="412">
        <v>80.8</v>
      </c>
      <c r="W475" s="412">
        <v>51.25</v>
      </c>
      <c r="X475" s="412">
        <v>65.22</v>
      </c>
      <c r="Y475" s="412">
        <v>74.67</v>
      </c>
      <c r="Z475" s="413">
        <v>2.6921013</v>
      </c>
      <c r="AA475" s="413">
        <v>10.18610368881</v>
      </c>
      <c r="AB475" s="413">
        <v>14.628878464200001</v>
      </c>
      <c r="AC475" s="411">
        <v>378.37</v>
      </c>
      <c r="AD475" s="411">
        <v>543.4</v>
      </c>
    </row>
    <row r="476" spans="1:30" ht="13.5" hidden="1" customHeight="1" outlineLevel="1">
      <c r="A476" s="410" t="s">
        <v>1409</v>
      </c>
      <c r="B476" s="31" t="s">
        <v>1403</v>
      </c>
      <c r="C476" s="31">
        <v>1.5</v>
      </c>
      <c r="D476" s="31">
        <v>4</v>
      </c>
      <c r="E476" s="31" t="s">
        <v>204</v>
      </c>
      <c r="F476" s="53">
        <v>1</v>
      </c>
      <c r="G476" s="411">
        <v>1461.4</v>
      </c>
      <c r="H476" s="413">
        <v>2.2799999999999998</v>
      </c>
      <c r="I476" s="413">
        <v>1.1399999999999999</v>
      </c>
      <c r="J476" s="413">
        <v>2.6</v>
      </c>
      <c r="K476" s="413">
        <v>1.3</v>
      </c>
      <c r="L476" s="413">
        <v>2.96</v>
      </c>
      <c r="M476" s="413">
        <v>1.48</v>
      </c>
      <c r="N476" s="413">
        <v>3.4</v>
      </c>
      <c r="O476" s="413">
        <v>1.7</v>
      </c>
      <c r="P476" s="413">
        <v>33.92</v>
      </c>
      <c r="Q476" s="413">
        <v>16.96</v>
      </c>
      <c r="R476" s="53" t="s">
        <v>2205</v>
      </c>
      <c r="S476" s="53" t="s">
        <v>194</v>
      </c>
      <c r="T476" s="412">
        <v>79.319999999999993</v>
      </c>
      <c r="U476" s="412">
        <v>81.92</v>
      </c>
      <c r="V476" s="412">
        <v>82.5</v>
      </c>
      <c r="W476" s="412">
        <v>49.66</v>
      </c>
      <c r="X476" s="412">
        <v>69.67</v>
      </c>
      <c r="Y476" s="412">
        <v>73.349999999999994</v>
      </c>
      <c r="Z476" s="413">
        <v>3.5919269400000005</v>
      </c>
      <c r="AA476" s="413">
        <v>15.727252106790001</v>
      </c>
      <c r="AB476" s="413">
        <v>21.183389128650003</v>
      </c>
      <c r="AC476" s="411">
        <v>437.85</v>
      </c>
      <c r="AD476" s="411">
        <v>589.75</v>
      </c>
    </row>
    <row r="477" spans="1:30" ht="13.5" hidden="1" customHeight="1" outlineLevel="1">
      <c r="A477" s="410" t="s">
        <v>1410</v>
      </c>
      <c r="B477" s="31" t="s">
        <v>1403</v>
      </c>
      <c r="C477" s="31">
        <v>2</v>
      </c>
      <c r="D477" s="31">
        <v>4</v>
      </c>
      <c r="E477" s="31" t="s">
        <v>204</v>
      </c>
      <c r="F477" s="53">
        <v>1.5</v>
      </c>
      <c r="G477" s="411">
        <v>1455.78</v>
      </c>
      <c r="H477" s="413">
        <v>3.06</v>
      </c>
      <c r="I477" s="413">
        <v>1.53</v>
      </c>
      <c r="J477" s="413">
        <v>3.58</v>
      </c>
      <c r="K477" s="413">
        <v>1.79</v>
      </c>
      <c r="L477" s="413">
        <v>4.12</v>
      </c>
      <c r="M477" s="413">
        <v>2.06</v>
      </c>
      <c r="N477" s="413">
        <v>4.8600000000000003</v>
      </c>
      <c r="O477" s="413">
        <v>2.4300000000000002</v>
      </c>
      <c r="P477" s="413">
        <v>45.08</v>
      </c>
      <c r="Q477" s="413">
        <v>22.54</v>
      </c>
      <c r="R477" s="53" t="s">
        <v>202</v>
      </c>
      <c r="S477" s="53" t="s">
        <v>194</v>
      </c>
      <c r="T477" s="412">
        <v>82.33</v>
      </c>
      <c r="U477" s="412">
        <v>84.24</v>
      </c>
      <c r="V477" s="412">
        <v>84.2</v>
      </c>
      <c r="W477" s="412">
        <v>53.44</v>
      </c>
      <c r="X477" s="412">
        <v>67.75</v>
      </c>
      <c r="Y477" s="412">
        <v>77.12</v>
      </c>
      <c r="Z477" s="413">
        <v>5.4137050800000006</v>
      </c>
      <c r="AA477" s="413">
        <v>20.541762555552001</v>
      </c>
      <c r="AB477" s="413">
        <v>27.402551003436002</v>
      </c>
      <c r="AC477" s="411">
        <v>379.44</v>
      </c>
      <c r="AD477" s="411">
        <v>506.17</v>
      </c>
    </row>
    <row r="478" spans="1:30" ht="13.5" hidden="1" customHeight="1" outlineLevel="1">
      <c r="A478" s="410" t="s">
        <v>1411</v>
      </c>
      <c r="B478" s="31" t="s">
        <v>1403</v>
      </c>
      <c r="C478" s="31">
        <v>1</v>
      </c>
      <c r="D478" s="31">
        <v>6</v>
      </c>
      <c r="E478" s="31" t="s">
        <v>204</v>
      </c>
      <c r="F478" s="53">
        <v>0.75</v>
      </c>
      <c r="G478" s="411">
        <v>973</v>
      </c>
      <c r="H478" s="413">
        <v>2.2400000000000002</v>
      </c>
      <c r="I478" s="413">
        <v>1.1200000000000001</v>
      </c>
      <c r="J478" s="413">
        <v>2.34</v>
      </c>
      <c r="K478" s="413">
        <v>1.17</v>
      </c>
      <c r="L478" s="413">
        <v>2.64</v>
      </c>
      <c r="M478" s="413">
        <v>1.32</v>
      </c>
      <c r="N478" s="413">
        <v>2.98</v>
      </c>
      <c r="O478" s="413">
        <v>1.49</v>
      </c>
      <c r="P478" s="413">
        <v>20.6</v>
      </c>
      <c r="Q478" s="413">
        <v>10.3</v>
      </c>
      <c r="R478" s="53" t="s">
        <v>193</v>
      </c>
      <c r="S478" s="53" t="s">
        <v>194</v>
      </c>
      <c r="T478" s="412">
        <v>73.646612080218347</v>
      </c>
      <c r="U478" s="412">
        <v>76.396938412246357</v>
      </c>
      <c r="V478" s="412">
        <v>77</v>
      </c>
      <c r="W478" s="412">
        <v>43.35</v>
      </c>
      <c r="X478" s="412">
        <v>55.84</v>
      </c>
      <c r="Y478" s="412">
        <v>64.97</v>
      </c>
      <c r="Z478" s="413">
        <v>4.0713422399999999</v>
      </c>
      <c r="AA478" s="413">
        <v>12.847865493949922</v>
      </c>
      <c r="AB478" s="413">
        <v>17.975081844498241</v>
      </c>
      <c r="AC478" s="411">
        <v>315.56830000000002</v>
      </c>
      <c r="AD478" s="411">
        <v>441.50259999999997</v>
      </c>
    </row>
    <row r="479" spans="1:30" ht="13.5" hidden="1" customHeight="1" outlineLevel="1">
      <c r="A479" s="410" t="s">
        <v>1412</v>
      </c>
      <c r="B479" s="31" t="s">
        <v>1403</v>
      </c>
      <c r="C479" s="31">
        <v>3</v>
      </c>
      <c r="D479" s="31">
        <v>2</v>
      </c>
      <c r="E479" s="31" t="s">
        <v>212</v>
      </c>
      <c r="F479" s="53">
        <v>2</v>
      </c>
      <c r="G479" s="411">
        <v>2949</v>
      </c>
      <c r="H479" s="413">
        <v>3.2</v>
      </c>
      <c r="I479" s="413">
        <v>1.6</v>
      </c>
      <c r="J479" s="413">
        <v>4.24</v>
      </c>
      <c r="K479" s="413">
        <v>2.12</v>
      </c>
      <c r="L479" s="413">
        <v>5.0199999999999996</v>
      </c>
      <c r="M479" s="413">
        <v>2.5099999999999998</v>
      </c>
      <c r="N479" s="413">
        <v>6.06</v>
      </c>
      <c r="O479" s="413">
        <v>3.03</v>
      </c>
      <c r="P479" s="413">
        <v>65.3</v>
      </c>
      <c r="Q479" s="413">
        <v>32.65</v>
      </c>
      <c r="R479" s="53" t="s">
        <v>2205</v>
      </c>
      <c r="S479" s="53" t="s">
        <v>989</v>
      </c>
      <c r="T479" s="412">
        <v>81.346399108138229</v>
      </c>
      <c r="U479" s="412">
        <v>83.571081382385728</v>
      </c>
      <c r="V479" s="412">
        <v>84.2</v>
      </c>
      <c r="W479" s="412">
        <v>59.94</v>
      </c>
      <c r="X479" s="412">
        <v>72.3</v>
      </c>
      <c r="Y479" s="412">
        <v>79.2</v>
      </c>
      <c r="Z479" s="413">
        <v>3.5624244600000003</v>
      </c>
      <c r="AA479" s="413">
        <v>11.446962240000001</v>
      </c>
      <c r="AB479" s="413">
        <v>20.430467400000001</v>
      </c>
      <c r="AC479" s="411">
        <v>321.32505175983437</v>
      </c>
      <c r="AD479" s="411">
        <v>573.49896480331267</v>
      </c>
    </row>
    <row r="480" spans="1:30" ht="13.5" hidden="1" customHeight="1" outlineLevel="1">
      <c r="A480" s="410" t="s">
        <v>1413</v>
      </c>
      <c r="B480" s="31" t="s">
        <v>1403</v>
      </c>
      <c r="C480" s="31">
        <v>5</v>
      </c>
      <c r="D480" s="31">
        <v>2</v>
      </c>
      <c r="E480" s="31" t="s">
        <v>215</v>
      </c>
      <c r="F480" s="53">
        <v>3</v>
      </c>
      <c r="G480" s="411">
        <v>2945</v>
      </c>
      <c r="H480" s="413">
        <v>4.2</v>
      </c>
      <c r="I480" s="413">
        <v>2.1</v>
      </c>
      <c r="J480" s="413">
        <v>5.66</v>
      </c>
      <c r="K480" s="413">
        <v>2.83</v>
      </c>
      <c r="L480" s="413">
        <v>7.02</v>
      </c>
      <c r="M480" s="413">
        <v>3.51</v>
      </c>
      <c r="N480" s="413">
        <v>8.6199999999999992</v>
      </c>
      <c r="O480" s="413">
        <v>4.3099999999999996</v>
      </c>
      <c r="P480" s="413">
        <v>90</v>
      </c>
      <c r="Q480" s="413">
        <v>45</v>
      </c>
      <c r="R480" s="53" t="s">
        <v>202</v>
      </c>
      <c r="S480" s="53" t="s">
        <v>989</v>
      </c>
      <c r="T480" s="412">
        <v>83.882055806771817</v>
      </c>
      <c r="U480" s="412">
        <v>85.606308591595905</v>
      </c>
      <c r="V480" s="412">
        <v>85.9</v>
      </c>
      <c r="W480" s="412">
        <v>64.400000000000006</v>
      </c>
      <c r="X480" s="412">
        <v>76.3</v>
      </c>
      <c r="Y480" s="412">
        <v>82.7</v>
      </c>
      <c r="Z480" s="413">
        <v>5.3473245</v>
      </c>
      <c r="AA480" s="413">
        <v>16.986052860000001</v>
      </c>
      <c r="AB480" s="413">
        <v>31.5676536</v>
      </c>
      <c r="AC480" s="411">
        <v>317.65517241379308</v>
      </c>
      <c r="AD480" s="411">
        <v>590.34482758620686</v>
      </c>
    </row>
    <row r="481" spans="1:30" ht="13.5" hidden="1" customHeight="1" outlineLevel="1">
      <c r="A481" s="410" t="s">
        <v>1414</v>
      </c>
      <c r="B481" s="31" t="s">
        <v>1403</v>
      </c>
      <c r="C481" s="31">
        <v>3</v>
      </c>
      <c r="D481" s="31">
        <v>4</v>
      </c>
      <c r="E481" s="31" t="s">
        <v>212</v>
      </c>
      <c r="F481" s="53">
        <v>2</v>
      </c>
      <c r="G481" s="411">
        <v>1475</v>
      </c>
      <c r="H481" s="413">
        <v>3.96</v>
      </c>
      <c r="I481" s="413">
        <v>1.98</v>
      </c>
      <c r="J481" s="413">
        <v>4.8</v>
      </c>
      <c r="K481" s="413">
        <v>2.4</v>
      </c>
      <c r="L481" s="413">
        <v>5.74</v>
      </c>
      <c r="M481" s="413">
        <v>2.87</v>
      </c>
      <c r="N481" s="413">
        <v>6.6</v>
      </c>
      <c r="O481" s="413">
        <v>3.3</v>
      </c>
      <c r="P481" s="413">
        <v>65.48</v>
      </c>
      <c r="Q481" s="413">
        <v>32.74</v>
      </c>
      <c r="R481" s="53" t="s">
        <v>2205</v>
      </c>
      <c r="S481" s="53" t="s">
        <v>989</v>
      </c>
      <c r="T481" s="412">
        <v>80.852527096406149</v>
      </c>
      <c r="U481" s="412">
        <v>83.956999429549327</v>
      </c>
      <c r="V481" s="412">
        <v>85.3</v>
      </c>
      <c r="W481" s="412">
        <v>53.87</v>
      </c>
      <c r="X481" s="412">
        <v>65.12</v>
      </c>
      <c r="Y481" s="412">
        <v>74.3</v>
      </c>
      <c r="Z481" s="413">
        <v>7.1100976800000009</v>
      </c>
      <c r="AA481" s="413">
        <v>24.147779880000002</v>
      </c>
      <c r="AB481" s="413">
        <v>47.130211800000005</v>
      </c>
      <c r="AC481" s="411">
        <v>339.62655601659753</v>
      </c>
      <c r="AD481" s="411">
        <v>662.86307053941914</v>
      </c>
    </row>
    <row r="482" spans="1:30" ht="13.5" hidden="1" customHeight="1" outlineLevel="1">
      <c r="A482" s="410" t="s">
        <v>1415</v>
      </c>
      <c r="B482" s="31" t="s">
        <v>1403</v>
      </c>
      <c r="C482" s="31">
        <v>5</v>
      </c>
      <c r="D482" s="31">
        <v>4</v>
      </c>
      <c r="E482" s="31" t="s">
        <v>215</v>
      </c>
      <c r="F482" s="53">
        <v>3</v>
      </c>
      <c r="G482" s="411">
        <v>1471</v>
      </c>
      <c r="H482" s="413">
        <v>6.16</v>
      </c>
      <c r="I482" s="413">
        <v>3.08</v>
      </c>
      <c r="J482" s="413">
        <v>7.26</v>
      </c>
      <c r="K482" s="413">
        <v>3.63</v>
      </c>
      <c r="L482" s="413">
        <v>8.3800000000000008</v>
      </c>
      <c r="M482" s="413">
        <v>4.1900000000000004</v>
      </c>
      <c r="N482" s="413">
        <v>10.06</v>
      </c>
      <c r="O482" s="413">
        <v>5.03</v>
      </c>
      <c r="P482" s="413">
        <v>97.4</v>
      </c>
      <c r="Q482" s="413">
        <v>48.7</v>
      </c>
      <c r="R482" s="53" t="s">
        <v>2205</v>
      </c>
      <c r="S482" s="53" t="s">
        <v>989</v>
      </c>
      <c r="T482" s="412">
        <v>84.360399777901179</v>
      </c>
      <c r="U482" s="412">
        <v>86.430416435313717</v>
      </c>
      <c r="V482" s="412">
        <v>86.7</v>
      </c>
      <c r="W482" s="412">
        <v>50.79</v>
      </c>
      <c r="X482" s="412">
        <v>64.3</v>
      </c>
      <c r="Y482" s="412">
        <v>71.3</v>
      </c>
      <c r="Z482" s="413">
        <v>10.709400240000001</v>
      </c>
      <c r="AA482" s="413">
        <v>39.503820720000007</v>
      </c>
      <c r="AB482" s="413">
        <v>54.4689537</v>
      </c>
      <c r="AC482" s="411">
        <v>368.87052341597803</v>
      </c>
      <c r="AD482" s="411">
        <v>508.60881542699724</v>
      </c>
    </row>
    <row r="483" spans="1:30" ht="13.5" hidden="1" customHeight="1" outlineLevel="1">
      <c r="A483" s="410" t="s">
        <v>1416</v>
      </c>
      <c r="B483" s="31" t="s">
        <v>1403</v>
      </c>
      <c r="C483" s="31">
        <v>1.5</v>
      </c>
      <c r="D483" s="31">
        <v>6</v>
      </c>
      <c r="E483" s="31" t="s">
        <v>212</v>
      </c>
      <c r="F483" s="53">
        <v>1</v>
      </c>
      <c r="G483" s="411">
        <v>976</v>
      </c>
      <c r="H483" s="413">
        <v>3</v>
      </c>
      <c r="I483" s="413">
        <v>1.5</v>
      </c>
      <c r="J483" s="413">
        <v>3.44</v>
      </c>
      <c r="K483" s="413">
        <v>1.72</v>
      </c>
      <c r="L483" s="413">
        <v>3.82</v>
      </c>
      <c r="M483" s="413">
        <v>1.91</v>
      </c>
      <c r="N483" s="413">
        <v>4.32</v>
      </c>
      <c r="O483" s="413">
        <v>2.16</v>
      </c>
      <c r="P483" s="413">
        <v>28.72</v>
      </c>
      <c r="Q483" s="413">
        <v>14.36</v>
      </c>
      <c r="R483" s="53" t="s">
        <v>193</v>
      </c>
      <c r="S483" s="53" t="s">
        <v>194</v>
      </c>
      <c r="T483" s="412">
        <v>74.900000000000006</v>
      </c>
      <c r="U483" s="412">
        <v>77.900000000000006</v>
      </c>
      <c r="V483" s="412">
        <v>78.900000000000006</v>
      </c>
      <c r="W483" s="412">
        <v>38.200000000000003</v>
      </c>
      <c r="X483" s="412">
        <v>49.4</v>
      </c>
      <c r="Y483" s="412">
        <v>57.6</v>
      </c>
      <c r="Z483" s="413">
        <v>5.4</v>
      </c>
      <c r="AA483" s="413">
        <v>16.100000000000001</v>
      </c>
      <c r="AB483" s="413">
        <v>27.9</v>
      </c>
      <c r="AC483" s="411">
        <v>299</v>
      </c>
      <c r="AD483" s="411">
        <v>518</v>
      </c>
    </row>
    <row r="484" spans="1:30" ht="13.5" hidden="1" customHeight="1" outlineLevel="1">
      <c r="A484" s="410" t="s">
        <v>1417</v>
      </c>
      <c r="B484" s="31" t="s">
        <v>1403</v>
      </c>
      <c r="C484" s="31">
        <v>2</v>
      </c>
      <c r="D484" s="31">
        <v>6</v>
      </c>
      <c r="E484" s="31" t="s">
        <v>215</v>
      </c>
      <c r="F484" s="53">
        <v>1.5</v>
      </c>
      <c r="G484" s="411">
        <v>967</v>
      </c>
      <c r="H484" s="413">
        <v>3.94</v>
      </c>
      <c r="I484" s="413">
        <v>1.97</v>
      </c>
      <c r="J484" s="413">
        <v>4.5599999999999996</v>
      </c>
      <c r="K484" s="413">
        <v>2.2799999999999998</v>
      </c>
      <c r="L484" s="413">
        <v>5.18</v>
      </c>
      <c r="M484" s="413">
        <v>2.59</v>
      </c>
      <c r="N484" s="413">
        <v>5.96</v>
      </c>
      <c r="O484" s="413">
        <v>2.98</v>
      </c>
      <c r="P484" s="413">
        <v>35.78</v>
      </c>
      <c r="Q484" s="413">
        <v>17.89</v>
      </c>
      <c r="R484" s="53" t="s">
        <v>210</v>
      </c>
      <c r="S484" s="53" t="s">
        <v>194</v>
      </c>
      <c r="T484" s="412">
        <v>78.8</v>
      </c>
      <c r="U484" s="412">
        <v>80.8</v>
      </c>
      <c r="V484" s="412">
        <v>81.099999999999994</v>
      </c>
      <c r="W484" s="412">
        <v>41.5</v>
      </c>
      <c r="X484" s="412">
        <v>53.5</v>
      </c>
      <c r="Y484" s="412">
        <v>61.8</v>
      </c>
      <c r="Z484" s="413">
        <v>8.1</v>
      </c>
      <c r="AA484" s="413">
        <v>21.1</v>
      </c>
      <c r="AB484" s="413">
        <v>30.7</v>
      </c>
      <c r="AC484" s="411">
        <v>260</v>
      </c>
      <c r="AD484" s="411">
        <v>377</v>
      </c>
    </row>
    <row r="485" spans="1:30" ht="13.5" hidden="1" customHeight="1" outlineLevel="1">
      <c r="A485" s="410" t="s">
        <v>1418</v>
      </c>
      <c r="B485" s="31" t="s">
        <v>1403</v>
      </c>
      <c r="C485" s="31">
        <v>3</v>
      </c>
      <c r="D485" s="31">
        <v>2</v>
      </c>
      <c r="E485" s="31" t="s">
        <v>1268</v>
      </c>
      <c r="F485" s="53">
        <v>2</v>
      </c>
      <c r="G485" s="411">
        <v>2949</v>
      </c>
      <c r="H485" s="413">
        <v>3.2</v>
      </c>
      <c r="I485" s="413">
        <v>1.6</v>
      </c>
      <c r="J485" s="413">
        <v>4.24</v>
      </c>
      <c r="K485" s="413">
        <v>2.12</v>
      </c>
      <c r="L485" s="413">
        <v>5.0199999999999996</v>
      </c>
      <c r="M485" s="413">
        <v>2.5099999999999998</v>
      </c>
      <c r="N485" s="413">
        <v>6.06</v>
      </c>
      <c r="O485" s="413">
        <v>3.03</v>
      </c>
      <c r="P485" s="413">
        <v>65.3</v>
      </c>
      <c r="Q485" s="413">
        <v>32.65</v>
      </c>
      <c r="R485" s="53" t="s">
        <v>2205</v>
      </c>
      <c r="S485" s="53" t="s">
        <v>989</v>
      </c>
      <c r="T485" s="412">
        <v>81.346399108138229</v>
      </c>
      <c r="U485" s="412">
        <v>83.571081382385728</v>
      </c>
      <c r="V485" s="412">
        <v>84.2</v>
      </c>
      <c r="W485" s="412">
        <v>59.94</v>
      </c>
      <c r="X485" s="412">
        <v>72.3</v>
      </c>
      <c r="Y485" s="412">
        <v>79.2</v>
      </c>
      <c r="Z485" s="413">
        <v>3.5624244600000003</v>
      </c>
      <c r="AA485" s="413">
        <v>11.446962240000001</v>
      </c>
      <c r="AB485" s="413">
        <v>20.430467400000001</v>
      </c>
      <c r="AC485" s="411">
        <v>321.32505175983437</v>
      </c>
      <c r="AD485" s="411">
        <v>573.49896480331267</v>
      </c>
    </row>
    <row r="486" spans="1:30" ht="13.5" hidden="1" customHeight="1" outlineLevel="1">
      <c r="A486" s="410" t="s">
        <v>1419</v>
      </c>
      <c r="B486" s="31" t="s">
        <v>1403</v>
      </c>
      <c r="C486" s="31">
        <v>5</v>
      </c>
      <c r="D486" s="31">
        <v>2</v>
      </c>
      <c r="E486" s="31" t="s">
        <v>1270</v>
      </c>
      <c r="F486" s="53">
        <v>3</v>
      </c>
      <c r="G486" s="411">
        <v>2945</v>
      </c>
      <c r="H486" s="413">
        <v>4.2</v>
      </c>
      <c r="I486" s="413">
        <v>2.1</v>
      </c>
      <c r="J486" s="413">
        <v>5.66</v>
      </c>
      <c r="K486" s="413">
        <v>2.83</v>
      </c>
      <c r="L486" s="413">
        <v>7.02</v>
      </c>
      <c r="M486" s="413">
        <v>3.51</v>
      </c>
      <c r="N486" s="413">
        <v>8.6199999999999992</v>
      </c>
      <c r="O486" s="413">
        <v>4.3099999999999996</v>
      </c>
      <c r="P486" s="413">
        <v>90</v>
      </c>
      <c r="Q486" s="413">
        <v>45</v>
      </c>
      <c r="R486" s="53" t="s">
        <v>202</v>
      </c>
      <c r="S486" s="53" t="s">
        <v>989</v>
      </c>
      <c r="T486" s="412">
        <v>83.882055806771817</v>
      </c>
      <c r="U486" s="412">
        <v>85.606308591595905</v>
      </c>
      <c r="V486" s="412">
        <v>85.9</v>
      </c>
      <c r="W486" s="412">
        <v>64.400000000000006</v>
      </c>
      <c r="X486" s="412">
        <v>76.3</v>
      </c>
      <c r="Y486" s="412">
        <v>82.7</v>
      </c>
      <c r="Z486" s="413">
        <v>5.3473245</v>
      </c>
      <c r="AA486" s="413">
        <v>16.986052860000001</v>
      </c>
      <c r="AB486" s="413">
        <v>31.5676536</v>
      </c>
      <c r="AC486" s="411">
        <v>317.65517241379308</v>
      </c>
      <c r="AD486" s="411">
        <v>590.34482758620686</v>
      </c>
    </row>
    <row r="487" spans="1:30" ht="13.5" hidden="1" customHeight="1" outlineLevel="1">
      <c r="A487" s="410" t="s">
        <v>1420</v>
      </c>
      <c r="B487" s="31" t="s">
        <v>1403</v>
      </c>
      <c r="C487" s="31">
        <v>3</v>
      </c>
      <c r="D487" s="31">
        <v>4</v>
      </c>
      <c r="E487" s="31" t="s">
        <v>1268</v>
      </c>
      <c r="F487" s="53">
        <v>2</v>
      </c>
      <c r="G487" s="411">
        <v>1475</v>
      </c>
      <c r="H487" s="413">
        <v>3.96</v>
      </c>
      <c r="I487" s="413">
        <v>1.98</v>
      </c>
      <c r="J487" s="413">
        <v>4.8</v>
      </c>
      <c r="K487" s="413">
        <v>2.4</v>
      </c>
      <c r="L487" s="413">
        <v>5.74</v>
      </c>
      <c r="M487" s="413">
        <v>2.87</v>
      </c>
      <c r="N487" s="413">
        <v>6.6</v>
      </c>
      <c r="O487" s="413">
        <v>3.3</v>
      </c>
      <c r="P487" s="413">
        <v>65.48</v>
      </c>
      <c r="Q487" s="413">
        <v>32.74</v>
      </c>
      <c r="R487" s="53" t="s">
        <v>2205</v>
      </c>
      <c r="S487" s="53" t="s">
        <v>989</v>
      </c>
      <c r="T487" s="412">
        <v>80.852527096406149</v>
      </c>
      <c r="U487" s="412">
        <v>83.956999429549327</v>
      </c>
      <c r="V487" s="412">
        <v>85.3</v>
      </c>
      <c r="W487" s="412">
        <v>53.87</v>
      </c>
      <c r="X487" s="412">
        <v>65.12</v>
      </c>
      <c r="Y487" s="412">
        <v>74.3</v>
      </c>
      <c r="Z487" s="413">
        <v>7.1100976800000009</v>
      </c>
      <c r="AA487" s="413">
        <v>24.147779880000002</v>
      </c>
      <c r="AB487" s="413">
        <v>47.130211800000005</v>
      </c>
      <c r="AC487" s="411">
        <v>339.62655601659753</v>
      </c>
      <c r="AD487" s="411">
        <v>662.86307053941914</v>
      </c>
    </row>
    <row r="488" spans="1:30" ht="13.5" hidden="1" customHeight="1" outlineLevel="1">
      <c r="A488" s="410" t="s">
        <v>1421</v>
      </c>
      <c r="B488" s="31" t="s">
        <v>1403</v>
      </c>
      <c r="C488" s="31">
        <v>5</v>
      </c>
      <c r="D488" s="31">
        <v>4</v>
      </c>
      <c r="E488" s="31" t="s">
        <v>1270</v>
      </c>
      <c r="F488" s="53">
        <v>3</v>
      </c>
      <c r="G488" s="411">
        <v>1471</v>
      </c>
      <c r="H488" s="413">
        <v>6.16</v>
      </c>
      <c r="I488" s="413">
        <v>3.08</v>
      </c>
      <c r="J488" s="413">
        <v>7.26</v>
      </c>
      <c r="K488" s="413">
        <v>3.63</v>
      </c>
      <c r="L488" s="413">
        <v>8.3800000000000008</v>
      </c>
      <c r="M488" s="413">
        <v>4.1900000000000004</v>
      </c>
      <c r="N488" s="413">
        <v>10.06</v>
      </c>
      <c r="O488" s="413">
        <v>5.03</v>
      </c>
      <c r="P488" s="413">
        <v>97.4</v>
      </c>
      <c r="Q488" s="413">
        <v>48.7</v>
      </c>
      <c r="R488" s="53" t="s">
        <v>2205</v>
      </c>
      <c r="S488" s="53" t="s">
        <v>989</v>
      </c>
      <c r="T488" s="412">
        <v>84.360399777901179</v>
      </c>
      <c r="U488" s="412">
        <v>86.430416435313717</v>
      </c>
      <c r="V488" s="412">
        <v>86.7</v>
      </c>
      <c r="W488" s="412">
        <v>50.79</v>
      </c>
      <c r="X488" s="412">
        <v>64.3</v>
      </c>
      <c r="Y488" s="412">
        <v>71.3</v>
      </c>
      <c r="Z488" s="413">
        <v>10.709400240000001</v>
      </c>
      <c r="AA488" s="413">
        <v>39.503820720000007</v>
      </c>
      <c r="AB488" s="413">
        <v>54.4689537</v>
      </c>
      <c r="AC488" s="411">
        <v>368.87052341597803</v>
      </c>
      <c r="AD488" s="411">
        <v>508.60881542699724</v>
      </c>
    </row>
    <row r="489" spans="1:30" ht="13.5" hidden="1" customHeight="1" outlineLevel="1">
      <c r="A489" s="410" t="s">
        <v>1422</v>
      </c>
      <c r="B489" s="31" t="s">
        <v>1403</v>
      </c>
      <c r="C489" s="31">
        <v>7.5</v>
      </c>
      <c r="D489" s="31">
        <v>2</v>
      </c>
      <c r="E489" s="31" t="s">
        <v>221</v>
      </c>
      <c r="F489" s="53">
        <v>5</v>
      </c>
      <c r="G489" s="411">
        <v>2948</v>
      </c>
      <c r="H489" s="413">
        <v>6.2</v>
      </c>
      <c r="I489" s="413">
        <v>3.1</v>
      </c>
      <c r="J489" s="413">
        <v>8.66</v>
      </c>
      <c r="K489" s="413">
        <v>4.33</v>
      </c>
      <c r="L489" s="413">
        <v>10.96</v>
      </c>
      <c r="M489" s="413">
        <v>5.48</v>
      </c>
      <c r="N489" s="413">
        <v>13.6</v>
      </c>
      <c r="O489" s="413">
        <v>6.8</v>
      </c>
      <c r="P489" s="413">
        <v>128</v>
      </c>
      <c r="Q489" s="413">
        <v>64</v>
      </c>
      <c r="R489" s="53" t="s">
        <v>210</v>
      </c>
      <c r="S489" s="53" t="s">
        <v>989</v>
      </c>
      <c r="T489" s="412">
        <v>87.422126780471899</v>
      </c>
      <c r="U489" s="412">
        <v>88.072034359030127</v>
      </c>
      <c r="V489" s="412">
        <v>87.9</v>
      </c>
      <c r="W489" s="412">
        <v>72.599999999999994</v>
      </c>
      <c r="X489" s="412">
        <v>83.12</v>
      </c>
      <c r="Y489" s="412">
        <v>88.1</v>
      </c>
      <c r="Z489" s="413">
        <v>8.93</v>
      </c>
      <c r="AA489" s="413">
        <v>24.021699999999999</v>
      </c>
      <c r="AB489" s="413">
        <v>36.255800000000001</v>
      </c>
      <c r="AC489" s="411">
        <v>269</v>
      </c>
      <c r="AD489" s="411">
        <v>406</v>
      </c>
    </row>
    <row r="490" spans="1:30" ht="13.5" hidden="1" customHeight="1" outlineLevel="1">
      <c r="A490" s="410" t="s">
        <v>1423</v>
      </c>
      <c r="B490" s="31" t="s">
        <v>1403</v>
      </c>
      <c r="C490" s="31">
        <v>10</v>
      </c>
      <c r="D490" s="31">
        <v>2</v>
      </c>
      <c r="E490" s="31" t="s">
        <v>224</v>
      </c>
      <c r="F490" s="53">
        <v>7.5</v>
      </c>
      <c r="G490" s="411">
        <v>2933</v>
      </c>
      <c r="H490" s="413">
        <v>8.44</v>
      </c>
      <c r="I490" s="413">
        <v>4.22</v>
      </c>
      <c r="J490" s="413">
        <v>12.34</v>
      </c>
      <c r="K490" s="413">
        <v>6.17</v>
      </c>
      <c r="L490" s="413">
        <v>15.98</v>
      </c>
      <c r="M490" s="413">
        <v>7.99</v>
      </c>
      <c r="N490" s="413">
        <v>20.2</v>
      </c>
      <c r="O490" s="413">
        <v>10.1</v>
      </c>
      <c r="P490" s="413">
        <v>168</v>
      </c>
      <c r="Q490" s="413">
        <v>84</v>
      </c>
      <c r="R490" s="53" t="s">
        <v>210</v>
      </c>
      <c r="S490" s="53" t="s">
        <v>989</v>
      </c>
      <c r="T490" s="412">
        <v>89.783387835186403</v>
      </c>
      <c r="U490" s="412">
        <v>89.773664704599966</v>
      </c>
      <c r="V490" s="412">
        <v>89.2</v>
      </c>
      <c r="W490" s="412">
        <v>75.400000000000006</v>
      </c>
      <c r="X490" s="412">
        <v>84.85</v>
      </c>
      <c r="Y490" s="412">
        <v>89</v>
      </c>
      <c r="Z490" s="413">
        <v>13.48</v>
      </c>
      <c r="AA490" s="413">
        <v>31.678000000000001</v>
      </c>
      <c r="AB490" s="413">
        <v>53.92</v>
      </c>
      <c r="AC490" s="411">
        <v>235</v>
      </c>
      <c r="AD490" s="411">
        <v>400</v>
      </c>
    </row>
    <row r="491" spans="1:30" ht="13.5" hidden="1" customHeight="1" outlineLevel="1">
      <c r="A491" s="410" t="s">
        <v>1424</v>
      </c>
      <c r="B491" s="31" t="s">
        <v>1403</v>
      </c>
      <c r="C491" s="31">
        <v>7.5</v>
      </c>
      <c r="D491" s="31">
        <v>4</v>
      </c>
      <c r="E491" s="31" t="s">
        <v>221</v>
      </c>
      <c r="F491" s="53">
        <v>5</v>
      </c>
      <c r="G491" s="411">
        <v>1473</v>
      </c>
      <c r="H491" s="413">
        <v>8.24</v>
      </c>
      <c r="I491" s="413">
        <v>4.12</v>
      </c>
      <c r="J491" s="413">
        <v>10.32</v>
      </c>
      <c r="K491" s="413">
        <v>5.16</v>
      </c>
      <c r="L491" s="413">
        <v>12.4</v>
      </c>
      <c r="M491" s="413">
        <v>6.2</v>
      </c>
      <c r="N491" s="413">
        <v>14.86</v>
      </c>
      <c r="O491" s="413">
        <v>7.43</v>
      </c>
      <c r="P491" s="413">
        <v>134</v>
      </c>
      <c r="Q491" s="413">
        <v>67</v>
      </c>
      <c r="R491" s="53" t="s">
        <v>210</v>
      </c>
      <c r="S491" s="53" t="s">
        <v>989</v>
      </c>
      <c r="T491" s="412">
        <v>86.846093750000009</v>
      </c>
      <c r="U491" s="412">
        <v>88.20815972222222</v>
      </c>
      <c r="V491" s="412">
        <v>88.4</v>
      </c>
      <c r="W491" s="412">
        <v>57.55</v>
      </c>
      <c r="X491" s="412">
        <v>70.81</v>
      </c>
      <c r="Y491" s="412">
        <v>78.569999999999993</v>
      </c>
      <c r="Z491" s="413">
        <v>17.829999999999998</v>
      </c>
      <c r="AA491" s="413">
        <v>51.172099999999993</v>
      </c>
      <c r="AB491" s="413">
        <v>60.8003</v>
      </c>
      <c r="AC491" s="411">
        <v>287</v>
      </c>
      <c r="AD491" s="411">
        <v>341</v>
      </c>
    </row>
    <row r="492" spans="1:30" ht="13.5" hidden="1" customHeight="1" outlineLevel="1">
      <c r="A492" s="410" t="s">
        <v>1425</v>
      </c>
      <c r="B492" s="31" t="s">
        <v>1403</v>
      </c>
      <c r="C492" s="31">
        <v>10</v>
      </c>
      <c r="D492" s="31">
        <v>4</v>
      </c>
      <c r="E492" s="31" t="s">
        <v>224</v>
      </c>
      <c r="F492" s="53">
        <v>7.5</v>
      </c>
      <c r="G492" s="411">
        <v>1467</v>
      </c>
      <c r="H492" s="413">
        <v>16.579999999999998</v>
      </c>
      <c r="I492" s="413">
        <v>8.2899999999999991</v>
      </c>
      <c r="J492" s="413">
        <v>18.079999999999998</v>
      </c>
      <c r="K492" s="413">
        <v>9.0399999999999991</v>
      </c>
      <c r="L492" s="413">
        <v>20.84</v>
      </c>
      <c r="M492" s="413">
        <v>10.42</v>
      </c>
      <c r="N492" s="413">
        <v>24.88</v>
      </c>
      <c r="O492" s="413">
        <v>12.44</v>
      </c>
      <c r="P492" s="413">
        <v>164</v>
      </c>
      <c r="Q492" s="413">
        <v>82</v>
      </c>
      <c r="R492" s="53" t="s">
        <v>193</v>
      </c>
      <c r="S492" s="53" t="s">
        <v>989</v>
      </c>
      <c r="T492" s="412">
        <v>88.183865656898249</v>
      </c>
      <c r="U492" s="412">
        <v>89.659005597629232</v>
      </c>
      <c r="V492" s="412">
        <v>89.6</v>
      </c>
      <c r="W492" s="412">
        <v>49.8</v>
      </c>
      <c r="X492" s="412">
        <v>63.76</v>
      </c>
      <c r="Y492" s="412">
        <v>71.260000000000005</v>
      </c>
      <c r="Z492" s="413">
        <v>26.86</v>
      </c>
      <c r="AA492" s="413">
        <v>62.583800000000004</v>
      </c>
      <c r="AB492" s="413">
        <v>134.30000000000001</v>
      </c>
      <c r="AC492" s="411">
        <v>233</v>
      </c>
      <c r="AD492" s="411">
        <v>500</v>
      </c>
    </row>
    <row r="493" spans="1:30" ht="13.5" hidden="1" customHeight="1" outlineLevel="1">
      <c r="A493" s="410" t="s">
        <v>1426</v>
      </c>
      <c r="B493" s="31" t="s">
        <v>1403</v>
      </c>
      <c r="C493" s="31">
        <v>3</v>
      </c>
      <c r="D493" s="31">
        <v>6</v>
      </c>
      <c r="E493" s="31" t="s">
        <v>221</v>
      </c>
      <c r="F493" s="53">
        <v>2</v>
      </c>
      <c r="G493" s="411">
        <v>982</v>
      </c>
      <c r="H493" s="413">
        <v>5.34</v>
      </c>
      <c r="I493" s="413">
        <v>2.67</v>
      </c>
      <c r="J493" s="413">
        <v>5.98</v>
      </c>
      <c r="K493" s="413">
        <v>2.99</v>
      </c>
      <c r="L493" s="413">
        <v>6.66</v>
      </c>
      <c r="M493" s="413">
        <v>3.33</v>
      </c>
      <c r="N493" s="413">
        <v>7.52</v>
      </c>
      <c r="O493" s="413">
        <v>3.76</v>
      </c>
      <c r="P493" s="413">
        <v>63.14</v>
      </c>
      <c r="Q493" s="413">
        <v>31.57</v>
      </c>
      <c r="R493" s="53" t="s">
        <v>202</v>
      </c>
      <c r="S493" s="53" t="s">
        <v>194</v>
      </c>
      <c r="T493" s="412">
        <v>79.099999999999994</v>
      </c>
      <c r="U493" s="412">
        <v>81.7</v>
      </c>
      <c r="V493" s="412">
        <v>82.5</v>
      </c>
      <c r="W493" s="412">
        <v>41.9</v>
      </c>
      <c r="X493" s="412">
        <v>54.8</v>
      </c>
      <c r="Y493" s="412">
        <v>64.099999999999994</v>
      </c>
      <c r="Z493" s="413">
        <v>10.7</v>
      </c>
      <c r="AA493" s="413">
        <v>38.9</v>
      </c>
      <c r="AB493" s="413">
        <v>71.7</v>
      </c>
      <c r="AC493" s="411">
        <v>363</v>
      </c>
      <c r="AD493" s="411">
        <v>670</v>
      </c>
    </row>
    <row r="494" spans="1:30" ht="13.5" hidden="1" customHeight="1" outlineLevel="1">
      <c r="A494" s="410" t="s">
        <v>1427</v>
      </c>
      <c r="B494" s="31" t="s">
        <v>1403</v>
      </c>
      <c r="C494" s="31">
        <v>5</v>
      </c>
      <c r="D494" s="31">
        <v>6</v>
      </c>
      <c r="E494" s="31" t="s">
        <v>224</v>
      </c>
      <c r="F494" s="53">
        <v>3</v>
      </c>
      <c r="G494" s="411">
        <v>978</v>
      </c>
      <c r="H494" s="413">
        <v>7.42</v>
      </c>
      <c r="I494" s="413">
        <v>3.71</v>
      </c>
      <c r="J494" s="413">
        <v>8.4600000000000009</v>
      </c>
      <c r="K494" s="413">
        <v>4.2300000000000004</v>
      </c>
      <c r="L494" s="413">
        <v>9.52</v>
      </c>
      <c r="M494" s="413">
        <v>4.76</v>
      </c>
      <c r="N494" s="413">
        <v>10.86</v>
      </c>
      <c r="O494" s="413">
        <v>5.43</v>
      </c>
      <c r="P494" s="413">
        <v>87.4</v>
      </c>
      <c r="Q494" s="413">
        <v>43.7</v>
      </c>
      <c r="R494" s="53" t="s">
        <v>202</v>
      </c>
      <c r="S494" s="53" t="s">
        <v>194</v>
      </c>
      <c r="T494" s="412">
        <v>81.099999999999994</v>
      </c>
      <c r="U494" s="412">
        <v>83.6</v>
      </c>
      <c r="V494" s="412">
        <v>84.4</v>
      </c>
      <c r="W494" s="412">
        <v>45</v>
      </c>
      <c r="X494" s="412">
        <v>58.2</v>
      </c>
      <c r="Y494" s="412">
        <v>67.400000000000006</v>
      </c>
      <c r="Z494" s="413">
        <v>16.2</v>
      </c>
      <c r="AA494" s="413">
        <v>56.6</v>
      </c>
      <c r="AB494" s="413">
        <v>110.3</v>
      </c>
      <c r="AC494" s="411">
        <v>349</v>
      </c>
      <c r="AD494" s="411">
        <v>680</v>
      </c>
    </row>
    <row r="495" spans="1:30" ht="13.5" hidden="1" customHeight="1" outlineLevel="1">
      <c r="A495" s="410" t="s">
        <v>1428</v>
      </c>
      <c r="B495" s="31" t="s">
        <v>1403</v>
      </c>
      <c r="C495" s="31">
        <v>15</v>
      </c>
      <c r="D495" s="31">
        <v>2</v>
      </c>
      <c r="E495" s="31" t="s">
        <v>230</v>
      </c>
      <c r="F495" s="53">
        <v>10</v>
      </c>
      <c r="G495" s="411">
        <v>2960</v>
      </c>
      <c r="H495" s="413">
        <v>9.56</v>
      </c>
      <c r="I495" s="413">
        <v>4.78</v>
      </c>
      <c r="J495" s="413">
        <v>15.74</v>
      </c>
      <c r="K495" s="413">
        <v>7.87</v>
      </c>
      <c r="L495" s="413">
        <v>20.7</v>
      </c>
      <c r="M495" s="413">
        <v>10.35</v>
      </c>
      <c r="N495" s="413">
        <v>26.2</v>
      </c>
      <c r="O495" s="413">
        <v>13.1</v>
      </c>
      <c r="P495" s="413">
        <v>240.4</v>
      </c>
      <c r="Q495" s="413">
        <v>120.2</v>
      </c>
      <c r="R495" s="53" t="s">
        <v>210</v>
      </c>
      <c r="S495" s="53" t="s">
        <v>989</v>
      </c>
      <c r="T495" s="412">
        <v>87.3</v>
      </c>
      <c r="U495" s="412">
        <v>89.4</v>
      </c>
      <c r="V495" s="412">
        <v>90.1</v>
      </c>
      <c r="W495" s="412">
        <v>76.599999999999994</v>
      </c>
      <c r="X495" s="412">
        <v>85.4</v>
      </c>
      <c r="Y495" s="412">
        <v>89.3</v>
      </c>
      <c r="Z495" s="413">
        <v>17.75</v>
      </c>
      <c r="AA495" s="413">
        <v>81.22</v>
      </c>
      <c r="AB495" s="413">
        <v>118.08</v>
      </c>
      <c r="AC495" s="411">
        <v>458</v>
      </c>
      <c r="AD495" s="411">
        <v>665</v>
      </c>
    </row>
    <row r="496" spans="1:30" ht="13.5" hidden="1" customHeight="1" outlineLevel="1">
      <c r="A496" s="410" t="s">
        <v>1429</v>
      </c>
      <c r="B496" s="31" t="s">
        <v>1403</v>
      </c>
      <c r="C496" s="31">
        <v>20</v>
      </c>
      <c r="D496" s="31">
        <v>2</v>
      </c>
      <c r="E496" s="31" t="s">
        <v>233</v>
      </c>
      <c r="F496" s="53">
        <v>15</v>
      </c>
      <c r="G496" s="411">
        <v>2935</v>
      </c>
      <c r="H496" s="413">
        <v>10</v>
      </c>
      <c r="I496" s="413">
        <v>5</v>
      </c>
      <c r="J496" s="413">
        <v>20.6</v>
      </c>
      <c r="K496" s="413">
        <v>10.3</v>
      </c>
      <c r="L496" s="413">
        <v>28.8</v>
      </c>
      <c r="M496" s="413">
        <v>14.4</v>
      </c>
      <c r="N496" s="413">
        <v>37.799999999999997</v>
      </c>
      <c r="O496" s="413">
        <v>18.899999999999999</v>
      </c>
      <c r="P496" s="413">
        <v>266.60000000000002</v>
      </c>
      <c r="Q496" s="413">
        <v>133.30000000000001</v>
      </c>
      <c r="R496" s="53" t="s">
        <v>231</v>
      </c>
      <c r="S496" s="53" t="s">
        <v>194</v>
      </c>
      <c r="T496" s="412">
        <v>91.7</v>
      </c>
      <c r="U496" s="412">
        <v>91.9</v>
      </c>
      <c r="V496" s="412">
        <v>91.2</v>
      </c>
      <c r="W496" s="412">
        <v>84.2</v>
      </c>
      <c r="X496" s="412">
        <v>90</v>
      </c>
      <c r="Y496" s="412">
        <v>92.1</v>
      </c>
      <c r="Z496" s="413">
        <v>26.85</v>
      </c>
      <c r="AA496" s="413">
        <v>60.3</v>
      </c>
      <c r="AB496" s="413">
        <v>88.52</v>
      </c>
      <c r="AC496" s="411">
        <v>225</v>
      </c>
      <c r="AD496" s="411">
        <v>330</v>
      </c>
    </row>
    <row r="497" spans="1:30" ht="13.5" hidden="1" customHeight="1" outlineLevel="1">
      <c r="A497" s="410" t="s">
        <v>1430</v>
      </c>
      <c r="B497" s="31" t="s">
        <v>1403</v>
      </c>
      <c r="C497" s="31">
        <v>15</v>
      </c>
      <c r="D497" s="31">
        <v>4</v>
      </c>
      <c r="E497" s="31" t="s">
        <v>230</v>
      </c>
      <c r="F497" s="53">
        <v>10</v>
      </c>
      <c r="G497" s="411">
        <v>1479.26</v>
      </c>
      <c r="H497" s="413">
        <v>20.98</v>
      </c>
      <c r="I497" s="413">
        <v>10.49</v>
      </c>
      <c r="J497" s="413">
        <v>24.411548648682576</v>
      </c>
      <c r="K497" s="413">
        <v>12.205774324341288</v>
      </c>
      <c r="L497" s="413">
        <v>28.022544970689022</v>
      </c>
      <c r="M497" s="413">
        <v>14.011272485344511</v>
      </c>
      <c r="N497" s="413">
        <v>32.541679324152994</v>
      </c>
      <c r="O497" s="413">
        <v>16.270839662076497</v>
      </c>
      <c r="P497" s="413">
        <v>228</v>
      </c>
      <c r="Q497" s="413">
        <v>114</v>
      </c>
      <c r="R497" s="53" t="s">
        <v>213</v>
      </c>
      <c r="S497" s="53" t="s">
        <v>989</v>
      </c>
      <c r="T497" s="412">
        <v>87.96</v>
      </c>
      <c r="U497" s="412">
        <v>89.84</v>
      </c>
      <c r="V497" s="412">
        <v>90.4</v>
      </c>
      <c r="W497" s="412">
        <v>49.02</v>
      </c>
      <c r="X497" s="412">
        <v>62.709000000000003</v>
      </c>
      <c r="Y497" s="412">
        <v>71.564736567553467</v>
      </c>
      <c r="Z497" s="413">
        <v>35.520985920000001</v>
      </c>
      <c r="AA497" s="413">
        <v>92.354563392000003</v>
      </c>
      <c r="AB497" s="413">
        <v>131.427647904</v>
      </c>
      <c r="AC497" s="411">
        <v>260</v>
      </c>
      <c r="AD497" s="411">
        <v>370</v>
      </c>
    </row>
    <row r="498" spans="1:30" ht="13.5" hidden="1" customHeight="1" outlineLevel="1">
      <c r="A498" s="410" t="s">
        <v>1431</v>
      </c>
      <c r="B498" s="31" t="s">
        <v>1403</v>
      </c>
      <c r="C498" s="31">
        <v>20</v>
      </c>
      <c r="D498" s="31">
        <v>4</v>
      </c>
      <c r="E498" s="31" t="s">
        <v>233</v>
      </c>
      <c r="F498" s="53">
        <v>15</v>
      </c>
      <c r="G498" s="411">
        <v>1475</v>
      </c>
      <c r="H498" s="413">
        <v>25.2</v>
      </c>
      <c r="I498" s="413">
        <v>12.6</v>
      </c>
      <c r="J498" s="413">
        <v>31</v>
      </c>
      <c r="K498" s="413">
        <v>15.5</v>
      </c>
      <c r="L498" s="413">
        <v>37.200000000000003</v>
      </c>
      <c r="M498" s="413">
        <v>18.600000000000001</v>
      </c>
      <c r="N498" s="413">
        <v>42.6</v>
      </c>
      <c r="O498" s="413">
        <v>21.3</v>
      </c>
      <c r="P498" s="413">
        <v>337</v>
      </c>
      <c r="Q498" s="413">
        <v>168.5</v>
      </c>
      <c r="R498" s="53" t="s">
        <v>213</v>
      </c>
      <c r="S498" s="53" t="s">
        <v>989</v>
      </c>
      <c r="T498" s="412">
        <v>90.32062298603654</v>
      </c>
      <c r="U498" s="412">
        <v>91.303437164339428</v>
      </c>
      <c r="V498" s="412">
        <v>91.5</v>
      </c>
      <c r="W498" s="412">
        <v>56.8</v>
      </c>
      <c r="X498" s="412">
        <v>70.2</v>
      </c>
      <c r="Y498" s="412">
        <v>81.400000000000006</v>
      </c>
      <c r="Z498" s="413">
        <v>53.399488800000007</v>
      </c>
      <c r="AA498" s="413">
        <v>159.7559292</v>
      </c>
      <c r="AB498" s="413">
        <v>185.5705992</v>
      </c>
      <c r="AC498" s="411">
        <v>299.17127071823199</v>
      </c>
      <c r="AD498" s="411">
        <v>347.5138121546961</v>
      </c>
    </row>
    <row r="499" spans="1:30" ht="13.5" hidden="1" customHeight="1" outlineLevel="1">
      <c r="A499" s="410" t="s">
        <v>1432</v>
      </c>
      <c r="B499" s="31" t="s">
        <v>1403</v>
      </c>
      <c r="C499" s="31">
        <v>7.5</v>
      </c>
      <c r="D499" s="31">
        <v>6</v>
      </c>
      <c r="E499" s="31" t="s">
        <v>230</v>
      </c>
      <c r="F499" s="53">
        <v>5</v>
      </c>
      <c r="G499" s="411">
        <v>984</v>
      </c>
      <c r="H499" s="413">
        <v>11.44</v>
      </c>
      <c r="I499" s="413">
        <v>5.72</v>
      </c>
      <c r="J499" s="413">
        <v>13.009465020576116</v>
      </c>
      <c r="K499" s="413">
        <v>6.5047325102880578</v>
      </c>
      <c r="L499" s="413">
        <v>14.900617283950599</v>
      </c>
      <c r="M499" s="413">
        <v>7.4503086419752993</v>
      </c>
      <c r="N499" s="413">
        <v>17.239999999999998</v>
      </c>
      <c r="O499" s="413">
        <v>8.6199999999999992</v>
      </c>
      <c r="P499" s="413">
        <v>128.19999999999999</v>
      </c>
      <c r="Q499" s="413">
        <v>64.099999999999994</v>
      </c>
      <c r="R499" s="53" t="s">
        <v>210</v>
      </c>
      <c r="S499" s="53" t="s">
        <v>194</v>
      </c>
      <c r="T499" s="412">
        <v>84.566248636859328</v>
      </c>
      <c r="U499" s="412">
        <v>86.198146128680477</v>
      </c>
      <c r="V499" s="412">
        <v>86.5</v>
      </c>
      <c r="W499" s="412">
        <v>46.033307907449789</v>
      </c>
      <c r="X499" s="412">
        <v>59.154144419018564</v>
      </c>
      <c r="Y499" s="412">
        <v>67.849999999999994</v>
      </c>
      <c r="Z499" s="413">
        <v>26.707120020000001</v>
      </c>
      <c r="AA499" s="413">
        <v>67.961608314894008</v>
      </c>
      <c r="AB499" s="413">
        <v>101.39892257993401</v>
      </c>
      <c r="AC499" s="411">
        <v>254.47</v>
      </c>
      <c r="AD499" s="411">
        <v>379.67</v>
      </c>
    </row>
    <row r="500" spans="1:30" ht="13.5" hidden="1" customHeight="1" outlineLevel="1">
      <c r="A500" s="410" t="s">
        <v>1433</v>
      </c>
      <c r="B500" s="31" t="s">
        <v>1403</v>
      </c>
      <c r="C500" s="31">
        <v>10</v>
      </c>
      <c r="D500" s="31">
        <v>6</v>
      </c>
      <c r="E500" s="31" t="s">
        <v>233</v>
      </c>
      <c r="F500" s="53">
        <v>7.5</v>
      </c>
      <c r="G500" s="411">
        <v>982</v>
      </c>
      <c r="H500" s="413">
        <v>14.5</v>
      </c>
      <c r="I500" s="413">
        <v>7.25</v>
      </c>
      <c r="J500" s="413">
        <v>18.165000000000003</v>
      </c>
      <c r="K500" s="413">
        <v>9.0825000000000014</v>
      </c>
      <c r="L500" s="413">
        <v>21.230999999999998</v>
      </c>
      <c r="M500" s="413">
        <v>10.615499999999999</v>
      </c>
      <c r="N500" s="413">
        <v>25</v>
      </c>
      <c r="O500" s="413">
        <v>12.5</v>
      </c>
      <c r="P500" s="413">
        <v>169.7</v>
      </c>
      <c r="Q500" s="413">
        <v>84.85</v>
      </c>
      <c r="R500" s="53" t="s">
        <v>213</v>
      </c>
      <c r="S500" s="53" t="s">
        <v>194</v>
      </c>
      <c r="T500" s="412">
        <v>86.937548018878289</v>
      </c>
      <c r="U500" s="412">
        <v>88.125562506859836</v>
      </c>
      <c r="V500" s="412">
        <v>88</v>
      </c>
      <c r="W500" s="412">
        <v>49.148677379480844</v>
      </c>
      <c r="X500" s="412">
        <v>62.260679851668726</v>
      </c>
      <c r="Y500" s="412">
        <v>70.599999999999994</v>
      </c>
      <c r="Z500" s="413">
        <v>40.115997180000001</v>
      </c>
      <c r="AA500" s="413">
        <v>96.061766847228</v>
      </c>
      <c r="AB500" s="413">
        <v>140.61459331533601</v>
      </c>
      <c r="AC500" s="411">
        <v>239.46</v>
      </c>
      <c r="AD500" s="411">
        <v>350.52</v>
      </c>
    </row>
    <row r="501" spans="1:30" ht="13.5" hidden="1" customHeight="1" outlineLevel="1">
      <c r="A501" s="410" t="s">
        <v>1434</v>
      </c>
      <c r="B501" s="31" t="s">
        <v>1403</v>
      </c>
      <c r="C501" s="31">
        <v>25</v>
      </c>
      <c r="D501" s="31">
        <v>4</v>
      </c>
      <c r="E501" s="31" t="s">
        <v>298</v>
      </c>
      <c r="F501" s="53">
        <v>20</v>
      </c>
      <c r="G501" s="411">
        <v>1479.77</v>
      </c>
      <c r="H501" s="413">
        <v>24.12</v>
      </c>
      <c r="I501" s="413">
        <v>12.06</v>
      </c>
      <c r="J501" s="413">
        <v>34.571694374335124</v>
      </c>
      <c r="K501" s="413">
        <v>17.285847187167562</v>
      </c>
      <c r="L501" s="413">
        <v>42.832247971464923</v>
      </c>
      <c r="M501" s="413">
        <v>21.416123985732462</v>
      </c>
      <c r="N501" s="413">
        <v>55.939358795185747</v>
      </c>
      <c r="O501" s="413">
        <v>27.969679397592873</v>
      </c>
      <c r="P501" s="413">
        <v>384.8</v>
      </c>
      <c r="Q501" s="413">
        <v>192.4</v>
      </c>
      <c r="R501" s="53" t="s">
        <v>222</v>
      </c>
      <c r="S501" s="53" t="s">
        <v>989</v>
      </c>
      <c r="T501" s="412">
        <v>91.858999999999995</v>
      </c>
      <c r="U501" s="412">
        <v>92.57</v>
      </c>
      <c r="V501" s="412">
        <v>92.1</v>
      </c>
      <c r="W501" s="412">
        <v>66.55</v>
      </c>
      <c r="X501" s="412">
        <v>79.959999999999994</v>
      </c>
      <c r="Y501" s="412">
        <v>82.070241350612278</v>
      </c>
      <c r="Z501" s="413">
        <v>70.953464400000001</v>
      </c>
      <c r="AA501" s="413">
        <v>152.54994846</v>
      </c>
      <c r="AB501" s="413">
        <v>237.69410574</v>
      </c>
      <c r="AC501" s="411">
        <v>215</v>
      </c>
      <c r="AD501" s="411">
        <v>335</v>
      </c>
    </row>
    <row r="502" spans="1:30" ht="13.5" hidden="1" customHeight="1" outlineLevel="1">
      <c r="A502" s="410" t="s">
        <v>1435</v>
      </c>
      <c r="B502" s="31" t="s">
        <v>1403</v>
      </c>
      <c r="C502" s="31">
        <v>30</v>
      </c>
      <c r="D502" s="31">
        <v>4</v>
      </c>
      <c r="E502" s="31" t="s">
        <v>302</v>
      </c>
      <c r="F502" s="53">
        <v>25</v>
      </c>
      <c r="G502" s="411">
        <v>1475.6497999999999</v>
      </c>
      <c r="H502" s="413">
        <v>28.347999999999999</v>
      </c>
      <c r="I502" s="413">
        <v>14.173999999999999</v>
      </c>
      <c r="J502" s="413">
        <v>42.24</v>
      </c>
      <c r="K502" s="413">
        <v>21.12</v>
      </c>
      <c r="L502" s="413">
        <v>54.82</v>
      </c>
      <c r="M502" s="413">
        <v>27.41</v>
      </c>
      <c r="N502" s="413">
        <v>69.52</v>
      </c>
      <c r="O502" s="413">
        <v>34.76</v>
      </c>
      <c r="P502" s="413">
        <v>461.58</v>
      </c>
      <c r="Q502" s="413">
        <v>230.79</v>
      </c>
      <c r="R502" s="53" t="s">
        <v>222</v>
      </c>
      <c r="S502" s="53" t="s">
        <v>194</v>
      </c>
      <c r="T502" s="412">
        <v>93.08</v>
      </c>
      <c r="U502" s="412">
        <v>93.31</v>
      </c>
      <c r="V502" s="412">
        <v>92.6</v>
      </c>
      <c r="W502" s="412">
        <v>67.819999999999993</v>
      </c>
      <c r="X502" s="412">
        <v>78.22</v>
      </c>
      <c r="Y502" s="412">
        <v>82.87</v>
      </c>
      <c r="Z502" s="413">
        <v>88.989067986000009</v>
      </c>
      <c r="AA502" s="413">
        <v>179.08160041502643</v>
      </c>
      <c r="AB502" s="413">
        <v>278.26881559222198</v>
      </c>
      <c r="AC502" s="411">
        <v>201.24</v>
      </c>
      <c r="AD502" s="411">
        <v>312.7</v>
      </c>
    </row>
    <row r="503" spans="1:30" ht="13.5" hidden="1" customHeight="1" outlineLevel="1">
      <c r="A503" s="410" t="s">
        <v>1436</v>
      </c>
      <c r="B503" s="31" t="s">
        <v>1403</v>
      </c>
      <c r="C503" s="31">
        <v>15</v>
      </c>
      <c r="D503" s="31">
        <v>6</v>
      </c>
      <c r="E503" s="31" t="s">
        <v>298</v>
      </c>
      <c r="F503" s="53">
        <v>10</v>
      </c>
      <c r="G503" s="411">
        <v>989</v>
      </c>
      <c r="H503" s="413">
        <v>25.9</v>
      </c>
      <c r="I503" s="413">
        <v>12.95</v>
      </c>
      <c r="J503" s="413">
        <v>29.2</v>
      </c>
      <c r="K503" s="413">
        <v>14.6</v>
      </c>
      <c r="L503" s="413">
        <v>31.68</v>
      </c>
      <c r="M503" s="413">
        <v>15.84</v>
      </c>
      <c r="N503" s="413">
        <v>36.32</v>
      </c>
      <c r="O503" s="413">
        <v>18.16</v>
      </c>
      <c r="P503" s="413">
        <v>242</v>
      </c>
      <c r="Q503" s="413">
        <v>121</v>
      </c>
      <c r="R503" s="53" t="s">
        <v>210</v>
      </c>
      <c r="S503" s="53" t="s">
        <v>989</v>
      </c>
      <c r="T503" s="412">
        <v>86.242367906066534</v>
      </c>
      <c r="U503" s="412">
        <v>88.557534246575329</v>
      </c>
      <c r="V503" s="412">
        <v>89.1</v>
      </c>
      <c r="W503" s="412">
        <v>41.4</v>
      </c>
      <c r="X503" s="412">
        <v>55.8</v>
      </c>
      <c r="Y503" s="412">
        <v>64.5</v>
      </c>
      <c r="Z503" s="413">
        <v>72</v>
      </c>
      <c r="AA503" s="413">
        <v>159.12</v>
      </c>
      <c r="AB503" s="413">
        <v>242.64</v>
      </c>
      <c r="AC503" s="411">
        <v>221</v>
      </c>
      <c r="AD503" s="411">
        <v>337</v>
      </c>
    </row>
    <row r="504" spans="1:30" ht="13.5" hidden="1" customHeight="1" outlineLevel="1">
      <c r="A504" s="410" t="s">
        <v>1437</v>
      </c>
      <c r="B504" s="31" t="s">
        <v>1403</v>
      </c>
      <c r="C504" s="31">
        <v>20</v>
      </c>
      <c r="D504" s="31">
        <v>6</v>
      </c>
      <c r="E504" s="31" t="s">
        <v>302</v>
      </c>
      <c r="F504" s="53">
        <v>15</v>
      </c>
      <c r="G504" s="411">
        <v>985</v>
      </c>
      <c r="H504" s="413">
        <v>26.12</v>
      </c>
      <c r="I504" s="413">
        <v>13.06</v>
      </c>
      <c r="J504" s="413">
        <v>33.1</v>
      </c>
      <c r="K504" s="413">
        <v>16.55</v>
      </c>
      <c r="L504" s="413">
        <v>39.9</v>
      </c>
      <c r="M504" s="413">
        <v>19.95</v>
      </c>
      <c r="N504" s="413">
        <v>48.22</v>
      </c>
      <c r="O504" s="413">
        <v>24.11</v>
      </c>
      <c r="P504" s="413">
        <v>322</v>
      </c>
      <c r="Q504" s="413">
        <v>161</v>
      </c>
      <c r="R504" s="53" t="s">
        <v>213</v>
      </c>
      <c r="S504" s="53" t="s">
        <v>989</v>
      </c>
      <c r="T504" s="412">
        <v>89.451700680272111</v>
      </c>
      <c r="U504" s="412">
        <v>90.436507936507937</v>
      </c>
      <c r="V504" s="412">
        <v>90.3</v>
      </c>
      <c r="W504" s="412">
        <v>53.2</v>
      </c>
      <c r="X504" s="412">
        <v>65.430000000000007</v>
      </c>
      <c r="Y504" s="412">
        <v>72.3</v>
      </c>
      <c r="Z504" s="413">
        <v>108.5</v>
      </c>
      <c r="AA504" s="413">
        <v>244.125</v>
      </c>
      <c r="AB504" s="413">
        <v>310.31</v>
      </c>
      <c r="AC504" s="411">
        <v>225</v>
      </c>
      <c r="AD504" s="411">
        <v>286</v>
      </c>
    </row>
    <row r="505" spans="1:30" ht="13.5" hidden="1" customHeight="1" outlineLevel="1">
      <c r="A505" s="410" t="s">
        <v>1438</v>
      </c>
      <c r="B505" s="31" t="s">
        <v>1403</v>
      </c>
      <c r="C505" s="31">
        <v>25</v>
      </c>
      <c r="D505" s="31">
        <v>2</v>
      </c>
      <c r="E505" s="31" t="s">
        <v>308</v>
      </c>
      <c r="F505" s="53">
        <v>20</v>
      </c>
      <c r="G505" s="411">
        <v>2949</v>
      </c>
      <c r="H505" s="413">
        <v>24.02</v>
      </c>
      <c r="I505" s="413">
        <v>12.01</v>
      </c>
      <c r="J505" s="413">
        <v>34.799999999999997</v>
      </c>
      <c r="K505" s="413">
        <v>17.399999999999999</v>
      </c>
      <c r="L505" s="413">
        <v>43.04</v>
      </c>
      <c r="M505" s="413">
        <v>21.52</v>
      </c>
      <c r="N505" s="413">
        <v>55.26</v>
      </c>
      <c r="O505" s="413">
        <v>27.63</v>
      </c>
      <c r="P505" s="413">
        <v>351.64</v>
      </c>
      <c r="Q505" s="413">
        <v>175.82</v>
      </c>
      <c r="R505" s="53" t="s">
        <v>231</v>
      </c>
      <c r="S505" s="53" t="s">
        <v>194</v>
      </c>
      <c r="T505" s="412">
        <v>87.977973101768498</v>
      </c>
      <c r="U505" s="412">
        <v>89.320999682304347</v>
      </c>
      <c r="V505" s="412">
        <v>91.9</v>
      </c>
      <c r="W505" s="412">
        <v>68.400000000000006</v>
      </c>
      <c r="X505" s="412">
        <v>81.8</v>
      </c>
      <c r="Y505" s="412">
        <v>85.2</v>
      </c>
      <c r="Z505" s="413">
        <v>35.631620220000002</v>
      </c>
      <c r="AA505" s="413">
        <v>53.510123100000001</v>
      </c>
      <c r="AB505" s="413">
        <v>109.38044460000002</v>
      </c>
      <c r="AC505" s="411">
        <v>150.17594700890083</v>
      </c>
      <c r="AD505" s="411">
        <v>306.97578141171601</v>
      </c>
    </row>
    <row r="506" spans="1:30" ht="13.5" hidden="1" customHeight="1" outlineLevel="1">
      <c r="A506" s="410" t="s">
        <v>1439</v>
      </c>
      <c r="B506" s="31" t="s">
        <v>1403</v>
      </c>
      <c r="C506" s="31">
        <v>30</v>
      </c>
      <c r="D506" s="31">
        <v>2</v>
      </c>
      <c r="E506" s="31" t="s">
        <v>310</v>
      </c>
      <c r="F506" s="53">
        <v>25</v>
      </c>
      <c r="G506" s="411">
        <v>2949</v>
      </c>
      <c r="H506" s="413">
        <v>27.44</v>
      </c>
      <c r="I506" s="413">
        <v>13.72</v>
      </c>
      <c r="J506" s="413">
        <v>39.380000000000003</v>
      </c>
      <c r="K506" s="413">
        <v>19.690000000000001</v>
      </c>
      <c r="L506" s="413">
        <v>52.26</v>
      </c>
      <c r="M506" s="413">
        <v>26.13</v>
      </c>
      <c r="N506" s="413">
        <v>66.98</v>
      </c>
      <c r="O506" s="413">
        <v>33.49</v>
      </c>
      <c r="P506" s="413">
        <v>463.2</v>
      </c>
      <c r="Q506" s="413">
        <v>231.6</v>
      </c>
      <c r="R506" s="53" t="s">
        <v>222</v>
      </c>
      <c r="S506" s="53" t="s">
        <v>989</v>
      </c>
      <c r="T506" s="412">
        <v>92.758834951456308</v>
      </c>
      <c r="U506" s="412">
        <v>93.097734627831727</v>
      </c>
      <c r="V506" s="412">
        <v>92.4</v>
      </c>
      <c r="W506" s="412">
        <v>73.42</v>
      </c>
      <c r="X506" s="412">
        <v>82.69</v>
      </c>
      <c r="Y506" s="412">
        <v>86.7</v>
      </c>
      <c r="Z506" s="413">
        <v>44.541369180000004</v>
      </c>
      <c r="AA506" s="413">
        <v>74.493762000000004</v>
      </c>
      <c r="AB506" s="413">
        <v>131.50730460000003</v>
      </c>
      <c r="AC506" s="411">
        <v>167.24623282000331</v>
      </c>
      <c r="AD506" s="411">
        <v>295.24755754263953</v>
      </c>
    </row>
    <row r="507" spans="1:30" ht="13.5" hidden="1" customHeight="1" outlineLevel="1">
      <c r="A507" s="414" t="s">
        <v>1440</v>
      </c>
      <c r="B507" s="31" t="s">
        <v>1403</v>
      </c>
      <c r="C507" s="31">
        <v>25</v>
      </c>
      <c r="D507" s="31">
        <v>4</v>
      </c>
      <c r="E507" s="31" t="s">
        <v>308</v>
      </c>
      <c r="F507" s="53">
        <v>20</v>
      </c>
      <c r="G507" s="411">
        <v>1479.77</v>
      </c>
      <c r="H507" s="413">
        <v>24.12</v>
      </c>
      <c r="I507" s="413">
        <v>12.06</v>
      </c>
      <c r="J507" s="413">
        <v>34.571694374335124</v>
      </c>
      <c r="K507" s="413">
        <v>17.285847187167562</v>
      </c>
      <c r="L507" s="413">
        <v>42.832247971464923</v>
      </c>
      <c r="M507" s="413">
        <v>21.416123985732462</v>
      </c>
      <c r="N507" s="413">
        <v>55.939358795185747</v>
      </c>
      <c r="O507" s="413">
        <v>27.969679397592873</v>
      </c>
      <c r="P507" s="413">
        <v>384.8</v>
      </c>
      <c r="Q507" s="413">
        <v>192.4</v>
      </c>
      <c r="R507" s="53" t="s">
        <v>222</v>
      </c>
      <c r="S507" s="53" t="s">
        <v>989</v>
      </c>
      <c r="T507" s="412">
        <v>91.858999999999995</v>
      </c>
      <c r="U507" s="412">
        <v>92.57</v>
      </c>
      <c r="V507" s="412">
        <v>92.1</v>
      </c>
      <c r="W507" s="412">
        <v>66.55</v>
      </c>
      <c r="X507" s="412">
        <v>79.959999999999994</v>
      </c>
      <c r="Y507" s="412">
        <v>82.070241350612278</v>
      </c>
      <c r="Z507" s="413">
        <v>70.953464400000001</v>
      </c>
      <c r="AA507" s="413">
        <v>152.54994846</v>
      </c>
      <c r="AB507" s="413">
        <v>237.69410574</v>
      </c>
      <c r="AC507" s="411">
        <v>215</v>
      </c>
      <c r="AD507" s="411">
        <v>335</v>
      </c>
    </row>
    <row r="508" spans="1:30" ht="13.5" hidden="1" customHeight="1" outlineLevel="1">
      <c r="A508" s="414" t="s">
        <v>1441</v>
      </c>
      <c r="B508" s="31" t="s">
        <v>1403</v>
      </c>
      <c r="C508" s="31">
        <v>30</v>
      </c>
      <c r="D508" s="31">
        <v>4</v>
      </c>
      <c r="E508" s="31" t="s">
        <v>310</v>
      </c>
      <c r="F508" s="53">
        <v>25</v>
      </c>
      <c r="G508" s="411">
        <v>1475.6497999999999</v>
      </c>
      <c r="H508" s="413">
        <v>28.347999999999999</v>
      </c>
      <c r="I508" s="413">
        <v>14.173999999999999</v>
      </c>
      <c r="J508" s="413">
        <v>42.24</v>
      </c>
      <c r="K508" s="413">
        <v>21.12</v>
      </c>
      <c r="L508" s="413">
        <v>54.82</v>
      </c>
      <c r="M508" s="413">
        <v>27.41</v>
      </c>
      <c r="N508" s="413">
        <v>69.52</v>
      </c>
      <c r="O508" s="413">
        <v>34.76</v>
      </c>
      <c r="P508" s="413">
        <v>461.58</v>
      </c>
      <c r="Q508" s="413">
        <v>230.79</v>
      </c>
      <c r="R508" s="53" t="s">
        <v>222</v>
      </c>
      <c r="S508" s="53" t="s">
        <v>194</v>
      </c>
      <c r="T508" s="412">
        <v>93.08</v>
      </c>
      <c r="U508" s="412">
        <v>93.31</v>
      </c>
      <c r="V508" s="412">
        <v>92.6</v>
      </c>
      <c r="W508" s="412">
        <v>67.819999999999993</v>
      </c>
      <c r="X508" s="412">
        <v>78.22</v>
      </c>
      <c r="Y508" s="412">
        <v>82.87</v>
      </c>
      <c r="Z508" s="413">
        <v>88.989067986000009</v>
      </c>
      <c r="AA508" s="413">
        <v>179.08160041502643</v>
      </c>
      <c r="AB508" s="413">
        <v>278.26881559222198</v>
      </c>
      <c r="AC508" s="411">
        <v>201.24</v>
      </c>
      <c r="AD508" s="411">
        <v>312.7</v>
      </c>
    </row>
    <row r="509" spans="1:30" ht="13.5" hidden="1" customHeight="1" outlineLevel="1">
      <c r="A509" s="414" t="s">
        <v>1442</v>
      </c>
      <c r="B509" s="31" t="s">
        <v>1403</v>
      </c>
      <c r="C509" s="31">
        <v>15</v>
      </c>
      <c r="D509" s="31">
        <v>6</v>
      </c>
      <c r="E509" s="31" t="s">
        <v>308</v>
      </c>
      <c r="F509" s="53">
        <v>10</v>
      </c>
      <c r="G509" s="411">
        <v>989</v>
      </c>
      <c r="H509" s="413">
        <v>25.9</v>
      </c>
      <c r="I509" s="413">
        <v>12.95</v>
      </c>
      <c r="J509" s="413">
        <v>29.2</v>
      </c>
      <c r="K509" s="413">
        <v>14.6</v>
      </c>
      <c r="L509" s="413">
        <v>31.68</v>
      </c>
      <c r="M509" s="413">
        <v>15.84</v>
      </c>
      <c r="N509" s="413">
        <v>36.32</v>
      </c>
      <c r="O509" s="413">
        <v>18.16</v>
      </c>
      <c r="P509" s="413">
        <v>242</v>
      </c>
      <c r="Q509" s="413">
        <v>121</v>
      </c>
      <c r="R509" s="53" t="s">
        <v>210</v>
      </c>
      <c r="S509" s="53" t="s">
        <v>989</v>
      </c>
      <c r="T509" s="412">
        <v>86.242367906066534</v>
      </c>
      <c r="U509" s="412">
        <v>88.557534246575329</v>
      </c>
      <c r="V509" s="412">
        <v>89.1</v>
      </c>
      <c r="W509" s="412">
        <v>41.4</v>
      </c>
      <c r="X509" s="412">
        <v>55.8</v>
      </c>
      <c r="Y509" s="412">
        <v>64.5</v>
      </c>
      <c r="Z509" s="413">
        <v>72</v>
      </c>
      <c r="AA509" s="413">
        <v>159.12</v>
      </c>
      <c r="AB509" s="413">
        <v>242.64</v>
      </c>
      <c r="AC509" s="411">
        <v>221</v>
      </c>
      <c r="AD509" s="411">
        <v>337</v>
      </c>
    </row>
    <row r="510" spans="1:30" ht="13.5" hidden="1" customHeight="1" outlineLevel="1">
      <c r="A510" s="414" t="s">
        <v>1443</v>
      </c>
      <c r="B510" s="31" t="s">
        <v>1403</v>
      </c>
      <c r="C510" s="31">
        <v>20</v>
      </c>
      <c r="D510" s="31">
        <v>6</v>
      </c>
      <c r="E510" s="31" t="s">
        <v>310</v>
      </c>
      <c r="F510" s="53">
        <v>15</v>
      </c>
      <c r="G510" s="411">
        <v>985</v>
      </c>
      <c r="H510" s="413">
        <v>26.12</v>
      </c>
      <c r="I510" s="413">
        <v>13.06</v>
      </c>
      <c r="J510" s="413">
        <v>33.1</v>
      </c>
      <c r="K510" s="413">
        <v>16.55</v>
      </c>
      <c r="L510" s="413">
        <v>39.9</v>
      </c>
      <c r="M510" s="413">
        <v>19.95</v>
      </c>
      <c r="N510" s="413">
        <v>48.22</v>
      </c>
      <c r="O510" s="413">
        <v>24.11</v>
      </c>
      <c r="P510" s="413">
        <v>322</v>
      </c>
      <c r="Q510" s="413">
        <v>161</v>
      </c>
      <c r="R510" s="53" t="s">
        <v>213</v>
      </c>
      <c r="S510" s="53" t="s">
        <v>989</v>
      </c>
      <c r="T510" s="412">
        <v>89.451700680272111</v>
      </c>
      <c r="U510" s="412">
        <v>90.436507936507937</v>
      </c>
      <c r="V510" s="412">
        <v>90.3</v>
      </c>
      <c r="W510" s="412">
        <v>53.2</v>
      </c>
      <c r="X510" s="412">
        <v>65.430000000000007</v>
      </c>
      <c r="Y510" s="412">
        <v>72.3</v>
      </c>
      <c r="Z510" s="413">
        <v>108.5</v>
      </c>
      <c r="AA510" s="413">
        <v>244.125</v>
      </c>
      <c r="AB510" s="413">
        <v>310.31</v>
      </c>
      <c r="AC510" s="411">
        <v>225</v>
      </c>
      <c r="AD510" s="411">
        <v>286</v>
      </c>
    </row>
    <row r="511" spans="1:30" ht="13.5" hidden="1" customHeight="1" outlineLevel="1">
      <c r="A511" s="410" t="s">
        <v>1444</v>
      </c>
      <c r="B511" s="31" t="s">
        <v>1403</v>
      </c>
      <c r="C511" s="31">
        <v>7.5</v>
      </c>
      <c r="D511" s="31">
        <v>2</v>
      </c>
      <c r="E511" s="31" t="s">
        <v>1306</v>
      </c>
      <c r="F511" s="53">
        <v>5</v>
      </c>
      <c r="G511" s="411">
        <v>2948</v>
      </c>
      <c r="H511" s="413">
        <v>6.2</v>
      </c>
      <c r="I511" s="413">
        <v>3.1</v>
      </c>
      <c r="J511" s="413">
        <v>8.66</v>
      </c>
      <c r="K511" s="413">
        <v>4.33</v>
      </c>
      <c r="L511" s="413">
        <v>10.96</v>
      </c>
      <c r="M511" s="413">
        <v>5.48</v>
      </c>
      <c r="N511" s="413">
        <v>13.6</v>
      </c>
      <c r="O511" s="413">
        <v>6.8</v>
      </c>
      <c r="P511" s="413">
        <v>128</v>
      </c>
      <c r="Q511" s="413">
        <v>64</v>
      </c>
      <c r="R511" s="53" t="s">
        <v>210</v>
      </c>
      <c r="S511" s="53" t="s">
        <v>989</v>
      </c>
      <c r="T511" s="412">
        <v>87.422126780471899</v>
      </c>
      <c r="U511" s="412">
        <v>88.072034359030127</v>
      </c>
      <c r="V511" s="412">
        <v>87.9</v>
      </c>
      <c r="W511" s="412">
        <v>72.599999999999994</v>
      </c>
      <c r="X511" s="412">
        <v>83.12</v>
      </c>
      <c r="Y511" s="412">
        <v>88.1</v>
      </c>
      <c r="Z511" s="413">
        <v>8.93</v>
      </c>
      <c r="AA511" s="413">
        <v>24.021699999999999</v>
      </c>
      <c r="AB511" s="413">
        <v>36.255800000000001</v>
      </c>
      <c r="AC511" s="411">
        <v>269</v>
      </c>
      <c r="AD511" s="411">
        <v>406</v>
      </c>
    </row>
    <row r="512" spans="1:30" ht="13.5" hidden="1" customHeight="1" outlineLevel="1">
      <c r="A512" s="410" t="s">
        <v>1445</v>
      </c>
      <c r="B512" s="31" t="s">
        <v>1403</v>
      </c>
      <c r="C512" s="31">
        <v>10</v>
      </c>
      <c r="D512" s="31">
        <v>2</v>
      </c>
      <c r="E512" s="31" t="s">
        <v>1308</v>
      </c>
      <c r="F512" s="53">
        <v>7.5</v>
      </c>
      <c r="G512" s="411">
        <v>2933</v>
      </c>
      <c r="H512" s="413">
        <v>8.44</v>
      </c>
      <c r="I512" s="413">
        <v>4.22</v>
      </c>
      <c r="J512" s="413">
        <v>12.34</v>
      </c>
      <c r="K512" s="413">
        <v>6.17</v>
      </c>
      <c r="L512" s="413">
        <v>15.98</v>
      </c>
      <c r="M512" s="413">
        <v>7.99</v>
      </c>
      <c r="N512" s="413">
        <v>20.2</v>
      </c>
      <c r="O512" s="413">
        <v>10.1</v>
      </c>
      <c r="P512" s="413">
        <v>168</v>
      </c>
      <c r="Q512" s="413">
        <v>84</v>
      </c>
      <c r="R512" s="53" t="s">
        <v>210</v>
      </c>
      <c r="S512" s="53" t="s">
        <v>989</v>
      </c>
      <c r="T512" s="412">
        <v>89.783387835186403</v>
      </c>
      <c r="U512" s="412">
        <v>89.773664704599966</v>
      </c>
      <c r="V512" s="412">
        <v>89.2</v>
      </c>
      <c r="W512" s="412">
        <v>75.400000000000006</v>
      </c>
      <c r="X512" s="412">
        <v>84.85</v>
      </c>
      <c r="Y512" s="412">
        <v>89</v>
      </c>
      <c r="Z512" s="413">
        <v>13.48</v>
      </c>
      <c r="AA512" s="413">
        <v>31.678000000000001</v>
      </c>
      <c r="AB512" s="413">
        <v>53.92</v>
      </c>
      <c r="AC512" s="411">
        <v>235</v>
      </c>
      <c r="AD512" s="411">
        <v>400</v>
      </c>
    </row>
    <row r="513" spans="1:30" ht="13.5" hidden="1" customHeight="1" outlineLevel="1">
      <c r="A513" s="410" t="s">
        <v>1446</v>
      </c>
      <c r="B513" s="31" t="s">
        <v>1403</v>
      </c>
      <c r="C513" s="31">
        <v>7.5</v>
      </c>
      <c r="D513" s="31">
        <v>4</v>
      </c>
      <c r="E513" s="31" t="s">
        <v>1306</v>
      </c>
      <c r="F513" s="53">
        <v>5</v>
      </c>
      <c r="G513" s="411">
        <v>1473</v>
      </c>
      <c r="H513" s="413">
        <v>8.24</v>
      </c>
      <c r="I513" s="413">
        <v>4.12</v>
      </c>
      <c r="J513" s="413">
        <v>10.32</v>
      </c>
      <c r="K513" s="413">
        <v>5.16</v>
      </c>
      <c r="L513" s="413">
        <v>12.4</v>
      </c>
      <c r="M513" s="413">
        <v>6.2</v>
      </c>
      <c r="N513" s="413">
        <v>14.86</v>
      </c>
      <c r="O513" s="413">
        <v>7.43</v>
      </c>
      <c r="P513" s="413">
        <v>134</v>
      </c>
      <c r="Q513" s="413">
        <v>67</v>
      </c>
      <c r="R513" s="53" t="s">
        <v>210</v>
      </c>
      <c r="S513" s="53" t="s">
        <v>989</v>
      </c>
      <c r="T513" s="412">
        <v>86.846093750000009</v>
      </c>
      <c r="U513" s="412">
        <v>88.20815972222222</v>
      </c>
      <c r="V513" s="412">
        <v>88.4</v>
      </c>
      <c r="W513" s="412">
        <v>57.55</v>
      </c>
      <c r="X513" s="412">
        <v>70.81</v>
      </c>
      <c r="Y513" s="412">
        <v>78.569999999999993</v>
      </c>
      <c r="Z513" s="413">
        <v>17.829999999999998</v>
      </c>
      <c r="AA513" s="413">
        <v>51.172099999999993</v>
      </c>
      <c r="AB513" s="413">
        <v>60.8003</v>
      </c>
      <c r="AC513" s="411">
        <v>287</v>
      </c>
      <c r="AD513" s="411">
        <v>341</v>
      </c>
    </row>
    <row r="514" spans="1:30" ht="13.5" hidden="1" customHeight="1" outlineLevel="1">
      <c r="A514" s="410" t="s">
        <v>1447</v>
      </c>
      <c r="B514" s="31" t="s">
        <v>1403</v>
      </c>
      <c r="C514" s="31">
        <v>10</v>
      </c>
      <c r="D514" s="31">
        <v>4</v>
      </c>
      <c r="E514" s="31" t="s">
        <v>1308</v>
      </c>
      <c r="F514" s="53">
        <v>7.5</v>
      </c>
      <c r="G514" s="411">
        <v>1467</v>
      </c>
      <c r="H514" s="413">
        <v>16.579999999999998</v>
      </c>
      <c r="I514" s="413">
        <v>8.2899999999999991</v>
      </c>
      <c r="J514" s="413">
        <v>18.079999999999998</v>
      </c>
      <c r="K514" s="413">
        <v>9.0399999999999991</v>
      </c>
      <c r="L514" s="413">
        <v>20.84</v>
      </c>
      <c r="M514" s="413">
        <v>10.42</v>
      </c>
      <c r="N514" s="413">
        <v>24.88</v>
      </c>
      <c r="O514" s="413">
        <v>12.44</v>
      </c>
      <c r="P514" s="413">
        <v>164</v>
      </c>
      <c r="Q514" s="413">
        <v>82</v>
      </c>
      <c r="R514" s="53" t="s">
        <v>193</v>
      </c>
      <c r="S514" s="53" t="s">
        <v>989</v>
      </c>
      <c r="T514" s="412">
        <v>88.183865656898249</v>
      </c>
      <c r="U514" s="412">
        <v>89.659005597629232</v>
      </c>
      <c r="V514" s="412">
        <v>89.6</v>
      </c>
      <c r="W514" s="412">
        <v>49.8</v>
      </c>
      <c r="X514" s="412">
        <v>63.76</v>
      </c>
      <c r="Y514" s="412">
        <v>71.260000000000005</v>
      </c>
      <c r="Z514" s="413">
        <v>26.86</v>
      </c>
      <c r="AA514" s="413">
        <v>62.583800000000004</v>
      </c>
      <c r="AB514" s="413">
        <v>134.30000000000001</v>
      </c>
      <c r="AC514" s="411">
        <v>233</v>
      </c>
      <c r="AD514" s="411">
        <v>500</v>
      </c>
    </row>
    <row r="515" spans="1:30" ht="13.5" hidden="1" customHeight="1" outlineLevel="1">
      <c r="A515" s="410" t="s">
        <v>1448</v>
      </c>
      <c r="B515" s="31" t="s">
        <v>1403</v>
      </c>
      <c r="C515" s="31">
        <v>40</v>
      </c>
      <c r="D515" s="31">
        <v>4</v>
      </c>
      <c r="E515" s="31" t="s">
        <v>312</v>
      </c>
      <c r="F515" s="53">
        <v>30</v>
      </c>
      <c r="G515" s="411">
        <v>1487</v>
      </c>
      <c r="H515" s="413">
        <v>33.200000000000003</v>
      </c>
      <c r="I515" s="413">
        <v>16.600000000000001</v>
      </c>
      <c r="J515" s="413">
        <v>49</v>
      </c>
      <c r="K515" s="413">
        <v>24.5</v>
      </c>
      <c r="L515" s="413">
        <v>63.4</v>
      </c>
      <c r="M515" s="413">
        <v>31.7</v>
      </c>
      <c r="N515" s="413">
        <v>79.8</v>
      </c>
      <c r="O515" s="413">
        <v>39.9</v>
      </c>
      <c r="P515" s="413">
        <v>675</v>
      </c>
      <c r="Q515" s="413">
        <v>337.5</v>
      </c>
      <c r="R515" s="53" t="s">
        <v>213</v>
      </c>
      <c r="S515" s="53" t="s">
        <v>194</v>
      </c>
      <c r="T515" s="412">
        <v>92.902105263157907</v>
      </c>
      <c r="U515" s="412">
        <v>93.293684210526322</v>
      </c>
      <c r="V515" s="412">
        <v>93</v>
      </c>
      <c r="W515" s="412">
        <v>69.400000000000006</v>
      </c>
      <c r="X515" s="412">
        <v>80.099999999999994</v>
      </c>
      <c r="Y515" s="412">
        <v>85.1</v>
      </c>
      <c r="Z515" s="413">
        <v>105.99</v>
      </c>
      <c r="AA515" s="413">
        <v>198.11</v>
      </c>
      <c r="AB515" s="413">
        <v>342.89</v>
      </c>
      <c r="AC515" s="411">
        <v>187</v>
      </c>
      <c r="AD515" s="411">
        <v>324</v>
      </c>
    </row>
    <row r="516" spans="1:30" ht="13.5" hidden="1" customHeight="1" outlineLevel="1">
      <c r="A516" s="410" t="s">
        <v>1449</v>
      </c>
      <c r="B516" s="31" t="s">
        <v>1403</v>
      </c>
      <c r="C516" s="31">
        <v>50</v>
      </c>
      <c r="D516" s="31">
        <v>4</v>
      </c>
      <c r="E516" s="31" t="s">
        <v>322</v>
      </c>
      <c r="F516" s="53">
        <v>40</v>
      </c>
      <c r="G516" s="411">
        <v>1485</v>
      </c>
      <c r="H516" s="413">
        <v>39</v>
      </c>
      <c r="I516" s="413">
        <v>19.5</v>
      </c>
      <c r="J516" s="413">
        <v>61.8</v>
      </c>
      <c r="K516" s="413">
        <v>30.9</v>
      </c>
      <c r="L516" s="413">
        <v>81.8</v>
      </c>
      <c r="M516" s="413">
        <v>40.9</v>
      </c>
      <c r="N516" s="413">
        <v>104.4</v>
      </c>
      <c r="O516" s="413">
        <v>52.2</v>
      </c>
      <c r="P516" s="413">
        <v>953.8</v>
      </c>
      <c r="Q516" s="413">
        <v>476.9</v>
      </c>
      <c r="R516" s="53" t="s">
        <v>210</v>
      </c>
      <c r="S516" s="53" t="s">
        <v>989</v>
      </c>
      <c r="T516" s="412">
        <v>93.696842105263158</v>
      </c>
      <c r="U516" s="412">
        <v>93.893684210526317</v>
      </c>
      <c r="V516" s="412">
        <v>93.5</v>
      </c>
      <c r="W516" s="412">
        <v>73.3</v>
      </c>
      <c r="X516" s="412">
        <v>82.7</v>
      </c>
      <c r="Y516" s="412">
        <v>86.8</v>
      </c>
      <c r="Z516" s="413">
        <v>141.54</v>
      </c>
      <c r="AA516" s="413">
        <v>335.37</v>
      </c>
      <c r="AB516" s="413">
        <v>584.44000000000005</v>
      </c>
      <c r="AC516" s="411">
        <v>237</v>
      </c>
      <c r="AD516" s="411">
        <v>413</v>
      </c>
    </row>
    <row r="517" spans="1:30" ht="13.5" hidden="1" customHeight="1" outlineLevel="1">
      <c r="A517" s="410" t="s">
        <v>1450</v>
      </c>
      <c r="B517" s="31" t="s">
        <v>1403</v>
      </c>
      <c r="C517" s="31">
        <v>25</v>
      </c>
      <c r="D517" s="31">
        <v>6</v>
      </c>
      <c r="E517" s="31" t="s">
        <v>312</v>
      </c>
      <c r="F517" s="53">
        <v>20</v>
      </c>
      <c r="G517" s="411">
        <v>989</v>
      </c>
      <c r="H517" s="413">
        <v>36.6</v>
      </c>
      <c r="I517" s="413">
        <v>18.3</v>
      </c>
      <c r="J517" s="413">
        <v>41.642038216560508</v>
      </c>
      <c r="K517" s="413">
        <v>20.821019108280254</v>
      </c>
      <c r="L517" s="413">
        <v>55.164968152866244</v>
      </c>
      <c r="M517" s="413">
        <v>27.582484076433122</v>
      </c>
      <c r="N517" s="413">
        <v>65.682802547770706</v>
      </c>
      <c r="O517" s="413">
        <v>32.841401273885353</v>
      </c>
      <c r="P517" s="413">
        <v>379.45962417470793</v>
      </c>
      <c r="Q517" s="413">
        <v>189.72981208735396</v>
      </c>
      <c r="R517" s="53" t="s">
        <v>222</v>
      </c>
      <c r="S517" s="53" t="s">
        <v>194</v>
      </c>
      <c r="T517" s="412">
        <v>89.922413793103459</v>
      </c>
      <c r="U517" s="412">
        <v>91.2</v>
      </c>
      <c r="V517" s="412">
        <v>91.2</v>
      </c>
      <c r="W517" s="412">
        <v>50.396499999999996</v>
      </c>
      <c r="X517" s="412">
        <v>63.205999999999989</v>
      </c>
      <c r="Y517" s="412">
        <v>70.779499999999999</v>
      </c>
      <c r="Z517" s="413">
        <v>106.28268420000001</v>
      </c>
      <c r="AA517" s="413">
        <v>240.61558882199998</v>
      </c>
      <c r="AB517" s="413">
        <v>305.72475944640001</v>
      </c>
      <c r="AC517" s="411">
        <v>226.39208882720331</v>
      </c>
      <c r="AD517" s="411">
        <v>287.65246356696736</v>
      </c>
    </row>
    <row r="518" spans="1:30" ht="13.5" hidden="1" customHeight="1" outlineLevel="1">
      <c r="A518" s="410" t="s">
        <v>1451</v>
      </c>
      <c r="B518" s="31" t="s">
        <v>1403</v>
      </c>
      <c r="C518" s="31">
        <v>30</v>
      </c>
      <c r="D518" s="31">
        <v>6</v>
      </c>
      <c r="E518" s="31" t="s">
        <v>322</v>
      </c>
      <c r="F518" s="53">
        <v>25</v>
      </c>
      <c r="G518" s="411">
        <v>988</v>
      </c>
      <c r="H518" s="413">
        <v>40.596342857142851</v>
      </c>
      <c r="I518" s="413">
        <v>20.298171428571425</v>
      </c>
      <c r="J518" s="413">
        <v>57.368681318681325</v>
      </c>
      <c r="K518" s="413">
        <v>28.684340659340663</v>
      </c>
      <c r="L518" s="413">
        <v>68.275274725274741</v>
      </c>
      <c r="M518" s="413">
        <v>34.137637362637371</v>
      </c>
      <c r="N518" s="413">
        <v>81.777637362637378</v>
      </c>
      <c r="O518" s="413">
        <v>40.888818681318689</v>
      </c>
      <c r="P518" s="413">
        <v>465.96320000000003</v>
      </c>
      <c r="Q518" s="413">
        <v>232.98160000000001</v>
      </c>
      <c r="R518" s="53" t="s">
        <v>222</v>
      </c>
      <c r="S518" s="53" t="s">
        <v>194</v>
      </c>
      <c r="T518" s="412">
        <v>90.913719185423375</v>
      </c>
      <c r="U518" s="412">
        <v>91.837599142550914</v>
      </c>
      <c r="V518" s="412">
        <v>91.7</v>
      </c>
      <c r="W518" s="412">
        <v>50.670731707317074</v>
      </c>
      <c r="X518" s="412">
        <v>63.201219512195117</v>
      </c>
      <c r="Y518" s="412">
        <v>70.426829268292693</v>
      </c>
      <c r="Z518" s="413">
        <v>132.98242860000002</v>
      </c>
      <c r="AA518" s="413">
        <v>249.48521440920001</v>
      </c>
      <c r="AB518" s="413">
        <v>342.14970135359999</v>
      </c>
      <c r="AC518" s="411">
        <v>187.60765391014974</v>
      </c>
      <c r="AD518" s="411">
        <v>257.28940654464776</v>
      </c>
    </row>
    <row r="519" spans="1:30" ht="13.5" hidden="1" customHeight="1" outlineLevel="1">
      <c r="A519" s="410" t="s">
        <v>1452</v>
      </c>
      <c r="B519" s="31" t="s">
        <v>1403</v>
      </c>
      <c r="C519" s="31">
        <v>40</v>
      </c>
      <c r="D519" s="31">
        <v>2</v>
      </c>
      <c r="E519" s="31" t="s">
        <v>334</v>
      </c>
      <c r="F519" s="53">
        <v>30</v>
      </c>
      <c r="G519" s="411">
        <v>2977</v>
      </c>
      <c r="H519" s="413">
        <v>35.6</v>
      </c>
      <c r="I519" s="413">
        <v>17.8</v>
      </c>
      <c r="J519" s="413">
        <v>51.2</v>
      </c>
      <c r="K519" s="413">
        <v>25.6</v>
      </c>
      <c r="L519" s="413">
        <v>63</v>
      </c>
      <c r="M519" s="413">
        <v>31.5</v>
      </c>
      <c r="N519" s="413">
        <v>79.8</v>
      </c>
      <c r="O519" s="413">
        <v>39.9</v>
      </c>
      <c r="P519" s="413">
        <v>586</v>
      </c>
      <c r="Q519" s="413">
        <v>293</v>
      </c>
      <c r="R519" s="53" t="s">
        <v>222</v>
      </c>
      <c r="S519" s="53" t="s">
        <v>989</v>
      </c>
      <c r="T519" s="412">
        <v>92.407610993657514</v>
      </c>
      <c r="U519" s="412">
        <v>92.898097251585625</v>
      </c>
      <c r="V519" s="412">
        <v>92.8</v>
      </c>
      <c r="W519" s="412">
        <v>74.739999999999995</v>
      </c>
      <c r="X519" s="412">
        <v>83.46</v>
      </c>
      <c r="Y519" s="412">
        <v>87.01</v>
      </c>
      <c r="Z519" s="413">
        <v>53</v>
      </c>
      <c r="AA519" s="413">
        <v>106</v>
      </c>
      <c r="AB519" s="413">
        <v>186.03</v>
      </c>
      <c r="AC519" s="411">
        <v>200</v>
      </c>
      <c r="AD519" s="411">
        <v>351</v>
      </c>
    </row>
    <row r="520" spans="1:30" ht="13.5" hidden="1" customHeight="1" outlineLevel="1">
      <c r="A520" s="410" t="s">
        <v>1453</v>
      </c>
      <c r="B520" s="31" t="s">
        <v>1403</v>
      </c>
      <c r="C520" s="31">
        <v>50</v>
      </c>
      <c r="D520" s="31">
        <v>2</v>
      </c>
      <c r="E520" s="31" t="s">
        <v>336</v>
      </c>
      <c r="F520" s="53">
        <v>40</v>
      </c>
      <c r="G520" s="411">
        <v>2968</v>
      </c>
      <c r="H520" s="413">
        <v>55.8</v>
      </c>
      <c r="I520" s="413">
        <v>27.9</v>
      </c>
      <c r="J520" s="413">
        <v>72.400000000000006</v>
      </c>
      <c r="K520" s="413">
        <v>36.200000000000003</v>
      </c>
      <c r="L520" s="413">
        <v>89.4</v>
      </c>
      <c r="M520" s="413">
        <v>44.7</v>
      </c>
      <c r="N520" s="413">
        <v>109.6</v>
      </c>
      <c r="O520" s="413">
        <v>54.8</v>
      </c>
      <c r="P520" s="413">
        <v>672</v>
      </c>
      <c r="Q520" s="413">
        <v>336</v>
      </c>
      <c r="R520" s="53" t="s">
        <v>231</v>
      </c>
      <c r="S520" s="53" t="s">
        <v>194</v>
      </c>
      <c r="T520" s="412">
        <v>93.51892064846416</v>
      </c>
      <c r="U520" s="412">
        <v>93.817448805460742</v>
      </c>
      <c r="V520" s="412">
        <v>93.3</v>
      </c>
      <c r="W520" s="412">
        <v>70.8</v>
      </c>
      <c r="X520" s="412">
        <v>81.900000000000006</v>
      </c>
      <c r="Y520" s="412">
        <v>87.2</v>
      </c>
      <c r="Z520" s="413">
        <v>70.900000000000006</v>
      </c>
      <c r="AA520" s="413">
        <v>127.62000000000002</v>
      </c>
      <c r="AB520" s="413">
        <v>202.065</v>
      </c>
      <c r="AC520" s="411">
        <v>180</v>
      </c>
      <c r="AD520" s="411">
        <v>285</v>
      </c>
    </row>
    <row r="521" spans="1:30" ht="13.5" hidden="1" customHeight="1" outlineLevel="1">
      <c r="A521" s="414" t="s">
        <v>1454</v>
      </c>
      <c r="B521" s="31" t="s">
        <v>1403</v>
      </c>
      <c r="C521" s="31">
        <v>40</v>
      </c>
      <c r="D521" s="31">
        <v>4</v>
      </c>
      <c r="E521" s="31" t="s">
        <v>334</v>
      </c>
      <c r="F521" s="53">
        <v>30</v>
      </c>
      <c r="G521" s="411">
        <v>1487</v>
      </c>
      <c r="H521" s="413">
        <v>33.200000000000003</v>
      </c>
      <c r="I521" s="413">
        <v>16.600000000000001</v>
      </c>
      <c r="J521" s="413">
        <v>49</v>
      </c>
      <c r="K521" s="413">
        <v>24.5</v>
      </c>
      <c r="L521" s="413">
        <v>63.4</v>
      </c>
      <c r="M521" s="413">
        <v>31.7</v>
      </c>
      <c r="N521" s="413">
        <v>79.8</v>
      </c>
      <c r="O521" s="413">
        <v>39.9</v>
      </c>
      <c r="P521" s="413">
        <v>675</v>
      </c>
      <c r="Q521" s="413">
        <v>337.5</v>
      </c>
      <c r="R521" s="53" t="s">
        <v>213</v>
      </c>
      <c r="S521" s="53" t="s">
        <v>194</v>
      </c>
      <c r="T521" s="412">
        <v>92.902105263157907</v>
      </c>
      <c r="U521" s="412">
        <v>93.293684210526322</v>
      </c>
      <c r="V521" s="412">
        <v>93</v>
      </c>
      <c r="W521" s="412">
        <v>69.400000000000006</v>
      </c>
      <c r="X521" s="412">
        <v>80.099999999999994</v>
      </c>
      <c r="Y521" s="412">
        <v>85.1</v>
      </c>
      <c r="Z521" s="413">
        <v>105.99</v>
      </c>
      <c r="AA521" s="413">
        <v>198.11</v>
      </c>
      <c r="AB521" s="413">
        <v>342.89</v>
      </c>
      <c r="AC521" s="411">
        <v>187</v>
      </c>
      <c r="AD521" s="411">
        <v>324</v>
      </c>
    </row>
    <row r="522" spans="1:30" ht="13.5" hidden="1" customHeight="1" outlineLevel="1">
      <c r="A522" s="410" t="s">
        <v>1455</v>
      </c>
      <c r="B522" s="31" t="s">
        <v>1403</v>
      </c>
      <c r="C522" s="31">
        <v>50</v>
      </c>
      <c r="D522" s="31">
        <v>4</v>
      </c>
      <c r="E522" s="31" t="s">
        <v>336</v>
      </c>
      <c r="F522" s="53">
        <v>40</v>
      </c>
      <c r="G522" s="411">
        <v>1485</v>
      </c>
      <c r="H522" s="413">
        <v>39</v>
      </c>
      <c r="I522" s="413">
        <v>19.5</v>
      </c>
      <c r="J522" s="413">
        <v>61.8</v>
      </c>
      <c r="K522" s="413">
        <v>30.9</v>
      </c>
      <c r="L522" s="413">
        <v>81.8</v>
      </c>
      <c r="M522" s="413">
        <v>40.9</v>
      </c>
      <c r="N522" s="413">
        <v>104.4</v>
      </c>
      <c r="O522" s="413">
        <v>52.2</v>
      </c>
      <c r="P522" s="413">
        <v>953.8</v>
      </c>
      <c r="Q522" s="413">
        <v>476.9</v>
      </c>
      <c r="R522" s="53" t="s">
        <v>210</v>
      </c>
      <c r="S522" s="53" t="s">
        <v>989</v>
      </c>
      <c r="T522" s="412">
        <v>93.696842105263158</v>
      </c>
      <c r="U522" s="412">
        <v>93.893684210526317</v>
      </c>
      <c r="V522" s="412">
        <v>93.5</v>
      </c>
      <c r="W522" s="412">
        <v>73.3</v>
      </c>
      <c r="X522" s="412">
        <v>82.7</v>
      </c>
      <c r="Y522" s="412">
        <v>86.8</v>
      </c>
      <c r="Z522" s="413">
        <v>141.54</v>
      </c>
      <c r="AA522" s="413">
        <v>335.37</v>
      </c>
      <c r="AB522" s="413">
        <v>584.44000000000005</v>
      </c>
      <c r="AC522" s="411">
        <v>237</v>
      </c>
      <c r="AD522" s="411">
        <v>413</v>
      </c>
    </row>
    <row r="523" spans="1:30" ht="13.5" hidden="1" customHeight="1" outlineLevel="1">
      <c r="A523" s="414" t="s">
        <v>1456</v>
      </c>
      <c r="B523" s="31" t="s">
        <v>1403</v>
      </c>
      <c r="C523" s="31">
        <v>25</v>
      </c>
      <c r="D523" s="31">
        <v>6</v>
      </c>
      <c r="E523" s="31" t="s">
        <v>334</v>
      </c>
      <c r="F523" s="53">
        <v>20</v>
      </c>
      <c r="G523" s="411">
        <v>989</v>
      </c>
      <c r="H523" s="413">
        <v>36.6</v>
      </c>
      <c r="I523" s="413">
        <v>18.3</v>
      </c>
      <c r="J523" s="413">
        <v>41.642038216560508</v>
      </c>
      <c r="K523" s="413">
        <v>20.821019108280254</v>
      </c>
      <c r="L523" s="413">
        <v>55.164968152866244</v>
      </c>
      <c r="M523" s="413">
        <v>27.582484076433122</v>
      </c>
      <c r="N523" s="413">
        <v>65.682802547770706</v>
      </c>
      <c r="O523" s="413">
        <v>32.841401273885353</v>
      </c>
      <c r="P523" s="413">
        <v>379.45962417470793</v>
      </c>
      <c r="Q523" s="413">
        <v>189.72981208735396</v>
      </c>
      <c r="R523" s="53" t="s">
        <v>222</v>
      </c>
      <c r="S523" s="53" t="s">
        <v>194</v>
      </c>
      <c r="T523" s="412">
        <v>89.922413793103459</v>
      </c>
      <c r="U523" s="412">
        <v>91.2</v>
      </c>
      <c r="V523" s="412">
        <v>91.2</v>
      </c>
      <c r="W523" s="412">
        <v>50.396499999999996</v>
      </c>
      <c r="X523" s="412">
        <v>63.205999999999989</v>
      </c>
      <c r="Y523" s="412">
        <v>70.779499999999999</v>
      </c>
      <c r="Z523" s="413">
        <v>106.28268420000001</v>
      </c>
      <c r="AA523" s="413">
        <v>240.61558882199998</v>
      </c>
      <c r="AB523" s="413">
        <v>305.72475944640001</v>
      </c>
      <c r="AC523" s="411">
        <v>226.39208882720331</v>
      </c>
      <c r="AD523" s="411">
        <v>287.65246356696736</v>
      </c>
    </row>
    <row r="524" spans="1:30" ht="13.5" hidden="1" customHeight="1" outlineLevel="1">
      <c r="A524" s="414" t="s">
        <v>1457</v>
      </c>
      <c r="B524" s="31" t="s">
        <v>1403</v>
      </c>
      <c r="C524" s="31">
        <v>30</v>
      </c>
      <c r="D524" s="31">
        <v>6</v>
      </c>
      <c r="E524" s="31" t="s">
        <v>336</v>
      </c>
      <c r="F524" s="53">
        <v>25</v>
      </c>
      <c r="G524" s="411">
        <v>988</v>
      </c>
      <c r="H524" s="413">
        <v>40.596342857142851</v>
      </c>
      <c r="I524" s="413">
        <v>20.298171428571425</v>
      </c>
      <c r="J524" s="413">
        <v>57.368681318681325</v>
      </c>
      <c r="K524" s="413">
        <v>28.684340659340663</v>
      </c>
      <c r="L524" s="413">
        <v>68.275274725274741</v>
      </c>
      <c r="M524" s="413">
        <v>34.137637362637371</v>
      </c>
      <c r="N524" s="413">
        <v>81.777637362637378</v>
      </c>
      <c r="O524" s="413">
        <v>40.888818681318689</v>
      </c>
      <c r="P524" s="413">
        <v>465.96320000000003</v>
      </c>
      <c r="Q524" s="413">
        <v>232.98160000000001</v>
      </c>
      <c r="R524" s="53" t="s">
        <v>222</v>
      </c>
      <c r="S524" s="53" t="s">
        <v>194</v>
      </c>
      <c r="T524" s="412">
        <v>90.913719185423375</v>
      </c>
      <c r="U524" s="412">
        <v>91.837599142550914</v>
      </c>
      <c r="V524" s="412">
        <v>91.7</v>
      </c>
      <c r="W524" s="412">
        <v>50.670731707317074</v>
      </c>
      <c r="X524" s="412">
        <v>63.201219512195117</v>
      </c>
      <c r="Y524" s="412">
        <v>70.426829268292693</v>
      </c>
      <c r="Z524" s="413">
        <v>132.98242860000002</v>
      </c>
      <c r="AA524" s="413">
        <v>249.48521440920001</v>
      </c>
      <c r="AB524" s="413">
        <v>342.14970135359999</v>
      </c>
      <c r="AC524" s="411">
        <v>187.60765391014974</v>
      </c>
      <c r="AD524" s="411">
        <v>257.28940654464776</v>
      </c>
    </row>
    <row r="525" spans="1:30" ht="13.5" hidden="1" customHeight="1" outlineLevel="1">
      <c r="A525" s="410" t="s">
        <v>1458</v>
      </c>
      <c r="B525" s="31" t="s">
        <v>1403</v>
      </c>
      <c r="C525" s="31">
        <v>60</v>
      </c>
      <c r="D525" s="31">
        <v>4</v>
      </c>
      <c r="E525" s="31" t="s">
        <v>340</v>
      </c>
      <c r="F525" s="53">
        <v>50</v>
      </c>
      <c r="G525" s="411">
        <v>1486</v>
      </c>
      <c r="H525" s="413">
        <v>53</v>
      </c>
      <c r="I525" s="413">
        <v>26.5</v>
      </c>
      <c r="J525" s="413">
        <v>80.599999999999994</v>
      </c>
      <c r="K525" s="413">
        <v>40.299999999999997</v>
      </c>
      <c r="L525" s="413">
        <v>105.6</v>
      </c>
      <c r="M525" s="413">
        <v>52.8</v>
      </c>
      <c r="N525" s="413">
        <v>134</v>
      </c>
      <c r="O525" s="413">
        <v>67</v>
      </c>
      <c r="P525" s="413">
        <v>970.4</v>
      </c>
      <c r="Q525" s="413">
        <v>485.2</v>
      </c>
      <c r="R525" s="53" t="s">
        <v>222</v>
      </c>
      <c r="S525" s="53" t="s">
        <v>989</v>
      </c>
      <c r="T525" s="412">
        <v>94</v>
      </c>
      <c r="U525" s="412">
        <v>94.3</v>
      </c>
      <c r="V525" s="412">
        <v>93.9</v>
      </c>
      <c r="W525" s="412">
        <v>70.099999999999994</v>
      </c>
      <c r="X525" s="412">
        <v>80.099999999999994</v>
      </c>
      <c r="Y525" s="412">
        <v>84.5</v>
      </c>
      <c r="Z525" s="413">
        <v>176.72</v>
      </c>
      <c r="AA525" s="413">
        <v>420.56</v>
      </c>
      <c r="AB525" s="413">
        <v>534.14</v>
      </c>
      <c r="AC525" s="411">
        <v>238</v>
      </c>
      <c r="AD525" s="411">
        <v>302</v>
      </c>
    </row>
    <row r="526" spans="1:30" ht="13.5" hidden="1" customHeight="1" outlineLevel="1">
      <c r="A526" s="410" t="s">
        <v>1459</v>
      </c>
      <c r="B526" s="31" t="s">
        <v>1403</v>
      </c>
      <c r="C526" s="31">
        <v>75</v>
      </c>
      <c r="D526" s="31">
        <v>4</v>
      </c>
      <c r="E526" s="31" t="s">
        <v>343</v>
      </c>
      <c r="F526" s="53">
        <v>60</v>
      </c>
      <c r="G526" s="411">
        <v>1486</v>
      </c>
      <c r="H526" s="413">
        <v>58.2</v>
      </c>
      <c r="I526" s="413">
        <v>29.1</v>
      </c>
      <c r="J526" s="413">
        <v>93.96</v>
      </c>
      <c r="K526" s="413">
        <v>46.98</v>
      </c>
      <c r="L526" s="413">
        <v>125.4</v>
      </c>
      <c r="M526" s="413">
        <v>62.7</v>
      </c>
      <c r="N526" s="413">
        <v>163</v>
      </c>
      <c r="O526" s="413">
        <v>81.5</v>
      </c>
      <c r="P526" s="413">
        <v>1170</v>
      </c>
      <c r="Q526" s="413">
        <v>585</v>
      </c>
      <c r="R526" s="53" t="s">
        <v>222</v>
      </c>
      <c r="S526" s="53" t="s">
        <v>989</v>
      </c>
      <c r="T526" s="412">
        <v>94.1</v>
      </c>
      <c r="U526" s="412">
        <v>94.6</v>
      </c>
      <c r="V526" s="412">
        <v>94.2</v>
      </c>
      <c r="W526" s="412">
        <v>73</v>
      </c>
      <c r="X526" s="412">
        <v>81.7</v>
      </c>
      <c r="Y526" s="412">
        <v>84</v>
      </c>
      <c r="Z526" s="413">
        <v>213.3</v>
      </c>
      <c r="AA526" s="413">
        <v>494.83</v>
      </c>
      <c r="AB526" s="413">
        <v>635.34</v>
      </c>
      <c r="AC526" s="411">
        <v>238</v>
      </c>
      <c r="AD526" s="411">
        <v>148</v>
      </c>
    </row>
    <row r="527" spans="1:30" ht="13.5" hidden="1" customHeight="1" outlineLevel="1">
      <c r="A527" s="410" t="s">
        <v>1460</v>
      </c>
      <c r="B527" s="31" t="s">
        <v>1403</v>
      </c>
      <c r="C527" s="31">
        <v>40</v>
      </c>
      <c r="D527" s="31">
        <v>6</v>
      </c>
      <c r="E527" s="31" t="s">
        <v>340</v>
      </c>
      <c r="F527" s="53">
        <v>30</v>
      </c>
      <c r="G527" s="411">
        <v>989</v>
      </c>
      <c r="H527" s="413">
        <v>32</v>
      </c>
      <c r="I527" s="413">
        <v>16</v>
      </c>
      <c r="J527" s="413">
        <v>50.8</v>
      </c>
      <c r="K527" s="413">
        <v>25.4</v>
      </c>
      <c r="L527" s="413">
        <v>65.48</v>
      </c>
      <c r="M527" s="413">
        <v>32.74</v>
      </c>
      <c r="N527" s="413">
        <v>80.8</v>
      </c>
      <c r="O527" s="413">
        <v>40.4</v>
      </c>
      <c r="P527" s="413">
        <v>540</v>
      </c>
      <c r="Q527" s="413">
        <v>270</v>
      </c>
      <c r="R527" s="53" t="s">
        <v>231</v>
      </c>
      <c r="S527" s="53" t="s">
        <v>194</v>
      </c>
      <c r="T527" s="412">
        <v>91.337411962577534</v>
      </c>
      <c r="U527" s="412">
        <v>92.306612004625251</v>
      </c>
      <c r="V527" s="412">
        <v>92.2</v>
      </c>
      <c r="W527" s="412">
        <v>67.400000000000006</v>
      </c>
      <c r="X527" s="412">
        <v>77.7</v>
      </c>
      <c r="Y527" s="412">
        <v>84.1</v>
      </c>
      <c r="Z527" s="413">
        <v>216.05</v>
      </c>
      <c r="AA527" s="413">
        <v>535.80399999999997</v>
      </c>
      <c r="AB527" s="413">
        <v>555.24850000000004</v>
      </c>
      <c r="AC527" s="411">
        <v>248</v>
      </c>
      <c r="AD527" s="411">
        <v>257</v>
      </c>
    </row>
    <row r="528" spans="1:30" ht="13.5" hidden="1" customHeight="1" outlineLevel="1">
      <c r="A528" s="410" t="s">
        <v>1461</v>
      </c>
      <c r="B528" s="31" t="s">
        <v>1403</v>
      </c>
      <c r="C528" s="31">
        <v>50</v>
      </c>
      <c r="D528" s="31">
        <v>6</v>
      </c>
      <c r="E528" s="31" t="s">
        <v>343</v>
      </c>
      <c r="F528" s="53">
        <v>40</v>
      </c>
      <c r="G528" s="411">
        <v>989</v>
      </c>
      <c r="H528" s="413">
        <v>94</v>
      </c>
      <c r="I528" s="413">
        <v>47</v>
      </c>
      <c r="J528" s="413">
        <v>76.2</v>
      </c>
      <c r="K528" s="413">
        <v>38.1</v>
      </c>
      <c r="L528" s="413">
        <v>95.6</v>
      </c>
      <c r="M528" s="413">
        <v>47.8</v>
      </c>
      <c r="N528" s="413">
        <v>109.4</v>
      </c>
      <c r="O528" s="413">
        <v>54.7</v>
      </c>
      <c r="P528" s="413">
        <v>728</v>
      </c>
      <c r="Q528" s="413">
        <v>364</v>
      </c>
      <c r="R528" s="53" t="s">
        <v>222</v>
      </c>
      <c r="S528" s="53" t="s">
        <v>194</v>
      </c>
      <c r="T528" s="412">
        <v>93.097030752916226</v>
      </c>
      <c r="U528" s="412">
        <v>93.29406150583246</v>
      </c>
      <c r="V528" s="412">
        <v>92.9</v>
      </c>
      <c r="W528" s="412">
        <v>59.7</v>
      </c>
      <c r="X528" s="412">
        <v>71.400000000000006</v>
      </c>
      <c r="Y528" s="412">
        <v>82.6</v>
      </c>
      <c r="Z528" s="413">
        <v>288.2</v>
      </c>
      <c r="AA528" s="413">
        <v>619.63</v>
      </c>
      <c r="AB528" s="413">
        <v>714.73599999999988</v>
      </c>
      <c r="AC528" s="411">
        <v>215</v>
      </c>
      <c r="AD528" s="411">
        <v>248</v>
      </c>
    </row>
    <row r="529" spans="1:30" ht="13.5" hidden="1" customHeight="1" outlineLevel="1">
      <c r="A529" s="410" t="s">
        <v>1462</v>
      </c>
      <c r="B529" s="31" t="s">
        <v>1403</v>
      </c>
      <c r="C529" s="31">
        <v>60</v>
      </c>
      <c r="D529" s="31">
        <v>2</v>
      </c>
      <c r="E529" s="31" t="s">
        <v>354</v>
      </c>
      <c r="F529" s="53">
        <v>50</v>
      </c>
      <c r="G529" s="411">
        <v>2976.32</v>
      </c>
      <c r="H529" s="413">
        <v>37.340000000000003</v>
      </c>
      <c r="I529" s="413">
        <v>18.670000000000002</v>
      </c>
      <c r="J529" s="413">
        <v>68.52</v>
      </c>
      <c r="K529" s="413">
        <v>34.26</v>
      </c>
      <c r="L529" s="413">
        <v>95.56</v>
      </c>
      <c r="M529" s="413">
        <v>47.78</v>
      </c>
      <c r="N529" s="413">
        <v>125.02</v>
      </c>
      <c r="O529" s="413">
        <v>62.51</v>
      </c>
      <c r="P529" s="413">
        <v>910.12</v>
      </c>
      <c r="Q529" s="413">
        <v>455.06</v>
      </c>
      <c r="R529" s="53" t="s">
        <v>222</v>
      </c>
      <c r="S529" s="53" t="s">
        <v>194</v>
      </c>
      <c r="T529" s="412">
        <v>93.626999999999995</v>
      </c>
      <c r="U529" s="412">
        <v>93.97</v>
      </c>
      <c r="V529" s="412">
        <v>93.7</v>
      </c>
      <c r="W529" s="412">
        <v>82.31</v>
      </c>
      <c r="X529" s="412">
        <v>88.22</v>
      </c>
      <c r="Y529" s="412">
        <v>90.16</v>
      </c>
      <c r="Z529" s="413">
        <v>88.212415199999995</v>
      </c>
      <c r="AA529" s="413">
        <v>141.31628915039997</v>
      </c>
      <c r="AB529" s="413">
        <v>279.09526045127996</v>
      </c>
      <c r="AC529" s="411">
        <v>160.19999999999999</v>
      </c>
      <c r="AD529" s="411">
        <v>316.39</v>
      </c>
    </row>
    <row r="530" spans="1:30" ht="13.5" hidden="1" customHeight="1" outlineLevel="1">
      <c r="A530" s="410" t="s">
        <v>1463</v>
      </c>
      <c r="B530" s="31" t="s">
        <v>1403</v>
      </c>
      <c r="C530" s="31">
        <v>75</v>
      </c>
      <c r="D530" s="31">
        <v>2</v>
      </c>
      <c r="E530" s="31" t="s">
        <v>356</v>
      </c>
      <c r="F530" s="53">
        <v>60</v>
      </c>
      <c r="G530" s="411">
        <v>2976.45</v>
      </c>
      <c r="H530" s="413">
        <v>47.2</v>
      </c>
      <c r="I530" s="413">
        <v>23.6</v>
      </c>
      <c r="J530" s="413">
        <v>83.519800000000004</v>
      </c>
      <c r="K530" s="413">
        <v>41.759900000000002</v>
      </c>
      <c r="L530" s="413">
        <v>117.2</v>
      </c>
      <c r="M530" s="413">
        <v>58.6</v>
      </c>
      <c r="N530" s="413">
        <v>151.4</v>
      </c>
      <c r="O530" s="413">
        <v>75.7</v>
      </c>
      <c r="P530" s="413">
        <v>1152</v>
      </c>
      <c r="Q530" s="413">
        <v>576</v>
      </c>
      <c r="R530" s="53" t="s">
        <v>222</v>
      </c>
      <c r="S530" s="53" t="s">
        <v>989</v>
      </c>
      <c r="T530" s="412">
        <v>94.009867730421988</v>
      </c>
      <c r="U530" s="412">
        <v>94.217090069284055</v>
      </c>
      <c r="V530" s="412">
        <v>94</v>
      </c>
      <c r="W530" s="412">
        <v>83</v>
      </c>
      <c r="X530" s="412">
        <v>89</v>
      </c>
      <c r="Y530" s="412">
        <v>90.5</v>
      </c>
      <c r="Z530" s="413">
        <v>106.6</v>
      </c>
      <c r="AA530" s="413">
        <v>182.28599999999997</v>
      </c>
      <c r="AB530" s="413">
        <v>373.1</v>
      </c>
      <c r="AC530" s="411">
        <v>171</v>
      </c>
      <c r="AD530" s="411">
        <v>350</v>
      </c>
    </row>
    <row r="531" spans="1:30" ht="13.5" hidden="1" customHeight="1" outlineLevel="1">
      <c r="A531" s="414" t="s">
        <v>1464</v>
      </c>
      <c r="B531" s="31" t="s">
        <v>1403</v>
      </c>
      <c r="C531" s="31">
        <v>60</v>
      </c>
      <c r="D531" s="31">
        <v>4</v>
      </c>
      <c r="E531" s="31" t="s">
        <v>354</v>
      </c>
      <c r="F531" s="53">
        <v>50</v>
      </c>
      <c r="G531" s="411">
        <v>1486</v>
      </c>
      <c r="H531" s="413">
        <v>53</v>
      </c>
      <c r="I531" s="413">
        <v>26.5</v>
      </c>
      <c r="J531" s="413">
        <v>80.599999999999994</v>
      </c>
      <c r="K531" s="413">
        <v>40.299999999999997</v>
      </c>
      <c r="L531" s="413">
        <v>105.6</v>
      </c>
      <c r="M531" s="413">
        <v>52.8</v>
      </c>
      <c r="N531" s="413">
        <v>134</v>
      </c>
      <c r="O531" s="413">
        <v>67</v>
      </c>
      <c r="P531" s="413">
        <v>970.4</v>
      </c>
      <c r="Q531" s="413">
        <v>485.2</v>
      </c>
      <c r="R531" s="53" t="s">
        <v>222</v>
      </c>
      <c r="S531" s="53" t="s">
        <v>989</v>
      </c>
      <c r="T531" s="412">
        <v>94</v>
      </c>
      <c r="U531" s="412">
        <v>94.3</v>
      </c>
      <c r="V531" s="412">
        <v>93.9</v>
      </c>
      <c r="W531" s="412">
        <v>70.099999999999994</v>
      </c>
      <c r="X531" s="412">
        <v>80.099999999999994</v>
      </c>
      <c r="Y531" s="412">
        <v>84.5</v>
      </c>
      <c r="Z531" s="413">
        <v>176.72</v>
      </c>
      <c r="AA531" s="413">
        <v>420.56</v>
      </c>
      <c r="AB531" s="413">
        <v>534.14</v>
      </c>
      <c r="AC531" s="411">
        <v>238</v>
      </c>
      <c r="AD531" s="411">
        <v>302</v>
      </c>
    </row>
    <row r="532" spans="1:30" ht="13.5" hidden="1" customHeight="1" outlineLevel="1">
      <c r="A532" s="414" t="s">
        <v>1465</v>
      </c>
      <c r="B532" s="31" t="s">
        <v>1403</v>
      </c>
      <c r="C532" s="31">
        <v>75</v>
      </c>
      <c r="D532" s="31">
        <v>4</v>
      </c>
      <c r="E532" s="31" t="s">
        <v>356</v>
      </c>
      <c r="F532" s="53">
        <v>60</v>
      </c>
      <c r="G532" s="411">
        <v>1486</v>
      </c>
      <c r="H532" s="413">
        <v>58.2</v>
      </c>
      <c r="I532" s="413">
        <v>29.1</v>
      </c>
      <c r="J532" s="413">
        <v>93.96</v>
      </c>
      <c r="K532" s="413">
        <v>46.98</v>
      </c>
      <c r="L532" s="413">
        <v>125.4</v>
      </c>
      <c r="M532" s="413">
        <v>62.7</v>
      </c>
      <c r="N532" s="413">
        <v>163</v>
      </c>
      <c r="O532" s="413">
        <v>81.5</v>
      </c>
      <c r="P532" s="413">
        <v>1170</v>
      </c>
      <c r="Q532" s="413">
        <v>585</v>
      </c>
      <c r="R532" s="53" t="s">
        <v>222</v>
      </c>
      <c r="S532" s="53" t="s">
        <v>989</v>
      </c>
      <c r="T532" s="412">
        <v>94.1</v>
      </c>
      <c r="U532" s="412">
        <v>94.6</v>
      </c>
      <c r="V532" s="412">
        <v>94.2</v>
      </c>
      <c r="W532" s="412">
        <v>73</v>
      </c>
      <c r="X532" s="412">
        <v>81.7</v>
      </c>
      <c r="Y532" s="412">
        <v>84</v>
      </c>
      <c r="Z532" s="413">
        <v>213.3</v>
      </c>
      <c r="AA532" s="413">
        <v>494.83</v>
      </c>
      <c r="AB532" s="413">
        <v>635.34</v>
      </c>
      <c r="AC532" s="411">
        <v>238</v>
      </c>
      <c r="AD532" s="411">
        <v>148</v>
      </c>
    </row>
    <row r="533" spans="1:30" ht="13.5" hidden="1" customHeight="1" outlineLevel="1">
      <c r="A533" s="414" t="s">
        <v>1466</v>
      </c>
      <c r="B533" s="31" t="s">
        <v>1403</v>
      </c>
      <c r="C533" s="31">
        <v>40</v>
      </c>
      <c r="D533" s="31">
        <v>6</v>
      </c>
      <c r="E533" s="31" t="s">
        <v>354</v>
      </c>
      <c r="F533" s="53">
        <v>30</v>
      </c>
      <c r="G533" s="411">
        <v>989</v>
      </c>
      <c r="H533" s="413">
        <v>32</v>
      </c>
      <c r="I533" s="413">
        <v>16</v>
      </c>
      <c r="J533" s="413">
        <v>50.8</v>
      </c>
      <c r="K533" s="413">
        <v>25.4</v>
      </c>
      <c r="L533" s="413">
        <v>65.48</v>
      </c>
      <c r="M533" s="413">
        <v>32.74</v>
      </c>
      <c r="N533" s="413">
        <v>80.8</v>
      </c>
      <c r="O533" s="413">
        <v>40.4</v>
      </c>
      <c r="P533" s="413">
        <v>540</v>
      </c>
      <c r="Q533" s="413">
        <v>270</v>
      </c>
      <c r="R533" s="53" t="s">
        <v>231</v>
      </c>
      <c r="S533" s="53" t="s">
        <v>194</v>
      </c>
      <c r="T533" s="412">
        <v>91.337411962577534</v>
      </c>
      <c r="U533" s="412">
        <v>92.306612004625251</v>
      </c>
      <c r="V533" s="412">
        <v>92.2</v>
      </c>
      <c r="W533" s="412">
        <v>67.400000000000006</v>
      </c>
      <c r="X533" s="412">
        <v>77.7</v>
      </c>
      <c r="Y533" s="412">
        <v>84.1</v>
      </c>
      <c r="Z533" s="413">
        <v>216.05</v>
      </c>
      <c r="AA533" s="413">
        <v>535.80399999999997</v>
      </c>
      <c r="AB533" s="413">
        <v>555.24850000000004</v>
      </c>
      <c r="AC533" s="411">
        <v>248</v>
      </c>
      <c r="AD533" s="411">
        <v>257</v>
      </c>
    </row>
    <row r="534" spans="1:30" ht="13.5" hidden="1" customHeight="1" outlineLevel="1">
      <c r="A534" s="414" t="s">
        <v>1467</v>
      </c>
      <c r="B534" s="31" t="s">
        <v>1403</v>
      </c>
      <c r="C534" s="31">
        <v>50</v>
      </c>
      <c r="D534" s="31">
        <v>6</v>
      </c>
      <c r="E534" s="31" t="s">
        <v>356</v>
      </c>
      <c r="F534" s="53">
        <v>40</v>
      </c>
      <c r="G534" s="411">
        <v>989</v>
      </c>
      <c r="H534" s="413">
        <v>94</v>
      </c>
      <c r="I534" s="413">
        <v>47</v>
      </c>
      <c r="J534" s="413">
        <v>76.2</v>
      </c>
      <c r="K534" s="413">
        <v>38.1</v>
      </c>
      <c r="L534" s="413">
        <v>95.6</v>
      </c>
      <c r="M534" s="413">
        <v>47.8</v>
      </c>
      <c r="N534" s="413">
        <v>109.4</v>
      </c>
      <c r="O534" s="413">
        <v>54.7</v>
      </c>
      <c r="P534" s="413">
        <v>728</v>
      </c>
      <c r="Q534" s="413">
        <v>364</v>
      </c>
      <c r="R534" s="53" t="s">
        <v>222</v>
      </c>
      <c r="S534" s="53" t="s">
        <v>194</v>
      </c>
      <c r="T534" s="412">
        <v>93.097030752916226</v>
      </c>
      <c r="U534" s="412">
        <v>93.29406150583246</v>
      </c>
      <c r="V534" s="412">
        <v>92.9</v>
      </c>
      <c r="W534" s="412">
        <v>59.7</v>
      </c>
      <c r="X534" s="412">
        <v>71.400000000000006</v>
      </c>
      <c r="Y534" s="412">
        <v>82.6</v>
      </c>
      <c r="Z534" s="413">
        <v>288.2</v>
      </c>
      <c r="AA534" s="413">
        <v>619.63</v>
      </c>
      <c r="AB534" s="413">
        <v>714.73599999999988</v>
      </c>
      <c r="AC534" s="411">
        <v>215</v>
      </c>
      <c r="AD534" s="411">
        <v>248</v>
      </c>
    </row>
    <row r="535" spans="1:30" ht="13.5" hidden="1" customHeight="1" outlineLevel="1">
      <c r="A535" s="410" t="s">
        <v>1468</v>
      </c>
      <c r="B535" s="31" t="s">
        <v>1403</v>
      </c>
      <c r="C535" s="31">
        <v>100</v>
      </c>
      <c r="D535" s="31">
        <v>4</v>
      </c>
      <c r="E535" s="31" t="s">
        <v>360</v>
      </c>
      <c r="F535" s="53">
        <v>75</v>
      </c>
      <c r="G535" s="411">
        <v>1489</v>
      </c>
      <c r="H535" s="413">
        <v>68</v>
      </c>
      <c r="I535" s="413">
        <v>34</v>
      </c>
      <c r="J535" s="413">
        <v>111.7</v>
      </c>
      <c r="K535" s="413">
        <v>55.85</v>
      </c>
      <c r="L535" s="413">
        <v>150</v>
      </c>
      <c r="M535" s="413">
        <v>75</v>
      </c>
      <c r="N535" s="413">
        <v>196</v>
      </c>
      <c r="O535" s="413">
        <v>98</v>
      </c>
      <c r="P535" s="413">
        <v>1480</v>
      </c>
      <c r="Q535" s="413">
        <v>740</v>
      </c>
      <c r="R535" s="53" t="s">
        <v>222</v>
      </c>
      <c r="S535" s="53" t="s">
        <v>989</v>
      </c>
      <c r="T535" s="412">
        <v>94.9</v>
      </c>
      <c r="U535" s="412">
        <v>95.1</v>
      </c>
      <c r="V535" s="412">
        <v>94.6</v>
      </c>
      <c r="W535" s="412">
        <v>74.3</v>
      </c>
      <c r="X535" s="412">
        <v>82.7</v>
      </c>
      <c r="Y535" s="412">
        <v>84.9</v>
      </c>
      <c r="Z535" s="413">
        <v>260.2</v>
      </c>
      <c r="AA535" s="413">
        <v>736.6</v>
      </c>
      <c r="AB535" s="413">
        <v>800.99</v>
      </c>
      <c r="AC535" s="411">
        <v>226</v>
      </c>
      <c r="AD535" s="411">
        <v>303</v>
      </c>
    </row>
    <row r="536" spans="1:30" ht="13.5" hidden="1" customHeight="1" outlineLevel="1">
      <c r="A536" s="410" t="s">
        <v>1469</v>
      </c>
      <c r="B536" s="31" t="s">
        <v>1403</v>
      </c>
      <c r="C536" s="31">
        <v>60</v>
      </c>
      <c r="D536" s="31">
        <v>6</v>
      </c>
      <c r="E536" s="31" t="s">
        <v>363</v>
      </c>
      <c r="F536" s="53">
        <v>50</v>
      </c>
      <c r="G536" s="411">
        <v>989</v>
      </c>
      <c r="H536" s="413">
        <v>70</v>
      </c>
      <c r="I536" s="413">
        <v>35</v>
      </c>
      <c r="J536" s="413">
        <v>94.52</v>
      </c>
      <c r="K536" s="413">
        <v>47.26</v>
      </c>
      <c r="L536" s="413">
        <v>117.96</v>
      </c>
      <c r="M536" s="413">
        <v>58.98</v>
      </c>
      <c r="N536" s="413">
        <v>145.4</v>
      </c>
      <c r="O536" s="413">
        <v>72.7</v>
      </c>
      <c r="P536" s="413">
        <v>946</v>
      </c>
      <c r="Q536" s="413">
        <v>473</v>
      </c>
      <c r="R536" s="53" t="s">
        <v>222</v>
      </c>
      <c r="S536" s="53" t="s">
        <v>194</v>
      </c>
      <c r="T536" s="412">
        <v>93.086708595387833</v>
      </c>
      <c r="U536" s="412">
        <v>93.576226415094339</v>
      </c>
      <c r="V536" s="412">
        <v>93.4</v>
      </c>
      <c r="W536" s="412">
        <v>60</v>
      </c>
      <c r="X536" s="412">
        <v>71.599999999999994</v>
      </c>
      <c r="Y536" s="412">
        <v>77.5</v>
      </c>
      <c r="Z536" s="413">
        <v>360.14</v>
      </c>
      <c r="AA536" s="413">
        <v>954.37099999999987</v>
      </c>
      <c r="AB536" s="413">
        <v>921.95839999999998</v>
      </c>
      <c r="AC536" s="411">
        <v>265</v>
      </c>
      <c r="AD536" s="411">
        <v>256</v>
      </c>
    </row>
    <row r="537" spans="1:30" ht="13.5" hidden="1" customHeight="1" outlineLevel="1">
      <c r="A537" s="410" t="s">
        <v>1470</v>
      </c>
      <c r="B537" s="31" t="s">
        <v>1403</v>
      </c>
      <c r="C537" s="31">
        <v>75</v>
      </c>
      <c r="D537" s="31">
        <v>6</v>
      </c>
      <c r="E537" s="31" t="s">
        <v>360</v>
      </c>
      <c r="F537" s="53">
        <v>60</v>
      </c>
      <c r="G537" s="411">
        <v>988</v>
      </c>
      <c r="H537" s="413">
        <v>84.8</v>
      </c>
      <c r="I537" s="413">
        <v>42.4</v>
      </c>
      <c r="J537" s="413">
        <v>113.9</v>
      </c>
      <c r="K537" s="413">
        <v>56.95</v>
      </c>
      <c r="L537" s="413">
        <v>141.86000000000001</v>
      </c>
      <c r="M537" s="413">
        <v>70.930000000000007</v>
      </c>
      <c r="N537" s="413">
        <v>174.8</v>
      </c>
      <c r="O537" s="413">
        <v>87.4</v>
      </c>
      <c r="P537" s="413">
        <v>1180</v>
      </c>
      <c r="Q537" s="413">
        <v>590</v>
      </c>
      <c r="R537" s="53" t="s">
        <v>222</v>
      </c>
      <c r="S537" s="53" t="s">
        <v>989</v>
      </c>
      <c r="T537" s="412">
        <v>93.107274644175021</v>
      </c>
      <c r="U537" s="412">
        <v>93.798787559304174</v>
      </c>
      <c r="V537" s="412">
        <v>93.7</v>
      </c>
      <c r="W537" s="412">
        <v>60.2</v>
      </c>
      <c r="X537" s="412">
        <v>71.94</v>
      </c>
      <c r="Y537" s="412">
        <v>77.900000000000006</v>
      </c>
      <c r="Z537" s="413">
        <v>432.4</v>
      </c>
      <c r="AA537" s="413">
        <v>1266.932</v>
      </c>
      <c r="AB537" s="413">
        <v>1266.932</v>
      </c>
      <c r="AC537" s="411">
        <v>293</v>
      </c>
      <c r="AD537" s="411">
        <v>293</v>
      </c>
    </row>
    <row r="538" spans="1:30" ht="13.5" hidden="1" customHeight="1" outlineLevel="1">
      <c r="A538" s="410" t="s">
        <v>1471</v>
      </c>
      <c r="B538" s="31" t="s">
        <v>1403</v>
      </c>
      <c r="C538" s="31">
        <v>100</v>
      </c>
      <c r="D538" s="31">
        <v>2</v>
      </c>
      <c r="E538" s="31" t="s">
        <v>375</v>
      </c>
      <c r="F538" s="53">
        <v>75</v>
      </c>
      <c r="G538" s="411">
        <v>2976</v>
      </c>
      <c r="H538" s="413">
        <v>40.9</v>
      </c>
      <c r="I538" s="413">
        <v>20.45</v>
      </c>
      <c r="J538" s="413">
        <v>97.990729079266956</v>
      </c>
      <c r="K538" s="413">
        <v>48.995364539633478</v>
      </c>
      <c r="L538" s="413">
        <v>138.84566129388386</v>
      </c>
      <c r="M538" s="413">
        <v>69.422830646941932</v>
      </c>
      <c r="N538" s="413">
        <v>182.8</v>
      </c>
      <c r="O538" s="413">
        <v>91.4</v>
      </c>
      <c r="P538" s="413">
        <v>1454.5</v>
      </c>
      <c r="Q538" s="413">
        <v>727.25</v>
      </c>
      <c r="R538" s="53" t="s">
        <v>222</v>
      </c>
      <c r="S538" s="53" t="s">
        <v>989</v>
      </c>
      <c r="T538" s="412">
        <v>94.11</v>
      </c>
      <c r="U538" s="412">
        <v>89.71</v>
      </c>
      <c r="V538" s="412">
        <v>94.3</v>
      </c>
      <c r="W538" s="412">
        <v>85.15</v>
      </c>
      <c r="X538" s="412">
        <v>89.72</v>
      </c>
      <c r="Y538" s="412">
        <v>91.1</v>
      </c>
      <c r="Z538" s="413">
        <v>130.0690587</v>
      </c>
      <c r="AA538" s="413">
        <v>228.83049497091002</v>
      </c>
      <c r="AB538" s="413">
        <v>440.33579132298001</v>
      </c>
      <c r="AC538" s="411">
        <v>175.93</v>
      </c>
      <c r="AD538" s="411">
        <v>338.54</v>
      </c>
    </row>
    <row r="539" spans="1:30" ht="13.5" hidden="1" customHeight="1" outlineLevel="1">
      <c r="A539" s="414" t="s">
        <v>1472</v>
      </c>
      <c r="B539" s="31" t="s">
        <v>1403</v>
      </c>
      <c r="C539" s="31">
        <v>100</v>
      </c>
      <c r="D539" s="31">
        <v>4</v>
      </c>
      <c r="E539" s="31" t="s">
        <v>375</v>
      </c>
      <c r="F539" s="53">
        <v>75</v>
      </c>
      <c r="G539" s="411">
        <v>1489</v>
      </c>
      <c r="H539" s="413">
        <v>68</v>
      </c>
      <c r="I539" s="413">
        <v>34</v>
      </c>
      <c r="J539" s="413">
        <v>111.7</v>
      </c>
      <c r="K539" s="413">
        <v>55.85</v>
      </c>
      <c r="L539" s="413">
        <v>150</v>
      </c>
      <c r="M539" s="413">
        <v>75</v>
      </c>
      <c r="N539" s="413">
        <v>196</v>
      </c>
      <c r="O539" s="413">
        <v>98</v>
      </c>
      <c r="P539" s="413">
        <v>1480</v>
      </c>
      <c r="Q539" s="413">
        <v>740</v>
      </c>
      <c r="R539" s="53" t="s">
        <v>222</v>
      </c>
      <c r="S539" s="53" t="s">
        <v>989</v>
      </c>
      <c r="T539" s="412">
        <v>94.9</v>
      </c>
      <c r="U539" s="412">
        <v>95.1</v>
      </c>
      <c r="V539" s="412">
        <v>94.6</v>
      </c>
      <c r="W539" s="412">
        <v>74.3</v>
      </c>
      <c r="X539" s="412">
        <v>82.7</v>
      </c>
      <c r="Y539" s="412">
        <v>84.9</v>
      </c>
      <c r="Z539" s="413">
        <v>260.2</v>
      </c>
      <c r="AA539" s="413">
        <v>736.6</v>
      </c>
      <c r="AB539" s="413">
        <v>800.99</v>
      </c>
      <c r="AC539" s="411">
        <v>226</v>
      </c>
      <c r="AD539" s="411">
        <v>303</v>
      </c>
    </row>
    <row r="540" spans="1:30" ht="13.5" hidden="1" customHeight="1" outlineLevel="1">
      <c r="A540" s="414" t="s">
        <v>1473</v>
      </c>
      <c r="B540" s="31" t="s">
        <v>1403</v>
      </c>
      <c r="C540" s="31">
        <v>60</v>
      </c>
      <c r="D540" s="31">
        <v>6</v>
      </c>
      <c r="E540" s="31" t="s">
        <v>1347</v>
      </c>
      <c r="F540" s="53">
        <v>50</v>
      </c>
      <c r="G540" s="411">
        <v>989</v>
      </c>
      <c r="H540" s="413">
        <v>70</v>
      </c>
      <c r="I540" s="413">
        <v>35</v>
      </c>
      <c r="J540" s="413">
        <v>94.52</v>
      </c>
      <c r="K540" s="413">
        <v>47.26</v>
      </c>
      <c r="L540" s="413">
        <v>117.96</v>
      </c>
      <c r="M540" s="413">
        <v>58.98</v>
      </c>
      <c r="N540" s="413">
        <v>145.4</v>
      </c>
      <c r="O540" s="413">
        <v>72.7</v>
      </c>
      <c r="P540" s="413">
        <v>946</v>
      </c>
      <c r="Q540" s="413">
        <v>473</v>
      </c>
      <c r="R540" s="53" t="s">
        <v>222</v>
      </c>
      <c r="S540" s="53" t="s">
        <v>194</v>
      </c>
      <c r="T540" s="412">
        <v>93.086708595387833</v>
      </c>
      <c r="U540" s="412">
        <v>93.576226415094339</v>
      </c>
      <c r="V540" s="412">
        <v>93.4</v>
      </c>
      <c r="W540" s="412">
        <v>60</v>
      </c>
      <c r="X540" s="412">
        <v>71.599999999999994</v>
      </c>
      <c r="Y540" s="412">
        <v>77.5</v>
      </c>
      <c r="Z540" s="413">
        <v>360.14</v>
      </c>
      <c r="AA540" s="413">
        <v>954.37099999999987</v>
      </c>
      <c r="AB540" s="413">
        <v>921.95839999999998</v>
      </c>
      <c r="AC540" s="411">
        <v>265</v>
      </c>
      <c r="AD540" s="411">
        <v>256</v>
      </c>
    </row>
    <row r="541" spans="1:30" ht="13.5" hidden="1" customHeight="1" outlineLevel="1">
      <c r="A541" s="414" t="s">
        <v>1474</v>
      </c>
      <c r="B541" s="31" t="s">
        <v>1403</v>
      </c>
      <c r="C541" s="31">
        <v>75</v>
      </c>
      <c r="D541" s="31">
        <v>6</v>
      </c>
      <c r="E541" s="31" t="s">
        <v>375</v>
      </c>
      <c r="F541" s="53">
        <v>60</v>
      </c>
      <c r="G541" s="411">
        <v>988</v>
      </c>
      <c r="H541" s="413">
        <v>84.8</v>
      </c>
      <c r="I541" s="413">
        <v>42.4</v>
      </c>
      <c r="J541" s="413">
        <v>113.9</v>
      </c>
      <c r="K541" s="413">
        <v>56.95</v>
      </c>
      <c r="L541" s="413">
        <v>141.86000000000001</v>
      </c>
      <c r="M541" s="413">
        <v>70.930000000000007</v>
      </c>
      <c r="N541" s="413">
        <v>174.8</v>
      </c>
      <c r="O541" s="413">
        <v>87.4</v>
      </c>
      <c r="P541" s="413">
        <v>1180</v>
      </c>
      <c r="Q541" s="413">
        <v>590</v>
      </c>
      <c r="R541" s="53" t="s">
        <v>222</v>
      </c>
      <c r="S541" s="53" t="s">
        <v>989</v>
      </c>
      <c r="T541" s="412">
        <v>93.107274644175021</v>
      </c>
      <c r="U541" s="412">
        <v>93.798787559304174</v>
      </c>
      <c r="V541" s="412">
        <v>93.7</v>
      </c>
      <c r="W541" s="412">
        <v>60.2</v>
      </c>
      <c r="X541" s="412">
        <v>71.94</v>
      </c>
      <c r="Y541" s="412">
        <v>77.900000000000006</v>
      </c>
      <c r="Z541" s="413">
        <v>432.4</v>
      </c>
      <c r="AA541" s="413">
        <v>1266.932</v>
      </c>
      <c r="AB541" s="413">
        <v>1266.932</v>
      </c>
      <c r="AC541" s="411">
        <v>293</v>
      </c>
      <c r="AD541" s="411">
        <v>293</v>
      </c>
    </row>
    <row r="542" spans="1:30" ht="13.5" hidden="1" customHeight="1" outlineLevel="1">
      <c r="A542" s="410" t="s">
        <v>1475</v>
      </c>
      <c r="B542" s="31" t="s">
        <v>1403</v>
      </c>
      <c r="C542" s="31">
        <v>125</v>
      </c>
      <c r="D542" s="31">
        <v>4</v>
      </c>
      <c r="E542" s="31" t="s">
        <v>378</v>
      </c>
      <c r="F542" s="53">
        <v>100</v>
      </c>
      <c r="G542" s="411">
        <v>1490</v>
      </c>
      <c r="H542" s="413"/>
      <c r="I542" s="413">
        <v>53.4</v>
      </c>
      <c r="J542" s="413"/>
      <c r="K542" s="413">
        <v>78.7</v>
      </c>
      <c r="L542" s="413"/>
      <c r="M542" s="413">
        <v>106.1</v>
      </c>
      <c r="N542" s="413"/>
      <c r="O542" s="413">
        <v>134.5</v>
      </c>
      <c r="P542" s="413"/>
      <c r="Q542" s="413">
        <v>961</v>
      </c>
      <c r="R542" s="53" t="s">
        <v>222</v>
      </c>
      <c r="S542" s="53" t="s">
        <v>989</v>
      </c>
      <c r="T542" s="412">
        <v>94.526970954356841</v>
      </c>
      <c r="U542" s="412">
        <v>95.019709543568467</v>
      </c>
      <c r="V542" s="412">
        <v>95</v>
      </c>
      <c r="W542" s="412">
        <v>71.3</v>
      </c>
      <c r="X542" s="412">
        <v>78.900000000000006</v>
      </c>
      <c r="Y542" s="412">
        <v>83</v>
      </c>
      <c r="Z542" s="413">
        <v>352.6</v>
      </c>
      <c r="AA542" s="413">
        <v>729.88200000000006</v>
      </c>
      <c r="AB542" s="413">
        <v>1086.008</v>
      </c>
      <c r="AC542" s="411">
        <v>207</v>
      </c>
      <c r="AD542" s="411">
        <v>308</v>
      </c>
    </row>
    <row r="543" spans="1:30" ht="13.5" hidden="1" customHeight="1" outlineLevel="1">
      <c r="A543" s="410" t="s">
        <v>1476</v>
      </c>
      <c r="B543" s="31" t="s">
        <v>1403</v>
      </c>
      <c r="C543" s="31">
        <v>150</v>
      </c>
      <c r="D543" s="31">
        <v>4</v>
      </c>
      <c r="E543" s="31" t="s">
        <v>383</v>
      </c>
      <c r="F543" s="53">
        <v>125</v>
      </c>
      <c r="G543" s="411">
        <v>1488</v>
      </c>
      <c r="H543" s="413"/>
      <c r="I543" s="413">
        <v>57.6</v>
      </c>
      <c r="J543" s="413"/>
      <c r="K543" s="413">
        <v>95.6</v>
      </c>
      <c r="L543" s="413"/>
      <c r="M543" s="413">
        <v>128.19999999999999</v>
      </c>
      <c r="N543" s="413"/>
      <c r="O543" s="413">
        <v>164.8</v>
      </c>
      <c r="P543" s="413"/>
      <c r="Q543" s="413">
        <v>1100</v>
      </c>
      <c r="R543" s="53" t="s">
        <v>231</v>
      </c>
      <c r="S543" s="53" t="s">
        <v>194</v>
      </c>
      <c r="T543" s="412">
        <v>94.863390254060789</v>
      </c>
      <c r="U543" s="412">
        <v>95.379383590170747</v>
      </c>
      <c r="V543" s="412">
        <v>95.3</v>
      </c>
      <c r="W543" s="412">
        <v>73.7</v>
      </c>
      <c r="X543" s="412">
        <v>81.900000000000006</v>
      </c>
      <c r="Y543" s="412">
        <v>85</v>
      </c>
      <c r="Z543" s="413">
        <v>441.47</v>
      </c>
      <c r="AA543" s="413">
        <v>834.37829999999997</v>
      </c>
      <c r="AB543" s="413">
        <v>1138.9926</v>
      </c>
      <c r="AC543" s="411">
        <v>189</v>
      </c>
      <c r="AD543" s="411">
        <v>258</v>
      </c>
    </row>
    <row r="544" spans="1:30" ht="13.5" hidden="1" customHeight="1" outlineLevel="1">
      <c r="A544" s="410" t="s">
        <v>1477</v>
      </c>
      <c r="B544" s="31" t="s">
        <v>1403</v>
      </c>
      <c r="C544" s="31">
        <v>200</v>
      </c>
      <c r="D544" s="31">
        <v>4</v>
      </c>
      <c r="E544" s="31" t="s">
        <v>388</v>
      </c>
      <c r="F544" s="53">
        <v>150</v>
      </c>
      <c r="G544" s="411">
        <v>1490</v>
      </c>
      <c r="H544" s="413"/>
      <c r="I544" s="413">
        <v>85.7</v>
      </c>
      <c r="J544" s="413"/>
      <c r="K544" s="413">
        <v>124.86</v>
      </c>
      <c r="L544" s="413"/>
      <c r="M544" s="413">
        <v>1660.99</v>
      </c>
      <c r="N544" s="413"/>
      <c r="O544" s="413">
        <v>201.6</v>
      </c>
      <c r="P544" s="413"/>
      <c r="Q544" s="413">
        <v>1622</v>
      </c>
      <c r="R544" s="53" t="s">
        <v>213</v>
      </c>
      <c r="S544" s="53" t="s">
        <v>989</v>
      </c>
      <c r="T544" s="412">
        <v>95.074940482351735</v>
      </c>
      <c r="U544" s="412">
        <v>95.549425525307939</v>
      </c>
      <c r="V544" s="412">
        <v>95.5</v>
      </c>
      <c r="W544" s="412">
        <v>67.23</v>
      </c>
      <c r="X544" s="412">
        <v>77.8</v>
      </c>
      <c r="Y544" s="412">
        <v>82.91</v>
      </c>
      <c r="Z544" s="413">
        <v>528.70000000000005</v>
      </c>
      <c r="AA544" s="413">
        <v>1480.36</v>
      </c>
      <c r="AB544" s="413">
        <v>1861.0240000000003</v>
      </c>
      <c r="AC544" s="411">
        <v>280</v>
      </c>
      <c r="AD544" s="411">
        <v>352</v>
      </c>
    </row>
    <row r="545" spans="1:30" ht="13.5" hidden="1" customHeight="1" outlineLevel="1">
      <c r="A545" s="410" t="s">
        <v>1478</v>
      </c>
      <c r="B545" s="31" t="s">
        <v>1403</v>
      </c>
      <c r="C545" s="31">
        <v>250</v>
      </c>
      <c r="D545" s="31">
        <v>4</v>
      </c>
      <c r="E545" s="31" t="s">
        <v>400</v>
      </c>
      <c r="F545" s="53">
        <v>200</v>
      </c>
      <c r="G545" s="411">
        <v>1492</v>
      </c>
      <c r="H545" s="413"/>
      <c r="I545" s="413">
        <v>91.5</v>
      </c>
      <c r="J545" s="413"/>
      <c r="K545" s="413">
        <v>151.1</v>
      </c>
      <c r="L545" s="413"/>
      <c r="M545" s="413">
        <v>163.35</v>
      </c>
      <c r="N545" s="413"/>
      <c r="O545" s="413">
        <v>264.5</v>
      </c>
      <c r="P545" s="413"/>
      <c r="Q545" s="413">
        <v>2120</v>
      </c>
      <c r="R545" s="53" t="s">
        <v>213</v>
      </c>
      <c r="S545" s="53" t="s">
        <v>989</v>
      </c>
      <c r="T545" s="412">
        <v>95.542499741548639</v>
      </c>
      <c r="U545" s="412">
        <v>95.720769151245733</v>
      </c>
      <c r="V545" s="412">
        <v>95.8</v>
      </c>
      <c r="W545" s="412">
        <v>73.900000000000006</v>
      </c>
      <c r="X545" s="412">
        <v>76.7</v>
      </c>
      <c r="Y545" s="412">
        <v>84.2</v>
      </c>
      <c r="Z545" s="413">
        <v>704.3</v>
      </c>
      <c r="AA545" s="413">
        <v>1105.751</v>
      </c>
      <c r="AB545" s="413">
        <v>1612.8469999999998</v>
      </c>
      <c r="AC545" s="411">
        <v>157</v>
      </c>
      <c r="AD545" s="411">
        <v>229</v>
      </c>
    </row>
    <row r="546" spans="1:30" ht="13.5" hidden="1" customHeight="1" outlineLevel="1">
      <c r="A546" s="410" t="s">
        <v>1480</v>
      </c>
      <c r="B546" s="31" t="s">
        <v>1403</v>
      </c>
      <c r="C546" s="31">
        <v>100</v>
      </c>
      <c r="D546" s="31">
        <v>6</v>
      </c>
      <c r="E546" s="31" t="s">
        <v>378</v>
      </c>
      <c r="F546" s="53">
        <v>75</v>
      </c>
      <c r="G546" s="411">
        <v>992.6</v>
      </c>
      <c r="H546" s="413"/>
      <c r="I546" s="413">
        <v>48.6</v>
      </c>
      <c r="J546" s="413"/>
      <c r="K546" s="413">
        <v>62.467064245750102</v>
      </c>
      <c r="L546" s="413"/>
      <c r="M546" s="413">
        <v>82.638278057260166</v>
      </c>
      <c r="N546" s="413"/>
      <c r="O546" s="413">
        <v>105.18</v>
      </c>
      <c r="P546" s="413"/>
      <c r="Q546" s="413">
        <v>844.46</v>
      </c>
      <c r="R546" s="53" t="s">
        <v>213</v>
      </c>
      <c r="S546" s="53" t="s">
        <v>194</v>
      </c>
      <c r="T546" s="412">
        <v>93.260090569020008</v>
      </c>
      <c r="U546" s="412">
        <v>94.082682228661753</v>
      </c>
      <c r="V546" s="412">
        <v>94.1</v>
      </c>
      <c r="W546" s="412">
        <v>68.795603389054264</v>
      </c>
      <c r="X546" s="412">
        <v>77.324295855278223</v>
      </c>
      <c r="Y546" s="412">
        <v>80.98</v>
      </c>
      <c r="Z546" s="413">
        <v>396.83048286000002</v>
      </c>
      <c r="AA546" s="413">
        <v>905.3370002064612</v>
      </c>
      <c r="AB546" s="413">
        <v>1368.5492862392821</v>
      </c>
      <c r="AC546" s="411">
        <v>228.142</v>
      </c>
      <c r="AD546" s="411">
        <v>344.87</v>
      </c>
    </row>
    <row r="547" spans="1:30" ht="13.5" hidden="1" customHeight="1" outlineLevel="1">
      <c r="A547" s="410" t="s">
        <v>1481</v>
      </c>
      <c r="B547" s="31" t="s">
        <v>1403</v>
      </c>
      <c r="C547" s="31">
        <v>125</v>
      </c>
      <c r="D547" s="31">
        <v>6</v>
      </c>
      <c r="E547" s="31" t="s">
        <v>383</v>
      </c>
      <c r="F547" s="53">
        <v>100</v>
      </c>
      <c r="G547" s="411">
        <v>990.88</v>
      </c>
      <c r="H547" s="413"/>
      <c r="I547" s="413">
        <v>49.65</v>
      </c>
      <c r="J547" s="413"/>
      <c r="K547" s="413">
        <v>76.783438985736922</v>
      </c>
      <c r="L547" s="413"/>
      <c r="M547" s="413">
        <v>103.77234548335974</v>
      </c>
      <c r="N547" s="413"/>
      <c r="O547" s="413">
        <v>133.74</v>
      </c>
      <c r="P547" s="413"/>
      <c r="Q547" s="413">
        <v>949.37</v>
      </c>
      <c r="R547" s="53" t="s">
        <v>231</v>
      </c>
      <c r="S547" s="53" t="s">
        <v>194</v>
      </c>
      <c r="T547" s="412">
        <v>94.74911952549428</v>
      </c>
      <c r="U547" s="412">
        <v>94.926239075962542</v>
      </c>
      <c r="V547" s="412">
        <v>94.6</v>
      </c>
      <c r="W547" s="412">
        <v>72.813932276821348</v>
      </c>
      <c r="X547" s="412">
        <v>80.656025538707098</v>
      </c>
      <c r="Y547" s="412">
        <v>83.75</v>
      </c>
      <c r="Z547" s="413">
        <v>530.01205320000008</v>
      </c>
      <c r="AA547" s="413">
        <v>1169.84260382304</v>
      </c>
      <c r="AB547" s="413">
        <v>1415.0261796333605</v>
      </c>
      <c r="AC547" s="411">
        <v>220.72</v>
      </c>
      <c r="AD547" s="411">
        <v>266.98</v>
      </c>
    </row>
    <row r="548" spans="1:30" ht="13.5" hidden="1" customHeight="1" outlineLevel="1">
      <c r="A548" s="410" t="s">
        <v>1482</v>
      </c>
      <c r="B548" s="31" t="s">
        <v>1403</v>
      </c>
      <c r="C548" s="31">
        <v>150</v>
      </c>
      <c r="D548" s="31">
        <v>6</v>
      </c>
      <c r="E548" s="31" t="s">
        <v>388</v>
      </c>
      <c r="F548" s="53">
        <v>125</v>
      </c>
      <c r="G548" s="411">
        <v>994</v>
      </c>
      <c r="H548" s="413"/>
      <c r="I548" s="413">
        <v>70.62</v>
      </c>
      <c r="J548" s="413"/>
      <c r="K548" s="413">
        <v>90.204759806154712</v>
      </c>
      <c r="L548" s="413"/>
      <c r="M548" s="413">
        <v>113.9017376998039</v>
      </c>
      <c r="N548" s="413"/>
      <c r="O548" s="413">
        <v>140.9</v>
      </c>
      <c r="P548" s="413"/>
      <c r="Q548" s="413">
        <v>1296.53</v>
      </c>
      <c r="R548" s="53" t="s">
        <v>222</v>
      </c>
      <c r="S548" s="53" t="s">
        <v>194</v>
      </c>
      <c r="T548" s="412">
        <v>93.867702607883828</v>
      </c>
      <c r="U548" s="412">
        <v>94.704225434647313</v>
      </c>
      <c r="V548" s="412">
        <v>94.9</v>
      </c>
      <c r="W548" s="412">
        <v>62.437617119722375</v>
      </c>
      <c r="X548" s="412">
        <v>73.509543088490446</v>
      </c>
      <c r="Y548" s="412">
        <v>75.712434933487557</v>
      </c>
      <c r="Z548" s="413">
        <v>528.22715315999994</v>
      </c>
      <c r="AA548" s="413">
        <v>1675.1667708163079</v>
      </c>
      <c r="AB548" s="413">
        <v>2138.2635159916799</v>
      </c>
      <c r="AC548" s="411">
        <v>317.13</v>
      </c>
      <c r="AD548" s="411">
        <v>404.8</v>
      </c>
    </row>
    <row r="549" spans="1:30" ht="13.5" hidden="1" customHeight="1" outlineLevel="1">
      <c r="A549" s="410" t="s">
        <v>1483</v>
      </c>
      <c r="B549" s="31" t="s">
        <v>1403</v>
      </c>
      <c r="C549" s="31">
        <v>200</v>
      </c>
      <c r="D549" s="31">
        <v>6</v>
      </c>
      <c r="E549" s="31" t="s">
        <v>400</v>
      </c>
      <c r="F549" s="53">
        <v>150</v>
      </c>
      <c r="G549" s="411">
        <v>991</v>
      </c>
      <c r="H549" s="413"/>
      <c r="I549" s="413">
        <v>96.9</v>
      </c>
      <c r="J549" s="413"/>
      <c r="K549" s="413">
        <v>135</v>
      </c>
      <c r="L549" s="413"/>
      <c r="M549" s="413">
        <v>169.6</v>
      </c>
      <c r="N549" s="413"/>
      <c r="O549" s="413">
        <v>210.6</v>
      </c>
      <c r="P549" s="413"/>
      <c r="Q549" s="413">
        <v>1471.8</v>
      </c>
      <c r="R549" s="53" t="s">
        <v>222</v>
      </c>
      <c r="S549" s="53" t="s">
        <v>194</v>
      </c>
      <c r="T549" s="412">
        <v>95</v>
      </c>
      <c r="U549" s="412">
        <v>95.4</v>
      </c>
      <c r="V549" s="412">
        <v>95.2</v>
      </c>
      <c r="W549" s="412">
        <v>62.6</v>
      </c>
      <c r="X549" s="412">
        <v>74.400000000000006</v>
      </c>
      <c r="Y549" s="412">
        <v>80</v>
      </c>
      <c r="Z549" s="413">
        <v>794.5</v>
      </c>
      <c r="AA549" s="413">
        <v>1772.5</v>
      </c>
      <c r="AB549" s="413">
        <v>2735</v>
      </c>
      <c r="AC549" s="411">
        <v>223</v>
      </c>
      <c r="AD549" s="411">
        <v>344</v>
      </c>
    </row>
    <row r="550" spans="1:30" ht="13.5" hidden="1" customHeight="1" outlineLevel="1">
      <c r="A550" s="410" t="s">
        <v>1484</v>
      </c>
      <c r="B550" s="31" t="s">
        <v>1403</v>
      </c>
      <c r="C550" s="31">
        <v>125</v>
      </c>
      <c r="D550" s="31">
        <v>2</v>
      </c>
      <c r="E550" s="31" t="s">
        <v>409</v>
      </c>
      <c r="F550" s="53">
        <v>100</v>
      </c>
      <c r="G550" s="411">
        <v>2979</v>
      </c>
      <c r="H550" s="413"/>
      <c r="I550" s="413">
        <v>35.36</v>
      </c>
      <c r="J550" s="413"/>
      <c r="K550" s="413">
        <v>69.37</v>
      </c>
      <c r="L550" s="413"/>
      <c r="M550" s="413">
        <v>96.57</v>
      </c>
      <c r="N550" s="413"/>
      <c r="O550" s="413">
        <v>126.33</v>
      </c>
      <c r="P550" s="413"/>
      <c r="Q550" s="413">
        <v>912.15</v>
      </c>
      <c r="R550" s="53" t="s">
        <v>222</v>
      </c>
      <c r="S550" s="53" t="s">
        <v>194</v>
      </c>
      <c r="T550" s="412">
        <v>94.462978412764627</v>
      </c>
      <c r="U550" s="412">
        <v>94.887642089894669</v>
      </c>
      <c r="V550" s="412">
        <v>94.7</v>
      </c>
      <c r="W550" s="412">
        <v>81.099999999999994</v>
      </c>
      <c r="X550" s="412">
        <v>87.04</v>
      </c>
      <c r="Y550" s="412">
        <v>88.9</v>
      </c>
      <c r="Z550" s="413">
        <v>176.39532792</v>
      </c>
      <c r="AA550" s="413">
        <v>342.96633000000003</v>
      </c>
      <c r="AB550" s="413">
        <v>654.70428492000008</v>
      </c>
      <c r="AC550" s="411">
        <v>194.43050677370798</v>
      </c>
      <c r="AD550" s="411">
        <v>371.1573841779562</v>
      </c>
    </row>
    <row r="551" spans="1:30" ht="13.5" hidden="1" customHeight="1" outlineLevel="1">
      <c r="A551" s="410" t="s">
        <v>1485</v>
      </c>
      <c r="B551" s="31" t="s">
        <v>1403</v>
      </c>
      <c r="C551" s="31">
        <v>150</v>
      </c>
      <c r="D551" s="31">
        <v>2</v>
      </c>
      <c r="E551" s="31" t="s">
        <v>411</v>
      </c>
      <c r="F551" s="53">
        <v>125</v>
      </c>
      <c r="G551" s="411">
        <v>2984</v>
      </c>
      <c r="H551" s="413"/>
      <c r="I551" s="413">
        <v>42.9</v>
      </c>
      <c r="J551" s="413"/>
      <c r="K551" s="413">
        <v>86.86</v>
      </c>
      <c r="L551" s="413"/>
      <c r="M551" s="413">
        <v>121.5</v>
      </c>
      <c r="N551" s="413"/>
      <c r="O551" s="413">
        <v>159.63</v>
      </c>
      <c r="P551" s="413"/>
      <c r="Q551" s="413">
        <v>1058</v>
      </c>
      <c r="R551" s="53" t="s">
        <v>231</v>
      </c>
      <c r="S551" s="53" t="s">
        <v>194</v>
      </c>
      <c r="T551" s="412">
        <v>94.493624581939784</v>
      </c>
      <c r="U551" s="412">
        <v>95.089360367892965</v>
      </c>
      <c r="V551" s="412">
        <v>95</v>
      </c>
      <c r="W551" s="412">
        <v>81.400000000000006</v>
      </c>
      <c r="X551" s="412">
        <v>86.7</v>
      </c>
      <c r="Y551" s="412">
        <v>88.1</v>
      </c>
      <c r="Z551" s="413">
        <v>220.11062766000003</v>
      </c>
      <c r="AA551" s="413">
        <v>367.43126154000004</v>
      </c>
      <c r="AB551" s="413">
        <v>770.75229000000002</v>
      </c>
      <c r="AC551" s="411">
        <v>166.930268404651</v>
      </c>
      <c r="AD551" s="411">
        <v>350.1658680427571</v>
      </c>
    </row>
    <row r="552" spans="1:30" ht="13.5" hidden="1" customHeight="1" outlineLevel="1">
      <c r="A552" s="410" t="s">
        <v>1486</v>
      </c>
      <c r="B552" s="31" t="s">
        <v>1403</v>
      </c>
      <c r="C552" s="31">
        <v>200</v>
      </c>
      <c r="D552" s="31">
        <v>2</v>
      </c>
      <c r="E552" s="31" t="s">
        <v>413</v>
      </c>
      <c r="F552" s="53">
        <v>150</v>
      </c>
      <c r="G552" s="411">
        <v>2982</v>
      </c>
      <c r="H552" s="413"/>
      <c r="I552" s="413">
        <v>45.88</v>
      </c>
      <c r="J552" s="413"/>
      <c r="K552" s="413">
        <v>99.8</v>
      </c>
      <c r="L552" s="413"/>
      <c r="M552" s="413">
        <v>140.94999999999999</v>
      </c>
      <c r="N552" s="413"/>
      <c r="O552" s="413">
        <v>185.39</v>
      </c>
      <c r="P552" s="413"/>
      <c r="Q552" s="413">
        <v>1495.9</v>
      </c>
      <c r="R552" s="53" t="s">
        <v>222</v>
      </c>
      <c r="S552" s="53" t="s">
        <v>989</v>
      </c>
      <c r="T552" s="412">
        <v>95.150637768329346</v>
      </c>
      <c r="U552" s="412">
        <v>95.417193819350814</v>
      </c>
      <c r="V552" s="412">
        <v>95.2</v>
      </c>
      <c r="W552" s="412">
        <v>83.93</v>
      </c>
      <c r="X552" s="412">
        <v>88.94</v>
      </c>
      <c r="Y552" s="412">
        <v>90.3</v>
      </c>
      <c r="Z552" s="413">
        <v>264.26846460000002</v>
      </c>
      <c r="AA552" s="413">
        <v>694.66539408000006</v>
      </c>
      <c r="AB552" s="413">
        <v>1043.25194652</v>
      </c>
      <c r="AC552" s="411">
        <v>262.86352218811055</v>
      </c>
      <c r="AD552" s="411">
        <v>394.76974602288584</v>
      </c>
    </row>
    <row r="553" spans="1:30" ht="13.5" hidden="1" customHeight="1" outlineLevel="1">
      <c r="A553" s="410" t="s">
        <v>1487</v>
      </c>
      <c r="B553" s="31" t="s">
        <v>1403</v>
      </c>
      <c r="C553" s="31">
        <v>250</v>
      </c>
      <c r="D553" s="31">
        <v>2</v>
      </c>
      <c r="E553" s="31" t="s">
        <v>421</v>
      </c>
      <c r="F553" s="53">
        <v>200</v>
      </c>
      <c r="G553" s="411">
        <v>2977</v>
      </c>
      <c r="H553" s="413"/>
      <c r="I553" s="413">
        <v>56.46</v>
      </c>
      <c r="J553" s="413"/>
      <c r="K553" s="413">
        <v>130.66</v>
      </c>
      <c r="L553" s="413"/>
      <c r="M553" s="413">
        <v>185</v>
      </c>
      <c r="N553" s="413"/>
      <c r="O553" s="413">
        <v>243</v>
      </c>
      <c r="P553" s="413"/>
      <c r="Q553" s="413">
        <v>1785.5</v>
      </c>
      <c r="R553" s="53" t="s">
        <v>231</v>
      </c>
      <c r="S553" s="53" t="s">
        <v>194</v>
      </c>
      <c r="T553" s="412">
        <v>95.041870893732408</v>
      </c>
      <c r="U553" s="412">
        <v>95.569715298779855</v>
      </c>
      <c r="V553" s="412">
        <v>95.5</v>
      </c>
      <c r="W553" s="412">
        <v>86.35</v>
      </c>
      <c r="X553" s="412">
        <v>90.9</v>
      </c>
      <c r="Y553" s="412">
        <v>92.4</v>
      </c>
      <c r="Z553" s="413">
        <v>352.96767072</v>
      </c>
      <c r="AA553" s="413">
        <v>334.11558600000001</v>
      </c>
      <c r="AB553" s="413">
        <v>1235.4163500000002</v>
      </c>
      <c r="AC553" s="411">
        <v>94.658976930792392</v>
      </c>
      <c r="AD553" s="411">
        <v>350.0083584085591</v>
      </c>
    </row>
    <row r="554" spans="1:30" ht="13.5" hidden="1" customHeight="1" outlineLevel="1">
      <c r="A554" s="414" t="s">
        <v>1489</v>
      </c>
      <c r="B554" s="31" t="s">
        <v>1403</v>
      </c>
      <c r="C554" s="31">
        <v>100</v>
      </c>
      <c r="D554" s="31">
        <v>6</v>
      </c>
      <c r="E554" s="31" t="s">
        <v>409</v>
      </c>
      <c r="F554" s="53">
        <v>75</v>
      </c>
      <c r="G554" s="411">
        <v>992.6</v>
      </c>
      <c r="H554" s="413"/>
      <c r="I554" s="413">
        <v>48.6</v>
      </c>
      <c r="J554" s="413"/>
      <c r="K554" s="413">
        <v>62.467064245750102</v>
      </c>
      <c r="L554" s="413"/>
      <c r="M554" s="413">
        <v>82.638278057260166</v>
      </c>
      <c r="N554" s="413"/>
      <c r="O554" s="413">
        <v>105.18</v>
      </c>
      <c r="P554" s="413"/>
      <c r="Q554" s="413">
        <v>844.46</v>
      </c>
      <c r="R554" s="53" t="s">
        <v>213</v>
      </c>
      <c r="S554" s="53" t="s">
        <v>194</v>
      </c>
      <c r="T554" s="412">
        <v>93.260090569020008</v>
      </c>
      <c r="U554" s="412">
        <v>94.082682228661753</v>
      </c>
      <c r="V554" s="412">
        <v>94.1</v>
      </c>
      <c r="W554" s="412">
        <v>68.795603389054264</v>
      </c>
      <c r="X554" s="412">
        <v>77.324295855278223</v>
      </c>
      <c r="Y554" s="412">
        <v>80.98</v>
      </c>
      <c r="Z554" s="413">
        <v>396.83048286000002</v>
      </c>
      <c r="AA554" s="413">
        <v>905.3370002064612</v>
      </c>
      <c r="AB554" s="413">
        <v>1368.5492862392821</v>
      </c>
      <c r="AC554" s="411">
        <v>228.142</v>
      </c>
      <c r="AD554" s="411">
        <v>344.87</v>
      </c>
    </row>
    <row r="555" spans="1:30" ht="13.5" hidden="1" customHeight="1" outlineLevel="1">
      <c r="A555" s="414" t="s">
        <v>1490</v>
      </c>
      <c r="B555" s="31" t="s">
        <v>1403</v>
      </c>
      <c r="C555" s="31">
        <v>125</v>
      </c>
      <c r="D555" s="31">
        <v>6</v>
      </c>
      <c r="E555" s="31" t="s">
        <v>411</v>
      </c>
      <c r="F555" s="53">
        <v>100</v>
      </c>
      <c r="G555" s="411">
        <v>990.88</v>
      </c>
      <c r="H555" s="413"/>
      <c r="I555" s="413">
        <v>49.65</v>
      </c>
      <c r="J555" s="413"/>
      <c r="K555" s="413">
        <v>76.783438985736922</v>
      </c>
      <c r="L555" s="413"/>
      <c r="M555" s="413">
        <v>103.77234548335974</v>
      </c>
      <c r="N555" s="413"/>
      <c r="O555" s="413">
        <v>133.74</v>
      </c>
      <c r="P555" s="413"/>
      <c r="Q555" s="413">
        <v>949.37</v>
      </c>
      <c r="R555" s="53" t="s">
        <v>231</v>
      </c>
      <c r="S555" s="53" t="s">
        <v>194</v>
      </c>
      <c r="T555" s="412">
        <v>94.74911952549428</v>
      </c>
      <c r="U555" s="412">
        <v>94.926239075962542</v>
      </c>
      <c r="V555" s="412">
        <v>94.6</v>
      </c>
      <c r="W555" s="412">
        <v>72.813932276821348</v>
      </c>
      <c r="X555" s="412">
        <v>80.656025538707098</v>
      </c>
      <c r="Y555" s="412">
        <v>83.75</v>
      </c>
      <c r="Z555" s="413">
        <v>530.01205320000008</v>
      </c>
      <c r="AA555" s="413">
        <v>1169.84260382304</v>
      </c>
      <c r="AB555" s="413">
        <v>1415.0261796333605</v>
      </c>
      <c r="AC555" s="411">
        <v>220.72</v>
      </c>
      <c r="AD555" s="411">
        <v>266.98</v>
      </c>
    </row>
    <row r="556" spans="1:30" ht="13.5" hidden="1" customHeight="1" outlineLevel="1">
      <c r="A556" s="414" t="s">
        <v>1491</v>
      </c>
      <c r="B556" s="31" t="s">
        <v>1403</v>
      </c>
      <c r="C556" s="31">
        <v>150</v>
      </c>
      <c r="D556" s="31">
        <v>6</v>
      </c>
      <c r="E556" s="31" t="s">
        <v>413</v>
      </c>
      <c r="F556" s="53">
        <v>125</v>
      </c>
      <c r="G556" s="411">
        <v>994</v>
      </c>
      <c r="H556" s="413"/>
      <c r="I556" s="413">
        <v>70.62</v>
      </c>
      <c r="J556" s="413"/>
      <c r="K556" s="413">
        <v>90.204759806154712</v>
      </c>
      <c r="L556" s="413"/>
      <c r="M556" s="413">
        <v>113.9017376998039</v>
      </c>
      <c r="N556" s="413"/>
      <c r="O556" s="413">
        <v>140.9</v>
      </c>
      <c r="P556" s="413"/>
      <c r="Q556" s="413">
        <v>1296.53</v>
      </c>
      <c r="R556" s="53" t="s">
        <v>222</v>
      </c>
      <c r="S556" s="53" t="s">
        <v>194</v>
      </c>
      <c r="T556" s="412">
        <v>93.867702607883828</v>
      </c>
      <c r="U556" s="412">
        <v>94.704225434647313</v>
      </c>
      <c r="V556" s="412">
        <v>94.9</v>
      </c>
      <c r="W556" s="412">
        <v>62.437617119722375</v>
      </c>
      <c r="X556" s="412">
        <v>73.509543088490446</v>
      </c>
      <c r="Y556" s="412">
        <v>75.712434933487557</v>
      </c>
      <c r="Z556" s="413">
        <v>528.22715315999994</v>
      </c>
      <c r="AA556" s="413">
        <v>1675.1667708163079</v>
      </c>
      <c r="AB556" s="413">
        <v>2138.2635159916799</v>
      </c>
      <c r="AC556" s="411">
        <v>317.13</v>
      </c>
      <c r="AD556" s="411">
        <v>404.8</v>
      </c>
    </row>
    <row r="557" spans="1:30" ht="13.5" hidden="1" customHeight="1" outlineLevel="1">
      <c r="A557" s="414" t="s">
        <v>1492</v>
      </c>
      <c r="B557" s="31" t="s">
        <v>1403</v>
      </c>
      <c r="C557" s="31">
        <v>200</v>
      </c>
      <c r="D557" s="31">
        <v>6</v>
      </c>
      <c r="E557" s="31" t="s">
        <v>421</v>
      </c>
      <c r="F557" s="53">
        <v>150</v>
      </c>
      <c r="G557" s="411">
        <v>991</v>
      </c>
      <c r="H557" s="413"/>
      <c r="I557" s="413">
        <v>96.9</v>
      </c>
      <c r="J557" s="413"/>
      <c r="K557" s="413">
        <v>135</v>
      </c>
      <c r="L557" s="413"/>
      <c r="M557" s="413">
        <v>169.6</v>
      </c>
      <c r="N557" s="413"/>
      <c r="O557" s="413">
        <v>210.6</v>
      </c>
      <c r="P557" s="413"/>
      <c r="Q557" s="413">
        <v>1471.8</v>
      </c>
      <c r="R557" s="53" t="s">
        <v>222</v>
      </c>
      <c r="S557" s="53" t="s">
        <v>194</v>
      </c>
      <c r="T557" s="412">
        <v>95</v>
      </c>
      <c r="U557" s="412">
        <v>95.4</v>
      </c>
      <c r="V557" s="412">
        <v>95.2</v>
      </c>
      <c r="W557" s="412">
        <v>62.6</v>
      </c>
      <c r="X557" s="412">
        <v>74.400000000000006</v>
      </c>
      <c r="Y557" s="412">
        <v>80</v>
      </c>
      <c r="Z557" s="413">
        <v>794.5</v>
      </c>
      <c r="AA557" s="413">
        <v>1772.5</v>
      </c>
      <c r="AB557" s="413">
        <v>2735</v>
      </c>
      <c r="AC557" s="411">
        <v>223</v>
      </c>
      <c r="AD557" s="411">
        <v>344</v>
      </c>
    </row>
    <row r="558" spans="1:30" ht="13.5" hidden="1" customHeight="1" outlineLevel="1">
      <c r="A558" s="410" t="s">
        <v>1493</v>
      </c>
      <c r="B558" s="31" t="s">
        <v>1403</v>
      </c>
      <c r="C558" s="31">
        <v>125</v>
      </c>
      <c r="D558" s="31">
        <v>4</v>
      </c>
      <c r="E558" s="31" t="s">
        <v>423</v>
      </c>
      <c r="F558" s="53">
        <v>100</v>
      </c>
      <c r="G558" s="411">
        <v>1490</v>
      </c>
      <c r="H558" s="413"/>
      <c r="I558" s="413">
        <v>53.4</v>
      </c>
      <c r="J558" s="413"/>
      <c r="K558" s="413">
        <v>78.7</v>
      </c>
      <c r="L558" s="413"/>
      <c r="M558" s="413">
        <v>106.1</v>
      </c>
      <c r="N558" s="413"/>
      <c r="O558" s="413">
        <v>134.5</v>
      </c>
      <c r="P558" s="413"/>
      <c r="Q558" s="413">
        <v>961</v>
      </c>
      <c r="R558" s="53" t="s">
        <v>222</v>
      </c>
      <c r="S558" s="53" t="s">
        <v>989</v>
      </c>
      <c r="T558" s="412">
        <v>94.526970954356841</v>
      </c>
      <c r="U558" s="412">
        <v>95.019709543568467</v>
      </c>
      <c r="V558" s="412">
        <v>95</v>
      </c>
      <c r="W558" s="412">
        <v>71.3</v>
      </c>
      <c r="X558" s="412">
        <v>78.900000000000006</v>
      </c>
      <c r="Y558" s="412">
        <v>83</v>
      </c>
      <c r="Z558" s="413">
        <v>352.6</v>
      </c>
      <c r="AA558" s="413">
        <v>729.88200000000006</v>
      </c>
      <c r="AB558" s="413">
        <v>1086.008</v>
      </c>
      <c r="AC558" s="411">
        <v>207</v>
      </c>
      <c r="AD558" s="411">
        <v>308</v>
      </c>
    </row>
    <row r="559" spans="1:30" ht="13.5" hidden="1" customHeight="1" outlineLevel="1">
      <c r="A559" s="410" t="s">
        <v>1494</v>
      </c>
      <c r="B559" s="31" t="s">
        <v>1403</v>
      </c>
      <c r="C559" s="31">
        <v>150</v>
      </c>
      <c r="D559" s="31">
        <v>4</v>
      </c>
      <c r="E559" s="31" t="s">
        <v>425</v>
      </c>
      <c r="F559" s="53">
        <v>125</v>
      </c>
      <c r="G559" s="411">
        <v>1488</v>
      </c>
      <c r="H559" s="413"/>
      <c r="I559" s="413">
        <v>57.6</v>
      </c>
      <c r="J559" s="413"/>
      <c r="K559" s="413">
        <v>95.6</v>
      </c>
      <c r="L559" s="413"/>
      <c r="M559" s="413">
        <v>128.19999999999999</v>
      </c>
      <c r="N559" s="413"/>
      <c r="O559" s="413">
        <v>164.8</v>
      </c>
      <c r="P559" s="413"/>
      <c r="Q559" s="413">
        <v>1100</v>
      </c>
      <c r="R559" s="53" t="s">
        <v>231</v>
      </c>
      <c r="S559" s="53" t="s">
        <v>194</v>
      </c>
      <c r="T559" s="412">
        <v>94.863390254060789</v>
      </c>
      <c r="U559" s="412">
        <v>95.379383590170747</v>
      </c>
      <c r="V559" s="412">
        <v>95.3</v>
      </c>
      <c r="W559" s="412">
        <v>73.7</v>
      </c>
      <c r="X559" s="412">
        <v>81.900000000000006</v>
      </c>
      <c r="Y559" s="412">
        <v>85</v>
      </c>
      <c r="Z559" s="413">
        <v>441.47</v>
      </c>
      <c r="AA559" s="413">
        <v>834.37829999999997</v>
      </c>
      <c r="AB559" s="413">
        <v>1138.9926</v>
      </c>
      <c r="AC559" s="411">
        <v>189</v>
      </c>
      <c r="AD559" s="411">
        <v>258</v>
      </c>
    </row>
    <row r="560" spans="1:30" ht="13.5" hidden="1" customHeight="1" outlineLevel="1">
      <c r="A560" s="410" t="s">
        <v>1495</v>
      </c>
      <c r="B560" s="31" t="s">
        <v>1403</v>
      </c>
      <c r="C560" s="31">
        <v>200</v>
      </c>
      <c r="D560" s="31">
        <v>4</v>
      </c>
      <c r="E560" s="31" t="s">
        <v>427</v>
      </c>
      <c r="F560" s="53">
        <v>150</v>
      </c>
      <c r="G560" s="411">
        <v>1490</v>
      </c>
      <c r="H560" s="413"/>
      <c r="I560" s="413">
        <v>85.7</v>
      </c>
      <c r="J560" s="413"/>
      <c r="K560" s="413">
        <v>124.86</v>
      </c>
      <c r="L560" s="413"/>
      <c r="M560" s="413">
        <v>1660.99</v>
      </c>
      <c r="N560" s="413"/>
      <c r="O560" s="413">
        <v>201.6</v>
      </c>
      <c r="P560" s="413"/>
      <c r="Q560" s="413">
        <v>1622</v>
      </c>
      <c r="R560" s="53" t="s">
        <v>213</v>
      </c>
      <c r="S560" s="53" t="s">
        <v>989</v>
      </c>
      <c r="T560" s="412">
        <v>95.074940482351735</v>
      </c>
      <c r="U560" s="412">
        <v>95.549425525307939</v>
      </c>
      <c r="V560" s="412">
        <v>95.5</v>
      </c>
      <c r="W560" s="412">
        <v>67.23</v>
      </c>
      <c r="X560" s="412">
        <v>77.8</v>
      </c>
      <c r="Y560" s="412">
        <v>82.91</v>
      </c>
      <c r="Z560" s="413">
        <v>528.70000000000005</v>
      </c>
      <c r="AA560" s="413">
        <v>1480.36</v>
      </c>
      <c r="AB560" s="413">
        <v>1861.0240000000003</v>
      </c>
      <c r="AC560" s="411">
        <v>280</v>
      </c>
      <c r="AD560" s="411">
        <v>352</v>
      </c>
    </row>
    <row r="561" spans="1:30" ht="13.5" hidden="1" customHeight="1" outlineLevel="1">
      <c r="A561" s="410" t="s">
        <v>1496</v>
      </c>
      <c r="B561" s="31" t="s">
        <v>1403</v>
      </c>
      <c r="C561" s="31">
        <v>250</v>
      </c>
      <c r="D561" s="31">
        <v>4</v>
      </c>
      <c r="E561" s="31" t="s">
        <v>432</v>
      </c>
      <c r="F561" s="53">
        <v>200</v>
      </c>
      <c r="G561" s="411">
        <v>1492</v>
      </c>
      <c r="H561" s="413"/>
      <c r="I561" s="413">
        <v>91.5</v>
      </c>
      <c r="J561" s="413"/>
      <c r="K561" s="413">
        <v>151.1</v>
      </c>
      <c r="L561" s="413"/>
      <c r="M561" s="413">
        <v>163.35</v>
      </c>
      <c r="N561" s="413"/>
      <c r="O561" s="413">
        <v>264.5</v>
      </c>
      <c r="P561" s="413"/>
      <c r="Q561" s="413">
        <v>2120</v>
      </c>
      <c r="R561" s="53" t="s">
        <v>213</v>
      </c>
      <c r="S561" s="53" t="s">
        <v>989</v>
      </c>
      <c r="T561" s="412">
        <v>95.542499741548639</v>
      </c>
      <c r="U561" s="412">
        <v>95.720769151245733</v>
      </c>
      <c r="V561" s="412">
        <v>95.8</v>
      </c>
      <c r="W561" s="412">
        <v>73.900000000000006</v>
      </c>
      <c r="X561" s="412">
        <v>76.7</v>
      </c>
      <c r="Y561" s="412">
        <v>84.2</v>
      </c>
      <c r="Z561" s="413">
        <v>704.3</v>
      </c>
      <c r="AA561" s="413">
        <v>1105.751</v>
      </c>
      <c r="AB561" s="413">
        <v>1612.8469999999998</v>
      </c>
      <c r="AC561" s="411">
        <v>157</v>
      </c>
      <c r="AD561" s="411">
        <v>229</v>
      </c>
    </row>
    <row r="562" spans="1:30" ht="13.5" hidden="1" customHeight="1" outlineLevel="1">
      <c r="A562" s="410" t="s">
        <v>1498</v>
      </c>
      <c r="B562" s="31" t="s">
        <v>1403</v>
      </c>
      <c r="C562" s="31">
        <v>100</v>
      </c>
      <c r="D562" s="31">
        <v>6</v>
      </c>
      <c r="E562" s="31" t="s">
        <v>423</v>
      </c>
      <c r="F562" s="53">
        <v>75</v>
      </c>
      <c r="G562" s="411">
        <v>992.6</v>
      </c>
      <c r="H562" s="413"/>
      <c r="I562" s="413">
        <v>48.6</v>
      </c>
      <c r="J562" s="413"/>
      <c r="K562" s="413">
        <v>62.467064245750102</v>
      </c>
      <c r="L562" s="413"/>
      <c r="M562" s="413">
        <v>82.638278057260166</v>
      </c>
      <c r="N562" s="413"/>
      <c r="O562" s="413">
        <v>105.18</v>
      </c>
      <c r="P562" s="413"/>
      <c r="Q562" s="413">
        <v>844.46</v>
      </c>
      <c r="R562" s="53" t="s">
        <v>213</v>
      </c>
      <c r="S562" s="53" t="s">
        <v>194</v>
      </c>
      <c r="T562" s="412">
        <v>93.260090569020008</v>
      </c>
      <c r="U562" s="412">
        <v>94.082682228661753</v>
      </c>
      <c r="V562" s="412">
        <v>94.1</v>
      </c>
      <c r="W562" s="412">
        <v>68.795603389054264</v>
      </c>
      <c r="X562" s="412">
        <v>77.324295855278223</v>
      </c>
      <c r="Y562" s="412">
        <v>80.98</v>
      </c>
      <c r="Z562" s="413">
        <v>396.83048286000002</v>
      </c>
      <c r="AA562" s="413">
        <v>905.3370002064612</v>
      </c>
      <c r="AB562" s="413">
        <v>1368.5492862392821</v>
      </c>
      <c r="AC562" s="411">
        <v>228.142</v>
      </c>
      <c r="AD562" s="411">
        <v>344.87</v>
      </c>
    </row>
    <row r="563" spans="1:30" ht="13.5" hidden="1" customHeight="1" outlineLevel="1">
      <c r="A563" s="410" t="s">
        <v>1499</v>
      </c>
      <c r="B563" s="31" t="s">
        <v>1403</v>
      </c>
      <c r="C563" s="31">
        <v>125</v>
      </c>
      <c r="D563" s="31">
        <v>6</v>
      </c>
      <c r="E563" s="31" t="s">
        <v>425</v>
      </c>
      <c r="F563" s="53">
        <v>100</v>
      </c>
      <c r="G563" s="411">
        <v>990.88</v>
      </c>
      <c r="H563" s="413"/>
      <c r="I563" s="413">
        <v>49.65</v>
      </c>
      <c r="J563" s="413"/>
      <c r="K563" s="413">
        <v>76.783438985736922</v>
      </c>
      <c r="L563" s="413"/>
      <c r="M563" s="413">
        <v>103.77234548335974</v>
      </c>
      <c r="N563" s="413"/>
      <c r="O563" s="413">
        <v>133.74</v>
      </c>
      <c r="P563" s="413"/>
      <c r="Q563" s="413">
        <v>949.37</v>
      </c>
      <c r="R563" s="53" t="s">
        <v>231</v>
      </c>
      <c r="S563" s="53" t="s">
        <v>194</v>
      </c>
      <c r="T563" s="412">
        <v>94.74911952549428</v>
      </c>
      <c r="U563" s="412">
        <v>94.926239075962542</v>
      </c>
      <c r="V563" s="412">
        <v>94.6</v>
      </c>
      <c r="W563" s="412">
        <v>72.813932276821348</v>
      </c>
      <c r="X563" s="412">
        <v>80.656025538707098</v>
      </c>
      <c r="Y563" s="412">
        <v>83.75</v>
      </c>
      <c r="Z563" s="413">
        <v>530.01205320000008</v>
      </c>
      <c r="AA563" s="413">
        <v>1169.84260382304</v>
      </c>
      <c r="AB563" s="413">
        <v>1415.0261796333605</v>
      </c>
      <c r="AC563" s="411">
        <v>220.72</v>
      </c>
      <c r="AD563" s="411">
        <v>266.98</v>
      </c>
    </row>
    <row r="564" spans="1:30" ht="13.5" hidden="1" customHeight="1" outlineLevel="1">
      <c r="A564" s="410" t="s">
        <v>1500</v>
      </c>
      <c r="B564" s="31" t="s">
        <v>1403</v>
      </c>
      <c r="C564" s="31">
        <v>150</v>
      </c>
      <c r="D564" s="31">
        <v>6</v>
      </c>
      <c r="E564" s="31" t="s">
        <v>427</v>
      </c>
      <c r="F564" s="53">
        <v>125</v>
      </c>
      <c r="G564" s="411">
        <v>994</v>
      </c>
      <c r="H564" s="413"/>
      <c r="I564" s="413">
        <v>70.62</v>
      </c>
      <c r="J564" s="413"/>
      <c r="K564" s="413">
        <v>90.204759806154712</v>
      </c>
      <c r="L564" s="413"/>
      <c r="M564" s="413">
        <v>113.9017376998039</v>
      </c>
      <c r="N564" s="413"/>
      <c r="O564" s="413">
        <v>140.9</v>
      </c>
      <c r="P564" s="413"/>
      <c r="Q564" s="413">
        <v>1296.53</v>
      </c>
      <c r="R564" s="53" t="s">
        <v>222</v>
      </c>
      <c r="S564" s="53" t="s">
        <v>194</v>
      </c>
      <c r="T564" s="412">
        <v>93.867702607883828</v>
      </c>
      <c r="U564" s="412">
        <v>94.704225434647313</v>
      </c>
      <c r="V564" s="412">
        <v>94.9</v>
      </c>
      <c r="W564" s="412">
        <v>62.437617119722375</v>
      </c>
      <c r="X564" s="412">
        <v>73.509543088490446</v>
      </c>
      <c r="Y564" s="412">
        <v>75.712434933487557</v>
      </c>
      <c r="Z564" s="413">
        <v>528.22715315999994</v>
      </c>
      <c r="AA564" s="413">
        <v>1675.1667708163079</v>
      </c>
      <c r="AB564" s="413">
        <v>2138.2635159916799</v>
      </c>
      <c r="AC564" s="411">
        <v>317.13</v>
      </c>
      <c r="AD564" s="411">
        <v>404.8</v>
      </c>
    </row>
    <row r="565" spans="1:30" ht="13.5" hidden="1" customHeight="1" outlineLevel="1">
      <c r="A565" s="410" t="s">
        <v>1500</v>
      </c>
      <c r="B565" s="31" t="s">
        <v>1403</v>
      </c>
      <c r="C565" s="31">
        <v>150</v>
      </c>
      <c r="D565" s="31">
        <v>6</v>
      </c>
      <c r="E565" s="31" t="s">
        <v>427</v>
      </c>
      <c r="F565" s="53">
        <v>125</v>
      </c>
      <c r="G565" s="411">
        <v>994</v>
      </c>
      <c r="H565" s="413"/>
      <c r="I565" s="413">
        <v>70.62</v>
      </c>
      <c r="J565" s="413"/>
      <c r="K565" s="413">
        <v>90.204759806154712</v>
      </c>
      <c r="L565" s="413"/>
      <c r="M565" s="413">
        <v>113.9017376998039</v>
      </c>
      <c r="N565" s="413"/>
      <c r="O565" s="413">
        <v>140.9</v>
      </c>
      <c r="P565" s="413"/>
      <c r="Q565" s="413">
        <v>1296.53</v>
      </c>
      <c r="R565" s="53" t="s">
        <v>222</v>
      </c>
      <c r="S565" s="53" t="s">
        <v>194</v>
      </c>
      <c r="T565" s="412">
        <v>93.867702607883828</v>
      </c>
      <c r="U565" s="412">
        <v>94.704225434647313</v>
      </c>
      <c r="V565" s="412">
        <v>94.9</v>
      </c>
      <c r="W565" s="412">
        <v>62.437617119722375</v>
      </c>
      <c r="X565" s="412">
        <v>73.509543088490446</v>
      </c>
      <c r="Y565" s="412">
        <v>75.712434933487557</v>
      </c>
      <c r="Z565" s="413">
        <v>528.22715315999994</v>
      </c>
      <c r="AA565" s="413">
        <v>1675.1667708163079</v>
      </c>
      <c r="AB565" s="413">
        <v>2138.2635159916799</v>
      </c>
      <c r="AC565" s="411">
        <v>317.13</v>
      </c>
      <c r="AD565" s="411">
        <v>404.8</v>
      </c>
    </row>
    <row r="566" spans="1:30" ht="13.5" hidden="1" customHeight="1" outlineLevel="1">
      <c r="A566" s="410" t="s">
        <v>1501</v>
      </c>
      <c r="B566" s="31" t="s">
        <v>1403</v>
      </c>
      <c r="C566" s="31">
        <v>200</v>
      </c>
      <c r="D566" s="31">
        <v>6</v>
      </c>
      <c r="E566" s="31" t="s">
        <v>432</v>
      </c>
      <c r="F566" s="53">
        <v>150</v>
      </c>
      <c r="G566" s="411">
        <v>991</v>
      </c>
      <c r="H566" s="413"/>
      <c r="I566" s="413">
        <v>96.9</v>
      </c>
      <c r="J566" s="413"/>
      <c r="K566" s="413">
        <v>135</v>
      </c>
      <c r="L566" s="413"/>
      <c r="M566" s="413">
        <v>169.6</v>
      </c>
      <c r="N566" s="413"/>
      <c r="O566" s="413">
        <v>210.6</v>
      </c>
      <c r="P566" s="413"/>
      <c r="Q566" s="413">
        <v>1471.8</v>
      </c>
      <c r="R566" s="53" t="s">
        <v>222</v>
      </c>
      <c r="S566" s="53" t="s">
        <v>194</v>
      </c>
      <c r="T566" s="412">
        <v>95</v>
      </c>
      <c r="U566" s="412">
        <v>95.4</v>
      </c>
      <c r="V566" s="412">
        <v>95.2</v>
      </c>
      <c r="W566" s="412">
        <v>62.6</v>
      </c>
      <c r="X566" s="412">
        <v>74.400000000000006</v>
      </c>
      <c r="Y566" s="412">
        <v>80</v>
      </c>
      <c r="Z566" s="413">
        <v>794.5</v>
      </c>
      <c r="AA566" s="413">
        <v>1772.5</v>
      </c>
      <c r="AB566" s="413">
        <v>2735</v>
      </c>
      <c r="AC566" s="411">
        <v>223</v>
      </c>
      <c r="AD566" s="411">
        <v>344</v>
      </c>
    </row>
    <row r="567" spans="1:30" ht="13.5" hidden="1" customHeight="1" outlineLevel="1">
      <c r="A567" s="410" t="s">
        <v>1502</v>
      </c>
      <c r="B567" s="31" t="s">
        <v>1403</v>
      </c>
      <c r="C567" s="31">
        <v>250</v>
      </c>
      <c r="D567" s="31">
        <v>6</v>
      </c>
      <c r="E567" s="31" t="s">
        <v>432</v>
      </c>
      <c r="F567" s="53">
        <v>200</v>
      </c>
      <c r="G567" s="411">
        <v>989</v>
      </c>
      <c r="H567" s="413"/>
      <c r="I567" s="413">
        <v>99</v>
      </c>
      <c r="J567" s="413"/>
      <c r="K567" s="413">
        <v>156</v>
      </c>
      <c r="L567" s="413"/>
      <c r="M567" s="413">
        <v>208.7</v>
      </c>
      <c r="N567" s="413"/>
      <c r="O567" s="413">
        <v>268.5</v>
      </c>
      <c r="P567" s="413"/>
      <c r="Q567" s="413">
        <v>1717.5</v>
      </c>
      <c r="R567" s="53" t="s">
        <v>231</v>
      </c>
      <c r="S567" s="53" t="s">
        <v>194</v>
      </c>
      <c r="T567" s="412">
        <v>95.8</v>
      </c>
      <c r="U567" s="412">
        <v>95.9</v>
      </c>
      <c r="V567" s="412">
        <v>95.5</v>
      </c>
      <c r="W567" s="412">
        <v>71.900000000000006</v>
      </c>
      <c r="X567" s="412">
        <v>80.599999999999994</v>
      </c>
      <c r="Y567" s="412">
        <v>83.9</v>
      </c>
      <c r="Z567" s="413">
        <v>1062</v>
      </c>
      <c r="AA567" s="413">
        <v>1457.8</v>
      </c>
      <c r="AB567" s="413">
        <v>2197</v>
      </c>
      <c r="AC567" s="411">
        <v>137</v>
      </c>
      <c r="AD567" s="411">
        <v>207</v>
      </c>
    </row>
    <row r="568" spans="1:30" ht="13.5" hidden="1" customHeight="1" outlineLevel="1">
      <c r="A568" s="414" t="s">
        <v>1566</v>
      </c>
      <c r="B568" s="31" t="s">
        <v>1567</v>
      </c>
      <c r="C568" s="31">
        <v>3</v>
      </c>
      <c r="D568" s="31">
        <v>2</v>
      </c>
      <c r="E568" s="31" t="s">
        <v>1568</v>
      </c>
      <c r="F568" s="53">
        <v>2</v>
      </c>
      <c r="G568" s="411">
        <v>2949</v>
      </c>
      <c r="H568" s="413">
        <v>3.2</v>
      </c>
      <c r="I568" s="413">
        <v>1.6</v>
      </c>
      <c r="J568" s="413">
        <v>4.24</v>
      </c>
      <c r="K568" s="413">
        <v>2.12</v>
      </c>
      <c r="L568" s="413">
        <v>5.0199999999999996</v>
      </c>
      <c r="M568" s="413">
        <v>2.5099999999999998</v>
      </c>
      <c r="N568" s="413">
        <v>6.06</v>
      </c>
      <c r="O568" s="413">
        <v>3.03</v>
      </c>
      <c r="P568" s="413">
        <v>65.3</v>
      </c>
      <c r="Q568" s="413">
        <v>32.65</v>
      </c>
      <c r="R568" s="53" t="s">
        <v>2205</v>
      </c>
      <c r="S568" s="53" t="s">
        <v>989</v>
      </c>
      <c r="T568" s="412">
        <v>81.346399108138229</v>
      </c>
      <c r="U568" s="412">
        <v>83.571081382385728</v>
      </c>
      <c r="V568" s="412">
        <v>84.2</v>
      </c>
      <c r="W568" s="412">
        <v>59.94</v>
      </c>
      <c r="X568" s="412">
        <v>72.3</v>
      </c>
      <c r="Y568" s="412">
        <v>79.2</v>
      </c>
      <c r="Z568" s="413">
        <v>3.5624244600000003</v>
      </c>
      <c r="AA568" s="413">
        <v>11.446962240000001</v>
      </c>
      <c r="AB568" s="413">
        <v>20.430467400000001</v>
      </c>
      <c r="AC568" s="411">
        <v>321.32505175983437</v>
      </c>
      <c r="AD568" s="411">
        <v>573.49896480331267</v>
      </c>
    </row>
    <row r="569" spans="1:30" ht="13.5" hidden="1" customHeight="1" outlineLevel="1">
      <c r="A569" s="414" t="s">
        <v>1569</v>
      </c>
      <c r="B569" s="31" t="s">
        <v>1567</v>
      </c>
      <c r="C569" s="31">
        <v>5</v>
      </c>
      <c r="D569" s="31">
        <v>2</v>
      </c>
      <c r="E569" s="31" t="s">
        <v>1570</v>
      </c>
      <c r="F569" s="53">
        <v>3</v>
      </c>
      <c r="G569" s="411">
        <v>2945</v>
      </c>
      <c r="H569" s="413">
        <v>4.2</v>
      </c>
      <c r="I569" s="413">
        <v>2.1</v>
      </c>
      <c r="J569" s="413">
        <v>5.66</v>
      </c>
      <c r="K569" s="413">
        <v>2.83</v>
      </c>
      <c r="L569" s="413">
        <v>7.02</v>
      </c>
      <c r="M569" s="413">
        <v>3.51</v>
      </c>
      <c r="N569" s="413">
        <v>8.6199999999999992</v>
      </c>
      <c r="O569" s="413">
        <v>4.3099999999999996</v>
      </c>
      <c r="P569" s="413">
        <v>90</v>
      </c>
      <c r="Q569" s="413">
        <v>45</v>
      </c>
      <c r="R569" s="53" t="s">
        <v>202</v>
      </c>
      <c r="S569" s="53" t="s">
        <v>989</v>
      </c>
      <c r="T569" s="412">
        <v>83.882055806771817</v>
      </c>
      <c r="U569" s="412">
        <v>85.606308591595905</v>
      </c>
      <c r="V569" s="412">
        <v>85.9</v>
      </c>
      <c r="W569" s="412">
        <v>64.400000000000006</v>
      </c>
      <c r="X569" s="412">
        <v>76.3</v>
      </c>
      <c r="Y569" s="412">
        <v>82.7</v>
      </c>
      <c r="Z569" s="413">
        <v>5.3473245</v>
      </c>
      <c r="AA569" s="413">
        <v>16.986052860000001</v>
      </c>
      <c r="AB569" s="413">
        <v>31.5676536</v>
      </c>
      <c r="AC569" s="411">
        <v>317.65517241379308</v>
      </c>
      <c r="AD569" s="411">
        <v>590.34482758620686</v>
      </c>
    </row>
    <row r="570" spans="1:30" ht="13.5" hidden="1" customHeight="1" outlineLevel="1">
      <c r="A570" s="414" t="s">
        <v>1571</v>
      </c>
      <c r="B570" s="31" t="s">
        <v>1567</v>
      </c>
      <c r="C570" s="31">
        <v>3</v>
      </c>
      <c r="D570" s="31">
        <v>4</v>
      </c>
      <c r="E570" s="31" t="s">
        <v>1568</v>
      </c>
      <c r="F570" s="53">
        <v>2</v>
      </c>
      <c r="G570" s="411">
        <v>1475</v>
      </c>
      <c r="H570" s="413">
        <v>3.96</v>
      </c>
      <c r="I570" s="413">
        <v>1.98</v>
      </c>
      <c r="J570" s="413">
        <v>4.8</v>
      </c>
      <c r="K570" s="413">
        <v>2.4</v>
      </c>
      <c r="L570" s="413">
        <v>5.74</v>
      </c>
      <c r="M570" s="413">
        <v>2.87</v>
      </c>
      <c r="N570" s="413">
        <v>6.6</v>
      </c>
      <c r="O570" s="413">
        <v>3.3</v>
      </c>
      <c r="P570" s="413">
        <v>65.48</v>
      </c>
      <c r="Q570" s="413">
        <v>32.74</v>
      </c>
      <c r="R570" s="53" t="s">
        <v>2205</v>
      </c>
      <c r="S570" s="53" t="s">
        <v>989</v>
      </c>
      <c r="T570" s="412">
        <v>80.852527096406149</v>
      </c>
      <c r="U570" s="412">
        <v>83.956999429549327</v>
      </c>
      <c r="V570" s="412">
        <v>85.3</v>
      </c>
      <c r="W570" s="412">
        <v>53.87</v>
      </c>
      <c r="X570" s="412">
        <v>65.12</v>
      </c>
      <c r="Y570" s="412">
        <v>74.3</v>
      </c>
      <c r="Z570" s="413">
        <v>7.1100976800000009</v>
      </c>
      <c r="AA570" s="413">
        <v>24.147779880000002</v>
      </c>
      <c r="AB570" s="413">
        <v>47.130211800000005</v>
      </c>
      <c r="AC570" s="411">
        <v>339.62655601659753</v>
      </c>
      <c r="AD570" s="411">
        <v>662.86307053941914</v>
      </c>
    </row>
    <row r="571" spans="1:30" ht="13.5" hidden="1" customHeight="1" outlineLevel="1">
      <c r="A571" s="414" t="s">
        <v>1572</v>
      </c>
      <c r="B571" s="31" t="s">
        <v>1567</v>
      </c>
      <c r="C571" s="31">
        <v>5</v>
      </c>
      <c r="D571" s="31">
        <v>4</v>
      </c>
      <c r="E571" s="31" t="s">
        <v>1570</v>
      </c>
      <c r="F571" s="53">
        <v>3</v>
      </c>
      <c r="G571" s="411">
        <v>1471</v>
      </c>
      <c r="H571" s="413">
        <v>6.16</v>
      </c>
      <c r="I571" s="413">
        <v>3.08</v>
      </c>
      <c r="J571" s="413">
        <v>7.26</v>
      </c>
      <c r="K571" s="413">
        <v>3.63</v>
      </c>
      <c r="L571" s="413">
        <v>8.3800000000000008</v>
      </c>
      <c r="M571" s="413">
        <v>4.1900000000000004</v>
      </c>
      <c r="N571" s="413">
        <v>10.06</v>
      </c>
      <c r="O571" s="413">
        <v>5.03</v>
      </c>
      <c r="P571" s="413">
        <v>97.4</v>
      </c>
      <c r="Q571" s="413">
        <v>48.7</v>
      </c>
      <c r="R571" s="53" t="s">
        <v>2205</v>
      </c>
      <c r="S571" s="53" t="s">
        <v>989</v>
      </c>
      <c r="T571" s="412">
        <v>84.360399777901179</v>
      </c>
      <c r="U571" s="412">
        <v>86.430416435313717</v>
      </c>
      <c r="V571" s="412">
        <v>86.7</v>
      </c>
      <c r="W571" s="412">
        <v>50.79</v>
      </c>
      <c r="X571" s="412">
        <v>64.3</v>
      </c>
      <c r="Y571" s="412">
        <v>71.3</v>
      </c>
      <c r="Z571" s="413">
        <v>10.709400240000001</v>
      </c>
      <c r="AA571" s="413">
        <v>39.503820720000007</v>
      </c>
      <c r="AB571" s="413">
        <v>54.4689537</v>
      </c>
      <c r="AC571" s="411">
        <v>368.87052341597803</v>
      </c>
      <c r="AD571" s="411">
        <v>508.60881542699724</v>
      </c>
    </row>
    <row r="572" spans="1:30" ht="13.5" hidden="1" customHeight="1" outlineLevel="1">
      <c r="A572" s="414" t="s">
        <v>1573</v>
      </c>
      <c r="B572" s="31" t="s">
        <v>1567</v>
      </c>
      <c r="C572" s="31">
        <v>7.5</v>
      </c>
      <c r="D572" s="31">
        <v>2</v>
      </c>
      <c r="E572" s="31" t="s">
        <v>1574</v>
      </c>
      <c r="F572" s="53">
        <v>5</v>
      </c>
      <c r="G572" s="411">
        <v>2948</v>
      </c>
      <c r="H572" s="413">
        <v>6.2</v>
      </c>
      <c r="I572" s="413">
        <v>3.1</v>
      </c>
      <c r="J572" s="413">
        <v>8.66</v>
      </c>
      <c r="K572" s="413">
        <v>4.33</v>
      </c>
      <c r="L572" s="413">
        <v>10.96</v>
      </c>
      <c r="M572" s="413">
        <v>5.48</v>
      </c>
      <c r="N572" s="413">
        <v>13.6</v>
      </c>
      <c r="O572" s="413">
        <v>6.8</v>
      </c>
      <c r="P572" s="413">
        <v>128</v>
      </c>
      <c r="Q572" s="413">
        <v>64</v>
      </c>
      <c r="R572" s="53" t="s">
        <v>210</v>
      </c>
      <c r="S572" s="53" t="s">
        <v>989</v>
      </c>
      <c r="T572" s="412">
        <v>87.422126780471899</v>
      </c>
      <c r="U572" s="412">
        <v>88.072034359030127</v>
      </c>
      <c r="V572" s="412">
        <v>87.9</v>
      </c>
      <c r="W572" s="412">
        <v>72.599999999999994</v>
      </c>
      <c r="X572" s="412">
        <v>83.12</v>
      </c>
      <c r="Y572" s="412">
        <v>88.1</v>
      </c>
      <c r="Z572" s="413">
        <v>8.93</v>
      </c>
      <c r="AA572" s="413">
        <v>24.021699999999999</v>
      </c>
      <c r="AB572" s="413">
        <v>36.255800000000001</v>
      </c>
      <c r="AC572" s="411">
        <v>269</v>
      </c>
      <c r="AD572" s="411">
        <v>406</v>
      </c>
    </row>
    <row r="573" spans="1:30" ht="13.5" hidden="1" customHeight="1" outlineLevel="1">
      <c r="A573" s="414" t="s">
        <v>1575</v>
      </c>
      <c r="B573" s="31" t="s">
        <v>1567</v>
      </c>
      <c r="C573" s="31">
        <v>10</v>
      </c>
      <c r="D573" s="31">
        <v>2</v>
      </c>
      <c r="E573" s="31" t="s">
        <v>1576</v>
      </c>
      <c r="F573" s="53">
        <v>7.5</v>
      </c>
      <c r="G573" s="411">
        <v>2933</v>
      </c>
      <c r="H573" s="413">
        <v>8.44</v>
      </c>
      <c r="I573" s="413">
        <v>4.22</v>
      </c>
      <c r="J573" s="413">
        <v>12.34</v>
      </c>
      <c r="K573" s="413">
        <v>6.17</v>
      </c>
      <c r="L573" s="413">
        <v>15.98</v>
      </c>
      <c r="M573" s="413">
        <v>7.99</v>
      </c>
      <c r="N573" s="413">
        <v>20.2</v>
      </c>
      <c r="O573" s="413">
        <v>10.1</v>
      </c>
      <c r="P573" s="413">
        <v>168</v>
      </c>
      <c r="Q573" s="413">
        <v>84</v>
      </c>
      <c r="R573" s="53" t="s">
        <v>210</v>
      </c>
      <c r="S573" s="53" t="s">
        <v>989</v>
      </c>
      <c r="T573" s="412">
        <v>89.783387835186403</v>
      </c>
      <c r="U573" s="412">
        <v>89.773664704599966</v>
      </c>
      <c r="V573" s="412">
        <v>89.2</v>
      </c>
      <c r="W573" s="412">
        <v>75.400000000000006</v>
      </c>
      <c r="X573" s="412">
        <v>84.85</v>
      </c>
      <c r="Y573" s="412">
        <v>89</v>
      </c>
      <c r="Z573" s="413">
        <v>13.48</v>
      </c>
      <c r="AA573" s="413">
        <v>31.678000000000001</v>
      </c>
      <c r="AB573" s="413">
        <v>53.92</v>
      </c>
      <c r="AC573" s="411">
        <v>235</v>
      </c>
      <c r="AD573" s="411">
        <v>400</v>
      </c>
    </row>
    <row r="574" spans="1:30" ht="13.5" hidden="1" customHeight="1" outlineLevel="1">
      <c r="A574" s="414" t="s">
        <v>1577</v>
      </c>
      <c r="B574" s="31" t="s">
        <v>1567</v>
      </c>
      <c r="C574" s="31">
        <v>7.5</v>
      </c>
      <c r="D574" s="31">
        <v>4</v>
      </c>
      <c r="E574" s="31" t="s">
        <v>1574</v>
      </c>
      <c r="F574" s="53">
        <v>5</v>
      </c>
      <c r="G574" s="411">
        <v>1473</v>
      </c>
      <c r="H574" s="413">
        <v>8.24</v>
      </c>
      <c r="I574" s="413">
        <v>4.12</v>
      </c>
      <c r="J574" s="413">
        <v>10.32</v>
      </c>
      <c r="K574" s="413">
        <v>5.16</v>
      </c>
      <c r="L574" s="413">
        <v>12.4</v>
      </c>
      <c r="M574" s="413">
        <v>6.2</v>
      </c>
      <c r="N574" s="413">
        <v>14.86</v>
      </c>
      <c r="O574" s="413">
        <v>7.43</v>
      </c>
      <c r="P574" s="413">
        <v>134</v>
      </c>
      <c r="Q574" s="413">
        <v>67</v>
      </c>
      <c r="R574" s="53" t="s">
        <v>210</v>
      </c>
      <c r="S574" s="53" t="s">
        <v>989</v>
      </c>
      <c r="T574" s="412">
        <v>86.846093750000009</v>
      </c>
      <c r="U574" s="412">
        <v>88.20815972222222</v>
      </c>
      <c r="V574" s="412">
        <v>88.4</v>
      </c>
      <c r="W574" s="412">
        <v>57.55</v>
      </c>
      <c r="X574" s="412">
        <v>70.81</v>
      </c>
      <c r="Y574" s="412">
        <v>78.569999999999993</v>
      </c>
      <c r="Z574" s="413">
        <v>17.829999999999998</v>
      </c>
      <c r="AA574" s="413">
        <v>51.172099999999993</v>
      </c>
      <c r="AB574" s="413">
        <v>60.8003</v>
      </c>
      <c r="AC574" s="411">
        <v>287</v>
      </c>
      <c r="AD574" s="411">
        <v>341</v>
      </c>
    </row>
    <row r="575" spans="1:30" ht="13.5" hidden="1" customHeight="1" outlineLevel="1">
      <c r="A575" s="414" t="s">
        <v>1578</v>
      </c>
      <c r="B575" s="31" t="s">
        <v>1567</v>
      </c>
      <c r="C575" s="31">
        <v>10</v>
      </c>
      <c r="D575" s="31">
        <v>4</v>
      </c>
      <c r="E575" s="31" t="s">
        <v>1576</v>
      </c>
      <c r="F575" s="53">
        <v>7.5</v>
      </c>
      <c r="G575" s="411">
        <v>1467</v>
      </c>
      <c r="H575" s="413">
        <v>16.579999999999998</v>
      </c>
      <c r="I575" s="413">
        <v>8.2899999999999991</v>
      </c>
      <c r="J575" s="413">
        <v>18.079999999999998</v>
      </c>
      <c r="K575" s="413">
        <v>9.0399999999999991</v>
      </c>
      <c r="L575" s="413">
        <v>20.84</v>
      </c>
      <c r="M575" s="413">
        <v>10.42</v>
      </c>
      <c r="N575" s="413">
        <v>24.88</v>
      </c>
      <c r="O575" s="413">
        <v>12.44</v>
      </c>
      <c r="P575" s="413">
        <v>164</v>
      </c>
      <c r="Q575" s="413">
        <v>82</v>
      </c>
      <c r="R575" s="53" t="s">
        <v>193</v>
      </c>
      <c r="S575" s="53" t="s">
        <v>989</v>
      </c>
      <c r="T575" s="412">
        <v>88.183865656898249</v>
      </c>
      <c r="U575" s="412">
        <v>89.659005597629232</v>
      </c>
      <c r="V575" s="412">
        <v>89.6</v>
      </c>
      <c r="W575" s="412">
        <v>49.8</v>
      </c>
      <c r="X575" s="412">
        <v>63.76</v>
      </c>
      <c r="Y575" s="412">
        <v>71.260000000000005</v>
      </c>
      <c r="Z575" s="413">
        <v>26.86</v>
      </c>
      <c r="AA575" s="413">
        <v>62.583800000000004</v>
      </c>
      <c r="AB575" s="413">
        <v>134.30000000000001</v>
      </c>
      <c r="AC575" s="411">
        <v>233</v>
      </c>
      <c r="AD575" s="411">
        <v>500</v>
      </c>
    </row>
    <row r="576" spans="1:30" ht="13.5" hidden="1" customHeight="1" outlineLevel="1">
      <c r="A576" s="414" t="s">
        <v>1579</v>
      </c>
      <c r="B576" s="31" t="s">
        <v>1567</v>
      </c>
      <c r="C576" s="31">
        <v>3</v>
      </c>
      <c r="D576" s="31">
        <v>6</v>
      </c>
      <c r="E576" s="31" t="s">
        <v>1574</v>
      </c>
      <c r="F576" s="53">
        <v>2</v>
      </c>
      <c r="G576" s="411">
        <v>982</v>
      </c>
      <c r="H576" s="413">
        <v>5.34</v>
      </c>
      <c r="I576" s="413">
        <v>2.67</v>
      </c>
      <c r="J576" s="413">
        <v>5.98</v>
      </c>
      <c r="K576" s="413">
        <v>2.99</v>
      </c>
      <c r="L576" s="413">
        <v>6.66</v>
      </c>
      <c r="M576" s="413">
        <v>3.33</v>
      </c>
      <c r="N576" s="413">
        <v>7.52</v>
      </c>
      <c r="O576" s="413">
        <v>3.76</v>
      </c>
      <c r="P576" s="413">
        <v>63.14</v>
      </c>
      <c r="Q576" s="413">
        <v>31.57</v>
      </c>
      <c r="R576" s="53" t="s">
        <v>202</v>
      </c>
      <c r="S576" s="53" t="s">
        <v>194</v>
      </c>
      <c r="T576" s="412">
        <v>79.099999999999994</v>
      </c>
      <c r="U576" s="412">
        <v>81.7</v>
      </c>
      <c r="V576" s="412">
        <v>82.5</v>
      </c>
      <c r="W576" s="412">
        <v>41.9</v>
      </c>
      <c r="X576" s="412">
        <v>54.8</v>
      </c>
      <c r="Y576" s="412">
        <v>64.099999999999994</v>
      </c>
      <c r="Z576" s="413">
        <v>10.7</v>
      </c>
      <c r="AA576" s="413">
        <v>38.9</v>
      </c>
      <c r="AB576" s="413">
        <v>71.7</v>
      </c>
      <c r="AC576" s="411">
        <v>363</v>
      </c>
      <c r="AD576" s="411">
        <v>670</v>
      </c>
    </row>
    <row r="577" spans="1:30" ht="13.5" hidden="1" customHeight="1" outlineLevel="1">
      <c r="A577" s="414" t="s">
        <v>1580</v>
      </c>
      <c r="B577" s="31" t="s">
        <v>1567</v>
      </c>
      <c r="C577" s="31">
        <v>5</v>
      </c>
      <c r="D577" s="31">
        <v>6</v>
      </c>
      <c r="E577" s="31" t="s">
        <v>1576</v>
      </c>
      <c r="F577" s="53">
        <v>3</v>
      </c>
      <c r="G577" s="411">
        <v>978</v>
      </c>
      <c r="H577" s="413">
        <v>7.42</v>
      </c>
      <c r="I577" s="413">
        <v>3.71</v>
      </c>
      <c r="J577" s="413">
        <v>8.4600000000000009</v>
      </c>
      <c r="K577" s="413">
        <v>4.2300000000000004</v>
      </c>
      <c r="L577" s="413">
        <v>9.52</v>
      </c>
      <c r="M577" s="413">
        <v>4.76</v>
      </c>
      <c r="N577" s="413">
        <v>10.86</v>
      </c>
      <c r="O577" s="413">
        <v>5.43</v>
      </c>
      <c r="P577" s="413">
        <v>87.4</v>
      </c>
      <c r="Q577" s="413">
        <v>43.7</v>
      </c>
      <c r="R577" s="53" t="s">
        <v>202</v>
      </c>
      <c r="S577" s="53" t="s">
        <v>194</v>
      </c>
      <c r="T577" s="412">
        <v>81.099999999999994</v>
      </c>
      <c r="U577" s="412">
        <v>83.6</v>
      </c>
      <c r="V577" s="412">
        <v>84.4</v>
      </c>
      <c r="W577" s="412">
        <v>45</v>
      </c>
      <c r="X577" s="412">
        <v>58.2</v>
      </c>
      <c r="Y577" s="412">
        <v>67.400000000000006</v>
      </c>
      <c r="Z577" s="413">
        <v>16.2</v>
      </c>
      <c r="AA577" s="413">
        <v>56.6</v>
      </c>
      <c r="AB577" s="413">
        <v>110.3</v>
      </c>
      <c r="AC577" s="411">
        <v>349</v>
      </c>
      <c r="AD577" s="411">
        <v>680</v>
      </c>
    </row>
    <row r="578" spans="1:30" ht="13.5" hidden="1" customHeight="1" outlineLevel="1">
      <c r="A578" s="414" t="s">
        <v>1581</v>
      </c>
      <c r="B578" s="31" t="s">
        <v>1567</v>
      </c>
      <c r="C578" s="31">
        <v>15</v>
      </c>
      <c r="D578" s="31">
        <v>2</v>
      </c>
      <c r="E578" s="31" t="s">
        <v>1582</v>
      </c>
      <c r="F578" s="53">
        <v>10</v>
      </c>
      <c r="G578" s="411">
        <v>2960</v>
      </c>
      <c r="H578" s="413">
        <v>9.56</v>
      </c>
      <c r="I578" s="413">
        <v>4.78</v>
      </c>
      <c r="J578" s="413">
        <v>15.74</v>
      </c>
      <c r="K578" s="413">
        <v>7.87</v>
      </c>
      <c r="L578" s="413">
        <v>20.7</v>
      </c>
      <c r="M578" s="413">
        <v>10.35</v>
      </c>
      <c r="N578" s="413">
        <v>26.2</v>
      </c>
      <c r="O578" s="413">
        <v>13.1</v>
      </c>
      <c r="P578" s="413">
        <v>240.4</v>
      </c>
      <c r="Q578" s="413">
        <v>120.2</v>
      </c>
      <c r="R578" s="53" t="s">
        <v>210</v>
      </c>
      <c r="S578" s="53" t="s">
        <v>989</v>
      </c>
      <c r="T578" s="412">
        <v>87.3</v>
      </c>
      <c r="U578" s="412">
        <v>89.4</v>
      </c>
      <c r="V578" s="412">
        <v>90.1</v>
      </c>
      <c r="W578" s="412">
        <v>76.599999999999994</v>
      </c>
      <c r="X578" s="412">
        <v>85.4</v>
      </c>
      <c r="Y578" s="412">
        <v>89.3</v>
      </c>
      <c r="Z578" s="413">
        <v>17.75</v>
      </c>
      <c r="AA578" s="413">
        <v>81.22</v>
      </c>
      <c r="AB578" s="413">
        <v>118.08</v>
      </c>
      <c r="AC578" s="411">
        <v>458</v>
      </c>
      <c r="AD578" s="411">
        <v>665</v>
      </c>
    </row>
    <row r="579" spans="1:30" ht="13.5" hidden="1" customHeight="1" outlineLevel="1">
      <c r="A579" s="414" t="s">
        <v>1583</v>
      </c>
      <c r="B579" s="31" t="s">
        <v>1567</v>
      </c>
      <c r="C579" s="31">
        <v>20</v>
      </c>
      <c r="D579" s="31">
        <v>2</v>
      </c>
      <c r="E579" s="31" t="s">
        <v>1584</v>
      </c>
      <c r="F579" s="53">
        <v>15</v>
      </c>
      <c r="G579" s="411">
        <v>2935</v>
      </c>
      <c r="H579" s="413">
        <v>10</v>
      </c>
      <c r="I579" s="413">
        <v>5</v>
      </c>
      <c r="J579" s="413">
        <v>20.6</v>
      </c>
      <c r="K579" s="413">
        <v>10.3</v>
      </c>
      <c r="L579" s="413">
        <v>28.8</v>
      </c>
      <c r="M579" s="413">
        <v>14.4</v>
      </c>
      <c r="N579" s="413">
        <v>37.799999999999997</v>
      </c>
      <c r="O579" s="413">
        <v>18.899999999999999</v>
      </c>
      <c r="P579" s="413">
        <v>266.60000000000002</v>
      </c>
      <c r="Q579" s="413">
        <v>133.30000000000001</v>
      </c>
      <c r="R579" s="53" t="s">
        <v>231</v>
      </c>
      <c r="S579" s="53" t="s">
        <v>194</v>
      </c>
      <c r="T579" s="412">
        <v>91.7</v>
      </c>
      <c r="U579" s="412">
        <v>91.9</v>
      </c>
      <c r="V579" s="412">
        <v>91.2</v>
      </c>
      <c r="W579" s="412">
        <v>84.2</v>
      </c>
      <c r="X579" s="412">
        <v>90</v>
      </c>
      <c r="Y579" s="412">
        <v>92.1</v>
      </c>
      <c r="Z579" s="413">
        <v>26.85</v>
      </c>
      <c r="AA579" s="413">
        <v>60.3</v>
      </c>
      <c r="AB579" s="413">
        <v>88.52</v>
      </c>
      <c r="AC579" s="411">
        <v>225</v>
      </c>
      <c r="AD579" s="411">
        <v>330</v>
      </c>
    </row>
    <row r="580" spans="1:30" ht="13.5" hidden="1" customHeight="1" outlineLevel="1">
      <c r="A580" s="414" t="s">
        <v>1585</v>
      </c>
      <c r="B580" s="31" t="s">
        <v>1567</v>
      </c>
      <c r="C580" s="31">
        <v>15</v>
      </c>
      <c r="D580" s="31">
        <v>4</v>
      </c>
      <c r="E580" s="31" t="s">
        <v>1582</v>
      </c>
      <c r="F580" s="53">
        <v>10</v>
      </c>
      <c r="G580" s="411">
        <v>1479.26</v>
      </c>
      <c r="H580" s="413">
        <v>20.98</v>
      </c>
      <c r="I580" s="413">
        <v>10.49</v>
      </c>
      <c r="J580" s="413">
        <v>24.411548648682576</v>
      </c>
      <c r="K580" s="413">
        <v>12.205774324341288</v>
      </c>
      <c r="L580" s="413">
        <v>28.022544970689022</v>
      </c>
      <c r="M580" s="413">
        <v>14.011272485344511</v>
      </c>
      <c r="N580" s="413">
        <v>32.541679324152994</v>
      </c>
      <c r="O580" s="413">
        <v>16.270839662076497</v>
      </c>
      <c r="P580" s="413">
        <v>228</v>
      </c>
      <c r="Q580" s="413">
        <v>114</v>
      </c>
      <c r="R580" s="53" t="s">
        <v>213</v>
      </c>
      <c r="S580" s="53" t="s">
        <v>989</v>
      </c>
      <c r="T580" s="412">
        <v>87.96</v>
      </c>
      <c r="U580" s="412">
        <v>89.84</v>
      </c>
      <c r="V580" s="412">
        <v>90.4</v>
      </c>
      <c r="W580" s="412">
        <v>49.02</v>
      </c>
      <c r="X580" s="412">
        <v>62.709000000000003</v>
      </c>
      <c r="Y580" s="412">
        <v>71.564736567553467</v>
      </c>
      <c r="Z580" s="413">
        <v>35.520985920000001</v>
      </c>
      <c r="AA580" s="413">
        <v>92.354563392000003</v>
      </c>
      <c r="AB580" s="413">
        <v>131.427647904</v>
      </c>
      <c r="AC580" s="411">
        <v>260</v>
      </c>
      <c r="AD580" s="411">
        <v>370</v>
      </c>
    </row>
    <row r="581" spans="1:30" ht="13.5" hidden="1" customHeight="1" outlineLevel="1">
      <c r="A581" s="414" t="s">
        <v>1586</v>
      </c>
      <c r="B581" s="31" t="s">
        <v>1567</v>
      </c>
      <c r="C581" s="31">
        <v>20</v>
      </c>
      <c r="D581" s="31">
        <v>4</v>
      </c>
      <c r="E581" s="31" t="s">
        <v>1584</v>
      </c>
      <c r="F581" s="53">
        <v>15</v>
      </c>
      <c r="G581" s="411">
        <v>1475</v>
      </c>
      <c r="H581" s="413">
        <v>25.2</v>
      </c>
      <c r="I581" s="413">
        <v>12.6</v>
      </c>
      <c r="J581" s="413">
        <v>31</v>
      </c>
      <c r="K581" s="413">
        <v>15.5</v>
      </c>
      <c r="L581" s="413">
        <v>37.200000000000003</v>
      </c>
      <c r="M581" s="413">
        <v>18.600000000000001</v>
      </c>
      <c r="N581" s="413">
        <v>42.6</v>
      </c>
      <c r="O581" s="413">
        <v>21.3</v>
      </c>
      <c r="P581" s="413">
        <v>337</v>
      </c>
      <c r="Q581" s="413">
        <v>168.5</v>
      </c>
      <c r="R581" s="53" t="s">
        <v>213</v>
      </c>
      <c r="S581" s="53" t="s">
        <v>989</v>
      </c>
      <c r="T581" s="412">
        <v>90.32062298603654</v>
      </c>
      <c r="U581" s="412">
        <v>91.303437164339428</v>
      </c>
      <c r="V581" s="412">
        <v>91.5</v>
      </c>
      <c r="W581" s="412">
        <v>56.8</v>
      </c>
      <c r="X581" s="412">
        <v>70.2</v>
      </c>
      <c r="Y581" s="412">
        <v>81.400000000000006</v>
      </c>
      <c r="Z581" s="413">
        <v>53.399488800000007</v>
      </c>
      <c r="AA581" s="413">
        <v>159.7559292</v>
      </c>
      <c r="AB581" s="413">
        <v>185.5705992</v>
      </c>
      <c r="AC581" s="411">
        <v>299.17127071823199</v>
      </c>
      <c r="AD581" s="411">
        <v>347.5138121546961</v>
      </c>
    </row>
    <row r="582" spans="1:30" ht="13.5" hidden="1" customHeight="1" outlineLevel="1">
      <c r="A582" s="414" t="s">
        <v>1587</v>
      </c>
      <c r="B582" s="31" t="s">
        <v>1567</v>
      </c>
      <c r="C582" s="31">
        <v>7.5</v>
      </c>
      <c r="D582" s="31">
        <v>6</v>
      </c>
      <c r="E582" s="31" t="s">
        <v>1582</v>
      </c>
      <c r="F582" s="53">
        <v>5</v>
      </c>
      <c r="G582" s="411">
        <v>984</v>
      </c>
      <c r="H582" s="413">
        <v>11.44</v>
      </c>
      <c r="I582" s="413">
        <v>5.72</v>
      </c>
      <c r="J582" s="413">
        <v>13.009465020576116</v>
      </c>
      <c r="K582" s="413">
        <v>6.5047325102880578</v>
      </c>
      <c r="L582" s="413">
        <v>14.900617283950599</v>
      </c>
      <c r="M582" s="413">
        <v>7.4503086419752993</v>
      </c>
      <c r="N582" s="413">
        <v>17.239999999999998</v>
      </c>
      <c r="O582" s="413">
        <v>8.6199999999999992</v>
      </c>
      <c r="P582" s="413">
        <v>128.19999999999999</v>
      </c>
      <c r="Q582" s="413">
        <v>64.099999999999994</v>
      </c>
      <c r="R582" s="53" t="s">
        <v>210</v>
      </c>
      <c r="S582" s="53" t="s">
        <v>194</v>
      </c>
      <c r="T582" s="412">
        <v>84.566248636859328</v>
      </c>
      <c r="U582" s="412">
        <v>86.198146128680477</v>
      </c>
      <c r="V582" s="412">
        <v>86.5</v>
      </c>
      <c r="W582" s="412">
        <v>46.033307907449789</v>
      </c>
      <c r="X582" s="412">
        <v>59.154144419018564</v>
      </c>
      <c r="Y582" s="412">
        <v>67.849999999999994</v>
      </c>
      <c r="Z582" s="413">
        <v>26.707120020000001</v>
      </c>
      <c r="AA582" s="413">
        <v>67.961608314894008</v>
      </c>
      <c r="AB582" s="413">
        <v>101.39892257993401</v>
      </c>
      <c r="AC582" s="411">
        <v>254.47</v>
      </c>
      <c r="AD582" s="411">
        <v>379.67</v>
      </c>
    </row>
    <row r="583" spans="1:30" ht="13.5" hidden="1" customHeight="1" outlineLevel="1">
      <c r="A583" s="414" t="s">
        <v>1588</v>
      </c>
      <c r="B583" s="31" t="s">
        <v>1567</v>
      </c>
      <c r="C583" s="31">
        <v>10</v>
      </c>
      <c r="D583" s="31">
        <v>6</v>
      </c>
      <c r="E583" s="31" t="s">
        <v>1584</v>
      </c>
      <c r="F583" s="53">
        <v>7.5</v>
      </c>
      <c r="G583" s="411">
        <v>982</v>
      </c>
      <c r="H583" s="413">
        <v>14.5</v>
      </c>
      <c r="I583" s="413">
        <v>7.25</v>
      </c>
      <c r="J583" s="413">
        <v>18.165000000000003</v>
      </c>
      <c r="K583" s="413">
        <v>9.0825000000000014</v>
      </c>
      <c r="L583" s="413">
        <v>21.230999999999998</v>
      </c>
      <c r="M583" s="413">
        <v>10.615499999999999</v>
      </c>
      <c r="N583" s="413">
        <v>25</v>
      </c>
      <c r="O583" s="413">
        <v>12.5</v>
      </c>
      <c r="P583" s="413">
        <v>169.7</v>
      </c>
      <c r="Q583" s="413">
        <v>84.85</v>
      </c>
      <c r="R583" s="53" t="s">
        <v>213</v>
      </c>
      <c r="S583" s="53" t="s">
        <v>194</v>
      </c>
      <c r="T583" s="412">
        <v>86.937548018878289</v>
      </c>
      <c r="U583" s="412">
        <v>88.125562506859836</v>
      </c>
      <c r="V583" s="412">
        <v>88</v>
      </c>
      <c r="W583" s="412">
        <v>49.148677379480844</v>
      </c>
      <c r="X583" s="412">
        <v>62.260679851668726</v>
      </c>
      <c r="Y583" s="412">
        <v>70.599999999999994</v>
      </c>
      <c r="Z583" s="413">
        <v>40.115997180000001</v>
      </c>
      <c r="AA583" s="413">
        <v>96.061766847228</v>
      </c>
      <c r="AB583" s="413">
        <v>140.61459331533601</v>
      </c>
      <c r="AC583" s="411">
        <v>239.46</v>
      </c>
      <c r="AD583" s="411">
        <v>350.52</v>
      </c>
    </row>
    <row r="584" spans="1:30" ht="13.5" hidden="1" customHeight="1" outlineLevel="1">
      <c r="A584" s="414" t="s">
        <v>1589</v>
      </c>
      <c r="B584" s="31" t="s">
        <v>1567</v>
      </c>
      <c r="C584" s="31">
        <v>25</v>
      </c>
      <c r="D584" s="31">
        <v>2</v>
      </c>
      <c r="E584" s="31" t="s">
        <v>1590</v>
      </c>
      <c r="F584" s="53">
        <v>20</v>
      </c>
      <c r="G584" s="411">
        <v>2949</v>
      </c>
      <c r="H584" s="413">
        <v>24.02</v>
      </c>
      <c r="I584" s="413">
        <v>12.01</v>
      </c>
      <c r="J584" s="413">
        <v>34.799999999999997</v>
      </c>
      <c r="K584" s="413">
        <v>17.399999999999999</v>
      </c>
      <c r="L584" s="413">
        <v>43.04</v>
      </c>
      <c r="M584" s="413">
        <v>21.52</v>
      </c>
      <c r="N584" s="413">
        <v>55.26</v>
      </c>
      <c r="O584" s="413">
        <v>27.63</v>
      </c>
      <c r="P584" s="413">
        <v>351.64</v>
      </c>
      <c r="Q584" s="413">
        <v>175.82</v>
      </c>
      <c r="R584" s="53" t="s">
        <v>231</v>
      </c>
      <c r="S584" s="53" t="s">
        <v>194</v>
      </c>
      <c r="T584" s="412">
        <v>87.977973101768498</v>
      </c>
      <c r="U584" s="412">
        <v>89.320999682304347</v>
      </c>
      <c r="V584" s="412">
        <v>91.9</v>
      </c>
      <c r="W584" s="412">
        <v>68.400000000000006</v>
      </c>
      <c r="X584" s="412">
        <v>81.8</v>
      </c>
      <c r="Y584" s="412">
        <v>85.2</v>
      </c>
      <c r="Z584" s="413">
        <v>35.631620220000002</v>
      </c>
      <c r="AA584" s="413">
        <v>53.510123100000001</v>
      </c>
      <c r="AB584" s="413">
        <v>109.38044460000002</v>
      </c>
      <c r="AC584" s="411">
        <v>150.17594700890083</v>
      </c>
      <c r="AD584" s="411">
        <v>306.97578141171601</v>
      </c>
    </row>
    <row r="585" spans="1:30" ht="13.5" hidden="1" customHeight="1" outlineLevel="1">
      <c r="A585" s="414" t="s">
        <v>1591</v>
      </c>
      <c r="B585" s="31" t="s">
        <v>1567</v>
      </c>
      <c r="C585" s="31">
        <v>30</v>
      </c>
      <c r="D585" s="31">
        <v>2</v>
      </c>
      <c r="E585" s="31" t="s">
        <v>1592</v>
      </c>
      <c r="F585" s="53">
        <v>25</v>
      </c>
      <c r="G585" s="411">
        <v>2949</v>
      </c>
      <c r="H585" s="413">
        <v>27.44</v>
      </c>
      <c r="I585" s="413">
        <v>13.72</v>
      </c>
      <c r="J585" s="413">
        <v>39.380000000000003</v>
      </c>
      <c r="K585" s="413">
        <v>19.690000000000001</v>
      </c>
      <c r="L585" s="413">
        <v>52.26</v>
      </c>
      <c r="M585" s="413">
        <v>26.13</v>
      </c>
      <c r="N585" s="413">
        <v>66.98</v>
      </c>
      <c r="O585" s="413">
        <v>33.49</v>
      </c>
      <c r="P585" s="413">
        <v>463.2</v>
      </c>
      <c r="Q585" s="413">
        <v>231.6</v>
      </c>
      <c r="R585" s="53" t="s">
        <v>222</v>
      </c>
      <c r="S585" s="53" t="s">
        <v>989</v>
      </c>
      <c r="T585" s="412">
        <v>92.758834951456308</v>
      </c>
      <c r="U585" s="412">
        <v>93.097734627831727</v>
      </c>
      <c r="V585" s="412">
        <v>92.4</v>
      </c>
      <c r="W585" s="412">
        <v>73.42</v>
      </c>
      <c r="X585" s="412">
        <v>82.69</v>
      </c>
      <c r="Y585" s="412">
        <v>86.7</v>
      </c>
      <c r="Z585" s="413">
        <v>44.541369180000004</v>
      </c>
      <c r="AA585" s="413">
        <v>74.493762000000004</v>
      </c>
      <c r="AB585" s="413">
        <v>131.50730460000003</v>
      </c>
      <c r="AC585" s="411">
        <v>167.24623282000331</v>
      </c>
      <c r="AD585" s="411">
        <v>295.24755754263953</v>
      </c>
    </row>
    <row r="586" spans="1:30" ht="13.5" hidden="1" customHeight="1" outlineLevel="1">
      <c r="A586" s="414" t="s">
        <v>1593</v>
      </c>
      <c r="B586" s="31" t="s">
        <v>1567</v>
      </c>
      <c r="C586" s="31">
        <v>25</v>
      </c>
      <c r="D586" s="31">
        <v>4</v>
      </c>
      <c r="E586" s="31" t="s">
        <v>1590</v>
      </c>
      <c r="F586" s="53">
        <v>20</v>
      </c>
      <c r="G586" s="411">
        <v>1479.77</v>
      </c>
      <c r="H586" s="413">
        <v>24.12</v>
      </c>
      <c r="I586" s="413">
        <v>12.06</v>
      </c>
      <c r="J586" s="413">
        <v>34.571694374335124</v>
      </c>
      <c r="K586" s="413">
        <v>17.285847187167562</v>
      </c>
      <c r="L586" s="413">
        <v>42.832247971464923</v>
      </c>
      <c r="M586" s="413">
        <v>21.416123985732462</v>
      </c>
      <c r="N586" s="413">
        <v>55.939358795185747</v>
      </c>
      <c r="O586" s="413">
        <v>27.969679397592873</v>
      </c>
      <c r="P586" s="413">
        <v>384.8</v>
      </c>
      <c r="Q586" s="413">
        <v>192.4</v>
      </c>
      <c r="R586" s="53" t="s">
        <v>222</v>
      </c>
      <c r="S586" s="53" t="s">
        <v>989</v>
      </c>
      <c r="T586" s="412">
        <v>91.858999999999995</v>
      </c>
      <c r="U586" s="412">
        <v>92.57</v>
      </c>
      <c r="V586" s="412">
        <v>92.1</v>
      </c>
      <c r="W586" s="412">
        <v>66.55</v>
      </c>
      <c r="X586" s="412">
        <v>79.959999999999994</v>
      </c>
      <c r="Y586" s="412">
        <v>82.070241350612278</v>
      </c>
      <c r="Z586" s="413">
        <v>70.953464400000001</v>
      </c>
      <c r="AA586" s="413">
        <v>152.54994846</v>
      </c>
      <c r="AB586" s="413">
        <v>237.69410574</v>
      </c>
      <c r="AC586" s="411">
        <v>215</v>
      </c>
      <c r="AD586" s="411">
        <v>335</v>
      </c>
    </row>
    <row r="587" spans="1:30" ht="13.5" hidden="1" customHeight="1" outlineLevel="1">
      <c r="A587" s="414" t="s">
        <v>1594</v>
      </c>
      <c r="B587" s="31" t="s">
        <v>1567</v>
      </c>
      <c r="C587" s="31">
        <v>30</v>
      </c>
      <c r="D587" s="31">
        <v>4</v>
      </c>
      <c r="E587" s="31" t="s">
        <v>1592</v>
      </c>
      <c r="F587" s="53">
        <v>25</v>
      </c>
      <c r="G587" s="411">
        <v>1475.6497999999999</v>
      </c>
      <c r="H587" s="413">
        <v>28.347999999999999</v>
      </c>
      <c r="I587" s="413">
        <v>14.173999999999999</v>
      </c>
      <c r="J587" s="413">
        <v>42.24</v>
      </c>
      <c r="K587" s="413">
        <v>21.12</v>
      </c>
      <c r="L587" s="413">
        <v>54.82</v>
      </c>
      <c r="M587" s="413">
        <v>27.41</v>
      </c>
      <c r="N587" s="413">
        <v>69.52</v>
      </c>
      <c r="O587" s="413">
        <v>34.76</v>
      </c>
      <c r="P587" s="413">
        <v>461.58</v>
      </c>
      <c r="Q587" s="413">
        <v>230.79</v>
      </c>
      <c r="R587" s="53" t="s">
        <v>222</v>
      </c>
      <c r="S587" s="53" t="s">
        <v>194</v>
      </c>
      <c r="T587" s="412">
        <v>93.08</v>
      </c>
      <c r="U587" s="412">
        <v>93.31</v>
      </c>
      <c r="V587" s="412">
        <v>92.6</v>
      </c>
      <c r="W587" s="412">
        <v>67.819999999999993</v>
      </c>
      <c r="X587" s="412">
        <v>78.22</v>
      </c>
      <c r="Y587" s="412">
        <v>82.87</v>
      </c>
      <c r="Z587" s="413">
        <v>88.989067986000009</v>
      </c>
      <c r="AA587" s="413">
        <v>179.08160041502643</v>
      </c>
      <c r="AB587" s="413">
        <v>278.26881559222198</v>
      </c>
      <c r="AC587" s="411">
        <v>201.24</v>
      </c>
      <c r="AD587" s="411">
        <v>312.7</v>
      </c>
    </row>
    <row r="588" spans="1:30" ht="13.5" hidden="1" customHeight="1" outlineLevel="1">
      <c r="A588" s="414" t="s">
        <v>1595</v>
      </c>
      <c r="B588" s="31" t="s">
        <v>1567</v>
      </c>
      <c r="C588" s="31">
        <v>15</v>
      </c>
      <c r="D588" s="31">
        <v>6</v>
      </c>
      <c r="E588" s="31" t="s">
        <v>1590</v>
      </c>
      <c r="F588" s="53">
        <v>10</v>
      </c>
      <c r="G588" s="411">
        <v>989</v>
      </c>
      <c r="H588" s="413">
        <v>25.9</v>
      </c>
      <c r="I588" s="413">
        <v>12.95</v>
      </c>
      <c r="J588" s="413">
        <v>29.2</v>
      </c>
      <c r="K588" s="413">
        <v>14.6</v>
      </c>
      <c r="L588" s="413">
        <v>31.68</v>
      </c>
      <c r="M588" s="413">
        <v>15.84</v>
      </c>
      <c r="N588" s="413">
        <v>36.32</v>
      </c>
      <c r="O588" s="413">
        <v>18.16</v>
      </c>
      <c r="P588" s="413">
        <v>242</v>
      </c>
      <c r="Q588" s="413">
        <v>121</v>
      </c>
      <c r="R588" s="53" t="s">
        <v>210</v>
      </c>
      <c r="S588" s="53" t="s">
        <v>989</v>
      </c>
      <c r="T588" s="412">
        <v>86.242367906066534</v>
      </c>
      <c r="U588" s="412">
        <v>88.557534246575329</v>
      </c>
      <c r="V588" s="412">
        <v>89.1</v>
      </c>
      <c r="W588" s="412">
        <v>41.4</v>
      </c>
      <c r="X588" s="412">
        <v>55.8</v>
      </c>
      <c r="Y588" s="412">
        <v>64.5</v>
      </c>
      <c r="Z588" s="413">
        <v>72</v>
      </c>
      <c r="AA588" s="413">
        <v>159.12</v>
      </c>
      <c r="AB588" s="413">
        <v>242.64</v>
      </c>
      <c r="AC588" s="411">
        <v>221</v>
      </c>
      <c r="AD588" s="411">
        <v>337</v>
      </c>
    </row>
    <row r="589" spans="1:30" ht="13.5" hidden="1" customHeight="1" outlineLevel="1">
      <c r="A589" s="414" t="s">
        <v>1596</v>
      </c>
      <c r="B589" s="31" t="s">
        <v>1567</v>
      </c>
      <c r="C589" s="31">
        <v>20</v>
      </c>
      <c r="D589" s="31">
        <v>6</v>
      </c>
      <c r="E589" s="31" t="s">
        <v>1592</v>
      </c>
      <c r="F589" s="53">
        <v>15</v>
      </c>
      <c r="G589" s="411">
        <v>985</v>
      </c>
      <c r="H589" s="413">
        <v>26.12</v>
      </c>
      <c r="I589" s="413">
        <v>13.06</v>
      </c>
      <c r="J589" s="413">
        <v>33.1</v>
      </c>
      <c r="K589" s="413">
        <v>16.55</v>
      </c>
      <c r="L589" s="413">
        <v>39.9</v>
      </c>
      <c r="M589" s="413">
        <v>19.95</v>
      </c>
      <c r="N589" s="413">
        <v>48.22</v>
      </c>
      <c r="O589" s="413">
        <v>24.11</v>
      </c>
      <c r="P589" s="413">
        <v>322</v>
      </c>
      <c r="Q589" s="413">
        <v>161</v>
      </c>
      <c r="R589" s="53" t="s">
        <v>213</v>
      </c>
      <c r="S589" s="53" t="s">
        <v>989</v>
      </c>
      <c r="T589" s="412">
        <v>89.451700680272111</v>
      </c>
      <c r="U589" s="412">
        <v>90.436507936507937</v>
      </c>
      <c r="V589" s="412">
        <v>90.3</v>
      </c>
      <c r="W589" s="412">
        <v>53.2</v>
      </c>
      <c r="X589" s="412">
        <v>65.430000000000007</v>
      </c>
      <c r="Y589" s="412">
        <v>72.3</v>
      </c>
      <c r="Z589" s="413">
        <v>108.5</v>
      </c>
      <c r="AA589" s="413">
        <v>244.125</v>
      </c>
      <c r="AB589" s="413">
        <v>310.31</v>
      </c>
      <c r="AC589" s="411">
        <v>225</v>
      </c>
      <c r="AD589" s="411">
        <v>286</v>
      </c>
    </row>
    <row r="590" spans="1:30" ht="13.5" hidden="1" customHeight="1" outlineLevel="1">
      <c r="A590" s="414" t="s">
        <v>1597</v>
      </c>
      <c r="B590" s="31" t="s">
        <v>1567</v>
      </c>
      <c r="C590" s="31">
        <v>40</v>
      </c>
      <c r="D590" s="31">
        <v>2</v>
      </c>
      <c r="E590" s="31" t="s">
        <v>1598</v>
      </c>
      <c r="F590" s="53">
        <v>30</v>
      </c>
      <c r="G590" s="411">
        <v>2977</v>
      </c>
      <c r="H590" s="413">
        <v>35.6</v>
      </c>
      <c r="I590" s="413">
        <v>17.8</v>
      </c>
      <c r="J590" s="413">
        <v>51.2</v>
      </c>
      <c r="K590" s="413">
        <v>25.6</v>
      </c>
      <c r="L590" s="413">
        <v>63</v>
      </c>
      <c r="M590" s="413">
        <v>31.5</v>
      </c>
      <c r="N590" s="413">
        <v>79.8</v>
      </c>
      <c r="O590" s="413">
        <v>39.9</v>
      </c>
      <c r="P590" s="413">
        <v>586</v>
      </c>
      <c r="Q590" s="413">
        <v>293</v>
      </c>
      <c r="R590" s="53" t="s">
        <v>222</v>
      </c>
      <c r="S590" s="53" t="s">
        <v>989</v>
      </c>
      <c r="T590" s="412">
        <v>92.407610993657514</v>
      </c>
      <c r="U590" s="412">
        <v>92.898097251585625</v>
      </c>
      <c r="V590" s="412">
        <v>92.8</v>
      </c>
      <c r="W590" s="412">
        <v>74.739999999999995</v>
      </c>
      <c r="X590" s="412">
        <v>83.46</v>
      </c>
      <c r="Y590" s="412">
        <v>87.01</v>
      </c>
      <c r="Z590" s="413">
        <v>53</v>
      </c>
      <c r="AA590" s="413">
        <v>106</v>
      </c>
      <c r="AB590" s="413">
        <v>186.03</v>
      </c>
      <c r="AC590" s="411">
        <v>200</v>
      </c>
      <c r="AD590" s="411">
        <v>351</v>
      </c>
    </row>
    <row r="591" spans="1:30" ht="13.5" hidden="1" customHeight="1" outlineLevel="1">
      <c r="A591" s="414" t="s">
        <v>1599</v>
      </c>
      <c r="B591" s="31" t="s">
        <v>1567</v>
      </c>
      <c r="C591" s="31">
        <v>50</v>
      </c>
      <c r="D591" s="31">
        <v>2</v>
      </c>
      <c r="E591" s="31" t="s">
        <v>1600</v>
      </c>
      <c r="F591" s="53">
        <v>40</v>
      </c>
      <c r="G591" s="411">
        <v>2968</v>
      </c>
      <c r="H591" s="413">
        <v>55.8</v>
      </c>
      <c r="I591" s="413">
        <v>27.9</v>
      </c>
      <c r="J591" s="413">
        <v>72.400000000000006</v>
      </c>
      <c r="K591" s="413">
        <v>36.200000000000003</v>
      </c>
      <c r="L591" s="413">
        <v>89.4</v>
      </c>
      <c r="M591" s="413">
        <v>44.7</v>
      </c>
      <c r="N591" s="413">
        <v>109.6</v>
      </c>
      <c r="O591" s="413">
        <v>54.8</v>
      </c>
      <c r="P591" s="413">
        <v>672</v>
      </c>
      <c r="Q591" s="413">
        <v>336</v>
      </c>
      <c r="R591" s="53" t="s">
        <v>231</v>
      </c>
      <c r="S591" s="53" t="s">
        <v>194</v>
      </c>
      <c r="T591" s="412">
        <v>93.51892064846416</v>
      </c>
      <c r="U591" s="412">
        <v>93.817448805460742</v>
      </c>
      <c r="V591" s="412">
        <v>93.3</v>
      </c>
      <c r="W591" s="412">
        <v>70.8</v>
      </c>
      <c r="X591" s="412">
        <v>81.900000000000006</v>
      </c>
      <c r="Y591" s="412">
        <v>87.2</v>
      </c>
      <c r="Z591" s="413">
        <v>70.900000000000006</v>
      </c>
      <c r="AA591" s="413">
        <v>127.62000000000002</v>
      </c>
      <c r="AB591" s="413">
        <v>202.065</v>
      </c>
      <c r="AC591" s="411">
        <v>180</v>
      </c>
      <c r="AD591" s="411">
        <v>285</v>
      </c>
    </row>
    <row r="592" spans="1:30" ht="13.5" hidden="1" customHeight="1" outlineLevel="1">
      <c r="A592" s="414" t="s">
        <v>1601</v>
      </c>
      <c r="B592" s="31" t="s">
        <v>1567</v>
      </c>
      <c r="C592" s="31">
        <v>40</v>
      </c>
      <c r="D592" s="31">
        <v>4</v>
      </c>
      <c r="E592" s="31" t="s">
        <v>1598</v>
      </c>
      <c r="F592" s="53">
        <v>30</v>
      </c>
      <c r="G592" s="411">
        <v>1487</v>
      </c>
      <c r="H592" s="413">
        <v>33.200000000000003</v>
      </c>
      <c r="I592" s="413">
        <v>16.600000000000001</v>
      </c>
      <c r="J592" s="413">
        <v>49</v>
      </c>
      <c r="K592" s="413">
        <v>24.5</v>
      </c>
      <c r="L592" s="413">
        <v>63.4</v>
      </c>
      <c r="M592" s="413">
        <v>31.7</v>
      </c>
      <c r="N592" s="413">
        <v>79.8</v>
      </c>
      <c r="O592" s="413">
        <v>39.9</v>
      </c>
      <c r="P592" s="413">
        <v>675</v>
      </c>
      <c r="Q592" s="413">
        <v>337.5</v>
      </c>
      <c r="R592" s="53" t="s">
        <v>213</v>
      </c>
      <c r="S592" s="53" t="s">
        <v>194</v>
      </c>
      <c r="T592" s="412">
        <v>92.902105263157907</v>
      </c>
      <c r="U592" s="412">
        <v>93.293684210526322</v>
      </c>
      <c r="V592" s="412">
        <v>93</v>
      </c>
      <c r="W592" s="412">
        <v>69.400000000000006</v>
      </c>
      <c r="X592" s="412">
        <v>80.099999999999994</v>
      </c>
      <c r="Y592" s="412">
        <v>85.1</v>
      </c>
      <c r="Z592" s="413">
        <v>105.99</v>
      </c>
      <c r="AA592" s="413">
        <v>198.11</v>
      </c>
      <c r="AB592" s="413">
        <v>342.89</v>
      </c>
      <c r="AC592" s="411">
        <v>187</v>
      </c>
      <c r="AD592" s="411">
        <v>324</v>
      </c>
    </row>
    <row r="593" spans="1:30" ht="13.5" hidden="1" customHeight="1" outlineLevel="1">
      <c r="A593" s="414" t="s">
        <v>1602</v>
      </c>
      <c r="B593" s="31" t="s">
        <v>1567</v>
      </c>
      <c r="C593" s="31">
        <v>50</v>
      </c>
      <c r="D593" s="31">
        <v>4</v>
      </c>
      <c r="E593" s="31" t="s">
        <v>1600</v>
      </c>
      <c r="F593" s="53">
        <v>40</v>
      </c>
      <c r="G593" s="411">
        <v>1485</v>
      </c>
      <c r="H593" s="413">
        <v>39</v>
      </c>
      <c r="I593" s="413">
        <v>19.5</v>
      </c>
      <c r="J593" s="413">
        <v>61.8</v>
      </c>
      <c r="K593" s="413">
        <v>30.9</v>
      </c>
      <c r="L593" s="413">
        <v>81.8</v>
      </c>
      <c r="M593" s="413">
        <v>40.9</v>
      </c>
      <c r="N593" s="413">
        <v>104.4</v>
      </c>
      <c r="O593" s="413">
        <v>52.2</v>
      </c>
      <c r="P593" s="413">
        <v>953.8</v>
      </c>
      <c r="Q593" s="413">
        <v>476.9</v>
      </c>
      <c r="R593" s="53" t="s">
        <v>210</v>
      </c>
      <c r="S593" s="53" t="s">
        <v>989</v>
      </c>
      <c r="T593" s="412">
        <v>93.696842105263158</v>
      </c>
      <c r="U593" s="412">
        <v>93.893684210526317</v>
      </c>
      <c r="V593" s="412">
        <v>93.5</v>
      </c>
      <c r="W593" s="412">
        <v>73.3</v>
      </c>
      <c r="X593" s="412">
        <v>82.7</v>
      </c>
      <c r="Y593" s="412">
        <v>86.8</v>
      </c>
      <c r="Z593" s="413">
        <v>141.54</v>
      </c>
      <c r="AA593" s="413">
        <v>335.37</v>
      </c>
      <c r="AB593" s="413">
        <v>584.44000000000005</v>
      </c>
      <c r="AC593" s="411">
        <v>237</v>
      </c>
      <c r="AD593" s="411">
        <v>413</v>
      </c>
    </row>
    <row r="594" spans="1:30" ht="13.5" hidden="1" customHeight="1" outlineLevel="1">
      <c r="A594" s="414" t="s">
        <v>1603</v>
      </c>
      <c r="B594" s="31" t="s">
        <v>1567</v>
      </c>
      <c r="C594" s="31">
        <v>25</v>
      </c>
      <c r="D594" s="31">
        <v>6</v>
      </c>
      <c r="E594" s="31" t="s">
        <v>1598</v>
      </c>
      <c r="F594" s="53">
        <v>20</v>
      </c>
      <c r="G594" s="411">
        <v>989</v>
      </c>
      <c r="H594" s="413">
        <v>36.6</v>
      </c>
      <c r="I594" s="413">
        <v>18.3</v>
      </c>
      <c r="J594" s="413">
        <v>41.642038216560508</v>
      </c>
      <c r="K594" s="413">
        <v>20.821019108280254</v>
      </c>
      <c r="L594" s="413">
        <v>55.164968152866244</v>
      </c>
      <c r="M594" s="413">
        <v>27.582484076433122</v>
      </c>
      <c r="N594" s="413">
        <v>65.682802547770706</v>
      </c>
      <c r="O594" s="413">
        <v>32.841401273885353</v>
      </c>
      <c r="P594" s="413">
        <v>379.45962417470793</v>
      </c>
      <c r="Q594" s="413">
        <v>189.72981208735396</v>
      </c>
      <c r="R594" s="53" t="s">
        <v>222</v>
      </c>
      <c r="S594" s="53" t="s">
        <v>194</v>
      </c>
      <c r="T594" s="412">
        <v>89.922413793103459</v>
      </c>
      <c r="U594" s="412">
        <v>91.2</v>
      </c>
      <c r="V594" s="412">
        <v>91.2</v>
      </c>
      <c r="W594" s="412">
        <v>50.396499999999996</v>
      </c>
      <c r="X594" s="412">
        <v>63.205999999999989</v>
      </c>
      <c r="Y594" s="412">
        <v>70.779499999999999</v>
      </c>
      <c r="Z594" s="413">
        <v>106.28268420000001</v>
      </c>
      <c r="AA594" s="413">
        <v>240.61558882199998</v>
      </c>
      <c r="AB594" s="413">
        <v>305.72475944640001</v>
      </c>
      <c r="AC594" s="411">
        <v>226.39208882720331</v>
      </c>
      <c r="AD594" s="411">
        <v>287.65246356696736</v>
      </c>
    </row>
    <row r="595" spans="1:30" ht="13.5" hidden="1" customHeight="1" outlineLevel="1">
      <c r="A595" s="414" t="s">
        <v>1604</v>
      </c>
      <c r="B595" s="31" t="s">
        <v>1567</v>
      </c>
      <c r="C595" s="31">
        <v>30</v>
      </c>
      <c r="D595" s="31">
        <v>6</v>
      </c>
      <c r="E595" s="31" t="s">
        <v>1600</v>
      </c>
      <c r="F595" s="53">
        <v>25</v>
      </c>
      <c r="G595" s="411">
        <v>988</v>
      </c>
      <c r="H595" s="413">
        <v>40.596342857142851</v>
      </c>
      <c r="I595" s="413">
        <v>20.298171428571425</v>
      </c>
      <c r="J595" s="413">
        <v>57.368681318681325</v>
      </c>
      <c r="K595" s="413">
        <v>28.684340659340663</v>
      </c>
      <c r="L595" s="413">
        <v>68.275274725274741</v>
      </c>
      <c r="M595" s="413">
        <v>34.137637362637371</v>
      </c>
      <c r="N595" s="413">
        <v>81.777637362637378</v>
      </c>
      <c r="O595" s="413">
        <v>40.888818681318689</v>
      </c>
      <c r="P595" s="413">
        <v>465.96320000000003</v>
      </c>
      <c r="Q595" s="413">
        <v>232.98160000000001</v>
      </c>
      <c r="R595" s="53" t="s">
        <v>222</v>
      </c>
      <c r="S595" s="53" t="s">
        <v>194</v>
      </c>
      <c r="T595" s="412">
        <v>90.913719185423375</v>
      </c>
      <c r="U595" s="412">
        <v>91.837599142550914</v>
      </c>
      <c r="V595" s="412">
        <v>91.7</v>
      </c>
      <c r="W595" s="412">
        <v>50.670731707317074</v>
      </c>
      <c r="X595" s="412">
        <v>63.201219512195117</v>
      </c>
      <c r="Y595" s="412">
        <v>70.426829268292693</v>
      </c>
      <c r="Z595" s="413">
        <v>132.98242860000002</v>
      </c>
      <c r="AA595" s="413">
        <v>249.48521440920001</v>
      </c>
      <c r="AB595" s="413">
        <v>342.14970135359999</v>
      </c>
      <c r="AC595" s="411">
        <v>187.60765391014974</v>
      </c>
      <c r="AD595" s="411">
        <v>257.28940654464776</v>
      </c>
    </row>
    <row r="596" spans="1:30" ht="13.5" hidden="1" customHeight="1" outlineLevel="1">
      <c r="A596" s="414" t="s">
        <v>1605</v>
      </c>
      <c r="B596" s="31" t="s">
        <v>1567</v>
      </c>
      <c r="C596" s="31">
        <v>60</v>
      </c>
      <c r="D596" s="31">
        <v>2</v>
      </c>
      <c r="E596" s="31" t="s">
        <v>1606</v>
      </c>
      <c r="F596" s="53">
        <v>50</v>
      </c>
      <c r="G596" s="411">
        <v>2976.32</v>
      </c>
      <c r="H596" s="413">
        <v>37.340000000000003</v>
      </c>
      <c r="I596" s="413">
        <v>18.670000000000002</v>
      </c>
      <c r="J596" s="413">
        <v>68.52</v>
      </c>
      <c r="K596" s="413">
        <v>34.26</v>
      </c>
      <c r="L596" s="413">
        <v>95.56</v>
      </c>
      <c r="M596" s="413">
        <v>47.78</v>
      </c>
      <c r="N596" s="413">
        <v>125.02</v>
      </c>
      <c r="O596" s="413">
        <v>62.51</v>
      </c>
      <c r="P596" s="413">
        <v>910.12</v>
      </c>
      <c r="Q596" s="413">
        <v>455.06</v>
      </c>
      <c r="R596" s="53" t="s">
        <v>222</v>
      </c>
      <c r="S596" s="53" t="s">
        <v>194</v>
      </c>
      <c r="T596" s="412">
        <v>93.626999999999995</v>
      </c>
      <c r="U596" s="412">
        <v>93.97</v>
      </c>
      <c r="V596" s="412">
        <v>93.7</v>
      </c>
      <c r="W596" s="412">
        <v>82.31</v>
      </c>
      <c r="X596" s="412">
        <v>88.22</v>
      </c>
      <c r="Y596" s="412">
        <v>90.16</v>
      </c>
      <c r="Z596" s="413">
        <v>88.212415199999995</v>
      </c>
      <c r="AA596" s="413">
        <v>141.31628915039997</v>
      </c>
      <c r="AB596" s="413">
        <v>279.09526045127996</v>
      </c>
      <c r="AC596" s="411">
        <v>160.19999999999999</v>
      </c>
      <c r="AD596" s="411">
        <v>316.39</v>
      </c>
    </row>
    <row r="597" spans="1:30" ht="13.5" hidden="1" customHeight="1" outlineLevel="1">
      <c r="A597" s="414" t="s">
        <v>1607</v>
      </c>
      <c r="B597" s="31" t="s">
        <v>1567</v>
      </c>
      <c r="C597" s="31">
        <v>75</v>
      </c>
      <c r="D597" s="31">
        <v>2</v>
      </c>
      <c r="E597" s="31" t="s">
        <v>1608</v>
      </c>
      <c r="F597" s="53">
        <v>60</v>
      </c>
      <c r="G597" s="411">
        <v>2976.45</v>
      </c>
      <c r="H597" s="413">
        <v>47.2</v>
      </c>
      <c r="I597" s="413">
        <v>23.6</v>
      </c>
      <c r="J597" s="413">
        <v>83.519800000000004</v>
      </c>
      <c r="K597" s="413">
        <v>41.759900000000002</v>
      </c>
      <c r="L597" s="413">
        <v>117.2</v>
      </c>
      <c r="M597" s="413">
        <v>58.6</v>
      </c>
      <c r="N597" s="413">
        <v>151.4</v>
      </c>
      <c r="O597" s="413">
        <v>75.7</v>
      </c>
      <c r="P597" s="413">
        <v>1152</v>
      </c>
      <c r="Q597" s="413">
        <v>576</v>
      </c>
      <c r="R597" s="53" t="s">
        <v>222</v>
      </c>
      <c r="S597" s="53" t="s">
        <v>989</v>
      </c>
      <c r="T597" s="412">
        <v>94.009867730421988</v>
      </c>
      <c r="U597" s="412">
        <v>94.217090069284055</v>
      </c>
      <c r="V597" s="412">
        <v>94</v>
      </c>
      <c r="W597" s="412">
        <v>83</v>
      </c>
      <c r="X597" s="412">
        <v>89</v>
      </c>
      <c r="Y597" s="412">
        <v>90.5</v>
      </c>
      <c r="Z597" s="413">
        <v>106.6</v>
      </c>
      <c r="AA597" s="413">
        <v>182.28599999999997</v>
      </c>
      <c r="AB597" s="413">
        <v>373.1</v>
      </c>
      <c r="AC597" s="411">
        <v>171</v>
      </c>
      <c r="AD597" s="411">
        <v>350</v>
      </c>
    </row>
    <row r="598" spans="1:30" ht="13.5" hidden="1" customHeight="1" outlineLevel="1">
      <c r="A598" s="414" t="s">
        <v>1609</v>
      </c>
      <c r="B598" s="31" t="s">
        <v>1567</v>
      </c>
      <c r="C598" s="31">
        <v>60</v>
      </c>
      <c r="D598" s="31">
        <v>4</v>
      </c>
      <c r="E598" s="31" t="s">
        <v>1606</v>
      </c>
      <c r="F598" s="53">
        <v>50</v>
      </c>
      <c r="G598" s="411">
        <v>1486</v>
      </c>
      <c r="H598" s="413">
        <v>53</v>
      </c>
      <c r="I598" s="413">
        <v>26.5</v>
      </c>
      <c r="J598" s="413">
        <v>80.599999999999994</v>
      </c>
      <c r="K598" s="413">
        <v>40.299999999999997</v>
      </c>
      <c r="L598" s="413">
        <v>105.6</v>
      </c>
      <c r="M598" s="413">
        <v>52.8</v>
      </c>
      <c r="N598" s="413">
        <v>134</v>
      </c>
      <c r="O598" s="413">
        <v>67</v>
      </c>
      <c r="P598" s="413">
        <v>970.4</v>
      </c>
      <c r="Q598" s="413">
        <v>485.2</v>
      </c>
      <c r="R598" s="53" t="s">
        <v>222</v>
      </c>
      <c r="S598" s="53" t="s">
        <v>989</v>
      </c>
      <c r="T598" s="412">
        <v>94</v>
      </c>
      <c r="U598" s="412">
        <v>94.3</v>
      </c>
      <c r="V598" s="412">
        <v>93.9</v>
      </c>
      <c r="W598" s="412">
        <v>70.099999999999994</v>
      </c>
      <c r="X598" s="412">
        <v>80.099999999999994</v>
      </c>
      <c r="Y598" s="412">
        <v>84.5</v>
      </c>
      <c r="Z598" s="413">
        <v>176.72</v>
      </c>
      <c r="AA598" s="413">
        <v>420.56</v>
      </c>
      <c r="AB598" s="413">
        <v>534.14</v>
      </c>
      <c r="AC598" s="411">
        <v>238</v>
      </c>
      <c r="AD598" s="411">
        <v>302</v>
      </c>
    </row>
    <row r="599" spans="1:30" ht="13.5" hidden="1" customHeight="1" outlineLevel="1">
      <c r="A599" s="414" t="s">
        <v>1610</v>
      </c>
      <c r="B599" s="31" t="s">
        <v>1567</v>
      </c>
      <c r="C599" s="31">
        <v>75</v>
      </c>
      <c r="D599" s="31">
        <v>4</v>
      </c>
      <c r="E599" s="31" t="s">
        <v>1608</v>
      </c>
      <c r="F599" s="53">
        <v>60</v>
      </c>
      <c r="G599" s="411">
        <v>1486</v>
      </c>
      <c r="H599" s="413">
        <v>58.2</v>
      </c>
      <c r="I599" s="413">
        <v>29.1</v>
      </c>
      <c r="J599" s="413">
        <v>93.96</v>
      </c>
      <c r="K599" s="413">
        <v>46.98</v>
      </c>
      <c r="L599" s="413">
        <v>125.4</v>
      </c>
      <c r="M599" s="413">
        <v>62.7</v>
      </c>
      <c r="N599" s="413">
        <v>163</v>
      </c>
      <c r="O599" s="413">
        <v>81.5</v>
      </c>
      <c r="P599" s="413">
        <v>1170</v>
      </c>
      <c r="Q599" s="413">
        <v>585</v>
      </c>
      <c r="R599" s="53" t="s">
        <v>222</v>
      </c>
      <c r="S599" s="53" t="s">
        <v>989</v>
      </c>
      <c r="T599" s="412">
        <v>94.1</v>
      </c>
      <c r="U599" s="412">
        <v>94.6</v>
      </c>
      <c r="V599" s="412">
        <v>94.2</v>
      </c>
      <c r="W599" s="412">
        <v>73</v>
      </c>
      <c r="X599" s="412">
        <v>81.7</v>
      </c>
      <c r="Y599" s="412">
        <v>84</v>
      </c>
      <c r="Z599" s="413">
        <v>213.3</v>
      </c>
      <c r="AA599" s="413">
        <v>494.83</v>
      </c>
      <c r="AB599" s="413">
        <v>635.34</v>
      </c>
      <c r="AC599" s="411">
        <v>238</v>
      </c>
      <c r="AD599" s="411">
        <v>148</v>
      </c>
    </row>
    <row r="600" spans="1:30" ht="13.5" hidden="1" customHeight="1" outlineLevel="1">
      <c r="A600" s="414" t="s">
        <v>1611</v>
      </c>
      <c r="B600" s="31" t="s">
        <v>1567</v>
      </c>
      <c r="C600" s="31">
        <v>40</v>
      </c>
      <c r="D600" s="31">
        <v>6</v>
      </c>
      <c r="E600" s="31" t="s">
        <v>1606</v>
      </c>
      <c r="F600" s="53">
        <v>30</v>
      </c>
      <c r="G600" s="411">
        <v>989</v>
      </c>
      <c r="H600" s="413">
        <v>32</v>
      </c>
      <c r="I600" s="413">
        <v>16</v>
      </c>
      <c r="J600" s="413">
        <v>50.8</v>
      </c>
      <c r="K600" s="413">
        <v>25.4</v>
      </c>
      <c r="L600" s="413">
        <v>65.48</v>
      </c>
      <c r="M600" s="413">
        <v>32.74</v>
      </c>
      <c r="N600" s="413">
        <v>80.8</v>
      </c>
      <c r="O600" s="413">
        <v>40.4</v>
      </c>
      <c r="P600" s="413">
        <v>540</v>
      </c>
      <c r="Q600" s="413">
        <v>270</v>
      </c>
      <c r="R600" s="53" t="s">
        <v>231</v>
      </c>
      <c r="S600" s="53" t="s">
        <v>194</v>
      </c>
      <c r="T600" s="412">
        <v>91.337411962577534</v>
      </c>
      <c r="U600" s="412">
        <v>92.306612004625251</v>
      </c>
      <c r="V600" s="412">
        <v>92.2</v>
      </c>
      <c r="W600" s="412">
        <v>67.400000000000006</v>
      </c>
      <c r="X600" s="412">
        <v>77.7</v>
      </c>
      <c r="Y600" s="412">
        <v>84.1</v>
      </c>
      <c r="Z600" s="413">
        <v>216.05</v>
      </c>
      <c r="AA600" s="413">
        <v>535.80399999999997</v>
      </c>
      <c r="AB600" s="413">
        <v>555.24850000000004</v>
      </c>
      <c r="AC600" s="411">
        <v>248</v>
      </c>
      <c r="AD600" s="411">
        <v>257</v>
      </c>
    </row>
    <row r="601" spans="1:30" ht="13.5" hidden="1" customHeight="1" outlineLevel="1">
      <c r="A601" s="414" t="s">
        <v>1612</v>
      </c>
      <c r="B601" s="31" t="s">
        <v>1567</v>
      </c>
      <c r="C601" s="31">
        <v>50</v>
      </c>
      <c r="D601" s="31">
        <v>6</v>
      </c>
      <c r="E601" s="31" t="s">
        <v>1608</v>
      </c>
      <c r="F601" s="53">
        <v>40</v>
      </c>
      <c r="G601" s="411">
        <v>989</v>
      </c>
      <c r="H601" s="413">
        <v>94</v>
      </c>
      <c r="I601" s="413">
        <v>47</v>
      </c>
      <c r="J601" s="413">
        <v>76.2</v>
      </c>
      <c r="K601" s="413">
        <v>38.1</v>
      </c>
      <c r="L601" s="413">
        <v>95.6</v>
      </c>
      <c r="M601" s="413">
        <v>47.8</v>
      </c>
      <c r="N601" s="413">
        <v>109.4</v>
      </c>
      <c r="O601" s="413">
        <v>54.7</v>
      </c>
      <c r="P601" s="413">
        <v>728</v>
      </c>
      <c r="Q601" s="413">
        <v>364</v>
      </c>
      <c r="R601" s="53" t="s">
        <v>222</v>
      </c>
      <c r="S601" s="53" t="s">
        <v>194</v>
      </c>
      <c r="T601" s="412">
        <v>93.097030752916226</v>
      </c>
      <c r="U601" s="412">
        <v>93.29406150583246</v>
      </c>
      <c r="V601" s="412">
        <v>92.9</v>
      </c>
      <c r="W601" s="412">
        <v>59.7</v>
      </c>
      <c r="X601" s="412">
        <v>71.400000000000006</v>
      </c>
      <c r="Y601" s="412">
        <v>82.6</v>
      </c>
      <c r="Z601" s="413">
        <v>288.2</v>
      </c>
      <c r="AA601" s="413">
        <v>619.63</v>
      </c>
      <c r="AB601" s="413">
        <v>714.73599999999988</v>
      </c>
      <c r="AC601" s="411">
        <v>215</v>
      </c>
      <c r="AD601" s="411">
        <v>248</v>
      </c>
    </row>
    <row r="602" spans="1:30" ht="13.5" hidden="1" customHeight="1" outlineLevel="1">
      <c r="A602" s="414" t="s">
        <v>1613</v>
      </c>
      <c r="B602" s="31" t="s">
        <v>1567</v>
      </c>
      <c r="C602" s="31">
        <v>100</v>
      </c>
      <c r="D602" s="31">
        <v>2</v>
      </c>
      <c r="E602" s="31" t="s">
        <v>1614</v>
      </c>
      <c r="F602" s="53">
        <v>75</v>
      </c>
      <c r="G602" s="411">
        <v>2976</v>
      </c>
      <c r="H602" s="413">
        <v>40.9</v>
      </c>
      <c r="I602" s="413">
        <v>20.45</v>
      </c>
      <c r="J602" s="413">
        <v>97.990729079266956</v>
      </c>
      <c r="K602" s="413">
        <v>48.995364539633478</v>
      </c>
      <c r="L602" s="413">
        <v>138.84566129388386</v>
      </c>
      <c r="M602" s="413">
        <v>69.422830646941932</v>
      </c>
      <c r="N602" s="413">
        <v>182.8</v>
      </c>
      <c r="O602" s="413">
        <v>91.4</v>
      </c>
      <c r="P602" s="413">
        <v>1454.5</v>
      </c>
      <c r="Q602" s="413">
        <v>727.25</v>
      </c>
      <c r="R602" s="53" t="s">
        <v>222</v>
      </c>
      <c r="S602" s="53" t="s">
        <v>989</v>
      </c>
      <c r="T602" s="412">
        <v>94.11</v>
      </c>
      <c r="U602" s="412">
        <v>89.71</v>
      </c>
      <c r="V602" s="412">
        <v>94.3</v>
      </c>
      <c r="W602" s="412">
        <v>85.15</v>
      </c>
      <c r="X602" s="412">
        <v>89.72</v>
      </c>
      <c r="Y602" s="412">
        <v>91.1</v>
      </c>
      <c r="Z602" s="413">
        <v>130.0690587</v>
      </c>
      <c r="AA602" s="413">
        <v>228.83049497091002</v>
      </c>
      <c r="AB602" s="413">
        <v>440.33579132298001</v>
      </c>
      <c r="AC602" s="411">
        <v>175.93</v>
      </c>
      <c r="AD602" s="411">
        <v>338.54</v>
      </c>
    </row>
    <row r="603" spans="1:30" ht="13.5" hidden="1" customHeight="1" outlineLevel="1">
      <c r="A603" s="414" t="s">
        <v>1615</v>
      </c>
      <c r="B603" s="31" t="s">
        <v>1567</v>
      </c>
      <c r="C603" s="31">
        <v>100</v>
      </c>
      <c r="D603" s="31">
        <v>4</v>
      </c>
      <c r="E603" s="31" t="s">
        <v>1614</v>
      </c>
      <c r="F603" s="53">
        <v>75</v>
      </c>
      <c r="G603" s="411">
        <v>1489</v>
      </c>
      <c r="H603" s="413">
        <v>68</v>
      </c>
      <c r="I603" s="413">
        <v>34</v>
      </c>
      <c r="J603" s="413">
        <v>111.7</v>
      </c>
      <c r="K603" s="413">
        <v>55.85</v>
      </c>
      <c r="L603" s="413">
        <v>150</v>
      </c>
      <c r="M603" s="413">
        <v>75</v>
      </c>
      <c r="N603" s="413">
        <v>196</v>
      </c>
      <c r="O603" s="413">
        <v>98</v>
      </c>
      <c r="P603" s="413">
        <v>1480</v>
      </c>
      <c r="Q603" s="413">
        <v>740</v>
      </c>
      <c r="R603" s="53" t="s">
        <v>222</v>
      </c>
      <c r="S603" s="53" t="s">
        <v>989</v>
      </c>
      <c r="T603" s="412">
        <v>94.9</v>
      </c>
      <c r="U603" s="412">
        <v>95.1</v>
      </c>
      <c r="V603" s="412">
        <v>94.6</v>
      </c>
      <c r="W603" s="412">
        <v>74.3</v>
      </c>
      <c r="X603" s="412">
        <v>82.7</v>
      </c>
      <c r="Y603" s="412">
        <v>84.9</v>
      </c>
      <c r="Z603" s="413">
        <v>260.2</v>
      </c>
      <c r="AA603" s="413">
        <v>736.6</v>
      </c>
      <c r="AB603" s="413">
        <v>800.99</v>
      </c>
      <c r="AC603" s="411">
        <v>226</v>
      </c>
      <c r="AD603" s="411">
        <v>303</v>
      </c>
    </row>
    <row r="604" spans="1:30" ht="13.5" hidden="1" customHeight="1" outlineLevel="1">
      <c r="A604" s="414" t="s">
        <v>1616</v>
      </c>
      <c r="B604" s="31" t="s">
        <v>1567</v>
      </c>
      <c r="C604" s="31">
        <v>60</v>
      </c>
      <c r="D604" s="31">
        <v>6</v>
      </c>
      <c r="E604" s="31" t="s">
        <v>1617</v>
      </c>
      <c r="F604" s="53">
        <v>50</v>
      </c>
      <c r="G604" s="411">
        <v>989</v>
      </c>
      <c r="H604" s="413">
        <v>70</v>
      </c>
      <c r="I604" s="413">
        <v>35</v>
      </c>
      <c r="J604" s="413">
        <v>94.52</v>
      </c>
      <c r="K604" s="413">
        <v>47.26</v>
      </c>
      <c r="L604" s="413">
        <v>117.96</v>
      </c>
      <c r="M604" s="413">
        <v>58.98</v>
      </c>
      <c r="N604" s="413">
        <v>145.4</v>
      </c>
      <c r="O604" s="413">
        <v>72.7</v>
      </c>
      <c r="P604" s="413">
        <v>946</v>
      </c>
      <c r="Q604" s="413">
        <v>473</v>
      </c>
      <c r="R604" s="53" t="s">
        <v>222</v>
      </c>
      <c r="S604" s="53" t="s">
        <v>194</v>
      </c>
      <c r="T604" s="412">
        <v>93.086708595387833</v>
      </c>
      <c r="U604" s="412">
        <v>93.576226415094339</v>
      </c>
      <c r="V604" s="412">
        <v>93.4</v>
      </c>
      <c r="W604" s="412">
        <v>60</v>
      </c>
      <c r="X604" s="412">
        <v>71.599999999999994</v>
      </c>
      <c r="Y604" s="412">
        <v>77.5</v>
      </c>
      <c r="Z604" s="413">
        <v>360.14</v>
      </c>
      <c r="AA604" s="413">
        <v>954.37099999999987</v>
      </c>
      <c r="AB604" s="413">
        <v>921.95839999999998</v>
      </c>
      <c r="AC604" s="411">
        <v>265</v>
      </c>
      <c r="AD604" s="411">
        <v>256</v>
      </c>
    </row>
    <row r="605" spans="1:30" ht="13.5" hidden="1" customHeight="1" outlineLevel="1">
      <c r="A605" s="414" t="s">
        <v>1618</v>
      </c>
      <c r="B605" s="31" t="s">
        <v>1567</v>
      </c>
      <c r="C605" s="31">
        <v>75</v>
      </c>
      <c r="D605" s="31">
        <v>6</v>
      </c>
      <c r="E605" s="31" t="s">
        <v>1614</v>
      </c>
      <c r="F605" s="53">
        <v>60</v>
      </c>
      <c r="G605" s="411">
        <v>988</v>
      </c>
      <c r="H605" s="413">
        <v>84.8</v>
      </c>
      <c r="I605" s="413">
        <v>42.4</v>
      </c>
      <c r="J605" s="413">
        <v>113.9</v>
      </c>
      <c r="K605" s="413">
        <v>56.95</v>
      </c>
      <c r="L605" s="413">
        <v>141.86000000000001</v>
      </c>
      <c r="M605" s="413">
        <v>70.930000000000007</v>
      </c>
      <c r="N605" s="413">
        <v>174.8</v>
      </c>
      <c r="O605" s="413">
        <v>87.4</v>
      </c>
      <c r="P605" s="413">
        <v>1180</v>
      </c>
      <c r="Q605" s="413">
        <v>590</v>
      </c>
      <c r="R605" s="53" t="s">
        <v>222</v>
      </c>
      <c r="S605" s="53" t="s">
        <v>989</v>
      </c>
      <c r="T605" s="412">
        <v>93.107274644175021</v>
      </c>
      <c r="U605" s="412">
        <v>93.798787559304174</v>
      </c>
      <c r="V605" s="412">
        <v>93.7</v>
      </c>
      <c r="W605" s="412">
        <v>60.2</v>
      </c>
      <c r="X605" s="412">
        <v>71.94</v>
      </c>
      <c r="Y605" s="412">
        <v>77.900000000000006</v>
      </c>
      <c r="Z605" s="413">
        <v>432.4</v>
      </c>
      <c r="AA605" s="413">
        <v>1266.932</v>
      </c>
      <c r="AB605" s="413">
        <v>1266.932</v>
      </c>
      <c r="AC605" s="411">
        <v>293</v>
      </c>
      <c r="AD605" s="411">
        <v>293</v>
      </c>
    </row>
    <row r="606" spans="1:30" ht="13.5" hidden="1" customHeight="1" outlineLevel="1">
      <c r="A606" s="414" t="s">
        <v>1619</v>
      </c>
      <c r="B606" s="31" t="s">
        <v>1567</v>
      </c>
      <c r="C606" s="31">
        <v>125</v>
      </c>
      <c r="D606" s="31">
        <v>4</v>
      </c>
      <c r="E606" s="31" t="s">
        <v>1620</v>
      </c>
      <c r="F606" s="53">
        <v>100</v>
      </c>
      <c r="G606" s="411">
        <v>1490</v>
      </c>
      <c r="H606" s="413"/>
      <c r="I606" s="413">
        <v>53.4</v>
      </c>
      <c r="J606" s="413"/>
      <c r="K606" s="413">
        <v>78.7</v>
      </c>
      <c r="L606" s="413"/>
      <c r="M606" s="413">
        <v>106.1</v>
      </c>
      <c r="N606" s="413"/>
      <c r="O606" s="413">
        <v>134.5</v>
      </c>
      <c r="P606" s="413"/>
      <c r="Q606" s="413">
        <v>961</v>
      </c>
      <c r="R606" s="53" t="s">
        <v>222</v>
      </c>
      <c r="S606" s="53" t="s">
        <v>989</v>
      </c>
      <c r="T606" s="412">
        <v>94.526970954356841</v>
      </c>
      <c r="U606" s="412">
        <v>95.019709543568467</v>
      </c>
      <c r="V606" s="412">
        <v>95</v>
      </c>
      <c r="W606" s="412">
        <v>71.3</v>
      </c>
      <c r="X606" s="412">
        <v>78.900000000000006</v>
      </c>
      <c r="Y606" s="412">
        <v>83</v>
      </c>
      <c r="Z606" s="413">
        <v>352.6</v>
      </c>
      <c r="AA606" s="413">
        <v>729.88200000000006</v>
      </c>
      <c r="AB606" s="413">
        <v>1086.008</v>
      </c>
      <c r="AC606" s="411">
        <v>207</v>
      </c>
      <c r="AD606" s="411">
        <v>308</v>
      </c>
    </row>
    <row r="607" spans="1:30" ht="13.5" hidden="1" customHeight="1" outlineLevel="1">
      <c r="A607" s="414" t="s">
        <v>1621</v>
      </c>
      <c r="B607" s="31" t="s">
        <v>1567</v>
      </c>
      <c r="C607" s="31">
        <v>150</v>
      </c>
      <c r="D607" s="31">
        <v>4</v>
      </c>
      <c r="E607" s="31" t="s">
        <v>1622</v>
      </c>
      <c r="F607" s="53">
        <v>125</v>
      </c>
      <c r="G607" s="411">
        <v>1488</v>
      </c>
      <c r="H607" s="413"/>
      <c r="I607" s="413">
        <v>57.6</v>
      </c>
      <c r="J607" s="413"/>
      <c r="K607" s="413">
        <v>95.6</v>
      </c>
      <c r="L607" s="413"/>
      <c r="M607" s="413">
        <v>128.19999999999999</v>
      </c>
      <c r="N607" s="413"/>
      <c r="O607" s="413">
        <v>164.8</v>
      </c>
      <c r="P607" s="413"/>
      <c r="Q607" s="413">
        <v>1100</v>
      </c>
      <c r="R607" s="53" t="s">
        <v>231</v>
      </c>
      <c r="S607" s="53" t="s">
        <v>194</v>
      </c>
      <c r="T607" s="412">
        <v>94.863390254060789</v>
      </c>
      <c r="U607" s="412">
        <v>95.379383590170747</v>
      </c>
      <c r="V607" s="412">
        <v>95.3</v>
      </c>
      <c r="W607" s="412">
        <v>73.7</v>
      </c>
      <c r="X607" s="412">
        <v>81.900000000000006</v>
      </c>
      <c r="Y607" s="412">
        <v>85</v>
      </c>
      <c r="Z607" s="413">
        <v>441.47</v>
      </c>
      <c r="AA607" s="413">
        <v>834.37829999999997</v>
      </c>
      <c r="AB607" s="413">
        <v>1138.9926</v>
      </c>
      <c r="AC607" s="411">
        <v>189</v>
      </c>
      <c r="AD607" s="411">
        <v>258</v>
      </c>
    </row>
    <row r="608" spans="1:30" ht="13.5" hidden="1" customHeight="1" outlineLevel="1">
      <c r="A608" s="414" t="s">
        <v>1623</v>
      </c>
      <c r="B608" s="31" t="s">
        <v>1567</v>
      </c>
      <c r="C608" s="31">
        <v>200</v>
      </c>
      <c r="D608" s="31">
        <v>4</v>
      </c>
      <c r="E608" s="31" t="s">
        <v>1624</v>
      </c>
      <c r="F608" s="53">
        <v>150</v>
      </c>
      <c r="G608" s="411">
        <v>1490</v>
      </c>
      <c r="H608" s="413"/>
      <c r="I608" s="413">
        <v>85.7</v>
      </c>
      <c r="J608" s="413"/>
      <c r="K608" s="413">
        <v>124.86</v>
      </c>
      <c r="L608" s="413"/>
      <c r="M608" s="413">
        <v>1660.99</v>
      </c>
      <c r="N608" s="413"/>
      <c r="O608" s="413">
        <v>201.6</v>
      </c>
      <c r="P608" s="413"/>
      <c r="Q608" s="413">
        <v>1622</v>
      </c>
      <c r="R608" s="53" t="s">
        <v>213</v>
      </c>
      <c r="S608" s="53" t="s">
        <v>989</v>
      </c>
      <c r="T608" s="412">
        <v>95.074940482351735</v>
      </c>
      <c r="U608" s="412">
        <v>95.549425525307939</v>
      </c>
      <c r="V608" s="412">
        <v>95.5</v>
      </c>
      <c r="W608" s="412">
        <v>67.23</v>
      </c>
      <c r="X608" s="412">
        <v>77.8</v>
      </c>
      <c r="Y608" s="412">
        <v>82.91</v>
      </c>
      <c r="Z608" s="413">
        <v>528.70000000000005</v>
      </c>
      <c r="AA608" s="413">
        <v>1480.36</v>
      </c>
      <c r="AB608" s="413">
        <v>1861.0240000000003</v>
      </c>
      <c r="AC608" s="411">
        <v>280</v>
      </c>
      <c r="AD608" s="411">
        <v>352</v>
      </c>
    </row>
    <row r="609" spans="1:30" ht="13.5" hidden="1" customHeight="1" outlineLevel="1">
      <c r="A609" s="414" t="s">
        <v>1625</v>
      </c>
      <c r="B609" s="31" t="s">
        <v>1567</v>
      </c>
      <c r="C609" s="31">
        <v>250</v>
      </c>
      <c r="D609" s="31">
        <v>4</v>
      </c>
      <c r="E609" s="31" t="s">
        <v>1626</v>
      </c>
      <c r="F609" s="53">
        <v>200</v>
      </c>
      <c r="G609" s="411">
        <v>1492</v>
      </c>
      <c r="H609" s="413"/>
      <c r="I609" s="413">
        <v>91.5</v>
      </c>
      <c r="J609" s="413"/>
      <c r="K609" s="413">
        <v>151.1</v>
      </c>
      <c r="L609" s="413"/>
      <c r="M609" s="413">
        <v>163.35</v>
      </c>
      <c r="N609" s="413"/>
      <c r="O609" s="413">
        <v>264.5</v>
      </c>
      <c r="P609" s="413"/>
      <c r="Q609" s="413">
        <v>2120</v>
      </c>
      <c r="R609" s="53" t="s">
        <v>213</v>
      </c>
      <c r="S609" s="53" t="s">
        <v>989</v>
      </c>
      <c r="T609" s="412">
        <v>95.542499741548639</v>
      </c>
      <c r="U609" s="412">
        <v>95.720769151245733</v>
      </c>
      <c r="V609" s="412">
        <v>95.8</v>
      </c>
      <c r="W609" s="412">
        <v>73.900000000000006</v>
      </c>
      <c r="X609" s="412">
        <v>76.7</v>
      </c>
      <c r="Y609" s="412">
        <v>84.2</v>
      </c>
      <c r="Z609" s="413">
        <v>704.3</v>
      </c>
      <c r="AA609" s="413">
        <v>1105.751</v>
      </c>
      <c r="AB609" s="413">
        <v>1612.8469999999998</v>
      </c>
      <c r="AC609" s="411">
        <v>157</v>
      </c>
      <c r="AD609" s="411">
        <v>229</v>
      </c>
    </row>
    <row r="610" spans="1:30" ht="13.5" hidden="1" customHeight="1" outlineLevel="1">
      <c r="A610" s="414" t="s">
        <v>1627</v>
      </c>
      <c r="B610" s="31" t="s">
        <v>1567</v>
      </c>
      <c r="C610" s="31">
        <v>100</v>
      </c>
      <c r="D610" s="31">
        <v>6</v>
      </c>
      <c r="E610" s="31" t="s">
        <v>1620</v>
      </c>
      <c r="F610" s="53">
        <v>75</v>
      </c>
      <c r="G610" s="411">
        <v>992.6</v>
      </c>
      <c r="H610" s="413"/>
      <c r="I610" s="413">
        <v>48.6</v>
      </c>
      <c r="J610" s="413"/>
      <c r="K610" s="413">
        <v>62.467064245750102</v>
      </c>
      <c r="L610" s="413"/>
      <c r="M610" s="413">
        <v>82.638278057260166</v>
      </c>
      <c r="N610" s="413"/>
      <c r="O610" s="413">
        <v>105.18</v>
      </c>
      <c r="P610" s="413"/>
      <c r="Q610" s="413">
        <v>844.46</v>
      </c>
      <c r="R610" s="53" t="s">
        <v>213</v>
      </c>
      <c r="S610" s="53" t="s">
        <v>194</v>
      </c>
      <c r="T610" s="412">
        <v>93.260090569020008</v>
      </c>
      <c r="U610" s="412">
        <v>94.082682228661753</v>
      </c>
      <c r="V610" s="412">
        <v>94.1</v>
      </c>
      <c r="W610" s="412">
        <v>68.795603389054264</v>
      </c>
      <c r="X610" s="412">
        <v>77.324295855278223</v>
      </c>
      <c r="Y610" s="412">
        <v>80.98</v>
      </c>
      <c r="Z610" s="413">
        <v>396.83048286000002</v>
      </c>
      <c r="AA610" s="413">
        <v>905.3370002064612</v>
      </c>
      <c r="AB610" s="413">
        <v>1368.5492862392821</v>
      </c>
      <c r="AC610" s="411">
        <v>228.142</v>
      </c>
      <c r="AD610" s="411">
        <v>344.87</v>
      </c>
    </row>
    <row r="611" spans="1:30" ht="13.5" hidden="1" customHeight="1" outlineLevel="1">
      <c r="A611" s="414" t="s">
        <v>1628</v>
      </c>
      <c r="B611" s="31" t="s">
        <v>1567</v>
      </c>
      <c r="C611" s="31">
        <v>125</v>
      </c>
      <c r="D611" s="31">
        <v>6</v>
      </c>
      <c r="E611" s="31" t="s">
        <v>1622</v>
      </c>
      <c r="F611" s="53">
        <v>100</v>
      </c>
      <c r="G611" s="411">
        <v>990.88</v>
      </c>
      <c r="H611" s="413"/>
      <c r="I611" s="413">
        <v>49.65</v>
      </c>
      <c r="J611" s="413"/>
      <c r="K611" s="413">
        <v>76.783438985736922</v>
      </c>
      <c r="L611" s="413"/>
      <c r="M611" s="413">
        <v>103.77234548335974</v>
      </c>
      <c r="N611" s="413"/>
      <c r="O611" s="413">
        <v>133.74</v>
      </c>
      <c r="P611" s="413"/>
      <c r="Q611" s="413">
        <v>949.37</v>
      </c>
      <c r="R611" s="53" t="s">
        <v>231</v>
      </c>
      <c r="S611" s="53" t="s">
        <v>194</v>
      </c>
      <c r="T611" s="412">
        <v>94.74911952549428</v>
      </c>
      <c r="U611" s="412">
        <v>94.926239075962542</v>
      </c>
      <c r="V611" s="412">
        <v>94.6</v>
      </c>
      <c r="W611" s="412">
        <v>72.813932276821348</v>
      </c>
      <c r="X611" s="412">
        <v>80.656025538707098</v>
      </c>
      <c r="Y611" s="412">
        <v>83.75</v>
      </c>
      <c r="Z611" s="413">
        <v>530.01205320000008</v>
      </c>
      <c r="AA611" s="413">
        <v>1169.84260382304</v>
      </c>
      <c r="AB611" s="413">
        <v>1415.0261796333605</v>
      </c>
      <c r="AC611" s="411">
        <v>220.72</v>
      </c>
      <c r="AD611" s="411">
        <v>266.98</v>
      </c>
    </row>
    <row r="612" spans="1:30" ht="13.5" hidden="1" customHeight="1" outlineLevel="1">
      <c r="A612" s="414" t="s">
        <v>1629</v>
      </c>
      <c r="B612" s="31" t="s">
        <v>1567</v>
      </c>
      <c r="C612" s="31">
        <v>150</v>
      </c>
      <c r="D612" s="31">
        <v>6</v>
      </c>
      <c r="E612" s="31" t="s">
        <v>1624</v>
      </c>
      <c r="F612" s="53">
        <v>125</v>
      </c>
      <c r="G612" s="411">
        <v>994</v>
      </c>
      <c r="H612" s="413"/>
      <c r="I612" s="413">
        <v>70.62</v>
      </c>
      <c r="J612" s="413"/>
      <c r="K612" s="413">
        <v>90.204759806154712</v>
      </c>
      <c r="L612" s="413"/>
      <c r="M612" s="413">
        <v>113.9017376998039</v>
      </c>
      <c r="N612" s="413"/>
      <c r="O612" s="413">
        <v>140.9</v>
      </c>
      <c r="P612" s="413"/>
      <c r="Q612" s="413">
        <v>1296.53</v>
      </c>
      <c r="R612" s="53" t="s">
        <v>222</v>
      </c>
      <c r="S612" s="53" t="s">
        <v>194</v>
      </c>
      <c r="T612" s="412">
        <v>93.867702607883828</v>
      </c>
      <c r="U612" s="412">
        <v>94.704225434647313</v>
      </c>
      <c r="V612" s="412">
        <v>94.9</v>
      </c>
      <c r="W612" s="412">
        <v>62.437617119722375</v>
      </c>
      <c r="X612" s="412">
        <v>73.509543088490446</v>
      </c>
      <c r="Y612" s="412">
        <v>75.712434933487557</v>
      </c>
      <c r="Z612" s="413">
        <v>528.22715315999994</v>
      </c>
      <c r="AA612" s="413">
        <v>1675.1667708163079</v>
      </c>
      <c r="AB612" s="413">
        <v>2138.2635159916799</v>
      </c>
      <c r="AC612" s="411">
        <v>317.13</v>
      </c>
      <c r="AD612" s="411">
        <v>404.8</v>
      </c>
    </row>
    <row r="613" spans="1:30" ht="13.5" hidden="1" customHeight="1" outlineLevel="1">
      <c r="A613" s="414" t="s">
        <v>1630</v>
      </c>
      <c r="B613" s="31" t="s">
        <v>1567</v>
      </c>
      <c r="C613" s="31">
        <v>200</v>
      </c>
      <c r="D613" s="31">
        <v>6</v>
      </c>
      <c r="E613" s="31" t="s">
        <v>1626</v>
      </c>
      <c r="F613" s="53">
        <v>150</v>
      </c>
      <c r="G613" s="411">
        <v>991</v>
      </c>
      <c r="H613" s="413"/>
      <c r="I613" s="413">
        <v>96.9</v>
      </c>
      <c r="J613" s="413"/>
      <c r="K613" s="413">
        <v>135</v>
      </c>
      <c r="L613" s="413"/>
      <c r="M613" s="413">
        <v>169.6</v>
      </c>
      <c r="N613" s="413"/>
      <c r="O613" s="413">
        <v>210.6</v>
      </c>
      <c r="P613" s="413"/>
      <c r="Q613" s="413">
        <v>1471.8</v>
      </c>
      <c r="R613" s="53" t="s">
        <v>222</v>
      </c>
      <c r="S613" s="53" t="s">
        <v>194</v>
      </c>
      <c r="T613" s="412">
        <v>95</v>
      </c>
      <c r="U613" s="412">
        <v>95.4</v>
      </c>
      <c r="V613" s="412">
        <v>95.2</v>
      </c>
      <c r="W613" s="412">
        <v>62.6</v>
      </c>
      <c r="X613" s="412">
        <v>74.400000000000006</v>
      </c>
      <c r="Y613" s="412">
        <v>80</v>
      </c>
      <c r="Z613" s="413">
        <v>794.5</v>
      </c>
      <c r="AA613" s="413">
        <v>1772.5</v>
      </c>
      <c r="AB613" s="413">
        <v>2735</v>
      </c>
      <c r="AC613" s="411">
        <v>223</v>
      </c>
      <c r="AD613" s="411">
        <v>344</v>
      </c>
    </row>
    <row r="614" spans="1:30" ht="13.5" hidden="1" customHeight="1" outlineLevel="1">
      <c r="A614" s="414" t="s">
        <v>1631</v>
      </c>
      <c r="B614" s="31" t="s">
        <v>1567</v>
      </c>
      <c r="C614" s="31">
        <v>250</v>
      </c>
      <c r="D614" s="31">
        <v>6</v>
      </c>
      <c r="E614" s="31" t="s">
        <v>1626</v>
      </c>
      <c r="F614" s="53">
        <v>200</v>
      </c>
      <c r="G614" s="411">
        <v>989</v>
      </c>
      <c r="H614" s="413"/>
      <c r="I614" s="413">
        <v>99</v>
      </c>
      <c r="J614" s="413"/>
      <c r="K614" s="413">
        <v>156</v>
      </c>
      <c r="L614" s="413"/>
      <c r="M614" s="413">
        <v>208.7</v>
      </c>
      <c r="N614" s="413"/>
      <c r="O614" s="413">
        <v>268.5</v>
      </c>
      <c r="P614" s="413"/>
      <c r="Q614" s="413">
        <v>1717.5</v>
      </c>
      <c r="R614" s="53" t="s">
        <v>231</v>
      </c>
      <c r="S614" s="53" t="s">
        <v>194</v>
      </c>
      <c r="T614" s="412">
        <v>95.8</v>
      </c>
      <c r="U614" s="412">
        <v>95.9</v>
      </c>
      <c r="V614" s="412">
        <v>95.5</v>
      </c>
      <c r="W614" s="412">
        <v>71.900000000000006</v>
      </c>
      <c r="X614" s="412">
        <v>80.599999999999994</v>
      </c>
      <c r="Y614" s="412">
        <v>83.9</v>
      </c>
      <c r="Z614" s="413">
        <v>1062</v>
      </c>
      <c r="AA614" s="413">
        <v>1457.8</v>
      </c>
      <c r="AB614" s="413">
        <v>2197</v>
      </c>
      <c r="AC614" s="411">
        <v>137</v>
      </c>
      <c r="AD614" s="411">
        <v>207</v>
      </c>
    </row>
    <row r="615" spans="1:30" ht="13.5" hidden="1" customHeight="1" outlineLevel="1">
      <c r="A615" s="414" t="s">
        <v>1698</v>
      </c>
      <c r="B615" s="31" t="s">
        <v>1699</v>
      </c>
      <c r="C615" s="31">
        <v>3</v>
      </c>
      <c r="D615" s="31">
        <v>2</v>
      </c>
      <c r="E615" s="31" t="s">
        <v>1700</v>
      </c>
      <c r="F615" s="53">
        <v>2</v>
      </c>
      <c r="G615" s="411">
        <v>2949</v>
      </c>
      <c r="H615" s="413">
        <v>3.2</v>
      </c>
      <c r="I615" s="413">
        <v>1.6</v>
      </c>
      <c r="J615" s="413">
        <v>4.24</v>
      </c>
      <c r="K615" s="413">
        <v>2.12</v>
      </c>
      <c r="L615" s="413">
        <v>5.0199999999999996</v>
      </c>
      <c r="M615" s="413">
        <v>2.5099999999999998</v>
      </c>
      <c r="N615" s="413">
        <v>6.06</v>
      </c>
      <c r="O615" s="413">
        <v>3.03</v>
      </c>
      <c r="P615" s="413">
        <v>65.3</v>
      </c>
      <c r="Q615" s="413">
        <v>32.65</v>
      </c>
      <c r="R615" s="53" t="s">
        <v>2205</v>
      </c>
      <c r="S615" s="53" t="s">
        <v>989</v>
      </c>
      <c r="T615" s="412">
        <v>81.346399108138229</v>
      </c>
      <c r="U615" s="412">
        <v>83.571081382385728</v>
      </c>
      <c r="V615" s="412">
        <v>84.2</v>
      </c>
      <c r="W615" s="412">
        <v>59.94</v>
      </c>
      <c r="X615" s="412">
        <v>72.3</v>
      </c>
      <c r="Y615" s="412">
        <v>79.2</v>
      </c>
      <c r="Z615" s="413">
        <v>3.5624244600000003</v>
      </c>
      <c r="AA615" s="413">
        <v>11.446962240000001</v>
      </c>
      <c r="AB615" s="413">
        <v>20.430467400000001</v>
      </c>
      <c r="AC615" s="411">
        <v>321.32505175983437</v>
      </c>
      <c r="AD615" s="411">
        <v>573.49896480331267</v>
      </c>
    </row>
    <row r="616" spans="1:30" ht="13.5" hidden="1" customHeight="1" outlineLevel="1">
      <c r="A616" s="414" t="s">
        <v>1701</v>
      </c>
      <c r="B616" s="31" t="s">
        <v>1699</v>
      </c>
      <c r="C616" s="31">
        <v>5</v>
      </c>
      <c r="D616" s="31">
        <v>2</v>
      </c>
      <c r="E616" s="31" t="s">
        <v>1702</v>
      </c>
      <c r="F616" s="53">
        <v>3</v>
      </c>
      <c r="G616" s="411">
        <v>2945</v>
      </c>
      <c r="H616" s="413">
        <v>4.2</v>
      </c>
      <c r="I616" s="413">
        <v>2.1</v>
      </c>
      <c r="J616" s="413">
        <v>5.66</v>
      </c>
      <c r="K616" s="413">
        <v>2.83</v>
      </c>
      <c r="L616" s="413">
        <v>7.02</v>
      </c>
      <c r="M616" s="413">
        <v>3.51</v>
      </c>
      <c r="N616" s="413">
        <v>8.6199999999999992</v>
      </c>
      <c r="O616" s="413">
        <v>4.3099999999999996</v>
      </c>
      <c r="P616" s="413">
        <v>90</v>
      </c>
      <c r="Q616" s="413">
        <v>45</v>
      </c>
      <c r="R616" s="53" t="s">
        <v>202</v>
      </c>
      <c r="S616" s="53" t="s">
        <v>989</v>
      </c>
      <c r="T616" s="412">
        <v>83.882055806771817</v>
      </c>
      <c r="U616" s="412">
        <v>85.606308591595905</v>
      </c>
      <c r="V616" s="412">
        <v>85.9</v>
      </c>
      <c r="W616" s="412">
        <v>64.400000000000006</v>
      </c>
      <c r="X616" s="412">
        <v>76.3</v>
      </c>
      <c r="Y616" s="412">
        <v>82.7</v>
      </c>
      <c r="Z616" s="413">
        <v>5.3473245</v>
      </c>
      <c r="AA616" s="413">
        <v>16.986052860000001</v>
      </c>
      <c r="AB616" s="413">
        <v>31.5676536</v>
      </c>
      <c r="AC616" s="411">
        <v>317.65517241379308</v>
      </c>
      <c r="AD616" s="411">
        <v>590.34482758620686</v>
      </c>
    </row>
    <row r="617" spans="1:30" ht="13.5" hidden="1" customHeight="1" outlineLevel="1">
      <c r="A617" s="414" t="s">
        <v>1703</v>
      </c>
      <c r="B617" s="31" t="s">
        <v>1699</v>
      </c>
      <c r="C617" s="31">
        <v>3</v>
      </c>
      <c r="D617" s="31">
        <v>4</v>
      </c>
      <c r="E617" s="31" t="s">
        <v>1700</v>
      </c>
      <c r="F617" s="53">
        <v>2</v>
      </c>
      <c r="G617" s="411">
        <v>1475</v>
      </c>
      <c r="H617" s="413">
        <v>3.96</v>
      </c>
      <c r="I617" s="413">
        <v>1.98</v>
      </c>
      <c r="J617" s="413">
        <v>4.8</v>
      </c>
      <c r="K617" s="413">
        <v>2.4</v>
      </c>
      <c r="L617" s="413">
        <v>5.74</v>
      </c>
      <c r="M617" s="413">
        <v>2.87</v>
      </c>
      <c r="N617" s="413">
        <v>6.6</v>
      </c>
      <c r="O617" s="413">
        <v>3.3</v>
      </c>
      <c r="P617" s="413">
        <v>65.48</v>
      </c>
      <c r="Q617" s="413">
        <v>32.74</v>
      </c>
      <c r="R617" s="53" t="s">
        <v>2205</v>
      </c>
      <c r="S617" s="53" t="s">
        <v>989</v>
      </c>
      <c r="T617" s="412">
        <v>80.852527096406149</v>
      </c>
      <c r="U617" s="412">
        <v>83.956999429549327</v>
      </c>
      <c r="V617" s="412">
        <v>85.3</v>
      </c>
      <c r="W617" s="412">
        <v>53.87</v>
      </c>
      <c r="X617" s="412">
        <v>65.12</v>
      </c>
      <c r="Y617" s="412">
        <v>74.3</v>
      </c>
      <c r="Z617" s="413">
        <v>7.1100976800000009</v>
      </c>
      <c r="AA617" s="413">
        <v>24.147779880000002</v>
      </c>
      <c r="AB617" s="413">
        <v>47.130211800000005</v>
      </c>
      <c r="AC617" s="411">
        <v>339.62655601659753</v>
      </c>
      <c r="AD617" s="411">
        <v>662.86307053941914</v>
      </c>
    </row>
    <row r="618" spans="1:30" ht="13.5" hidden="1" customHeight="1" outlineLevel="1">
      <c r="A618" s="414" t="s">
        <v>1704</v>
      </c>
      <c r="B618" s="31" t="s">
        <v>1699</v>
      </c>
      <c r="C618" s="31">
        <v>5</v>
      </c>
      <c r="D618" s="31">
        <v>4</v>
      </c>
      <c r="E618" s="31" t="s">
        <v>1702</v>
      </c>
      <c r="F618" s="53">
        <v>3</v>
      </c>
      <c r="G618" s="411">
        <v>1471</v>
      </c>
      <c r="H618" s="413">
        <v>6.16</v>
      </c>
      <c r="I618" s="413">
        <v>3.08</v>
      </c>
      <c r="J618" s="413">
        <v>7.26</v>
      </c>
      <c r="K618" s="413">
        <v>3.63</v>
      </c>
      <c r="L618" s="413">
        <v>8.3800000000000008</v>
      </c>
      <c r="M618" s="413">
        <v>4.1900000000000004</v>
      </c>
      <c r="N618" s="413">
        <v>10.06</v>
      </c>
      <c r="O618" s="413">
        <v>5.03</v>
      </c>
      <c r="P618" s="413">
        <v>97.4</v>
      </c>
      <c r="Q618" s="413">
        <v>48.7</v>
      </c>
      <c r="R618" s="53" t="s">
        <v>2205</v>
      </c>
      <c r="S618" s="53" t="s">
        <v>989</v>
      </c>
      <c r="T618" s="412">
        <v>84.360399777901179</v>
      </c>
      <c r="U618" s="412">
        <v>86.430416435313717</v>
      </c>
      <c r="V618" s="412">
        <v>86.7</v>
      </c>
      <c r="W618" s="412">
        <v>50.79</v>
      </c>
      <c r="X618" s="412">
        <v>64.3</v>
      </c>
      <c r="Y618" s="412">
        <v>71.3</v>
      </c>
      <c r="Z618" s="413">
        <v>10.709400240000001</v>
      </c>
      <c r="AA618" s="413">
        <v>39.503820720000007</v>
      </c>
      <c r="AB618" s="413">
        <v>54.4689537</v>
      </c>
      <c r="AC618" s="411">
        <v>368.87052341597803</v>
      </c>
      <c r="AD618" s="411">
        <v>508.60881542699724</v>
      </c>
    </row>
    <row r="619" spans="1:30" ht="13.5" hidden="1" customHeight="1" outlineLevel="1">
      <c r="A619" s="414" t="s">
        <v>1705</v>
      </c>
      <c r="B619" s="31" t="s">
        <v>1699</v>
      </c>
      <c r="C619" s="31">
        <v>7.5</v>
      </c>
      <c r="D619" s="31">
        <v>2</v>
      </c>
      <c r="E619" s="31" t="s">
        <v>1706</v>
      </c>
      <c r="F619" s="53">
        <v>5</v>
      </c>
      <c r="G619" s="411">
        <v>2948</v>
      </c>
      <c r="H619" s="413">
        <v>6.2</v>
      </c>
      <c r="I619" s="413">
        <v>3.1</v>
      </c>
      <c r="J619" s="413">
        <v>8.66</v>
      </c>
      <c r="K619" s="413">
        <v>4.33</v>
      </c>
      <c r="L619" s="413">
        <v>10.96</v>
      </c>
      <c r="M619" s="413">
        <v>5.48</v>
      </c>
      <c r="N619" s="413">
        <v>13.6</v>
      </c>
      <c r="O619" s="413">
        <v>6.8</v>
      </c>
      <c r="P619" s="413">
        <v>128</v>
      </c>
      <c r="Q619" s="413">
        <v>64</v>
      </c>
      <c r="R619" s="53" t="s">
        <v>210</v>
      </c>
      <c r="S619" s="53" t="s">
        <v>989</v>
      </c>
      <c r="T619" s="412">
        <v>87.422126780471899</v>
      </c>
      <c r="U619" s="412">
        <v>88.072034359030127</v>
      </c>
      <c r="V619" s="412">
        <v>87.9</v>
      </c>
      <c r="W619" s="412">
        <v>72.599999999999994</v>
      </c>
      <c r="X619" s="412">
        <v>83.12</v>
      </c>
      <c r="Y619" s="412">
        <v>88.1</v>
      </c>
      <c r="Z619" s="413">
        <v>8.93</v>
      </c>
      <c r="AA619" s="413">
        <v>24.021699999999999</v>
      </c>
      <c r="AB619" s="413">
        <v>36.255800000000001</v>
      </c>
      <c r="AC619" s="411">
        <v>269</v>
      </c>
      <c r="AD619" s="411">
        <v>406</v>
      </c>
    </row>
    <row r="620" spans="1:30" ht="13.5" hidden="1" customHeight="1" outlineLevel="1">
      <c r="A620" s="414" t="s">
        <v>1707</v>
      </c>
      <c r="B620" s="31" t="s">
        <v>1699</v>
      </c>
      <c r="C620" s="31">
        <v>10</v>
      </c>
      <c r="D620" s="31">
        <v>2</v>
      </c>
      <c r="E620" s="31" t="s">
        <v>1708</v>
      </c>
      <c r="F620" s="53">
        <v>7.5</v>
      </c>
      <c r="G620" s="411">
        <v>2933</v>
      </c>
      <c r="H620" s="413">
        <v>8.44</v>
      </c>
      <c r="I620" s="413">
        <v>4.22</v>
      </c>
      <c r="J620" s="413">
        <v>12.34</v>
      </c>
      <c r="K620" s="413">
        <v>6.17</v>
      </c>
      <c r="L620" s="413">
        <v>15.98</v>
      </c>
      <c r="M620" s="413">
        <v>7.99</v>
      </c>
      <c r="N620" s="413">
        <v>20.2</v>
      </c>
      <c r="O620" s="413">
        <v>10.1</v>
      </c>
      <c r="P620" s="413">
        <v>168</v>
      </c>
      <c r="Q620" s="413">
        <v>84</v>
      </c>
      <c r="R620" s="53" t="s">
        <v>210</v>
      </c>
      <c r="S620" s="53" t="s">
        <v>989</v>
      </c>
      <c r="T620" s="412">
        <v>89.783387835186403</v>
      </c>
      <c r="U620" s="412">
        <v>89.773664704599966</v>
      </c>
      <c r="V620" s="412">
        <v>89.2</v>
      </c>
      <c r="W620" s="412">
        <v>75.400000000000006</v>
      </c>
      <c r="X620" s="412">
        <v>84.85</v>
      </c>
      <c r="Y620" s="412">
        <v>89</v>
      </c>
      <c r="Z620" s="413">
        <v>13.48</v>
      </c>
      <c r="AA620" s="413">
        <v>31.678000000000001</v>
      </c>
      <c r="AB620" s="413">
        <v>53.92</v>
      </c>
      <c r="AC620" s="411">
        <v>235</v>
      </c>
      <c r="AD620" s="411">
        <v>400</v>
      </c>
    </row>
    <row r="621" spans="1:30" ht="13.5" hidden="1" customHeight="1" outlineLevel="1">
      <c r="A621" s="414" t="s">
        <v>1709</v>
      </c>
      <c r="B621" s="31" t="s">
        <v>1699</v>
      </c>
      <c r="C621" s="31">
        <v>7.5</v>
      </c>
      <c r="D621" s="31">
        <v>4</v>
      </c>
      <c r="E621" s="31" t="s">
        <v>1706</v>
      </c>
      <c r="F621" s="53">
        <v>5</v>
      </c>
      <c r="G621" s="411">
        <v>1473</v>
      </c>
      <c r="H621" s="413">
        <v>8.24</v>
      </c>
      <c r="I621" s="413">
        <v>4.12</v>
      </c>
      <c r="J621" s="413">
        <v>10.32</v>
      </c>
      <c r="K621" s="413">
        <v>5.16</v>
      </c>
      <c r="L621" s="413">
        <v>12.4</v>
      </c>
      <c r="M621" s="413">
        <v>6.2</v>
      </c>
      <c r="N621" s="413">
        <v>14.86</v>
      </c>
      <c r="O621" s="413">
        <v>7.43</v>
      </c>
      <c r="P621" s="413">
        <v>134</v>
      </c>
      <c r="Q621" s="413">
        <v>67</v>
      </c>
      <c r="R621" s="53" t="s">
        <v>210</v>
      </c>
      <c r="S621" s="53" t="s">
        <v>989</v>
      </c>
      <c r="T621" s="412">
        <v>86.846093750000009</v>
      </c>
      <c r="U621" s="412">
        <v>88.20815972222222</v>
      </c>
      <c r="V621" s="412">
        <v>88.4</v>
      </c>
      <c r="W621" s="412">
        <v>57.55</v>
      </c>
      <c r="X621" s="412">
        <v>70.81</v>
      </c>
      <c r="Y621" s="412">
        <v>78.569999999999993</v>
      </c>
      <c r="Z621" s="413">
        <v>17.829999999999998</v>
      </c>
      <c r="AA621" s="413">
        <v>51.172099999999993</v>
      </c>
      <c r="AB621" s="413">
        <v>60.8003</v>
      </c>
      <c r="AC621" s="411">
        <v>287</v>
      </c>
      <c r="AD621" s="411">
        <v>341</v>
      </c>
    </row>
    <row r="622" spans="1:30" ht="13.5" hidden="1" customHeight="1" outlineLevel="1">
      <c r="A622" s="414" t="s">
        <v>1710</v>
      </c>
      <c r="B622" s="31" t="s">
        <v>1699</v>
      </c>
      <c r="C622" s="31">
        <v>10</v>
      </c>
      <c r="D622" s="31">
        <v>4</v>
      </c>
      <c r="E622" s="31" t="s">
        <v>1708</v>
      </c>
      <c r="F622" s="53">
        <v>7.5</v>
      </c>
      <c r="G622" s="411">
        <v>1467</v>
      </c>
      <c r="H622" s="413">
        <v>16.579999999999998</v>
      </c>
      <c r="I622" s="413">
        <v>8.2899999999999991</v>
      </c>
      <c r="J622" s="413">
        <v>18.079999999999998</v>
      </c>
      <c r="K622" s="413">
        <v>9.0399999999999991</v>
      </c>
      <c r="L622" s="413">
        <v>20.84</v>
      </c>
      <c r="M622" s="413">
        <v>10.42</v>
      </c>
      <c r="N622" s="413">
        <v>24.88</v>
      </c>
      <c r="O622" s="413">
        <v>12.44</v>
      </c>
      <c r="P622" s="413">
        <v>164</v>
      </c>
      <c r="Q622" s="413">
        <v>82</v>
      </c>
      <c r="R622" s="53" t="s">
        <v>193</v>
      </c>
      <c r="S622" s="53" t="s">
        <v>989</v>
      </c>
      <c r="T622" s="412">
        <v>88.183865656898249</v>
      </c>
      <c r="U622" s="412">
        <v>89.659005597629232</v>
      </c>
      <c r="V622" s="412">
        <v>89.6</v>
      </c>
      <c r="W622" s="412">
        <v>49.8</v>
      </c>
      <c r="X622" s="412">
        <v>63.76</v>
      </c>
      <c r="Y622" s="412">
        <v>71.260000000000005</v>
      </c>
      <c r="Z622" s="413">
        <v>26.86</v>
      </c>
      <c r="AA622" s="413">
        <v>62.583800000000004</v>
      </c>
      <c r="AB622" s="413">
        <v>134.30000000000001</v>
      </c>
      <c r="AC622" s="411">
        <v>233</v>
      </c>
      <c r="AD622" s="411">
        <v>500</v>
      </c>
    </row>
    <row r="623" spans="1:30" ht="13.5" hidden="1" customHeight="1" outlineLevel="1">
      <c r="A623" s="414" t="s">
        <v>1711</v>
      </c>
      <c r="B623" s="31" t="s">
        <v>1699</v>
      </c>
      <c r="C623" s="31">
        <v>3</v>
      </c>
      <c r="D623" s="31">
        <v>6</v>
      </c>
      <c r="E623" s="31" t="s">
        <v>1706</v>
      </c>
      <c r="F623" s="53">
        <v>2</v>
      </c>
      <c r="G623" s="411">
        <v>982</v>
      </c>
      <c r="H623" s="413">
        <v>5.34</v>
      </c>
      <c r="I623" s="413">
        <v>2.67</v>
      </c>
      <c r="J623" s="413">
        <v>5.98</v>
      </c>
      <c r="K623" s="413">
        <v>2.99</v>
      </c>
      <c r="L623" s="413">
        <v>6.66</v>
      </c>
      <c r="M623" s="413">
        <v>3.33</v>
      </c>
      <c r="N623" s="413">
        <v>7.52</v>
      </c>
      <c r="O623" s="413">
        <v>3.76</v>
      </c>
      <c r="P623" s="413">
        <v>63.14</v>
      </c>
      <c r="Q623" s="413">
        <v>31.57</v>
      </c>
      <c r="R623" s="53" t="s">
        <v>202</v>
      </c>
      <c r="S623" s="53" t="s">
        <v>194</v>
      </c>
      <c r="T623" s="412">
        <v>79.099999999999994</v>
      </c>
      <c r="U623" s="412">
        <v>81.7</v>
      </c>
      <c r="V623" s="412">
        <v>82.5</v>
      </c>
      <c r="W623" s="412">
        <v>41.9</v>
      </c>
      <c r="X623" s="412">
        <v>54.8</v>
      </c>
      <c r="Y623" s="412">
        <v>64.099999999999994</v>
      </c>
      <c r="Z623" s="413">
        <v>10.7</v>
      </c>
      <c r="AA623" s="413">
        <v>38.9</v>
      </c>
      <c r="AB623" s="413">
        <v>71.7</v>
      </c>
      <c r="AC623" s="411">
        <v>363</v>
      </c>
      <c r="AD623" s="411">
        <v>670</v>
      </c>
    </row>
    <row r="624" spans="1:30" ht="13.5" hidden="1" customHeight="1" outlineLevel="1">
      <c r="A624" s="414" t="s">
        <v>1712</v>
      </c>
      <c r="B624" s="31" t="s">
        <v>1699</v>
      </c>
      <c r="C624" s="31">
        <v>5</v>
      </c>
      <c r="D624" s="31">
        <v>6</v>
      </c>
      <c r="E624" s="31" t="s">
        <v>1708</v>
      </c>
      <c r="F624" s="53">
        <v>3</v>
      </c>
      <c r="G624" s="411">
        <v>978</v>
      </c>
      <c r="H624" s="413">
        <v>7.42</v>
      </c>
      <c r="I624" s="413">
        <v>3.71</v>
      </c>
      <c r="J624" s="413">
        <v>8.4600000000000009</v>
      </c>
      <c r="K624" s="413">
        <v>4.2300000000000004</v>
      </c>
      <c r="L624" s="413">
        <v>9.52</v>
      </c>
      <c r="M624" s="413">
        <v>4.76</v>
      </c>
      <c r="N624" s="413">
        <v>10.86</v>
      </c>
      <c r="O624" s="413">
        <v>5.43</v>
      </c>
      <c r="P624" s="413">
        <v>87.4</v>
      </c>
      <c r="Q624" s="413">
        <v>43.7</v>
      </c>
      <c r="R624" s="53" t="s">
        <v>202</v>
      </c>
      <c r="S624" s="53" t="s">
        <v>194</v>
      </c>
      <c r="T624" s="412">
        <v>81.099999999999994</v>
      </c>
      <c r="U624" s="412">
        <v>83.6</v>
      </c>
      <c r="V624" s="412">
        <v>84.4</v>
      </c>
      <c r="W624" s="412">
        <v>45</v>
      </c>
      <c r="X624" s="412">
        <v>58.2</v>
      </c>
      <c r="Y624" s="412">
        <v>67.400000000000006</v>
      </c>
      <c r="Z624" s="413">
        <v>16.2</v>
      </c>
      <c r="AA624" s="413">
        <v>56.6</v>
      </c>
      <c r="AB624" s="413">
        <v>110.3</v>
      </c>
      <c r="AC624" s="411">
        <v>349</v>
      </c>
      <c r="AD624" s="411">
        <v>680</v>
      </c>
    </row>
    <row r="625" spans="1:30" ht="13.5" hidden="1" customHeight="1" outlineLevel="1">
      <c r="A625" s="414" t="s">
        <v>1713</v>
      </c>
      <c r="B625" s="31" t="s">
        <v>1699</v>
      </c>
      <c r="C625" s="31">
        <v>15</v>
      </c>
      <c r="D625" s="31">
        <v>2</v>
      </c>
      <c r="E625" s="31" t="s">
        <v>1714</v>
      </c>
      <c r="F625" s="53">
        <v>10</v>
      </c>
      <c r="G625" s="411">
        <v>2960</v>
      </c>
      <c r="H625" s="413">
        <v>9.56</v>
      </c>
      <c r="I625" s="413">
        <v>4.78</v>
      </c>
      <c r="J625" s="413">
        <v>15.74</v>
      </c>
      <c r="K625" s="413">
        <v>7.87</v>
      </c>
      <c r="L625" s="413">
        <v>20.7</v>
      </c>
      <c r="M625" s="413">
        <v>10.35</v>
      </c>
      <c r="N625" s="413">
        <v>26.2</v>
      </c>
      <c r="O625" s="413">
        <v>13.1</v>
      </c>
      <c r="P625" s="413">
        <v>240.4</v>
      </c>
      <c r="Q625" s="413">
        <v>120.2</v>
      </c>
      <c r="R625" s="53" t="s">
        <v>210</v>
      </c>
      <c r="S625" s="53" t="s">
        <v>989</v>
      </c>
      <c r="T625" s="412">
        <v>87.3</v>
      </c>
      <c r="U625" s="412">
        <v>89.4</v>
      </c>
      <c r="V625" s="412">
        <v>90.1</v>
      </c>
      <c r="W625" s="412">
        <v>76.599999999999994</v>
      </c>
      <c r="X625" s="412">
        <v>85.4</v>
      </c>
      <c r="Y625" s="412">
        <v>89.3</v>
      </c>
      <c r="Z625" s="413">
        <v>17.75</v>
      </c>
      <c r="AA625" s="413">
        <v>81.22</v>
      </c>
      <c r="AB625" s="413">
        <v>118.08</v>
      </c>
      <c r="AC625" s="411">
        <v>458</v>
      </c>
      <c r="AD625" s="411">
        <v>665</v>
      </c>
    </row>
    <row r="626" spans="1:30" ht="13.5" hidden="1" customHeight="1" outlineLevel="1">
      <c r="A626" s="414" t="s">
        <v>1715</v>
      </c>
      <c r="B626" s="31" t="s">
        <v>1699</v>
      </c>
      <c r="C626" s="31">
        <v>20</v>
      </c>
      <c r="D626" s="31">
        <v>2</v>
      </c>
      <c r="E626" s="31" t="s">
        <v>1716</v>
      </c>
      <c r="F626" s="53">
        <v>15</v>
      </c>
      <c r="G626" s="411">
        <v>2935</v>
      </c>
      <c r="H626" s="413">
        <v>10</v>
      </c>
      <c r="I626" s="413">
        <v>5</v>
      </c>
      <c r="J626" s="413">
        <v>20.6</v>
      </c>
      <c r="K626" s="413">
        <v>10.3</v>
      </c>
      <c r="L626" s="413">
        <v>28.8</v>
      </c>
      <c r="M626" s="413">
        <v>14.4</v>
      </c>
      <c r="N626" s="413">
        <v>37.799999999999997</v>
      </c>
      <c r="O626" s="413">
        <v>18.899999999999999</v>
      </c>
      <c r="P626" s="413">
        <v>266.60000000000002</v>
      </c>
      <c r="Q626" s="413">
        <v>133.30000000000001</v>
      </c>
      <c r="R626" s="53" t="s">
        <v>231</v>
      </c>
      <c r="S626" s="53" t="s">
        <v>194</v>
      </c>
      <c r="T626" s="412">
        <v>91.7</v>
      </c>
      <c r="U626" s="412">
        <v>91.9</v>
      </c>
      <c r="V626" s="412">
        <v>91.2</v>
      </c>
      <c r="W626" s="412">
        <v>84.2</v>
      </c>
      <c r="X626" s="412">
        <v>90</v>
      </c>
      <c r="Y626" s="412">
        <v>92.1</v>
      </c>
      <c r="Z626" s="413">
        <v>26.85</v>
      </c>
      <c r="AA626" s="413">
        <v>60.3</v>
      </c>
      <c r="AB626" s="413">
        <v>88.52</v>
      </c>
      <c r="AC626" s="411">
        <v>225</v>
      </c>
      <c r="AD626" s="411">
        <v>330</v>
      </c>
    </row>
    <row r="627" spans="1:30" ht="13.5" hidden="1" customHeight="1" outlineLevel="1">
      <c r="A627" s="414" t="s">
        <v>1717</v>
      </c>
      <c r="B627" s="31" t="s">
        <v>1699</v>
      </c>
      <c r="C627" s="31">
        <v>15</v>
      </c>
      <c r="D627" s="31">
        <v>4</v>
      </c>
      <c r="E627" s="31" t="s">
        <v>1714</v>
      </c>
      <c r="F627" s="53">
        <v>10</v>
      </c>
      <c r="G627" s="411">
        <v>1479.26</v>
      </c>
      <c r="H627" s="413">
        <v>20.98</v>
      </c>
      <c r="I627" s="413">
        <v>10.49</v>
      </c>
      <c r="J627" s="413">
        <v>24.411548648682576</v>
      </c>
      <c r="K627" s="413">
        <v>12.205774324341288</v>
      </c>
      <c r="L627" s="413">
        <v>28.022544970689022</v>
      </c>
      <c r="M627" s="413">
        <v>14.011272485344511</v>
      </c>
      <c r="N627" s="413">
        <v>32.541679324152994</v>
      </c>
      <c r="O627" s="413">
        <v>16.270839662076497</v>
      </c>
      <c r="P627" s="413">
        <v>228</v>
      </c>
      <c r="Q627" s="413">
        <v>114</v>
      </c>
      <c r="R627" s="53" t="s">
        <v>213</v>
      </c>
      <c r="S627" s="53" t="s">
        <v>989</v>
      </c>
      <c r="T627" s="412">
        <v>87.96</v>
      </c>
      <c r="U627" s="412">
        <v>89.84</v>
      </c>
      <c r="V627" s="412">
        <v>90.4</v>
      </c>
      <c r="W627" s="412">
        <v>49.02</v>
      </c>
      <c r="X627" s="412">
        <v>62.709000000000003</v>
      </c>
      <c r="Y627" s="412">
        <v>71.564736567553467</v>
      </c>
      <c r="Z627" s="413">
        <v>35.520985920000001</v>
      </c>
      <c r="AA627" s="413">
        <v>92.354563392000003</v>
      </c>
      <c r="AB627" s="413">
        <v>131.427647904</v>
      </c>
      <c r="AC627" s="411">
        <v>260</v>
      </c>
      <c r="AD627" s="411">
        <v>370</v>
      </c>
    </row>
    <row r="628" spans="1:30" ht="13.5" hidden="1" customHeight="1" outlineLevel="1">
      <c r="A628" s="414" t="s">
        <v>1718</v>
      </c>
      <c r="B628" s="31" t="s">
        <v>1699</v>
      </c>
      <c r="C628" s="31">
        <v>20</v>
      </c>
      <c r="D628" s="31">
        <v>4</v>
      </c>
      <c r="E628" s="31" t="s">
        <v>1716</v>
      </c>
      <c r="F628" s="53">
        <v>15</v>
      </c>
      <c r="G628" s="411">
        <v>1475</v>
      </c>
      <c r="H628" s="413">
        <v>25.2</v>
      </c>
      <c r="I628" s="413">
        <v>12.6</v>
      </c>
      <c r="J628" s="413">
        <v>31</v>
      </c>
      <c r="K628" s="413">
        <v>15.5</v>
      </c>
      <c r="L628" s="413">
        <v>37.200000000000003</v>
      </c>
      <c r="M628" s="413">
        <v>18.600000000000001</v>
      </c>
      <c r="N628" s="413">
        <v>42.6</v>
      </c>
      <c r="O628" s="413">
        <v>21.3</v>
      </c>
      <c r="P628" s="413">
        <v>337</v>
      </c>
      <c r="Q628" s="413">
        <v>168.5</v>
      </c>
      <c r="R628" s="53" t="s">
        <v>213</v>
      </c>
      <c r="S628" s="53" t="s">
        <v>989</v>
      </c>
      <c r="T628" s="412">
        <v>90.32062298603654</v>
      </c>
      <c r="U628" s="412">
        <v>91.303437164339428</v>
      </c>
      <c r="V628" s="412">
        <v>91.5</v>
      </c>
      <c r="W628" s="412">
        <v>56.8</v>
      </c>
      <c r="X628" s="412">
        <v>70.2</v>
      </c>
      <c r="Y628" s="412">
        <v>81.400000000000006</v>
      </c>
      <c r="Z628" s="413">
        <v>53.399488800000007</v>
      </c>
      <c r="AA628" s="413">
        <v>159.7559292</v>
      </c>
      <c r="AB628" s="413">
        <v>185.5705992</v>
      </c>
      <c r="AC628" s="411">
        <v>299.17127071823199</v>
      </c>
      <c r="AD628" s="411">
        <v>347.5138121546961</v>
      </c>
    </row>
    <row r="629" spans="1:30" ht="13.5" hidden="1" customHeight="1" outlineLevel="1">
      <c r="A629" s="414" t="s">
        <v>1719</v>
      </c>
      <c r="B629" s="31" t="s">
        <v>1699</v>
      </c>
      <c r="C629" s="31">
        <v>7.5</v>
      </c>
      <c r="D629" s="31">
        <v>6</v>
      </c>
      <c r="E629" s="31" t="s">
        <v>1714</v>
      </c>
      <c r="F629" s="53">
        <v>5</v>
      </c>
      <c r="G629" s="411">
        <v>984</v>
      </c>
      <c r="H629" s="413">
        <v>11.44</v>
      </c>
      <c r="I629" s="413">
        <v>5.72</v>
      </c>
      <c r="J629" s="413">
        <v>13.009465020576116</v>
      </c>
      <c r="K629" s="413">
        <v>6.5047325102880578</v>
      </c>
      <c r="L629" s="413">
        <v>14.900617283950599</v>
      </c>
      <c r="M629" s="413">
        <v>7.4503086419752993</v>
      </c>
      <c r="N629" s="413">
        <v>17.239999999999998</v>
      </c>
      <c r="O629" s="413">
        <v>8.6199999999999992</v>
      </c>
      <c r="P629" s="413">
        <v>128.19999999999999</v>
      </c>
      <c r="Q629" s="413">
        <v>64.099999999999994</v>
      </c>
      <c r="R629" s="53" t="s">
        <v>210</v>
      </c>
      <c r="S629" s="53" t="s">
        <v>194</v>
      </c>
      <c r="T629" s="412">
        <v>84.566248636859328</v>
      </c>
      <c r="U629" s="412">
        <v>86.198146128680477</v>
      </c>
      <c r="V629" s="412">
        <v>86.5</v>
      </c>
      <c r="W629" s="412">
        <v>46.033307907449789</v>
      </c>
      <c r="X629" s="412">
        <v>59.154144419018564</v>
      </c>
      <c r="Y629" s="412">
        <v>67.849999999999994</v>
      </c>
      <c r="Z629" s="413">
        <v>26.707120020000001</v>
      </c>
      <c r="AA629" s="413">
        <v>67.961608314894008</v>
      </c>
      <c r="AB629" s="413">
        <v>101.39892257993401</v>
      </c>
      <c r="AC629" s="411">
        <v>254.47</v>
      </c>
      <c r="AD629" s="411">
        <v>379.67</v>
      </c>
    </row>
    <row r="630" spans="1:30" ht="13.5" hidden="1" customHeight="1" outlineLevel="1">
      <c r="A630" s="414" t="s">
        <v>1720</v>
      </c>
      <c r="B630" s="31" t="s">
        <v>1699</v>
      </c>
      <c r="C630" s="31">
        <v>10</v>
      </c>
      <c r="D630" s="31">
        <v>6</v>
      </c>
      <c r="E630" s="31" t="s">
        <v>1716</v>
      </c>
      <c r="F630" s="53">
        <v>7.5</v>
      </c>
      <c r="G630" s="411">
        <v>982</v>
      </c>
      <c r="H630" s="413">
        <v>14.5</v>
      </c>
      <c r="I630" s="413">
        <v>7.25</v>
      </c>
      <c r="J630" s="413">
        <v>18.165000000000003</v>
      </c>
      <c r="K630" s="413">
        <v>9.0825000000000014</v>
      </c>
      <c r="L630" s="413">
        <v>21.230999999999998</v>
      </c>
      <c r="M630" s="413">
        <v>10.615499999999999</v>
      </c>
      <c r="N630" s="413">
        <v>25</v>
      </c>
      <c r="O630" s="413">
        <v>12.5</v>
      </c>
      <c r="P630" s="413">
        <v>169.7</v>
      </c>
      <c r="Q630" s="413">
        <v>84.85</v>
      </c>
      <c r="R630" s="53" t="s">
        <v>213</v>
      </c>
      <c r="S630" s="53" t="s">
        <v>194</v>
      </c>
      <c r="T630" s="412">
        <v>86.937548018878289</v>
      </c>
      <c r="U630" s="412">
        <v>88.125562506859836</v>
      </c>
      <c r="V630" s="412">
        <v>88</v>
      </c>
      <c r="W630" s="412">
        <v>49.148677379480844</v>
      </c>
      <c r="X630" s="412">
        <v>62.260679851668726</v>
      </c>
      <c r="Y630" s="412">
        <v>70.599999999999994</v>
      </c>
      <c r="Z630" s="413">
        <v>40.115997180000001</v>
      </c>
      <c r="AA630" s="413">
        <v>96.061766847228</v>
      </c>
      <c r="AB630" s="413">
        <v>140.61459331533601</v>
      </c>
      <c r="AC630" s="411">
        <v>239.46</v>
      </c>
      <c r="AD630" s="411">
        <v>350.52</v>
      </c>
    </row>
    <row r="631" spans="1:30" ht="13.5" hidden="1" customHeight="1" outlineLevel="1">
      <c r="A631" s="414" t="s">
        <v>1729</v>
      </c>
      <c r="B631" s="31" t="s">
        <v>1699</v>
      </c>
      <c r="C631" s="31">
        <v>25</v>
      </c>
      <c r="D631" s="31">
        <v>2</v>
      </c>
      <c r="E631" s="31" t="s">
        <v>1730</v>
      </c>
      <c r="F631" s="53">
        <v>20</v>
      </c>
      <c r="G631" s="411">
        <v>2949</v>
      </c>
      <c r="H631" s="413">
        <v>24.02</v>
      </c>
      <c r="I631" s="413">
        <v>12.01</v>
      </c>
      <c r="J631" s="413">
        <v>34.799999999999997</v>
      </c>
      <c r="K631" s="413">
        <v>17.399999999999999</v>
      </c>
      <c r="L631" s="413">
        <v>43.04</v>
      </c>
      <c r="M631" s="413">
        <v>21.52</v>
      </c>
      <c r="N631" s="413">
        <v>55.26</v>
      </c>
      <c r="O631" s="413">
        <v>27.63</v>
      </c>
      <c r="P631" s="413">
        <v>351.64</v>
      </c>
      <c r="Q631" s="413">
        <v>175.82</v>
      </c>
      <c r="R631" s="53" t="s">
        <v>231</v>
      </c>
      <c r="S631" s="53" t="s">
        <v>194</v>
      </c>
      <c r="T631" s="412">
        <v>87.977973101768498</v>
      </c>
      <c r="U631" s="412">
        <v>89.320999682304347</v>
      </c>
      <c r="V631" s="412">
        <v>91.9</v>
      </c>
      <c r="W631" s="412">
        <v>68.400000000000006</v>
      </c>
      <c r="X631" s="412">
        <v>81.8</v>
      </c>
      <c r="Y631" s="412">
        <v>85.2</v>
      </c>
      <c r="Z631" s="413">
        <v>35.631620220000002</v>
      </c>
      <c r="AA631" s="413">
        <v>53.510123100000001</v>
      </c>
      <c r="AB631" s="413">
        <v>109.38044460000002</v>
      </c>
      <c r="AC631" s="411">
        <v>150.17594700890083</v>
      </c>
      <c r="AD631" s="411">
        <v>306.97578141171601</v>
      </c>
    </row>
    <row r="632" spans="1:30" ht="13.5" hidden="1" customHeight="1" outlineLevel="1">
      <c r="A632" s="414" t="s">
        <v>1731</v>
      </c>
      <c r="B632" s="31" t="s">
        <v>1699</v>
      </c>
      <c r="C632" s="31">
        <v>30</v>
      </c>
      <c r="D632" s="31">
        <v>2</v>
      </c>
      <c r="E632" s="31" t="s">
        <v>1732</v>
      </c>
      <c r="F632" s="53">
        <v>25</v>
      </c>
      <c r="G632" s="411">
        <v>2949</v>
      </c>
      <c r="H632" s="413">
        <v>27.44</v>
      </c>
      <c r="I632" s="413">
        <v>13.72</v>
      </c>
      <c r="J632" s="413">
        <v>39.380000000000003</v>
      </c>
      <c r="K632" s="413">
        <v>19.690000000000001</v>
      </c>
      <c r="L632" s="413">
        <v>52.26</v>
      </c>
      <c r="M632" s="413">
        <v>26.13</v>
      </c>
      <c r="N632" s="413">
        <v>66.98</v>
      </c>
      <c r="O632" s="413">
        <v>33.49</v>
      </c>
      <c r="P632" s="413">
        <v>463.2</v>
      </c>
      <c r="Q632" s="413">
        <v>231.6</v>
      </c>
      <c r="R632" s="53" t="s">
        <v>222</v>
      </c>
      <c r="S632" s="53" t="s">
        <v>989</v>
      </c>
      <c r="T632" s="412">
        <v>92.758834951456308</v>
      </c>
      <c r="U632" s="412">
        <v>93.097734627831727</v>
      </c>
      <c r="V632" s="412">
        <v>92.4</v>
      </c>
      <c r="W632" s="412">
        <v>73.42</v>
      </c>
      <c r="X632" s="412">
        <v>82.69</v>
      </c>
      <c r="Y632" s="412">
        <v>86.7</v>
      </c>
      <c r="Z632" s="413">
        <v>44.541369180000004</v>
      </c>
      <c r="AA632" s="413">
        <v>74.493762000000004</v>
      </c>
      <c r="AB632" s="413">
        <v>131.50730460000003</v>
      </c>
      <c r="AC632" s="411">
        <v>167.24623282000331</v>
      </c>
      <c r="AD632" s="411">
        <v>295.24755754263953</v>
      </c>
    </row>
    <row r="633" spans="1:30" ht="13.5" hidden="1" customHeight="1" outlineLevel="1">
      <c r="A633" s="414" t="s">
        <v>1733</v>
      </c>
      <c r="B633" s="31" t="s">
        <v>1699</v>
      </c>
      <c r="C633" s="31">
        <v>25</v>
      </c>
      <c r="D633" s="31">
        <v>4</v>
      </c>
      <c r="E633" s="31" t="s">
        <v>1730</v>
      </c>
      <c r="F633" s="53">
        <v>20</v>
      </c>
      <c r="G633" s="411">
        <v>1479.77</v>
      </c>
      <c r="H633" s="413">
        <v>24.12</v>
      </c>
      <c r="I633" s="413">
        <v>12.06</v>
      </c>
      <c r="J633" s="413">
        <v>34.571694374335124</v>
      </c>
      <c r="K633" s="413">
        <v>17.285847187167562</v>
      </c>
      <c r="L633" s="413">
        <v>42.832247971464923</v>
      </c>
      <c r="M633" s="413">
        <v>21.416123985732462</v>
      </c>
      <c r="N633" s="413">
        <v>55.939358795185747</v>
      </c>
      <c r="O633" s="413">
        <v>27.969679397592873</v>
      </c>
      <c r="P633" s="413">
        <v>384.8</v>
      </c>
      <c r="Q633" s="413">
        <v>192.4</v>
      </c>
      <c r="R633" s="53" t="s">
        <v>222</v>
      </c>
      <c r="S633" s="53" t="s">
        <v>989</v>
      </c>
      <c r="T633" s="412">
        <v>91.858999999999995</v>
      </c>
      <c r="U633" s="412">
        <v>92.57</v>
      </c>
      <c r="V633" s="412">
        <v>92.1</v>
      </c>
      <c r="W633" s="412">
        <v>66.55</v>
      </c>
      <c r="X633" s="412">
        <v>79.959999999999994</v>
      </c>
      <c r="Y633" s="412">
        <v>82.070241350612278</v>
      </c>
      <c r="Z633" s="413">
        <v>70.953464400000001</v>
      </c>
      <c r="AA633" s="413">
        <v>152.54994846</v>
      </c>
      <c r="AB633" s="413">
        <v>237.69410574</v>
      </c>
      <c r="AC633" s="411">
        <v>215</v>
      </c>
      <c r="AD633" s="411">
        <v>335</v>
      </c>
    </row>
    <row r="634" spans="1:30" ht="13.5" hidden="1" customHeight="1" outlineLevel="1">
      <c r="A634" s="414" t="s">
        <v>1734</v>
      </c>
      <c r="B634" s="31" t="s">
        <v>1699</v>
      </c>
      <c r="C634" s="31">
        <v>30</v>
      </c>
      <c r="D634" s="31">
        <v>4</v>
      </c>
      <c r="E634" s="31" t="s">
        <v>1732</v>
      </c>
      <c r="F634" s="53">
        <v>25</v>
      </c>
      <c r="G634" s="411">
        <v>1475.6497999999999</v>
      </c>
      <c r="H634" s="413">
        <v>28.347999999999999</v>
      </c>
      <c r="I634" s="413">
        <v>14.173999999999999</v>
      </c>
      <c r="J634" s="413">
        <v>42.24</v>
      </c>
      <c r="K634" s="413">
        <v>21.12</v>
      </c>
      <c r="L634" s="413">
        <v>54.82</v>
      </c>
      <c r="M634" s="413">
        <v>27.41</v>
      </c>
      <c r="N634" s="413">
        <v>69.52</v>
      </c>
      <c r="O634" s="413">
        <v>34.76</v>
      </c>
      <c r="P634" s="413">
        <v>461.58</v>
      </c>
      <c r="Q634" s="413">
        <v>230.79</v>
      </c>
      <c r="R634" s="53" t="s">
        <v>222</v>
      </c>
      <c r="S634" s="53" t="s">
        <v>194</v>
      </c>
      <c r="T634" s="412">
        <v>93.08</v>
      </c>
      <c r="U634" s="412">
        <v>93.31</v>
      </c>
      <c r="V634" s="412">
        <v>92.6</v>
      </c>
      <c r="W634" s="412">
        <v>67.819999999999993</v>
      </c>
      <c r="X634" s="412">
        <v>78.22</v>
      </c>
      <c r="Y634" s="412">
        <v>82.87</v>
      </c>
      <c r="Z634" s="413">
        <v>88.989067986000009</v>
      </c>
      <c r="AA634" s="413">
        <v>179.08160041502643</v>
      </c>
      <c r="AB634" s="413">
        <v>278.26881559222198</v>
      </c>
      <c r="AC634" s="411">
        <v>201.24</v>
      </c>
      <c r="AD634" s="411">
        <v>312.7</v>
      </c>
    </row>
    <row r="635" spans="1:30" ht="13.5" hidden="1" customHeight="1" outlineLevel="1">
      <c r="A635" s="414" t="s">
        <v>1735</v>
      </c>
      <c r="B635" s="31" t="s">
        <v>1699</v>
      </c>
      <c r="C635" s="31">
        <v>15</v>
      </c>
      <c r="D635" s="31">
        <v>6</v>
      </c>
      <c r="E635" s="31" t="s">
        <v>1730</v>
      </c>
      <c r="F635" s="53">
        <v>10</v>
      </c>
      <c r="G635" s="411">
        <v>989</v>
      </c>
      <c r="H635" s="413">
        <v>25.9</v>
      </c>
      <c r="I635" s="413">
        <v>12.95</v>
      </c>
      <c r="J635" s="413">
        <v>29.2</v>
      </c>
      <c r="K635" s="413">
        <v>14.6</v>
      </c>
      <c r="L635" s="413">
        <v>31.68</v>
      </c>
      <c r="M635" s="413">
        <v>15.84</v>
      </c>
      <c r="N635" s="413">
        <v>36.32</v>
      </c>
      <c r="O635" s="413">
        <v>18.16</v>
      </c>
      <c r="P635" s="413">
        <v>242</v>
      </c>
      <c r="Q635" s="413">
        <v>121</v>
      </c>
      <c r="R635" s="53" t="s">
        <v>210</v>
      </c>
      <c r="S635" s="53" t="s">
        <v>989</v>
      </c>
      <c r="T635" s="412">
        <v>86.242367906066534</v>
      </c>
      <c r="U635" s="412">
        <v>88.557534246575329</v>
      </c>
      <c r="V635" s="412">
        <v>89.1</v>
      </c>
      <c r="W635" s="412">
        <v>41.4</v>
      </c>
      <c r="X635" s="412">
        <v>55.8</v>
      </c>
      <c r="Y635" s="412">
        <v>64.5</v>
      </c>
      <c r="Z635" s="413">
        <v>72</v>
      </c>
      <c r="AA635" s="413">
        <v>159.12</v>
      </c>
      <c r="AB635" s="413">
        <v>242.64</v>
      </c>
      <c r="AC635" s="411">
        <v>221</v>
      </c>
      <c r="AD635" s="411">
        <v>337</v>
      </c>
    </row>
    <row r="636" spans="1:30" ht="13.5" hidden="1" customHeight="1" outlineLevel="1">
      <c r="A636" s="414" t="s">
        <v>1736</v>
      </c>
      <c r="B636" s="31" t="s">
        <v>1699</v>
      </c>
      <c r="C636" s="31">
        <v>20</v>
      </c>
      <c r="D636" s="31">
        <v>6</v>
      </c>
      <c r="E636" s="31" t="s">
        <v>1732</v>
      </c>
      <c r="F636" s="53">
        <v>15</v>
      </c>
      <c r="G636" s="411">
        <v>985</v>
      </c>
      <c r="H636" s="413">
        <v>26.12</v>
      </c>
      <c r="I636" s="413">
        <v>13.06</v>
      </c>
      <c r="J636" s="413">
        <v>33.1</v>
      </c>
      <c r="K636" s="413">
        <v>16.55</v>
      </c>
      <c r="L636" s="413">
        <v>39.9</v>
      </c>
      <c r="M636" s="413">
        <v>19.95</v>
      </c>
      <c r="N636" s="413">
        <v>48.22</v>
      </c>
      <c r="O636" s="413">
        <v>24.11</v>
      </c>
      <c r="P636" s="413">
        <v>322</v>
      </c>
      <c r="Q636" s="413">
        <v>161</v>
      </c>
      <c r="R636" s="53" t="s">
        <v>213</v>
      </c>
      <c r="S636" s="53" t="s">
        <v>989</v>
      </c>
      <c r="T636" s="412">
        <v>89.451700680272111</v>
      </c>
      <c r="U636" s="412">
        <v>90.436507936507937</v>
      </c>
      <c r="V636" s="412">
        <v>90.3</v>
      </c>
      <c r="W636" s="412">
        <v>53.2</v>
      </c>
      <c r="X636" s="412">
        <v>65.430000000000007</v>
      </c>
      <c r="Y636" s="412">
        <v>72.3</v>
      </c>
      <c r="Z636" s="413">
        <v>108.5</v>
      </c>
      <c r="AA636" s="413">
        <v>244.125</v>
      </c>
      <c r="AB636" s="413">
        <v>310.31</v>
      </c>
      <c r="AC636" s="411">
        <v>225</v>
      </c>
      <c r="AD636" s="411">
        <v>286</v>
      </c>
    </row>
    <row r="637" spans="1:30" ht="13.5" hidden="1" customHeight="1" outlineLevel="1">
      <c r="A637" s="414" t="s">
        <v>1721</v>
      </c>
      <c r="B637" s="31" t="s">
        <v>1699</v>
      </c>
      <c r="C637" s="31">
        <v>25</v>
      </c>
      <c r="D637" s="31">
        <v>2</v>
      </c>
      <c r="E637" s="31" t="s">
        <v>1722</v>
      </c>
      <c r="F637" s="53">
        <v>20</v>
      </c>
      <c r="G637" s="411">
        <v>2949</v>
      </c>
      <c r="H637" s="413">
        <v>24.02</v>
      </c>
      <c r="I637" s="413">
        <v>12.01</v>
      </c>
      <c r="J637" s="413">
        <v>34.799999999999997</v>
      </c>
      <c r="K637" s="413">
        <v>17.399999999999999</v>
      </c>
      <c r="L637" s="413">
        <v>43.04</v>
      </c>
      <c r="M637" s="413">
        <v>21.52</v>
      </c>
      <c r="N637" s="413">
        <v>55.26</v>
      </c>
      <c r="O637" s="413">
        <v>27.63</v>
      </c>
      <c r="P637" s="413">
        <v>351.64</v>
      </c>
      <c r="Q637" s="413">
        <v>175.82</v>
      </c>
      <c r="R637" s="53" t="s">
        <v>231</v>
      </c>
      <c r="S637" s="53" t="s">
        <v>194</v>
      </c>
      <c r="T637" s="412">
        <v>87.977973101768498</v>
      </c>
      <c r="U637" s="412">
        <v>89.320999682304347</v>
      </c>
      <c r="V637" s="412">
        <v>91.9</v>
      </c>
      <c r="W637" s="412">
        <v>68.400000000000006</v>
      </c>
      <c r="X637" s="412">
        <v>81.8</v>
      </c>
      <c r="Y637" s="412">
        <v>85.2</v>
      </c>
      <c r="Z637" s="413">
        <v>35.631620220000002</v>
      </c>
      <c r="AA637" s="413">
        <v>53.510123100000001</v>
      </c>
      <c r="AB637" s="413">
        <v>109.38044460000002</v>
      </c>
      <c r="AC637" s="411">
        <v>150.17594700890083</v>
      </c>
      <c r="AD637" s="411">
        <v>306.97578141171601</v>
      </c>
    </row>
    <row r="638" spans="1:30" ht="13.5" hidden="1" customHeight="1" outlineLevel="1">
      <c r="A638" s="414" t="s">
        <v>1723</v>
      </c>
      <c r="B638" s="31" t="s">
        <v>1699</v>
      </c>
      <c r="C638" s="31">
        <v>30</v>
      </c>
      <c r="D638" s="31">
        <v>2</v>
      </c>
      <c r="E638" s="31" t="s">
        <v>1724</v>
      </c>
      <c r="F638" s="53">
        <v>25</v>
      </c>
      <c r="G638" s="411">
        <v>2949</v>
      </c>
      <c r="H638" s="413">
        <v>27.44</v>
      </c>
      <c r="I638" s="413">
        <v>13.72</v>
      </c>
      <c r="J638" s="413">
        <v>39.380000000000003</v>
      </c>
      <c r="K638" s="413">
        <v>19.690000000000001</v>
      </c>
      <c r="L638" s="413">
        <v>52.26</v>
      </c>
      <c r="M638" s="413">
        <v>26.13</v>
      </c>
      <c r="N638" s="413">
        <v>66.98</v>
      </c>
      <c r="O638" s="413">
        <v>33.49</v>
      </c>
      <c r="P638" s="413">
        <v>463.2</v>
      </c>
      <c r="Q638" s="413">
        <v>231.6</v>
      </c>
      <c r="R638" s="53" t="s">
        <v>222</v>
      </c>
      <c r="S638" s="53" t="s">
        <v>989</v>
      </c>
      <c r="T638" s="412">
        <v>92.758834951456308</v>
      </c>
      <c r="U638" s="412">
        <v>93.097734627831727</v>
      </c>
      <c r="V638" s="412">
        <v>92.4</v>
      </c>
      <c r="W638" s="412">
        <v>73.42</v>
      </c>
      <c r="X638" s="412">
        <v>82.69</v>
      </c>
      <c r="Y638" s="412">
        <v>86.7</v>
      </c>
      <c r="Z638" s="413">
        <v>44.541369180000004</v>
      </c>
      <c r="AA638" s="413">
        <v>74.493762000000004</v>
      </c>
      <c r="AB638" s="413">
        <v>131.50730460000003</v>
      </c>
      <c r="AC638" s="411">
        <v>167.24623282000331</v>
      </c>
      <c r="AD638" s="411">
        <v>295.24755754263953</v>
      </c>
    </row>
    <row r="639" spans="1:30" ht="13.5" hidden="1" customHeight="1" outlineLevel="1">
      <c r="A639" s="414" t="s">
        <v>1725</v>
      </c>
      <c r="B639" s="31" t="s">
        <v>1699</v>
      </c>
      <c r="C639" s="31">
        <v>25</v>
      </c>
      <c r="D639" s="31">
        <v>4</v>
      </c>
      <c r="E639" s="31" t="s">
        <v>1722</v>
      </c>
      <c r="F639" s="53">
        <v>20</v>
      </c>
      <c r="G639" s="411">
        <v>1479.77</v>
      </c>
      <c r="H639" s="413">
        <v>24.12</v>
      </c>
      <c r="I639" s="413">
        <v>12.06</v>
      </c>
      <c r="J639" s="413">
        <v>34.571694374335124</v>
      </c>
      <c r="K639" s="413">
        <v>17.285847187167562</v>
      </c>
      <c r="L639" s="413">
        <v>42.832247971464923</v>
      </c>
      <c r="M639" s="413">
        <v>21.416123985732462</v>
      </c>
      <c r="N639" s="413">
        <v>55.939358795185747</v>
      </c>
      <c r="O639" s="413">
        <v>27.969679397592873</v>
      </c>
      <c r="P639" s="413">
        <v>384.8</v>
      </c>
      <c r="Q639" s="413">
        <v>192.4</v>
      </c>
      <c r="R639" s="53" t="s">
        <v>222</v>
      </c>
      <c r="S639" s="53" t="s">
        <v>989</v>
      </c>
      <c r="T639" s="412">
        <v>91.858999999999995</v>
      </c>
      <c r="U639" s="412">
        <v>92.57</v>
      </c>
      <c r="V639" s="412">
        <v>92.1</v>
      </c>
      <c r="W639" s="412">
        <v>66.55</v>
      </c>
      <c r="X639" s="412">
        <v>79.959999999999994</v>
      </c>
      <c r="Y639" s="412">
        <v>82.070241350612278</v>
      </c>
      <c r="Z639" s="413">
        <v>70.953464400000001</v>
      </c>
      <c r="AA639" s="413">
        <v>152.54994846</v>
      </c>
      <c r="AB639" s="413">
        <v>237.69410574</v>
      </c>
      <c r="AC639" s="411">
        <v>215</v>
      </c>
      <c r="AD639" s="411">
        <v>335</v>
      </c>
    </row>
    <row r="640" spans="1:30" ht="13.5" hidden="1" customHeight="1" outlineLevel="1">
      <c r="A640" s="414" t="s">
        <v>1726</v>
      </c>
      <c r="B640" s="31" t="s">
        <v>1699</v>
      </c>
      <c r="C640" s="31">
        <v>30</v>
      </c>
      <c r="D640" s="31">
        <v>4</v>
      </c>
      <c r="E640" s="31" t="s">
        <v>1724</v>
      </c>
      <c r="F640" s="53">
        <v>25</v>
      </c>
      <c r="G640" s="411">
        <v>1475.6497999999999</v>
      </c>
      <c r="H640" s="413">
        <v>28.347999999999999</v>
      </c>
      <c r="I640" s="413">
        <v>14.173999999999999</v>
      </c>
      <c r="J640" s="413">
        <v>42.24</v>
      </c>
      <c r="K640" s="413">
        <v>21.12</v>
      </c>
      <c r="L640" s="413">
        <v>54.82</v>
      </c>
      <c r="M640" s="413">
        <v>27.41</v>
      </c>
      <c r="N640" s="413">
        <v>69.52</v>
      </c>
      <c r="O640" s="413">
        <v>34.76</v>
      </c>
      <c r="P640" s="413">
        <v>461.58</v>
      </c>
      <c r="Q640" s="413">
        <v>230.79</v>
      </c>
      <c r="R640" s="53" t="s">
        <v>222</v>
      </c>
      <c r="S640" s="53" t="s">
        <v>194</v>
      </c>
      <c r="T640" s="412">
        <v>93.08</v>
      </c>
      <c r="U640" s="412">
        <v>93.31</v>
      </c>
      <c r="V640" s="412">
        <v>92.6</v>
      </c>
      <c r="W640" s="412">
        <v>67.819999999999993</v>
      </c>
      <c r="X640" s="412">
        <v>78.22</v>
      </c>
      <c r="Y640" s="412">
        <v>82.87</v>
      </c>
      <c r="Z640" s="413">
        <v>88.989067986000009</v>
      </c>
      <c r="AA640" s="413">
        <v>179.08160041502643</v>
      </c>
      <c r="AB640" s="413">
        <v>278.26881559222198</v>
      </c>
      <c r="AC640" s="411">
        <v>201.24</v>
      </c>
      <c r="AD640" s="411">
        <v>312.7</v>
      </c>
    </row>
    <row r="641" spans="1:30" ht="13.5" hidden="1" customHeight="1" outlineLevel="1">
      <c r="A641" s="414" t="s">
        <v>1727</v>
      </c>
      <c r="B641" s="31" t="s">
        <v>1699</v>
      </c>
      <c r="C641" s="31">
        <v>15</v>
      </c>
      <c r="D641" s="31">
        <v>6</v>
      </c>
      <c r="E641" s="31" t="s">
        <v>1722</v>
      </c>
      <c r="F641" s="53">
        <v>10</v>
      </c>
      <c r="G641" s="411">
        <v>989</v>
      </c>
      <c r="H641" s="413">
        <v>25.9</v>
      </c>
      <c r="I641" s="413">
        <v>12.95</v>
      </c>
      <c r="J641" s="413">
        <v>29.2</v>
      </c>
      <c r="K641" s="413">
        <v>14.6</v>
      </c>
      <c r="L641" s="413">
        <v>31.68</v>
      </c>
      <c r="M641" s="413">
        <v>15.84</v>
      </c>
      <c r="N641" s="413">
        <v>36.32</v>
      </c>
      <c r="O641" s="413">
        <v>18.16</v>
      </c>
      <c r="P641" s="413">
        <v>242</v>
      </c>
      <c r="Q641" s="413">
        <v>121</v>
      </c>
      <c r="R641" s="53" t="s">
        <v>210</v>
      </c>
      <c r="S641" s="53" t="s">
        <v>989</v>
      </c>
      <c r="T641" s="412">
        <v>86.242367906066534</v>
      </c>
      <c r="U641" s="412">
        <v>88.557534246575329</v>
      </c>
      <c r="V641" s="412">
        <v>89.1</v>
      </c>
      <c r="W641" s="412">
        <v>41.4</v>
      </c>
      <c r="X641" s="412">
        <v>55.8</v>
      </c>
      <c r="Y641" s="412">
        <v>64.5</v>
      </c>
      <c r="Z641" s="413">
        <v>72</v>
      </c>
      <c r="AA641" s="413">
        <v>159.12</v>
      </c>
      <c r="AB641" s="413">
        <v>242.64</v>
      </c>
      <c r="AC641" s="411">
        <v>221</v>
      </c>
      <c r="AD641" s="411">
        <v>337</v>
      </c>
    </row>
    <row r="642" spans="1:30" ht="13.5" hidden="1" customHeight="1" outlineLevel="1">
      <c r="A642" s="414" t="s">
        <v>1728</v>
      </c>
      <c r="B642" s="31" t="s">
        <v>1699</v>
      </c>
      <c r="C642" s="31">
        <v>20</v>
      </c>
      <c r="D642" s="31">
        <v>6</v>
      </c>
      <c r="E642" s="31" t="s">
        <v>1724</v>
      </c>
      <c r="F642" s="53">
        <v>15</v>
      </c>
      <c r="G642" s="411">
        <v>985</v>
      </c>
      <c r="H642" s="413">
        <v>26.12</v>
      </c>
      <c r="I642" s="413">
        <v>13.06</v>
      </c>
      <c r="J642" s="413">
        <v>33.1</v>
      </c>
      <c r="K642" s="413">
        <v>16.55</v>
      </c>
      <c r="L642" s="413">
        <v>39.9</v>
      </c>
      <c r="M642" s="413">
        <v>19.95</v>
      </c>
      <c r="N642" s="413">
        <v>48.22</v>
      </c>
      <c r="O642" s="413">
        <v>24.11</v>
      </c>
      <c r="P642" s="413">
        <v>322</v>
      </c>
      <c r="Q642" s="413">
        <v>161</v>
      </c>
      <c r="R642" s="53" t="s">
        <v>213</v>
      </c>
      <c r="S642" s="53" t="s">
        <v>989</v>
      </c>
      <c r="T642" s="412">
        <v>89.451700680272111</v>
      </c>
      <c r="U642" s="412">
        <v>90.436507936507937</v>
      </c>
      <c r="V642" s="412">
        <v>90.3</v>
      </c>
      <c r="W642" s="412">
        <v>53.2</v>
      </c>
      <c r="X642" s="412">
        <v>65.430000000000007</v>
      </c>
      <c r="Y642" s="412">
        <v>72.3</v>
      </c>
      <c r="Z642" s="413">
        <v>108.5</v>
      </c>
      <c r="AA642" s="413">
        <v>244.125</v>
      </c>
      <c r="AB642" s="413">
        <v>310.31</v>
      </c>
      <c r="AC642" s="411">
        <v>225</v>
      </c>
      <c r="AD642" s="411">
        <v>286</v>
      </c>
    </row>
    <row r="643" spans="1:30" ht="13.5" hidden="1" customHeight="1" outlineLevel="1">
      <c r="A643" s="414" t="s">
        <v>1737</v>
      </c>
      <c r="B643" s="31" t="s">
        <v>1699</v>
      </c>
      <c r="C643" s="31">
        <v>40</v>
      </c>
      <c r="D643" s="31">
        <v>2</v>
      </c>
      <c r="E643" s="31" t="s">
        <v>1738</v>
      </c>
      <c r="F643" s="53">
        <v>30</v>
      </c>
      <c r="G643" s="411">
        <v>2977</v>
      </c>
      <c r="H643" s="413">
        <v>35.6</v>
      </c>
      <c r="I643" s="413">
        <v>17.8</v>
      </c>
      <c r="J643" s="413">
        <v>51.2</v>
      </c>
      <c r="K643" s="413">
        <v>25.6</v>
      </c>
      <c r="L643" s="413">
        <v>63</v>
      </c>
      <c r="M643" s="413">
        <v>31.5</v>
      </c>
      <c r="N643" s="413">
        <v>79.8</v>
      </c>
      <c r="O643" s="413">
        <v>39.9</v>
      </c>
      <c r="P643" s="413">
        <v>586</v>
      </c>
      <c r="Q643" s="413">
        <v>293</v>
      </c>
      <c r="R643" s="53" t="s">
        <v>222</v>
      </c>
      <c r="S643" s="53" t="s">
        <v>989</v>
      </c>
      <c r="T643" s="412">
        <v>92.407610993657514</v>
      </c>
      <c r="U643" s="412">
        <v>92.898097251585625</v>
      </c>
      <c r="V643" s="412">
        <v>92.8</v>
      </c>
      <c r="W643" s="412">
        <v>74.739999999999995</v>
      </c>
      <c r="X643" s="412">
        <v>83.46</v>
      </c>
      <c r="Y643" s="412">
        <v>87.01</v>
      </c>
      <c r="Z643" s="413">
        <v>53</v>
      </c>
      <c r="AA643" s="413">
        <v>106</v>
      </c>
      <c r="AB643" s="413">
        <v>186.03</v>
      </c>
      <c r="AC643" s="411">
        <v>200</v>
      </c>
      <c r="AD643" s="411">
        <v>351</v>
      </c>
    </row>
    <row r="644" spans="1:30" ht="13.5" hidden="1" customHeight="1" outlineLevel="1">
      <c r="A644" s="414" t="s">
        <v>1739</v>
      </c>
      <c r="B644" s="31" t="s">
        <v>1699</v>
      </c>
      <c r="C644" s="31">
        <v>50</v>
      </c>
      <c r="D644" s="31">
        <v>2</v>
      </c>
      <c r="E644" s="31" t="s">
        <v>1740</v>
      </c>
      <c r="F644" s="53">
        <v>40</v>
      </c>
      <c r="G644" s="411">
        <v>2968</v>
      </c>
      <c r="H644" s="413">
        <v>55.8</v>
      </c>
      <c r="I644" s="413">
        <v>27.9</v>
      </c>
      <c r="J644" s="413">
        <v>72.400000000000006</v>
      </c>
      <c r="K644" s="413">
        <v>36.200000000000003</v>
      </c>
      <c r="L644" s="413">
        <v>89.4</v>
      </c>
      <c r="M644" s="413">
        <v>44.7</v>
      </c>
      <c r="N644" s="413">
        <v>109.6</v>
      </c>
      <c r="O644" s="413">
        <v>54.8</v>
      </c>
      <c r="P644" s="413">
        <v>672</v>
      </c>
      <c r="Q644" s="413">
        <v>336</v>
      </c>
      <c r="R644" s="53" t="s">
        <v>231</v>
      </c>
      <c r="S644" s="53" t="s">
        <v>194</v>
      </c>
      <c r="T644" s="412">
        <v>93.51892064846416</v>
      </c>
      <c r="U644" s="412">
        <v>93.817448805460742</v>
      </c>
      <c r="V644" s="412">
        <v>93.3</v>
      </c>
      <c r="W644" s="412">
        <v>70.8</v>
      </c>
      <c r="X644" s="412">
        <v>81.900000000000006</v>
      </c>
      <c r="Y644" s="412">
        <v>87.2</v>
      </c>
      <c r="Z644" s="413">
        <v>70.900000000000006</v>
      </c>
      <c r="AA644" s="413">
        <v>127.62000000000002</v>
      </c>
      <c r="AB644" s="413">
        <v>202.065</v>
      </c>
      <c r="AC644" s="411">
        <v>180</v>
      </c>
      <c r="AD644" s="411">
        <v>285</v>
      </c>
    </row>
    <row r="645" spans="1:30" ht="13.5" hidden="1" customHeight="1" outlineLevel="1">
      <c r="A645" s="414" t="s">
        <v>1741</v>
      </c>
      <c r="B645" s="31" t="s">
        <v>1699</v>
      </c>
      <c r="C645" s="31">
        <v>40</v>
      </c>
      <c r="D645" s="31">
        <v>4</v>
      </c>
      <c r="E645" s="31" t="s">
        <v>1738</v>
      </c>
      <c r="F645" s="53">
        <v>30</v>
      </c>
      <c r="G645" s="411">
        <v>1487</v>
      </c>
      <c r="H645" s="413">
        <v>33.200000000000003</v>
      </c>
      <c r="I645" s="413">
        <v>16.600000000000001</v>
      </c>
      <c r="J645" s="413">
        <v>49</v>
      </c>
      <c r="K645" s="413">
        <v>24.5</v>
      </c>
      <c r="L645" s="413">
        <v>63.4</v>
      </c>
      <c r="M645" s="413">
        <v>31.7</v>
      </c>
      <c r="N645" s="413">
        <v>79.8</v>
      </c>
      <c r="O645" s="413">
        <v>39.9</v>
      </c>
      <c r="P645" s="413">
        <v>675</v>
      </c>
      <c r="Q645" s="413">
        <v>337.5</v>
      </c>
      <c r="R645" s="53" t="s">
        <v>213</v>
      </c>
      <c r="S645" s="53" t="s">
        <v>194</v>
      </c>
      <c r="T645" s="412">
        <v>92.902105263157907</v>
      </c>
      <c r="U645" s="412">
        <v>93.293684210526322</v>
      </c>
      <c r="V645" s="412">
        <v>93</v>
      </c>
      <c r="W645" s="412">
        <v>69.400000000000006</v>
      </c>
      <c r="X645" s="412">
        <v>80.099999999999994</v>
      </c>
      <c r="Y645" s="412">
        <v>85.1</v>
      </c>
      <c r="Z645" s="413">
        <v>105.99</v>
      </c>
      <c r="AA645" s="413">
        <v>198.11</v>
      </c>
      <c r="AB645" s="413">
        <v>342.89</v>
      </c>
      <c r="AC645" s="411">
        <v>187</v>
      </c>
      <c r="AD645" s="411">
        <v>324</v>
      </c>
    </row>
    <row r="646" spans="1:30" ht="13.5" hidden="1" customHeight="1" outlineLevel="1">
      <c r="A646" s="414" t="s">
        <v>1742</v>
      </c>
      <c r="B646" s="31" t="s">
        <v>1699</v>
      </c>
      <c r="C646" s="31">
        <v>50</v>
      </c>
      <c r="D646" s="31">
        <v>4</v>
      </c>
      <c r="E646" s="31" t="s">
        <v>1740</v>
      </c>
      <c r="F646" s="53">
        <v>40</v>
      </c>
      <c r="G646" s="411">
        <v>1485</v>
      </c>
      <c r="H646" s="413">
        <v>39</v>
      </c>
      <c r="I646" s="413">
        <v>19.5</v>
      </c>
      <c r="J646" s="413">
        <v>61.8</v>
      </c>
      <c r="K646" s="413">
        <v>30.9</v>
      </c>
      <c r="L646" s="413">
        <v>81.8</v>
      </c>
      <c r="M646" s="413">
        <v>40.9</v>
      </c>
      <c r="N646" s="413">
        <v>104.4</v>
      </c>
      <c r="O646" s="413">
        <v>52.2</v>
      </c>
      <c r="P646" s="413">
        <v>953.8</v>
      </c>
      <c r="Q646" s="413">
        <v>476.9</v>
      </c>
      <c r="R646" s="53" t="s">
        <v>210</v>
      </c>
      <c r="S646" s="53" t="s">
        <v>989</v>
      </c>
      <c r="T646" s="412">
        <v>93.696842105263158</v>
      </c>
      <c r="U646" s="412">
        <v>93.893684210526317</v>
      </c>
      <c r="V646" s="412">
        <v>93.5</v>
      </c>
      <c r="W646" s="412">
        <v>73.3</v>
      </c>
      <c r="X646" s="412">
        <v>82.7</v>
      </c>
      <c r="Y646" s="412">
        <v>86.8</v>
      </c>
      <c r="Z646" s="413">
        <v>141.54</v>
      </c>
      <c r="AA646" s="413">
        <v>335.37</v>
      </c>
      <c r="AB646" s="413">
        <v>584.44000000000005</v>
      </c>
      <c r="AC646" s="411">
        <v>237</v>
      </c>
      <c r="AD646" s="411">
        <v>413</v>
      </c>
    </row>
    <row r="647" spans="1:30" ht="13.5" hidden="1" customHeight="1" outlineLevel="1">
      <c r="A647" s="414" t="s">
        <v>1743</v>
      </c>
      <c r="B647" s="31" t="s">
        <v>1699</v>
      </c>
      <c r="C647" s="31">
        <v>25</v>
      </c>
      <c r="D647" s="31">
        <v>6</v>
      </c>
      <c r="E647" s="31" t="s">
        <v>1738</v>
      </c>
      <c r="F647" s="53">
        <v>20</v>
      </c>
      <c r="G647" s="411">
        <v>989</v>
      </c>
      <c r="H647" s="413">
        <v>36.6</v>
      </c>
      <c r="I647" s="413">
        <v>18.3</v>
      </c>
      <c r="J647" s="413">
        <v>41.642038216560508</v>
      </c>
      <c r="K647" s="413">
        <v>20.821019108280254</v>
      </c>
      <c r="L647" s="413">
        <v>55.164968152866244</v>
      </c>
      <c r="M647" s="413">
        <v>27.582484076433122</v>
      </c>
      <c r="N647" s="413">
        <v>65.682802547770706</v>
      </c>
      <c r="O647" s="413">
        <v>32.841401273885353</v>
      </c>
      <c r="P647" s="413">
        <v>379.45962417470793</v>
      </c>
      <c r="Q647" s="413">
        <v>189.72981208735396</v>
      </c>
      <c r="R647" s="53" t="s">
        <v>222</v>
      </c>
      <c r="S647" s="53" t="s">
        <v>194</v>
      </c>
      <c r="T647" s="412">
        <v>89.922413793103459</v>
      </c>
      <c r="U647" s="412">
        <v>91.2</v>
      </c>
      <c r="V647" s="412">
        <v>91.2</v>
      </c>
      <c r="W647" s="412">
        <v>50.396499999999996</v>
      </c>
      <c r="X647" s="412">
        <v>63.205999999999989</v>
      </c>
      <c r="Y647" s="412">
        <v>70.779499999999999</v>
      </c>
      <c r="Z647" s="413">
        <v>106.28268420000001</v>
      </c>
      <c r="AA647" s="413">
        <v>240.61558882199998</v>
      </c>
      <c r="AB647" s="413">
        <v>305.72475944640001</v>
      </c>
      <c r="AC647" s="411">
        <v>226.39208882720331</v>
      </c>
      <c r="AD647" s="411">
        <v>287.65246356696736</v>
      </c>
    </row>
    <row r="648" spans="1:30" ht="13.5" hidden="1" customHeight="1" outlineLevel="1">
      <c r="A648" s="414" t="s">
        <v>1744</v>
      </c>
      <c r="B648" s="31" t="s">
        <v>1699</v>
      </c>
      <c r="C648" s="31">
        <v>30</v>
      </c>
      <c r="D648" s="31">
        <v>6</v>
      </c>
      <c r="E648" s="31" t="s">
        <v>1740</v>
      </c>
      <c r="F648" s="53">
        <v>25</v>
      </c>
      <c r="G648" s="411">
        <v>988</v>
      </c>
      <c r="H648" s="413">
        <v>40.596342857142851</v>
      </c>
      <c r="I648" s="413">
        <v>20.298171428571425</v>
      </c>
      <c r="J648" s="413">
        <v>57.368681318681325</v>
      </c>
      <c r="K648" s="413">
        <v>28.684340659340663</v>
      </c>
      <c r="L648" s="413">
        <v>68.275274725274741</v>
      </c>
      <c r="M648" s="413">
        <v>34.137637362637371</v>
      </c>
      <c r="N648" s="413">
        <v>81.777637362637378</v>
      </c>
      <c r="O648" s="413">
        <v>40.888818681318689</v>
      </c>
      <c r="P648" s="413">
        <v>465.96320000000003</v>
      </c>
      <c r="Q648" s="413">
        <v>232.98160000000001</v>
      </c>
      <c r="R648" s="53" t="s">
        <v>222</v>
      </c>
      <c r="S648" s="53" t="s">
        <v>194</v>
      </c>
      <c r="T648" s="412">
        <v>90.913719185423375</v>
      </c>
      <c r="U648" s="412">
        <v>91.837599142550914</v>
      </c>
      <c r="V648" s="412">
        <v>91.7</v>
      </c>
      <c r="W648" s="412">
        <v>50.670731707317074</v>
      </c>
      <c r="X648" s="412">
        <v>63.201219512195117</v>
      </c>
      <c r="Y648" s="412">
        <v>70.426829268292693</v>
      </c>
      <c r="Z648" s="413">
        <v>132.98242860000002</v>
      </c>
      <c r="AA648" s="413">
        <v>249.48521440920001</v>
      </c>
      <c r="AB648" s="413">
        <v>342.14970135359999</v>
      </c>
      <c r="AC648" s="411">
        <v>187.60765391014974</v>
      </c>
      <c r="AD648" s="411">
        <v>257.28940654464776</v>
      </c>
    </row>
    <row r="649" spans="1:30" ht="13.5" hidden="1" customHeight="1" outlineLevel="1">
      <c r="A649" s="414" t="s">
        <v>1745</v>
      </c>
      <c r="B649" s="31" t="s">
        <v>1699</v>
      </c>
      <c r="C649" s="31">
        <v>60</v>
      </c>
      <c r="D649" s="31">
        <v>2</v>
      </c>
      <c r="E649" s="31" t="s">
        <v>1746</v>
      </c>
      <c r="F649" s="53">
        <v>50</v>
      </c>
      <c r="G649" s="411">
        <v>2976.32</v>
      </c>
      <c r="H649" s="413">
        <v>37.340000000000003</v>
      </c>
      <c r="I649" s="413">
        <v>18.670000000000002</v>
      </c>
      <c r="J649" s="413">
        <v>68.52</v>
      </c>
      <c r="K649" s="413">
        <v>34.26</v>
      </c>
      <c r="L649" s="413">
        <v>95.56</v>
      </c>
      <c r="M649" s="413">
        <v>47.78</v>
      </c>
      <c r="N649" s="413">
        <v>125.02</v>
      </c>
      <c r="O649" s="413">
        <v>62.51</v>
      </c>
      <c r="P649" s="413">
        <v>910.12</v>
      </c>
      <c r="Q649" s="413">
        <v>455.06</v>
      </c>
      <c r="R649" s="53" t="s">
        <v>222</v>
      </c>
      <c r="S649" s="53" t="s">
        <v>194</v>
      </c>
      <c r="T649" s="412">
        <v>93.626999999999995</v>
      </c>
      <c r="U649" s="412">
        <v>93.97</v>
      </c>
      <c r="V649" s="412">
        <v>93.7</v>
      </c>
      <c r="W649" s="412">
        <v>82.31</v>
      </c>
      <c r="X649" s="412">
        <v>88.22</v>
      </c>
      <c r="Y649" s="412">
        <v>90.16</v>
      </c>
      <c r="Z649" s="413">
        <v>88.212415199999995</v>
      </c>
      <c r="AA649" s="413">
        <v>141.31628915039997</v>
      </c>
      <c r="AB649" s="413">
        <v>279.09526045127996</v>
      </c>
      <c r="AC649" s="411">
        <v>160.19999999999999</v>
      </c>
      <c r="AD649" s="411">
        <v>316.39</v>
      </c>
    </row>
    <row r="650" spans="1:30" ht="13.5" hidden="1" customHeight="1" outlineLevel="1">
      <c r="A650" s="414" t="s">
        <v>1747</v>
      </c>
      <c r="B650" s="31" t="s">
        <v>1699</v>
      </c>
      <c r="C650" s="31">
        <v>75</v>
      </c>
      <c r="D650" s="31">
        <v>2</v>
      </c>
      <c r="E650" s="31" t="s">
        <v>1748</v>
      </c>
      <c r="F650" s="53">
        <v>60</v>
      </c>
      <c r="G650" s="411">
        <v>2976.45</v>
      </c>
      <c r="H650" s="413">
        <v>47.2</v>
      </c>
      <c r="I650" s="413">
        <v>23.6</v>
      </c>
      <c r="J650" s="413">
        <v>83.519800000000004</v>
      </c>
      <c r="K650" s="413">
        <v>41.759900000000002</v>
      </c>
      <c r="L650" s="413">
        <v>117.2</v>
      </c>
      <c r="M650" s="413">
        <v>58.6</v>
      </c>
      <c r="N650" s="413">
        <v>151.4</v>
      </c>
      <c r="O650" s="413">
        <v>75.7</v>
      </c>
      <c r="P650" s="413">
        <v>1152</v>
      </c>
      <c r="Q650" s="413">
        <v>576</v>
      </c>
      <c r="R650" s="53" t="s">
        <v>222</v>
      </c>
      <c r="S650" s="53" t="s">
        <v>989</v>
      </c>
      <c r="T650" s="412">
        <v>94.009867730421988</v>
      </c>
      <c r="U650" s="412">
        <v>94.217090069284055</v>
      </c>
      <c r="V650" s="412">
        <v>94</v>
      </c>
      <c r="W650" s="412">
        <v>83</v>
      </c>
      <c r="X650" s="412">
        <v>89</v>
      </c>
      <c r="Y650" s="412">
        <v>90.5</v>
      </c>
      <c r="Z650" s="413">
        <v>106.6</v>
      </c>
      <c r="AA650" s="413">
        <v>182.28599999999997</v>
      </c>
      <c r="AB650" s="413">
        <v>373.1</v>
      </c>
      <c r="AC650" s="411">
        <v>171</v>
      </c>
      <c r="AD650" s="411">
        <v>350</v>
      </c>
    </row>
    <row r="651" spans="1:30" ht="13.5" hidden="1" customHeight="1" outlineLevel="1">
      <c r="A651" s="414" t="s">
        <v>1749</v>
      </c>
      <c r="B651" s="31" t="s">
        <v>1699</v>
      </c>
      <c r="C651" s="31">
        <v>60</v>
      </c>
      <c r="D651" s="31">
        <v>4</v>
      </c>
      <c r="E651" s="31" t="s">
        <v>1746</v>
      </c>
      <c r="F651" s="53">
        <v>50</v>
      </c>
      <c r="G651" s="411">
        <v>1486</v>
      </c>
      <c r="H651" s="413">
        <v>53</v>
      </c>
      <c r="I651" s="413">
        <v>26.5</v>
      </c>
      <c r="J651" s="413">
        <v>80.599999999999994</v>
      </c>
      <c r="K651" s="413">
        <v>40.299999999999997</v>
      </c>
      <c r="L651" s="413">
        <v>105.6</v>
      </c>
      <c r="M651" s="413">
        <v>52.8</v>
      </c>
      <c r="N651" s="413">
        <v>134</v>
      </c>
      <c r="O651" s="413">
        <v>67</v>
      </c>
      <c r="P651" s="413">
        <v>970.4</v>
      </c>
      <c r="Q651" s="413">
        <v>485.2</v>
      </c>
      <c r="R651" s="53" t="s">
        <v>222</v>
      </c>
      <c r="S651" s="53" t="s">
        <v>989</v>
      </c>
      <c r="T651" s="412">
        <v>94</v>
      </c>
      <c r="U651" s="412">
        <v>94.3</v>
      </c>
      <c r="V651" s="412">
        <v>93.9</v>
      </c>
      <c r="W651" s="412">
        <v>70.099999999999994</v>
      </c>
      <c r="X651" s="412">
        <v>80.099999999999994</v>
      </c>
      <c r="Y651" s="412">
        <v>84.5</v>
      </c>
      <c r="Z651" s="413">
        <v>176.72</v>
      </c>
      <c r="AA651" s="413">
        <v>420.56</v>
      </c>
      <c r="AB651" s="413">
        <v>534.14</v>
      </c>
      <c r="AC651" s="411">
        <v>238</v>
      </c>
      <c r="AD651" s="411">
        <v>302</v>
      </c>
    </row>
    <row r="652" spans="1:30" ht="13.5" hidden="1" customHeight="1" outlineLevel="1">
      <c r="A652" s="414" t="s">
        <v>1750</v>
      </c>
      <c r="B652" s="31" t="s">
        <v>1699</v>
      </c>
      <c r="C652" s="31">
        <v>75</v>
      </c>
      <c r="D652" s="31">
        <v>4</v>
      </c>
      <c r="E652" s="31" t="s">
        <v>1748</v>
      </c>
      <c r="F652" s="53">
        <v>60</v>
      </c>
      <c r="G652" s="411">
        <v>1486</v>
      </c>
      <c r="H652" s="413">
        <v>58.2</v>
      </c>
      <c r="I652" s="413">
        <v>29.1</v>
      </c>
      <c r="J652" s="413">
        <v>93.96</v>
      </c>
      <c r="K652" s="413">
        <v>46.98</v>
      </c>
      <c r="L652" s="413">
        <v>125.4</v>
      </c>
      <c r="M652" s="413">
        <v>62.7</v>
      </c>
      <c r="N652" s="413">
        <v>163</v>
      </c>
      <c r="O652" s="413">
        <v>81.5</v>
      </c>
      <c r="P652" s="413">
        <v>1170</v>
      </c>
      <c r="Q652" s="413">
        <v>585</v>
      </c>
      <c r="R652" s="53" t="s">
        <v>222</v>
      </c>
      <c r="S652" s="53" t="s">
        <v>989</v>
      </c>
      <c r="T652" s="412">
        <v>94.1</v>
      </c>
      <c r="U652" s="412">
        <v>94.6</v>
      </c>
      <c r="V652" s="412">
        <v>94.2</v>
      </c>
      <c r="W652" s="412">
        <v>73</v>
      </c>
      <c r="X652" s="412">
        <v>81.7</v>
      </c>
      <c r="Y652" s="412">
        <v>84</v>
      </c>
      <c r="Z652" s="413">
        <v>213.3</v>
      </c>
      <c r="AA652" s="413">
        <v>494.83</v>
      </c>
      <c r="AB652" s="413">
        <v>635.34</v>
      </c>
      <c r="AC652" s="411">
        <v>238</v>
      </c>
      <c r="AD652" s="411">
        <v>148</v>
      </c>
    </row>
    <row r="653" spans="1:30" ht="13.5" hidden="1" customHeight="1" outlineLevel="1">
      <c r="A653" s="414" t="s">
        <v>1751</v>
      </c>
      <c r="B653" s="31" t="s">
        <v>1699</v>
      </c>
      <c r="C653" s="31">
        <v>40</v>
      </c>
      <c r="D653" s="31">
        <v>6</v>
      </c>
      <c r="E653" s="31" t="s">
        <v>1746</v>
      </c>
      <c r="F653" s="53">
        <v>30</v>
      </c>
      <c r="G653" s="411">
        <v>989</v>
      </c>
      <c r="H653" s="413">
        <v>32</v>
      </c>
      <c r="I653" s="413">
        <v>16</v>
      </c>
      <c r="J653" s="413">
        <v>50.8</v>
      </c>
      <c r="K653" s="413">
        <v>25.4</v>
      </c>
      <c r="L653" s="413">
        <v>65.48</v>
      </c>
      <c r="M653" s="413">
        <v>32.74</v>
      </c>
      <c r="N653" s="413">
        <v>80.8</v>
      </c>
      <c r="O653" s="413">
        <v>40.4</v>
      </c>
      <c r="P653" s="413">
        <v>540</v>
      </c>
      <c r="Q653" s="413">
        <v>270</v>
      </c>
      <c r="R653" s="53" t="s">
        <v>231</v>
      </c>
      <c r="S653" s="53" t="s">
        <v>194</v>
      </c>
      <c r="T653" s="412">
        <v>91.337411962577534</v>
      </c>
      <c r="U653" s="412">
        <v>92.306612004625251</v>
      </c>
      <c r="V653" s="412">
        <v>92.2</v>
      </c>
      <c r="W653" s="412">
        <v>67.400000000000006</v>
      </c>
      <c r="X653" s="412">
        <v>77.7</v>
      </c>
      <c r="Y653" s="412">
        <v>84.1</v>
      </c>
      <c r="Z653" s="413">
        <v>216.05</v>
      </c>
      <c r="AA653" s="413">
        <v>535.80399999999997</v>
      </c>
      <c r="AB653" s="413">
        <v>555.24850000000004</v>
      </c>
      <c r="AC653" s="411">
        <v>248</v>
      </c>
      <c r="AD653" s="411">
        <v>257</v>
      </c>
    </row>
    <row r="654" spans="1:30" ht="13.5" hidden="1" customHeight="1" outlineLevel="1">
      <c r="A654" s="414" t="s">
        <v>1752</v>
      </c>
      <c r="B654" s="31" t="s">
        <v>1699</v>
      </c>
      <c r="C654" s="31">
        <v>50</v>
      </c>
      <c r="D654" s="31">
        <v>6</v>
      </c>
      <c r="E654" s="31" t="s">
        <v>1748</v>
      </c>
      <c r="F654" s="53">
        <v>40</v>
      </c>
      <c r="G654" s="411">
        <v>989</v>
      </c>
      <c r="H654" s="413">
        <v>94</v>
      </c>
      <c r="I654" s="413">
        <v>47</v>
      </c>
      <c r="J654" s="413">
        <v>76.2</v>
      </c>
      <c r="K654" s="413">
        <v>38.1</v>
      </c>
      <c r="L654" s="413">
        <v>95.6</v>
      </c>
      <c r="M654" s="413">
        <v>47.8</v>
      </c>
      <c r="N654" s="413">
        <v>109.4</v>
      </c>
      <c r="O654" s="413">
        <v>54.7</v>
      </c>
      <c r="P654" s="413">
        <v>728</v>
      </c>
      <c r="Q654" s="413">
        <v>364</v>
      </c>
      <c r="R654" s="53" t="s">
        <v>222</v>
      </c>
      <c r="S654" s="53" t="s">
        <v>194</v>
      </c>
      <c r="T654" s="412">
        <v>93.097030752916226</v>
      </c>
      <c r="U654" s="412">
        <v>93.29406150583246</v>
      </c>
      <c r="V654" s="412">
        <v>92.9</v>
      </c>
      <c r="W654" s="412">
        <v>59.7</v>
      </c>
      <c r="X654" s="412">
        <v>71.400000000000006</v>
      </c>
      <c r="Y654" s="412">
        <v>82.6</v>
      </c>
      <c r="Z654" s="413">
        <v>288.2</v>
      </c>
      <c r="AA654" s="413">
        <v>619.63</v>
      </c>
      <c r="AB654" s="413">
        <v>714.73599999999988</v>
      </c>
      <c r="AC654" s="411">
        <v>215</v>
      </c>
      <c r="AD654" s="411">
        <v>248</v>
      </c>
    </row>
    <row r="655" spans="1:30" ht="13.5" hidden="1" customHeight="1" outlineLevel="1">
      <c r="A655" s="414" t="s">
        <v>1753</v>
      </c>
      <c r="B655" s="31" t="s">
        <v>1699</v>
      </c>
      <c r="C655" s="31">
        <v>100</v>
      </c>
      <c r="D655" s="31">
        <v>2</v>
      </c>
      <c r="E655" s="31" t="s">
        <v>1754</v>
      </c>
      <c r="F655" s="53">
        <v>75</v>
      </c>
      <c r="G655" s="411">
        <v>2976</v>
      </c>
      <c r="H655" s="413">
        <v>40.9</v>
      </c>
      <c r="I655" s="413">
        <v>20.45</v>
      </c>
      <c r="J655" s="413">
        <v>97.990729079266956</v>
      </c>
      <c r="K655" s="413">
        <v>48.995364539633478</v>
      </c>
      <c r="L655" s="413">
        <v>138.84566129388386</v>
      </c>
      <c r="M655" s="413">
        <v>69.422830646941932</v>
      </c>
      <c r="N655" s="413">
        <v>182.8</v>
      </c>
      <c r="O655" s="413">
        <v>91.4</v>
      </c>
      <c r="P655" s="413">
        <v>1454.5</v>
      </c>
      <c r="Q655" s="413">
        <v>727.25</v>
      </c>
      <c r="R655" s="53" t="s">
        <v>222</v>
      </c>
      <c r="S655" s="53" t="s">
        <v>989</v>
      </c>
      <c r="T655" s="412">
        <v>94.11</v>
      </c>
      <c r="U655" s="412">
        <v>89.71</v>
      </c>
      <c r="V655" s="412">
        <v>94.3</v>
      </c>
      <c r="W655" s="412">
        <v>85.15</v>
      </c>
      <c r="X655" s="412">
        <v>89.72</v>
      </c>
      <c r="Y655" s="412">
        <v>91.1</v>
      </c>
      <c r="Z655" s="413">
        <v>130.0690587</v>
      </c>
      <c r="AA655" s="413">
        <v>228.83049497091002</v>
      </c>
      <c r="AB655" s="413">
        <v>440.33579132298001</v>
      </c>
      <c r="AC655" s="411">
        <v>175.93</v>
      </c>
      <c r="AD655" s="411">
        <v>338.54</v>
      </c>
    </row>
    <row r="656" spans="1:30" ht="13.5" hidden="1" customHeight="1" outlineLevel="1">
      <c r="A656" s="414" t="s">
        <v>1755</v>
      </c>
      <c r="B656" s="31" t="s">
        <v>1699</v>
      </c>
      <c r="C656" s="31">
        <v>100</v>
      </c>
      <c r="D656" s="31">
        <v>4</v>
      </c>
      <c r="E656" s="31" t="s">
        <v>1754</v>
      </c>
      <c r="F656" s="53">
        <v>75</v>
      </c>
      <c r="G656" s="411">
        <v>1489</v>
      </c>
      <c r="H656" s="413">
        <v>68</v>
      </c>
      <c r="I656" s="413">
        <v>34</v>
      </c>
      <c r="J656" s="413">
        <v>111.7</v>
      </c>
      <c r="K656" s="413">
        <v>55.85</v>
      </c>
      <c r="L656" s="413">
        <v>150</v>
      </c>
      <c r="M656" s="413">
        <v>75</v>
      </c>
      <c r="N656" s="413">
        <v>196</v>
      </c>
      <c r="O656" s="413">
        <v>98</v>
      </c>
      <c r="P656" s="413">
        <v>1480</v>
      </c>
      <c r="Q656" s="413">
        <v>740</v>
      </c>
      <c r="R656" s="53" t="s">
        <v>222</v>
      </c>
      <c r="S656" s="53" t="s">
        <v>989</v>
      </c>
      <c r="T656" s="412">
        <v>94.9</v>
      </c>
      <c r="U656" s="412">
        <v>95.1</v>
      </c>
      <c r="V656" s="412">
        <v>94.6</v>
      </c>
      <c r="W656" s="412">
        <v>74.3</v>
      </c>
      <c r="X656" s="412">
        <v>82.7</v>
      </c>
      <c r="Y656" s="412">
        <v>84.9</v>
      </c>
      <c r="Z656" s="413">
        <v>260.2</v>
      </c>
      <c r="AA656" s="413">
        <v>736.6</v>
      </c>
      <c r="AB656" s="413">
        <v>800.99</v>
      </c>
      <c r="AC656" s="411">
        <v>226</v>
      </c>
      <c r="AD656" s="411">
        <v>303</v>
      </c>
    </row>
    <row r="657" spans="1:30" ht="13.5" hidden="1" customHeight="1" outlineLevel="1">
      <c r="A657" s="414" t="s">
        <v>1756</v>
      </c>
      <c r="B657" s="31" t="s">
        <v>1699</v>
      </c>
      <c r="C657" s="31">
        <v>60</v>
      </c>
      <c r="D657" s="31">
        <v>6</v>
      </c>
      <c r="E657" s="31" t="s">
        <v>1757</v>
      </c>
      <c r="F657" s="53">
        <v>50</v>
      </c>
      <c r="G657" s="411">
        <v>989</v>
      </c>
      <c r="H657" s="413">
        <v>70</v>
      </c>
      <c r="I657" s="413">
        <v>35</v>
      </c>
      <c r="J657" s="413">
        <v>94.52</v>
      </c>
      <c r="K657" s="413">
        <v>47.26</v>
      </c>
      <c r="L657" s="413">
        <v>117.96</v>
      </c>
      <c r="M657" s="413">
        <v>58.98</v>
      </c>
      <c r="N657" s="413">
        <v>145.4</v>
      </c>
      <c r="O657" s="413">
        <v>72.7</v>
      </c>
      <c r="P657" s="413">
        <v>946</v>
      </c>
      <c r="Q657" s="413">
        <v>473</v>
      </c>
      <c r="R657" s="53" t="s">
        <v>222</v>
      </c>
      <c r="S657" s="53" t="s">
        <v>194</v>
      </c>
      <c r="T657" s="412">
        <v>93.086708595387833</v>
      </c>
      <c r="U657" s="412">
        <v>93.576226415094339</v>
      </c>
      <c r="V657" s="412">
        <v>93.4</v>
      </c>
      <c r="W657" s="412">
        <v>60</v>
      </c>
      <c r="X657" s="412">
        <v>71.599999999999994</v>
      </c>
      <c r="Y657" s="412">
        <v>77.5</v>
      </c>
      <c r="Z657" s="413">
        <v>360.14</v>
      </c>
      <c r="AA657" s="413">
        <v>954.37099999999987</v>
      </c>
      <c r="AB657" s="413">
        <v>921.95839999999998</v>
      </c>
      <c r="AC657" s="411">
        <v>265</v>
      </c>
      <c r="AD657" s="411">
        <v>256</v>
      </c>
    </row>
    <row r="658" spans="1:30" ht="13.5" hidden="1" customHeight="1" outlineLevel="1">
      <c r="A658" s="414" t="s">
        <v>1758</v>
      </c>
      <c r="B658" s="31" t="s">
        <v>1699</v>
      </c>
      <c r="C658" s="31">
        <v>75</v>
      </c>
      <c r="D658" s="31">
        <v>6</v>
      </c>
      <c r="E658" s="31" t="s">
        <v>1754</v>
      </c>
      <c r="F658" s="53">
        <v>60</v>
      </c>
      <c r="G658" s="411">
        <v>988</v>
      </c>
      <c r="H658" s="413">
        <v>84.8</v>
      </c>
      <c r="I658" s="413">
        <v>42.4</v>
      </c>
      <c r="J658" s="413">
        <v>113.9</v>
      </c>
      <c r="K658" s="413">
        <v>56.95</v>
      </c>
      <c r="L658" s="413">
        <v>141.86000000000001</v>
      </c>
      <c r="M658" s="413">
        <v>70.930000000000007</v>
      </c>
      <c r="N658" s="413">
        <v>174.8</v>
      </c>
      <c r="O658" s="413">
        <v>87.4</v>
      </c>
      <c r="P658" s="413">
        <v>1180</v>
      </c>
      <c r="Q658" s="413">
        <v>590</v>
      </c>
      <c r="R658" s="53" t="s">
        <v>222</v>
      </c>
      <c r="S658" s="53" t="s">
        <v>989</v>
      </c>
      <c r="T658" s="412">
        <v>93.107274644175021</v>
      </c>
      <c r="U658" s="412">
        <v>93.798787559304174</v>
      </c>
      <c r="V658" s="412">
        <v>93.7</v>
      </c>
      <c r="W658" s="412">
        <v>60.2</v>
      </c>
      <c r="X658" s="412">
        <v>71.94</v>
      </c>
      <c r="Y658" s="412">
        <v>77.900000000000006</v>
      </c>
      <c r="Z658" s="413">
        <v>432.4</v>
      </c>
      <c r="AA658" s="413">
        <v>1266.932</v>
      </c>
      <c r="AB658" s="413">
        <v>1266.932</v>
      </c>
      <c r="AC658" s="411">
        <v>293</v>
      </c>
      <c r="AD658" s="411">
        <v>293</v>
      </c>
    </row>
    <row r="659" spans="1:30" ht="13.5" hidden="1" customHeight="1" outlineLevel="1">
      <c r="A659" s="414" t="s">
        <v>1759</v>
      </c>
      <c r="B659" s="31" t="s">
        <v>1699</v>
      </c>
      <c r="C659" s="31">
        <v>125</v>
      </c>
      <c r="D659" s="31">
        <v>4</v>
      </c>
      <c r="E659" s="31" t="s">
        <v>1760</v>
      </c>
      <c r="F659" s="53">
        <v>100</v>
      </c>
      <c r="G659" s="411">
        <v>1490</v>
      </c>
      <c r="H659" s="413"/>
      <c r="I659" s="413">
        <v>53.4</v>
      </c>
      <c r="J659" s="413"/>
      <c r="K659" s="413">
        <v>78.7</v>
      </c>
      <c r="L659" s="413"/>
      <c r="M659" s="413">
        <v>106.1</v>
      </c>
      <c r="N659" s="413"/>
      <c r="O659" s="413">
        <v>134.5</v>
      </c>
      <c r="P659" s="413"/>
      <c r="Q659" s="413">
        <v>961</v>
      </c>
      <c r="R659" s="53" t="s">
        <v>222</v>
      </c>
      <c r="S659" s="53" t="s">
        <v>989</v>
      </c>
      <c r="T659" s="412">
        <v>94.526970954356841</v>
      </c>
      <c r="U659" s="412">
        <v>95.019709543568467</v>
      </c>
      <c r="V659" s="412">
        <v>95</v>
      </c>
      <c r="W659" s="412">
        <v>71.3</v>
      </c>
      <c r="X659" s="412">
        <v>78.900000000000006</v>
      </c>
      <c r="Y659" s="412">
        <v>83</v>
      </c>
      <c r="Z659" s="413">
        <v>352.6</v>
      </c>
      <c r="AA659" s="413">
        <v>729.88200000000006</v>
      </c>
      <c r="AB659" s="413">
        <v>1086.008</v>
      </c>
      <c r="AC659" s="411">
        <v>207</v>
      </c>
      <c r="AD659" s="411">
        <v>308</v>
      </c>
    </row>
    <row r="660" spans="1:30" ht="13.5" hidden="1" customHeight="1" outlineLevel="1">
      <c r="A660" s="414" t="s">
        <v>1761</v>
      </c>
      <c r="B660" s="31" t="s">
        <v>1699</v>
      </c>
      <c r="C660" s="31">
        <v>150</v>
      </c>
      <c r="D660" s="31">
        <v>4</v>
      </c>
      <c r="E660" s="31" t="s">
        <v>1762</v>
      </c>
      <c r="F660" s="53">
        <v>125</v>
      </c>
      <c r="G660" s="411">
        <v>1488</v>
      </c>
      <c r="H660" s="413"/>
      <c r="I660" s="413">
        <v>57.6</v>
      </c>
      <c r="J660" s="413"/>
      <c r="K660" s="413">
        <v>95.6</v>
      </c>
      <c r="L660" s="413"/>
      <c r="M660" s="413">
        <v>128.19999999999999</v>
      </c>
      <c r="N660" s="413"/>
      <c r="O660" s="413">
        <v>164.8</v>
      </c>
      <c r="P660" s="413"/>
      <c r="Q660" s="413">
        <v>1100</v>
      </c>
      <c r="R660" s="53" t="s">
        <v>231</v>
      </c>
      <c r="S660" s="53" t="s">
        <v>194</v>
      </c>
      <c r="T660" s="412">
        <v>94.863390254060789</v>
      </c>
      <c r="U660" s="412">
        <v>95.379383590170747</v>
      </c>
      <c r="V660" s="412">
        <v>95.3</v>
      </c>
      <c r="W660" s="412">
        <v>73.7</v>
      </c>
      <c r="X660" s="412">
        <v>81.900000000000006</v>
      </c>
      <c r="Y660" s="412">
        <v>85</v>
      </c>
      <c r="Z660" s="413">
        <v>441.47</v>
      </c>
      <c r="AA660" s="413">
        <v>834.37829999999997</v>
      </c>
      <c r="AB660" s="413">
        <v>1138.9926</v>
      </c>
      <c r="AC660" s="411">
        <v>189</v>
      </c>
      <c r="AD660" s="411">
        <v>258</v>
      </c>
    </row>
    <row r="661" spans="1:30" ht="13.5" hidden="1" customHeight="1" outlineLevel="1">
      <c r="A661" s="414" t="s">
        <v>1763</v>
      </c>
      <c r="B661" s="31" t="s">
        <v>1699</v>
      </c>
      <c r="C661" s="31">
        <v>200</v>
      </c>
      <c r="D661" s="31">
        <v>4</v>
      </c>
      <c r="E661" s="31" t="s">
        <v>1764</v>
      </c>
      <c r="F661" s="53">
        <v>150</v>
      </c>
      <c r="G661" s="411">
        <v>1490</v>
      </c>
      <c r="H661" s="413"/>
      <c r="I661" s="413">
        <v>85.7</v>
      </c>
      <c r="J661" s="413"/>
      <c r="K661" s="413">
        <v>124.86</v>
      </c>
      <c r="L661" s="413"/>
      <c r="M661" s="413">
        <v>1660.99</v>
      </c>
      <c r="N661" s="413"/>
      <c r="O661" s="413">
        <v>201.6</v>
      </c>
      <c r="P661" s="413"/>
      <c r="Q661" s="413">
        <v>1622</v>
      </c>
      <c r="R661" s="53" t="s">
        <v>213</v>
      </c>
      <c r="S661" s="53" t="s">
        <v>989</v>
      </c>
      <c r="T661" s="412">
        <v>95.074940482351735</v>
      </c>
      <c r="U661" s="412">
        <v>95.549425525307939</v>
      </c>
      <c r="V661" s="412">
        <v>95.5</v>
      </c>
      <c r="W661" s="412">
        <v>67.23</v>
      </c>
      <c r="X661" s="412">
        <v>77.8</v>
      </c>
      <c r="Y661" s="412">
        <v>82.91</v>
      </c>
      <c r="Z661" s="413">
        <v>528.70000000000005</v>
      </c>
      <c r="AA661" s="413">
        <v>1480.36</v>
      </c>
      <c r="AB661" s="413">
        <v>1861.0240000000003</v>
      </c>
      <c r="AC661" s="411">
        <v>280</v>
      </c>
      <c r="AD661" s="411">
        <v>352</v>
      </c>
    </row>
    <row r="662" spans="1:30" ht="13.5" hidden="1" customHeight="1" outlineLevel="1">
      <c r="A662" s="414" t="s">
        <v>1765</v>
      </c>
      <c r="B662" s="31" t="s">
        <v>1699</v>
      </c>
      <c r="C662" s="31">
        <v>250</v>
      </c>
      <c r="D662" s="31">
        <v>4</v>
      </c>
      <c r="E662" s="31" t="s">
        <v>1766</v>
      </c>
      <c r="F662" s="53">
        <v>200</v>
      </c>
      <c r="G662" s="411">
        <v>1492</v>
      </c>
      <c r="H662" s="413"/>
      <c r="I662" s="413">
        <v>91.5</v>
      </c>
      <c r="J662" s="413"/>
      <c r="K662" s="413">
        <v>151.1</v>
      </c>
      <c r="L662" s="413"/>
      <c r="M662" s="413">
        <v>163.35</v>
      </c>
      <c r="N662" s="413"/>
      <c r="O662" s="413">
        <v>264.5</v>
      </c>
      <c r="P662" s="413"/>
      <c r="Q662" s="413">
        <v>2120</v>
      </c>
      <c r="R662" s="53" t="s">
        <v>213</v>
      </c>
      <c r="S662" s="53" t="s">
        <v>989</v>
      </c>
      <c r="T662" s="412">
        <v>95.542499741548639</v>
      </c>
      <c r="U662" s="412">
        <v>95.720769151245733</v>
      </c>
      <c r="V662" s="412">
        <v>95.8</v>
      </c>
      <c r="W662" s="412">
        <v>73.900000000000006</v>
      </c>
      <c r="X662" s="412">
        <v>76.7</v>
      </c>
      <c r="Y662" s="412">
        <v>84.2</v>
      </c>
      <c r="Z662" s="413">
        <v>704.3</v>
      </c>
      <c r="AA662" s="413">
        <v>1105.751</v>
      </c>
      <c r="AB662" s="413">
        <v>1612.8469999999998</v>
      </c>
      <c r="AC662" s="411">
        <v>157</v>
      </c>
      <c r="AD662" s="411">
        <v>229</v>
      </c>
    </row>
    <row r="663" spans="1:30" ht="13.5" hidden="1" customHeight="1" outlineLevel="1">
      <c r="A663" s="414" t="s">
        <v>1767</v>
      </c>
      <c r="B663" s="31" t="s">
        <v>1699</v>
      </c>
      <c r="C663" s="31">
        <v>100</v>
      </c>
      <c r="D663" s="31">
        <v>6</v>
      </c>
      <c r="E663" s="31" t="s">
        <v>1760</v>
      </c>
      <c r="F663" s="53">
        <v>75</v>
      </c>
      <c r="G663" s="411">
        <v>992.6</v>
      </c>
      <c r="H663" s="413"/>
      <c r="I663" s="413">
        <v>48.6</v>
      </c>
      <c r="J663" s="413"/>
      <c r="K663" s="413">
        <v>62.467064245750102</v>
      </c>
      <c r="L663" s="413"/>
      <c r="M663" s="413">
        <v>82.638278057260166</v>
      </c>
      <c r="N663" s="413"/>
      <c r="O663" s="413">
        <v>105.18</v>
      </c>
      <c r="P663" s="413"/>
      <c r="Q663" s="413">
        <v>844.46</v>
      </c>
      <c r="R663" s="53" t="s">
        <v>213</v>
      </c>
      <c r="S663" s="53" t="s">
        <v>194</v>
      </c>
      <c r="T663" s="412">
        <v>93.260090569020008</v>
      </c>
      <c r="U663" s="412">
        <v>94.082682228661753</v>
      </c>
      <c r="V663" s="412">
        <v>94.1</v>
      </c>
      <c r="W663" s="412">
        <v>68.795603389054264</v>
      </c>
      <c r="X663" s="412">
        <v>77.324295855278223</v>
      </c>
      <c r="Y663" s="412">
        <v>80.98</v>
      </c>
      <c r="Z663" s="413">
        <v>396.83048286000002</v>
      </c>
      <c r="AA663" s="413">
        <v>905.3370002064612</v>
      </c>
      <c r="AB663" s="413">
        <v>1368.5492862392821</v>
      </c>
      <c r="AC663" s="411">
        <v>228.142</v>
      </c>
      <c r="AD663" s="411">
        <v>344.87</v>
      </c>
    </row>
    <row r="664" spans="1:30" ht="13.5" hidden="1" customHeight="1" outlineLevel="1">
      <c r="A664" s="414" t="s">
        <v>1768</v>
      </c>
      <c r="B664" s="31" t="s">
        <v>1699</v>
      </c>
      <c r="C664" s="31">
        <v>125</v>
      </c>
      <c r="D664" s="31">
        <v>6</v>
      </c>
      <c r="E664" s="31" t="s">
        <v>1762</v>
      </c>
      <c r="F664" s="53">
        <v>100</v>
      </c>
      <c r="G664" s="411">
        <v>990.88</v>
      </c>
      <c r="H664" s="413"/>
      <c r="I664" s="413">
        <v>49.65</v>
      </c>
      <c r="J664" s="413"/>
      <c r="K664" s="413">
        <v>76.783438985736922</v>
      </c>
      <c r="L664" s="413"/>
      <c r="M664" s="413">
        <v>103.77234548335974</v>
      </c>
      <c r="N664" s="413"/>
      <c r="O664" s="413">
        <v>133.74</v>
      </c>
      <c r="P664" s="413"/>
      <c r="Q664" s="413">
        <v>949.37</v>
      </c>
      <c r="R664" s="53" t="s">
        <v>231</v>
      </c>
      <c r="S664" s="53" t="s">
        <v>194</v>
      </c>
      <c r="T664" s="412">
        <v>94.74911952549428</v>
      </c>
      <c r="U664" s="412">
        <v>94.926239075962542</v>
      </c>
      <c r="V664" s="412">
        <v>94.6</v>
      </c>
      <c r="W664" s="412">
        <v>72.813932276821348</v>
      </c>
      <c r="X664" s="412">
        <v>80.656025538707098</v>
      </c>
      <c r="Y664" s="412">
        <v>83.75</v>
      </c>
      <c r="Z664" s="413">
        <v>530.01205320000008</v>
      </c>
      <c r="AA664" s="413">
        <v>1169.84260382304</v>
      </c>
      <c r="AB664" s="413">
        <v>1415.0261796333605</v>
      </c>
      <c r="AC664" s="411">
        <v>220.72</v>
      </c>
      <c r="AD664" s="411">
        <v>266.98</v>
      </c>
    </row>
    <row r="665" spans="1:30" ht="13.5" hidden="1" customHeight="1" outlineLevel="1">
      <c r="A665" s="414" t="s">
        <v>1769</v>
      </c>
      <c r="B665" s="31" t="s">
        <v>1699</v>
      </c>
      <c r="C665" s="31">
        <v>150</v>
      </c>
      <c r="D665" s="31">
        <v>6</v>
      </c>
      <c r="E665" s="31" t="s">
        <v>1764</v>
      </c>
      <c r="F665" s="53">
        <v>125</v>
      </c>
      <c r="G665" s="411">
        <v>994</v>
      </c>
      <c r="H665" s="413"/>
      <c r="I665" s="413">
        <v>70.62</v>
      </c>
      <c r="J665" s="413"/>
      <c r="K665" s="413">
        <v>90.204759806154712</v>
      </c>
      <c r="L665" s="413"/>
      <c r="M665" s="413">
        <v>113.9017376998039</v>
      </c>
      <c r="N665" s="413"/>
      <c r="O665" s="413">
        <v>140.9</v>
      </c>
      <c r="P665" s="413"/>
      <c r="Q665" s="413">
        <v>1296.53</v>
      </c>
      <c r="R665" s="53" t="s">
        <v>222</v>
      </c>
      <c r="S665" s="53" t="s">
        <v>194</v>
      </c>
      <c r="T665" s="412">
        <v>93.867702607883828</v>
      </c>
      <c r="U665" s="412">
        <v>94.704225434647313</v>
      </c>
      <c r="V665" s="412">
        <v>94.9</v>
      </c>
      <c r="W665" s="412">
        <v>62.437617119722375</v>
      </c>
      <c r="X665" s="412">
        <v>73.509543088490446</v>
      </c>
      <c r="Y665" s="412">
        <v>75.712434933487557</v>
      </c>
      <c r="Z665" s="413">
        <v>528.22715315999994</v>
      </c>
      <c r="AA665" s="413">
        <v>1675.1667708163079</v>
      </c>
      <c r="AB665" s="413">
        <v>2138.2635159916799</v>
      </c>
      <c r="AC665" s="411">
        <v>317.13</v>
      </c>
      <c r="AD665" s="411">
        <v>404.8</v>
      </c>
    </row>
    <row r="666" spans="1:30" ht="13.5" hidden="1" customHeight="1" outlineLevel="1">
      <c r="A666" s="414" t="s">
        <v>1770</v>
      </c>
      <c r="B666" s="31" t="s">
        <v>1699</v>
      </c>
      <c r="C666" s="31">
        <v>200</v>
      </c>
      <c r="D666" s="31">
        <v>6</v>
      </c>
      <c r="E666" s="31" t="s">
        <v>1766</v>
      </c>
      <c r="F666" s="53">
        <v>150</v>
      </c>
      <c r="G666" s="411">
        <v>991</v>
      </c>
      <c r="H666" s="413"/>
      <c r="I666" s="413">
        <v>96.9</v>
      </c>
      <c r="J666" s="413"/>
      <c r="K666" s="413">
        <v>135</v>
      </c>
      <c r="L666" s="413"/>
      <c r="M666" s="413">
        <v>169.6</v>
      </c>
      <c r="N666" s="413"/>
      <c r="O666" s="413">
        <v>210.6</v>
      </c>
      <c r="P666" s="413"/>
      <c r="Q666" s="413">
        <v>1471.8</v>
      </c>
      <c r="R666" s="53" t="s">
        <v>222</v>
      </c>
      <c r="S666" s="53" t="s">
        <v>194</v>
      </c>
      <c r="T666" s="412">
        <v>95</v>
      </c>
      <c r="U666" s="412">
        <v>95.4</v>
      </c>
      <c r="V666" s="412">
        <v>95.2</v>
      </c>
      <c r="W666" s="412">
        <v>62.6</v>
      </c>
      <c r="X666" s="412">
        <v>74.400000000000006</v>
      </c>
      <c r="Y666" s="412">
        <v>80</v>
      </c>
      <c r="Z666" s="413">
        <v>794.5</v>
      </c>
      <c r="AA666" s="413">
        <v>1772.5</v>
      </c>
      <c r="AB666" s="413">
        <v>2735</v>
      </c>
      <c r="AC666" s="411">
        <v>223</v>
      </c>
      <c r="AD666" s="411">
        <v>344</v>
      </c>
    </row>
    <row r="667" spans="1:30" ht="13.5" hidden="1" customHeight="1" outlineLevel="1">
      <c r="A667" s="414" t="s">
        <v>1771</v>
      </c>
      <c r="B667" s="31" t="s">
        <v>1699</v>
      </c>
      <c r="C667" s="31">
        <v>250</v>
      </c>
      <c r="D667" s="31">
        <v>6</v>
      </c>
      <c r="E667" s="31" t="s">
        <v>1766</v>
      </c>
      <c r="F667" s="53">
        <v>200</v>
      </c>
      <c r="G667" s="411">
        <v>989</v>
      </c>
      <c r="H667" s="413"/>
      <c r="I667" s="413">
        <v>99</v>
      </c>
      <c r="J667" s="413"/>
      <c r="K667" s="413">
        <v>156</v>
      </c>
      <c r="L667" s="413"/>
      <c r="M667" s="413">
        <v>208.7</v>
      </c>
      <c r="N667" s="413"/>
      <c r="O667" s="413">
        <v>268.5</v>
      </c>
      <c r="P667" s="413"/>
      <c r="Q667" s="413">
        <v>1717.5</v>
      </c>
      <c r="R667" s="53" t="s">
        <v>231</v>
      </c>
      <c r="S667" s="53" t="s">
        <v>194</v>
      </c>
      <c r="T667" s="412">
        <v>95.8</v>
      </c>
      <c r="U667" s="412">
        <v>95.9</v>
      </c>
      <c r="V667" s="412">
        <v>95.5</v>
      </c>
      <c r="W667" s="412">
        <v>71.900000000000006</v>
      </c>
      <c r="X667" s="412">
        <v>80.599999999999994</v>
      </c>
      <c r="Y667" s="412">
        <v>83.9</v>
      </c>
      <c r="Z667" s="413">
        <v>1062</v>
      </c>
      <c r="AA667" s="413">
        <v>1457.8</v>
      </c>
      <c r="AB667" s="413">
        <v>2197</v>
      </c>
      <c r="AC667" s="411">
        <v>137</v>
      </c>
      <c r="AD667" s="411">
        <v>207</v>
      </c>
    </row>
    <row r="668" spans="1:30" ht="13.5" hidden="1" customHeight="1">
      <c r="A668" s="414" t="s">
        <v>1971</v>
      </c>
      <c r="B668" s="31" t="s">
        <v>1972</v>
      </c>
      <c r="C668" s="31">
        <v>125</v>
      </c>
      <c r="D668" s="31">
        <v>2</v>
      </c>
      <c r="E668" s="31" t="s">
        <v>409</v>
      </c>
      <c r="F668" s="412">
        <v>100.5</v>
      </c>
      <c r="G668" s="53">
        <v>2980</v>
      </c>
      <c r="H668" s="413" t="s">
        <v>239</v>
      </c>
      <c r="I668" s="412">
        <v>60.6</v>
      </c>
      <c r="J668" s="413" t="s">
        <v>239</v>
      </c>
      <c r="K668" s="412">
        <v>85.7</v>
      </c>
      <c r="L668" s="413" t="s">
        <v>239</v>
      </c>
      <c r="M668" s="412">
        <v>110.2</v>
      </c>
      <c r="N668" s="413" t="s">
        <v>239</v>
      </c>
      <c r="O668" s="412">
        <v>138</v>
      </c>
      <c r="P668" s="413" t="s">
        <v>239</v>
      </c>
      <c r="Q668" s="412">
        <v>947</v>
      </c>
      <c r="R668" s="53"/>
      <c r="S668" s="53"/>
      <c r="T668" s="412">
        <v>94.5</v>
      </c>
      <c r="U668" s="412">
        <v>95.5</v>
      </c>
      <c r="V668" s="412">
        <v>95.6</v>
      </c>
      <c r="W668" s="412">
        <v>66.8</v>
      </c>
      <c r="X668" s="412">
        <v>77.2</v>
      </c>
      <c r="Y668" s="412">
        <v>82.1</v>
      </c>
      <c r="Z668" s="412">
        <v>177.3</v>
      </c>
      <c r="AA668" s="412">
        <v>266</v>
      </c>
      <c r="AB668" s="412">
        <v>709.2</v>
      </c>
      <c r="AC668" s="411">
        <v>150</v>
      </c>
      <c r="AD668" s="411">
        <v>400</v>
      </c>
    </row>
    <row r="669" spans="1:30" ht="13.5" hidden="1" customHeight="1">
      <c r="A669" s="414" t="s">
        <v>1973</v>
      </c>
      <c r="B669" s="31" t="s">
        <v>1972</v>
      </c>
      <c r="C669" s="31">
        <v>150</v>
      </c>
      <c r="D669" s="31">
        <v>2</v>
      </c>
      <c r="E669" s="31" t="s">
        <v>411</v>
      </c>
      <c r="F669" s="412">
        <v>120.6</v>
      </c>
      <c r="G669" s="53">
        <v>2980</v>
      </c>
      <c r="H669" s="413" t="s">
        <v>239</v>
      </c>
      <c r="I669" s="412">
        <v>83.2</v>
      </c>
      <c r="J669" s="413" t="s">
        <v>239</v>
      </c>
      <c r="K669" s="412">
        <v>107.1</v>
      </c>
      <c r="L669" s="413" t="s">
        <v>239</v>
      </c>
      <c r="M669" s="412">
        <v>135.5</v>
      </c>
      <c r="N669" s="413" t="s">
        <v>239</v>
      </c>
      <c r="O669" s="412">
        <v>168.4</v>
      </c>
      <c r="P669" s="413" t="s">
        <v>239</v>
      </c>
      <c r="Q669" s="412">
        <v>1258</v>
      </c>
      <c r="R669" s="53"/>
      <c r="S669" s="53"/>
      <c r="T669" s="412">
        <v>94.6</v>
      </c>
      <c r="U669" s="412">
        <v>95.6</v>
      </c>
      <c r="V669" s="412">
        <v>95.8</v>
      </c>
      <c r="W669" s="412">
        <v>64.099999999999994</v>
      </c>
      <c r="X669" s="412">
        <v>75.2</v>
      </c>
      <c r="Y669" s="412">
        <v>80.5</v>
      </c>
      <c r="Z669" s="412">
        <v>212.6</v>
      </c>
      <c r="AA669" s="412">
        <v>382.6</v>
      </c>
      <c r="AB669" s="412">
        <v>850.3</v>
      </c>
      <c r="AC669" s="411">
        <v>180</v>
      </c>
      <c r="AD669" s="411">
        <v>400</v>
      </c>
    </row>
    <row r="670" spans="1:30" ht="13.5" hidden="1" customHeight="1">
      <c r="A670" s="414" t="s">
        <v>1974</v>
      </c>
      <c r="B670" s="31" t="s">
        <v>1972</v>
      </c>
      <c r="C670" s="31">
        <v>200</v>
      </c>
      <c r="D670" s="31">
        <v>2</v>
      </c>
      <c r="E670" s="31" t="s">
        <v>413</v>
      </c>
      <c r="F670" s="412">
        <v>147.5</v>
      </c>
      <c r="G670" s="53">
        <v>2980</v>
      </c>
      <c r="H670" s="413" t="s">
        <v>239</v>
      </c>
      <c r="I670" s="412">
        <v>85</v>
      </c>
      <c r="J670" s="413" t="s">
        <v>239</v>
      </c>
      <c r="K670" s="412">
        <v>118.2</v>
      </c>
      <c r="L670" s="413" t="s">
        <v>239</v>
      </c>
      <c r="M670" s="412">
        <v>154.69999999999999</v>
      </c>
      <c r="N670" s="413" t="s">
        <v>239</v>
      </c>
      <c r="O670" s="412">
        <v>196</v>
      </c>
      <c r="P670" s="413" t="s">
        <v>239</v>
      </c>
      <c r="Q670" s="412">
        <v>1448</v>
      </c>
      <c r="R670" s="53"/>
      <c r="S670" s="53"/>
      <c r="T670" s="412">
        <v>95.1</v>
      </c>
      <c r="U670" s="412">
        <v>95.9</v>
      </c>
      <c r="V670" s="412">
        <v>96</v>
      </c>
      <c r="W670" s="412">
        <v>70.599999999999994</v>
      </c>
      <c r="X670" s="412">
        <v>80.3</v>
      </c>
      <c r="Y670" s="412">
        <v>84</v>
      </c>
      <c r="Z670" s="412">
        <v>258.89999999999998</v>
      </c>
      <c r="AA670" s="412">
        <v>336.5</v>
      </c>
      <c r="AB670" s="412">
        <v>776.7</v>
      </c>
      <c r="AC670" s="411">
        <v>130</v>
      </c>
      <c r="AD670" s="411">
        <v>300</v>
      </c>
    </row>
    <row r="671" spans="1:30" ht="13.5" hidden="1" customHeight="1">
      <c r="A671" s="414" t="s">
        <v>1975</v>
      </c>
      <c r="B671" s="31" t="s">
        <v>1972</v>
      </c>
      <c r="C671" s="31">
        <v>250</v>
      </c>
      <c r="D671" s="31">
        <v>2</v>
      </c>
      <c r="E671" s="31" t="s">
        <v>421</v>
      </c>
      <c r="F671" s="412">
        <v>176.9</v>
      </c>
      <c r="G671" s="53">
        <v>2980</v>
      </c>
      <c r="H671" s="413" t="s">
        <v>239</v>
      </c>
      <c r="I671" s="412">
        <v>98.9</v>
      </c>
      <c r="J671" s="413" t="s">
        <v>239</v>
      </c>
      <c r="K671" s="412">
        <v>147.80000000000001</v>
      </c>
      <c r="L671" s="413" t="s">
        <v>239</v>
      </c>
      <c r="M671" s="412">
        <v>189.6</v>
      </c>
      <c r="N671" s="413" t="s">
        <v>239</v>
      </c>
      <c r="O671" s="412">
        <v>236.8</v>
      </c>
      <c r="P671" s="413" t="s">
        <v>239</v>
      </c>
      <c r="Q671" s="412">
        <v>1874.6</v>
      </c>
      <c r="R671" s="53"/>
      <c r="S671" s="53"/>
      <c r="T671" s="412">
        <v>95.5</v>
      </c>
      <c r="U671" s="412">
        <v>96.2</v>
      </c>
      <c r="V671" s="412">
        <v>96.2</v>
      </c>
      <c r="W671" s="412">
        <v>67.2</v>
      </c>
      <c r="X671" s="412">
        <v>78.099999999999994</v>
      </c>
      <c r="Y671" s="412">
        <v>83.3</v>
      </c>
      <c r="Z671" s="412">
        <v>312.10000000000002</v>
      </c>
      <c r="AA671" s="412">
        <v>592.9</v>
      </c>
      <c r="AB671" s="412">
        <v>1185.9000000000001</v>
      </c>
      <c r="AC671" s="411">
        <v>190</v>
      </c>
      <c r="AD671" s="411">
        <v>380</v>
      </c>
    </row>
    <row r="672" spans="1:30" ht="13.5" hidden="1" customHeight="1">
      <c r="A672" s="414" t="s">
        <v>1976</v>
      </c>
      <c r="B672" s="31" t="s">
        <v>1972</v>
      </c>
      <c r="C672" s="31">
        <v>300</v>
      </c>
      <c r="D672" s="31">
        <v>2</v>
      </c>
      <c r="E672" s="31" t="s">
        <v>421</v>
      </c>
      <c r="F672" s="412">
        <v>214.5</v>
      </c>
      <c r="G672" s="53">
        <v>2980</v>
      </c>
      <c r="H672" s="413" t="s">
        <v>239</v>
      </c>
      <c r="I672" s="412">
        <v>99.2</v>
      </c>
      <c r="J672" s="413" t="s">
        <v>239</v>
      </c>
      <c r="K672" s="412">
        <v>161.69999999999999</v>
      </c>
      <c r="L672" s="413" t="s">
        <v>239</v>
      </c>
      <c r="M672" s="412">
        <v>217.5</v>
      </c>
      <c r="N672" s="413" t="s">
        <v>239</v>
      </c>
      <c r="O672" s="412">
        <v>275</v>
      </c>
      <c r="P672" s="413" t="s">
        <v>239</v>
      </c>
      <c r="Q672" s="412">
        <v>2336.1999999999998</v>
      </c>
      <c r="R672" s="53"/>
      <c r="S672" s="53"/>
      <c r="T672" s="412">
        <v>96.2</v>
      </c>
      <c r="U672" s="412">
        <v>96.6</v>
      </c>
      <c r="V672" s="412">
        <v>96.3</v>
      </c>
      <c r="W672" s="412">
        <v>74.2</v>
      </c>
      <c r="X672" s="412">
        <v>82.3</v>
      </c>
      <c r="Y672" s="412">
        <v>88.5</v>
      </c>
      <c r="Z672" s="412">
        <v>378.4</v>
      </c>
      <c r="AA672" s="412">
        <v>794.6</v>
      </c>
      <c r="AB672" s="412">
        <v>1475.6</v>
      </c>
      <c r="AC672" s="411">
        <v>210</v>
      </c>
      <c r="AD672" s="411">
        <v>390</v>
      </c>
    </row>
    <row r="673" spans="1:30" ht="13.5" hidden="1" customHeight="1">
      <c r="A673" s="414" t="s">
        <v>1977</v>
      </c>
      <c r="B673" s="31" t="s">
        <v>1972</v>
      </c>
      <c r="C673" s="31">
        <v>350</v>
      </c>
      <c r="D673" s="31">
        <v>2</v>
      </c>
      <c r="E673" s="31" t="s">
        <v>1978</v>
      </c>
      <c r="F673" s="412">
        <v>268.10000000000002</v>
      </c>
      <c r="G673" s="53">
        <v>2980</v>
      </c>
      <c r="H673" s="413" t="s">
        <v>239</v>
      </c>
      <c r="I673" s="412">
        <v>109.3</v>
      </c>
      <c r="J673" s="413" t="s">
        <v>239</v>
      </c>
      <c r="K673" s="412">
        <v>184.1</v>
      </c>
      <c r="L673" s="413" t="s">
        <v>239</v>
      </c>
      <c r="M673" s="412">
        <v>255.9</v>
      </c>
      <c r="N673" s="413" t="s">
        <v>239</v>
      </c>
      <c r="O673" s="412">
        <v>333.7</v>
      </c>
      <c r="P673" s="413" t="s">
        <v>239</v>
      </c>
      <c r="Q673" s="412">
        <v>2901</v>
      </c>
      <c r="R673" s="53"/>
      <c r="S673" s="53"/>
      <c r="T673" s="412">
        <v>95.9</v>
      </c>
      <c r="U673" s="412">
        <v>96.5</v>
      </c>
      <c r="V673" s="412">
        <v>96.5</v>
      </c>
      <c r="W673" s="412">
        <v>81.7</v>
      </c>
      <c r="X673" s="412">
        <v>87.6</v>
      </c>
      <c r="Y673" s="412">
        <v>89.6</v>
      </c>
      <c r="Z673" s="412">
        <v>473.1</v>
      </c>
      <c r="AA673" s="412">
        <v>1135.5999999999999</v>
      </c>
      <c r="AB673" s="412">
        <v>1182.9000000000001</v>
      </c>
      <c r="AC673" s="411">
        <v>240</v>
      </c>
      <c r="AD673" s="411">
        <v>250</v>
      </c>
    </row>
    <row r="674" spans="1:30" ht="13.5" hidden="1" customHeight="1">
      <c r="A674" s="414" t="s">
        <v>1979</v>
      </c>
      <c r="B674" s="31" t="s">
        <v>1972</v>
      </c>
      <c r="C674" s="31">
        <v>125</v>
      </c>
      <c r="D674" s="31">
        <v>4</v>
      </c>
      <c r="E674" s="31" t="s">
        <v>378</v>
      </c>
      <c r="F674" s="412">
        <v>100.5</v>
      </c>
      <c r="G674" s="53">
        <v>1490</v>
      </c>
      <c r="H674" s="413" t="s">
        <v>239</v>
      </c>
      <c r="I674" s="412">
        <v>63.9</v>
      </c>
      <c r="J674" s="413" t="s">
        <v>239</v>
      </c>
      <c r="K674" s="412">
        <v>88.2</v>
      </c>
      <c r="L674" s="413" t="s">
        <v>239</v>
      </c>
      <c r="M674" s="412">
        <v>113.8</v>
      </c>
      <c r="N674" s="413" t="s">
        <v>239</v>
      </c>
      <c r="O674" s="412">
        <v>143.69999999999999</v>
      </c>
      <c r="P674" s="413" t="s">
        <v>239</v>
      </c>
      <c r="Q674" s="412">
        <v>827</v>
      </c>
      <c r="R674" s="53"/>
      <c r="S674" s="53"/>
      <c r="T674" s="412">
        <v>95.5</v>
      </c>
      <c r="U674" s="412">
        <v>96.1</v>
      </c>
      <c r="V674" s="412">
        <v>96</v>
      </c>
      <c r="W674" s="412">
        <v>64.400000000000006</v>
      </c>
      <c r="X674" s="412">
        <v>74.3</v>
      </c>
      <c r="Y674" s="412">
        <v>78.5</v>
      </c>
      <c r="Z674" s="412">
        <v>355.3</v>
      </c>
      <c r="AA674" s="412">
        <v>817.2</v>
      </c>
      <c r="AB674" s="412">
        <v>1243.5</v>
      </c>
      <c r="AC674" s="411">
        <v>229.99999999999997</v>
      </c>
      <c r="AD674" s="411">
        <v>350</v>
      </c>
    </row>
    <row r="675" spans="1:30" ht="13.5" hidden="1" customHeight="1">
      <c r="A675" s="414" t="s">
        <v>1980</v>
      </c>
      <c r="B675" s="31" t="s">
        <v>1972</v>
      </c>
      <c r="C675" s="31">
        <v>150</v>
      </c>
      <c r="D675" s="31">
        <v>4</v>
      </c>
      <c r="E675" s="31" t="s">
        <v>383</v>
      </c>
      <c r="F675" s="412">
        <v>120.6</v>
      </c>
      <c r="G675" s="53">
        <v>1490</v>
      </c>
      <c r="H675" s="413" t="s">
        <v>239</v>
      </c>
      <c r="I675" s="412">
        <v>72.8</v>
      </c>
      <c r="J675" s="413" t="s">
        <v>239</v>
      </c>
      <c r="K675" s="412">
        <v>111.8</v>
      </c>
      <c r="L675" s="413" t="s">
        <v>239</v>
      </c>
      <c r="M675" s="412">
        <v>139</v>
      </c>
      <c r="N675" s="413" t="s">
        <v>239</v>
      </c>
      <c r="O675" s="412">
        <v>171</v>
      </c>
      <c r="P675" s="413" t="s">
        <v>239</v>
      </c>
      <c r="Q675" s="412">
        <v>1148.4000000000001</v>
      </c>
      <c r="R675" s="53"/>
      <c r="S675" s="53"/>
      <c r="T675" s="412">
        <v>95.4</v>
      </c>
      <c r="U675" s="412">
        <v>96.2</v>
      </c>
      <c r="V675" s="412">
        <v>96.1</v>
      </c>
      <c r="W675" s="412">
        <v>60.9</v>
      </c>
      <c r="X675" s="412">
        <v>73</v>
      </c>
      <c r="Y675" s="412">
        <v>79.099999999999994</v>
      </c>
      <c r="Z675" s="412">
        <v>424.5</v>
      </c>
      <c r="AA675" s="412">
        <v>1103.5999999999999</v>
      </c>
      <c r="AB675" s="412">
        <v>1315.8</v>
      </c>
      <c r="AC675" s="411">
        <v>260</v>
      </c>
      <c r="AD675" s="411">
        <v>310</v>
      </c>
    </row>
    <row r="676" spans="1:30" ht="13.5" hidden="1" customHeight="1">
      <c r="A676" s="414" t="s">
        <v>1981</v>
      </c>
      <c r="B676" s="31" t="s">
        <v>1972</v>
      </c>
      <c r="C676" s="31">
        <v>200</v>
      </c>
      <c r="D676" s="31">
        <v>4</v>
      </c>
      <c r="E676" s="31" t="s">
        <v>388</v>
      </c>
      <c r="F676" s="412">
        <v>147.5</v>
      </c>
      <c r="G676" s="53">
        <v>1490</v>
      </c>
      <c r="H676" s="413" t="s">
        <v>239</v>
      </c>
      <c r="I676" s="412">
        <v>105.5</v>
      </c>
      <c r="J676" s="413" t="s">
        <v>239</v>
      </c>
      <c r="K676" s="412">
        <v>136.30000000000001</v>
      </c>
      <c r="L676" s="413" t="s">
        <v>239</v>
      </c>
      <c r="M676" s="412">
        <v>171.5</v>
      </c>
      <c r="N676" s="413" t="s">
        <v>239</v>
      </c>
      <c r="O676" s="412">
        <v>212.8</v>
      </c>
      <c r="P676" s="413" t="s">
        <v>239</v>
      </c>
      <c r="Q676" s="412">
        <v>1612.3</v>
      </c>
      <c r="R676" s="53"/>
      <c r="S676" s="53"/>
      <c r="T676" s="412">
        <v>95.7</v>
      </c>
      <c r="U676" s="412">
        <v>96.4</v>
      </c>
      <c r="V676" s="412">
        <v>96.3</v>
      </c>
      <c r="W676" s="412">
        <v>60.8</v>
      </c>
      <c r="X676" s="412">
        <v>72</v>
      </c>
      <c r="Y676" s="412">
        <v>77.400000000000006</v>
      </c>
      <c r="Z676" s="412">
        <v>520.1</v>
      </c>
      <c r="AA676" s="412">
        <v>1612.2</v>
      </c>
      <c r="AB676" s="412">
        <v>1820.2</v>
      </c>
      <c r="AC676" s="411">
        <v>310</v>
      </c>
      <c r="AD676" s="411">
        <v>350</v>
      </c>
    </row>
    <row r="677" spans="1:30" ht="13.5" hidden="1" customHeight="1">
      <c r="A677" s="414" t="s">
        <v>1982</v>
      </c>
      <c r="B677" s="31" t="s">
        <v>1972</v>
      </c>
      <c r="C677" s="31">
        <v>250</v>
      </c>
      <c r="D677" s="31">
        <v>4</v>
      </c>
      <c r="E677" s="31" t="s">
        <v>400</v>
      </c>
      <c r="F677" s="412">
        <v>176.9</v>
      </c>
      <c r="G677" s="53">
        <v>1490</v>
      </c>
      <c r="H677" s="413" t="s">
        <v>239</v>
      </c>
      <c r="I677" s="412">
        <v>116.3</v>
      </c>
      <c r="J677" s="413" t="s">
        <v>239</v>
      </c>
      <c r="K677" s="412">
        <v>155.5</v>
      </c>
      <c r="L677" s="413" t="s">
        <v>239</v>
      </c>
      <c r="M677" s="412">
        <v>198.3</v>
      </c>
      <c r="N677" s="413" t="s">
        <v>239</v>
      </c>
      <c r="O677" s="412">
        <v>247.9</v>
      </c>
      <c r="P677" s="413" t="s">
        <v>239</v>
      </c>
      <c r="Q677" s="412">
        <v>1888.5</v>
      </c>
      <c r="R677" s="53"/>
      <c r="S677" s="53"/>
      <c r="T677" s="412">
        <v>95.9</v>
      </c>
      <c r="U677" s="412">
        <v>96.4</v>
      </c>
      <c r="V677" s="412">
        <v>96.4</v>
      </c>
      <c r="W677" s="412">
        <v>63.7</v>
      </c>
      <c r="X677" s="412">
        <v>74.5</v>
      </c>
      <c r="Y677" s="412">
        <v>79.5</v>
      </c>
      <c r="Z677" s="412">
        <v>623.79999999999995</v>
      </c>
      <c r="AA677" s="412">
        <v>1871.3</v>
      </c>
      <c r="AB677" s="412">
        <v>2370.3000000000002</v>
      </c>
      <c r="AC677" s="411">
        <v>300</v>
      </c>
      <c r="AD677" s="411">
        <v>380</v>
      </c>
    </row>
    <row r="678" spans="1:30" ht="13.5" hidden="1" customHeight="1">
      <c r="A678" s="414" t="s">
        <v>1983</v>
      </c>
      <c r="B678" s="31" t="s">
        <v>1972</v>
      </c>
      <c r="C678" s="31">
        <v>300</v>
      </c>
      <c r="D678" s="31">
        <v>4</v>
      </c>
      <c r="E678" s="31" t="s">
        <v>400</v>
      </c>
      <c r="F678" s="412">
        <v>214.5</v>
      </c>
      <c r="G678" s="53">
        <v>1490</v>
      </c>
      <c r="H678" s="413" t="s">
        <v>239</v>
      </c>
      <c r="I678" s="412">
        <v>151.19999999999999</v>
      </c>
      <c r="J678" s="413" t="s">
        <v>239</v>
      </c>
      <c r="K678" s="412">
        <v>206.4</v>
      </c>
      <c r="L678" s="413" t="s">
        <v>239</v>
      </c>
      <c r="M678" s="412">
        <v>254.1</v>
      </c>
      <c r="N678" s="413" t="s">
        <v>239</v>
      </c>
      <c r="O678" s="412">
        <v>310.10000000000002</v>
      </c>
      <c r="P678" s="413" t="s">
        <v>239</v>
      </c>
      <c r="Q678" s="412">
        <v>2317.4</v>
      </c>
      <c r="R678" s="53"/>
      <c r="S678" s="53"/>
      <c r="T678" s="412">
        <v>95.9</v>
      </c>
      <c r="U678" s="412">
        <v>96.5</v>
      </c>
      <c r="V678" s="412">
        <v>96.6</v>
      </c>
      <c r="W678" s="412">
        <v>58.3</v>
      </c>
      <c r="X678" s="412">
        <v>70.599999999999994</v>
      </c>
      <c r="Y678" s="412">
        <v>77.099999999999994</v>
      </c>
      <c r="Z678" s="412">
        <v>755.1</v>
      </c>
      <c r="AA678" s="412">
        <v>2643</v>
      </c>
      <c r="AB678" s="412">
        <v>3096.1</v>
      </c>
      <c r="AC678" s="411">
        <v>350</v>
      </c>
      <c r="AD678" s="411">
        <v>409.99999999999994</v>
      </c>
    </row>
    <row r="679" spans="1:30" ht="13.5" hidden="1" customHeight="1">
      <c r="A679" s="414" t="s">
        <v>1984</v>
      </c>
      <c r="B679" s="31" t="s">
        <v>1972</v>
      </c>
      <c r="C679" s="31">
        <v>350</v>
      </c>
      <c r="D679" s="31">
        <v>4</v>
      </c>
      <c r="E679" s="31" t="s">
        <v>1985</v>
      </c>
      <c r="F679" s="412">
        <v>268.10000000000002</v>
      </c>
      <c r="G679" s="53">
        <v>1490</v>
      </c>
      <c r="H679" s="413" t="s">
        <v>239</v>
      </c>
      <c r="I679" s="412">
        <v>165.5</v>
      </c>
      <c r="J679" s="413" t="s">
        <v>239</v>
      </c>
      <c r="K679" s="412">
        <v>248.6</v>
      </c>
      <c r="L679" s="413" t="s">
        <v>239</v>
      </c>
      <c r="M679" s="412">
        <v>310</v>
      </c>
      <c r="N679" s="413" t="s">
        <v>239</v>
      </c>
      <c r="O679" s="412">
        <v>382.4</v>
      </c>
      <c r="P679" s="413" t="s">
        <v>239</v>
      </c>
      <c r="Q679" s="412">
        <v>2588</v>
      </c>
      <c r="R679" s="53"/>
      <c r="S679" s="53"/>
      <c r="T679" s="412">
        <v>96.2</v>
      </c>
      <c r="U679" s="412">
        <v>96.8</v>
      </c>
      <c r="V679" s="412">
        <v>96.7</v>
      </c>
      <c r="W679" s="412">
        <v>60.4</v>
      </c>
      <c r="X679" s="412">
        <v>72.3</v>
      </c>
      <c r="Y679" s="412">
        <v>78.2</v>
      </c>
      <c r="Z679" s="412">
        <v>946</v>
      </c>
      <c r="AA679" s="412">
        <v>2838</v>
      </c>
      <c r="AB679" s="412">
        <v>3216.4</v>
      </c>
      <c r="AC679" s="411">
        <v>300</v>
      </c>
      <c r="AD679" s="411">
        <v>340</v>
      </c>
    </row>
    <row r="680" spans="1:30" ht="13.5" hidden="1" customHeight="1">
      <c r="A680" s="414" t="s">
        <v>1986</v>
      </c>
      <c r="B680" s="31" t="s">
        <v>1972</v>
      </c>
      <c r="C680" s="31">
        <v>100</v>
      </c>
      <c r="D680" s="31">
        <v>6</v>
      </c>
      <c r="E680" s="31" t="s">
        <v>378</v>
      </c>
      <c r="F680" s="412">
        <v>73.7</v>
      </c>
      <c r="G680" s="53">
        <v>990</v>
      </c>
      <c r="H680" s="413"/>
      <c r="I680" s="412"/>
      <c r="J680" s="413"/>
      <c r="K680" s="412"/>
      <c r="L680" s="413"/>
      <c r="M680" s="412"/>
      <c r="N680" s="413"/>
      <c r="O680" s="412"/>
      <c r="P680" s="413"/>
      <c r="Q680" s="412"/>
      <c r="R680" s="53"/>
      <c r="S680" s="53"/>
      <c r="T680" s="412"/>
      <c r="U680" s="412"/>
      <c r="V680" s="412"/>
      <c r="W680" s="412"/>
      <c r="X680" s="412"/>
      <c r="Y680" s="412"/>
      <c r="Z680" s="412"/>
      <c r="AA680" s="412"/>
      <c r="AB680" s="412"/>
      <c r="AC680" s="411"/>
      <c r="AD680" s="411"/>
    </row>
    <row r="681" spans="1:30" ht="13.5" hidden="1" customHeight="1">
      <c r="A681" s="414" t="s">
        <v>1987</v>
      </c>
      <c r="B681" s="31" t="s">
        <v>1972</v>
      </c>
      <c r="C681" s="31">
        <v>125</v>
      </c>
      <c r="D681" s="31">
        <v>6</v>
      </c>
      <c r="E681" s="31" t="s">
        <v>383</v>
      </c>
      <c r="F681" s="412">
        <v>100.5</v>
      </c>
      <c r="G681" s="53">
        <v>990</v>
      </c>
      <c r="H681" s="413" t="s">
        <v>239</v>
      </c>
      <c r="I681" s="412">
        <v>74.099999999999994</v>
      </c>
      <c r="J681" s="413" t="s">
        <v>239</v>
      </c>
      <c r="K681" s="412">
        <v>101.4</v>
      </c>
      <c r="L681" s="413" t="s">
        <v>239</v>
      </c>
      <c r="M681" s="412">
        <v>123</v>
      </c>
      <c r="N681" s="413" t="s">
        <v>239</v>
      </c>
      <c r="O681" s="412">
        <v>148.4</v>
      </c>
      <c r="P681" s="413" t="s">
        <v>239</v>
      </c>
      <c r="Q681" s="412">
        <v>983</v>
      </c>
      <c r="R681" s="53"/>
      <c r="S681" s="53"/>
      <c r="T681" s="412">
        <v>94.3</v>
      </c>
      <c r="U681" s="412">
        <v>95.4</v>
      </c>
      <c r="V681" s="412">
        <v>95.4</v>
      </c>
      <c r="W681" s="412">
        <v>56.5</v>
      </c>
      <c r="X681" s="412">
        <v>69.2</v>
      </c>
      <c r="Y681" s="412">
        <v>76.400000000000006</v>
      </c>
      <c r="Z681" s="412">
        <v>530.5</v>
      </c>
      <c r="AA681" s="412">
        <v>954.8</v>
      </c>
      <c r="AB681" s="412">
        <v>2015.7</v>
      </c>
      <c r="AC681" s="411">
        <v>180</v>
      </c>
      <c r="AD681" s="411">
        <v>380</v>
      </c>
    </row>
    <row r="682" spans="1:30" ht="13.5" hidden="1" customHeight="1">
      <c r="A682" s="414" t="s">
        <v>1988</v>
      </c>
      <c r="B682" s="31" t="s">
        <v>1972</v>
      </c>
      <c r="C682" s="31">
        <v>150</v>
      </c>
      <c r="D682" s="31">
        <v>6</v>
      </c>
      <c r="E682" s="31" t="s">
        <v>400</v>
      </c>
      <c r="F682" s="412">
        <v>120.6</v>
      </c>
      <c r="G682" s="53">
        <v>990</v>
      </c>
      <c r="H682" s="413" t="s">
        <v>239</v>
      </c>
      <c r="I682" s="412">
        <v>70</v>
      </c>
      <c r="J682" s="413" t="s">
        <v>239</v>
      </c>
      <c r="K682" s="412">
        <v>101.6</v>
      </c>
      <c r="L682" s="413" t="s">
        <v>239</v>
      </c>
      <c r="M682" s="412">
        <v>130.80000000000001</v>
      </c>
      <c r="N682" s="413" t="s">
        <v>239</v>
      </c>
      <c r="O682" s="412">
        <v>164.1</v>
      </c>
      <c r="P682" s="413" t="s">
        <v>239</v>
      </c>
      <c r="Q682" s="412">
        <v>1072.5</v>
      </c>
      <c r="R682" s="53"/>
      <c r="S682" s="53"/>
      <c r="T682" s="412">
        <v>94.9</v>
      </c>
      <c r="U682" s="412">
        <v>95.6</v>
      </c>
      <c r="V682" s="412">
        <v>95.6</v>
      </c>
      <c r="W682" s="412">
        <v>67.400000000000006</v>
      </c>
      <c r="X682" s="412">
        <v>77.900000000000006</v>
      </c>
      <c r="Y682" s="412">
        <v>82.8</v>
      </c>
      <c r="Z682" s="412">
        <v>642.4</v>
      </c>
      <c r="AA682" s="412">
        <v>1092.0999999999999</v>
      </c>
      <c r="AB682" s="412">
        <v>1991.5</v>
      </c>
      <c r="AC682" s="411">
        <v>170</v>
      </c>
      <c r="AD682" s="411">
        <v>310</v>
      </c>
    </row>
    <row r="683" spans="1:30" ht="13.5" hidden="1" customHeight="1">
      <c r="A683" s="414" t="s">
        <v>1989</v>
      </c>
      <c r="B683" s="31" t="s">
        <v>1972</v>
      </c>
      <c r="C683" s="31">
        <v>200</v>
      </c>
      <c r="D683" s="31">
        <v>6</v>
      </c>
      <c r="E683" s="31" t="s">
        <v>400</v>
      </c>
      <c r="F683" s="412">
        <v>147.5</v>
      </c>
      <c r="G683" s="53">
        <v>990</v>
      </c>
      <c r="H683" s="413" t="s">
        <v>239</v>
      </c>
      <c r="I683" s="412">
        <v>114</v>
      </c>
      <c r="J683" s="413" t="s">
        <v>239</v>
      </c>
      <c r="K683" s="412">
        <v>136.6</v>
      </c>
      <c r="L683" s="413" t="s">
        <v>239</v>
      </c>
      <c r="M683" s="412">
        <v>177.5</v>
      </c>
      <c r="N683" s="413" t="s">
        <v>239</v>
      </c>
      <c r="O683" s="412">
        <v>216.9</v>
      </c>
      <c r="P683" s="413" t="s">
        <v>239</v>
      </c>
      <c r="Q683" s="412">
        <v>1538</v>
      </c>
      <c r="R683" s="53"/>
      <c r="S683" s="53"/>
      <c r="T683" s="412">
        <v>95.1</v>
      </c>
      <c r="U683" s="412">
        <v>95.7</v>
      </c>
      <c r="V683" s="412">
        <v>95.8</v>
      </c>
      <c r="W683" s="412">
        <v>61.2</v>
      </c>
      <c r="X683" s="412">
        <v>70.099999999999994</v>
      </c>
      <c r="Y683" s="412">
        <v>76.5</v>
      </c>
      <c r="Z683" s="412">
        <v>782</v>
      </c>
      <c r="AA683" s="412">
        <v>1485.7</v>
      </c>
      <c r="AB683" s="412">
        <v>2658.7</v>
      </c>
      <c r="AC683" s="411">
        <v>190</v>
      </c>
      <c r="AD683" s="411">
        <v>340</v>
      </c>
    </row>
    <row r="684" spans="1:30" ht="13.5" hidden="1" customHeight="1">
      <c r="A684" s="414" t="s">
        <v>1990</v>
      </c>
      <c r="B684" s="31" t="s">
        <v>1972</v>
      </c>
      <c r="C684" s="31">
        <v>250</v>
      </c>
      <c r="D684" s="31">
        <v>6</v>
      </c>
      <c r="E684" s="31" t="s">
        <v>1985</v>
      </c>
      <c r="F684" s="412">
        <v>176.9</v>
      </c>
      <c r="G684" s="53">
        <v>990</v>
      </c>
      <c r="H684" s="413" t="s">
        <v>239</v>
      </c>
      <c r="I684" s="412">
        <v>152</v>
      </c>
      <c r="J684" s="413" t="s">
        <v>239</v>
      </c>
      <c r="K684" s="412">
        <v>189.6</v>
      </c>
      <c r="L684" s="413" t="s">
        <v>239</v>
      </c>
      <c r="M684" s="412">
        <v>227.3</v>
      </c>
      <c r="N684" s="413" t="s">
        <v>239</v>
      </c>
      <c r="O684" s="412">
        <v>270.60000000000002</v>
      </c>
      <c r="P684" s="413" t="s">
        <v>239</v>
      </c>
      <c r="Q684" s="412">
        <v>2177</v>
      </c>
      <c r="R684" s="53"/>
      <c r="S684" s="53"/>
      <c r="T684" s="412">
        <v>94.3</v>
      </c>
      <c r="U684" s="412">
        <v>95.6</v>
      </c>
      <c r="V684" s="412">
        <v>96</v>
      </c>
      <c r="W684" s="412">
        <v>53.4</v>
      </c>
      <c r="X684" s="412">
        <v>66</v>
      </c>
      <c r="Y684" s="412">
        <v>73.599999999999994</v>
      </c>
      <c r="Z684" s="412">
        <v>936</v>
      </c>
      <c r="AA684" s="412">
        <v>2339.9</v>
      </c>
      <c r="AB684" s="412">
        <v>3088.7</v>
      </c>
      <c r="AC684" s="411">
        <v>250</v>
      </c>
      <c r="AD684" s="411">
        <v>330</v>
      </c>
    </row>
    <row r="685" spans="1:30" ht="13.5" hidden="1" customHeight="1">
      <c r="A685" s="414" t="s">
        <v>279</v>
      </c>
      <c r="B685" s="31" t="s">
        <v>266</v>
      </c>
      <c r="C685" s="31">
        <v>1</v>
      </c>
      <c r="D685" s="31">
        <v>8</v>
      </c>
      <c r="E685" s="31" t="s">
        <v>212</v>
      </c>
      <c r="F685" s="412">
        <v>0.75</v>
      </c>
      <c r="G685" s="53">
        <v>725</v>
      </c>
      <c r="H685" s="413">
        <f>I685*2</f>
        <v>3.1460336538461542</v>
      </c>
      <c r="I685" s="412">
        <v>1.5730168269230771</v>
      </c>
      <c r="J685" s="413">
        <f>K685*2</f>
        <v>3.5994336951392163</v>
      </c>
      <c r="K685" s="412">
        <v>1.7997168475696081</v>
      </c>
      <c r="L685" s="413">
        <f t="shared" ref="L685:L692" si="0">M685*2</f>
        <v>3.8055686644643694</v>
      </c>
      <c r="M685" s="412">
        <v>1.9027843322321847</v>
      </c>
      <c r="N685" s="413">
        <f t="shared" ref="N685:N692" si="1">O685*2</f>
        <v>4.0969325153374232</v>
      </c>
      <c r="O685" s="412">
        <v>2.0484662576687116</v>
      </c>
      <c r="P685" s="413">
        <f t="shared" ref="P685:P692" si="2">Q685*2</f>
        <v>17.903790953182224</v>
      </c>
      <c r="Q685" s="412">
        <v>8.9518954765911118</v>
      </c>
      <c r="R685" s="53" t="s">
        <v>213</v>
      </c>
      <c r="S685" s="53" t="s">
        <v>194</v>
      </c>
      <c r="T685" s="412">
        <v>72.554878048780481</v>
      </c>
      <c r="U685" s="412">
        <v>77.325609756097563</v>
      </c>
      <c r="V685" s="412">
        <v>79.114634146341459</v>
      </c>
      <c r="W685" s="412">
        <v>31.806331471135941</v>
      </c>
      <c r="X685" s="412">
        <v>42.234636871508378</v>
      </c>
      <c r="Y685" s="412">
        <v>51.098696461824957</v>
      </c>
      <c r="Z685" s="412">
        <v>5.4333547758620684</v>
      </c>
      <c r="AA685" s="412">
        <v>10.832782267540608</v>
      </c>
      <c r="AB685" s="412">
        <v>17.825437710136811</v>
      </c>
      <c r="AC685" s="411">
        <v>200</v>
      </c>
      <c r="AD685" s="411">
        <v>328</v>
      </c>
    </row>
    <row r="686" spans="1:30" ht="13.5" hidden="1" customHeight="1">
      <c r="A686" s="414" t="s">
        <v>280</v>
      </c>
      <c r="B686" s="31" t="s">
        <v>266</v>
      </c>
      <c r="C686" s="31">
        <v>1.5</v>
      </c>
      <c r="D686" s="31">
        <v>8</v>
      </c>
      <c r="E686" s="31" t="s">
        <v>215</v>
      </c>
      <c r="F686" s="412">
        <v>1</v>
      </c>
      <c r="G686" s="53">
        <v>720</v>
      </c>
      <c r="H686" s="413">
        <f t="shared" ref="H686:H692" si="3">I686*2</f>
        <v>4.824295922656578</v>
      </c>
      <c r="I686" s="412">
        <v>2.412147961328289</v>
      </c>
      <c r="J686" s="413">
        <f t="shared" ref="J686:J692" si="4">K686*2</f>
        <v>5.0553191489361691</v>
      </c>
      <c r="K686" s="412">
        <v>2.5276595744680845</v>
      </c>
      <c r="L686" s="413">
        <f t="shared" si="0"/>
        <v>5.2988543371522088</v>
      </c>
      <c r="M686" s="412">
        <v>2.6494271685761044</v>
      </c>
      <c r="N686" s="413">
        <f t="shared" si="1"/>
        <v>5.6268412438625202</v>
      </c>
      <c r="O686" s="412">
        <v>2.8134206219312601</v>
      </c>
      <c r="P686" s="413">
        <f t="shared" si="2"/>
        <v>33.545009602874671</v>
      </c>
      <c r="Q686" s="412">
        <v>16.772504801437336</v>
      </c>
      <c r="R686" s="53" t="s">
        <v>202</v>
      </c>
      <c r="S686" s="53" t="s">
        <v>194</v>
      </c>
      <c r="T686" s="412">
        <v>72.599999999999994</v>
      </c>
      <c r="U686" s="412">
        <v>77.7</v>
      </c>
      <c r="V686" s="412">
        <v>79.8</v>
      </c>
      <c r="W686" s="412">
        <v>29.055655296229801</v>
      </c>
      <c r="X686" s="412">
        <v>38.707360861759426</v>
      </c>
      <c r="Y686" s="412">
        <v>47.152603231597844</v>
      </c>
      <c r="Z686" s="412">
        <v>7.294781875</v>
      </c>
      <c r="AA686" s="412">
        <v>16.470229238779176</v>
      </c>
      <c r="AB686" s="412">
        <v>27.121583098588598</v>
      </c>
      <c r="AC686" s="411">
        <v>226</v>
      </c>
      <c r="AD686" s="411">
        <v>372</v>
      </c>
    </row>
    <row r="687" spans="1:30" ht="13.5" hidden="1" customHeight="1">
      <c r="A687" s="414" t="s">
        <v>287</v>
      </c>
      <c r="B687" s="31" t="s">
        <v>266</v>
      </c>
      <c r="C687" s="31">
        <v>2</v>
      </c>
      <c r="D687" s="31">
        <v>8</v>
      </c>
      <c r="E687" s="31" t="s">
        <v>221</v>
      </c>
      <c r="F687" s="412">
        <v>1.5</v>
      </c>
      <c r="G687" s="53">
        <v>725</v>
      </c>
      <c r="H687" s="413">
        <f t="shared" si="3"/>
        <v>4.1835041483650555</v>
      </c>
      <c r="I687" s="412">
        <v>2.0917520741825277</v>
      </c>
      <c r="J687" s="413">
        <f t="shared" si="4"/>
        <v>4.9029975795941168</v>
      </c>
      <c r="K687" s="412">
        <v>2.4514987897970584</v>
      </c>
      <c r="L687" s="413">
        <f t="shared" si="0"/>
        <v>5.412958480729845</v>
      </c>
      <c r="M687" s="412">
        <v>2.7064792403649225</v>
      </c>
      <c r="N687" s="413">
        <f t="shared" si="1"/>
        <v>6.1748277788121397</v>
      </c>
      <c r="O687" s="412">
        <v>3.0874138894060699</v>
      </c>
      <c r="P687" s="413">
        <f t="shared" si="2"/>
        <v>31.678628542186406</v>
      </c>
      <c r="Q687" s="412">
        <v>15.839314271093203</v>
      </c>
      <c r="R687" s="53" t="s">
        <v>231</v>
      </c>
      <c r="S687" s="53" t="s">
        <v>194</v>
      </c>
      <c r="T687" s="412">
        <v>79.188311688311686</v>
      </c>
      <c r="U687" s="412">
        <v>81.525974025974023</v>
      </c>
      <c r="V687" s="412">
        <v>81.331168831168824</v>
      </c>
      <c r="W687" s="412">
        <v>41.124816446402349</v>
      </c>
      <c r="X687" s="412">
        <v>54.013215859030844</v>
      </c>
      <c r="Y687" s="412">
        <v>63.359765051395016</v>
      </c>
      <c r="Z687" s="412">
        <v>10.866709551724137</v>
      </c>
      <c r="AA687" s="412">
        <v>21.955749482782402</v>
      </c>
      <c r="AB687" s="412">
        <v>36.226435101084846</v>
      </c>
      <c r="AC687" s="411">
        <v>202</v>
      </c>
      <c r="AD687" s="411">
        <v>333</v>
      </c>
    </row>
    <row r="688" spans="1:30" ht="13.5" hidden="1" customHeight="1">
      <c r="A688" s="414" t="s">
        <v>288</v>
      </c>
      <c r="B688" s="31" t="s">
        <v>266</v>
      </c>
      <c r="C688" s="31">
        <v>3</v>
      </c>
      <c r="D688" s="31">
        <v>8</v>
      </c>
      <c r="E688" s="31" t="s">
        <v>224</v>
      </c>
      <c r="F688" s="412">
        <v>2</v>
      </c>
      <c r="G688" s="53">
        <v>725</v>
      </c>
      <c r="H688" s="413">
        <f t="shared" si="3"/>
        <v>6.4857723577235777</v>
      </c>
      <c r="I688" s="412">
        <v>3.2428861788617889</v>
      </c>
      <c r="J688" s="413">
        <f t="shared" si="4"/>
        <v>6.9342315789473687</v>
      </c>
      <c r="K688" s="412">
        <v>3.4671157894736844</v>
      </c>
      <c r="L688" s="413">
        <f t="shared" si="0"/>
        <v>7.5930947368421053</v>
      </c>
      <c r="M688" s="412">
        <v>3.7965473684210527</v>
      </c>
      <c r="N688" s="413">
        <f t="shared" si="1"/>
        <v>8.4702315789473683</v>
      </c>
      <c r="O688" s="412">
        <v>4.2351157894736842</v>
      </c>
      <c r="P688" s="413">
        <f t="shared" si="2"/>
        <v>50.751879699248121</v>
      </c>
      <c r="Q688" s="412">
        <v>25.375939849624061</v>
      </c>
      <c r="R688" s="53" t="s">
        <v>210</v>
      </c>
      <c r="S688" s="53" t="s">
        <v>194</v>
      </c>
      <c r="T688" s="412">
        <v>81.120488940628633</v>
      </c>
      <c r="U688" s="412">
        <v>84.305587892898714</v>
      </c>
      <c r="V688" s="412">
        <v>84.604190919674039</v>
      </c>
      <c r="W688" s="412">
        <v>38.250000000000007</v>
      </c>
      <c r="X688" s="412">
        <v>50.11046511627908</v>
      </c>
      <c r="Y688" s="412">
        <v>59.500000000000007</v>
      </c>
      <c r="Z688" s="412">
        <v>14.488946068965516</v>
      </c>
      <c r="AA688" s="412">
        <v>34.714159090381116</v>
      </c>
      <c r="AB688" s="412">
        <v>55.51366972282527</v>
      </c>
      <c r="AC688" s="411">
        <v>240</v>
      </c>
      <c r="AD688" s="411">
        <v>383</v>
      </c>
    </row>
    <row r="689" spans="1:30" ht="13.5" hidden="1" customHeight="1">
      <c r="A689" s="414" t="s">
        <v>295</v>
      </c>
      <c r="B689" s="31" t="s">
        <v>266</v>
      </c>
      <c r="C689" s="31">
        <v>5</v>
      </c>
      <c r="D689" s="31">
        <v>8</v>
      </c>
      <c r="E689" s="31" t="s">
        <v>230</v>
      </c>
      <c r="F689" s="412">
        <v>3</v>
      </c>
      <c r="G689" s="53">
        <v>725</v>
      </c>
      <c r="H689" s="413">
        <f t="shared" si="3"/>
        <v>11.944758930314268</v>
      </c>
      <c r="I689" s="412">
        <v>5.9723794651571342</v>
      </c>
      <c r="J689" s="413">
        <f t="shared" si="4"/>
        <v>12.618663735189935</v>
      </c>
      <c r="K689" s="412">
        <v>6.3093318675949677</v>
      </c>
      <c r="L689" s="413">
        <f t="shared" si="0"/>
        <v>13.553071943324785</v>
      </c>
      <c r="M689" s="412">
        <v>6.7765359716623923</v>
      </c>
      <c r="N689" s="413">
        <f t="shared" si="1"/>
        <v>14.819714181018687</v>
      </c>
      <c r="O689" s="412">
        <v>7.4098570905093437</v>
      </c>
      <c r="P689" s="413">
        <f t="shared" si="2"/>
        <v>67.255596126369269</v>
      </c>
      <c r="Q689" s="412">
        <v>33.627798063184635</v>
      </c>
      <c r="R689" s="53" t="s">
        <v>213</v>
      </c>
      <c r="S689" s="53" t="s">
        <v>194</v>
      </c>
      <c r="T689" s="412">
        <v>80.237556561085967</v>
      </c>
      <c r="U689" s="412">
        <v>83.662330316742072</v>
      </c>
      <c r="V689" s="412">
        <v>84.934389140271492</v>
      </c>
      <c r="W689" s="412">
        <v>30.641860465116277</v>
      </c>
      <c r="X689" s="412">
        <v>41.04496124031008</v>
      </c>
      <c r="Y689" s="412">
        <v>49.272868217054267</v>
      </c>
      <c r="Z689" s="412">
        <v>21.733419103448274</v>
      </c>
      <c r="AA689" s="412">
        <v>57.517382971798106</v>
      </c>
      <c r="AB689" s="412">
        <v>93.21375414996028</v>
      </c>
      <c r="AC689" s="411">
        <v>265</v>
      </c>
      <c r="AD689" s="411">
        <v>429</v>
      </c>
    </row>
    <row r="690" spans="1:30" ht="13.5" hidden="1" customHeight="1">
      <c r="A690" s="414" t="s">
        <v>296</v>
      </c>
      <c r="B690" s="31" t="s">
        <v>266</v>
      </c>
      <c r="C690" s="31">
        <v>7.5</v>
      </c>
      <c r="D690" s="31">
        <v>8</v>
      </c>
      <c r="E690" s="31" t="s">
        <v>233</v>
      </c>
      <c r="F690" s="412">
        <v>5</v>
      </c>
      <c r="G690" s="53">
        <v>730</v>
      </c>
      <c r="H690" s="413">
        <f t="shared" si="3"/>
        <v>18.24538893344026</v>
      </c>
      <c r="I690" s="412">
        <v>9.1226944667201302</v>
      </c>
      <c r="J690" s="413">
        <f t="shared" si="4"/>
        <v>19.644256564506954</v>
      </c>
      <c r="K690" s="412">
        <v>9.8221282822534768</v>
      </c>
      <c r="L690" s="413">
        <f t="shared" si="0"/>
        <v>21.472563206243397</v>
      </c>
      <c r="M690" s="412">
        <v>10.736281603121698</v>
      </c>
      <c r="N690" s="413">
        <f t="shared" si="1"/>
        <v>23.880009755304449</v>
      </c>
      <c r="O690" s="412">
        <v>11.940004877652225</v>
      </c>
      <c r="P690" s="413">
        <f t="shared" si="2"/>
        <v>102.18162036429121</v>
      </c>
      <c r="Q690" s="412">
        <v>51.090810182145603</v>
      </c>
      <c r="R690" s="53" t="s">
        <v>222</v>
      </c>
      <c r="S690" s="53" t="s">
        <v>989</v>
      </c>
      <c r="T690" s="412">
        <v>82.92613636363636</v>
      </c>
      <c r="U690" s="412">
        <v>85.610795454545439</v>
      </c>
      <c r="V690" s="412">
        <v>86.20738636363636</v>
      </c>
      <c r="W690" s="412">
        <v>33.200617283950621</v>
      </c>
      <c r="X690" s="412">
        <v>44.203703703703709</v>
      </c>
      <c r="Y690" s="412">
        <v>52.527777777777779</v>
      </c>
      <c r="Z690" s="412">
        <v>35.974266780821914</v>
      </c>
      <c r="AA690" s="412">
        <v>81.112538529142242</v>
      </c>
      <c r="AB690" s="412">
        <v>95.013516131405353</v>
      </c>
      <c r="AC690" s="411">
        <v>225</v>
      </c>
      <c r="AD690" s="411">
        <v>264</v>
      </c>
    </row>
    <row r="691" spans="1:30" ht="13.5" hidden="1" customHeight="1">
      <c r="A691" s="414" t="s">
        <v>305</v>
      </c>
      <c r="B691" s="31" t="s">
        <v>266</v>
      </c>
      <c r="C691" s="31">
        <v>10</v>
      </c>
      <c r="D691" s="31">
        <v>8</v>
      </c>
      <c r="E691" s="31" t="s">
        <v>298</v>
      </c>
      <c r="F691" s="412">
        <v>7.5</v>
      </c>
      <c r="G691" s="53">
        <v>725</v>
      </c>
      <c r="H691" s="413">
        <f t="shared" si="3"/>
        <v>24.3041040592061</v>
      </c>
      <c r="I691" s="412">
        <v>12.15205202960305</v>
      </c>
      <c r="J691" s="413">
        <f t="shared" si="4"/>
        <v>22.835643564356435</v>
      </c>
      <c r="K691" s="412">
        <v>11.417821782178217</v>
      </c>
      <c r="L691" s="413">
        <f t="shared" si="0"/>
        <v>26.609900990099007</v>
      </c>
      <c r="M691" s="412">
        <v>13.304950495049503</v>
      </c>
      <c r="N691" s="413">
        <f t="shared" si="1"/>
        <v>31.382178217821782</v>
      </c>
      <c r="O691" s="412">
        <v>15.691089108910891</v>
      </c>
      <c r="P691" s="413">
        <f t="shared" si="2"/>
        <v>167.9758741258741</v>
      </c>
      <c r="Q691" s="412">
        <v>83.98793706293705</v>
      </c>
      <c r="R691" s="53" t="s">
        <v>213</v>
      </c>
      <c r="S691" s="53" t="s">
        <v>989</v>
      </c>
      <c r="T691" s="412">
        <v>86.132356257046226</v>
      </c>
      <c r="U691" s="412">
        <v>88.67463359639234</v>
      </c>
      <c r="V691" s="412">
        <v>89.284780157835399</v>
      </c>
      <c r="W691" s="412">
        <v>41.097457627118644</v>
      </c>
      <c r="X691" s="412">
        <v>51.350282485875709</v>
      </c>
      <c r="Y691" s="412">
        <v>57.639830508474581</v>
      </c>
      <c r="Z691" s="412">
        <v>54.333547758620682</v>
      </c>
      <c r="AA691" s="412">
        <v>111.12920313595372</v>
      </c>
      <c r="AB691" s="412">
        <v>157.52382166179308</v>
      </c>
      <c r="AC691" s="411">
        <v>205</v>
      </c>
      <c r="AD691" s="411">
        <v>290</v>
      </c>
    </row>
    <row r="692" spans="1:30" ht="13.5" hidden="1" customHeight="1">
      <c r="A692" s="414" t="s">
        <v>306</v>
      </c>
      <c r="B692" s="31" t="s">
        <v>266</v>
      </c>
      <c r="C692" s="31">
        <v>15</v>
      </c>
      <c r="D692" s="31">
        <v>8</v>
      </c>
      <c r="E692" s="31" t="s">
        <v>302</v>
      </c>
      <c r="F692" s="412">
        <v>10</v>
      </c>
      <c r="G692" s="53">
        <v>735</v>
      </c>
      <c r="H692" s="413">
        <f t="shared" si="3"/>
        <v>41.961912590765856</v>
      </c>
      <c r="I692" s="412">
        <v>20.980956295382928</v>
      </c>
      <c r="J692" s="413">
        <f t="shared" si="4"/>
        <v>36.019170286056614</v>
      </c>
      <c r="K692" s="412">
        <v>18.009585143028307</v>
      </c>
      <c r="L692" s="413">
        <f t="shared" si="0"/>
        <v>40.135090609555192</v>
      </c>
      <c r="M692" s="412">
        <v>20.067545304777596</v>
      </c>
      <c r="N692" s="413">
        <f t="shared" si="1"/>
        <v>45.617792421746294</v>
      </c>
      <c r="O692" s="412">
        <v>22.808896210873147</v>
      </c>
      <c r="P692" s="413">
        <f t="shared" si="2"/>
        <v>241.80671398126967</v>
      </c>
      <c r="Q692" s="412">
        <v>120.90335699063483</v>
      </c>
      <c r="R692" s="53" t="s">
        <v>213</v>
      </c>
      <c r="S692" s="53" t="s">
        <v>989</v>
      </c>
      <c r="T692" s="412">
        <v>85.73565804274466</v>
      </c>
      <c r="U692" s="412">
        <v>88.47514060742408</v>
      </c>
      <c r="V692" s="412">
        <v>89.286839145106867</v>
      </c>
      <c r="W692" s="412">
        <v>35.014662756598241</v>
      </c>
      <c r="X692" s="412">
        <v>45.747800586510266</v>
      </c>
      <c r="Y692" s="412">
        <v>53.137829912023456</v>
      </c>
      <c r="Z692" s="412">
        <v>71.459087755102033</v>
      </c>
      <c r="AA692" s="412">
        <v>163.33505772594751</v>
      </c>
      <c r="AB692" s="412">
        <v>228.06381591210118</v>
      </c>
      <c r="AC692" s="411">
        <v>229</v>
      </c>
      <c r="AD692" s="411">
        <v>319</v>
      </c>
    </row>
    <row r="693" spans="1:30" ht="13.5" hidden="1" customHeight="1">
      <c r="A693" s="414" t="s">
        <v>331</v>
      </c>
      <c r="B693" s="31" t="s">
        <v>266</v>
      </c>
      <c r="C693" s="31">
        <v>20</v>
      </c>
      <c r="D693" s="31">
        <v>8</v>
      </c>
      <c r="E693" s="31" t="s">
        <v>312</v>
      </c>
      <c r="F693" s="412">
        <v>15</v>
      </c>
      <c r="G693" s="53">
        <v>737</v>
      </c>
      <c r="H693" s="413">
        <v>34</v>
      </c>
      <c r="I693" s="412">
        <v>17</v>
      </c>
      <c r="J693" s="413">
        <v>42.9</v>
      </c>
      <c r="K693" s="412">
        <v>21.4</v>
      </c>
      <c r="L693" s="413">
        <v>50.3</v>
      </c>
      <c r="M693" s="412">
        <v>25.1</v>
      </c>
      <c r="N693" s="413">
        <v>60.6</v>
      </c>
      <c r="O693" s="412">
        <v>30.3</v>
      </c>
      <c r="P693" s="413">
        <v>217</v>
      </c>
      <c r="Q693" s="412">
        <v>108</v>
      </c>
      <c r="R693" s="53" t="s">
        <v>222</v>
      </c>
      <c r="S693" s="53" t="s">
        <v>194</v>
      </c>
      <c r="T693" s="412">
        <v>87.66</v>
      </c>
      <c r="U693" s="412">
        <v>89.89</v>
      </c>
      <c r="V693" s="412">
        <v>90.2</v>
      </c>
      <c r="W693" s="412">
        <v>45.45</v>
      </c>
      <c r="X693" s="412">
        <v>56.6</v>
      </c>
      <c r="Y693" s="412">
        <v>62.51</v>
      </c>
      <c r="Z693" s="412">
        <v>196.57</v>
      </c>
      <c r="AA693" s="412">
        <v>324.02</v>
      </c>
      <c r="AB693" s="412">
        <v>490.78</v>
      </c>
      <c r="AC693" s="411">
        <v>165</v>
      </c>
      <c r="AD693" s="411">
        <v>251</v>
      </c>
    </row>
    <row r="694" spans="1:30" ht="13.5" hidden="1" customHeight="1">
      <c r="A694" s="414" t="s">
        <v>332</v>
      </c>
      <c r="B694" s="31" t="s">
        <v>266</v>
      </c>
      <c r="C694" s="31">
        <v>25</v>
      </c>
      <c r="D694" s="31">
        <v>8</v>
      </c>
      <c r="E694" s="31" t="s">
        <v>322</v>
      </c>
      <c r="F694" s="412">
        <v>20</v>
      </c>
      <c r="G694" s="53">
        <v>738</v>
      </c>
      <c r="H694" s="413">
        <v>49.6</v>
      </c>
      <c r="I694" s="412">
        <v>24.8</v>
      </c>
      <c r="J694" s="413">
        <v>57</v>
      </c>
      <c r="K694" s="412">
        <v>28.5</v>
      </c>
      <c r="L694" s="413">
        <v>65.900000000000006</v>
      </c>
      <c r="M694" s="412">
        <v>32.9</v>
      </c>
      <c r="N694" s="413">
        <v>77.900000000000006</v>
      </c>
      <c r="O694" s="412">
        <v>39</v>
      </c>
      <c r="P694" s="413">
        <v>270</v>
      </c>
      <c r="Q694" s="412">
        <v>135</v>
      </c>
      <c r="R694" s="53" t="s">
        <v>231</v>
      </c>
      <c r="S694" s="53" t="s">
        <v>194</v>
      </c>
      <c r="T694" s="412">
        <v>88.16</v>
      </c>
      <c r="U694" s="412">
        <v>90.1</v>
      </c>
      <c r="V694" s="412">
        <v>90.2</v>
      </c>
      <c r="W694" s="412">
        <v>44.03</v>
      </c>
      <c r="X694" s="412">
        <v>55.87</v>
      </c>
      <c r="Y694" s="412">
        <v>62.89</v>
      </c>
      <c r="Z694" s="412">
        <v>261.7</v>
      </c>
      <c r="AA694" s="412">
        <v>504.34</v>
      </c>
      <c r="AB694" s="412">
        <v>662.96</v>
      </c>
      <c r="AC694" s="411">
        <v>192</v>
      </c>
      <c r="AD694" s="411">
        <v>253</v>
      </c>
    </row>
    <row r="695" spans="1:30" ht="13.5" hidden="1" customHeight="1">
      <c r="A695" s="414" t="s">
        <v>338</v>
      </c>
      <c r="B695" s="31" t="s">
        <v>266</v>
      </c>
      <c r="C695" s="31">
        <v>20</v>
      </c>
      <c r="D695" s="31">
        <v>8</v>
      </c>
      <c r="E695" s="31" t="s">
        <v>334</v>
      </c>
      <c r="F695" s="412">
        <v>15</v>
      </c>
      <c r="G695" s="53">
        <v>737</v>
      </c>
      <c r="H695" s="413">
        <v>34</v>
      </c>
      <c r="I695" s="412">
        <v>17</v>
      </c>
      <c r="J695" s="413">
        <v>42.9</v>
      </c>
      <c r="K695" s="412">
        <v>21.4</v>
      </c>
      <c r="L695" s="413">
        <v>50.3</v>
      </c>
      <c r="M695" s="412">
        <v>25.1</v>
      </c>
      <c r="N695" s="413">
        <v>60.6</v>
      </c>
      <c r="O695" s="412">
        <v>30.3</v>
      </c>
      <c r="P695" s="413">
        <v>217</v>
      </c>
      <c r="Q695" s="412">
        <v>108</v>
      </c>
      <c r="R695" s="53" t="s">
        <v>222</v>
      </c>
      <c r="S695" s="53" t="s">
        <v>194</v>
      </c>
      <c r="T695" s="412">
        <v>87.66</v>
      </c>
      <c r="U695" s="412">
        <v>89.89</v>
      </c>
      <c r="V695" s="412">
        <v>90.2</v>
      </c>
      <c r="W695" s="412">
        <v>45.45</v>
      </c>
      <c r="X695" s="412">
        <v>56.6</v>
      </c>
      <c r="Y695" s="412">
        <v>62.51</v>
      </c>
      <c r="Z695" s="412">
        <v>196.57</v>
      </c>
      <c r="AA695" s="412">
        <v>324.02</v>
      </c>
      <c r="AB695" s="412">
        <v>490.78</v>
      </c>
      <c r="AC695" s="411">
        <v>165</v>
      </c>
      <c r="AD695" s="411">
        <v>251</v>
      </c>
    </row>
    <row r="696" spans="1:30" ht="13.5" hidden="1" customHeight="1">
      <c r="A696" s="414" t="s">
        <v>351</v>
      </c>
      <c r="B696" s="31" t="s">
        <v>266</v>
      </c>
      <c r="C696" s="31">
        <v>30</v>
      </c>
      <c r="D696" s="31">
        <v>8</v>
      </c>
      <c r="E696" s="31" t="s">
        <v>340</v>
      </c>
      <c r="F696" s="412">
        <v>25</v>
      </c>
      <c r="G696" s="53">
        <v>738</v>
      </c>
      <c r="H696" s="413">
        <v>39.799999999999997</v>
      </c>
      <c r="I696" s="412">
        <v>19.899999999999999</v>
      </c>
      <c r="J696" s="413">
        <v>52</v>
      </c>
      <c r="K696" s="412">
        <v>26</v>
      </c>
      <c r="L696" s="413">
        <v>64.8</v>
      </c>
      <c r="M696" s="412">
        <v>32.4</v>
      </c>
      <c r="N696" s="413">
        <v>80.099999999999994</v>
      </c>
      <c r="O696" s="412">
        <v>40.1</v>
      </c>
      <c r="P696" s="413">
        <v>293</v>
      </c>
      <c r="Q696" s="412">
        <v>147</v>
      </c>
      <c r="R696" s="53" t="s">
        <v>231</v>
      </c>
      <c r="S696" s="53" t="s">
        <v>194</v>
      </c>
      <c r="T696" s="412">
        <v>91</v>
      </c>
      <c r="U696" s="412">
        <v>91.1</v>
      </c>
      <c r="V696" s="412">
        <v>90.2</v>
      </c>
      <c r="W696" s="412">
        <v>58.33</v>
      </c>
      <c r="X696" s="412">
        <v>70.38</v>
      </c>
      <c r="Y696" s="412">
        <v>76.209999999999994</v>
      </c>
      <c r="Z696" s="412">
        <v>327.12</v>
      </c>
      <c r="AA696" s="412">
        <v>484</v>
      </c>
      <c r="AB696" s="412">
        <v>653.47</v>
      </c>
      <c r="AC696" s="411">
        <v>148</v>
      </c>
      <c r="AD696" s="411">
        <v>200</v>
      </c>
    </row>
    <row r="697" spans="1:30" ht="13.5" hidden="1" customHeight="1">
      <c r="A697" s="414" t="s">
        <v>352</v>
      </c>
      <c r="B697" s="31" t="s">
        <v>266</v>
      </c>
      <c r="C697" s="31">
        <v>40</v>
      </c>
      <c r="D697" s="31">
        <v>8</v>
      </c>
      <c r="E697" s="31" t="s">
        <v>343</v>
      </c>
      <c r="F697" s="412">
        <v>30</v>
      </c>
      <c r="G697" s="53">
        <v>737</v>
      </c>
      <c r="H697" s="413">
        <v>49.4</v>
      </c>
      <c r="I697" s="412">
        <v>24.7</v>
      </c>
      <c r="J697" s="413">
        <v>62.7</v>
      </c>
      <c r="K697" s="412">
        <v>31.3</v>
      </c>
      <c r="L697" s="413">
        <v>77.2</v>
      </c>
      <c r="M697" s="412">
        <v>38.6</v>
      </c>
      <c r="N697" s="413">
        <v>94.9</v>
      </c>
      <c r="O697" s="412">
        <v>47.4</v>
      </c>
      <c r="P697" s="413">
        <v>368</v>
      </c>
      <c r="Q697" s="412">
        <v>184</v>
      </c>
      <c r="R697" s="53" t="s">
        <v>222</v>
      </c>
      <c r="S697" s="53" t="s">
        <v>194</v>
      </c>
      <c r="T697" s="412">
        <v>90.4</v>
      </c>
      <c r="U697" s="412">
        <v>91.1</v>
      </c>
      <c r="V697" s="412">
        <v>90.6</v>
      </c>
      <c r="W697" s="412">
        <v>58.46</v>
      </c>
      <c r="X697" s="412">
        <v>70.69</v>
      </c>
      <c r="Y697" s="412">
        <v>76.8</v>
      </c>
      <c r="Z697" s="412">
        <v>392.87</v>
      </c>
      <c r="AA697" s="412">
        <v>650.76</v>
      </c>
      <c r="AB697" s="412">
        <v>867.68</v>
      </c>
      <c r="AC697" s="411">
        <v>166</v>
      </c>
      <c r="AD697" s="411">
        <v>221</v>
      </c>
    </row>
    <row r="698" spans="1:30" ht="13.5" hidden="1" customHeight="1">
      <c r="A698" s="414" t="s">
        <v>358</v>
      </c>
      <c r="B698" s="31" t="s">
        <v>266</v>
      </c>
      <c r="C698" s="31">
        <v>30</v>
      </c>
      <c r="D698" s="31">
        <v>8</v>
      </c>
      <c r="E698" s="31" t="s">
        <v>354</v>
      </c>
      <c r="F698" s="412">
        <v>25</v>
      </c>
      <c r="G698" s="53">
        <v>738</v>
      </c>
      <c r="H698" s="413">
        <v>39.799999999999997</v>
      </c>
      <c r="I698" s="412">
        <v>19.899999999999999</v>
      </c>
      <c r="J698" s="413">
        <v>52</v>
      </c>
      <c r="K698" s="412">
        <v>26</v>
      </c>
      <c r="L698" s="413">
        <v>64.8</v>
      </c>
      <c r="M698" s="412">
        <v>32.4</v>
      </c>
      <c r="N698" s="413">
        <v>80.099999999999994</v>
      </c>
      <c r="O698" s="412">
        <v>40.1</v>
      </c>
      <c r="P698" s="413">
        <v>293</v>
      </c>
      <c r="Q698" s="412">
        <v>147</v>
      </c>
      <c r="R698" s="53" t="s">
        <v>231</v>
      </c>
      <c r="S698" s="53" t="s">
        <v>194</v>
      </c>
      <c r="T698" s="412">
        <v>91</v>
      </c>
      <c r="U698" s="412">
        <v>91.1</v>
      </c>
      <c r="V698" s="412">
        <v>90.2</v>
      </c>
      <c r="W698" s="412">
        <v>58.33</v>
      </c>
      <c r="X698" s="412">
        <v>70.38</v>
      </c>
      <c r="Y698" s="412">
        <v>76.209999999999994</v>
      </c>
      <c r="Z698" s="412">
        <v>327.12</v>
      </c>
      <c r="AA698" s="412">
        <v>484</v>
      </c>
      <c r="AB698" s="412">
        <v>653.47</v>
      </c>
      <c r="AC698" s="411">
        <v>148</v>
      </c>
      <c r="AD698" s="411">
        <v>200</v>
      </c>
    </row>
    <row r="699" spans="1:30" ht="13.5" hidden="1" customHeight="1">
      <c r="A699" s="414" t="s">
        <v>370</v>
      </c>
      <c r="B699" s="31" t="s">
        <v>266</v>
      </c>
      <c r="C699" s="31">
        <v>50</v>
      </c>
      <c r="D699" s="31">
        <v>8</v>
      </c>
      <c r="E699" s="31" t="s">
        <v>363</v>
      </c>
      <c r="F699" s="412">
        <v>40</v>
      </c>
      <c r="G699" s="53">
        <v>735</v>
      </c>
      <c r="H699" s="413">
        <f t="shared" ref="H699:H703" si="5">I699*2</f>
        <v>61.997400571874195</v>
      </c>
      <c r="I699" s="412">
        <v>30.998700285937097</v>
      </c>
      <c r="J699" s="413">
        <f t="shared" ref="J699:J703" si="6">K699*2</f>
        <v>79.910956576298673</v>
      </c>
      <c r="K699" s="412">
        <v>39.955478288149337</v>
      </c>
      <c r="L699" s="413">
        <f t="shared" ref="L699:N711" si="7">M699*2</f>
        <v>101.10867689733603</v>
      </c>
      <c r="M699" s="412">
        <v>50.554338448668013</v>
      </c>
      <c r="N699" s="413">
        <f t="shared" ref="N699:N703" si="8">O699*2</f>
        <v>125.70798149068</v>
      </c>
      <c r="O699" s="412">
        <v>62.853990745339999</v>
      </c>
      <c r="P699" s="413">
        <f t="shared" ref="P699:P711" si="9">Q699*2</f>
        <v>732.13236786898563</v>
      </c>
      <c r="Q699" s="412">
        <v>366.06618393449281</v>
      </c>
      <c r="R699" s="53" t="s">
        <v>231</v>
      </c>
      <c r="S699" s="53" t="s">
        <v>194</v>
      </c>
      <c r="T699" s="412">
        <v>93.005240174672494</v>
      </c>
      <c r="U699" s="412">
        <v>93.005240174672494</v>
      </c>
      <c r="V699" s="412">
        <v>92.097379912663754</v>
      </c>
      <c r="W699" s="412">
        <v>58.279792746113991</v>
      </c>
      <c r="X699" s="412">
        <v>68.911917098445599</v>
      </c>
      <c r="Y699" s="412">
        <v>74.621761658031076</v>
      </c>
      <c r="Z699" s="412">
        <v>285.83635102040813</v>
      </c>
      <c r="AA699" s="412">
        <v>458.81880476491278</v>
      </c>
      <c r="AB699" s="412">
        <v>684.88140999419443</v>
      </c>
      <c r="AC699" s="411">
        <v>161</v>
      </c>
      <c r="AD699" s="411">
        <v>240</v>
      </c>
    </row>
    <row r="700" spans="1:30" ht="13.5" hidden="1" customHeight="1">
      <c r="A700" s="414" t="s">
        <v>372</v>
      </c>
      <c r="B700" s="31" t="s">
        <v>266</v>
      </c>
      <c r="C700" s="31">
        <v>60</v>
      </c>
      <c r="D700" s="31">
        <v>8</v>
      </c>
      <c r="E700" s="31" t="s">
        <v>360</v>
      </c>
      <c r="F700" s="412">
        <v>50</v>
      </c>
      <c r="G700" s="53">
        <v>735</v>
      </c>
      <c r="H700" s="413">
        <f t="shared" si="5"/>
        <v>67.244897959183675</v>
      </c>
      <c r="I700" s="412">
        <v>33.622448979591837</v>
      </c>
      <c r="J700" s="413">
        <f t="shared" si="6"/>
        <v>93.523358187865483</v>
      </c>
      <c r="K700" s="412">
        <v>46.761679093932742</v>
      </c>
      <c r="L700" s="413">
        <f t="shared" si="7"/>
        <v>120.13434490554552</v>
      </c>
      <c r="M700" s="412">
        <v>60.067172452772759</v>
      </c>
      <c r="N700" s="413">
        <f t="shared" si="8"/>
        <v>151.03184713375796</v>
      </c>
      <c r="O700" s="412">
        <v>75.515923566878982</v>
      </c>
      <c r="P700" s="413">
        <f t="shared" si="9"/>
        <v>875.55738345003522</v>
      </c>
      <c r="Q700" s="412">
        <v>437.77869172501761</v>
      </c>
      <c r="R700" s="53" t="s">
        <v>231</v>
      </c>
      <c r="S700" s="53" t="s">
        <v>194</v>
      </c>
      <c r="T700" s="412">
        <v>92.501650165016514</v>
      </c>
      <c r="U700" s="412">
        <v>92.704950495049516</v>
      </c>
      <c r="V700" s="412">
        <v>91.891749174917507</v>
      </c>
      <c r="W700" s="412">
        <v>47.799227799227801</v>
      </c>
      <c r="X700" s="412">
        <v>55.521235521235525</v>
      </c>
      <c r="Y700" s="412">
        <v>59.3050193050193</v>
      </c>
      <c r="Z700" s="412">
        <v>357.29543877551021</v>
      </c>
      <c r="AA700" s="412">
        <v>552.47003969252887</v>
      </c>
      <c r="AB700" s="412">
        <v>826.12122633267336</v>
      </c>
      <c r="AC700" s="411">
        <v>155</v>
      </c>
      <c r="AD700" s="411">
        <v>231</v>
      </c>
    </row>
    <row r="701" spans="1:30" ht="13.5" hidden="1" customHeight="1">
      <c r="A701" s="414" t="s">
        <v>402</v>
      </c>
      <c r="B701" s="31" t="s">
        <v>266</v>
      </c>
      <c r="C701" s="31">
        <v>75</v>
      </c>
      <c r="D701" s="31">
        <v>8</v>
      </c>
      <c r="E701" s="31" t="s">
        <v>378</v>
      </c>
      <c r="F701" s="412">
        <v>60</v>
      </c>
      <c r="G701" s="53">
        <v>730</v>
      </c>
      <c r="H701" s="413">
        <f t="shared" si="5"/>
        <v>80.71082864825226</v>
      </c>
      <c r="I701" s="412">
        <v>40.35541432412613</v>
      </c>
      <c r="J701" s="413">
        <f t="shared" si="6"/>
        <v>110.62412864677462</v>
      </c>
      <c r="K701" s="412">
        <v>55.312064323387311</v>
      </c>
      <c r="L701" s="413">
        <f t="shared" si="7"/>
        <v>142.02795706856489</v>
      </c>
      <c r="M701" s="412">
        <v>71.013978534282444</v>
      </c>
      <c r="N701" s="413">
        <f t="shared" si="8"/>
        <v>178.05325858444289</v>
      </c>
      <c r="O701" s="412">
        <v>89.026629292221443</v>
      </c>
      <c r="P701" s="413">
        <f t="shared" si="9"/>
        <v>1106.1133170024254</v>
      </c>
      <c r="Q701" s="412">
        <v>553.05665850121272</v>
      </c>
      <c r="R701" s="53" t="s">
        <v>231</v>
      </c>
      <c r="S701" s="53" t="s">
        <v>194</v>
      </c>
      <c r="T701" s="412">
        <v>92.388349514563103</v>
      </c>
      <c r="U701" s="412">
        <v>93.297087378640782</v>
      </c>
      <c r="V701" s="412">
        <v>93.095145631067965</v>
      </c>
      <c r="W701" s="412">
        <v>63.424317617866009</v>
      </c>
      <c r="X701" s="412">
        <v>73.647642679900756</v>
      </c>
      <c r="Y701" s="412">
        <v>78.114143920595538</v>
      </c>
      <c r="Z701" s="412">
        <v>431.69120136986299</v>
      </c>
      <c r="AA701" s="412">
        <v>649.57399648822536</v>
      </c>
      <c r="AB701" s="412">
        <v>973.43355075609304</v>
      </c>
      <c r="AC701" s="411">
        <v>150</v>
      </c>
      <c r="AD701" s="411">
        <v>225</v>
      </c>
    </row>
    <row r="702" spans="1:30" ht="13.5" hidden="1" customHeight="1">
      <c r="A702" s="414" t="s">
        <v>404</v>
      </c>
      <c r="B702" s="31" t="s">
        <v>266</v>
      </c>
      <c r="C702" s="31">
        <v>100</v>
      </c>
      <c r="D702" s="31">
        <v>8</v>
      </c>
      <c r="E702" s="31" t="s">
        <v>383</v>
      </c>
      <c r="F702" s="412">
        <v>75</v>
      </c>
      <c r="G702" s="53">
        <v>735</v>
      </c>
      <c r="H702" s="413">
        <f t="shared" si="5"/>
        <v>104.49704587363112</v>
      </c>
      <c r="I702" s="412">
        <v>52.248522936815561</v>
      </c>
      <c r="J702" s="413">
        <f t="shared" si="6"/>
        <v>139.03115762008522</v>
      </c>
      <c r="K702" s="412">
        <v>69.515578810042612</v>
      </c>
      <c r="L702" s="413">
        <f t="shared" si="7"/>
        <v>178.11980070226085</v>
      </c>
      <c r="M702" s="412">
        <v>89.059900351130423</v>
      </c>
      <c r="N702" s="413">
        <f t="shared" si="8"/>
        <v>219.31497647564987</v>
      </c>
      <c r="O702" s="412">
        <v>109.65748823782494</v>
      </c>
      <c r="P702" s="413">
        <f t="shared" si="9"/>
        <v>1485.1951381981767</v>
      </c>
      <c r="Q702" s="412">
        <v>742.59756909908833</v>
      </c>
      <c r="R702" s="53" t="s">
        <v>222</v>
      </c>
      <c r="S702" s="53" t="s">
        <v>194</v>
      </c>
      <c r="T702" s="412">
        <v>92.570747562296845</v>
      </c>
      <c r="U702" s="412">
        <v>93.590249187432278</v>
      </c>
      <c r="V702" s="412">
        <v>93.79414951245937</v>
      </c>
      <c r="W702" s="412">
        <v>63.144088669950733</v>
      </c>
      <c r="X702" s="412">
        <v>73.019704433497537</v>
      </c>
      <c r="Y702" s="412">
        <v>78.40640394088669</v>
      </c>
      <c r="Z702" s="412">
        <v>535.94315816326537</v>
      </c>
      <c r="AA702" s="412">
        <v>837.38685896025095</v>
      </c>
      <c r="AB702" s="412">
        <v>1327.6129218570547</v>
      </c>
      <c r="AC702" s="411">
        <v>156</v>
      </c>
      <c r="AD702" s="411">
        <v>248</v>
      </c>
    </row>
    <row r="703" spans="1:30" ht="13.5" hidden="1" customHeight="1">
      <c r="A703" s="414" t="s">
        <v>406</v>
      </c>
      <c r="B703" s="31" t="s">
        <v>266</v>
      </c>
      <c r="C703" s="31">
        <v>125</v>
      </c>
      <c r="D703" s="31">
        <v>8</v>
      </c>
      <c r="E703" s="31" t="s">
        <v>388</v>
      </c>
      <c r="F703" s="412">
        <v>100</v>
      </c>
      <c r="G703" s="53">
        <v>735</v>
      </c>
      <c r="H703" s="413">
        <f t="shared" si="5"/>
        <v>118.0437496284848</v>
      </c>
      <c r="I703" s="412">
        <v>59.021874814242402</v>
      </c>
      <c r="J703" s="413">
        <f t="shared" si="6"/>
        <v>178.0205159386999</v>
      </c>
      <c r="K703" s="412">
        <v>89.010257969349951</v>
      </c>
      <c r="L703" s="413">
        <f t="shared" si="7"/>
        <v>228.90797103897128</v>
      </c>
      <c r="M703" s="412">
        <v>114.45398551948564</v>
      </c>
      <c r="N703" s="413">
        <f t="shared" si="8"/>
        <v>286.6552714251934</v>
      </c>
      <c r="O703" s="412">
        <v>143.3276357125967</v>
      </c>
      <c r="P703" s="413">
        <f t="shared" si="9"/>
        <v>1861.8604292628945</v>
      </c>
      <c r="Q703" s="412">
        <v>930.93021463144726</v>
      </c>
      <c r="R703" s="53" t="s">
        <v>231</v>
      </c>
      <c r="S703" s="53" t="s">
        <v>194</v>
      </c>
      <c r="T703" s="412">
        <v>94.7</v>
      </c>
      <c r="U703" s="412">
        <v>94.6</v>
      </c>
      <c r="V703" s="412">
        <v>93.9</v>
      </c>
      <c r="W703" s="412">
        <v>64.116480793060717</v>
      </c>
      <c r="X703" s="412">
        <v>75.192069392812883</v>
      </c>
      <c r="Y703" s="412">
        <v>79.967781908302342</v>
      </c>
      <c r="Z703" s="412">
        <v>714.59087755102041</v>
      </c>
      <c r="AA703" s="412">
        <v>1052.3166076467101</v>
      </c>
      <c r="AB703" s="412">
        <v>1613.3613710828593</v>
      </c>
      <c r="AC703" s="411">
        <v>147</v>
      </c>
      <c r="AD703" s="411">
        <v>226</v>
      </c>
    </row>
    <row r="704" spans="1:30" ht="13.5" hidden="1" customHeight="1">
      <c r="A704" s="414" t="s">
        <v>926</v>
      </c>
      <c r="B704" s="31" t="s">
        <v>910</v>
      </c>
      <c r="C704" s="31">
        <v>1</v>
      </c>
      <c r="D704" s="31">
        <v>8</v>
      </c>
      <c r="E704" s="31" t="s">
        <v>212</v>
      </c>
      <c r="F704" s="412">
        <v>0.75</v>
      </c>
      <c r="G704" s="53">
        <v>725</v>
      </c>
      <c r="H704" s="413">
        <f>I704*2</f>
        <v>3.1460336538461542</v>
      </c>
      <c r="I704" s="412">
        <v>1.5730168269230771</v>
      </c>
      <c r="J704" s="413">
        <f>K704*2</f>
        <v>3.5994336951392163</v>
      </c>
      <c r="K704" s="412">
        <v>1.7997168475696081</v>
      </c>
      <c r="L704" s="413">
        <f t="shared" si="7"/>
        <v>3.8055686644643694</v>
      </c>
      <c r="M704" s="412">
        <v>1.9027843322321847</v>
      </c>
      <c r="N704" s="413">
        <f t="shared" si="7"/>
        <v>4.0969325153374232</v>
      </c>
      <c r="O704" s="412">
        <v>2.0484662576687116</v>
      </c>
      <c r="P704" s="413">
        <f t="shared" si="9"/>
        <v>17.903790953182224</v>
      </c>
      <c r="Q704" s="412">
        <v>8.9518954765911118</v>
      </c>
      <c r="R704" s="53" t="s">
        <v>213</v>
      </c>
      <c r="S704" s="53" t="s">
        <v>194</v>
      </c>
      <c r="T704" s="412">
        <v>72.554878048780481</v>
      </c>
      <c r="U704" s="412">
        <v>77.325609756097563</v>
      </c>
      <c r="V704" s="412">
        <v>79.114634146341459</v>
      </c>
      <c r="W704" s="412">
        <v>31.806331471135941</v>
      </c>
      <c r="X704" s="412">
        <v>42.234636871508378</v>
      </c>
      <c r="Y704" s="412">
        <v>51.098696461824957</v>
      </c>
      <c r="Z704" s="412">
        <v>5.4333547758620684</v>
      </c>
      <c r="AA704" s="412">
        <v>10.832782267540608</v>
      </c>
      <c r="AB704" s="412">
        <v>17.825437710136811</v>
      </c>
      <c r="AC704" s="411">
        <v>200</v>
      </c>
      <c r="AD704" s="411">
        <v>328</v>
      </c>
    </row>
    <row r="705" spans="1:30" ht="13.5" hidden="1" customHeight="1">
      <c r="A705" s="414" t="s">
        <v>927</v>
      </c>
      <c r="B705" s="31" t="s">
        <v>910</v>
      </c>
      <c r="C705" s="31">
        <v>1.5</v>
      </c>
      <c r="D705" s="31">
        <v>8</v>
      </c>
      <c r="E705" s="31" t="s">
        <v>215</v>
      </c>
      <c r="F705" s="412">
        <v>1</v>
      </c>
      <c r="G705" s="53">
        <v>720</v>
      </c>
      <c r="H705" s="413">
        <f t="shared" ref="H705:H768" si="10">I705*2</f>
        <v>4.824295922656578</v>
      </c>
      <c r="I705" s="412">
        <v>2.412147961328289</v>
      </c>
      <c r="J705" s="413">
        <f t="shared" ref="J705:J768" si="11">K705*2</f>
        <v>5.0553191489361691</v>
      </c>
      <c r="K705" s="412">
        <v>2.5276595744680845</v>
      </c>
      <c r="L705" s="413">
        <f t="shared" si="7"/>
        <v>5.2988543371522088</v>
      </c>
      <c r="M705" s="412">
        <v>2.6494271685761044</v>
      </c>
      <c r="N705" s="413">
        <f t="shared" si="7"/>
        <v>5.6268412438625202</v>
      </c>
      <c r="O705" s="412">
        <v>2.8134206219312601</v>
      </c>
      <c r="P705" s="413">
        <f t="shared" si="9"/>
        <v>33.545009602874671</v>
      </c>
      <c r="Q705" s="412">
        <v>16.772504801437336</v>
      </c>
      <c r="R705" s="53" t="s">
        <v>202</v>
      </c>
      <c r="S705" s="53" t="s">
        <v>194</v>
      </c>
      <c r="T705" s="412">
        <v>72.599999999999994</v>
      </c>
      <c r="U705" s="412">
        <v>77.7</v>
      </c>
      <c r="V705" s="412">
        <v>79.8</v>
      </c>
      <c r="W705" s="412">
        <v>29.055655296229801</v>
      </c>
      <c r="X705" s="412">
        <v>38.707360861759426</v>
      </c>
      <c r="Y705" s="412">
        <v>47.152603231597844</v>
      </c>
      <c r="Z705" s="412">
        <v>7.294781875</v>
      </c>
      <c r="AA705" s="412">
        <v>16.470229238779176</v>
      </c>
      <c r="AB705" s="412">
        <v>27.121583098588598</v>
      </c>
      <c r="AC705" s="411">
        <v>226</v>
      </c>
      <c r="AD705" s="411">
        <v>372</v>
      </c>
    </row>
    <row r="706" spans="1:30" ht="13.5" hidden="1" customHeight="1">
      <c r="A706" s="414" t="s">
        <v>934</v>
      </c>
      <c r="B706" s="31" t="s">
        <v>910</v>
      </c>
      <c r="C706" s="31">
        <v>2</v>
      </c>
      <c r="D706" s="31">
        <v>8</v>
      </c>
      <c r="E706" s="31" t="s">
        <v>221</v>
      </c>
      <c r="F706" s="412">
        <v>1.5</v>
      </c>
      <c r="G706" s="53">
        <v>725</v>
      </c>
      <c r="H706" s="413">
        <f t="shared" si="10"/>
        <v>4.1835041483650555</v>
      </c>
      <c r="I706" s="412">
        <v>2.0917520741825277</v>
      </c>
      <c r="J706" s="413">
        <f t="shared" si="11"/>
        <v>4.9029975795941168</v>
      </c>
      <c r="K706" s="412">
        <v>2.4514987897970584</v>
      </c>
      <c r="L706" s="413">
        <f t="shared" si="7"/>
        <v>5.412958480729845</v>
      </c>
      <c r="M706" s="412">
        <v>2.7064792403649225</v>
      </c>
      <c r="N706" s="413">
        <f t="shared" si="7"/>
        <v>6.1748277788121397</v>
      </c>
      <c r="O706" s="412">
        <v>3.0874138894060699</v>
      </c>
      <c r="P706" s="413">
        <f t="shared" si="9"/>
        <v>31.678628542186406</v>
      </c>
      <c r="Q706" s="412">
        <v>15.839314271093203</v>
      </c>
      <c r="R706" s="53" t="s">
        <v>231</v>
      </c>
      <c r="S706" s="53" t="s">
        <v>194</v>
      </c>
      <c r="T706" s="412">
        <v>79.188311688311686</v>
      </c>
      <c r="U706" s="412">
        <v>81.525974025974023</v>
      </c>
      <c r="V706" s="412">
        <v>81.331168831168824</v>
      </c>
      <c r="W706" s="412">
        <v>41.124816446402349</v>
      </c>
      <c r="X706" s="412">
        <v>54.013215859030844</v>
      </c>
      <c r="Y706" s="412">
        <v>63.359765051395016</v>
      </c>
      <c r="Z706" s="412">
        <v>10.866709551724137</v>
      </c>
      <c r="AA706" s="412">
        <v>21.955749482782402</v>
      </c>
      <c r="AB706" s="412">
        <v>36.226435101084846</v>
      </c>
      <c r="AC706" s="411">
        <v>202</v>
      </c>
      <c r="AD706" s="411">
        <v>333</v>
      </c>
    </row>
    <row r="707" spans="1:30" ht="13.5" hidden="1" customHeight="1">
      <c r="A707" s="414" t="s">
        <v>935</v>
      </c>
      <c r="B707" s="31" t="s">
        <v>910</v>
      </c>
      <c r="C707" s="31">
        <v>3</v>
      </c>
      <c r="D707" s="31">
        <v>8</v>
      </c>
      <c r="E707" s="31" t="s">
        <v>224</v>
      </c>
      <c r="F707" s="412">
        <v>2</v>
      </c>
      <c r="G707" s="53">
        <v>725</v>
      </c>
      <c r="H707" s="413">
        <f t="shared" si="10"/>
        <v>6.4857723577235777</v>
      </c>
      <c r="I707" s="412">
        <v>3.2428861788617889</v>
      </c>
      <c r="J707" s="413">
        <f t="shared" si="11"/>
        <v>6.9342315789473687</v>
      </c>
      <c r="K707" s="412">
        <v>3.4671157894736844</v>
      </c>
      <c r="L707" s="413">
        <f t="shared" si="7"/>
        <v>7.5930947368421053</v>
      </c>
      <c r="M707" s="412">
        <v>3.7965473684210527</v>
      </c>
      <c r="N707" s="413">
        <f t="shared" si="7"/>
        <v>8.4702315789473683</v>
      </c>
      <c r="O707" s="412">
        <v>4.2351157894736842</v>
      </c>
      <c r="P707" s="413">
        <f t="shared" si="9"/>
        <v>50.751879699248121</v>
      </c>
      <c r="Q707" s="412">
        <v>25.375939849624061</v>
      </c>
      <c r="R707" s="53" t="s">
        <v>210</v>
      </c>
      <c r="S707" s="53" t="s">
        <v>194</v>
      </c>
      <c r="T707" s="412">
        <v>81.120488940628633</v>
      </c>
      <c r="U707" s="412">
        <v>84.305587892898714</v>
      </c>
      <c r="V707" s="412">
        <v>84.604190919674039</v>
      </c>
      <c r="W707" s="412">
        <v>38.250000000000007</v>
      </c>
      <c r="X707" s="412">
        <v>50.11046511627908</v>
      </c>
      <c r="Y707" s="412">
        <v>59.500000000000007</v>
      </c>
      <c r="Z707" s="412">
        <v>14.488946068965516</v>
      </c>
      <c r="AA707" s="412">
        <v>34.714159090381116</v>
      </c>
      <c r="AB707" s="412">
        <v>55.51366972282527</v>
      </c>
      <c r="AC707" s="411">
        <v>240</v>
      </c>
      <c r="AD707" s="411">
        <v>383</v>
      </c>
    </row>
    <row r="708" spans="1:30" ht="13.5" hidden="1" customHeight="1">
      <c r="A708" s="414" t="s">
        <v>942</v>
      </c>
      <c r="B708" s="31" t="s">
        <v>910</v>
      </c>
      <c r="C708" s="31">
        <v>5</v>
      </c>
      <c r="D708" s="31">
        <v>8</v>
      </c>
      <c r="E708" s="31" t="s">
        <v>230</v>
      </c>
      <c r="F708" s="412">
        <v>3</v>
      </c>
      <c r="G708" s="53">
        <v>725</v>
      </c>
      <c r="H708" s="413">
        <f t="shared" si="10"/>
        <v>11.944758930314268</v>
      </c>
      <c r="I708" s="412">
        <v>5.9723794651571342</v>
      </c>
      <c r="J708" s="413">
        <f t="shared" si="11"/>
        <v>12.618663735189935</v>
      </c>
      <c r="K708" s="412">
        <v>6.3093318675949677</v>
      </c>
      <c r="L708" s="413">
        <f t="shared" si="7"/>
        <v>13.553071943324785</v>
      </c>
      <c r="M708" s="412">
        <v>6.7765359716623923</v>
      </c>
      <c r="N708" s="413">
        <f t="shared" si="7"/>
        <v>14.819714181018687</v>
      </c>
      <c r="O708" s="412">
        <v>7.4098570905093437</v>
      </c>
      <c r="P708" s="413">
        <f t="shared" si="9"/>
        <v>67.255596126369269</v>
      </c>
      <c r="Q708" s="412">
        <v>33.627798063184635</v>
      </c>
      <c r="R708" s="53" t="s">
        <v>213</v>
      </c>
      <c r="S708" s="53" t="s">
        <v>194</v>
      </c>
      <c r="T708" s="412">
        <v>80.237556561085967</v>
      </c>
      <c r="U708" s="412">
        <v>83.662330316742072</v>
      </c>
      <c r="V708" s="412">
        <v>84.934389140271492</v>
      </c>
      <c r="W708" s="412">
        <v>30.641860465116277</v>
      </c>
      <c r="X708" s="412">
        <v>41.04496124031008</v>
      </c>
      <c r="Y708" s="412">
        <v>49.272868217054267</v>
      </c>
      <c r="Z708" s="412">
        <v>21.733419103448274</v>
      </c>
      <c r="AA708" s="412">
        <v>57.517382971798106</v>
      </c>
      <c r="AB708" s="412">
        <v>93.21375414996028</v>
      </c>
      <c r="AC708" s="411">
        <v>265</v>
      </c>
      <c r="AD708" s="411">
        <v>429</v>
      </c>
    </row>
    <row r="709" spans="1:30" ht="13.5" hidden="1" customHeight="1">
      <c r="A709" s="414" t="s">
        <v>943</v>
      </c>
      <c r="B709" s="31" t="s">
        <v>910</v>
      </c>
      <c r="C709" s="31">
        <v>7.5</v>
      </c>
      <c r="D709" s="31">
        <v>8</v>
      </c>
      <c r="E709" s="31" t="s">
        <v>233</v>
      </c>
      <c r="F709" s="412">
        <v>5</v>
      </c>
      <c r="G709" s="53">
        <v>730</v>
      </c>
      <c r="H709" s="413">
        <f t="shared" si="10"/>
        <v>18.24538893344026</v>
      </c>
      <c r="I709" s="412">
        <v>9.1226944667201302</v>
      </c>
      <c r="J709" s="413">
        <f t="shared" si="11"/>
        <v>19.644256564506954</v>
      </c>
      <c r="K709" s="412">
        <v>9.8221282822534768</v>
      </c>
      <c r="L709" s="413">
        <f t="shared" si="7"/>
        <v>21.472563206243397</v>
      </c>
      <c r="M709" s="412">
        <v>10.736281603121698</v>
      </c>
      <c r="N709" s="413">
        <f t="shared" si="7"/>
        <v>23.880009755304449</v>
      </c>
      <c r="O709" s="412">
        <v>11.940004877652225</v>
      </c>
      <c r="P709" s="413">
        <f t="shared" si="9"/>
        <v>102.18162036429121</v>
      </c>
      <c r="Q709" s="412">
        <v>51.090810182145603</v>
      </c>
      <c r="R709" s="53" t="s">
        <v>222</v>
      </c>
      <c r="S709" s="53" t="s">
        <v>989</v>
      </c>
      <c r="T709" s="412">
        <v>82.92613636363636</v>
      </c>
      <c r="U709" s="412">
        <v>85.610795454545439</v>
      </c>
      <c r="V709" s="412">
        <v>86.20738636363636</v>
      </c>
      <c r="W709" s="412">
        <v>33.200617283950621</v>
      </c>
      <c r="X709" s="412">
        <v>44.203703703703709</v>
      </c>
      <c r="Y709" s="412">
        <v>52.527777777777779</v>
      </c>
      <c r="Z709" s="412">
        <v>35.974266780821914</v>
      </c>
      <c r="AA709" s="412">
        <v>81.112538529142242</v>
      </c>
      <c r="AB709" s="412">
        <v>95.013516131405353</v>
      </c>
      <c r="AC709" s="411">
        <v>225</v>
      </c>
      <c r="AD709" s="411">
        <v>264</v>
      </c>
    </row>
    <row r="710" spans="1:30" ht="13.5" hidden="1" customHeight="1">
      <c r="A710" s="414" t="s">
        <v>949</v>
      </c>
      <c r="B710" s="31" t="s">
        <v>910</v>
      </c>
      <c r="C710" s="31">
        <v>10</v>
      </c>
      <c r="D710" s="31">
        <v>8</v>
      </c>
      <c r="E710" s="31" t="s">
        <v>298</v>
      </c>
      <c r="F710" s="412">
        <v>7.5</v>
      </c>
      <c r="G710" s="53">
        <v>725</v>
      </c>
      <c r="H710" s="413">
        <f t="shared" si="10"/>
        <v>24.3041040592061</v>
      </c>
      <c r="I710" s="412">
        <v>12.15205202960305</v>
      </c>
      <c r="J710" s="413">
        <f t="shared" si="11"/>
        <v>22.835643564356435</v>
      </c>
      <c r="K710" s="412">
        <v>11.417821782178217</v>
      </c>
      <c r="L710" s="413">
        <f t="shared" si="7"/>
        <v>26.609900990099007</v>
      </c>
      <c r="M710" s="412">
        <v>13.304950495049503</v>
      </c>
      <c r="N710" s="413">
        <f t="shared" si="7"/>
        <v>31.382178217821782</v>
      </c>
      <c r="O710" s="412">
        <v>15.691089108910891</v>
      </c>
      <c r="P710" s="413">
        <f t="shared" si="9"/>
        <v>167.9758741258741</v>
      </c>
      <c r="Q710" s="412">
        <v>83.98793706293705</v>
      </c>
      <c r="R710" s="53" t="s">
        <v>213</v>
      </c>
      <c r="S710" s="53" t="s">
        <v>989</v>
      </c>
      <c r="T710" s="412">
        <v>86.132356257046226</v>
      </c>
      <c r="U710" s="412">
        <v>88.67463359639234</v>
      </c>
      <c r="V710" s="412">
        <v>89.284780157835399</v>
      </c>
      <c r="W710" s="412">
        <v>41.097457627118644</v>
      </c>
      <c r="X710" s="412">
        <v>51.350282485875709</v>
      </c>
      <c r="Y710" s="412">
        <v>57.639830508474581</v>
      </c>
      <c r="Z710" s="412">
        <v>54.333547758620682</v>
      </c>
      <c r="AA710" s="412">
        <v>111.12920313595372</v>
      </c>
      <c r="AB710" s="412">
        <v>157.52382166179308</v>
      </c>
      <c r="AC710" s="411">
        <v>205</v>
      </c>
      <c r="AD710" s="411">
        <v>290</v>
      </c>
    </row>
    <row r="711" spans="1:30" ht="13.5" hidden="1" customHeight="1">
      <c r="A711" s="414" t="s">
        <v>951</v>
      </c>
      <c r="B711" s="31" t="s">
        <v>910</v>
      </c>
      <c r="C711" s="31">
        <v>15</v>
      </c>
      <c r="D711" s="31">
        <v>8</v>
      </c>
      <c r="E711" s="31" t="s">
        <v>302</v>
      </c>
      <c r="F711" s="412">
        <v>10</v>
      </c>
      <c r="G711" s="53">
        <v>735</v>
      </c>
      <c r="H711" s="413">
        <f t="shared" si="10"/>
        <v>41.961912590765856</v>
      </c>
      <c r="I711" s="412">
        <v>20.980956295382928</v>
      </c>
      <c r="J711" s="413">
        <f t="shared" si="11"/>
        <v>36.019170286056614</v>
      </c>
      <c r="K711" s="412">
        <v>18.009585143028307</v>
      </c>
      <c r="L711" s="413">
        <f t="shared" si="7"/>
        <v>40.135090609555192</v>
      </c>
      <c r="M711" s="412">
        <v>20.067545304777596</v>
      </c>
      <c r="N711" s="413">
        <f t="shared" si="7"/>
        <v>45.617792421746294</v>
      </c>
      <c r="O711" s="412">
        <v>22.808896210873147</v>
      </c>
      <c r="P711" s="413">
        <f t="shared" si="9"/>
        <v>241.80671398126967</v>
      </c>
      <c r="Q711" s="412">
        <v>120.90335699063483</v>
      </c>
      <c r="R711" s="53" t="s">
        <v>213</v>
      </c>
      <c r="S711" s="53" t="s">
        <v>989</v>
      </c>
      <c r="T711" s="412">
        <v>85.73565804274466</v>
      </c>
      <c r="U711" s="412">
        <v>88.47514060742408</v>
      </c>
      <c r="V711" s="412">
        <v>89.286839145106867</v>
      </c>
      <c r="W711" s="412">
        <v>35.014662756598241</v>
      </c>
      <c r="X711" s="412">
        <v>45.747800586510266</v>
      </c>
      <c r="Y711" s="412">
        <v>53.137829912023456</v>
      </c>
      <c r="Z711" s="412">
        <v>71.459087755102033</v>
      </c>
      <c r="AA711" s="412">
        <v>163.33505772594751</v>
      </c>
      <c r="AB711" s="412">
        <v>228.06381591210118</v>
      </c>
      <c r="AC711" s="411">
        <v>229</v>
      </c>
      <c r="AD711" s="411">
        <v>319</v>
      </c>
    </row>
    <row r="712" spans="1:30" ht="13.5" hidden="1" customHeight="1">
      <c r="A712" s="414" t="s">
        <v>960</v>
      </c>
      <c r="B712" s="31" t="s">
        <v>910</v>
      </c>
      <c r="C712" s="31">
        <v>20</v>
      </c>
      <c r="D712" s="31">
        <v>8</v>
      </c>
      <c r="E712" s="31" t="s">
        <v>312</v>
      </c>
      <c r="F712" s="412">
        <v>15</v>
      </c>
      <c r="G712" s="53">
        <v>737</v>
      </c>
      <c r="H712" s="413">
        <v>34</v>
      </c>
      <c r="I712" s="412">
        <v>17</v>
      </c>
      <c r="J712" s="413">
        <v>42.9</v>
      </c>
      <c r="K712" s="412">
        <v>21.4</v>
      </c>
      <c r="L712" s="413">
        <v>50.3</v>
      </c>
      <c r="M712" s="412">
        <v>25.1</v>
      </c>
      <c r="N712" s="413">
        <v>60.6</v>
      </c>
      <c r="O712" s="412">
        <v>30.3</v>
      </c>
      <c r="P712" s="413">
        <v>217</v>
      </c>
      <c r="Q712" s="412">
        <v>108</v>
      </c>
      <c r="R712" s="53" t="s">
        <v>222</v>
      </c>
      <c r="S712" s="53" t="s">
        <v>194</v>
      </c>
      <c r="T712" s="412">
        <v>87.66</v>
      </c>
      <c r="U712" s="412">
        <v>89.89</v>
      </c>
      <c r="V712" s="412">
        <v>90.2</v>
      </c>
      <c r="W712" s="412">
        <v>45.45</v>
      </c>
      <c r="X712" s="412">
        <v>56.6</v>
      </c>
      <c r="Y712" s="412">
        <v>62.51</v>
      </c>
      <c r="Z712" s="412">
        <v>196.57</v>
      </c>
      <c r="AA712" s="412">
        <v>324.02</v>
      </c>
      <c r="AB712" s="412">
        <v>490.78</v>
      </c>
      <c r="AC712" s="411">
        <v>165</v>
      </c>
      <c r="AD712" s="411">
        <v>251</v>
      </c>
    </row>
    <row r="713" spans="1:30" ht="13.5" hidden="1" customHeight="1">
      <c r="A713" s="414" t="s">
        <v>961</v>
      </c>
      <c r="B713" s="31" t="s">
        <v>910</v>
      </c>
      <c r="C713" s="31">
        <v>25</v>
      </c>
      <c r="D713" s="31">
        <v>8</v>
      </c>
      <c r="E713" s="31" t="s">
        <v>322</v>
      </c>
      <c r="F713" s="412">
        <v>20</v>
      </c>
      <c r="G713" s="53">
        <v>738</v>
      </c>
      <c r="H713" s="413">
        <v>49.6</v>
      </c>
      <c r="I713" s="412">
        <v>24.8</v>
      </c>
      <c r="J713" s="413">
        <v>57</v>
      </c>
      <c r="K713" s="412">
        <v>28.5</v>
      </c>
      <c r="L713" s="413">
        <v>65.900000000000006</v>
      </c>
      <c r="M713" s="412">
        <v>32.9</v>
      </c>
      <c r="N713" s="413">
        <v>77.900000000000006</v>
      </c>
      <c r="O713" s="412">
        <v>39</v>
      </c>
      <c r="P713" s="413">
        <v>270</v>
      </c>
      <c r="Q713" s="412">
        <v>135</v>
      </c>
      <c r="R713" s="53" t="s">
        <v>231</v>
      </c>
      <c r="S713" s="53" t="s">
        <v>194</v>
      </c>
      <c r="T713" s="412">
        <v>88.16</v>
      </c>
      <c r="U713" s="412">
        <v>90.1</v>
      </c>
      <c r="V713" s="412">
        <v>90.2</v>
      </c>
      <c r="W713" s="412">
        <v>44.03</v>
      </c>
      <c r="X713" s="412">
        <v>55.87</v>
      </c>
      <c r="Y713" s="412">
        <v>62.89</v>
      </c>
      <c r="Z713" s="412">
        <v>261.7</v>
      </c>
      <c r="AA713" s="412">
        <v>504.34</v>
      </c>
      <c r="AB713" s="412">
        <v>662.96</v>
      </c>
      <c r="AC713" s="411">
        <v>192</v>
      </c>
      <c r="AD713" s="411">
        <v>253</v>
      </c>
    </row>
    <row r="714" spans="1:30" ht="13.5" hidden="1" customHeight="1">
      <c r="A714" s="414" t="s">
        <v>970</v>
      </c>
      <c r="B714" s="31" t="s">
        <v>910</v>
      </c>
      <c r="C714" s="31">
        <v>30</v>
      </c>
      <c r="D714" s="31">
        <v>8</v>
      </c>
      <c r="E714" s="31" t="s">
        <v>340</v>
      </c>
      <c r="F714" s="412">
        <v>25</v>
      </c>
      <c r="G714" s="53">
        <v>738</v>
      </c>
      <c r="H714" s="413">
        <v>39.799999999999997</v>
      </c>
      <c r="I714" s="412">
        <v>19.899999999999999</v>
      </c>
      <c r="J714" s="413">
        <v>52</v>
      </c>
      <c r="K714" s="412">
        <v>26</v>
      </c>
      <c r="L714" s="413">
        <v>64.8</v>
      </c>
      <c r="M714" s="412">
        <v>32.4</v>
      </c>
      <c r="N714" s="413">
        <v>80.099999999999994</v>
      </c>
      <c r="O714" s="412">
        <v>40.1</v>
      </c>
      <c r="P714" s="413">
        <v>293</v>
      </c>
      <c r="Q714" s="412">
        <v>147</v>
      </c>
      <c r="R714" s="53" t="s">
        <v>231</v>
      </c>
      <c r="S714" s="53" t="s">
        <v>194</v>
      </c>
      <c r="T714" s="412">
        <v>91</v>
      </c>
      <c r="U714" s="412">
        <v>91.1</v>
      </c>
      <c r="V714" s="412">
        <v>90.2</v>
      </c>
      <c r="W714" s="412">
        <v>58.33</v>
      </c>
      <c r="X714" s="412">
        <v>70.38</v>
      </c>
      <c r="Y714" s="412">
        <v>76.209999999999994</v>
      </c>
      <c r="Z714" s="412">
        <v>327.12</v>
      </c>
      <c r="AA714" s="412">
        <v>484</v>
      </c>
      <c r="AB714" s="412">
        <v>653.47</v>
      </c>
      <c r="AC714" s="411">
        <v>148</v>
      </c>
      <c r="AD714" s="411">
        <v>200</v>
      </c>
    </row>
    <row r="715" spans="1:30" ht="13.5" hidden="1" customHeight="1">
      <c r="A715" s="414" t="s">
        <v>971</v>
      </c>
      <c r="B715" s="31" t="s">
        <v>910</v>
      </c>
      <c r="C715" s="31">
        <v>40</v>
      </c>
      <c r="D715" s="31">
        <v>8</v>
      </c>
      <c r="E715" s="31" t="s">
        <v>343</v>
      </c>
      <c r="F715" s="412">
        <v>30</v>
      </c>
      <c r="G715" s="53">
        <v>737</v>
      </c>
      <c r="H715" s="413">
        <v>49.4</v>
      </c>
      <c r="I715" s="412">
        <v>24.7</v>
      </c>
      <c r="J715" s="413">
        <v>62.7</v>
      </c>
      <c r="K715" s="412">
        <v>31.3</v>
      </c>
      <c r="L715" s="413">
        <v>77.2</v>
      </c>
      <c r="M715" s="412">
        <v>38.6</v>
      </c>
      <c r="N715" s="413">
        <v>94.9</v>
      </c>
      <c r="O715" s="412">
        <v>47.4</v>
      </c>
      <c r="P715" s="413">
        <v>368</v>
      </c>
      <c r="Q715" s="412">
        <v>184</v>
      </c>
      <c r="R715" s="53" t="s">
        <v>222</v>
      </c>
      <c r="S715" s="53" t="s">
        <v>194</v>
      </c>
      <c r="T715" s="412">
        <v>90.4</v>
      </c>
      <c r="U715" s="412">
        <v>91.1</v>
      </c>
      <c r="V715" s="412">
        <v>90.6</v>
      </c>
      <c r="W715" s="412">
        <v>58.46</v>
      </c>
      <c r="X715" s="412">
        <v>70.69</v>
      </c>
      <c r="Y715" s="412">
        <v>76.8</v>
      </c>
      <c r="Z715" s="412">
        <v>392.87</v>
      </c>
      <c r="AA715" s="412">
        <v>650.76</v>
      </c>
      <c r="AB715" s="412">
        <v>867.68</v>
      </c>
      <c r="AC715" s="411">
        <v>166</v>
      </c>
      <c r="AD715" s="411">
        <v>221</v>
      </c>
    </row>
    <row r="716" spans="1:30" ht="13.5" hidden="1" customHeight="1">
      <c r="A716" s="414" t="s">
        <v>980</v>
      </c>
      <c r="B716" s="31" t="s">
        <v>910</v>
      </c>
      <c r="C716" s="31">
        <v>50</v>
      </c>
      <c r="D716" s="31">
        <v>8</v>
      </c>
      <c r="E716" s="31" t="s">
        <v>363</v>
      </c>
      <c r="F716" s="412">
        <v>40</v>
      </c>
      <c r="G716" s="53">
        <v>735</v>
      </c>
      <c r="H716" s="413">
        <f t="shared" si="10"/>
        <v>61.997400571874195</v>
      </c>
      <c r="I716" s="412">
        <v>30.998700285937097</v>
      </c>
      <c r="J716" s="413">
        <f t="shared" si="11"/>
        <v>79.910956576298673</v>
      </c>
      <c r="K716" s="412">
        <v>39.955478288149337</v>
      </c>
      <c r="L716" s="413">
        <f t="shared" ref="L716:N731" si="12">M716*2</f>
        <v>101.10867689733603</v>
      </c>
      <c r="M716" s="412">
        <v>50.554338448668013</v>
      </c>
      <c r="N716" s="413">
        <f t="shared" si="12"/>
        <v>125.70798149068</v>
      </c>
      <c r="O716" s="412">
        <v>62.853990745339999</v>
      </c>
      <c r="P716" s="413">
        <f t="shared" ref="P716:P741" si="13">Q716*2</f>
        <v>732.13236786898563</v>
      </c>
      <c r="Q716" s="412">
        <v>366.06618393449281</v>
      </c>
      <c r="R716" s="53" t="s">
        <v>231</v>
      </c>
      <c r="S716" s="53" t="s">
        <v>194</v>
      </c>
      <c r="T716" s="412">
        <v>93.005240174672494</v>
      </c>
      <c r="U716" s="412">
        <v>93.005240174672494</v>
      </c>
      <c r="V716" s="412">
        <v>92.097379912663754</v>
      </c>
      <c r="W716" s="412">
        <v>58.279792746113991</v>
      </c>
      <c r="X716" s="412">
        <v>68.911917098445599</v>
      </c>
      <c r="Y716" s="412">
        <v>74.621761658031076</v>
      </c>
      <c r="Z716" s="412">
        <v>285.83635102040813</v>
      </c>
      <c r="AA716" s="412">
        <v>458.81880476491278</v>
      </c>
      <c r="AB716" s="412">
        <v>684.88140999419443</v>
      </c>
      <c r="AC716" s="411">
        <v>161</v>
      </c>
      <c r="AD716" s="411">
        <v>240</v>
      </c>
    </row>
    <row r="717" spans="1:30" ht="13.5" hidden="1" customHeight="1">
      <c r="A717" s="414" t="s">
        <v>981</v>
      </c>
      <c r="B717" s="31" t="s">
        <v>910</v>
      </c>
      <c r="C717" s="31">
        <v>60</v>
      </c>
      <c r="D717" s="31">
        <v>8</v>
      </c>
      <c r="E717" s="31" t="s">
        <v>360</v>
      </c>
      <c r="F717" s="412">
        <v>50</v>
      </c>
      <c r="G717" s="53">
        <v>735</v>
      </c>
      <c r="H717" s="413">
        <f t="shared" si="10"/>
        <v>67.244897959183675</v>
      </c>
      <c r="I717" s="412">
        <v>33.622448979591837</v>
      </c>
      <c r="J717" s="413">
        <f t="shared" si="11"/>
        <v>93.523358187865483</v>
      </c>
      <c r="K717" s="412">
        <v>46.761679093932742</v>
      </c>
      <c r="L717" s="413">
        <f t="shared" si="12"/>
        <v>120.13434490554552</v>
      </c>
      <c r="M717" s="412">
        <v>60.067172452772759</v>
      </c>
      <c r="N717" s="413">
        <f t="shared" si="12"/>
        <v>151.03184713375796</v>
      </c>
      <c r="O717" s="412">
        <v>75.515923566878982</v>
      </c>
      <c r="P717" s="413">
        <f t="shared" si="13"/>
        <v>875.55738345003522</v>
      </c>
      <c r="Q717" s="412">
        <v>437.77869172501761</v>
      </c>
      <c r="R717" s="53" t="s">
        <v>231</v>
      </c>
      <c r="S717" s="53" t="s">
        <v>194</v>
      </c>
      <c r="T717" s="412">
        <v>92.501650165016514</v>
      </c>
      <c r="U717" s="412">
        <v>92.704950495049516</v>
      </c>
      <c r="V717" s="412">
        <v>91.891749174917507</v>
      </c>
      <c r="W717" s="412">
        <v>47.799227799227801</v>
      </c>
      <c r="X717" s="412">
        <v>55.521235521235525</v>
      </c>
      <c r="Y717" s="412">
        <v>59.3050193050193</v>
      </c>
      <c r="Z717" s="412">
        <v>357.29543877551021</v>
      </c>
      <c r="AA717" s="412">
        <v>552.47003969252887</v>
      </c>
      <c r="AB717" s="412">
        <v>826.12122633267336</v>
      </c>
      <c r="AC717" s="411">
        <v>155</v>
      </c>
      <c r="AD717" s="411">
        <v>231</v>
      </c>
    </row>
    <row r="718" spans="1:30" ht="13.5" hidden="1" customHeight="1">
      <c r="A718" s="414" t="s">
        <v>984</v>
      </c>
      <c r="B718" s="31" t="s">
        <v>910</v>
      </c>
      <c r="C718" s="31">
        <v>60</v>
      </c>
      <c r="D718" s="31">
        <v>8</v>
      </c>
      <c r="E718" s="31" t="s">
        <v>375</v>
      </c>
      <c r="F718" s="412">
        <v>50</v>
      </c>
      <c r="G718" s="53">
        <v>735</v>
      </c>
      <c r="H718" s="413">
        <f t="shared" si="10"/>
        <v>67.244897959183675</v>
      </c>
      <c r="I718" s="412">
        <v>33.622448979591837</v>
      </c>
      <c r="J718" s="413">
        <f t="shared" si="11"/>
        <v>93.523358187865483</v>
      </c>
      <c r="K718" s="412">
        <v>46.761679093932742</v>
      </c>
      <c r="L718" s="413">
        <f t="shared" si="12"/>
        <v>120.13434490554552</v>
      </c>
      <c r="M718" s="412">
        <v>60.067172452772759</v>
      </c>
      <c r="N718" s="413">
        <f t="shared" si="12"/>
        <v>151.03184713375796</v>
      </c>
      <c r="O718" s="412">
        <v>75.515923566878982</v>
      </c>
      <c r="P718" s="413">
        <f t="shared" si="13"/>
        <v>875.55738345003522</v>
      </c>
      <c r="Q718" s="412">
        <v>437.77869172501761</v>
      </c>
      <c r="R718" s="53" t="s">
        <v>231</v>
      </c>
      <c r="S718" s="53" t="s">
        <v>194</v>
      </c>
      <c r="T718" s="412">
        <v>92.501650165016514</v>
      </c>
      <c r="U718" s="412">
        <v>92.704950495049516</v>
      </c>
      <c r="V718" s="412">
        <v>91.891749174917507</v>
      </c>
      <c r="W718" s="412">
        <v>47.799227799227801</v>
      </c>
      <c r="X718" s="412">
        <v>55.521235521235525</v>
      </c>
      <c r="Y718" s="412">
        <v>59.3050193050193</v>
      </c>
      <c r="Z718" s="412">
        <v>357.29543877551021</v>
      </c>
      <c r="AA718" s="412">
        <v>552.47003969252887</v>
      </c>
      <c r="AB718" s="412">
        <v>826.12122633267336</v>
      </c>
      <c r="AC718" s="411">
        <v>155</v>
      </c>
      <c r="AD718" s="411">
        <v>231</v>
      </c>
    </row>
    <row r="719" spans="1:30" ht="13.5" hidden="1" customHeight="1">
      <c r="A719" s="414" t="s">
        <v>997</v>
      </c>
      <c r="B719" s="31" t="s">
        <v>910</v>
      </c>
      <c r="C719" s="31">
        <v>75</v>
      </c>
      <c r="D719" s="31">
        <v>8</v>
      </c>
      <c r="E719" s="31" t="s">
        <v>378</v>
      </c>
      <c r="F719" s="412">
        <v>60</v>
      </c>
      <c r="G719" s="53">
        <v>730</v>
      </c>
      <c r="H719" s="413">
        <f t="shared" si="10"/>
        <v>80.71082864825226</v>
      </c>
      <c r="I719" s="412">
        <v>40.35541432412613</v>
      </c>
      <c r="J719" s="413">
        <f t="shared" si="11"/>
        <v>110.62412864677462</v>
      </c>
      <c r="K719" s="412">
        <v>55.312064323387311</v>
      </c>
      <c r="L719" s="413">
        <f t="shared" si="12"/>
        <v>142.02795706856489</v>
      </c>
      <c r="M719" s="412">
        <v>71.013978534282444</v>
      </c>
      <c r="N719" s="413">
        <f t="shared" si="12"/>
        <v>178.05325858444289</v>
      </c>
      <c r="O719" s="412">
        <v>89.026629292221443</v>
      </c>
      <c r="P719" s="413">
        <f t="shared" si="13"/>
        <v>1106.1133170024254</v>
      </c>
      <c r="Q719" s="412">
        <v>553.05665850121272</v>
      </c>
      <c r="R719" s="53" t="s">
        <v>231</v>
      </c>
      <c r="S719" s="53" t="s">
        <v>194</v>
      </c>
      <c r="T719" s="412">
        <v>92.388349514563103</v>
      </c>
      <c r="U719" s="412">
        <v>93.297087378640782</v>
      </c>
      <c r="V719" s="412">
        <v>93.095145631067965</v>
      </c>
      <c r="W719" s="412">
        <v>63.424317617866009</v>
      </c>
      <c r="X719" s="412">
        <v>73.647642679900756</v>
      </c>
      <c r="Y719" s="412">
        <v>78.114143920595538</v>
      </c>
      <c r="Z719" s="412">
        <v>431.69120136986299</v>
      </c>
      <c r="AA719" s="412">
        <v>649.57399648822536</v>
      </c>
      <c r="AB719" s="412">
        <v>973.43355075609304</v>
      </c>
      <c r="AC719" s="411">
        <v>150</v>
      </c>
      <c r="AD719" s="411">
        <v>225</v>
      </c>
    </row>
    <row r="720" spans="1:30" ht="13.5" hidden="1" customHeight="1">
      <c r="A720" s="414" t="s">
        <v>998</v>
      </c>
      <c r="B720" s="31" t="s">
        <v>910</v>
      </c>
      <c r="C720" s="31">
        <v>100</v>
      </c>
      <c r="D720" s="31">
        <v>8</v>
      </c>
      <c r="E720" s="31" t="s">
        <v>383</v>
      </c>
      <c r="F720" s="412">
        <v>75</v>
      </c>
      <c r="G720" s="53">
        <v>735</v>
      </c>
      <c r="H720" s="413">
        <f t="shared" si="10"/>
        <v>104.49704587363112</v>
      </c>
      <c r="I720" s="412">
        <v>52.248522936815561</v>
      </c>
      <c r="J720" s="413">
        <f t="shared" si="11"/>
        <v>139.03115762008522</v>
      </c>
      <c r="K720" s="412">
        <v>69.515578810042612</v>
      </c>
      <c r="L720" s="413">
        <f t="shared" si="12"/>
        <v>178.11980070226085</v>
      </c>
      <c r="M720" s="412">
        <v>89.059900351130423</v>
      </c>
      <c r="N720" s="413">
        <f t="shared" si="12"/>
        <v>219.31497647564987</v>
      </c>
      <c r="O720" s="412">
        <v>109.65748823782494</v>
      </c>
      <c r="P720" s="413">
        <f t="shared" si="13"/>
        <v>1485.1951381981767</v>
      </c>
      <c r="Q720" s="412">
        <v>742.59756909908833</v>
      </c>
      <c r="R720" s="53" t="s">
        <v>222</v>
      </c>
      <c r="S720" s="53" t="s">
        <v>194</v>
      </c>
      <c r="T720" s="412">
        <v>92.570747562296845</v>
      </c>
      <c r="U720" s="412">
        <v>93.590249187432278</v>
      </c>
      <c r="V720" s="412">
        <v>93.79414951245937</v>
      </c>
      <c r="W720" s="412">
        <v>63.144088669950733</v>
      </c>
      <c r="X720" s="412">
        <v>73.019704433497537</v>
      </c>
      <c r="Y720" s="412">
        <v>78.40640394088669</v>
      </c>
      <c r="Z720" s="412">
        <v>535.94315816326537</v>
      </c>
      <c r="AA720" s="412">
        <v>837.38685896025095</v>
      </c>
      <c r="AB720" s="412">
        <v>1327.6129218570547</v>
      </c>
      <c r="AC720" s="411">
        <v>156</v>
      </c>
      <c r="AD720" s="411">
        <v>248</v>
      </c>
    </row>
    <row r="721" spans="1:30" ht="13.5" hidden="1" customHeight="1">
      <c r="A721" s="414" t="s">
        <v>999</v>
      </c>
      <c r="B721" s="31" t="s">
        <v>910</v>
      </c>
      <c r="C721" s="31">
        <v>125</v>
      </c>
      <c r="D721" s="31">
        <v>8</v>
      </c>
      <c r="E721" s="31" t="s">
        <v>388</v>
      </c>
      <c r="F721" s="412">
        <v>100</v>
      </c>
      <c r="G721" s="53">
        <v>735</v>
      </c>
      <c r="H721" s="413">
        <f t="shared" si="10"/>
        <v>118.0437496284848</v>
      </c>
      <c r="I721" s="412">
        <v>59.021874814242402</v>
      </c>
      <c r="J721" s="413">
        <f t="shared" si="11"/>
        <v>178.0205159386999</v>
      </c>
      <c r="K721" s="412">
        <v>89.010257969349951</v>
      </c>
      <c r="L721" s="413">
        <f t="shared" si="12"/>
        <v>228.90797103897128</v>
      </c>
      <c r="M721" s="412">
        <v>114.45398551948564</v>
      </c>
      <c r="N721" s="413">
        <f t="shared" si="12"/>
        <v>286.6552714251934</v>
      </c>
      <c r="O721" s="412">
        <v>143.3276357125967</v>
      </c>
      <c r="P721" s="413">
        <f t="shared" si="13"/>
        <v>1861.8604292628945</v>
      </c>
      <c r="Q721" s="412">
        <v>930.93021463144726</v>
      </c>
      <c r="R721" s="53" t="s">
        <v>231</v>
      </c>
      <c r="S721" s="53" t="s">
        <v>194</v>
      </c>
      <c r="T721" s="412">
        <v>94.7</v>
      </c>
      <c r="U721" s="412">
        <v>94.6</v>
      </c>
      <c r="V721" s="412">
        <v>93.9</v>
      </c>
      <c r="W721" s="412">
        <v>64.116480793060717</v>
      </c>
      <c r="X721" s="412">
        <v>75.192069392812883</v>
      </c>
      <c r="Y721" s="412">
        <v>79.967781908302342</v>
      </c>
      <c r="Z721" s="412">
        <v>714.59087755102041</v>
      </c>
      <c r="AA721" s="412">
        <v>1052.3166076467101</v>
      </c>
      <c r="AB721" s="412">
        <v>1613.3613710828593</v>
      </c>
      <c r="AC721" s="411">
        <v>147</v>
      </c>
      <c r="AD721" s="411">
        <v>226</v>
      </c>
    </row>
    <row r="722" spans="1:30" ht="13.5" hidden="1" customHeight="1">
      <c r="A722" s="414" t="s">
        <v>1000</v>
      </c>
      <c r="B722" s="31" t="s">
        <v>910</v>
      </c>
      <c r="C722" s="31">
        <v>150</v>
      </c>
      <c r="D722" s="31">
        <v>8</v>
      </c>
      <c r="E722" s="31" t="s">
        <v>388</v>
      </c>
      <c r="F722" s="412">
        <v>125</v>
      </c>
      <c r="G722" s="53">
        <v>735</v>
      </c>
      <c r="H722" s="413">
        <f t="shared" si="10"/>
        <v>158.39926674644195</v>
      </c>
      <c r="I722" s="412">
        <v>79.199633373220976</v>
      </c>
      <c r="J722" s="413">
        <f t="shared" si="11"/>
        <v>232.48446869085299</v>
      </c>
      <c r="K722" s="412">
        <v>116.2422343454265</v>
      </c>
      <c r="L722" s="413">
        <f t="shared" si="12"/>
        <v>295.22306872584414</v>
      </c>
      <c r="M722" s="412">
        <v>147.61153436292207</v>
      </c>
      <c r="N722" s="413">
        <f t="shared" si="12"/>
        <v>367.85042864186534</v>
      </c>
      <c r="O722" s="412">
        <v>183.92521432093267</v>
      </c>
      <c r="P722" s="413">
        <f t="shared" si="13"/>
        <v>2206.6961063019253</v>
      </c>
      <c r="Q722" s="412">
        <v>1103.3480531509626</v>
      </c>
      <c r="R722" s="53" t="s">
        <v>231</v>
      </c>
      <c r="S722" s="53" t="s">
        <v>194</v>
      </c>
      <c r="T722" s="412">
        <v>94.4</v>
      </c>
      <c r="U722" s="412">
        <v>94.2</v>
      </c>
      <c r="V722" s="412">
        <v>93.6</v>
      </c>
      <c r="W722" s="412">
        <v>63.563291139240512</v>
      </c>
      <c r="X722" s="412">
        <v>75.225316455696202</v>
      </c>
      <c r="Y722" s="412">
        <v>81.003797468354435</v>
      </c>
      <c r="Z722" s="412">
        <v>893.23859693877546</v>
      </c>
      <c r="AA722" s="412">
        <v>1236.5828446464791</v>
      </c>
      <c r="AB722" s="412">
        <v>1928.4751591102693</v>
      </c>
      <c r="AC722" s="411">
        <v>138</v>
      </c>
      <c r="AD722" s="411">
        <v>216</v>
      </c>
    </row>
    <row r="723" spans="1:30" ht="13.5" hidden="1" customHeight="1">
      <c r="A723" s="414" t="s">
        <v>1018</v>
      </c>
      <c r="B723" s="31" t="s">
        <v>910</v>
      </c>
      <c r="C723" s="31">
        <v>75</v>
      </c>
      <c r="D723" s="31">
        <v>8</v>
      </c>
      <c r="E723" s="31" t="s">
        <v>409</v>
      </c>
      <c r="F723" s="412">
        <v>60</v>
      </c>
      <c r="G723" s="53">
        <v>735</v>
      </c>
      <c r="H723" s="413">
        <f t="shared" si="10"/>
        <v>80.71082864825226</v>
      </c>
      <c r="I723" s="412">
        <v>40.35541432412613</v>
      </c>
      <c r="J723" s="413">
        <f t="shared" si="11"/>
        <v>110.62412864677462</v>
      </c>
      <c r="K723" s="412">
        <v>55.312064323387311</v>
      </c>
      <c r="L723" s="413">
        <f t="shared" si="12"/>
        <v>142.02795706856489</v>
      </c>
      <c r="M723" s="412">
        <v>71.013978534282444</v>
      </c>
      <c r="N723" s="413">
        <f t="shared" si="12"/>
        <v>178.05325858444289</v>
      </c>
      <c r="O723" s="412">
        <v>89.026629292221443</v>
      </c>
      <c r="P723" s="413">
        <f t="shared" si="13"/>
        <v>1106.1133170024254</v>
      </c>
      <c r="Q723" s="412">
        <v>553.05665850121272</v>
      </c>
      <c r="R723" s="53" t="s">
        <v>231</v>
      </c>
      <c r="S723" s="53" t="s">
        <v>989</v>
      </c>
      <c r="T723" s="412">
        <v>92.388349514563103</v>
      </c>
      <c r="U723" s="412">
        <v>93.297087378640782</v>
      </c>
      <c r="V723" s="412">
        <v>93.095145631067965</v>
      </c>
      <c r="W723" s="412">
        <v>63.424317617866009</v>
      </c>
      <c r="X723" s="412">
        <v>73.647642679900756</v>
      </c>
      <c r="Y723" s="412">
        <v>78.114143920595538</v>
      </c>
      <c r="Z723" s="412">
        <v>428.75452653061222</v>
      </c>
      <c r="AA723" s="412">
        <v>645.1551257638157</v>
      </c>
      <c r="AB723" s="412">
        <v>966.811553812174</v>
      </c>
      <c r="AC723" s="411">
        <v>150</v>
      </c>
      <c r="AD723" s="411">
        <v>225</v>
      </c>
    </row>
    <row r="724" spans="1:30" ht="13.5" hidden="1" customHeight="1">
      <c r="A724" s="414" t="s">
        <v>1019</v>
      </c>
      <c r="B724" s="31" t="s">
        <v>910</v>
      </c>
      <c r="C724" s="31">
        <v>100</v>
      </c>
      <c r="D724" s="31">
        <v>8</v>
      </c>
      <c r="E724" s="31" t="s">
        <v>411</v>
      </c>
      <c r="F724" s="412">
        <v>75</v>
      </c>
      <c r="G724" s="53">
        <v>735</v>
      </c>
      <c r="H724" s="413">
        <f t="shared" si="10"/>
        <v>104.49704587363112</v>
      </c>
      <c r="I724" s="412">
        <v>52.248522936815561</v>
      </c>
      <c r="J724" s="413">
        <f t="shared" si="11"/>
        <v>139.03115762008522</v>
      </c>
      <c r="K724" s="412">
        <v>69.515578810042612</v>
      </c>
      <c r="L724" s="413">
        <f t="shared" si="12"/>
        <v>178.11980070226085</v>
      </c>
      <c r="M724" s="412">
        <v>89.059900351130423</v>
      </c>
      <c r="N724" s="413">
        <f t="shared" si="12"/>
        <v>219.31497647564987</v>
      </c>
      <c r="O724" s="412">
        <v>109.65748823782494</v>
      </c>
      <c r="P724" s="413">
        <f t="shared" si="13"/>
        <v>1485.1951381981767</v>
      </c>
      <c r="Q724" s="412">
        <v>742.59756909908833</v>
      </c>
      <c r="R724" s="53" t="s">
        <v>222</v>
      </c>
      <c r="S724" s="53" t="s">
        <v>989</v>
      </c>
      <c r="T724" s="412">
        <v>92.570747562296845</v>
      </c>
      <c r="U724" s="412">
        <v>93.590249187432278</v>
      </c>
      <c r="V724" s="412">
        <v>93.79414951245937</v>
      </c>
      <c r="W724" s="412">
        <v>63.144088669950733</v>
      </c>
      <c r="X724" s="412">
        <v>73.019704433497537</v>
      </c>
      <c r="Y724" s="412">
        <v>78.40640394088669</v>
      </c>
      <c r="Z724" s="412">
        <v>535.94315816326537</v>
      </c>
      <c r="AA724" s="412">
        <v>837.38685896025095</v>
      </c>
      <c r="AB724" s="412">
        <v>1327.6129218570547</v>
      </c>
      <c r="AC724" s="411">
        <v>156</v>
      </c>
      <c r="AD724" s="411">
        <v>248</v>
      </c>
    </row>
    <row r="725" spans="1:30" ht="13.5" hidden="1" customHeight="1">
      <c r="A725" s="414" t="s">
        <v>1020</v>
      </c>
      <c r="B725" s="31" t="s">
        <v>910</v>
      </c>
      <c r="C725" s="31">
        <v>125</v>
      </c>
      <c r="D725" s="31">
        <v>8</v>
      </c>
      <c r="E725" s="31" t="s">
        <v>413</v>
      </c>
      <c r="F725" s="412">
        <v>100</v>
      </c>
      <c r="G725" s="53">
        <v>735</v>
      </c>
      <c r="H725" s="413">
        <f t="shared" si="10"/>
        <v>118.0437496284848</v>
      </c>
      <c r="I725" s="412">
        <v>59.021874814242402</v>
      </c>
      <c r="J725" s="413">
        <f t="shared" si="11"/>
        <v>178.0205159386999</v>
      </c>
      <c r="K725" s="412">
        <v>89.010257969349951</v>
      </c>
      <c r="L725" s="413">
        <f t="shared" si="12"/>
        <v>228.90797103897128</v>
      </c>
      <c r="M725" s="412">
        <v>114.45398551948564</v>
      </c>
      <c r="N725" s="413">
        <f t="shared" si="12"/>
        <v>286.6552714251934</v>
      </c>
      <c r="O725" s="412">
        <v>143.3276357125967</v>
      </c>
      <c r="P725" s="413">
        <f t="shared" si="13"/>
        <v>1861.8604292628945</v>
      </c>
      <c r="Q725" s="412">
        <v>930.93021463144726</v>
      </c>
      <c r="R725" s="53" t="s">
        <v>231</v>
      </c>
      <c r="S725" s="53" t="s">
        <v>989</v>
      </c>
      <c r="T725" s="412">
        <v>94.7</v>
      </c>
      <c r="U725" s="412">
        <v>94.6</v>
      </c>
      <c r="V725" s="412">
        <v>93.9</v>
      </c>
      <c r="W725" s="412">
        <v>64.116480793060717</v>
      </c>
      <c r="X725" s="412">
        <v>75.192069392812883</v>
      </c>
      <c r="Y725" s="412">
        <v>79.967781908302342</v>
      </c>
      <c r="Z725" s="412">
        <v>714.59087755102041</v>
      </c>
      <c r="AA725" s="412">
        <v>1052.3166076467101</v>
      </c>
      <c r="AB725" s="412">
        <v>1613.3613710828593</v>
      </c>
      <c r="AC725" s="411">
        <v>147</v>
      </c>
      <c r="AD725" s="411">
        <v>226</v>
      </c>
    </row>
    <row r="726" spans="1:30" ht="13.5" hidden="1" customHeight="1">
      <c r="A726" s="414" t="s">
        <v>1021</v>
      </c>
      <c r="B726" s="31" t="s">
        <v>910</v>
      </c>
      <c r="C726" s="31">
        <v>150</v>
      </c>
      <c r="D726" s="31">
        <v>8</v>
      </c>
      <c r="E726" s="31" t="s">
        <v>413</v>
      </c>
      <c r="F726" s="412">
        <v>125</v>
      </c>
      <c r="G726" s="53">
        <v>735</v>
      </c>
      <c r="H726" s="413">
        <f t="shared" si="10"/>
        <v>158.39926674644195</v>
      </c>
      <c r="I726" s="412">
        <v>79.199633373220976</v>
      </c>
      <c r="J726" s="413">
        <f t="shared" si="11"/>
        <v>232.48446869085299</v>
      </c>
      <c r="K726" s="412">
        <v>116.2422343454265</v>
      </c>
      <c r="L726" s="413">
        <f t="shared" si="12"/>
        <v>295.22306872584414</v>
      </c>
      <c r="M726" s="412">
        <v>147.61153436292207</v>
      </c>
      <c r="N726" s="413">
        <f t="shared" si="12"/>
        <v>367.85042864186534</v>
      </c>
      <c r="O726" s="412">
        <v>183.92521432093267</v>
      </c>
      <c r="P726" s="413">
        <f t="shared" si="13"/>
        <v>2206.6961063019253</v>
      </c>
      <c r="Q726" s="412">
        <v>1103.3480531509626</v>
      </c>
      <c r="R726" s="53" t="s">
        <v>231</v>
      </c>
      <c r="S726" s="53" t="s">
        <v>194</v>
      </c>
      <c r="T726" s="412">
        <v>94.4</v>
      </c>
      <c r="U726" s="412">
        <v>94.2</v>
      </c>
      <c r="V726" s="412">
        <v>93.6</v>
      </c>
      <c r="W726" s="412">
        <v>63.563291139240512</v>
      </c>
      <c r="X726" s="412">
        <v>75.225316455696202</v>
      </c>
      <c r="Y726" s="412">
        <v>81.003797468354435</v>
      </c>
      <c r="Z726" s="412">
        <v>893.23859693877546</v>
      </c>
      <c r="AA726" s="412">
        <v>1236.5828446464791</v>
      </c>
      <c r="AB726" s="412">
        <v>1928.4751591102693</v>
      </c>
      <c r="AC726" s="411">
        <v>138</v>
      </c>
      <c r="AD726" s="411">
        <v>216</v>
      </c>
    </row>
    <row r="727" spans="1:30" ht="13.5" hidden="1" customHeight="1">
      <c r="A727" s="414" t="s">
        <v>1032</v>
      </c>
      <c r="B727" s="31" t="s">
        <v>910</v>
      </c>
      <c r="C727" s="31">
        <v>75</v>
      </c>
      <c r="D727" s="31">
        <v>8</v>
      </c>
      <c r="E727" s="31" t="s">
        <v>423</v>
      </c>
      <c r="F727" s="412">
        <v>60</v>
      </c>
      <c r="G727" s="53">
        <v>730</v>
      </c>
      <c r="H727" s="413">
        <f t="shared" si="10"/>
        <v>80.71082864825226</v>
      </c>
      <c r="I727" s="412">
        <v>40.35541432412613</v>
      </c>
      <c r="J727" s="413">
        <f t="shared" si="11"/>
        <v>110.62412864677462</v>
      </c>
      <c r="K727" s="412">
        <v>55.312064323387311</v>
      </c>
      <c r="L727" s="413">
        <f t="shared" si="12"/>
        <v>142.02795706856489</v>
      </c>
      <c r="M727" s="412">
        <v>71.013978534282444</v>
      </c>
      <c r="N727" s="413">
        <f t="shared" si="12"/>
        <v>178.05325858444289</v>
      </c>
      <c r="O727" s="412">
        <v>89.026629292221443</v>
      </c>
      <c r="P727" s="413">
        <f t="shared" si="13"/>
        <v>1106.1133170024254</v>
      </c>
      <c r="Q727" s="412">
        <v>553.05665850121272</v>
      </c>
      <c r="R727" s="53" t="s">
        <v>231</v>
      </c>
      <c r="S727" s="53" t="s">
        <v>989</v>
      </c>
      <c r="T727" s="412">
        <v>92.388349514563103</v>
      </c>
      <c r="U727" s="412">
        <v>93.297087378640782</v>
      </c>
      <c r="V727" s="412">
        <v>93.095145631067965</v>
      </c>
      <c r="W727" s="412">
        <v>63.424317617866009</v>
      </c>
      <c r="X727" s="412">
        <v>73.647642679900756</v>
      </c>
      <c r="Y727" s="412">
        <v>78.114143920595538</v>
      </c>
      <c r="Z727" s="412">
        <v>431.69120136986299</v>
      </c>
      <c r="AA727" s="412">
        <v>649.57399648822536</v>
      </c>
      <c r="AB727" s="412">
        <v>973.43355075609304</v>
      </c>
      <c r="AC727" s="411">
        <v>150</v>
      </c>
      <c r="AD727" s="411">
        <v>225</v>
      </c>
    </row>
    <row r="728" spans="1:30" ht="13.5" hidden="1" customHeight="1">
      <c r="A728" s="414" t="s">
        <v>1033</v>
      </c>
      <c r="B728" s="31" t="s">
        <v>910</v>
      </c>
      <c r="C728" s="31">
        <v>100</v>
      </c>
      <c r="D728" s="31">
        <v>8</v>
      </c>
      <c r="E728" s="31" t="s">
        <v>425</v>
      </c>
      <c r="F728" s="412">
        <v>75</v>
      </c>
      <c r="G728" s="53">
        <v>735</v>
      </c>
      <c r="H728" s="413">
        <f t="shared" si="10"/>
        <v>104.49704587363112</v>
      </c>
      <c r="I728" s="412">
        <v>52.248522936815561</v>
      </c>
      <c r="J728" s="413">
        <f t="shared" si="11"/>
        <v>139.03115762008522</v>
      </c>
      <c r="K728" s="412">
        <v>69.515578810042612</v>
      </c>
      <c r="L728" s="413">
        <f t="shared" si="12"/>
        <v>178.11980070226085</v>
      </c>
      <c r="M728" s="412">
        <v>89.059900351130423</v>
      </c>
      <c r="N728" s="413">
        <f t="shared" si="12"/>
        <v>219.31497647564987</v>
      </c>
      <c r="O728" s="412">
        <v>109.65748823782494</v>
      </c>
      <c r="P728" s="413">
        <f t="shared" si="13"/>
        <v>1485.1951381981767</v>
      </c>
      <c r="Q728" s="412">
        <v>742.59756909908833</v>
      </c>
      <c r="R728" s="53" t="s">
        <v>222</v>
      </c>
      <c r="S728" s="53" t="s">
        <v>989</v>
      </c>
      <c r="T728" s="412">
        <v>92.570747562296845</v>
      </c>
      <c r="U728" s="412">
        <v>93.590249187432278</v>
      </c>
      <c r="V728" s="412">
        <v>93.79414951245937</v>
      </c>
      <c r="W728" s="412">
        <v>63.144088669950733</v>
      </c>
      <c r="X728" s="412">
        <v>73.019704433497537</v>
      </c>
      <c r="Y728" s="412">
        <v>78.40640394088669</v>
      </c>
      <c r="Z728" s="412">
        <v>535.94315816326537</v>
      </c>
      <c r="AA728" s="412">
        <v>837.38685896025095</v>
      </c>
      <c r="AB728" s="412">
        <v>1327.6129218570547</v>
      </c>
      <c r="AC728" s="411">
        <v>156</v>
      </c>
      <c r="AD728" s="411">
        <v>248</v>
      </c>
    </row>
    <row r="729" spans="1:30" ht="13.5" hidden="1" customHeight="1">
      <c r="A729" s="414" t="s">
        <v>1034</v>
      </c>
      <c r="B729" s="31" t="s">
        <v>910</v>
      </c>
      <c r="C729" s="31">
        <v>125</v>
      </c>
      <c r="D729" s="31">
        <v>8</v>
      </c>
      <c r="E729" s="31" t="s">
        <v>427</v>
      </c>
      <c r="F729" s="412">
        <v>100</v>
      </c>
      <c r="G729" s="53">
        <v>735</v>
      </c>
      <c r="H729" s="413">
        <f t="shared" si="10"/>
        <v>118.0437496284848</v>
      </c>
      <c r="I729" s="412">
        <v>59.021874814242402</v>
      </c>
      <c r="J729" s="413">
        <f t="shared" si="11"/>
        <v>178.0205159386999</v>
      </c>
      <c r="K729" s="412">
        <v>89.010257969349951</v>
      </c>
      <c r="L729" s="413">
        <f t="shared" si="12"/>
        <v>228.90797103897128</v>
      </c>
      <c r="M729" s="412">
        <v>114.45398551948564</v>
      </c>
      <c r="N729" s="413">
        <f t="shared" si="12"/>
        <v>286.6552714251934</v>
      </c>
      <c r="O729" s="412">
        <v>143.3276357125967</v>
      </c>
      <c r="P729" s="413">
        <f t="shared" si="13"/>
        <v>1861.8604292628945</v>
      </c>
      <c r="Q729" s="412">
        <v>930.93021463144726</v>
      </c>
      <c r="R729" s="53" t="s">
        <v>231</v>
      </c>
      <c r="S729" s="53" t="s">
        <v>989</v>
      </c>
      <c r="T729" s="412">
        <v>94.7</v>
      </c>
      <c r="U729" s="412">
        <v>94.6</v>
      </c>
      <c r="V729" s="412">
        <v>93.9</v>
      </c>
      <c r="W729" s="412">
        <v>64.116480793060717</v>
      </c>
      <c r="X729" s="412">
        <v>75.192069392812883</v>
      </c>
      <c r="Y729" s="412">
        <v>79.967781908302342</v>
      </c>
      <c r="Z729" s="412">
        <v>714.59087755102041</v>
      </c>
      <c r="AA729" s="412">
        <v>1052.3166076467101</v>
      </c>
      <c r="AB729" s="412">
        <v>1613.3613710828593</v>
      </c>
      <c r="AC729" s="411">
        <v>147</v>
      </c>
      <c r="AD729" s="411">
        <v>226</v>
      </c>
    </row>
    <row r="730" spans="1:30" ht="13.5" hidden="1" customHeight="1">
      <c r="A730" s="414" t="s">
        <v>1035</v>
      </c>
      <c r="B730" s="31" t="s">
        <v>910</v>
      </c>
      <c r="C730" s="31">
        <v>150</v>
      </c>
      <c r="D730" s="31">
        <v>8</v>
      </c>
      <c r="E730" s="31" t="s">
        <v>427</v>
      </c>
      <c r="F730" s="412">
        <v>125</v>
      </c>
      <c r="G730" s="53">
        <v>735</v>
      </c>
      <c r="H730" s="413">
        <f t="shared" si="10"/>
        <v>158.39926674644195</v>
      </c>
      <c r="I730" s="412">
        <v>79.199633373220976</v>
      </c>
      <c r="J730" s="413">
        <f t="shared" si="11"/>
        <v>232.48446869085299</v>
      </c>
      <c r="K730" s="412">
        <v>116.2422343454265</v>
      </c>
      <c r="L730" s="413">
        <f t="shared" si="12"/>
        <v>295.22306872584414</v>
      </c>
      <c r="M730" s="412">
        <v>147.61153436292207</v>
      </c>
      <c r="N730" s="413">
        <f t="shared" si="12"/>
        <v>367.85042864186534</v>
      </c>
      <c r="O730" s="412">
        <v>183.92521432093267</v>
      </c>
      <c r="P730" s="413">
        <f t="shared" si="13"/>
        <v>2206.6961063019253</v>
      </c>
      <c r="Q730" s="412">
        <v>1103.3480531509626</v>
      </c>
      <c r="R730" s="53" t="s">
        <v>231</v>
      </c>
      <c r="S730" s="53" t="s">
        <v>989</v>
      </c>
      <c r="T730" s="412">
        <v>94.4</v>
      </c>
      <c r="U730" s="412">
        <v>94.2</v>
      </c>
      <c r="V730" s="412">
        <v>93.6</v>
      </c>
      <c r="W730" s="412">
        <v>63.563291139240512</v>
      </c>
      <c r="X730" s="412">
        <v>75.225316455696202</v>
      </c>
      <c r="Y730" s="412">
        <v>81.003797468354435</v>
      </c>
      <c r="Z730" s="412">
        <v>893.23859693877546</v>
      </c>
      <c r="AA730" s="412">
        <v>1236.5828446464791</v>
      </c>
      <c r="AB730" s="412">
        <v>1928.4751591102693</v>
      </c>
      <c r="AC730" s="411">
        <v>138</v>
      </c>
      <c r="AD730" s="411">
        <v>216</v>
      </c>
    </row>
    <row r="731" spans="1:30" ht="13.5" hidden="1" customHeight="1">
      <c r="A731" s="414" t="s">
        <v>1046</v>
      </c>
      <c r="B731" s="31" t="s">
        <v>910</v>
      </c>
      <c r="C731" s="31">
        <v>200</v>
      </c>
      <c r="D731" s="31">
        <v>8</v>
      </c>
      <c r="E731" s="31" t="s">
        <v>1037</v>
      </c>
      <c r="F731" s="412">
        <v>150</v>
      </c>
      <c r="G731" s="53">
        <v>735</v>
      </c>
      <c r="H731" s="413">
        <f t="shared" si="10"/>
        <v>151.92768859212956</v>
      </c>
      <c r="I731" s="412">
        <v>75.963844296064778</v>
      </c>
      <c r="J731" s="413">
        <f t="shared" si="11"/>
        <v>266.84952918783324</v>
      </c>
      <c r="K731" s="412">
        <v>133.42476459391662</v>
      </c>
      <c r="L731" s="413">
        <f t="shared" si="12"/>
        <v>342.40536486367239</v>
      </c>
      <c r="M731" s="412">
        <v>171.20268243183619</v>
      </c>
      <c r="N731" s="413">
        <f t="shared" si="12"/>
        <v>442.97235632980795</v>
      </c>
      <c r="O731" s="412">
        <v>221.48617816490398</v>
      </c>
      <c r="P731" s="413">
        <f t="shared" si="13"/>
        <v>2806.3754230748664</v>
      </c>
      <c r="Q731" s="412">
        <v>1403.1877115374332</v>
      </c>
      <c r="R731" s="53" t="s">
        <v>231</v>
      </c>
      <c r="S731" s="53" t="s">
        <v>989</v>
      </c>
      <c r="T731" s="412">
        <v>94.400526315789477</v>
      </c>
      <c r="U731" s="412">
        <v>94.798421052631568</v>
      </c>
      <c r="V731" s="412">
        <v>94.1</v>
      </c>
      <c r="W731" s="412">
        <v>64.991515151515145</v>
      </c>
      <c r="X731" s="412">
        <v>75.555151515151508</v>
      </c>
      <c r="Y731" s="412">
        <v>82.698181818181823</v>
      </c>
      <c r="Z731" s="412">
        <v>1071.8863163265307</v>
      </c>
      <c r="AA731" s="412">
        <v>1467.3488621166598</v>
      </c>
      <c r="AB731" s="412">
        <v>2261.8769680079045</v>
      </c>
      <c r="AC731" s="411">
        <v>137</v>
      </c>
      <c r="AD731" s="411">
        <v>211</v>
      </c>
    </row>
    <row r="732" spans="1:30" ht="13.5" hidden="1" customHeight="1">
      <c r="A732" s="414" t="s">
        <v>1048</v>
      </c>
      <c r="B732" s="31" t="s">
        <v>910</v>
      </c>
      <c r="C732" s="31">
        <v>250</v>
      </c>
      <c r="D732" s="31">
        <v>8</v>
      </c>
      <c r="E732" s="31" t="s">
        <v>1037</v>
      </c>
      <c r="F732" s="412">
        <v>200</v>
      </c>
      <c r="G732" s="53">
        <v>735</v>
      </c>
      <c r="H732" s="413">
        <f t="shared" si="10"/>
        <v>242.9886885978184</v>
      </c>
      <c r="I732" s="412">
        <v>121.4943442989092</v>
      </c>
      <c r="J732" s="413">
        <f t="shared" si="11"/>
        <v>365.29416002058144</v>
      </c>
      <c r="K732" s="412">
        <v>182.64708001029072</v>
      </c>
      <c r="L732" s="413">
        <f t="shared" ref="L732:N741" si="14">M732*2</f>
        <v>470.46373381356665</v>
      </c>
      <c r="M732" s="412">
        <v>235.23186690678332</v>
      </c>
      <c r="N732" s="413">
        <f t="shared" si="14"/>
        <v>574.40686047508791</v>
      </c>
      <c r="O732" s="412">
        <v>287.20343023754396</v>
      </c>
      <c r="P732" s="413">
        <f t="shared" si="13"/>
        <v>3763.7293452692375</v>
      </c>
      <c r="Q732" s="412">
        <v>1881.8646726346187</v>
      </c>
      <c r="R732" s="53" t="s">
        <v>231</v>
      </c>
      <c r="S732" s="53" t="s">
        <v>989</v>
      </c>
      <c r="T732" s="412">
        <v>94.5</v>
      </c>
      <c r="U732" s="412">
        <v>94.599473684210523</v>
      </c>
      <c r="V732" s="412">
        <v>94.301052631578941</v>
      </c>
      <c r="W732" s="412">
        <v>62.937269372693734</v>
      </c>
      <c r="X732" s="412">
        <v>70.501845018450197</v>
      </c>
      <c r="Y732" s="412">
        <v>79.781057810578105</v>
      </c>
      <c r="Z732" s="412">
        <v>1429.1817551020408</v>
      </c>
      <c r="AA732" s="412">
        <v>1773.8279761625122</v>
      </c>
      <c r="AB732" s="412">
        <v>3207.3157125968778</v>
      </c>
      <c r="AC732" s="411">
        <v>124</v>
      </c>
      <c r="AD732" s="411">
        <v>224</v>
      </c>
    </row>
    <row r="733" spans="1:30" ht="13.5" hidden="1" customHeight="1">
      <c r="A733" s="414" t="s">
        <v>1058</v>
      </c>
      <c r="B733" s="31" t="s">
        <v>910</v>
      </c>
      <c r="C733" s="31">
        <v>200</v>
      </c>
      <c r="D733" s="31">
        <v>8</v>
      </c>
      <c r="E733" s="31" t="s">
        <v>1051</v>
      </c>
      <c r="F733" s="412">
        <v>150</v>
      </c>
      <c r="G733" s="53">
        <v>735</v>
      </c>
      <c r="H733" s="413">
        <f t="shared" si="10"/>
        <v>151.92768859212956</v>
      </c>
      <c r="I733" s="412">
        <v>75.963844296064778</v>
      </c>
      <c r="J733" s="413">
        <f t="shared" si="11"/>
        <v>266.84952918783324</v>
      </c>
      <c r="K733" s="412">
        <v>133.42476459391662</v>
      </c>
      <c r="L733" s="413">
        <f t="shared" si="14"/>
        <v>342.40536486367239</v>
      </c>
      <c r="M733" s="412">
        <v>171.20268243183619</v>
      </c>
      <c r="N733" s="413">
        <f t="shared" si="14"/>
        <v>442.97235632980795</v>
      </c>
      <c r="O733" s="412">
        <v>221.48617816490398</v>
      </c>
      <c r="P733" s="413">
        <f t="shared" si="13"/>
        <v>2806.3754230748664</v>
      </c>
      <c r="Q733" s="412">
        <v>1403.1877115374332</v>
      </c>
      <c r="R733" s="53" t="s">
        <v>231</v>
      </c>
      <c r="S733" s="53" t="s">
        <v>989</v>
      </c>
      <c r="T733" s="412">
        <v>94.400526315789477</v>
      </c>
      <c r="U733" s="412">
        <v>94.798421052631568</v>
      </c>
      <c r="V733" s="412">
        <v>94.1</v>
      </c>
      <c r="W733" s="412">
        <v>64.991515151515145</v>
      </c>
      <c r="X733" s="412">
        <v>75.555151515151508</v>
      </c>
      <c r="Y733" s="412">
        <v>82.698181818181823</v>
      </c>
      <c r="Z733" s="412">
        <v>1071.8863163265307</v>
      </c>
      <c r="AA733" s="412">
        <v>1467.3488621166598</v>
      </c>
      <c r="AB733" s="412">
        <v>2261.8769680079045</v>
      </c>
      <c r="AC733" s="411">
        <v>137</v>
      </c>
      <c r="AD733" s="411">
        <v>211</v>
      </c>
    </row>
    <row r="734" spans="1:30" ht="13.5" hidden="1" customHeight="1">
      <c r="A734" s="414" t="s">
        <v>1073</v>
      </c>
      <c r="B734" s="31" t="s">
        <v>1060</v>
      </c>
      <c r="C734" s="31">
        <v>1</v>
      </c>
      <c r="D734" s="31">
        <v>8</v>
      </c>
      <c r="E734" s="31" t="s">
        <v>212</v>
      </c>
      <c r="F734" s="412">
        <v>0.75</v>
      </c>
      <c r="G734" s="53">
        <v>725</v>
      </c>
      <c r="H734" s="413">
        <f>I734*2</f>
        <v>3.1460336538461542</v>
      </c>
      <c r="I734" s="412">
        <v>1.5730168269230771</v>
      </c>
      <c r="J734" s="413">
        <f>K734*2</f>
        <v>3.5994336951392163</v>
      </c>
      <c r="K734" s="412">
        <v>1.7997168475696081</v>
      </c>
      <c r="L734" s="413">
        <f t="shared" si="14"/>
        <v>3.8055686644643694</v>
      </c>
      <c r="M734" s="412">
        <v>1.9027843322321847</v>
      </c>
      <c r="N734" s="413">
        <f t="shared" si="14"/>
        <v>4.0969325153374232</v>
      </c>
      <c r="O734" s="412">
        <v>2.0484662576687116</v>
      </c>
      <c r="P734" s="413">
        <f t="shared" si="13"/>
        <v>17.903790953182224</v>
      </c>
      <c r="Q734" s="412">
        <v>8.9518954765911118</v>
      </c>
      <c r="R734" s="53" t="s">
        <v>213</v>
      </c>
      <c r="S734" s="53" t="s">
        <v>194</v>
      </c>
      <c r="T734" s="412">
        <v>72.554878048780481</v>
      </c>
      <c r="U734" s="412">
        <v>77.325609756097563</v>
      </c>
      <c r="V734" s="412">
        <v>79.114634146341459</v>
      </c>
      <c r="W734" s="412">
        <v>31.806331471135941</v>
      </c>
      <c r="X734" s="412">
        <v>42.234636871508378</v>
      </c>
      <c r="Y734" s="412">
        <v>51.098696461824957</v>
      </c>
      <c r="Z734" s="412">
        <v>5.4333547758620684</v>
      </c>
      <c r="AA734" s="412">
        <v>10.832782267540608</v>
      </c>
      <c r="AB734" s="412">
        <v>17.825437710136811</v>
      </c>
      <c r="AC734" s="411">
        <v>200</v>
      </c>
      <c r="AD734" s="411">
        <v>328</v>
      </c>
    </row>
    <row r="735" spans="1:30" ht="13.5" hidden="1" customHeight="1">
      <c r="A735" s="414" t="s">
        <v>1074</v>
      </c>
      <c r="B735" s="31" t="s">
        <v>1060</v>
      </c>
      <c r="C735" s="31">
        <v>1.5</v>
      </c>
      <c r="D735" s="31">
        <v>8</v>
      </c>
      <c r="E735" s="31" t="s">
        <v>215</v>
      </c>
      <c r="F735" s="412">
        <v>1</v>
      </c>
      <c r="G735" s="53">
        <v>720</v>
      </c>
      <c r="H735" s="413">
        <f t="shared" si="10"/>
        <v>4.824295922656578</v>
      </c>
      <c r="I735" s="412">
        <v>2.412147961328289</v>
      </c>
      <c r="J735" s="413">
        <f t="shared" si="11"/>
        <v>5.0553191489361691</v>
      </c>
      <c r="K735" s="412">
        <v>2.5276595744680845</v>
      </c>
      <c r="L735" s="413">
        <f t="shared" si="14"/>
        <v>5.2988543371522088</v>
      </c>
      <c r="M735" s="412">
        <v>2.6494271685761044</v>
      </c>
      <c r="N735" s="413">
        <f t="shared" si="14"/>
        <v>5.6268412438625202</v>
      </c>
      <c r="O735" s="412">
        <v>2.8134206219312601</v>
      </c>
      <c r="P735" s="413">
        <f t="shared" si="13"/>
        <v>33.545009602874671</v>
      </c>
      <c r="Q735" s="412">
        <v>16.772504801437336</v>
      </c>
      <c r="R735" s="53" t="s">
        <v>202</v>
      </c>
      <c r="S735" s="53" t="s">
        <v>194</v>
      </c>
      <c r="T735" s="412">
        <v>72.599999999999994</v>
      </c>
      <c r="U735" s="412">
        <v>77.7</v>
      </c>
      <c r="V735" s="412">
        <v>79.8</v>
      </c>
      <c r="W735" s="412">
        <v>29.055655296229801</v>
      </c>
      <c r="X735" s="412">
        <v>38.707360861759426</v>
      </c>
      <c r="Y735" s="412">
        <v>47.152603231597844</v>
      </c>
      <c r="Z735" s="412">
        <v>7.294781875</v>
      </c>
      <c r="AA735" s="412">
        <v>16.470229238779176</v>
      </c>
      <c r="AB735" s="412">
        <v>27.121583098588598</v>
      </c>
      <c r="AC735" s="411">
        <v>226</v>
      </c>
      <c r="AD735" s="411">
        <v>372</v>
      </c>
    </row>
    <row r="736" spans="1:30" ht="13.5" hidden="1" customHeight="1">
      <c r="A736" s="414" t="s">
        <v>1081</v>
      </c>
      <c r="B736" s="31" t="s">
        <v>1060</v>
      </c>
      <c r="C736" s="31">
        <v>2</v>
      </c>
      <c r="D736" s="31">
        <v>8</v>
      </c>
      <c r="E736" s="31" t="s">
        <v>221</v>
      </c>
      <c r="F736" s="412">
        <v>1.5</v>
      </c>
      <c r="G736" s="53">
        <v>725</v>
      </c>
      <c r="H736" s="413">
        <f t="shared" si="10"/>
        <v>4.1835041483650555</v>
      </c>
      <c r="I736" s="412">
        <v>2.0917520741825277</v>
      </c>
      <c r="J736" s="413">
        <f t="shared" si="11"/>
        <v>4.9029975795941168</v>
      </c>
      <c r="K736" s="412">
        <v>2.4514987897970584</v>
      </c>
      <c r="L736" s="413">
        <f t="shared" si="14"/>
        <v>5.412958480729845</v>
      </c>
      <c r="M736" s="412">
        <v>2.7064792403649225</v>
      </c>
      <c r="N736" s="413">
        <f t="shared" si="14"/>
        <v>6.1748277788121397</v>
      </c>
      <c r="O736" s="412">
        <v>3.0874138894060699</v>
      </c>
      <c r="P736" s="413">
        <f t="shared" si="13"/>
        <v>31.678628542186406</v>
      </c>
      <c r="Q736" s="412">
        <v>15.839314271093203</v>
      </c>
      <c r="R736" s="53" t="s">
        <v>231</v>
      </c>
      <c r="S736" s="53" t="s">
        <v>194</v>
      </c>
      <c r="T736" s="412">
        <v>79.188311688311686</v>
      </c>
      <c r="U736" s="412">
        <v>81.525974025974023</v>
      </c>
      <c r="V736" s="412">
        <v>81.331168831168824</v>
      </c>
      <c r="W736" s="412">
        <v>41.124816446402349</v>
      </c>
      <c r="X736" s="412">
        <v>54.013215859030844</v>
      </c>
      <c r="Y736" s="412">
        <v>63.359765051395016</v>
      </c>
      <c r="Z736" s="412">
        <v>10.866709551724137</v>
      </c>
      <c r="AA736" s="412">
        <v>21.955749482782402</v>
      </c>
      <c r="AB736" s="412">
        <v>36.226435101084846</v>
      </c>
      <c r="AC736" s="411">
        <v>202</v>
      </c>
      <c r="AD736" s="411">
        <v>333</v>
      </c>
    </row>
    <row r="737" spans="1:30" ht="13.5" hidden="1" customHeight="1">
      <c r="A737" s="414" t="s">
        <v>1082</v>
      </c>
      <c r="B737" s="31" t="s">
        <v>1060</v>
      </c>
      <c r="C737" s="31">
        <v>3</v>
      </c>
      <c r="D737" s="31">
        <v>8</v>
      </c>
      <c r="E737" s="31" t="s">
        <v>224</v>
      </c>
      <c r="F737" s="412">
        <v>2</v>
      </c>
      <c r="G737" s="53">
        <v>725</v>
      </c>
      <c r="H737" s="413">
        <f t="shared" si="10"/>
        <v>6.4857723577235777</v>
      </c>
      <c r="I737" s="412">
        <v>3.2428861788617889</v>
      </c>
      <c r="J737" s="413">
        <f t="shared" si="11"/>
        <v>6.9342315789473687</v>
      </c>
      <c r="K737" s="412">
        <v>3.4671157894736844</v>
      </c>
      <c r="L737" s="413">
        <f t="shared" si="14"/>
        <v>7.5930947368421053</v>
      </c>
      <c r="M737" s="412">
        <v>3.7965473684210527</v>
      </c>
      <c r="N737" s="413">
        <f t="shared" si="14"/>
        <v>8.4702315789473683</v>
      </c>
      <c r="O737" s="412">
        <v>4.2351157894736842</v>
      </c>
      <c r="P737" s="413">
        <f t="shared" si="13"/>
        <v>50.751879699248121</v>
      </c>
      <c r="Q737" s="412">
        <v>25.375939849624061</v>
      </c>
      <c r="R737" s="53" t="s">
        <v>210</v>
      </c>
      <c r="S737" s="53" t="s">
        <v>194</v>
      </c>
      <c r="T737" s="412">
        <v>81.120488940628633</v>
      </c>
      <c r="U737" s="412">
        <v>84.305587892898714</v>
      </c>
      <c r="V737" s="412">
        <v>84.604190919674039</v>
      </c>
      <c r="W737" s="412">
        <v>38.250000000000007</v>
      </c>
      <c r="X737" s="412">
        <v>50.11046511627908</v>
      </c>
      <c r="Y737" s="412">
        <v>59.500000000000007</v>
      </c>
      <c r="Z737" s="412">
        <v>14.488946068965516</v>
      </c>
      <c r="AA737" s="412">
        <v>34.714159090381116</v>
      </c>
      <c r="AB737" s="412">
        <v>55.51366972282527</v>
      </c>
      <c r="AC737" s="411">
        <v>240</v>
      </c>
      <c r="AD737" s="411">
        <v>383</v>
      </c>
    </row>
    <row r="738" spans="1:30" ht="13.5" hidden="1" customHeight="1">
      <c r="A738" s="414" t="s">
        <v>1089</v>
      </c>
      <c r="B738" s="31" t="s">
        <v>1060</v>
      </c>
      <c r="C738" s="31">
        <v>5</v>
      </c>
      <c r="D738" s="31">
        <v>8</v>
      </c>
      <c r="E738" s="31" t="s">
        <v>230</v>
      </c>
      <c r="F738" s="412">
        <v>3</v>
      </c>
      <c r="G738" s="53">
        <v>725</v>
      </c>
      <c r="H738" s="413">
        <f t="shared" si="10"/>
        <v>11.944758930314268</v>
      </c>
      <c r="I738" s="412">
        <v>5.9723794651571342</v>
      </c>
      <c r="J738" s="413">
        <f t="shared" si="11"/>
        <v>12.618663735189935</v>
      </c>
      <c r="K738" s="412">
        <v>6.3093318675949677</v>
      </c>
      <c r="L738" s="413">
        <f t="shared" si="14"/>
        <v>13.553071943324785</v>
      </c>
      <c r="M738" s="412">
        <v>6.7765359716623923</v>
      </c>
      <c r="N738" s="413">
        <f t="shared" si="14"/>
        <v>14.819714181018687</v>
      </c>
      <c r="O738" s="412">
        <v>7.4098570905093437</v>
      </c>
      <c r="P738" s="413">
        <f t="shared" si="13"/>
        <v>67.255596126369269</v>
      </c>
      <c r="Q738" s="412">
        <v>33.627798063184635</v>
      </c>
      <c r="R738" s="53" t="s">
        <v>213</v>
      </c>
      <c r="S738" s="53" t="s">
        <v>194</v>
      </c>
      <c r="T738" s="412">
        <v>80.237556561085967</v>
      </c>
      <c r="U738" s="412">
        <v>83.662330316742072</v>
      </c>
      <c r="V738" s="412">
        <v>84.934389140271492</v>
      </c>
      <c r="W738" s="412">
        <v>30.641860465116277</v>
      </c>
      <c r="X738" s="412">
        <v>41.04496124031008</v>
      </c>
      <c r="Y738" s="412">
        <v>49.272868217054267</v>
      </c>
      <c r="Z738" s="412">
        <v>21.733419103448274</v>
      </c>
      <c r="AA738" s="412">
        <v>57.517382971798106</v>
      </c>
      <c r="AB738" s="412">
        <v>93.21375414996028</v>
      </c>
      <c r="AC738" s="411">
        <v>265</v>
      </c>
      <c r="AD738" s="411">
        <v>429</v>
      </c>
    </row>
    <row r="739" spans="1:30" ht="13.5" hidden="1" customHeight="1">
      <c r="A739" s="414" t="s">
        <v>1090</v>
      </c>
      <c r="B739" s="31" t="s">
        <v>1060</v>
      </c>
      <c r="C739" s="31">
        <v>7.5</v>
      </c>
      <c r="D739" s="31">
        <v>8</v>
      </c>
      <c r="E739" s="31" t="s">
        <v>233</v>
      </c>
      <c r="F739" s="412">
        <v>5</v>
      </c>
      <c r="G739" s="53">
        <v>730</v>
      </c>
      <c r="H739" s="413">
        <f t="shared" si="10"/>
        <v>18.24538893344026</v>
      </c>
      <c r="I739" s="412">
        <v>9.1226944667201302</v>
      </c>
      <c r="J739" s="413">
        <f t="shared" si="11"/>
        <v>19.644256564506954</v>
      </c>
      <c r="K739" s="412">
        <v>9.8221282822534768</v>
      </c>
      <c r="L739" s="413">
        <f t="shared" si="14"/>
        <v>21.472563206243397</v>
      </c>
      <c r="M739" s="412">
        <v>10.736281603121698</v>
      </c>
      <c r="N739" s="413">
        <f t="shared" si="14"/>
        <v>23.880009755304449</v>
      </c>
      <c r="O739" s="412">
        <v>11.940004877652225</v>
      </c>
      <c r="P739" s="413">
        <f t="shared" si="13"/>
        <v>102.18162036429121</v>
      </c>
      <c r="Q739" s="412">
        <v>51.090810182145603</v>
      </c>
      <c r="R739" s="53" t="s">
        <v>222</v>
      </c>
      <c r="S739" s="53" t="s">
        <v>989</v>
      </c>
      <c r="T739" s="412">
        <v>82.92613636363636</v>
      </c>
      <c r="U739" s="412">
        <v>85.610795454545439</v>
      </c>
      <c r="V739" s="412">
        <v>86.20738636363636</v>
      </c>
      <c r="W739" s="412">
        <v>33.200617283950621</v>
      </c>
      <c r="X739" s="412">
        <v>44.203703703703709</v>
      </c>
      <c r="Y739" s="412">
        <v>52.527777777777779</v>
      </c>
      <c r="Z739" s="412">
        <v>35.974266780821914</v>
      </c>
      <c r="AA739" s="412">
        <v>81.112538529142242</v>
      </c>
      <c r="AB739" s="412">
        <v>95.013516131405353</v>
      </c>
      <c r="AC739" s="411">
        <v>225</v>
      </c>
      <c r="AD739" s="411">
        <v>264</v>
      </c>
    </row>
    <row r="740" spans="1:30" ht="13.5" hidden="1" customHeight="1">
      <c r="A740" s="414" t="s">
        <v>1099</v>
      </c>
      <c r="B740" s="31" t="s">
        <v>1060</v>
      </c>
      <c r="C740" s="31">
        <v>10</v>
      </c>
      <c r="D740" s="31">
        <v>8</v>
      </c>
      <c r="E740" s="31" t="s">
        <v>298</v>
      </c>
      <c r="F740" s="412">
        <v>7.5</v>
      </c>
      <c r="G740" s="53">
        <v>725</v>
      </c>
      <c r="H740" s="413">
        <f t="shared" si="10"/>
        <v>24.3041040592061</v>
      </c>
      <c r="I740" s="412">
        <v>12.15205202960305</v>
      </c>
      <c r="J740" s="413">
        <f t="shared" si="11"/>
        <v>22.835643564356435</v>
      </c>
      <c r="K740" s="412">
        <v>11.417821782178217</v>
      </c>
      <c r="L740" s="413">
        <f t="shared" si="14"/>
        <v>26.609900990099007</v>
      </c>
      <c r="M740" s="412">
        <v>13.304950495049503</v>
      </c>
      <c r="N740" s="413">
        <f t="shared" si="14"/>
        <v>31.382178217821782</v>
      </c>
      <c r="O740" s="412">
        <v>15.691089108910891</v>
      </c>
      <c r="P740" s="413">
        <f t="shared" si="13"/>
        <v>167.9758741258741</v>
      </c>
      <c r="Q740" s="412">
        <v>83.98793706293705</v>
      </c>
      <c r="R740" s="53" t="s">
        <v>213</v>
      </c>
      <c r="S740" s="53" t="s">
        <v>989</v>
      </c>
      <c r="T740" s="412">
        <v>86.132356257046226</v>
      </c>
      <c r="U740" s="412">
        <v>88.67463359639234</v>
      </c>
      <c r="V740" s="412">
        <v>89.284780157835399</v>
      </c>
      <c r="W740" s="412">
        <v>41.097457627118644</v>
      </c>
      <c r="X740" s="412">
        <v>51.350282485875709</v>
      </c>
      <c r="Y740" s="412">
        <v>57.639830508474581</v>
      </c>
      <c r="Z740" s="412">
        <v>54.333547758620682</v>
      </c>
      <c r="AA740" s="412">
        <v>111.12920313595372</v>
      </c>
      <c r="AB740" s="412">
        <v>157.52382166179308</v>
      </c>
      <c r="AC740" s="411">
        <v>205</v>
      </c>
      <c r="AD740" s="411">
        <v>290</v>
      </c>
    </row>
    <row r="741" spans="1:30" ht="13.5" hidden="1" customHeight="1">
      <c r="A741" s="414" t="s">
        <v>1101</v>
      </c>
      <c r="B741" s="31" t="s">
        <v>1060</v>
      </c>
      <c r="C741" s="31">
        <v>15</v>
      </c>
      <c r="D741" s="31">
        <v>8</v>
      </c>
      <c r="E741" s="31" t="s">
        <v>302</v>
      </c>
      <c r="F741" s="412">
        <v>10</v>
      </c>
      <c r="G741" s="53">
        <v>735</v>
      </c>
      <c r="H741" s="413">
        <f t="shared" si="10"/>
        <v>41.961912590765856</v>
      </c>
      <c r="I741" s="412">
        <v>20.980956295382928</v>
      </c>
      <c r="J741" s="413">
        <f t="shared" si="11"/>
        <v>36.019170286056614</v>
      </c>
      <c r="K741" s="412">
        <v>18.009585143028307</v>
      </c>
      <c r="L741" s="413">
        <f t="shared" si="14"/>
        <v>40.135090609555192</v>
      </c>
      <c r="M741" s="412">
        <v>20.067545304777596</v>
      </c>
      <c r="N741" s="413">
        <f t="shared" si="14"/>
        <v>45.617792421746294</v>
      </c>
      <c r="O741" s="412">
        <v>22.808896210873147</v>
      </c>
      <c r="P741" s="413">
        <f t="shared" si="13"/>
        <v>241.80671398126967</v>
      </c>
      <c r="Q741" s="412">
        <v>120.90335699063483</v>
      </c>
      <c r="R741" s="53" t="s">
        <v>213</v>
      </c>
      <c r="S741" s="53" t="s">
        <v>989</v>
      </c>
      <c r="T741" s="412">
        <v>85.73565804274466</v>
      </c>
      <c r="U741" s="412">
        <v>88.47514060742408</v>
      </c>
      <c r="V741" s="412">
        <v>89.286839145106867</v>
      </c>
      <c r="W741" s="412">
        <v>35.014662756598241</v>
      </c>
      <c r="X741" s="412">
        <v>45.747800586510266</v>
      </c>
      <c r="Y741" s="412">
        <v>53.137829912023456</v>
      </c>
      <c r="Z741" s="412">
        <v>71.459087755102033</v>
      </c>
      <c r="AA741" s="412">
        <v>163.33505772594751</v>
      </c>
      <c r="AB741" s="412">
        <v>228.06381591210118</v>
      </c>
      <c r="AC741" s="411">
        <v>229</v>
      </c>
      <c r="AD741" s="411">
        <v>319</v>
      </c>
    </row>
    <row r="742" spans="1:30" ht="13.5" hidden="1" customHeight="1">
      <c r="A742" s="414" t="s">
        <v>1117</v>
      </c>
      <c r="B742" s="31" t="s">
        <v>1060</v>
      </c>
      <c r="C742" s="31">
        <v>20</v>
      </c>
      <c r="D742" s="31">
        <v>8</v>
      </c>
      <c r="E742" s="31" t="s">
        <v>312</v>
      </c>
      <c r="F742" s="412">
        <v>15</v>
      </c>
      <c r="G742" s="53">
        <v>737</v>
      </c>
      <c r="H742" s="413">
        <v>34</v>
      </c>
      <c r="I742" s="412">
        <v>17</v>
      </c>
      <c r="J742" s="413">
        <v>42.9</v>
      </c>
      <c r="K742" s="412">
        <v>21.4</v>
      </c>
      <c r="L742" s="413">
        <v>50.3</v>
      </c>
      <c r="M742" s="412">
        <v>25.1</v>
      </c>
      <c r="N742" s="413">
        <v>60.6</v>
      </c>
      <c r="O742" s="412">
        <v>30.3</v>
      </c>
      <c r="P742" s="413">
        <v>217</v>
      </c>
      <c r="Q742" s="412">
        <v>108</v>
      </c>
      <c r="R742" s="53" t="s">
        <v>222</v>
      </c>
      <c r="S742" s="53" t="s">
        <v>194</v>
      </c>
      <c r="T742" s="412">
        <v>87.66</v>
      </c>
      <c r="U742" s="412">
        <v>89.89</v>
      </c>
      <c r="V742" s="412">
        <v>90.2</v>
      </c>
      <c r="W742" s="412">
        <v>45.45</v>
      </c>
      <c r="X742" s="412">
        <v>56.6</v>
      </c>
      <c r="Y742" s="412">
        <v>62.51</v>
      </c>
      <c r="Z742" s="412">
        <v>196.57</v>
      </c>
      <c r="AA742" s="412">
        <v>324.02</v>
      </c>
      <c r="AB742" s="412">
        <v>490.78</v>
      </c>
      <c r="AC742" s="411">
        <v>165</v>
      </c>
      <c r="AD742" s="411">
        <v>251</v>
      </c>
    </row>
    <row r="743" spans="1:30" ht="13.5" hidden="1" customHeight="1">
      <c r="A743" s="414" t="s">
        <v>1119</v>
      </c>
      <c r="B743" s="31" t="s">
        <v>1060</v>
      </c>
      <c r="C743" s="31">
        <v>25</v>
      </c>
      <c r="D743" s="31">
        <v>8</v>
      </c>
      <c r="E743" s="31" t="s">
        <v>322</v>
      </c>
      <c r="F743" s="412">
        <v>20</v>
      </c>
      <c r="G743" s="53">
        <v>738</v>
      </c>
      <c r="H743" s="413">
        <v>49.6</v>
      </c>
      <c r="I743" s="412">
        <v>24.8</v>
      </c>
      <c r="J743" s="413">
        <v>57</v>
      </c>
      <c r="K743" s="412">
        <v>28.5</v>
      </c>
      <c r="L743" s="413">
        <v>65.900000000000006</v>
      </c>
      <c r="M743" s="412">
        <v>32.9</v>
      </c>
      <c r="N743" s="413">
        <v>77.900000000000006</v>
      </c>
      <c r="O743" s="412">
        <v>39</v>
      </c>
      <c r="P743" s="413">
        <v>270</v>
      </c>
      <c r="Q743" s="412">
        <v>135</v>
      </c>
      <c r="R743" s="53" t="s">
        <v>231</v>
      </c>
      <c r="S743" s="53" t="s">
        <v>194</v>
      </c>
      <c r="T743" s="412">
        <v>88.16</v>
      </c>
      <c r="U743" s="412">
        <v>90.1</v>
      </c>
      <c r="V743" s="412">
        <v>90.2</v>
      </c>
      <c r="W743" s="412">
        <v>44.03</v>
      </c>
      <c r="X743" s="412">
        <v>55.87</v>
      </c>
      <c r="Y743" s="412">
        <v>62.89</v>
      </c>
      <c r="Z743" s="412">
        <v>261.7</v>
      </c>
      <c r="AA743" s="412">
        <v>504.34</v>
      </c>
      <c r="AB743" s="412">
        <v>662.96</v>
      </c>
      <c r="AC743" s="411">
        <v>192</v>
      </c>
      <c r="AD743" s="411">
        <v>253</v>
      </c>
    </row>
    <row r="744" spans="1:30" ht="13.5" hidden="1" customHeight="1">
      <c r="A744" s="414" t="s">
        <v>1133</v>
      </c>
      <c r="B744" s="31" t="s">
        <v>1060</v>
      </c>
      <c r="C744" s="31">
        <v>30</v>
      </c>
      <c r="D744" s="31">
        <v>8</v>
      </c>
      <c r="E744" s="31" t="s">
        <v>340</v>
      </c>
      <c r="F744" s="412">
        <v>25</v>
      </c>
      <c r="G744" s="53">
        <v>738</v>
      </c>
      <c r="H744" s="413">
        <v>39.799999999999997</v>
      </c>
      <c r="I744" s="412">
        <v>19.899999999999999</v>
      </c>
      <c r="J744" s="413">
        <v>52</v>
      </c>
      <c r="K744" s="412">
        <v>26</v>
      </c>
      <c r="L744" s="413">
        <v>64.8</v>
      </c>
      <c r="M744" s="412">
        <v>32.4</v>
      </c>
      <c r="N744" s="413">
        <v>80.099999999999994</v>
      </c>
      <c r="O744" s="412">
        <v>40.1</v>
      </c>
      <c r="P744" s="413">
        <v>293</v>
      </c>
      <c r="Q744" s="412">
        <v>147</v>
      </c>
      <c r="R744" s="53" t="s">
        <v>231</v>
      </c>
      <c r="S744" s="53" t="s">
        <v>194</v>
      </c>
      <c r="T744" s="412">
        <v>91</v>
      </c>
      <c r="U744" s="412">
        <v>91.1</v>
      </c>
      <c r="V744" s="412">
        <v>90.2</v>
      </c>
      <c r="W744" s="412">
        <v>58.33</v>
      </c>
      <c r="X744" s="412">
        <v>70.38</v>
      </c>
      <c r="Y744" s="412">
        <v>76.209999999999994</v>
      </c>
      <c r="Z744" s="412">
        <v>327.12</v>
      </c>
      <c r="AA744" s="412">
        <v>484</v>
      </c>
      <c r="AB744" s="412">
        <v>653.47</v>
      </c>
      <c r="AC744" s="411">
        <v>148</v>
      </c>
      <c r="AD744" s="411">
        <v>200</v>
      </c>
    </row>
    <row r="745" spans="1:30" ht="13.5" hidden="1" customHeight="1">
      <c r="A745" s="414" t="s">
        <v>1135</v>
      </c>
      <c r="B745" s="31" t="s">
        <v>1060</v>
      </c>
      <c r="C745" s="31">
        <v>40</v>
      </c>
      <c r="D745" s="31">
        <v>8</v>
      </c>
      <c r="E745" s="31" t="s">
        <v>343</v>
      </c>
      <c r="F745" s="412">
        <v>30</v>
      </c>
      <c r="G745" s="53">
        <v>737</v>
      </c>
      <c r="H745" s="413">
        <v>49.4</v>
      </c>
      <c r="I745" s="412">
        <v>24.7</v>
      </c>
      <c r="J745" s="413">
        <v>62.7</v>
      </c>
      <c r="K745" s="412">
        <v>31.3</v>
      </c>
      <c r="L745" s="413">
        <v>77.2</v>
      </c>
      <c r="M745" s="412">
        <v>38.6</v>
      </c>
      <c r="N745" s="413">
        <v>94.9</v>
      </c>
      <c r="O745" s="412">
        <v>47.4</v>
      </c>
      <c r="P745" s="413">
        <v>368</v>
      </c>
      <c r="Q745" s="412">
        <v>184</v>
      </c>
      <c r="R745" s="53" t="s">
        <v>222</v>
      </c>
      <c r="S745" s="53" t="s">
        <v>194</v>
      </c>
      <c r="T745" s="412">
        <v>90.4</v>
      </c>
      <c r="U745" s="412">
        <v>91.1</v>
      </c>
      <c r="V745" s="412">
        <v>90.6</v>
      </c>
      <c r="W745" s="412">
        <v>58.46</v>
      </c>
      <c r="X745" s="412">
        <v>70.69</v>
      </c>
      <c r="Y745" s="412">
        <v>76.8</v>
      </c>
      <c r="Z745" s="412">
        <v>392.87</v>
      </c>
      <c r="AA745" s="412">
        <v>650.76</v>
      </c>
      <c r="AB745" s="412">
        <v>867.68</v>
      </c>
      <c r="AC745" s="411">
        <v>166</v>
      </c>
      <c r="AD745" s="411">
        <v>221</v>
      </c>
    </row>
    <row r="746" spans="1:30" ht="13.5" hidden="1" customHeight="1">
      <c r="A746" s="414" t="s">
        <v>1147</v>
      </c>
      <c r="B746" s="31" t="s">
        <v>1060</v>
      </c>
      <c r="C746" s="31">
        <v>50</v>
      </c>
      <c r="D746" s="31">
        <v>8</v>
      </c>
      <c r="E746" s="31" t="s">
        <v>363</v>
      </c>
      <c r="F746" s="412">
        <v>40</v>
      </c>
      <c r="G746" s="53">
        <v>735</v>
      </c>
      <c r="H746" s="413">
        <f t="shared" si="10"/>
        <v>61.997400571874195</v>
      </c>
      <c r="I746" s="412">
        <v>30.998700285937097</v>
      </c>
      <c r="J746" s="413">
        <f t="shared" si="11"/>
        <v>79.910956576298673</v>
      </c>
      <c r="K746" s="412">
        <v>39.955478288149337</v>
      </c>
      <c r="L746" s="413">
        <f t="shared" ref="L746:L773" si="15">M746*2</f>
        <v>101.10867689733603</v>
      </c>
      <c r="M746" s="412">
        <v>50.554338448668013</v>
      </c>
      <c r="N746" s="413">
        <f t="shared" ref="N746:N773" si="16">O746*2</f>
        <v>125.70798149068</v>
      </c>
      <c r="O746" s="412">
        <v>62.853990745339999</v>
      </c>
      <c r="P746" s="413">
        <f t="shared" ref="P746:P773" si="17">Q746*2</f>
        <v>732.13236786898563</v>
      </c>
      <c r="Q746" s="412">
        <v>366.06618393449281</v>
      </c>
      <c r="R746" s="53" t="s">
        <v>231</v>
      </c>
      <c r="S746" s="53" t="s">
        <v>194</v>
      </c>
      <c r="T746" s="412">
        <v>93.005240174672494</v>
      </c>
      <c r="U746" s="412">
        <v>93.005240174672494</v>
      </c>
      <c r="V746" s="412">
        <v>92.097379912663754</v>
      </c>
      <c r="W746" s="412">
        <v>58.279792746113991</v>
      </c>
      <c r="X746" s="412">
        <v>68.911917098445599</v>
      </c>
      <c r="Y746" s="412">
        <v>74.621761658031076</v>
      </c>
      <c r="Z746" s="412">
        <v>285.83635102040813</v>
      </c>
      <c r="AA746" s="412">
        <v>458.81880476491278</v>
      </c>
      <c r="AB746" s="412">
        <v>684.88140999419443</v>
      </c>
      <c r="AC746" s="411">
        <v>161</v>
      </c>
      <c r="AD746" s="411">
        <v>240</v>
      </c>
    </row>
    <row r="747" spans="1:30" ht="13.5" hidden="1" customHeight="1">
      <c r="A747" s="414" t="s">
        <v>1148</v>
      </c>
      <c r="B747" s="31" t="s">
        <v>1060</v>
      </c>
      <c r="C747" s="31">
        <v>60</v>
      </c>
      <c r="D747" s="31">
        <v>8</v>
      </c>
      <c r="E747" s="31" t="s">
        <v>360</v>
      </c>
      <c r="F747" s="412">
        <v>50</v>
      </c>
      <c r="G747" s="53">
        <v>735</v>
      </c>
      <c r="H747" s="413">
        <f t="shared" si="10"/>
        <v>67.244897959183675</v>
      </c>
      <c r="I747" s="412">
        <v>33.622448979591837</v>
      </c>
      <c r="J747" s="413">
        <f t="shared" si="11"/>
        <v>93.523358187865483</v>
      </c>
      <c r="K747" s="412">
        <v>46.761679093932742</v>
      </c>
      <c r="L747" s="413">
        <f t="shared" si="15"/>
        <v>120.13434490554552</v>
      </c>
      <c r="M747" s="412">
        <v>60.067172452772759</v>
      </c>
      <c r="N747" s="413">
        <f t="shared" si="16"/>
        <v>151.03184713375796</v>
      </c>
      <c r="O747" s="412">
        <v>75.515923566878982</v>
      </c>
      <c r="P747" s="413">
        <f t="shared" si="17"/>
        <v>875.55738345003522</v>
      </c>
      <c r="Q747" s="412">
        <v>437.77869172501761</v>
      </c>
      <c r="R747" s="53" t="s">
        <v>231</v>
      </c>
      <c r="S747" s="53" t="s">
        <v>194</v>
      </c>
      <c r="T747" s="412">
        <v>92.501650165016514</v>
      </c>
      <c r="U747" s="412">
        <v>92.704950495049516</v>
      </c>
      <c r="V747" s="412">
        <v>91.891749174917507</v>
      </c>
      <c r="W747" s="412">
        <v>47.799227799227801</v>
      </c>
      <c r="X747" s="412">
        <v>55.521235521235525</v>
      </c>
      <c r="Y747" s="412">
        <v>59.3050193050193</v>
      </c>
      <c r="Z747" s="412">
        <v>357.29543877551021</v>
      </c>
      <c r="AA747" s="412">
        <v>552.47003969252887</v>
      </c>
      <c r="AB747" s="412">
        <v>826.12122633267336</v>
      </c>
      <c r="AC747" s="411">
        <v>155</v>
      </c>
      <c r="AD747" s="411">
        <v>231</v>
      </c>
    </row>
    <row r="748" spans="1:30" ht="13.5" hidden="1" customHeight="1">
      <c r="A748" s="414" t="s">
        <v>1169</v>
      </c>
      <c r="B748" s="31" t="s">
        <v>1060</v>
      </c>
      <c r="C748" s="31">
        <v>75</v>
      </c>
      <c r="D748" s="31">
        <v>8</v>
      </c>
      <c r="E748" s="31" t="s">
        <v>378</v>
      </c>
      <c r="F748" s="412">
        <v>60</v>
      </c>
      <c r="G748" s="53">
        <v>730</v>
      </c>
      <c r="H748" s="413">
        <f t="shared" si="10"/>
        <v>80.71082864825226</v>
      </c>
      <c r="I748" s="412">
        <v>40.35541432412613</v>
      </c>
      <c r="J748" s="413">
        <f t="shared" si="11"/>
        <v>110.62412864677462</v>
      </c>
      <c r="K748" s="412">
        <v>55.312064323387311</v>
      </c>
      <c r="L748" s="413">
        <f t="shared" si="15"/>
        <v>142.02795706856489</v>
      </c>
      <c r="M748" s="412">
        <v>71.013978534282444</v>
      </c>
      <c r="N748" s="413">
        <f t="shared" si="16"/>
        <v>178.05325858444289</v>
      </c>
      <c r="O748" s="412">
        <v>89.026629292221443</v>
      </c>
      <c r="P748" s="413">
        <f t="shared" si="17"/>
        <v>1106.1133170024254</v>
      </c>
      <c r="Q748" s="412">
        <v>553.05665850121272</v>
      </c>
      <c r="R748" s="53" t="s">
        <v>231</v>
      </c>
      <c r="S748" s="53" t="s">
        <v>194</v>
      </c>
      <c r="T748" s="412">
        <v>92.388349514563103</v>
      </c>
      <c r="U748" s="412">
        <v>93.297087378640782</v>
      </c>
      <c r="V748" s="412">
        <v>93.095145631067965</v>
      </c>
      <c r="W748" s="412">
        <v>63.424317617866009</v>
      </c>
      <c r="X748" s="412">
        <v>73.647642679900756</v>
      </c>
      <c r="Y748" s="412">
        <v>78.114143920595538</v>
      </c>
      <c r="Z748" s="412">
        <v>431.69120136986299</v>
      </c>
      <c r="AA748" s="412">
        <v>649.57399648822536</v>
      </c>
      <c r="AB748" s="412">
        <v>973.43355075609304</v>
      </c>
      <c r="AC748" s="411">
        <v>150</v>
      </c>
      <c r="AD748" s="411">
        <v>225</v>
      </c>
    </row>
    <row r="749" spans="1:30" ht="13.5" hidden="1" customHeight="1">
      <c r="A749" s="414" t="s">
        <v>1170</v>
      </c>
      <c r="B749" s="31" t="s">
        <v>1060</v>
      </c>
      <c r="C749" s="31">
        <v>100</v>
      </c>
      <c r="D749" s="31">
        <v>8</v>
      </c>
      <c r="E749" s="31" t="s">
        <v>383</v>
      </c>
      <c r="F749" s="412">
        <v>75</v>
      </c>
      <c r="G749" s="53">
        <v>735</v>
      </c>
      <c r="H749" s="413">
        <f t="shared" si="10"/>
        <v>104.49704587363112</v>
      </c>
      <c r="I749" s="412">
        <v>52.248522936815561</v>
      </c>
      <c r="J749" s="413">
        <f t="shared" si="11"/>
        <v>139.03115762008522</v>
      </c>
      <c r="K749" s="412">
        <v>69.515578810042612</v>
      </c>
      <c r="L749" s="413">
        <f t="shared" si="15"/>
        <v>178.11980070226085</v>
      </c>
      <c r="M749" s="412">
        <v>89.059900351130423</v>
      </c>
      <c r="N749" s="413">
        <f t="shared" si="16"/>
        <v>219.31497647564987</v>
      </c>
      <c r="O749" s="412">
        <v>109.65748823782494</v>
      </c>
      <c r="P749" s="413">
        <f t="shared" si="17"/>
        <v>1485.1951381981767</v>
      </c>
      <c r="Q749" s="412">
        <v>742.59756909908833</v>
      </c>
      <c r="R749" s="53" t="s">
        <v>222</v>
      </c>
      <c r="S749" s="53" t="s">
        <v>194</v>
      </c>
      <c r="T749" s="412">
        <v>92.570747562296845</v>
      </c>
      <c r="U749" s="412">
        <v>93.590249187432278</v>
      </c>
      <c r="V749" s="412">
        <v>93.79414951245937</v>
      </c>
      <c r="W749" s="412">
        <v>63.144088669950733</v>
      </c>
      <c r="X749" s="412">
        <v>73.019704433497537</v>
      </c>
      <c r="Y749" s="412">
        <v>78.40640394088669</v>
      </c>
      <c r="Z749" s="412">
        <v>535.94315816326537</v>
      </c>
      <c r="AA749" s="412">
        <v>837.38685896025095</v>
      </c>
      <c r="AB749" s="412">
        <v>1327.6129218570547</v>
      </c>
      <c r="AC749" s="411">
        <v>156</v>
      </c>
      <c r="AD749" s="411">
        <v>248</v>
      </c>
    </row>
    <row r="750" spans="1:30" ht="13.5" hidden="1" customHeight="1">
      <c r="A750" s="414" t="s">
        <v>1171</v>
      </c>
      <c r="B750" s="31" t="s">
        <v>1060</v>
      </c>
      <c r="C750" s="31">
        <v>125</v>
      </c>
      <c r="D750" s="31">
        <v>8</v>
      </c>
      <c r="E750" s="31" t="s">
        <v>388</v>
      </c>
      <c r="F750" s="412">
        <v>100</v>
      </c>
      <c r="G750" s="53">
        <v>735</v>
      </c>
      <c r="H750" s="413">
        <f t="shared" si="10"/>
        <v>118.0437496284848</v>
      </c>
      <c r="I750" s="412">
        <v>59.021874814242402</v>
      </c>
      <c r="J750" s="413">
        <f t="shared" si="11"/>
        <v>178.0205159386999</v>
      </c>
      <c r="K750" s="412">
        <v>89.010257969349951</v>
      </c>
      <c r="L750" s="413">
        <f t="shared" si="15"/>
        <v>228.90797103897128</v>
      </c>
      <c r="M750" s="412">
        <v>114.45398551948564</v>
      </c>
      <c r="N750" s="413">
        <f t="shared" si="16"/>
        <v>286.6552714251934</v>
      </c>
      <c r="O750" s="412">
        <v>143.3276357125967</v>
      </c>
      <c r="P750" s="413">
        <f t="shared" si="17"/>
        <v>1861.8604292628945</v>
      </c>
      <c r="Q750" s="412">
        <v>930.93021463144726</v>
      </c>
      <c r="R750" s="53" t="s">
        <v>231</v>
      </c>
      <c r="S750" s="53" t="s">
        <v>194</v>
      </c>
      <c r="T750" s="412">
        <v>94.7</v>
      </c>
      <c r="U750" s="412">
        <v>94.6</v>
      </c>
      <c r="V750" s="412">
        <v>93.9</v>
      </c>
      <c r="W750" s="412">
        <v>64.116480793060717</v>
      </c>
      <c r="X750" s="412">
        <v>75.192069392812883</v>
      </c>
      <c r="Y750" s="412">
        <v>79.967781908302342</v>
      </c>
      <c r="Z750" s="412">
        <v>714.59087755102041</v>
      </c>
      <c r="AA750" s="412">
        <v>1052.3166076467101</v>
      </c>
      <c r="AB750" s="412">
        <v>1613.3613710828593</v>
      </c>
      <c r="AC750" s="411">
        <v>147</v>
      </c>
      <c r="AD750" s="411">
        <v>226</v>
      </c>
    </row>
    <row r="751" spans="1:30" ht="13.5" hidden="1" customHeight="1">
      <c r="A751" s="414" t="s">
        <v>1172</v>
      </c>
      <c r="B751" s="31" t="s">
        <v>1060</v>
      </c>
      <c r="C751" s="31">
        <v>150</v>
      </c>
      <c r="D751" s="31">
        <v>8</v>
      </c>
      <c r="E751" s="31" t="s">
        <v>400</v>
      </c>
      <c r="F751" s="412">
        <v>125</v>
      </c>
      <c r="G751" s="53">
        <v>735</v>
      </c>
      <c r="H751" s="413">
        <f t="shared" si="10"/>
        <v>158.39926674644195</v>
      </c>
      <c r="I751" s="412">
        <v>79.199633373220976</v>
      </c>
      <c r="J751" s="413">
        <f t="shared" si="11"/>
        <v>232.48446869085299</v>
      </c>
      <c r="K751" s="412">
        <v>116.2422343454265</v>
      </c>
      <c r="L751" s="413">
        <f t="shared" si="15"/>
        <v>295.22306872584414</v>
      </c>
      <c r="M751" s="412">
        <v>147.61153436292207</v>
      </c>
      <c r="N751" s="413">
        <f t="shared" si="16"/>
        <v>367.85042864186534</v>
      </c>
      <c r="O751" s="412">
        <v>183.92521432093267</v>
      </c>
      <c r="P751" s="413">
        <f t="shared" si="17"/>
        <v>2206.6961063019253</v>
      </c>
      <c r="Q751" s="412">
        <v>1103.3480531509626</v>
      </c>
      <c r="R751" s="53" t="s">
        <v>231</v>
      </c>
      <c r="S751" s="53" t="s">
        <v>194</v>
      </c>
      <c r="T751" s="412">
        <v>94.4</v>
      </c>
      <c r="U751" s="412">
        <v>94.2</v>
      </c>
      <c r="V751" s="412">
        <v>93.6</v>
      </c>
      <c r="W751" s="412">
        <v>63.563291139240512</v>
      </c>
      <c r="X751" s="412">
        <v>75.225316455696202</v>
      </c>
      <c r="Y751" s="412">
        <v>81.003797468354435</v>
      </c>
      <c r="Z751" s="412">
        <v>893.23859693877546</v>
      </c>
      <c r="AA751" s="412">
        <v>1236.5828446464791</v>
      </c>
      <c r="AB751" s="412">
        <v>1928.4751591102693</v>
      </c>
      <c r="AC751" s="411">
        <v>138</v>
      </c>
      <c r="AD751" s="411">
        <v>216</v>
      </c>
    </row>
    <row r="752" spans="1:30" ht="13.5" hidden="1" customHeight="1">
      <c r="A752" s="414" t="s">
        <v>1192</v>
      </c>
      <c r="B752" s="31" t="s">
        <v>1060</v>
      </c>
      <c r="C752" s="31">
        <v>75</v>
      </c>
      <c r="D752" s="31">
        <v>8</v>
      </c>
      <c r="E752" s="31" t="s">
        <v>409</v>
      </c>
      <c r="F752" s="412">
        <v>60</v>
      </c>
      <c r="G752" s="53">
        <v>735</v>
      </c>
      <c r="H752" s="413">
        <f t="shared" si="10"/>
        <v>80.71082864825226</v>
      </c>
      <c r="I752" s="412">
        <v>40.35541432412613</v>
      </c>
      <c r="J752" s="413">
        <f t="shared" si="11"/>
        <v>110.62412864677462</v>
      </c>
      <c r="K752" s="412">
        <v>55.312064323387311</v>
      </c>
      <c r="L752" s="413">
        <f t="shared" si="15"/>
        <v>142.02795706856489</v>
      </c>
      <c r="M752" s="412">
        <v>71.013978534282444</v>
      </c>
      <c r="N752" s="413">
        <f t="shared" si="16"/>
        <v>178.05325858444289</v>
      </c>
      <c r="O752" s="412">
        <v>89.026629292221443</v>
      </c>
      <c r="P752" s="413">
        <f t="shared" si="17"/>
        <v>1106.1133170024254</v>
      </c>
      <c r="Q752" s="412">
        <v>553.05665850121272</v>
      </c>
      <c r="R752" s="53" t="s">
        <v>231</v>
      </c>
      <c r="S752" s="53" t="s">
        <v>989</v>
      </c>
      <c r="T752" s="412">
        <v>92.388349514563103</v>
      </c>
      <c r="U752" s="412">
        <v>93.297087378640782</v>
      </c>
      <c r="V752" s="412">
        <v>93.095145631067965</v>
      </c>
      <c r="W752" s="412">
        <v>63.424317617866009</v>
      </c>
      <c r="X752" s="412">
        <v>73.647642679900756</v>
      </c>
      <c r="Y752" s="412">
        <v>78.114143920595538</v>
      </c>
      <c r="Z752" s="412">
        <v>428.75452653061222</v>
      </c>
      <c r="AA752" s="412">
        <v>645.1551257638157</v>
      </c>
      <c r="AB752" s="412">
        <v>966.811553812174</v>
      </c>
      <c r="AC752" s="411">
        <v>150</v>
      </c>
      <c r="AD752" s="411">
        <v>225</v>
      </c>
    </row>
    <row r="753" spans="1:30" ht="13.5" hidden="1" customHeight="1">
      <c r="A753" s="414" t="s">
        <v>1193</v>
      </c>
      <c r="B753" s="31" t="s">
        <v>1060</v>
      </c>
      <c r="C753" s="31">
        <v>100</v>
      </c>
      <c r="D753" s="31">
        <v>8</v>
      </c>
      <c r="E753" s="31" t="s">
        <v>411</v>
      </c>
      <c r="F753" s="412">
        <v>75</v>
      </c>
      <c r="G753" s="53">
        <v>735</v>
      </c>
      <c r="H753" s="413">
        <f t="shared" si="10"/>
        <v>104.49704587363112</v>
      </c>
      <c r="I753" s="412">
        <v>52.248522936815561</v>
      </c>
      <c r="J753" s="413">
        <f t="shared" si="11"/>
        <v>139.03115762008522</v>
      </c>
      <c r="K753" s="412">
        <v>69.515578810042612</v>
      </c>
      <c r="L753" s="413">
        <f t="shared" si="15"/>
        <v>178.11980070226085</v>
      </c>
      <c r="M753" s="412">
        <v>89.059900351130423</v>
      </c>
      <c r="N753" s="413">
        <f t="shared" si="16"/>
        <v>219.31497647564987</v>
      </c>
      <c r="O753" s="412">
        <v>109.65748823782494</v>
      </c>
      <c r="P753" s="413">
        <f t="shared" si="17"/>
        <v>1485.1951381981767</v>
      </c>
      <c r="Q753" s="412">
        <v>742.59756909908833</v>
      </c>
      <c r="R753" s="53" t="s">
        <v>222</v>
      </c>
      <c r="S753" s="53" t="s">
        <v>989</v>
      </c>
      <c r="T753" s="412">
        <v>92.570747562296845</v>
      </c>
      <c r="U753" s="412">
        <v>93.590249187432278</v>
      </c>
      <c r="V753" s="412">
        <v>93.79414951245937</v>
      </c>
      <c r="W753" s="412">
        <v>63.144088669950733</v>
      </c>
      <c r="X753" s="412">
        <v>73.019704433497537</v>
      </c>
      <c r="Y753" s="412">
        <v>78.40640394088669</v>
      </c>
      <c r="Z753" s="412">
        <v>535.94315816326537</v>
      </c>
      <c r="AA753" s="412">
        <v>837.38685896025095</v>
      </c>
      <c r="AB753" s="412">
        <v>1327.6129218570547</v>
      </c>
      <c r="AC753" s="411">
        <v>156</v>
      </c>
      <c r="AD753" s="411">
        <v>248</v>
      </c>
    </row>
    <row r="754" spans="1:30" ht="13.5" hidden="1" customHeight="1">
      <c r="A754" s="414" t="s">
        <v>1194</v>
      </c>
      <c r="B754" s="31" t="s">
        <v>1060</v>
      </c>
      <c r="C754" s="31">
        <v>125</v>
      </c>
      <c r="D754" s="31">
        <v>8</v>
      </c>
      <c r="E754" s="31" t="s">
        <v>413</v>
      </c>
      <c r="F754" s="412">
        <v>100</v>
      </c>
      <c r="G754" s="53">
        <v>735</v>
      </c>
      <c r="H754" s="413">
        <f t="shared" si="10"/>
        <v>118.0437496284848</v>
      </c>
      <c r="I754" s="412">
        <v>59.021874814242402</v>
      </c>
      <c r="J754" s="413">
        <f t="shared" si="11"/>
        <v>178.0205159386999</v>
      </c>
      <c r="K754" s="412">
        <v>89.010257969349951</v>
      </c>
      <c r="L754" s="413">
        <f t="shared" si="15"/>
        <v>228.90797103897128</v>
      </c>
      <c r="M754" s="412">
        <v>114.45398551948564</v>
      </c>
      <c r="N754" s="413">
        <f t="shared" si="16"/>
        <v>286.6552714251934</v>
      </c>
      <c r="O754" s="412">
        <v>143.3276357125967</v>
      </c>
      <c r="P754" s="413">
        <f t="shared" si="17"/>
        <v>1861.8604292628945</v>
      </c>
      <c r="Q754" s="412">
        <v>930.93021463144726</v>
      </c>
      <c r="R754" s="53" t="s">
        <v>231</v>
      </c>
      <c r="S754" s="53" t="s">
        <v>989</v>
      </c>
      <c r="T754" s="412">
        <v>94.7</v>
      </c>
      <c r="U754" s="412">
        <v>94.6</v>
      </c>
      <c r="V754" s="412">
        <v>93.9</v>
      </c>
      <c r="W754" s="412">
        <v>64.116480793060717</v>
      </c>
      <c r="X754" s="412">
        <v>75.192069392812883</v>
      </c>
      <c r="Y754" s="412">
        <v>79.967781908302342</v>
      </c>
      <c r="Z754" s="412">
        <v>714.59087755102041</v>
      </c>
      <c r="AA754" s="412">
        <v>1052.3166076467101</v>
      </c>
      <c r="AB754" s="412">
        <v>1613.3613710828593</v>
      </c>
      <c r="AC754" s="411">
        <v>147</v>
      </c>
      <c r="AD754" s="411">
        <v>226</v>
      </c>
    </row>
    <row r="755" spans="1:30" ht="13.5" hidden="1" customHeight="1">
      <c r="A755" s="414" t="s">
        <v>1195</v>
      </c>
      <c r="B755" s="31" t="s">
        <v>1060</v>
      </c>
      <c r="C755" s="31">
        <v>150</v>
      </c>
      <c r="D755" s="31">
        <v>8</v>
      </c>
      <c r="E755" s="31" t="s">
        <v>421</v>
      </c>
      <c r="F755" s="412">
        <v>125</v>
      </c>
      <c r="G755" s="53">
        <v>735</v>
      </c>
      <c r="H755" s="413">
        <f t="shared" si="10"/>
        <v>158.39926674644195</v>
      </c>
      <c r="I755" s="412">
        <v>79.199633373220976</v>
      </c>
      <c r="J755" s="413">
        <f t="shared" si="11"/>
        <v>232.48446869085299</v>
      </c>
      <c r="K755" s="412">
        <v>116.2422343454265</v>
      </c>
      <c r="L755" s="413">
        <f t="shared" si="15"/>
        <v>295.22306872584414</v>
      </c>
      <c r="M755" s="412">
        <v>147.61153436292207</v>
      </c>
      <c r="N755" s="413">
        <f t="shared" si="16"/>
        <v>367.85042864186534</v>
      </c>
      <c r="O755" s="412">
        <v>183.92521432093267</v>
      </c>
      <c r="P755" s="413">
        <f t="shared" si="17"/>
        <v>2206.6961063019253</v>
      </c>
      <c r="Q755" s="412">
        <v>1103.3480531509626</v>
      </c>
      <c r="R755" s="53" t="s">
        <v>231</v>
      </c>
      <c r="S755" s="53" t="s">
        <v>194</v>
      </c>
      <c r="T755" s="412">
        <v>94.4</v>
      </c>
      <c r="U755" s="412">
        <v>94.2</v>
      </c>
      <c r="V755" s="412">
        <v>93.6</v>
      </c>
      <c r="W755" s="412">
        <v>63.563291139240512</v>
      </c>
      <c r="X755" s="412">
        <v>75.225316455696202</v>
      </c>
      <c r="Y755" s="412">
        <v>81.003797468354435</v>
      </c>
      <c r="Z755" s="412">
        <v>893.23859693877546</v>
      </c>
      <c r="AA755" s="412">
        <v>1236.5828446464791</v>
      </c>
      <c r="AB755" s="412">
        <v>1928.4751591102693</v>
      </c>
      <c r="AC755" s="411">
        <v>138</v>
      </c>
      <c r="AD755" s="411">
        <v>216</v>
      </c>
    </row>
    <row r="756" spans="1:30" ht="13.5" hidden="1" customHeight="1">
      <c r="A756" s="414" t="s">
        <v>1205</v>
      </c>
      <c r="B756" s="31" t="s">
        <v>1060</v>
      </c>
      <c r="C756" s="31">
        <v>75</v>
      </c>
      <c r="D756" s="31">
        <v>8</v>
      </c>
      <c r="E756" s="31" t="s">
        <v>423</v>
      </c>
      <c r="F756" s="412">
        <v>60</v>
      </c>
      <c r="G756" s="53">
        <v>730</v>
      </c>
      <c r="H756" s="413">
        <f t="shared" si="10"/>
        <v>80.71082864825226</v>
      </c>
      <c r="I756" s="412">
        <v>40.35541432412613</v>
      </c>
      <c r="J756" s="413">
        <f t="shared" si="11"/>
        <v>110.62412864677462</v>
      </c>
      <c r="K756" s="412">
        <v>55.312064323387311</v>
      </c>
      <c r="L756" s="413">
        <f t="shared" si="15"/>
        <v>142.02795706856489</v>
      </c>
      <c r="M756" s="412">
        <v>71.013978534282444</v>
      </c>
      <c r="N756" s="413">
        <f t="shared" si="16"/>
        <v>178.05325858444289</v>
      </c>
      <c r="O756" s="412">
        <v>89.026629292221443</v>
      </c>
      <c r="P756" s="413">
        <f t="shared" si="17"/>
        <v>1106.1133170024254</v>
      </c>
      <c r="Q756" s="412">
        <v>553.05665850121272</v>
      </c>
      <c r="R756" s="53" t="s">
        <v>231</v>
      </c>
      <c r="S756" s="53" t="s">
        <v>989</v>
      </c>
      <c r="T756" s="412">
        <v>92.388349514563103</v>
      </c>
      <c r="U756" s="412">
        <v>93.297087378640782</v>
      </c>
      <c r="V756" s="412">
        <v>93.095145631067965</v>
      </c>
      <c r="W756" s="412">
        <v>63.424317617866009</v>
      </c>
      <c r="X756" s="412">
        <v>73.647642679900756</v>
      </c>
      <c r="Y756" s="412">
        <v>78.114143920595538</v>
      </c>
      <c r="Z756" s="412">
        <v>431.69120136986299</v>
      </c>
      <c r="AA756" s="412">
        <v>649.57399648822536</v>
      </c>
      <c r="AB756" s="412">
        <v>973.43355075609304</v>
      </c>
      <c r="AC756" s="411">
        <v>150</v>
      </c>
      <c r="AD756" s="411">
        <v>225</v>
      </c>
    </row>
    <row r="757" spans="1:30" ht="13.5" hidden="1" customHeight="1">
      <c r="A757" s="414" t="s">
        <v>1206</v>
      </c>
      <c r="B757" s="31" t="s">
        <v>1060</v>
      </c>
      <c r="C757" s="31">
        <v>100</v>
      </c>
      <c r="D757" s="31">
        <v>8</v>
      </c>
      <c r="E757" s="31" t="s">
        <v>425</v>
      </c>
      <c r="F757" s="412">
        <v>75</v>
      </c>
      <c r="G757" s="53">
        <v>735</v>
      </c>
      <c r="H757" s="413">
        <f t="shared" si="10"/>
        <v>104.49704587363112</v>
      </c>
      <c r="I757" s="412">
        <v>52.248522936815561</v>
      </c>
      <c r="J757" s="413">
        <f t="shared" si="11"/>
        <v>139.03115762008522</v>
      </c>
      <c r="K757" s="412">
        <v>69.515578810042612</v>
      </c>
      <c r="L757" s="413">
        <f t="shared" si="15"/>
        <v>178.11980070226085</v>
      </c>
      <c r="M757" s="412">
        <v>89.059900351130423</v>
      </c>
      <c r="N757" s="413">
        <f t="shared" si="16"/>
        <v>219.31497647564987</v>
      </c>
      <c r="O757" s="412">
        <v>109.65748823782494</v>
      </c>
      <c r="P757" s="413">
        <f t="shared" si="17"/>
        <v>1485.1951381981767</v>
      </c>
      <c r="Q757" s="412">
        <v>742.59756909908833</v>
      </c>
      <c r="R757" s="53" t="s">
        <v>222</v>
      </c>
      <c r="S757" s="53" t="s">
        <v>989</v>
      </c>
      <c r="T757" s="412">
        <v>92.570747562296845</v>
      </c>
      <c r="U757" s="412">
        <v>93.590249187432278</v>
      </c>
      <c r="V757" s="412">
        <v>93.79414951245937</v>
      </c>
      <c r="W757" s="412">
        <v>63.144088669950733</v>
      </c>
      <c r="X757" s="412">
        <v>73.019704433497537</v>
      </c>
      <c r="Y757" s="412">
        <v>78.40640394088669</v>
      </c>
      <c r="Z757" s="412">
        <v>535.94315816326537</v>
      </c>
      <c r="AA757" s="412">
        <v>837.38685896025095</v>
      </c>
      <c r="AB757" s="412">
        <v>1327.6129218570547</v>
      </c>
      <c r="AC757" s="411">
        <v>156</v>
      </c>
      <c r="AD757" s="411">
        <v>248</v>
      </c>
    </row>
    <row r="758" spans="1:30" ht="13.5" hidden="1" customHeight="1">
      <c r="A758" s="414" t="s">
        <v>1207</v>
      </c>
      <c r="B758" s="31" t="s">
        <v>1060</v>
      </c>
      <c r="C758" s="31">
        <v>125</v>
      </c>
      <c r="D758" s="31">
        <v>8</v>
      </c>
      <c r="E758" s="31" t="s">
        <v>427</v>
      </c>
      <c r="F758" s="412">
        <v>100</v>
      </c>
      <c r="G758" s="53">
        <v>735</v>
      </c>
      <c r="H758" s="413">
        <f t="shared" si="10"/>
        <v>118.0437496284848</v>
      </c>
      <c r="I758" s="412">
        <v>59.021874814242402</v>
      </c>
      <c r="J758" s="413">
        <f t="shared" si="11"/>
        <v>178.0205159386999</v>
      </c>
      <c r="K758" s="412">
        <v>89.010257969349951</v>
      </c>
      <c r="L758" s="413">
        <f t="shared" si="15"/>
        <v>228.90797103897128</v>
      </c>
      <c r="M758" s="412">
        <v>114.45398551948564</v>
      </c>
      <c r="N758" s="413">
        <f t="shared" si="16"/>
        <v>286.6552714251934</v>
      </c>
      <c r="O758" s="412">
        <v>143.3276357125967</v>
      </c>
      <c r="P758" s="413">
        <f t="shared" si="17"/>
        <v>1861.8604292628945</v>
      </c>
      <c r="Q758" s="412">
        <v>930.93021463144726</v>
      </c>
      <c r="R758" s="53" t="s">
        <v>231</v>
      </c>
      <c r="S758" s="53" t="s">
        <v>989</v>
      </c>
      <c r="T758" s="412">
        <v>94.7</v>
      </c>
      <c r="U758" s="412">
        <v>94.6</v>
      </c>
      <c r="V758" s="412">
        <v>93.9</v>
      </c>
      <c r="W758" s="412">
        <v>64.116480793060717</v>
      </c>
      <c r="X758" s="412">
        <v>75.192069392812883</v>
      </c>
      <c r="Y758" s="412">
        <v>79.967781908302342</v>
      </c>
      <c r="Z758" s="412">
        <v>714.59087755102041</v>
      </c>
      <c r="AA758" s="412">
        <v>1052.3166076467101</v>
      </c>
      <c r="AB758" s="412">
        <v>1613.3613710828593</v>
      </c>
      <c r="AC758" s="411">
        <v>147</v>
      </c>
      <c r="AD758" s="411">
        <v>226</v>
      </c>
    </row>
    <row r="759" spans="1:30" ht="13.5" hidden="1" customHeight="1">
      <c r="A759" s="414" t="s">
        <v>1208</v>
      </c>
      <c r="B759" s="31" t="s">
        <v>1060</v>
      </c>
      <c r="C759" s="31">
        <v>150</v>
      </c>
      <c r="D759" s="31">
        <v>8</v>
      </c>
      <c r="E759" s="31" t="s">
        <v>432</v>
      </c>
      <c r="F759" s="412">
        <v>125</v>
      </c>
      <c r="G759" s="53">
        <v>735</v>
      </c>
      <c r="H759" s="413">
        <f t="shared" si="10"/>
        <v>158.39926674644195</v>
      </c>
      <c r="I759" s="412">
        <v>79.199633373220976</v>
      </c>
      <c r="J759" s="413">
        <f t="shared" si="11"/>
        <v>232.48446869085299</v>
      </c>
      <c r="K759" s="412">
        <v>116.2422343454265</v>
      </c>
      <c r="L759" s="413">
        <f t="shared" si="15"/>
        <v>295.22306872584414</v>
      </c>
      <c r="M759" s="412">
        <v>147.61153436292207</v>
      </c>
      <c r="N759" s="413">
        <f t="shared" si="16"/>
        <v>367.85042864186534</v>
      </c>
      <c r="O759" s="412">
        <v>183.92521432093267</v>
      </c>
      <c r="P759" s="413">
        <f t="shared" si="17"/>
        <v>2206.6961063019253</v>
      </c>
      <c r="Q759" s="412">
        <v>1103.3480531509626</v>
      </c>
      <c r="R759" s="53" t="s">
        <v>231</v>
      </c>
      <c r="S759" s="53" t="s">
        <v>989</v>
      </c>
      <c r="T759" s="412">
        <v>94.4</v>
      </c>
      <c r="U759" s="412">
        <v>94.2</v>
      </c>
      <c r="V759" s="412">
        <v>93.6</v>
      </c>
      <c r="W759" s="412">
        <v>63.563291139240512</v>
      </c>
      <c r="X759" s="412">
        <v>75.225316455696202</v>
      </c>
      <c r="Y759" s="412">
        <v>81.003797468354435</v>
      </c>
      <c r="Z759" s="412">
        <v>893.23859693877546</v>
      </c>
      <c r="AA759" s="412">
        <v>1236.5828446464791</v>
      </c>
      <c r="AB759" s="412">
        <v>1928.4751591102693</v>
      </c>
      <c r="AC759" s="411">
        <v>138</v>
      </c>
      <c r="AD759" s="411">
        <v>216</v>
      </c>
    </row>
    <row r="760" spans="1:30" ht="13.5" hidden="1" customHeight="1">
      <c r="A760" s="414" t="s">
        <v>1214</v>
      </c>
      <c r="B760" s="31" t="s">
        <v>1060</v>
      </c>
      <c r="C760" s="31">
        <v>200</v>
      </c>
      <c r="D760" s="31">
        <v>8</v>
      </c>
      <c r="E760" s="31" t="s">
        <v>1037</v>
      </c>
      <c r="F760" s="412">
        <v>150</v>
      </c>
      <c r="G760" s="53">
        <v>735</v>
      </c>
      <c r="H760" s="413">
        <f t="shared" si="10"/>
        <v>151.92768859212956</v>
      </c>
      <c r="I760" s="412">
        <v>75.963844296064778</v>
      </c>
      <c r="J760" s="413">
        <f t="shared" si="11"/>
        <v>266.84952918783324</v>
      </c>
      <c r="K760" s="412">
        <v>133.42476459391662</v>
      </c>
      <c r="L760" s="413">
        <f t="shared" si="15"/>
        <v>342.40536486367239</v>
      </c>
      <c r="M760" s="412">
        <v>171.20268243183619</v>
      </c>
      <c r="N760" s="413">
        <f t="shared" si="16"/>
        <v>442.97235632980795</v>
      </c>
      <c r="O760" s="412">
        <v>221.48617816490398</v>
      </c>
      <c r="P760" s="413">
        <f t="shared" si="17"/>
        <v>2806.3754230748664</v>
      </c>
      <c r="Q760" s="412">
        <v>1403.1877115374332</v>
      </c>
      <c r="R760" s="53" t="s">
        <v>231</v>
      </c>
      <c r="S760" s="53" t="s">
        <v>989</v>
      </c>
      <c r="T760" s="412">
        <v>94.400526315789477</v>
      </c>
      <c r="U760" s="412">
        <v>94.798421052631568</v>
      </c>
      <c r="V760" s="412">
        <v>94.1</v>
      </c>
      <c r="W760" s="412">
        <v>64.991515151515145</v>
      </c>
      <c r="X760" s="412">
        <v>75.555151515151508</v>
      </c>
      <c r="Y760" s="412">
        <v>82.698181818181823</v>
      </c>
      <c r="Z760" s="412">
        <v>1071.8863163265307</v>
      </c>
      <c r="AA760" s="412">
        <v>1467.3488621166598</v>
      </c>
      <c r="AB760" s="412">
        <v>2261.8769680079045</v>
      </c>
      <c r="AC760" s="411">
        <v>137</v>
      </c>
      <c r="AD760" s="411">
        <v>211</v>
      </c>
    </row>
    <row r="761" spans="1:30" ht="13.5" hidden="1" customHeight="1">
      <c r="A761" s="414" t="s">
        <v>1215</v>
      </c>
      <c r="B761" s="31" t="s">
        <v>1060</v>
      </c>
      <c r="C761" s="31">
        <v>250</v>
      </c>
      <c r="D761" s="31">
        <v>8</v>
      </c>
      <c r="E761" s="31" t="s">
        <v>1037</v>
      </c>
      <c r="F761" s="412">
        <v>200</v>
      </c>
      <c r="G761" s="53">
        <v>735</v>
      </c>
      <c r="H761" s="413">
        <f t="shared" si="10"/>
        <v>242.9886885978184</v>
      </c>
      <c r="I761" s="412">
        <v>121.4943442989092</v>
      </c>
      <c r="J761" s="413">
        <f t="shared" si="11"/>
        <v>365.29416002058144</v>
      </c>
      <c r="K761" s="412">
        <v>182.64708001029072</v>
      </c>
      <c r="L761" s="413">
        <f t="shared" si="15"/>
        <v>470.46373381356665</v>
      </c>
      <c r="M761" s="412">
        <v>235.23186690678332</v>
      </c>
      <c r="N761" s="413">
        <f t="shared" si="16"/>
        <v>574.40686047508791</v>
      </c>
      <c r="O761" s="412">
        <v>287.20343023754396</v>
      </c>
      <c r="P761" s="413">
        <f t="shared" si="17"/>
        <v>3763.7293452692375</v>
      </c>
      <c r="Q761" s="412">
        <v>1881.8646726346187</v>
      </c>
      <c r="R761" s="53" t="s">
        <v>231</v>
      </c>
      <c r="S761" s="53" t="s">
        <v>989</v>
      </c>
      <c r="T761" s="412">
        <v>94.5</v>
      </c>
      <c r="U761" s="412">
        <v>94.599473684210523</v>
      </c>
      <c r="V761" s="412">
        <v>94.301052631578941</v>
      </c>
      <c r="W761" s="412">
        <v>62.937269372693734</v>
      </c>
      <c r="X761" s="412">
        <v>70.501845018450197</v>
      </c>
      <c r="Y761" s="412">
        <v>79.781057810578105</v>
      </c>
      <c r="Z761" s="412">
        <v>1429.1817551020408</v>
      </c>
      <c r="AA761" s="412">
        <v>1773.8279761625122</v>
      </c>
      <c r="AB761" s="412">
        <v>3207.3157125968778</v>
      </c>
      <c r="AC761" s="411">
        <v>124</v>
      </c>
      <c r="AD761" s="411">
        <v>224</v>
      </c>
    </row>
    <row r="762" spans="1:30" ht="13.5" hidden="1" customHeight="1">
      <c r="A762" s="414" t="s">
        <v>1222</v>
      </c>
      <c r="B762" s="31" t="s">
        <v>1060</v>
      </c>
      <c r="C762" s="31">
        <v>200</v>
      </c>
      <c r="D762" s="31">
        <v>8</v>
      </c>
      <c r="E762" s="31" t="s">
        <v>1051</v>
      </c>
      <c r="F762" s="412">
        <v>150</v>
      </c>
      <c r="G762" s="53">
        <v>735</v>
      </c>
      <c r="H762" s="413">
        <f t="shared" si="10"/>
        <v>151.92768859212956</v>
      </c>
      <c r="I762" s="412">
        <v>75.963844296064778</v>
      </c>
      <c r="J762" s="413">
        <f t="shared" si="11"/>
        <v>266.84952918783324</v>
      </c>
      <c r="K762" s="412">
        <v>133.42476459391662</v>
      </c>
      <c r="L762" s="413">
        <f t="shared" si="15"/>
        <v>342.40536486367239</v>
      </c>
      <c r="M762" s="412">
        <v>171.20268243183619</v>
      </c>
      <c r="N762" s="413">
        <f t="shared" si="16"/>
        <v>442.97235632980795</v>
      </c>
      <c r="O762" s="412">
        <v>221.48617816490398</v>
      </c>
      <c r="P762" s="413">
        <f t="shared" si="17"/>
        <v>2806.3754230748664</v>
      </c>
      <c r="Q762" s="412">
        <v>1403.1877115374332</v>
      </c>
      <c r="R762" s="53" t="s">
        <v>231</v>
      </c>
      <c r="S762" s="53" t="s">
        <v>989</v>
      </c>
      <c r="T762" s="412">
        <v>94.400526315789477</v>
      </c>
      <c r="U762" s="412">
        <v>94.798421052631568</v>
      </c>
      <c r="V762" s="412">
        <v>94.1</v>
      </c>
      <c r="W762" s="412">
        <v>64.991515151515145</v>
      </c>
      <c r="X762" s="412">
        <v>75.555151515151508</v>
      </c>
      <c r="Y762" s="412">
        <v>82.698181818181823</v>
      </c>
      <c r="Z762" s="412">
        <v>1071.8863163265307</v>
      </c>
      <c r="AA762" s="412">
        <v>1467.3488621166598</v>
      </c>
      <c r="AB762" s="412">
        <v>2261.8769680079045</v>
      </c>
      <c r="AC762" s="411">
        <v>137</v>
      </c>
      <c r="AD762" s="411">
        <v>211</v>
      </c>
    </row>
    <row r="763" spans="1:30" ht="13.5" hidden="1" customHeight="1">
      <c r="A763" s="414" t="s">
        <v>1223</v>
      </c>
      <c r="B763" s="31" t="s">
        <v>1060</v>
      </c>
      <c r="C763" s="31">
        <v>250</v>
      </c>
      <c r="D763" s="31">
        <v>8</v>
      </c>
      <c r="E763" s="31" t="s">
        <v>1051</v>
      </c>
      <c r="F763" s="412">
        <v>200</v>
      </c>
      <c r="G763" s="53">
        <v>735</v>
      </c>
      <c r="H763" s="413">
        <f t="shared" si="10"/>
        <v>242.9886885978184</v>
      </c>
      <c r="I763" s="412">
        <v>121.4943442989092</v>
      </c>
      <c r="J763" s="413">
        <f t="shared" si="11"/>
        <v>365.29416002058144</v>
      </c>
      <c r="K763" s="412">
        <v>182.64708001029072</v>
      </c>
      <c r="L763" s="413">
        <f t="shared" si="15"/>
        <v>470.46373381356665</v>
      </c>
      <c r="M763" s="412">
        <v>235.23186690678332</v>
      </c>
      <c r="N763" s="413">
        <f t="shared" si="16"/>
        <v>574.40686047508791</v>
      </c>
      <c r="O763" s="412">
        <v>287.20343023754396</v>
      </c>
      <c r="P763" s="413">
        <f t="shared" si="17"/>
        <v>3763.7293452692375</v>
      </c>
      <c r="Q763" s="412">
        <v>1881.8646726346187</v>
      </c>
      <c r="R763" s="53" t="s">
        <v>231</v>
      </c>
      <c r="S763" s="53" t="s">
        <v>989</v>
      </c>
      <c r="T763" s="412">
        <v>94.5</v>
      </c>
      <c r="U763" s="412">
        <v>94.599473684210523</v>
      </c>
      <c r="V763" s="412">
        <v>94.301052631578941</v>
      </c>
      <c r="W763" s="412">
        <v>62.937269372693734</v>
      </c>
      <c r="X763" s="412">
        <v>70.501845018450197</v>
      </c>
      <c r="Y763" s="412">
        <v>79.781057810578105</v>
      </c>
      <c r="Z763" s="412">
        <v>1429.1817551020408</v>
      </c>
      <c r="AA763" s="412">
        <v>1773.8279761625122</v>
      </c>
      <c r="AB763" s="412">
        <v>3207.3157125968778</v>
      </c>
      <c r="AC763" s="411">
        <v>124</v>
      </c>
      <c r="AD763" s="411">
        <v>224</v>
      </c>
    </row>
    <row r="764" spans="1:30" ht="13.5" hidden="1" customHeight="1">
      <c r="A764" s="414" t="s">
        <v>1265</v>
      </c>
      <c r="B764" s="31" t="s">
        <v>1250</v>
      </c>
      <c r="C764" s="31">
        <v>1</v>
      </c>
      <c r="D764" s="31">
        <v>8</v>
      </c>
      <c r="E764" s="31" t="s">
        <v>212</v>
      </c>
      <c r="F764" s="412">
        <v>0.75</v>
      </c>
      <c r="G764" s="53">
        <v>725</v>
      </c>
      <c r="H764" s="413">
        <f>I764*2</f>
        <v>3.1460336538461542</v>
      </c>
      <c r="I764" s="412">
        <v>1.5730168269230771</v>
      </c>
      <c r="J764" s="413">
        <f>K764*2</f>
        <v>3.5994336951392163</v>
      </c>
      <c r="K764" s="412">
        <v>1.7997168475696081</v>
      </c>
      <c r="L764" s="413">
        <f t="shared" si="15"/>
        <v>3.8055686644643694</v>
      </c>
      <c r="M764" s="412">
        <v>1.9027843322321847</v>
      </c>
      <c r="N764" s="413">
        <f t="shared" si="16"/>
        <v>4.0969325153374232</v>
      </c>
      <c r="O764" s="412">
        <v>2.0484662576687116</v>
      </c>
      <c r="P764" s="413">
        <f t="shared" si="17"/>
        <v>17.903790953182224</v>
      </c>
      <c r="Q764" s="412">
        <v>8.9518954765911118</v>
      </c>
      <c r="R764" s="53" t="s">
        <v>213</v>
      </c>
      <c r="S764" s="53" t="s">
        <v>194</v>
      </c>
      <c r="T764" s="412">
        <v>72.554878048780481</v>
      </c>
      <c r="U764" s="412">
        <v>77.325609756097563</v>
      </c>
      <c r="V764" s="412">
        <v>79.114634146341459</v>
      </c>
      <c r="W764" s="412">
        <v>31.806331471135941</v>
      </c>
      <c r="X764" s="412">
        <v>42.234636871508378</v>
      </c>
      <c r="Y764" s="412">
        <v>51.098696461824957</v>
      </c>
      <c r="Z764" s="412">
        <v>5.4333547758620684</v>
      </c>
      <c r="AA764" s="412">
        <v>10.832782267540608</v>
      </c>
      <c r="AB764" s="412">
        <v>17.825437710136811</v>
      </c>
      <c r="AC764" s="411">
        <v>200</v>
      </c>
      <c r="AD764" s="411">
        <v>328</v>
      </c>
    </row>
    <row r="765" spans="1:30" ht="13.5" hidden="1" customHeight="1">
      <c r="A765" s="414" t="s">
        <v>1266</v>
      </c>
      <c r="B765" s="31" t="s">
        <v>1250</v>
      </c>
      <c r="C765" s="31">
        <v>1.5</v>
      </c>
      <c r="D765" s="31">
        <v>8</v>
      </c>
      <c r="E765" s="31" t="s">
        <v>215</v>
      </c>
      <c r="F765" s="412">
        <v>1</v>
      </c>
      <c r="G765" s="53">
        <v>720</v>
      </c>
      <c r="H765" s="413">
        <f t="shared" si="10"/>
        <v>4.824295922656578</v>
      </c>
      <c r="I765" s="412">
        <v>2.412147961328289</v>
      </c>
      <c r="J765" s="413">
        <f t="shared" si="11"/>
        <v>5.0553191489361691</v>
      </c>
      <c r="K765" s="412">
        <v>2.5276595744680845</v>
      </c>
      <c r="L765" s="413">
        <f t="shared" si="15"/>
        <v>5.2988543371522088</v>
      </c>
      <c r="M765" s="412">
        <v>2.6494271685761044</v>
      </c>
      <c r="N765" s="413">
        <f t="shared" si="16"/>
        <v>5.6268412438625202</v>
      </c>
      <c r="O765" s="412">
        <v>2.8134206219312601</v>
      </c>
      <c r="P765" s="413">
        <f t="shared" si="17"/>
        <v>33.545009602874671</v>
      </c>
      <c r="Q765" s="412">
        <v>16.772504801437336</v>
      </c>
      <c r="R765" s="53" t="s">
        <v>202</v>
      </c>
      <c r="S765" s="53" t="s">
        <v>194</v>
      </c>
      <c r="T765" s="412">
        <v>72.599999999999994</v>
      </c>
      <c r="U765" s="412">
        <v>77.7</v>
      </c>
      <c r="V765" s="412">
        <v>79.8</v>
      </c>
      <c r="W765" s="412">
        <v>29.055655296229801</v>
      </c>
      <c r="X765" s="412">
        <v>38.707360861759426</v>
      </c>
      <c r="Y765" s="412">
        <v>47.152603231597844</v>
      </c>
      <c r="Z765" s="412">
        <v>7.294781875</v>
      </c>
      <c r="AA765" s="412">
        <v>16.470229238779176</v>
      </c>
      <c r="AB765" s="412">
        <v>27.121583098588598</v>
      </c>
      <c r="AC765" s="411">
        <v>226</v>
      </c>
      <c r="AD765" s="411">
        <v>372</v>
      </c>
    </row>
    <row r="766" spans="1:30" ht="13.5" hidden="1" customHeight="1">
      <c r="A766" s="414" t="s">
        <v>1279</v>
      </c>
      <c r="B766" s="31" t="s">
        <v>1250</v>
      </c>
      <c r="C766" s="31">
        <v>2</v>
      </c>
      <c r="D766" s="31">
        <v>8</v>
      </c>
      <c r="E766" s="31" t="s">
        <v>221</v>
      </c>
      <c r="F766" s="412">
        <v>1.5</v>
      </c>
      <c r="G766" s="53">
        <v>725</v>
      </c>
      <c r="H766" s="413">
        <f t="shared" si="10"/>
        <v>4.1835041483650555</v>
      </c>
      <c r="I766" s="412">
        <v>2.0917520741825277</v>
      </c>
      <c r="J766" s="413">
        <f t="shared" si="11"/>
        <v>4.9029975795941168</v>
      </c>
      <c r="K766" s="412">
        <v>2.4514987897970584</v>
      </c>
      <c r="L766" s="413">
        <f t="shared" si="15"/>
        <v>5.412958480729845</v>
      </c>
      <c r="M766" s="412">
        <v>2.7064792403649225</v>
      </c>
      <c r="N766" s="413">
        <f t="shared" si="16"/>
        <v>6.1748277788121397</v>
      </c>
      <c r="O766" s="412">
        <v>3.0874138894060699</v>
      </c>
      <c r="P766" s="413">
        <f t="shared" si="17"/>
        <v>31.678628542186406</v>
      </c>
      <c r="Q766" s="412">
        <v>15.839314271093203</v>
      </c>
      <c r="R766" s="53" t="s">
        <v>231</v>
      </c>
      <c r="S766" s="53" t="s">
        <v>194</v>
      </c>
      <c r="T766" s="412">
        <v>79.188311688311686</v>
      </c>
      <c r="U766" s="412">
        <v>81.525974025974023</v>
      </c>
      <c r="V766" s="412">
        <v>81.331168831168824</v>
      </c>
      <c r="W766" s="412">
        <v>41.124816446402349</v>
      </c>
      <c r="X766" s="412">
        <v>54.013215859030844</v>
      </c>
      <c r="Y766" s="412">
        <v>63.359765051395016</v>
      </c>
      <c r="Z766" s="412">
        <v>10.866709551724137</v>
      </c>
      <c r="AA766" s="412">
        <v>21.955749482782402</v>
      </c>
      <c r="AB766" s="412">
        <v>36.226435101084846</v>
      </c>
      <c r="AC766" s="411">
        <v>202</v>
      </c>
      <c r="AD766" s="411">
        <v>333</v>
      </c>
    </row>
    <row r="767" spans="1:30" ht="13.5" hidden="1" customHeight="1">
      <c r="A767" s="414" t="s">
        <v>1280</v>
      </c>
      <c r="B767" s="31" t="s">
        <v>1250</v>
      </c>
      <c r="C767" s="31">
        <v>3</v>
      </c>
      <c r="D767" s="31">
        <v>8</v>
      </c>
      <c r="E767" s="31" t="s">
        <v>224</v>
      </c>
      <c r="F767" s="412">
        <v>2</v>
      </c>
      <c r="G767" s="53">
        <v>725</v>
      </c>
      <c r="H767" s="413">
        <f t="shared" si="10"/>
        <v>6.4857723577235777</v>
      </c>
      <c r="I767" s="412">
        <v>3.2428861788617889</v>
      </c>
      <c r="J767" s="413">
        <f t="shared" si="11"/>
        <v>6.9342315789473687</v>
      </c>
      <c r="K767" s="412">
        <v>3.4671157894736844</v>
      </c>
      <c r="L767" s="413">
        <f t="shared" si="15"/>
        <v>7.5930947368421053</v>
      </c>
      <c r="M767" s="412">
        <v>3.7965473684210527</v>
      </c>
      <c r="N767" s="413">
        <f t="shared" si="16"/>
        <v>8.4702315789473683</v>
      </c>
      <c r="O767" s="412">
        <v>4.2351157894736842</v>
      </c>
      <c r="P767" s="413">
        <f t="shared" si="17"/>
        <v>50.751879699248121</v>
      </c>
      <c r="Q767" s="412">
        <v>25.375939849624061</v>
      </c>
      <c r="R767" s="53" t="s">
        <v>210</v>
      </c>
      <c r="S767" s="53" t="s">
        <v>194</v>
      </c>
      <c r="T767" s="412">
        <v>81.120488940628633</v>
      </c>
      <c r="U767" s="412">
        <v>84.305587892898714</v>
      </c>
      <c r="V767" s="412">
        <v>84.604190919674039</v>
      </c>
      <c r="W767" s="412">
        <v>38.250000000000007</v>
      </c>
      <c r="X767" s="412">
        <v>50.11046511627908</v>
      </c>
      <c r="Y767" s="412">
        <v>59.500000000000007</v>
      </c>
      <c r="Z767" s="412">
        <v>14.488946068965516</v>
      </c>
      <c r="AA767" s="412">
        <v>34.714159090381116</v>
      </c>
      <c r="AB767" s="412">
        <v>55.51366972282527</v>
      </c>
      <c r="AC767" s="411">
        <v>240</v>
      </c>
      <c r="AD767" s="411">
        <v>383</v>
      </c>
    </row>
    <row r="768" spans="1:30" ht="13.5" hidden="1" customHeight="1">
      <c r="A768" s="414" t="s">
        <v>1287</v>
      </c>
      <c r="B768" s="31" t="s">
        <v>1250</v>
      </c>
      <c r="C768" s="31">
        <v>5</v>
      </c>
      <c r="D768" s="31">
        <v>8</v>
      </c>
      <c r="E768" s="31" t="s">
        <v>230</v>
      </c>
      <c r="F768" s="412">
        <v>3</v>
      </c>
      <c r="G768" s="53">
        <v>725</v>
      </c>
      <c r="H768" s="413">
        <f t="shared" si="10"/>
        <v>11.944758930314268</v>
      </c>
      <c r="I768" s="412">
        <v>5.9723794651571342</v>
      </c>
      <c r="J768" s="413">
        <f t="shared" si="11"/>
        <v>12.618663735189935</v>
      </c>
      <c r="K768" s="412">
        <v>6.3093318675949677</v>
      </c>
      <c r="L768" s="413">
        <f t="shared" si="15"/>
        <v>13.553071943324785</v>
      </c>
      <c r="M768" s="412">
        <v>6.7765359716623923</v>
      </c>
      <c r="N768" s="413">
        <f t="shared" si="16"/>
        <v>14.819714181018687</v>
      </c>
      <c r="O768" s="412">
        <v>7.4098570905093437</v>
      </c>
      <c r="P768" s="413">
        <f t="shared" si="17"/>
        <v>67.255596126369269</v>
      </c>
      <c r="Q768" s="412">
        <v>33.627798063184635</v>
      </c>
      <c r="R768" s="53" t="s">
        <v>213</v>
      </c>
      <c r="S768" s="53" t="s">
        <v>194</v>
      </c>
      <c r="T768" s="412">
        <v>80.237556561085967</v>
      </c>
      <c r="U768" s="412">
        <v>83.662330316742072</v>
      </c>
      <c r="V768" s="412">
        <v>84.934389140271492</v>
      </c>
      <c r="W768" s="412">
        <v>30.641860465116277</v>
      </c>
      <c r="X768" s="412">
        <v>41.04496124031008</v>
      </c>
      <c r="Y768" s="412">
        <v>49.272868217054267</v>
      </c>
      <c r="Z768" s="412">
        <v>21.733419103448274</v>
      </c>
      <c r="AA768" s="412">
        <v>57.517382971798106</v>
      </c>
      <c r="AB768" s="412">
        <v>93.21375414996028</v>
      </c>
      <c r="AC768" s="411">
        <v>265</v>
      </c>
      <c r="AD768" s="411">
        <v>429</v>
      </c>
    </row>
    <row r="769" spans="1:30" ht="13.5" hidden="1" customHeight="1">
      <c r="A769" s="414" t="s">
        <v>1288</v>
      </c>
      <c r="B769" s="31" t="s">
        <v>1250</v>
      </c>
      <c r="C769" s="31">
        <v>7.5</v>
      </c>
      <c r="D769" s="31">
        <v>8</v>
      </c>
      <c r="E769" s="31" t="s">
        <v>233</v>
      </c>
      <c r="F769" s="412">
        <v>5</v>
      </c>
      <c r="G769" s="53">
        <v>730</v>
      </c>
      <c r="H769" s="413">
        <f t="shared" ref="H769:H789" si="18">I769*2</f>
        <v>18.24538893344026</v>
      </c>
      <c r="I769" s="412">
        <v>9.1226944667201302</v>
      </c>
      <c r="J769" s="413">
        <f t="shared" ref="J769:J789" si="19">K769*2</f>
        <v>19.644256564506954</v>
      </c>
      <c r="K769" s="412">
        <v>9.8221282822534768</v>
      </c>
      <c r="L769" s="413">
        <f t="shared" si="15"/>
        <v>21.472563206243397</v>
      </c>
      <c r="M769" s="412">
        <v>10.736281603121698</v>
      </c>
      <c r="N769" s="413">
        <f t="shared" si="16"/>
        <v>23.880009755304449</v>
      </c>
      <c r="O769" s="412">
        <v>11.940004877652225</v>
      </c>
      <c r="P769" s="413">
        <f t="shared" si="17"/>
        <v>102.18162036429121</v>
      </c>
      <c r="Q769" s="412">
        <v>51.090810182145603</v>
      </c>
      <c r="R769" s="53" t="s">
        <v>222</v>
      </c>
      <c r="S769" s="53" t="s">
        <v>989</v>
      </c>
      <c r="T769" s="412">
        <v>82.92613636363636</v>
      </c>
      <c r="U769" s="412">
        <v>85.610795454545439</v>
      </c>
      <c r="V769" s="412">
        <v>86.20738636363636</v>
      </c>
      <c r="W769" s="412">
        <v>33.200617283950621</v>
      </c>
      <c r="X769" s="412">
        <v>44.203703703703709</v>
      </c>
      <c r="Y769" s="412">
        <v>52.527777777777779</v>
      </c>
      <c r="Z769" s="412">
        <v>35.974266780821914</v>
      </c>
      <c r="AA769" s="412">
        <v>81.112538529142242</v>
      </c>
      <c r="AB769" s="412">
        <v>95.013516131405353</v>
      </c>
      <c r="AC769" s="411">
        <v>225</v>
      </c>
      <c r="AD769" s="411">
        <v>264</v>
      </c>
    </row>
    <row r="770" spans="1:30" ht="13.5" hidden="1" customHeight="1">
      <c r="A770" s="414" t="s">
        <v>1295</v>
      </c>
      <c r="B770" s="31" t="s">
        <v>1250</v>
      </c>
      <c r="C770" s="31">
        <v>10</v>
      </c>
      <c r="D770" s="31">
        <v>8</v>
      </c>
      <c r="E770" s="31" t="s">
        <v>298</v>
      </c>
      <c r="F770" s="412">
        <v>7.5</v>
      </c>
      <c r="G770" s="53">
        <v>725</v>
      </c>
      <c r="H770" s="413">
        <f t="shared" si="18"/>
        <v>24.3041040592061</v>
      </c>
      <c r="I770" s="412">
        <v>12.15205202960305</v>
      </c>
      <c r="J770" s="413">
        <f t="shared" si="19"/>
        <v>22.835643564356435</v>
      </c>
      <c r="K770" s="412">
        <v>11.417821782178217</v>
      </c>
      <c r="L770" s="413">
        <f t="shared" si="15"/>
        <v>26.609900990099007</v>
      </c>
      <c r="M770" s="412">
        <v>13.304950495049503</v>
      </c>
      <c r="N770" s="413">
        <f t="shared" si="16"/>
        <v>31.382178217821782</v>
      </c>
      <c r="O770" s="412">
        <v>15.691089108910891</v>
      </c>
      <c r="P770" s="413">
        <f t="shared" si="17"/>
        <v>167.9758741258741</v>
      </c>
      <c r="Q770" s="412">
        <v>83.98793706293705</v>
      </c>
      <c r="R770" s="53" t="s">
        <v>213</v>
      </c>
      <c r="S770" s="53" t="s">
        <v>989</v>
      </c>
      <c r="T770" s="412">
        <v>86.132356257046226</v>
      </c>
      <c r="U770" s="412">
        <v>88.67463359639234</v>
      </c>
      <c r="V770" s="412">
        <v>89.284780157835399</v>
      </c>
      <c r="W770" s="412">
        <v>41.097457627118644</v>
      </c>
      <c r="X770" s="412">
        <v>51.350282485875709</v>
      </c>
      <c r="Y770" s="412">
        <v>57.639830508474581</v>
      </c>
      <c r="Z770" s="412">
        <v>54.333547758620682</v>
      </c>
      <c r="AA770" s="412">
        <v>111.12920313595372</v>
      </c>
      <c r="AB770" s="412">
        <v>157.52382166179308</v>
      </c>
      <c r="AC770" s="411">
        <v>205</v>
      </c>
      <c r="AD770" s="411">
        <v>290</v>
      </c>
    </row>
    <row r="771" spans="1:30" ht="13.5" hidden="1" customHeight="1">
      <c r="A771" s="414" t="s">
        <v>1296</v>
      </c>
      <c r="B771" s="31" t="s">
        <v>1250</v>
      </c>
      <c r="C771" s="31">
        <v>15</v>
      </c>
      <c r="D771" s="31">
        <v>8</v>
      </c>
      <c r="E771" s="31" t="s">
        <v>302</v>
      </c>
      <c r="F771" s="412">
        <v>5</v>
      </c>
      <c r="G771" s="53">
        <v>730</v>
      </c>
      <c r="H771" s="413">
        <f t="shared" si="18"/>
        <v>18.24538893344026</v>
      </c>
      <c r="I771" s="412">
        <v>9.1226944667201302</v>
      </c>
      <c r="J771" s="413">
        <f t="shared" si="19"/>
        <v>19.644256564506954</v>
      </c>
      <c r="K771" s="412">
        <v>9.8221282822534768</v>
      </c>
      <c r="L771" s="413">
        <f t="shared" si="15"/>
        <v>21.472563206243397</v>
      </c>
      <c r="M771" s="412">
        <v>10.736281603121698</v>
      </c>
      <c r="N771" s="413">
        <f t="shared" si="16"/>
        <v>23.880009755304449</v>
      </c>
      <c r="O771" s="412">
        <v>11.940004877652225</v>
      </c>
      <c r="P771" s="413">
        <f t="shared" si="17"/>
        <v>102.18162036429121</v>
      </c>
      <c r="Q771" s="412">
        <v>51.090810182145603</v>
      </c>
      <c r="R771" s="53" t="s">
        <v>222</v>
      </c>
      <c r="S771" s="53" t="s">
        <v>989</v>
      </c>
      <c r="T771" s="412">
        <v>82.92613636363636</v>
      </c>
      <c r="U771" s="412">
        <v>85.610795454545439</v>
      </c>
      <c r="V771" s="412">
        <v>86.20738636363636</v>
      </c>
      <c r="W771" s="412">
        <v>33.200617283950621</v>
      </c>
      <c r="X771" s="412">
        <v>44.203703703703709</v>
      </c>
      <c r="Y771" s="412">
        <v>52.527777777777779</v>
      </c>
      <c r="Z771" s="412">
        <v>35.974266780821914</v>
      </c>
      <c r="AA771" s="412">
        <v>81.112538529142242</v>
      </c>
      <c r="AB771" s="412">
        <v>95.013516131405353</v>
      </c>
      <c r="AC771" s="411">
        <v>225</v>
      </c>
      <c r="AD771" s="411">
        <v>264</v>
      </c>
    </row>
    <row r="772" spans="1:30" ht="13.5" hidden="1" customHeight="1">
      <c r="A772" s="414" t="s">
        <v>1303</v>
      </c>
      <c r="B772" s="31" t="s">
        <v>1250</v>
      </c>
      <c r="C772" s="31">
        <v>10</v>
      </c>
      <c r="D772" s="31">
        <v>8</v>
      </c>
      <c r="E772" s="31" t="s">
        <v>308</v>
      </c>
      <c r="F772" s="412">
        <v>7.5</v>
      </c>
      <c r="G772" s="53">
        <v>725</v>
      </c>
      <c r="H772" s="413">
        <f t="shared" si="18"/>
        <v>24.3041040592061</v>
      </c>
      <c r="I772" s="412">
        <v>12.15205202960305</v>
      </c>
      <c r="J772" s="413">
        <f t="shared" si="19"/>
        <v>22.835643564356435</v>
      </c>
      <c r="K772" s="412">
        <v>11.417821782178217</v>
      </c>
      <c r="L772" s="413">
        <f t="shared" si="15"/>
        <v>26.609900990099007</v>
      </c>
      <c r="M772" s="412">
        <v>13.304950495049503</v>
      </c>
      <c r="N772" s="413">
        <f t="shared" si="16"/>
        <v>31.382178217821782</v>
      </c>
      <c r="O772" s="412">
        <v>15.691089108910891</v>
      </c>
      <c r="P772" s="413">
        <f t="shared" si="17"/>
        <v>167.9758741258741</v>
      </c>
      <c r="Q772" s="412">
        <v>83.98793706293705</v>
      </c>
      <c r="R772" s="53" t="s">
        <v>213</v>
      </c>
      <c r="S772" s="53" t="s">
        <v>989</v>
      </c>
      <c r="T772" s="412">
        <v>86.132356257046226</v>
      </c>
      <c r="U772" s="412">
        <v>88.67463359639234</v>
      </c>
      <c r="V772" s="412">
        <v>89.284780157835399</v>
      </c>
      <c r="W772" s="412">
        <v>41.097457627118644</v>
      </c>
      <c r="X772" s="412">
        <v>51.350282485875709</v>
      </c>
      <c r="Y772" s="412">
        <v>57.639830508474581</v>
      </c>
      <c r="Z772" s="412">
        <v>54.333547758620682</v>
      </c>
      <c r="AA772" s="412">
        <v>111.12920313595372</v>
      </c>
      <c r="AB772" s="412">
        <v>157.52382166179308</v>
      </c>
      <c r="AC772" s="411">
        <v>205</v>
      </c>
      <c r="AD772" s="411">
        <v>290</v>
      </c>
    </row>
    <row r="773" spans="1:30" ht="13.5" hidden="1" customHeight="1">
      <c r="A773" s="414" t="s">
        <v>1304</v>
      </c>
      <c r="B773" s="31" t="s">
        <v>1250</v>
      </c>
      <c r="C773" s="31">
        <v>15</v>
      </c>
      <c r="D773" s="31">
        <v>8</v>
      </c>
      <c r="E773" s="31" t="s">
        <v>310</v>
      </c>
      <c r="F773" s="412">
        <v>10</v>
      </c>
      <c r="G773" s="53">
        <v>735</v>
      </c>
      <c r="H773" s="413">
        <f t="shared" si="18"/>
        <v>41.961912590765856</v>
      </c>
      <c r="I773" s="412">
        <v>20.980956295382928</v>
      </c>
      <c r="J773" s="413">
        <f t="shared" si="19"/>
        <v>36.019170286056614</v>
      </c>
      <c r="K773" s="412">
        <v>18.009585143028307</v>
      </c>
      <c r="L773" s="413">
        <f t="shared" si="15"/>
        <v>40.135090609555192</v>
      </c>
      <c r="M773" s="412">
        <v>20.067545304777596</v>
      </c>
      <c r="N773" s="413">
        <f t="shared" si="16"/>
        <v>45.617792421746294</v>
      </c>
      <c r="O773" s="412">
        <v>22.808896210873147</v>
      </c>
      <c r="P773" s="413">
        <f t="shared" si="17"/>
        <v>241.80671398126967</v>
      </c>
      <c r="Q773" s="412">
        <v>120.90335699063483</v>
      </c>
      <c r="R773" s="53" t="s">
        <v>213</v>
      </c>
      <c r="S773" s="53" t="s">
        <v>989</v>
      </c>
      <c r="T773" s="412">
        <v>85.73565804274466</v>
      </c>
      <c r="U773" s="412">
        <v>88.47514060742408</v>
      </c>
      <c r="V773" s="412">
        <v>89.286839145106867</v>
      </c>
      <c r="W773" s="412">
        <v>35.014662756598241</v>
      </c>
      <c r="X773" s="412">
        <v>45.747800586510266</v>
      </c>
      <c r="Y773" s="412">
        <v>53.137829912023456</v>
      </c>
      <c r="Z773" s="412">
        <v>71.459087755102033</v>
      </c>
      <c r="AA773" s="412">
        <v>163.33505772594751</v>
      </c>
      <c r="AB773" s="412">
        <v>228.06381591210118</v>
      </c>
      <c r="AC773" s="411">
        <v>229</v>
      </c>
      <c r="AD773" s="411">
        <v>319</v>
      </c>
    </row>
    <row r="774" spans="1:30" ht="13.5" hidden="1" customHeight="1">
      <c r="A774" s="414" t="s">
        <v>1315</v>
      </c>
      <c r="B774" s="31" t="s">
        <v>1250</v>
      </c>
      <c r="C774" s="31">
        <v>20</v>
      </c>
      <c r="D774" s="31">
        <v>8</v>
      </c>
      <c r="E774" s="31" t="s">
        <v>312</v>
      </c>
      <c r="F774" s="412">
        <v>15</v>
      </c>
      <c r="G774" s="53">
        <v>737</v>
      </c>
      <c r="H774" s="413">
        <v>34</v>
      </c>
      <c r="I774" s="412">
        <v>17</v>
      </c>
      <c r="J774" s="413">
        <v>42.9</v>
      </c>
      <c r="K774" s="412">
        <v>21.4</v>
      </c>
      <c r="L774" s="413">
        <v>50.3</v>
      </c>
      <c r="M774" s="412">
        <v>25.1</v>
      </c>
      <c r="N774" s="413">
        <v>60.6</v>
      </c>
      <c r="O774" s="412">
        <v>30.3</v>
      </c>
      <c r="P774" s="413">
        <v>217</v>
      </c>
      <c r="Q774" s="412">
        <v>108</v>
      </c>
      <c r="R774" s="53" t="s">
        <v>222</v>
      </c>
      <c r="S774" s="53" t="s">
        <v>194</v>
      </c>
      <c r="T774" s="412">
        <v>87.66</v>
      </c>
      <c r="U774" s="412">
        <v>89.89</v>
      </c>
      <c r="V774" s="412">
        <v>90.2</v>
      </c>
      <c r="W774" s="412">
        <v>45.45</v>
      </c>
      <c r="X774" s="412">
        <v>56.6</v>
      </c>
      <c r="Y774" s="412">
        <v>62.51</v>
      </c>
      <c r="Z774" s="412">
        <v>196.57</v>
      </c>
      <c r="AA774" s="412">
        <v>324.02</v>
      </c>
      <c r="AB774" s="412">
        <v>490.78</v>
      </c>
      <c r="AC774" s="411">
        <v>165</v>
      </c>
      <c r="AD774" s="411">
        <v>251</v>
      </c>
    </row>
    <row r="775" spans="1:30" ht="13.5" hidden="1" customHeight="1">
      <c r="A775" s="414" t="s">
        <v>1316</v>
      </c>
      <c r="B775" s="31" t="s">
        <v>1250</v>
      </c>
      <c r="C775" s="31">
        <v>25</v>
      </c>
      <c r="D775" s="31">
        <v>8</v>
      </c>
      <c r="E775" s="31" t="s">
        <v>322</v>
      </c>
      <c r="F775" s="412">
        <v>20</v>
      </c>
      <c r="G775" s="53">
        <v>738</v>
      </c>
      <c r="H775" s="413">
        <v>49.6</v>
      </c>
      <c r="I775" s="412">
        <v>24.8</v>
      </c>
      <c r="J775" s="413">
        <v>57</v>
      </c>
      <c r="K775" s="412">
        <v>28.5</v>
      </c>
      <c r="L775" s="413">
        <v>65.900000000000006</v>
      </c>
      <c r="M775" s="412">
        <v>32.9</v>
      </c>
      <c r="N775" s="413">
        <v>77.900000000000006</v>
      </c>
      <c r="O775" s="412">
        <v>39</v>
      </c>
      <c r="P775" s="413">
        <v>270</v>
      </c>
      <c r="Q775" s="412">
        <v>135</v>
      </c>
      <c r="R775" s="53" t="s">
        <v>231</v>
      </c>
      <c r="S775" s="53" t="s">
        <v>194</v>
      </c>
      <c r="T775" s="412">
        <v>88.16</v>
      </c>
      <c r="U775" s="412">
        <v>90.1</v>
      </c>
      <c r="V775" s="412">
        <v>90.2</v>
      </c>
      <c r="W775" s="412">
        <v>44.03</v>
      </c>
      <c r="X775" s="412">
        <v>55.87</v>
      </c>
      <c r="Y775" s="412">
        <v>62.89</v>
      </c>
      <c r="Z775" s="412">
        <v>261.7</v>
      </c>
      <c r="AA775" s="412">
        <v>504.34</v>
      </c>
      <c r="AB775" s="412">
        <v>662.96</v>
      </c>
      <c r="AC775" s="411">
        <v>192</v>
      </c>
      <c r="AD775" s="411">
        <v>253</v>
      </c>
    </row>
    <row r="776" spans="1:30" ht="13.5" hidden="1" customHeight="1">
      <c r="A776" s="414" t="s">
        <v>1323</v>
      </c>
      <c r="B776" s="31" t="s">
        <v>1250</v>
      </c>
      <c r="C776" s="31">
        <v>20</v>
      </c>
      <c r="D776" s="31">
        <v>8</v>
      </c>
      <c r="E776" s="31" t="s">
        <v>334</v>
      </c>
      <c r="F776" s="412">
        <v>25</v>
      </c>
      <c r="G776" s="53">
        <v>738</v>
      </c>
      <c r="H776" s="413">
        <v>39.799999999999997</v>
      </c>
      <c r="I776" s="412">
        <v>19.899999999999999</v>
      </c>
      <c r="J776" s="413">
        <v>52</v>
      </c>
      <c r="K776" s="412">
        <v>26</v>
      </c>
      <c r="L776" s="413">
        <v>64.8</v>
      </c>
      <c r="M776" s="412">
        <v>32.4</v>
      </c>
      <c r="N776" s="413">
        <v>80.099999999999994</v>
      </c>
      <c r="O776" s="412">
        <v>40.1</v>
      </c>
      <c r="P776" s="413">
        <v>293</v>
      </c>
      <c r="Q776" s="412">
        <v>147</v>
      </c>
      <c r="R776" s="53" t="s">
        <v>231</v>
      </c>
      <c r="S776" s="53" t="s">
        <v>194</v>
      </c>
      <c r="T776" s="412">
        <v>91</v>
      </c>
      <c r="U776" s="412">
        <v>91.1</v>
      </c>
      <c r="V776" s="412">
        <v>90.2</v>
      </c>
      <c r="W776" s="412">
        <v>58.33</v>
      </c>
      <c r="X776" s="412">
        <v>70.38</v>
      </c>
      <c r="Y776" s="412">
        <v>76.209999999999994</v>
      </c>
      <c r="Z776" s="412">
        <v>327.12</v>
      </c>
      <c r="AA776" s="412">
        <v>484</v>
      </c>
      <c r="AB776" s="412">
        <v>653.47</v>
      </c>
      <c r="AC776" s="411">
        <v>148</v>
      </c>
      <c r="AD776" s="411">
        <v>200</v>
      </c>
    </row>
    <row r="777" spans="1:30" ht="13.5" hidden="1" customHeight="1">
      <c r="A777" s="414" t="s">
        <v>1324</v>
      </c>
      <c r="B777" s="31" t="s">
        <v>1250</v>
      </c>
      <c r="C777" s="31">
        <v>25</v>
      </c>
      <c r="D777" s="31">
        <v>8</v>
      </c>
      <c r="E777" s="31" t="s">
        <v>336</v>
      </c>
      <c r="F777" s="412">
        <v>20</v>
      </c>
      <c r="G777" s="53">
        <v>738</v>
      </c>
      <c r="H777" s="413">
        <v>49.6</v>
      </c>
      <c r="I777" s="412">
        <v>24.8</v>
      </c>
      <c r="J777" s="413">
        <v>57</v>
      </c>
      <c r="K777" s="412">
        <v>28.5</v>
      </c>
      <c r="L777" s="413">
        <v>65.900000000000006</v>
      </c>
      <c r="M777" s="412">
        <v>32.9</v>
      </c>
      <c r="N777" s="413">
        <v>77.900000000000006</v>
      </c>
      <c r="O777" s="412">
        <v>39</v>
      </c>
      <c r="P777" s="413">
        <v>270</v>
      </c>
      <c r="Q777" s="412">
        <v>135</v>
      </c>
      <c r="R777" s="53" t="s">
        <v>231</v>
      </c>
      <c r="S777" s="53" t="s">
        <v>194</v>
      </c>
      <c r="T777" s="412">
        <v>88.16</v>
      </c>
      <c r="U777" s="412">
        <v>90.1</v>
      </c>
      <c r="V777" s="412">
        <v>90.2</v>
      </c>
      <c r="W777" s="412">
        <v>44.03</v>
      </c>
      <c r="X777" s="412">
        <v>55.87</v>
      </c>
      <c r="Y777" s="412">
        <v>62.89</v>
      </c>
      <c r="Z777" s="412">
        <v>261.7</v>
      </c>
      <c r="AA777" s="412">
        <v>504.34</v>
      </c>
      <c r="AB777" s="412">
        <v>662.96</v>
      </c>
      <c r="AC777" s="411">
        <v>192</v>
      </c>
      <c r="AD777" s="411">
        <v>253</v>
      </c>
    </row>
    <row r="778" spans="1:30" ht="13.5" hidden="1" customHeight="1">
      <c r="A778" s="414" t="s">
        <v>1329</v>
      </c>
      <c r="B778" s="31" t="s">
        <v>1250</v>
      </c>
      <c r="C778" s="31">
        <v>30</v>
      </c>
      <c r="D778" s="31">
        <v>8</v>
      </c>
      <c r="E778" s="31" t="s">
        <v>340</v>
      </c>
      <c r="F778" s="412">
        <v>25</v>
      </c>
      <c r="G778" s="53">
        <v>738</v>
      </c>
      <c r="H778" s="413">
        <v>39.799999999999997</v>
      </c>
      <c r="I778" s="412">
        <v>19.899999999999999</v>
      </c>
      <c r="J778" s="413">
        <v>52</v>
      </c>
      <c r="K778" s="412">
        <v>26</v>
      </c>
      <c r="L778" s="413">
        <v>64.8</v>
      </c>
      <c r="M778" s="412">
        <v>32.4</v>
      </c>
      <c r="N778" s="413">
        <v>80.099999999999994</v>
      </c>
      <c r="O778" s="412">
        <v>40.1</v>
      </c>
      <c r="P778" s="413">
        <v>293</v>
      </c>
      <c r="Q778" s="412">
        <v>147</v>
      </c>
      <c r="R778" s="53" t="s">
        <v>231</v>
      </c>
      <c r="S778" s="53" t="s">
        <v>194</v>
      </c>
      <c r="T778" s="412">
        <v>91</v>
      </c>
      <c r="U778" s="412">
        <v>91.1</v>
      </c>
      <c r="V778" s="412">
        <v>90.2</v>
      </c>
      <c r="W778" s="412">
        <v>58.33</v>
      </c>
      <c r="X778" s="412">
        <v>70.38</v>
      </c>
      <c r="Y778" s="412">
        <v>76.209999999999994</v>
      </c>
      <c r="Z778" s="412">
        <v>327.12</v>
      </c>
      <c r="AA778" s="412">
        <v>484</v>
      </c>
      <c r="AB778" s="412">
        <v>653.47</v>
      </c>
      <c r="AC778" s="411">
        <v>148</v>
      </c>
      <c r="AD778" s="411">
        <v>200</v>
      </c>
    </row>
    <row r="779" spans="1:30" ht="13.5" hidden="1" customHeight="1">
      <c r="A779" s="414" t="s">
        <v>1330</v>
      </c>
      <c r="B779" s="31" t="s">
        <v>1250</v>
      </c>
      <c r="C779" s="31">
        <v>40</v>
      </c>
      <c r="D779" s="31">
        <v>8</v>
      </c>
      <c r="E779" s="31" t="s">
        <v>343</v>
      </c>
      <c r="F779" s="412">
        <v>30</v>
      </c>
      <c r="G779" s="53">
        <v>737</v>
      </c>
      <c r="H779" s="413">
        <v>49.4</v>
      </c>
      <c r="I779" s="412">
        <v>24.7</v>
      </c>
      <c r="J779" s="413">
        <v>62.7</v>
      </c>
      <c r="K779" s="412">
        <v>31.3</v>
      </c>
      <c r="L779" s="413">
        <v>77.2</v>
      </c>
      <c r="M779" s="412">
        <v>38.6</v>
      </c>
      <c r="N779" s="413">
        <v>94.9</v>
      </c>
      <c r="O779" s="412">
        <v>47.4</v>
      </c>
      <c r="P779" s="413">
        <v>368</v>
      </c>
      <c r="Q779" s="412">
        <v>184</v>
      </c>
      <c r="R779" s="53" t="s">
        <v>222</v>
      </c>
      <c r="S779" s="53" t="s">
        <v>194</v>
      </c>
      <c r="T779" s="412">
        <v>90.4</v>
      </c>
      <c r="U779" s="412">
        <v>91.1</v>
      </c>
      <c r="V779" s="412">
        <v>90.6</v>
      </c>
      <c r="W779" s="412">
        <v>58.46</v>
      </c>
      <c r="X779" s="412">
        <v>70.69</v>
      </c>
      <c r="Y779" s="412">
        <v>76.8</v>
      </c>
      <c r="Z779" s="412">
        <v>392.87</v>
      </c>
      <c r="AA779" s="412">
        <v>650.76</v>
      </c>
      <c r="AB779" s="412">
        <v>867.68</v>
      </c>
      <c r="AC779" s="411">
        <v>166</v>
      </c>
      <c r="AD779" s="411">
        <v>221</v>
      </c>
    </row>
    <row r="780" spans="1:30" ht="13.5" hidden="1" customHeight="1">
      <c r="A780" s="414" t="s">
        <v>1337</v>
      </c>
      <c r="B780" s="31" t="s">
        <v>1250</v>
      </c>
      <c r="C780" s="31">
        <v>30</v>
      </c>
      <c r="D780" s="31">
        <v>8</v>
      </c>
      <c r="E780" s="31" t="s">
        <v>354</v>
      </c>
      <c r="F780" s="412">
        <v>25</v>
      </c>
      <c r="G780" s="53">
        <v>738</v>
      </c>
      <c r="H780" s="413">
        <v>39.799999999999997</v>
      </c>
      <c r="I780" s="412">
        <v>19.899999999999999</v>
      </c>
      <c r="J780" s="413">
        <v>52</v>
      </c>
      <c r="K780" s="412">
        <v>26</v>
      </c>
      <c r="L780" s="413">
        <v>64.8</v>
      </c>
      <c r="M780" s="412">
        <v>32.4</v>
      </c>
      <c r="N780" s="413">
        <v>80.099999999999994</v>
      </c>
      <c r="O780" s="412">
        <v>40.1</v>
      </c>
      <c r="P780" s="413">
        <v>293</v>
      </c>
      <c r="Q780" s="412">
        <v>147</v>
      </c>
      <c r="R780" s="53" t="s">
        <v>231</v>
      </c>
      <c r="S780" s="53" t="s">
        <v>194</v>
      </c>
      <c r="T780" s="412">
        <v>91</v>
      </c>
      <c r="U780" s="412">
        <v>91.1</v>
      </c>
      <c r="V780" s="412">
        <v>90.2</v>
      </c>
      <c r="W780" s="412">
        <v>58.33</v>
      </c>
      <c r="X780" s="412">
        <v>70.38</v>
      </c>
      <c r="Y780" s="412">
        <v>76.209999999999994</v>
      </c>
      <c r="Z780" s="412">
        <v>327.12</v>
      </c>
      <c r="AA780" s="412">
        <v>484</v>
      </c>
      <c r="AB780" s="412">
        <v>653.47</v>
      </c>
      <c r="AC780" s="411">
        <v>148</v>
      </c>
      <c r="AD780" s="411">
        <v>200</v>
      </c>
    </row>
    <row r="781" spans="1:30" ht="13.5" hidden="1" customHeight="1">
      <c r="A781" s="414" t="s">
        <v>1338</v>
      </c>
      <c r="B781" s="31" t="s">
        <v>1250</v>
      </c>
      <c r="C781" s="31">
        <v>40</v>
      </c>
      <c r="D781" s="31">
        <v>8</v>
      </c>
      <c r="E781" s="31" t="s">
        <v>356</v>
      </c>
      <c r="F781" s="412">
        <v>30</v>
      </c>
      <c r="G781" s="53">
        <v>737</v>
      </c>
      <c r="H781" s="413">
        <v>49.4</v>
      </c>
      <c r="I781" s="412">
        <v>24.7</v>
      </c>
      <c r="J781" s="413">
        <v>62.7</v>
      </c>
      <c r="K781" s="412">
        <v>31.3</v>
      </c>
      <c r="L781" s="413">
        <v>77.2</v>
      </c>
      <c r="M781" s="412">
        <v>38.6</v>
      </c>
      <c r="N781" s="413">
        <v>94.9</v>
      </c>
      <c r="O781" s="412">
        <v>47.4</v>
      </c>
      <c r="P781" s="413">
        <v>368</v>
      </c>
      <c r="Q781" s="412">
        <v>184</v>
      </c>
      <c r="R781" s="53" t="s">
        <v>222</v>
      </c>
      <c r="S781" s="53" t="s">
        <v>194</v>
      </c>
      <c r="T781" s="412">
        <v>90.4</v>
      </c>
      <c r="U781" s="412">
        <v>91.1</v>
      </c>
      <c r="V781" s="412">
        <v>90.6</v>
      </c>
      <c r="W781" s="412">
        <v>58.46</v>
      </c>
      <c r="X781" s="412">
        <v>70.69</v>
      </c>
      <c r="Y781" s="412">
        <v>76.8</v>
      </c>
      <c r="Z781" s="412">
        <v>392.87</v>
      </c>
      <c r="AA781" s="412">
        <v>650.76</v>
      </c>
      <c r="AB781" s="412">
        <v>867.68</v>
      </c>
      <c r="AC781" s="411">
        <v>166</v>
      </c>
      <c r="AD781" s="411">
        <v>221</v>
      </c>
    </row>
    <row r="782" spans="1:30" ht="13.5" hidden="1" customHeight="1">
      <c r="A782" s="414" t="s">
        <v>1342</v>
      </c>
      <c r="B782" s="31" t="s">
        <v>1250</v>
      </c>
      <c r="C782" s="31">
        <v>50</v>
      </c>
      <c r="D782" s="31">
        <v>8</v>
      </c>
      <c r="E782" s="31" t="s">
        <v>363</v>
      </c>
      <c r="F782" s="412">
        <v>40</v>
      </c>
      <c r="G782" s="53">
        <v>735</v>
      </c>
      <c r="H782" s="413">
        <f>I782*2</f>
        <v>61.997400571874195</v>
      </c>
      <c r="I782" s="412">
        <v>30.998700285937097</v>
      </c>
      <c r="J782" s="413">
        <f>K782*2</f>
        <v>79.910956576298673</v>
      </c>
      <c r="K782" s="412">
        <v>39.955478288149337</v>
      </c>
      <c r="L782" s="413">
        <f t="shared" ref="L782:L804" si="20">M782*2</f>
        <v>101.10867689733603</v>
      </c>
      <c r="M782" s="412">
        <v>50.554338448668013</v>
      </c>
      <c r="N782" s="413">
        <f t="shared" ref="N782:N804" si="21">O782*2</f>
        <v>125.70798149068</v>
      </c>
      <c r="O782" s="412">
        <v>62.853990745339999</v>
      </c>
      <c r="P782" s="413">
        <f>Q782*2</f>
        <v>732.13236786898563</v>
      </c>
      <c r="Q782" s="412">
        <v>366.06618393449281</v>
      </c>
      <c r="R782" s="53" t="s">
        <v>231</v>
      </c>
      <c r="S782" s="53" t="s">
        <v>194</v>
      </c>
      <c r="T782" s="412">
        <v>93.005240174672494</v>
      </c>
      <c r="U782" s="412">
        <v>93.005240174672494</v>
      </c>
      <c r="V782" s="412">
        <v>92.097379912663754</v>
      </c>
      <c r="W782" s="412">
        <v>58.279792746113991</v>
      </c>
      <c r="X782" s="412">
        <v>68.911917098445599</v>
      </c>
      <c r="Y782" s="412">
        <v>74.621761658031076</v>
      </c>
      <c r="Z782" s="412">
        <v>285.83635102040813</v>
      </c>
      <c r="AA782" s="412">
        <v>458.81880476491278</v>
      </c>
      <c r="AB782" s="412">
        <v>684.88140999419443</v>
      </c>
      <c r="AC782" s="411">
        <v>161</v>
      </c>
      <c r="AD782" s="411">
        <v>240</v>
      </c>
    </row>
    <row r="783" spans="1:30" ht="13.5" hidden="1" customHeight="1">
      <c r="A783" s="414" t="s">
        <v>1343</v>
      </c>
      <c r="B783" s="31" t="s">
        <v>1250</v>
      </c>
      <c r="C783" s="31">
        <v>60</v>
      </c>
      <c r="D783" s="31">
        <v>8</v>
      </c>
      <c r="E783" s="31" t="s">
        <v>360</v>
      </c>
      <c r="F783" s="412">
        <v>50</v>
      </c>
      <c r="G783" s="53">
        <v>735</v>
      </c>
      <c r="H783" s="413">
        <f>I783*2</f>
        <v>67.244897959183675</v>
      </c>
      <c r="I783" s="412">
        <v>33.622448979591837</v>
      </c>
      <c r="J783" s="413">
        <f>K783*2</f>
        <v>93.523358187865483</v>
      </c>
      <c r="K783" s="412">
        <v>46.761679093932742</v>
      </c>
      <c r="L783" s="413">
        <f t="shared" si="20"/>
        <v>120.13434490554552</v>
      </c>
      <c r="M783" s="412">
        <v>60.067172452772759</v>
      </c>
      <c r="N783" s="413">
        <f t="shared" si="21"/>
        <v>151.03184713375796</v>
      </c>
      <c r="O783" s="412">
        <v>75.515923566878982</v>
      </c>
      <c r="P783" s="413">
        <f>Q783*2</f>
        <v>875.55738345003522</v>
      </c>
      <c r="Q783" s="412">
        <v>437.77869172501761</v>
      </c>
      <c r="R783" s="53" t="s">
        <v>231</v>
      </c>
      <c r="S783" s="53" t="s">
        <v>194</v>
      </c>
      <c r="T783" s="412">
        <v>92.501650165016514</v>
      </c>
      <c r="U783" s="412">
        <v>92.704950495049516</v>
      </c>
      <c r="V783" s="412">
        <v>91.891749174917507</v>
      </c>
      <c r="W783" s="412">
        <v>47.799227799227801</v>
      </c>
      <c r="X783" s="412">
        <v>55.521235521235525</v>
      </c>
      <c r="Y783" s="412">
        <v>59.3050193050193</v>
      </c>
      <c r="Z783" s="412">
        <v>357.29543877551021</v>
      </c>
      <c r="AA783" s="412">
        <v>552.47003969252887</v>
      </c>
      <c r="AB783" s="412">
        <v>826.12122633267336</v>
      </c>
      <c r="AC783" s="411">
        <v>155</v>
      </c>
      <c r="AD783" s="411">
        <v>231</v>
      </c>
    </row>
    <row r="784" spans="1:30" ht="13.5" hidden="1" customHeight="1">
      <c r="A784" s="414" t="s">
        <v>1349</v>
      </c>
      <c r="B784" s="31" t="s">
        <v>1250</v>
      </c>
      <c r="C784" s="31">
        <v>50</v>
      </c>
      <c r="D784" s="31">
        <v>8</v>
      </c>
      <c r="E784" s="31" t="s">
        <v>1347</v>
      </c>
      <c r="F784" s="412">
        <v>40</v>
      </c>
      <c r="G784" s="53">
        <v>735</v>
      </c>
      <c r="H784" s="413">
        <f>I784*2</f>
        <v>61.997400571874195</v>
      </c>
      <c r="I784" s="412">
        <v>30.998700285937097</v>
      </c>
      <c r="J784" s="413">
        <f>K784*2</f>
        <v>79.910956576298673</v>
      </c>
      <c r="K784" s="412">
        <v>39.955478288149337</v>
      </c>
      <c r="L784" s="413">
        <f t="shared" si="20"/>
        <v>101.10867689733603</v>
      </c>
      <c r="M784" s="412">
        <v>50.554338448668013</v>
      </c>
      <c r="N784" s="413">
        <f t="shared" si="21"/>
        <v>125.70798149068</v>
      </c>
      <c r="O784" s="412">
        <v>62.853990745339999</v>
      </c>
      <c r="P784" s="413">
        <f>Q784*2</f>
        <v>732.13236786898563</v>
      </c>
      <c r="Q784" s="412">
        <v>366.06618393449281</v>
      </c>
      <c r="R784" s="53" t="s">
        <v>231</v>
      </c>
      <c r="S784" s="53" t="s">
        <v>194</v>
      </c>
      <c r="T784" s="412">
        <v>93.005240174672494</v>
      </c>
      <c r="U784" s="412">
        <v>93.005240174672494</v>
      </c>
      <c r="V784" s="412">
        <v>92.097379912663754</v>
      </c>
      <c r="W784" s="412">
        <v>58.279792746113991</v>
      </c>
      <c r="X784" s="412">
        <v>68.911917098445599</v>
      </c>
      <c r="Y784" s="412">
        <v>74.621761658031076</v>
      </c>
      <c r="Z784" s="412">
        <v>285.83635102040813</v>
      </c>
      <c r="AA784" s="412">
        <v>458.81880476491278</v>
      </c>
      <c r="AB784" s="412">
        <v>684.88140999419443</v>
      </c>
      <c r="AC784" s="411">
        <v>161</v>
      </c>
      <c r="AD784" s="411">
        <v>240</v>
      </c>
    </row>
    <row r="785" spans="1:30" ht="13.5" hidden="1" customHeight="1">
      <c r="A785" s="414" t="s">
        <v>1350</v>
      </c>
      <c r="B785" s="31" t="s">
        <v>1250</v>
      </c>
      <c r="C785" s="31">
        <v>60</v>
      </c>
      <c r="D785" s="31">
        <v>8</v>
      </c>
      <c r="E785" s="31" t="s">
        <v>375</v>
      </c>
      <c r="F785" s="412">
        <v>50</v>
      </c>
      <c r="G785" s="53">
        <v>735</v>
      </c>
      <c r="H785" s="413">
        <f>I785*2</f>
        <v>67.244897959183675</v>
      </c>
      <c r="I785" s="412">
        <v>33.622448979591837</v>
      </c>
      <c r="J785" s="413">
        <f>K785*2</f>
        <v>93.523358187865483</v>
      </c>
      <c r="K785" s="412">
        <v>46.761679093932742</v>
      </c>
      <c r="L785" s="413">
        <f t="shared" si="20"/>
        <v>120.13434490554552</v>
      </c>
      <c r="M785" s="412">
        <v>60.067172452772759</v>
      </c>
      <c r="N785" s="413">
        <f t="shared" si="21"/>
        <v>151.03184713375796</v>
      </c>
      <c r="O785" s="412">
        <v>75.515923566878982</v>
      </c>
      <c r="P785" s="413">
        <f>Q785*2</f>
        <v>875.55738345003522</v>
      </c>
      <c r="Q785" s="412">
        <v>437.77869172501761</v>
      </c>
      <c r="R785" s="53" t="s">
        <v>231</v>
      </c>
      <c r="S785" s="53" t="s">
        <v>194</v>
      </c>
      <c r="T785" s="412">
        <v>92.501650165016514</v>
      </c>
      <c r="U785" s="412">
        <v>92.704950495049516</v>
      </c>
      <c r="V785" s="412">
        <v>91.891749174917507</v>
      </c>
      <c r="W785" s="412">
        <v>47.799227799227801</v>
      </c>
      <c r="X785" s="412">
        <v>55.521235521235525</v>
      </c>
      <c r="Y785" s="412">
        <v>59.3050193050193</v>
      </c>
      <c r="Z785" s="412">
        <v>357.29543877551021</v>
      </c>
      <c r="AA785" s="412">
        <v>552.47003969252887</v>
      </c>
      <c r="AB785" s="412">
        <v>826.12122633267336</v>
      </c>
      <c r="AC785" s="411">
        <v>155</v>
      </c>
      <c r="AD785" s="411">
        <v>231</v>
      </c>
    </row>
    <row r="786" spans="1:30" ht="13.5" hidden="1" customHeight="1">
      <c r="A786" s="414" t="s">
        <v>1361</v>
      </c>
      <c r="B786" s="31" t="s">
        <v>1250</v>
      </c>
      <c r="C786" s="31">
        <v>75</v>
      </c>
      <c r="D786" s="31">
        <v>8</v>
      </c>
      <c r="E786" s="31" t="s">
        <v>378</v>
      </c>
      <c r="F786" s="412">
        <v>60</v>
      </c>
      <c r="G786" s="53">
        <v>730</v>
      </c>
      <c r="H786" s="413">
        <f t="shared" si="18"/>
        <v>80.71082864825226</v>
      </c>
      <c r="I786" s="412">
        <v>40.35541432412613</v>
      </c>
      <c r="J786" s="413">
        <f t="shared" si="19"/>
        <v>110.62412864677462</v>
      </c>
      <c r="K786" s="412">
        <v>55.312064323387311</v>
      </c>
      <c r="L786" s="413">
        <f t="shared" si="20"/>
        <v>142.02795706856489</v>
      </c>
      <c r="M786" s="412">
        <v>71.013978534282444</v>
      </c>
      <c r="N786" s="413">
        <f t="shared" si="21"/>
        <v>178.05325858444289</v>
      </c>
      <c r="O786" s="412">
        <v>89.026629292221443</v>
      </c>
      <c r="P786" s="413">
        <f t="shared" ref="P786:P789" si="22">Q786*2</f>
        <v>1106.1133170024254</v>
      </c>
      <c r="Q786" s="412">
        <v>553.05665850121272</v>
      </c>
      <c r="R786" s="53" t="s">
        <v>231</v>
      </c>
      <c r="S786" s="53" t="s">
        <v>194</v>
      </c>
      <c r="T786" s="412">
        <v>92.388349514563103</v>
      </c>
      <c r="U786" s="412">
        <v>93.297087378640782</v>
      </c>
      <c r="V786" s="412">
        <v>93.095145631067965</v>
      </c>
      <c r="W786" s="412">
        <v>63.424317617866009</v>
      </c>
      <c r="X786" s="412">
        <v>73.647642679900756</v>
      </c>
      <c r="Y786" s="412">
        <v>78.114143920595538</v>
      </c>
      <c r="Z786" s="412">
        <v>431.69120136986299</v>
      </c>
      <c r="AA786" s="412">
        <v>649.57399648822536</v>
      </c>
      <c r="AB786" s="412">
        <v>973.43355075609304</v>
      </c>
      <c r="AC786" s="411">
        <v>150</v>
      </c>
      <c r="AD786" s="411">
        <v>225</v>
      </c>
    </row>
    <row r="787" spans="1:30" ht="13.5" hidden="1" customHeight="1">
      <c r="A787" s="414" t="s">
        <v>1362</v>
      </c>
      <c r="B787" s="31" t="s">
        <v>1250</v>
      </c>
      <c r="C787" s="31">
        <v>100</v>
      </c>
      <c r="D787" s="31">
        <v>8</v>
      </c>
      <c r="E787" s="31" t="s">
        <v>383</v>
      </c>
      <c r="F787" s="412">
        <v>75</v>
      </c>
      <c r="G787" s="53">
        <v>735</v>
      </c>
      <c r="H787" s="413">
        <f t="shared" si="18"/>
        <v>104.49704587363112</v>
      </c>
      <c r="I787" s="412">
        <v>52.248522936815561</v>
      </c>
      <c r="J787" s="413">
        <f t="shared" si="19"/>
        <v>139.03115762008522</v>
      </c>
      <c r="K787" s="412">
        <v>69.515578810042612</v>
      </c>
      <c r="L787" s="413">
        <f t="shared" si="20"/>
        <v>178.11980070226085</v>
      </c>
      <c r="M787" s="412">
        <v>89.059900351130423</v>
      </c>
      <c r="N787" s="413">
        <f t="shared" si="21"/>
        <v>219.31497647564987</v>
      </c>
      <c r="O787" s="412">
        <v>109.65748823782494</v>
      </c>
      <c r="P787" s="413">
        <f t="shared" si="22"/>
        <v>1485.1951381981767</v>
      </c>
      <c r="Q787" s="412">
        <v>742.59756909908833</v>
      </c>
      <c r="R787" s="53" t="s">
        <v>222</v>
      </c>
      <c r="S787" s="53" t="s">
        <v>194</v>
      </c>
      <c r="T787" s="412">
        <v>92.570747562296845</v>
      </c>
      <c r="U787" s="412">
        <v>93.590249187432278</v>
      </c>
      <c r="V787" s="412">
        <v>93.79414951245937</v>
      </c>
      <c r="W787" s="412">
        <v>63.144088669950733</v>
      </c>
      <c r="X787" s="412">
        <v>73.019704433497537</v>
      </c>
      <c r="Y787" s="412">
        <v>78.40640394088669</v>
      </c>
      <c r="Z787" s="412">
        <v>535.94315816326537</v>
      </c>
      <c r="AA787" s="412">
        <v>837.38685896025095</v>
      </c>
      <c r="AB787" s="412">
        <v>1327.6129218570547</v>
      </c>
      <c r="AC787" s="411">
        <v>156</v>
      </c>
      <c r="AD787" s="411">
        <v>248</v>
      </c>
    </row>
    <row r="788" spans="1:30" ht="13.5" hidden="1" customHeight="1">
      <c r="A788" s="414" t="s">
        <v>1363</v>
      </c>
      <c r="B788" s="31" t="s">
        <v>1250</v>
      </c>
      <c r="C788" s="31">
        <v>125</v>
      </c>
      <c r="D788" s="31">
        <v>8</v>
      </c>
      <c r="E788" s="31" t="s">
        <v>1364</v>
      </c>
      <c r="F788" s="412">
        <v>100</v>
      </c>
      <c r="G788" s="53">
        <v>735</v>
      </c>
      <c r="H788" s="413">
        <f t="shared" si="18"/>
        <v>118.0437496284848</v>
      </c>
      <c r="I788" s="412">
        <v>59.021874814242402</v>
      </c>
      <c r="J788" s="413">
        <f t="shared" si="19"/>
        <v>178.0205159386999</v>
      </c>
      <c r="K788" s="412">
        <v>89.010257969349951</v>
      </c>
      <c r="L788" s="413">
        <f t="shared" si="20"/>
        <v>228.90797103897128</v>
      </c>
      <c r="M788" s="412">
        <v>114.45398551948564</v>
      </c>
      <c r="N788" s="413">
        <f t="shared" si="21"/>
        <v>286.6552714251934</v>
      </c>
      <c r="O788" s="412">
        <v>143.3276357125967</v>
      </c>
      <c r="P788" s="413">
        <f t="shared" si="22"/>
        <v>1861.8604292628945</v>
      </c>
      <c r="Q788" s="412">
        <v>930.93021463144726</v>
      </c>
      <c r="R788" s="53" t="s">
        <v>231</v>
      </c>
      <c r="S788" s="53" t="s">
        <v>194</v>
      </c>
      <c r="T788" s="412">
        <v>94.7</v>
      </c>
      <c r="U788" s="412">
        <v>94.6</v>
      </c>
      <c r="V788" s="412">
        <v>93.9</v>
      </c>
      <c r="W788" s="412">
        <v>64.116480793060717</v>
      </c>
      <c r="X788" s="412">
        <v>75.192069392812883</v>
      </c>
      <c r="Y788" s="412">
        <v>79.967781908302342</v>
      </c>
      <c r="Z788" s="412">
        <v>714.59087755102041</v>
      </c>
      <c r="AA788" s="412">
        <v>1052.3166076467101</v>
      </c>
      <c r="AB788" s="412">
        <v>1613.3613710828593</v>
      </c>
      <c r="AC788" s="411">
        <v>147</v>
      </c>
      <c r="AD788" s="411">
        <v>226</v>
      </c>
    </row>
    <row r="789" spans="1:30" ht="13.5" hidden="1" customHeight="1">
      <c r="A789" s="414" t="s">
        <v>1365</v>
      </c>
      <c r="B789" s="31" t="s">
        <v>1250</v>
      </c>
      <c r="C789" s="31">
        <v>150</v>
      </c>
      <c r="D789" s="31">
        <v>8</v>
      </c>
      <c r="E789" s="31" t="s">
        <v>400</v>
      </c>
      <c r="F789" s="412">
        <v>125</v>
      </c>
      <c r="G789" s="53">
        <v>735</v>
      </c>
      <c r="H789" s="413">
        <f t="shared" si="18"/>
        <v>158.39926674644195</v>
      </c>
      <c r="I789" s="412">
        <v>79.199633373220976</v>
      </c>
      <c r="J789" s="413">
        <f t="shared" si="19"/>
        <v>232.48446869085299</v>
      </c>
      <c r="K789" s="412">
        <v>116.2422343454265</v>
      </c>
      <c r="L789" s="413">
        <f t="shared" si="20"/>
        <v>295.22306872584414</v>
      </c>
      <c r="M789" s="412">
        <v>147.61153436292207</v>
      </c>
      <c r="N789" s="413">
        <f t="shared" si="21"/>
        <v>367.85042864186534</v>
      </c>
      <c r="O789" s="412">
        <v>183.92521432093267</v>
      </c>
      <c r="P789" s="413">
        <f t="shared" si="22"/>
        <v>2206.6961063019253</v>
      </c>
      <c r="Q789" s="412">
        <v>1103.3480531509626</v>
      </c>
      <c r="R789" s="53" t="s">
        <v>231</v>
      </c>
      <c r="S789" s="53" t="s">
        <v>194</v>
      </c>
      <c r="T789" s="412">
        <v>94.4</v>
      </c>
      <c r="U789" s="412">
        <v>94.2</v>
      </c>
      <c r="V789" s="412">
        <v>93.6</v>
      </c>
      <c r="W789" s="412">
        <v>63.563291139240512</v>
      </c>
      <c r="X789" s="412">
        <v>75.225316455696202</v>
      </c>
      <c r="Y789" s="412">
        <v>81.003797468354435</v>
      </c>
      <c r="Z789" s="412">
        <v>893.23859693877546</v>
      </c>
      <c r="AA789" s="412">
        <v>1236.5828446464791</v>
      </c>
      <c r="AB789" s="412">
        <v>1928.4751591102693</v>
      </c>
      <c r="AC789" s="411">
        <v>138</v>
      </c>
      <c r="AD789" s="411">
        <v>216</v>
      </c>
    </row>
    <row r="790" spans="1:30" ht="13.5" hidden="1" customHeight="1">
      <c r="A790" s="414" t="s">
        <v>1382</v>
      </c>
      <c r="B790" s="31" t="s">
        <v>1250</v>
      </c>
      <c r="C790" s="31">
        <v>75</v>
      </c>
      <c r="D790" s="31">
        <v>8</v>
      </c>
      <c r="E790" s="31" t="s">
        <v>409</v>
      </c>
      <c r="F790" s="412">
        <v>60</v>
      </c>
      <c r="G790" s="53">
        <v>735</v>
      </c>
      <c r="H790" s="413">
        <f t="shared" ref="H790:H796" si="23">I790*2</f>
        <v>80.71082864825226</v>
      </c>
      <c r="I790" s="412">
        <v>40.35541432412613</v>
      </c>
      <c r="J790" s="413">
        <f t="shared" ref="J790:J796" si="24">K790*2</f>
        <v>110.62412864677462</v>
      </c>
      <c r="K790" s="412">
        <v>55.312064323387311</v>
      </c>
      <c r="L790" s="413">
        <f t="shared" si="20"/>
        <v>142.02795706856489</v>
      </c>
      <c r="M790" s="412">
        <v>71.013978534282444</v>
      </c>
      <c r="N790" s="413">
        <f t="shared" si="21"/>
        <v>178.05325858444289</v>
      </c>
      <c r="O790" s="412">
        <v>89.026629292221443</v>
      </c>
      <c r="P790" s="413">
        <f>Q790*2</f>
        <v>1106.1133170024254</v>
      </c>
      <c r="Q790" s="412">
        <v>553.05665850121272</v>
      </c>
      <c r="R790" s="53" t="s">
        <v>231</v>
      </c>
      <c r="S790" s="53" t="s">
        <v>989</v>
      </c>
      <c r="T790" s="412">
        <v>92.388349514563103</v>
      </c>
      <c r="U790" s="412">
        <v>93.297087378640782</v>
      </c>
      <c r="V790" s="412">
        <v>93.095145631067965</v>
      </c>
      <c r="W790" s="412">
        <v>63.424317617866009</v>
      </c>
      <c r="X790" s="412">
        <v>73.647642679900756</v>
      </c>
      <c r="Y790" s="412">
        <v>78.114143920595538</v>
      </c>
      <c r="Z790" s="412">
        <v>428.75452653061222</v>
      </c>
      <c r="AA790" s="412">
        <v>645.1551257638157</v>
      </c>
      <c r="AB790" s="412">
        <v>966.811553812174</v>
      </c>
      <c r="AC790" s="411">
        <v>150</v>
      </c>
      <c r="AD790" s="411">
        <v>225</v>
      </c>
    </row>
    <row r="791" spans="1:30" ht="13.5" hidden="1" customHeight="1">
      <c r="A791" s="414" t="s">
        <v>1383</v>
      </c>
      <c r="B791" s="31" t="s">
        <v>1250</v>
      </c>
      <c r="C791" s="31">
        <v>100</v>
      </c>
      <c r="D791" s="31">
        <v>8</v>
      </c>
      <c r="E791" s="31" t="s">
        <v>411</v>
      </c>
      <c r="F791" s="412">
        <v>75</v>
      </c>
      <c r="G791" s="53">
        <v>735</v>
      </c>
      <c r="H791" s="413">
        <f t="shared" si="23"/>
        <v>104.49704587363112</v>
      </c>
      <c r="I791" s="412">
        <v>52.248522936815561</v>
      </c>
      <c r="J791" s="413">
        <f t="shared" si="24"/>
        <v>139.03115762008522</v>
      </c>
      <c r="K791" s="412">
        <v>69.515578810042612</v>
      </c>
      <c r="L791" s="413">
        <f t="shared" si="20"/>
        <v>178.11980070226085</v>
      </c>
      <c r="M791" s="412">
        <v>89.059900351130423</v>
      </c>
      <c r="N791" s="413">
        <f t="shared" si="21"/>
        <v>219.31497647564987</v>
      </c>
      <c r="O791" s="412">
        <v>109.65748823782494</v>
      </c>
      <c r="P791" s="413">
        <f>Q791*2</f>
        <v>1485.1951381981767</v>
      </c>
      <c r="Q791" s="412">
        <v>742.59756909908833</v>
      </c>
      <c r="R791" s="53" t="s">
        <v>222</v>
      </c>
      <c r="S791" s="53" t="s">
        <v>989</v>
      </c>
      <c r="T791" s="412">
        <v>92.570747562296845</v>
      </c>
      <c r="U791" s="412">
        <v>93.590249187432278</v>
      </c>
      <c r="V791" s="412">
        <v>93.79414951245937</v>
      </c>
      <c r="W791" s="412">
        <v>63.144088669950733</v>
      </c>
      <c r="X791" s="412">
        <v>73.019704433497537</v>
      </c>
      <c r="Y791" s="412">
        <v>78.40640394088669</v>
      </c>
      <c r="Z791" s="412">
        <v>535.94315816326537</v>
      </c>
      <c r="AA791" s="412">
        <v>837.38685896025095</v>
      </c>
      <c r="AB791" s="412">
        <v>1327.6129218570547</v>
      </c>
      <c r="AC791" s="411">
        <v>156</v>
      </c>
      <c r="AD791" s="411">
        <v>248</v>
      </c>
    </row>
    <row r="792" spans="1:30" ht="13.5" hidden="1" customHeight="1">
      <c r="A792" s="414" t="s">
        <v>1384</v>
      </c>
      <c r="B792" s="31" t="s">
        <v>1250</v>
      </c>
      <c r="C792" s="31">
        <v>125</v>
      </c>
      <c r="D792" s="31">
        <v>8</v>
      </c>
      <c r="E792" s="31" t="s">
        <v>1385</v>
      </c>
      <c r="F792" s="412">
        <v>100</v>
      </c>
      <c r="G792" s="53">
        <v>735</v>
      </c>
      <c r="H792" s="413">
        <f t="shared" si="23"/>
        <v>118.0437496284848</v>
      </c>
      <c r="I792" s="412">
        <v>59.021874814242402</v>
      </c>
      <c r="J792" s="413">
        <f t="shared" si="24"/>
        <v>178.0205159386999</v>
      </c>
      <c r="K792" s="412">
        <v>89.010257969349951</v>
      </c>
      <c r="L792" s="413">
        <f t="shared" si="20"/>
        <v>228.90797103897128</v>
      </c>
      <c r="M792" s="412">
        <v>114.45398551948564</v>
      </c>
      <c r="N792" s="413">
        <f t="shared" si="21"/>
        <v>286.6552714251934</v>
      </c>
      <c r="O792" s="412">
        <v>143.3276357125967</v>
      </c>
      <c r="P792" s="413">
        <f>Q792*2</f>
        <v>1861.8604292628945</v>
      </c>
      <c r="Q792" s="412">
        <v>930.93021463144726</v>
      </c>
      <c r="R792" s="53" t="s">
        <v>231</v>
      </c>
      <c r="S792" s="53" t="s">
        <v>989</v>
      </c>
      <c r="T792" s="412">
        <v>94.7</v>
      </c>
      <c r="U792" s="412">
        <v>94.6</v>
      </c>
      <c r="V792" s="412">
        <v>93.9</v>
      </c>
      <c r="W792" s="412">
        <v>64.116480793060717</v>
      </c>
      <c r="X792" s="412">
        <v>75.192069392812883</v>
      </c>
      <c r="Y792" s="412">
        <v>79.967781908302342</v>
      </c>
      <c r="Z792" s="412">
        <v>714.59087755102041</v>
      </c>
      <c r="AA792" s="412">
        <v>1052.3166076467101</v>
      </c>
      <c r="AB792" s="412">
        <v>1613.3613710828593</v>
      </c>
      <c r="AC792" s="411">
        <v>147</v>
      </c>
      <c r="AD792" s="411">
        <v>226</v>
      </c>
    </row>
    <row r="793" spans="1:30" ht="13.5" hidden="1" customHeight="1">
      <c r="A793" s="414" t="s">
        <v>1397</v>
      </c>
      <c r="B793" s="31" t="s">
        <v>1250</v>
      </c>
      <c r="C793" s="31">
        <v>100</v>
      </c>
      <c r="D793" s="31">
        <v>8</v>
      </c>
      <c r="E793" s="31" t="s">
        <v>425</v>
      </c>
      <c r="F793" s="412">
        <v>75</v>
      </c>
      <c r="G793" s="53">
        <v>735</v>
      </c>
      <c r="H793" s="413">
        <f t="shared" si="23"/>
        <v>104.49704587363112</v>
      </c>
      <c r="I793" s="412">
        <v>52.248522936815561</v>
      </c>
      <c r="J793" s="413">
        <f t="shared" si="24"/>
        <v>139.03115762008522</v>
      </c>
      <c r="K793" s="412">
        <v>69.515578810042612</v>
      </c>
      <c r="L793" s="413">
        <f t="shared" si="20"/>
        <v>178.11980070226085</v>
      </c>
      <c r="M793" s="412">
        <v>89.059900351130423</v>
      </c>
      <c r="N793" s="413">
        <f t="shared" si="21"/>
        <v>219.31497647564987</v>
      </c>
      <c r="O793" s="412">
        <v>109.65748823782494</v>
      </c>
      <c r="P793" s="413">
        <f>Q793*2</f>
        <v>1485.1951381981767</v>
      </c>
      <c r="Q793" s="412">
        <v>742.59756909908833</v>
      </c>
      <c r="R793" s="53" t="s">
        <v>222</v>
      </c>
      <c r="S793" s="53" t="s">
        <v>989</v>
      </c>
      <c r="T793" s="412">
        <v>92.570747562296845</v>
      </c>
      <c r="U793" s="412">
        <v>93.590249187432278</v>
      </c>
      <c r="V793" s="412">
        <v>93.79414951245937</v>
      </c>
      <c r="W793" s="412">
        <v>63.144088669950733</v>
      </c>
      <c r="X793" s="412">
        <v>73.019704433497537</v>
      </c>
      <c r="Y793" s="412">
        <v>78.40640394088669</v>
      </c>
      <c r="Z793" s="412">
        <v>535.94315816326537</v>
      </c>
      <c r="AA793" s="412">
        <v>837.38685896025095</v>
      </c>
      <c r="AB793" s="412">
        <v>1327.6129218570547</v>
      </c>
      <c r="AC793" s="411">
        <v>156</v>
      </c>
      <c r="AD793" s="411">
        <v>248</v>
      </c>
    </row>
    <row r="794" spans="1:30" ht="13.5" hidden="1" customHeight="1">
      <c r="A794" s="414" t="s">
        <v>1398</v>
      </c>
      <c r="B794" s="31" t="s">
        <v>1250</v>
      </c>
      <c r="C794" s="31">
        <v>125</v>
      </c>
      <c r="D794" s="31">
        <v>8</v>
      </c>
      <c r="E794" s="31" t="s">
        <v>1399</v>
      </c>
      <c r="F794" s="412">
        <v>100</v>
      </c>
      <c r="G794" s="53">
        <v>735</v>
      </c>
      <c r="H794" s="413">
        <f t="shared" si="23"/>
        <v>118.0437496284848</v>
      </c>
      <c r="I794" s="412">
        <v>59.021874814242402</v>
      </c>
      <c r="J794" s="413">
        <f t="shared" si="24"/>
        <v>178.0205159386999</v>
      </c>
      <c r="K794" s="412">
        <v>89.010257969349951</v>
      </c>
      <c r="L794" s="413">
        <f t="shared" si="20"/>
        <v>228.90797103897128</v>
      </c>
      <c r="M794" s="412">
        <v>114.45398551948564</v>
      </c>
      <c r="N794" s="413">
        <f t="shared" si="21"/>
        <v>286.6552714251934</v>
      </c>
      <c r="O794" s="412">
        <v>143.3276357125967</v>
      </c>
      <c r="P794" s="413">
        <f>Q794*2</f>
        <v>1861.8604292628945</v>
      </c>
      <c r="Q794" s="412">
        <v>930.93021463144726</v>
      </c>
      <c r="R794" s="53" t="s">
        <v>231</v>
      </c>
      <c r="S794" s="53" t="s">
        <v>989</v>
      </c>
      <c r="T794" s="412">
        <v>94.7</v>
      </c>
      <c r="U794" s="412">
        <v>94.6</v>
      </c>
      <c r="V794" s="412">
        <v>93.9</v>
      </c>
      <c r="W794" s="412">
        <v>64.116480793060717</v>
      </c>
      <c r="X794" s="412">
        <v>75.192069392812883</v>
      </c>
      <c r="Y794" s="412">
        <v>79.967781908302342</v>
      </c>
      <c r="Z794" s="412">
        <v>714.59087755102041</v>
      </c>
      <c r="AA794" s="412">
        <v>1052.3166076467101</v>
      </c>
      <c r="AB794" s="412">
        <v>1613.3613710828593</v>
      </c>
      <c r="AC794" s="411">
        <v>147</v>
      </c>
      <c r="AD794" s="411">
        <v>226</v>
      </c>
    </row>
    <row r="795" spans="1:30" ht="13.5" hidden="1" customHeight="1">
      <c r="A795" s="414" t="s">
        <v>1523</v>
      </c>
      <c r="B795" s="31" t="s">
        <v>1504</v>
      </c>
      <c r="C795" s="31">
        <v>1</v>
      </c>
      <c r="D795" s="31">
        <v>8</v>
      </c>
      <c r="E795" s="31" t="s">
        <v>1514</v>
      </c>
      <c r="F795" s="412">
        <v>0.75</v>
      </c>
      <c r="G795" s="53">
        <v>725</v>
      </c>
      <c r="H795" s="413">
        <f t="shared" si="23"/>
        <v>3.1460336538461542</v>
      </c>
      <c r="I795" s="412">
        <v>1.5730168269230771</v>
      </c>
      <c r="J795" s="413">
        <f t="shared" si="24"/>
        <v>3.5994336951392163</v>
      </c>
      <c r="K795" s="412">
        <v>1.7997168475696081</v>
      </c>
      <c r="L795" s="413">
        <f t="shared" si="20"/>
        <v>3.8055686644643694</v>
      </c>
      <c r="M795" s="412">
        <v>1.9027843322321847</v>
      </c>
      <c r="N795" s="413">
        <f t="shared" si="21"/>
        <v>4.0969325153374232</v>
      </c>
      <c r="O795" s="412">
        <v>2.0484662576687116</v>
      </c>
      <c r="P795" s="413">
        <f t="shared" ref="P795:P804" si="25">Q795*2</f>
        <v>17.903790953182224</v>
      </c>
      <c r="Q795" s="412">
        <v>8.9518954765911118</v>
      </c>
      <c r="R795" s="53" t="s">
        <v>213</v>
      </c>
      <c r="S795" s="53" t="s">
        <v>194</v>
      </c>
      <c r="T795" s="412">
        <v>72.554878048780481</v>
      </c>
      <c r="U795" s="412">
        <v>77.325609756097563</v>
      </c>
      <c r="V795" s="412">
        <v>79.114634146341459</v>
      </c>
      <c r="W795" s="412">
        <v>31.806331471135941</v>
      </c>
      <c r="X795" s="412">
        <v>42.234636871508378</v>
      </c>
      <c r="Y795" s="412">
        <v>51.098696461824957</v>
      </c>
      <c r="Z795" s="412">
        <v>5.4333547758620684</v>
      </c>
      <c r="AA795" s="412">
        <v>10.832782267540608</v>
      </c>
      <c r="AB795" s="412">
        <v>17.825437710136811</v>
      </c>
      <c r="AC795" s="411">
        <v>200</v>
      </c>
      <c r="AD795" s="411">
        <v>328</v>
      </c>
    </row>
    <row r="796" spans="1:30" ht="13.5" hidden="1" customHeight="1">
      <c r="A796" s="414" t="s">
        <v>1523</v>
      </c>
      <c r="B796" s="31" t="s">
        <v>1504</v>
      </c>
      <c r="C796" s="31">
        <v>1</v>
      </c>
      <c r="D796" s="31">
        <v>8</v>
      </c>
      <c r="E796" s="31" t="s">
        <v>1515</v>
      </c>
      <c r="F796" s="412">
        <v>0.75</v>
      </c>
      <c r="G796" s="53">
        <v>725</v>
      </c>
      <c r="H796" s="413">
        <f t="shared" si="23"/>
        <v>3.1460336538461542</v>
      </c>
      <c r="I796" s="412">
        <v>1.5730168269230771</v>
      </c>
      <c r="J796" s="413">
        <f t="shared" si="24"/>
        <v>3.5994336951392163</v>
      </c>
      <c r="K796" s="412">
        <v>1.7997168475696081</v>
      </c>
      <c r="L796" s="413">
        <f t="shared" si="20"/>
        <v>3.8055686644643694</v>
      </c>
      <c r="M796" s="412">
        <v>1.9027843322321847</v>
      </c>
      <c r="N796" s="413">
        <f t="shared" si="21"/>
        <v>4.0969325153374232</v>
      </c>
      <c r="O796" s="412">
        <v>2.0484662576687116</v>
      </c>
      <c r="P796" s="413">
        <f t="shared" si="25"/>
        <v>17.903790953182224</v>
      </c>
      <c r="Q796" s="412">
        <v>8.9518954765911118</v>
      </c>
      <c r="R796" s="53" t="s">
        <v>213</v>
      </c>
      <c r="S796" s="53" t="s">
        <v>194</v>
      </c>
      <c r="T796" s="412">
        <v>72.554878048780481</v>
      </c>
      <c r="U796" s="412">
        <v>77.325609756097563</v>
      </c>
      <c r="V796" s="412">
        <v>79.114634146341459</v>
      </c>
      <c r="W796" s="412">
        <v>31.806331471135941</v>
      </c>
      <c r="X796" s="412">
        <v>42.234636871508378</v>
      </c>
      <c r="Y796" s="412">
        <v>51.098696461824957</v>
      </c>
      <c r="Z796" s="412">
        <v>5.4333547758620684</v>
      </c>
      <c r="AA796" s="412">
        <v>10.832782267540608</v>
      </c>
      <c r="AB796" s="412">
        <v>17.825437710136811</v>
      </c>
      <c r="AC796" s="411">
        <v>200</v>
      </c>
      <c r="AD796" s="411">
        <v>328</v>
      </c>
    </row>
    <row r="797" spans="1:30" ht="13.5" hidden="1" customHeight="1">
      <c r="A797" s="414" t="s">
        <v>1524</v>
      </c>
      <c r="B797" s="31" t="s">
        <v>1504</v>
      </c>
      <c r="C797" s="31">
        <v>1.5</v>
      </c>
      <c r="D797" s="31">
        <v>8</v>
      </c>
      <c r="E797" s="31" t="s">
        <v>1517</v>
      </c>
      <c r="F797" s="412">
        <v>1</v>
      </c>
      <c r="G797" s="53">
        <v>720</v>
      </c>
      <c r="H797" s="413">
        <f t="shared" ref="H797:H804" si="26">I797*2</f>
        <v>4.824295922656578</v>
      </c>
      <c r="I797" s="412">
        <v>2.412147961328289</v>
      </c>
      <c r="J797" s="413">
        <f t="shared" ref="J797:J804" si="27">K797*2</f>
        <v>5.0553191489361691</v>
      </c>
      <c r="K797" s="412">
        <v>2.5276595744680845</v>
      </c>
      <c r="L797" s="413">
        <f t="shared" si="20"/>
        <v>5.2988543371522088</v>
      </c>
      <c r="M797" s="412">
        <v>2.6494271685761044</v>
      </c>
      <c r="N797" s="413">
        <f t="shared" si="21"/>
        <v>5.6268412438625202</v>
      </c>
      <c r="O797" s="412">
        <v>2.8134206219312601</v>
      </c>
      <c r="P797" s="413">
        <f t="shared" si="25"/>
        <v>33.545009602874671</v>
      </c>
      <c r="Q797" s="412">
        <v>16.772504801437336</v>
      </c>
      <c r="R797" s="53" t="s">
        <v>202</v>
      </c>
      <c r="S797" s="53" t="s">
        <v>194</v>
      </c>
      <c r="T797" s="412">
        <v>72.599999999999994</v>
      </c>
      <c r="U797" s="412">
        <v>77.7</v>
      </c>
      <c r="V797" s="412">
        <v>79.8</v>
      </c>
      <c r="W797" s="412">
        <v>29.055655296229801</v>
      </c>
      <c r="X797" s="412">
        <v>38.707360861759426</v>
      </c>
      <c r="Y797" s="412">
        <v>47.152603231597844</v>
      </c>
      <c r="Z797" s="412">
        <v>7.294781875</v>
      </c>
      <c r="AA797" s="412">
        <v>16.470229238779176</v>
      </c>
      <c r="AB797" s="412">
        <v>27.121583098588598</v>
      </c>
      <c r="AC797" s="411">
        <v>226</v>
      </c>
      <c r="AD797" s="411">
        <v>372</v>
      </c>
    </row>
    <row r="798" spans="1:30" ht="13.5" hidden="1" customHeight="1">
      <c r="A798" s="414" t="s">
        <v>1524</v>
      </c>
      <c r="B798" s="31" t="s">
        <v>1504</v>
      </c>
      <c r="C798" s="31">
        <v>1.5</v>
      </c>
      <c r="D798" s="31">
        <v>8</v>
      </c>
      <c r="E798" s="31" t="s">
        <v>1518</v>
      </c>
      <c r="F798" s="412">
        <v>1.5</v>
      </c>
      <c r="G798" s="53">
        <v>725</v>
      </c>
      <c r="H798" s="413">
        <f t="shared" si="26"/>
        <v>4.1835041483650555</v>
      </c>
      <c r="I798" s="412">
        <v>2.0917520741825277</v>
      </c>
      <c r="J798" s="413">
        <f t="shared" si="27"/>
        <v>4.9029975795941168</v>
      </c>
      <c r="K798" s="412">
        <v>2.4514987897970584</v>
      </c>
      <c r="L798" s="413">
        <f t="shared" si="20"/>
        <v>5.412958480729845</v>
      </c>
      <c r="M798" s="412">
        <v>2.7064792403649225</v>
      </c>
      <c r="N798" s="413">
        <f t="shared" si="21"/>
        <v>6.1748277788121397</v>
      </c>
      <c r="O798" s="412">
        <v>3.0874138894060699</v>
      </c>
      <c r="P798" s="413">
        <f t="shared" si="25"/>
        <v>31.678628542186406</v>
      </c>
      <c r="Q798" s="412">
        <v>15.839314271093203</v>
      </c>
      <c r="R798" s="53" t="s">
        <v>231</v>
      </c>
      <c r="S798" s="53" t="s">
        <v>194</v>
      </c>
      <c r="T798" s="412">
        <v>79.188311688311686</v>
      </c>
      <c r="U798" s="412">
        <v>81.525974025974023</v>
      </c>
      <c r="V798" s="412">
        <v>81.331168831168824</v>
      </c>
      <c r="W798" s="412">
        <v>41.124816446402349</v>
      </c>
      <c r="X798" s="412">
        <v>54.013215859030844</v>
      </c>
      <c r="Y798" s="412">
        <v>63.359765051395016</v>
      </c>
      <c r="Z798" s="412">
        <v>10.866709551724137</v>
      </c>
      <c r="AA798" s="412">
        <v>21.955749482782402</v>
      </c>
      <c r="AB798" s="412">
        <v>36.226435101084846</v>
      </c>
      <c r="AC798" s="411">
        <v>202</v>
      </c>
      <c r="AD798" s="411">
        <v>333</v>
      </c>
    </row>
    <row r="799" spans="1:30" ht="13.5" hidden="1" customHeight="1">
      <c r="A799" s="414" t="s">
        <v>1533</v>
      </c>
      <c r="B799" s="31" t="s">
        <v>1504</v>
      </c>
      <c r="C799" s="31">
        <v>2</v>
      </c>
      <c r="D799" s="31">
        <v>8</v>
      </c>
      <c r="E799" s="31" t="s">
        <v>1526</v>
      </c>
      <c r="F799" s="412">
        <v>1.5</v>
      </c>
      <c r="G799" s="53">
        <v>725</v>
      </c>
      <c r="H799" s="413">
        <f t="shared" si="26"/>
        <v>4.1835041483650555</v>
      </c>
      <c r="I799" s="412">
        <v>2.0917520741825277</v>
      </c>
      <c r="J799" s="413">
        <f t="shared" si="27"/>
        <v>4.9029975795941168</v>
      </c>
      <c r="K799" s="412">
        <v>2.4514987897970584</v>
      </c>
      <c r="L799" s="413">
        <f t="shared" si="20"/>
        <v>5.412958480729845</v>
      </c>
      <c r="M799" s="412">
        <v>2.7064792403649225</v>
      </c>
      <c r="N799" s="413">
        <f t="shared" si="21"/>
        <v>6.1748277788121397</v>
      </c>
      <c r="O799" s="412">
        <v>3.0874138894060699</v>
      </c>
      <c r="P799" s="413">
        <f t="shared" si="25"/>
        <v>31.678628542186406</v>
      </c>
      <c r="Q799" s="412">
        <v>15.839314271093203</v>
      </c>
      <c r="R799" s="53" t="s">
        <v>231</v>
      </c>
      <c r="S799" s="53" t="s">
        <v>194</v>
      </c>
      <c r="T799" s="412">
        <v>79.188311688311686</v>
      </c>
      <c r="U799" s="412">
        <v>81.525974025974023</v>
      </c>
      <c r="V799" s="412">
        <v>81.331168831168824</v>
      </c>
      <c r="W799" s="412">
        <v>41.124816446402349</v>
      </c>
      <c r="X799" s="412">
        <v>54.013215859030844</v>
      </c>
      <c r="Y799" s="412">
        <v>63.359765051395016</v>
      </c>
      <c r="Z799" s="412">
        <v>10.866709551724137</v>
      </c>
      <c r="AA799" s="412">
        <v>21.955749482782402</v>
      </c>
      <c r="AB799" s="412">
        <v>36.226435101084846</v>
      </c>
      <c r="AC799" s="411">
        <v>202</v>
      </c>
      <c r="AD799" s="411">
        <v>333</v>
      </c>
    </row>
    <row r="800" spans="1:30" ht="13.5" hidden="1" customHeight="1">
      <c r="A800" s="414" t="s">
        <v>1534</v>
      </c>
      <c r="B800" s="31" t="s">
        <v>1504</v>
      </c>
      <c r="C800" s="31">
        <v>3</v>
      </c>
      <c r="D800" s="31">
        <v>8</v>
      </c>
      <c r="E800" s="31" t="s">
        <v>1528</v>
      </c>
      <c r="F800" s="412">
        <v>2</v>
      </c>
      <c r="G800" s="53">
        <v>725</v>
      </c>
      <c r="H800" s="413">
        <f t="shared" si="26"/>
        <v>6.4857723577235777</v>
      </c>
      <c r="I800" s="412">
        <v>3.2428861788617889</v>
      </c>
      <c r="J800" s="413">
        <f t="shared" si="27"/>
        <v>6.9342315789473687</v>
      </c>
      <c r="K800" s="412">
        <v>3.4671157894736844</v>
      </c>
      <c r="L800" s="413">
        <f t="shared" si="20"/>
        <v>7.5930947368421053</v>
      </c>
      <c r="M800" s="412">
        <v>3.7965473684210527</v>
      </c>
      <c r="N800" s="413">
        <f t="shared" si="21"/>
        <v>8.4702315789473683</v>
      </c>
      <c r="O800" s="412">
        <v>4.2351157894736842</v>
      </c>
      <c r="P800" s="413">
        <f t="shared" si="25"/>
        <v>50.751879699248121</v>
      </c>
      <c r="Q800" s="412">
        <v>25.375939849624061</v>
      </c>
      <c r="R800" s="53" t="s">
        <v>210</v>
      </c>
      <c r="S800" s="53" t="s">
        <v>194</v>
      </c>
      <c r="T800" s="412">
        <v>81.120488940628633</v>
      </c>
      <c r="U800" s="412">
        <v>84.305587892898714</v>
      </c>
      <c r="V800" s="412">
        <v>84.604190919674039</v>
      </c>
      <c r="W800" s="412">
        <v>38.250000000000007</v>
      </c>
      <c r="X800" s="412">
        <v>50.11046511627908</v>
      </c>
      <c r="Y800" s="412">
        <v>59.500000000000007</v>
      </c>
      <c r="Z800" s="412">
        <v>14.488946068965516</v>
      </c>
      <c r="AA800" s="412">
        <v>34.714159090381116</v>
      </c>
      <c r="AB800" s="412">
        <v>55.51366972282527</v>
      </c>
      <c r="AC800" s="411">
        <v>240</v>
      </c>
      <c r="AD800" s="411">
        <v>383</v>
      </c>
    </row>
    <row r="801" spans="1:30" ht="13.5" hidden="1" customHeight="1">
      <c r="A801" s="414" t="s">
        <v>1543</v>
      </c>
      <c r="B801" s="31" t="s">
        <v>1504</v>
      </c>
      <c r="C801" s="31">
        <v>5</v>
      </c>
      <c r="D801" s="31">
        <v>8</v>
      </c>
      <c r="E801" s="31" t="s">
        <v>1536</v>
      </c>
      <c r="F801" s="412">
        <v>3</v>
      </c>
      <c r="G801" s="53">
        <v>725</v>
      </c>
      <c r="H801" s="413">
        <f t="shared" si="26"/>
        <v>11.944758930314268</v>
      </c>
      <c r="I801" s="412">
        <v>5.9723794651571342</v>
      </c>
      <c r="J801" s="413">
        <f t="shared" si="27"/>
        <v>12.618663735189935</v>
      </c>
      <c r="K801" s="412">
        <v>6.3093318675949677</v>
      </c>
      <c r="L801" s="413">
        <f t="shared" si="20"/>
        <v>13.553071943324785</v>
      </c>
      <c r="M801" s="412">
        <v>6.7765359716623923</v>
      </c>
      <c r="N801" s="413">
        <f t="shared" si="21"/>
        <v>14.819714181018687</v>
      </c>
      <c r="O801" s="412">
        <v>7.4098570905093437</v>
      </c>
      <c r="P801" s="413">
        <f t="shared" si="25"/>
        <v>67.255596126369269</v>
      </c>
      <c r="Q801" s="412">
        <v>33.627798063184635</v>
      </c>
      <c r="R801" s="53" t="s">
        <v>213</v>
      </c>
      <c r="S801" s="53" t="s">
        <v>194</v>
      </c>
      <c r="T801" s="412">
        <v>80.237556561085967</v>
      </c>
      <c r="U801" s="412">
        <v>83.662330316742072</v>
      </c>
      <c r="V801" s="412">
        <v>84.934389140271492</v>
      </c>
      <c r="W801" s="412">
        <v>30.641860465116277</v>
      </c>
      <c r="X801" s="412">
        <v>41.04496124031008</v>
      </c>
      <c r="Y801" s="412">
        <v>49.272868217054267</v>
      </c>
      <c r="Z801" s="412">
        <v>21.733419103448274</v>
      </c>
      <c r="AA801" s="412">
        <v>57.517382971798106</v>
      </c>
      <c r="AB801" s="412">
        <v>93.21375414996028</v>
      </c>
      <c r="AC801" s="411">
        <v>265</v>
      </c>
      <c r="AD801" s="411">
        <v>429</v>
      </c>
    </row>
    <row r="802" spans="1:30" ht="13.5" hidden="1" customHeight="1">
      <c r="A802" s="414" t="s">
        <v>1544</v>
      </c>
      <c r="B802" s="31" t="s">
        <v>1504</v>
      </c>
      <c r="C802" s="31">
        <v>7.5</v>
      </c>
      <c r="D802" s="31">
        <v>8</v>
      </c>
      <c r="E802" s="31" t="s">
        <v>1538</v>
      </c>
      <c r="F802" s="412">
        <v>5</v>
      </c>
      <c r="G802" s="53">
        <v>730</v>
      </c>
      <c r="H802" s="413">
        <f t="shared" si="26"/>
        <v>18.24538893344026</v>
      </c>
      <c r="I802" s="412">
        <v>9.1226944667201302</v>
      </c>
      <c r="J802" s="413">
        <f t="shared" si="27"/>
        <v>19.644256564506954</v>
      </c>
      <c r="K802" s="412">
        <v>9.8221282822534768</v>
      </c>
      <c r="L802" s="413">
        <f t="shared" si="20"/>
        <v>21.472563206243397</v>
      </c>
      <c r="M802" s="412">
        <v>10.736281603121698</v>
      </c>
      <c r="N802" s="413">
        <f t="shared" si="21"/>
        <v>23.880009755304449</v>
      </c>
      <c r="O802" s="412">
        <v>11.940004877652225</v>
      </c>
      <c r="P802" s="413">
        <f t="shared" si="25"/>
        <v>102.18162036429121</v>
      </c>
      <c r="Q802" s="412">
        <v>51.090810182145603</v>
      </c>
      <c r="R802" s="53" t="s">
        <v>222</v>
      </c>
      <c r="S802" s="53" t="s">
        <v>989</v>
      </c>
      <c r="T802" s="412">
        <v>82.92613636363636</v>
      </c>
      <c r="U802" s="412">
        <v>85.610795454545439</v>
      </c>
      <c r="V802" s="412">
        <v>86.20738636363636</v>
      </c>
      <c r="W802" s="412">
        <v>33.200617283950621</v>
      </c>
      <c r="X802" s="412">
        <v>44.203703703703709</v>
      </c>
      <c r="Y802" s="412">
        <v>52.527777777777779</v>
      </c>
      <c r="Z802" s="412">
        <v>35.974266780821914</v>
      </c>
      <c r="AA802" s="412">
        <v>81.112538529142242</v>
      </c>
      <c r="AB802" s="412">
        <v>95.013516131405353</v>
      </c>
      <c r="AC802" s="411">
        <v>225</v>
      </c>
      <c r="AD802" s="411">
        <v>264</v>
      </c>
    </row>
    <row r="803" spans="1:30" ht="13.5" hidden="1" customHeight="1">
      <c r="A803" s="414" t="s">
        <v>1551</v>
      </c>
      <c r="B803" s="31" t="s">
        <v>1504</v>
      </c>
      <c r="C803" s="31">
        <v>10</v>
      </c>
      <c r="D803" s="31">
        <v>8</v>
      </c>
      <c r="E803" s="31" t="s">
        <v>1546</v>
      </c>
      <c r="F803" s="412">
        <v>7.5</v>
      </c>
      <c r="G803" s="53">
        <v>725</v>
      </c>
      <c r="H803" s="413">
        <f t="shared" si="26"/>
        <v>24.3041040592061</v>
      </c>
      <c r="I803" s="412">
        <v>12.15205202960305</v>
      </c>
      <c r="J803" s="413">
        <f t="shared" si="27"/>
        <v>22.835643564356435</v>
      </c>
      <c r="K803" s="412">
        <v>11.417821782178217</v>
      </c>
      <c r="L803" s="413">
        <f t="shared" si="20"/>
        <v>26.609900990099007</v>
      </c>
      <c r="M803" s="412">
        <v>13.304950495049503</v>
      </c>
      <c r="N803" s="413">
        <f t="shared" si="21"/>
        <v>31.382178217821782</v>
      </c>
      <c r="O803" s="412">
        <v>15.691089108910891</v>
      </c>
      <c r="P803" s="413">
        <f t="shared" si="25"/>
        <v>167.9758741258741</v>
      </c>
      <c r="Q803" s="412">
        <v>83.98793706293705</v>
      </c>
      <c r="R803" s="53" t="s">
        <v>213</v>
      </c>
      <c r="S803" s="53" t="s">
        <v>989</v>
      </c>
      <c r="T803" s="412">
        <v>86.132356257046226</v>
      </c>
      <c r="U803" s="412">
        <v>88.67463359639234</v>
      </c>
      <c r="V803" s="412">
        <v>89.284780157835399</v>
      </c>
      <c r="W803" s="412">
        <v>41.097457627118644</v>
      </c>
      <c r="X803" s="412">
        <v>51.350282485875709</v>
      </c>
      <c r="Y803" s="412">
        <v>57.639830508474581</v>
      </c>
      <c r="Z803" s="412">
        <v>54.333547758620682</v>
      </c>
      <c r="AA803" s="412">
        <v>111.12920313595372</v>
      </c>
      <c r="AB803" s="412">
        <v>157.52382166179308</v>
      </c>
      <c r="AC803" s="411">
        <v>205</v>
      </c>
      <c r="AD803" s="411">
        <v>290</v>
      </c>
    </row>
    <row r="804" spans="1:30" ht="13.5" hidden="1" customHeight="1">
      <c r="A804" s="414" t="s">
        <v>1552</v>
      </c>
      <c r="B804" s="31" t="s">
        <v>1504</v>
      </c>
      <c r="C804" s="31">
        <v>15</v>
      </c>
      <c r="D804" s="31">
        <v>8</v>
      </c>
      <c r="E804" s="31" t="s">
        <v>1548</v>
      </c>
      <c r="F804" s="412">
        <v>10</v>
      </c>
      <c r="G804" s="53">
        <v>735</v>
      </c>
      <c r="H804" s="413">
        <f t="shared" si="26"/>
        <v>41.961912590765856</v>
      </c>
      <c r="I804" s="412">
        <v>20.980956295382928</v>
      </c>
      <c r="J804" s="413">
        <f t="shared" si="27"/>
        <v>36.019170286056614</v>
      </c>
      <c r="K804" s="412">
        <v>18.009585143028307</v>
      </c>
      <c r="L804" s="413">
        <f t="shared" si="20"/>
        <v>40.135090609555192</v>
      </c>
      <c r="M804" s="412">
        <v>20.067545304777596</v>
      </c>
      <c r="N804" s="413">
        <f t="shared" si="21"/>
        <v>45.617792421746294</v>
      </c>
      <c r="O804" s="412">
        <v>22.808896210873147</v>
      </c>
      <c r="P804" s="413">
        <f t="shared" si="25"/>
        <v>241.80671398126967</v>
      </c>
      <c r="Q804" s="412">
        <v>120.90335699063483</v>
      </c>
      <c r="R804" s="53" t="s">
        <v>213</v>
      </c>
      <c r="S804" s="53" t="s">
        <v>989</v>
      </c>
      <c r="T804" s="412">
        <v>85.73565804274466</v>
      </c>
      <c r="U804" s="412">
        <v>88.47514060742408</v>
      </c>
      <c r="V804" s="412">
        <v>89.286839145106867</v>
      </c>
      <c r="W804" s="412">
        <v>35.014662756598241</v>
      </c>
      <c r="X804" s="412">
        <v>45.747800586510266</v>
      </c>
      <c r="Y804" s="412">
        <v>53.137829912023456</v>
      </c>
      <c r="Z804" s="412">
        <v>71.459087755102033</v>
      </c>
      <c r="AA804" s="412">
        <v>163.33505772594751</v>
      </c>
      <c r="AB804" s="412">
        <v>228.06381591210118</v>
      </c>
      <c r="AC804" s="411">
        <v>229</v>
      </c>
      <c r="AD804" s="411">
        <v>319</v>
      </c>
    </row>
    <row r="805" spans="1:30" ht="13.5" hidden="1" customHeight="1">
      <c r="A805" s="414" t="s">
        <v>1561</v>
      </c>
      <c r="B805" s="31" t="s">
        <v>1504</v>
      </c>
      <c r="C805" s="31">
        <v>20</v>
      </c>
      <c r="D805" s="31">
        <v>8</v>
      </c>
      <c r="E805" s="31" t="s">
        <v>1556</v>
      </c>
      <c r="F805" s="412">
        <v>15</v>
      </c>
      <c r="G805" s="53">
        <v>737</v>
      </c>
      <c r="H805" s="413">
        <v>34</v>
      </c>
      <c r="I805" s="412">
        <v>17</v>
      </c>
      <c r="J805" s="413">
        <v>42.9</v>
      </c>
      <c r="K805" s="412">
        <v>21.4</v>
      </c>
      <c r="L805" s="413">
        <v>50.3</v>
      </c>
      <c r="M805" s="412">
        <v>25.1</v>
      </c>
      <c r="N805" s="413">
        <v>60.6</v>
      </c>
      <c r="O805" s="412">
        <v>30.3</v>
      </c>
      <c r="P805" s="413">
        <v>217</v>
      </c>
      <c r="Q805" s="412">
        <v>108</v>
      </c>
      <c r="R805" s="53" t="s">
        <v>222</v>
      </c>
      <c r="S805" s="53" t="s">
        <v>194</v>
      </c>
      <c r="T805" s="412">
        <v>87.66</v>
      </c>
      <c r="U805" s="412">
        <v>89.89</v>
      </c>
      <c r="V805" s="412">
        <v>90.2</v>
      </c>
      <c r="W805" s="412">
        <v>45.45</v>
      </c>
      <c r="X805" s="412">
        <v>56.6</v>
      </c>
      <c r="Y805" s="412">
        <v>62.51</v>
      </c>
      <c r="Z805" s="412">
        <v>196.57</v>
      </c>
      <c r="AA805" s="412">
        <v>324.02</v>
      </c>
      <c r="AB805" s="412">
        <v>490.78</v>
      </c>
      <c r="AC805" s="411">
        <v>165</v>
      </c>
      <c r="AD805" s="411">
        <v>251</v>
      </c>
    </row>
    <row r="806" spans="1:30" ht="13.5" hidden="1" customHeight="1">
      <c r="A806" s="414" t="s">
        <v>1562</v>
      </c>
      <c r="B806" s="31" t="s">
        <v>1504</v>
      </c>
      <c r="C806" s="31">
        <v>25</v>
      </c>
      <c r="D806" s="31">
        <v>8</v>
      </c>
      <c r="E806" s="31" t="s">
        <v>1558</v>
      </c>
      <c r="F806" s="412">
        <v>20</v>
      </c>
      <c r="G806" s="53">
        <v>738</v>
      </c>
      <c r="H806" s="413">
        <v>49.6</v>
      </c>
      <c r="I806" s="412">
        <v>24.8</v>
      </c>
      <c r="J806" s="413">
        <v>57</v>
      </c>
      <c r="K806" s="412">
        <v>28.5</v>
      </c>
      <c r="L806" s="413">
        <v>65.900000000000006</v>
      </c>
      <c r="M806" s="412">
        <v>32.9</v>
      </c>
      <c r="N806" s="413">
        <v>77.900000000000006</v>
      </c>
      <c r="O806" s="412">
        <v>39</v>
      </c>
      <c r="P806" s="413">
        <v>270</v>
      </c>
      <c r="Q806" s="412">
        <v>135</v>
      </c>
      <c r="R806" s="53" t="s">
        <v>231</v>
      </c>
      <c r="S806" s="53" t="s">
        <v>194</v>
      </c>
      <c r="T806" s="412">
        <v>88.16</v>
      </c>
      <c r="U806" s="412">
        <v>90.1</v>
      </c>
      <c r="V806" s="412">
        <v>90.2</v>
      </c>
      <c r="W806" s="412">
        <v>44.03</v>
      </c>
      <c r="X806" s="412">
        <v>55.87</v>
      </c>
      <c r="Y806" s="412">
        <v>62.89</v>
      </c>
      <c r="Z806" s="412">
        <v>261.7</v>
      </c>
      <c r="AA806" s="412">
        <v>504.34</v>
      </c>
      <c r="AB806" s="412">
        <v>662.96</v>
      </c>
      <c r="AC806" s="411">
        <v>192</v>
      </c>
      <c r="AD806" s="411">
        <v>253</v>
      </c>
    </row>
    <row r="807" spans="1:30" ht="14" hidden="1">
      <c r="A807" s="300" t="s">
        <v>2127</v>
      </c>
      <c r="B807" s="301" t="s">
        <v>2128</v>
      </c>
      <c r="C807" s="301">
        <v>125</v>
      </c>
      <c r="D807" s="301">
        <v>4</v>
      </c>
      <c r="E807" s="301" t="s">
        <v>2014</v>
      </c>
      <c r="F807" s="302">
        <v>100.53619302949062</v>
      </c>
      <c r="G807" s="303">
        <v>1491</v>
      </c>
      <c r="H807" s="304" t="s">
        <v>239</v>
      </c>
      <c r="I807" s="302">
        <v>96.5</v>
      </c>
      <c r="J807" s="304" t="s">
        <v>239</v>
      </c>
      <c r="K807" s="302">
        <v>115.7</v>
      </c>
      <c r="L807" s="304" t="s">
        <v>239</v>
      </c>
      <c r="M807" s="302">
        <v>136.80000000000001</v>
      </c>
      <c r="N807" s="304" t="s">
        <v>239</v>
      </c>
      <c r="O807" s="302">
        <v>162.9</v>
      </c>
      <c r="P807" s="304" t="s">
        <v>239</v>
      </c>
      <c r="Q807" s="302">
        <v>1148</v>
      </c>
      <c r="R807" s="303"/>
      <c r="S807" s="303"/>
      <c r="T807" s="302">
        <v>93.6</v>
      </c>
      <c r="U807" s="302">
        <v>94.8</v>
      </c>
      <c r="V807" s="302">
        <v>95</v>
      </c>
      <c r="W807" s="302">
        <v>49.8</v>
      </c>
      <c r="X807" s="302">
        <v>62.4</v>
      </c>
      <c r="Y807" s="302">
        <v>69.7</v>
      </c>
      <c r="Z807" s="302">
        <v>354.3</v>
      </c>
      <c r="AA807" s="302">
        <v>1133.76</v>
      </c>
      <c r="AB807" s="302">
        <v>1523.49</v>
      </c>
      <c r="AC807" s="306">
        <v>320</v>
      </c>
      <c r="AD807" s="306">
        <v>430</v>
      </c>
    </row>
    <row r="808" spans="1:30" ht="14" hidden="1">
      <c r="A808" s="300" t="s">
        <v>2129</v>
      </c>
      <c r="B808" s="301" t="s">
        <v>2128</v>
      </c>
      <c r="C808" s="301">
        <v>150</v>
      </c>
      <c r="D808" s="301">
        <v>4</v>
      </c>
      <c r="E808" s="301" t="s">
        <v>2020</v>
      </c>
      <c r="F808" s="302">
        <v>120.64343163538874</v>
      </c>
      <c r="G808" s="303">
        <v>1490</v>
      </c>
      <c r="H808" s="304" t="s">
        <v>239</v>
      </c>
      <c r="I808" s="302">
        <v>117.4</v>
      </c>
      <c r="J808" s="304" t="s">
        <v>239</v>
      </c>
      <c r="K808" s="302">
        <v>140.4</v>
      </c>
      <c r="L808" s="304" t="s">
        <v>239</v>
      </c>
      <c r="M808" s="302">
        <v>165.8</v>
      </c>
      <c r="N808" s="304" t="s">
        <v>239</v>
      </c>
      <c r="O808" s="302">
        <v>197.6</v>
      </c>
      <c r="P808" s="304" t="s">
        <v>239</v>
      </c>
      <c r="Q808" s="302">
        <v>1260.5</v>
      </c>
      <c r="R808" s="303"/>
      <c r="S808" s="303"/>
      <c r="T808" s="302">
        <v>93.7</v>
      </c>
      <c r="U808" s="302">
        <v>94.8</v>
      </c>
      <c r="V808" s="302">
        <v>95.2</v>
      </c>
      <c r="W808" s="302">
        <v>49.2</v>
      </c>
      <c r="X808" s="302">
        <v>61.8</v>
      </c>
      <c r="Y808" s="302">
        <v>69</v>
      </c>
      <c r="Z808" s="302">
        <v>425.3</v>
      </c>
      <c r="AA808" s="302">
        <v>1190.8399999999999</v>
      </c>
      <c r="AB808" s="302">
        <v>1701.2</v>
      </c>
      <c r="AC808" s="306">
        <v>280</v>
      </c>
      <c r="AD808" s="306">
        <v>400</v>
      </c>
    </row>
    <row r="809" spans="1:30" ht="14" hidden="1">
      <c r="A809" s="300" t="s">
        <v>2130</v>
      </c>
      <c r="B809" s="301" t="s">
        <v>2128</v>
      </c>
      <c r="C809" s="301">
        <v>200</v>
      </c>
      <c r="D809" s="301">
        <v>4</v>
      </c>
      <c r="E809" s="301" t="s">
        <v>2028</v>
      </c>
      <c r="F809" s="302">
        <v>147.45308310991956</v>
      </c>
      <c r="G809" s="303">
        <v>1491</v>
      </c>
      <c r="H809" s="304" t="s">
        <v>239</v>
      </c>
      <c r="I809" s="302">
        <v>143.9</v>
      </c>
      <c r="J809" s="304" t="s">
        <v>239</v>
      </c>
      <c r="K809" s="302">
        <v>210.7</v>
      </c>
      <c r="L809" s="304" t="s">
        <v>239</v>
      </c>
      <c r="M809" s="302">
        <v>236.8</v>
      </c>
      <c r="N809" s="304" t="s">
        <v>239</v>
      </c>
      <c r="O809" s="302">
        <v>245.1</v>
      </c>
      <c r="P809" s="304" t="s">
        <v>239</v>
      </c>
      <c r="Q809" s="302">
        <v>1570</v>
      </c>
      <c r="R809" s="303"/>
      <c r="S809" s="303"/>
      <c r="T809" s="302">
        <v>92.9</v>
      </c>
      <c r="U809" s="302">
        <v>94.3</v>
      </c>
      <c r="V809" s="302">
        <v>95.4</v>
      </c>
      <c r="W809" s="302">
        <v>40.299999999999997</v>
      </c>
      <c r="X809" s="302">
        <v>53</v>
      </c>
      <c r="Y809" s="302">
        <v>67.8</v>
      </c>
      <c r="Z809" s="302">
        <v>519.79999999999995</v>
      </c>
      <c r="AA809" s="302">
        <v>1559.3999999999999</v>
      </c>
      <c r="AB809" s="302">
        <v>2079.1999999999998</v>
      </c>
      <c r="AC809" s="306">
        <v>300</v>
      </c>
      <c r="AD809" s="306">
        <v>400</v>
      </c>
    </row>
    <row r="810" spans="1:30" ht="14" hidden="1">
      <c r="A810" s="300" t="s">
        <v>2131</v>
      </c>
      <c r="B810" s="301" t="s">
        <v>2128</v>
      </c>
      <c r="C810" s="301">
        <v>250</v>
      </c>
      <c r="D810" s="301">
        <v>4</v>
      </c>
      <c r="E810" s="301" t="s">
        <v>2033</v>
      </c>
      <c r="F810" s="302">
        <v>176.94369973190348</v>
      </c>
      <c r="G810" s="303">
        <v>1491</v>
      </c>
      <c r="H810" s="304" t="s">
        <v>239</v>
      </c>
      <c r="I810" s="302">
        <v>157.6</v>
      </c>
      <c r="J810" s="304" t="s">
        <v>239</v>
      </c>
      <c r="K810" s="302">
        <v>193.9</v>
      </c>
      <c r="L810" s="304" t="s">
        <v>239</v>
      </c>
      <c r="M810" s="302">
        <v>232.5</v>
      </c>
      <c r="N810" s="304" t="s">
        <v>239</v>
      </c>
      <c r="O810" s="302">
        <v>279.5</v>
      </c>
      <c r="P810" s="304" t="s">
        <v>239</v>
      </c>
      <c r="Q810" s="302">
        <v>2026.1</v>
      </c>
      <c r="R810" s="303"/>
      <c r="S810" s="303"/>
      <c r="T810" s="302">
        <v>93.8</v>
      </c>
      <c r="U810" s="302">
        <v>94.8</v>
      </c>
      <c r="V810" s="302">
        <v>95.6</v>
      </c>
      <c r="W810" s="302">
        <v>51.9</v>
      </c>
      <c r="X810" s="302">
        <v>64.3</v>
      </c>
      <c r="Y810" s="302">
        <v>71.099999999999994</v>
      </c>
      <c r="Z810" s="302">
        <v>623.5</v>
      </c>
      <c r="AA810" s="302">
        <v>2182.25</v>
      </c>
      <c r="AB810" s="302">
        <v>2743.4</v>
      </c>
      <c r="AC810" s="306">
        <v>350</v>
      </c>
      <c r="AD810" s="306">
        <v>440</v>
      </c>
    </row>
    <row r="811" spans="1:30" ht="14" hidden="1">
      <c r="A811" s="300" t="s">
        <v>2132</v>
      </c>
      <c r="B811" s="301" t="s">
        <v>2128</v>
      </c>
      <c r="C811" s="301">
        <v>300</v>
      </c>
      <c r="D811" s="301">
        <v>4</v>
      </c>
      <c r="E811" s="301" t="s">
        <v>2033</v>
      </c>
      <c r="F811" s="302">
        <v>214.47721179624665</v>
      </c>
      <c r="G811" s="303">
        <v>1490</v>
      </c>
      <c r="H811" s="304" t="s">
        <v>239</v>
      </c>
      <c r="I811" s="302">
        <v>209.3</v>
      </c>
      <c r="J811" s="304" t="s">
        <v>239</v>
      </c>
      <c r="K811" s="302">
        <v>250.1</v>
      </c>
      <c r="L811" s="304" t="s">
        <v>239</v>
      </c>
      <c r="M811" s="302">
        <v>293.60000000000002</v>
      </c>
      <c r="N811" s="304" t="s">
        <v>239</v>
      </c>
      <c r="O811" s="302">
        <v>347</v>
      </c>
      <c r="P811" s="304" t="s">
        <v>239</v>
      </c>
      <c r="Q811" s="302">
        <v>2562.1</v>
      </c>
      <c r="R811" s="303"/>
      <c r="S811" s="303"/>
      <c r="T811" s="302">
        <v>93.7</v>
      </c>
      <c r="U811" s="302">
        <v>94.7</v>
      </c>
      <c r="V811" s="302">
        <v>95.8</v>
      </c>
      <c r="W811" s="302">
        <v>48.8</v>
      </c>
      <c r="X811" s="302">
        <v>61.6</v>
      </c>
      <c r="Y811" s="302">
        <v>69.3</v>
      </c>
      <c r="Z811" s="302">
        <v>756.2</v>
      </c>
      <c r="AA811" s="302">
        <v>2722.32</v>
      </c>
      <c r="AB811" s="302">
        <v>3478.52</v>
      </c>
      <c r="AC811" s="306">
        <v>360</v>
      </c>
      <c r="AD811" s="306">
        <v>460</v>
      </c>
    </row>
    <row r="812" spans="1:30" ht="14" hidden="1">
      <c r="A812" s="300" t="s">
        <v>2133</v>
      </c>
      <c r="B812" s="301" t="s">
        <v>2128</v>
      </c>
      <c r="C812" s="301">
        <v>300</v>
      </c>
      <c r="D812" s="301">
        <v>4</v>
      </c>
      <c r="E812" s="301" t="s">
        <v>2134</v>
      </c>
      <c r="F812" s="302">
        <v>214.47721179624665</v>
      </c>
      <c r="G812" s="303">
        <v>1494</v>
      </c>
      <c r="H812" s="304" t="s">
        <v>239</v>
      </c>
      <c r="I812" s="302">
        <v>136.1</v>
      </c>
      <c r="J812" s="304" t="s">
        <v>239</v>
      </c>
      <c r="K812" s="302">
        <v>191</v>
      </c>
      <c r="L812" s="304" t="s">
        <v>239</v>
      </c>
      <c r="M812" s="302">
        <v>241.9</v>
      </c>
      <c r="N812" s="304" t="s">
        <v>239</v>
      </c>
      <c r="O812" s="302">
        <v>300.39999999999998</v>
      </c>
      <c r="P812" s="304" t="s">
        <v>239</v>
      </c>
      <c r="Q812" s="302">
        <v>2461.6</v>
      </c>
      <c r="R812" s="303"/>
      <c r="S812" s="303"/>
      <c r="T812" s="302">
        <v>93.6</v>
      </c>
      <c r="U812" s="302">
        <v>94.7</v>
      </c>
      <c r="V812" s="302">
        <v>95.8</v>
      </c>
      <c r="W812" s="302">
        <v>63.6</v>
      </c>
      <c r="X812" s="302">
        <v>74.5</v>
      </c>
      <c r="Y812" s="302">
        <v>79.8</v>
      </c>
      <c r="Z812" s="302">
        <v>754.3</v>
      </c>
      <c r="AA812" s="302">
        <v>2413.7599999999998</v>
      </c>
      <c r="AB812" s="302">
        <v>3318.92</v>
      </c>
      <c r="AC812" s="306">
        <v>320</v>
      </c>
      <c r="AD812" s="306">
        <v>440</v>
      </c>
    </row>
    <row r="813" spans="1:30" ht="14" hidden="1">
      <c r="A813" s="300" t="s">
        <v>2135</v>
      </c>
      <c r="B813" s="301" t="s">
        <v>2128</v>
      </c>
      <c r="C813" s="301">
        <v>350</v>
      </c>
      <c r="D813" s="301">
        <v>4</v>
      </c>
      <c r="E813" s="301" t="s">
        <v>2042</v>
      </c>
      <c r="F813" s="302">
        <v>268.0965147453083</v>
      </c>
      <c r="G813" s="303">
        <v>1489</v>
      </c>
      <c r="H813" s="304" t="s">
        <v>239</v>
      </c>
      <c r="I813" s="302">
        <v>171.3</v>
      </c>
      <c r="J813" s="304" t="s">
        <v>239</v>
      </c>
      <c r="K813" s="302">
        <v>241</v>
      </c>
      <c r="L813" s="304" t="s">
        <v>239</v>
      </c>
      <c r="M813" s="302">
        <v>308.7</v>
      </c>
      <c r="N813" s="304" t="s">
        <v>239</v>
      </c>
      <c r="O813" s="302">
        <v>388.2</v>
      </c>
      <c r="P813" s="304" t="s">
        <v>239</v>
      </c>
      <c r="Q813" s="302">
        <v>2601.4</v>
      </c>
      <c r="R813" s="303"/>
      <c r="S813" s="303"/>
      <c r="T813" s="302">
        <v>94.5</v>
      </c>
      <c r="U813" s="302">
        <v>95.1</v>
      </c>
      <c r="V813" s="302">
        <v>96</v>
      </c>
      <c r="W813" s="302">
        <v>62.6</v>
      </c>
      <c r="X813" s="302">
        <v>72.900000000000006</v>
      </c>
      <c r="Y813" s="302">
        <v>77.3</v>
      </c>
      <c r="Z813" s="302">
        <v>946.1</v>
      </c>
      <c r="AA813" s="302">
        <v>2838.3</v>
      </c>
      <c r="AB813" s="302">
        <v>3311.35</v>
      </c>
      <c r="AC813" s="306">
        <v>300</v>
      </c>
      <c r="AD813" s="306">
        <v>350</v>
      </c>
    </row>
    <row r="814" spans="1:30" ht="14" hidden="1">
      <c r="A814" s="300" t="s">
        <v>2136</v>
      </c>
      <c r="B814" s="301" t="s">
        <v>2128</v>
      </c>
      <c r="C814" s="301">
        <v>350</v>
      </c>
      <c r="D814" s="301">
        <v>4</v>
      </c>
      <c r="E814" s="301" t="s">
        <v>2134</v>
      </c>
      <c r="F814" s="302">
        <v>268.0965147453083</v>
      </c>
      <c r="G814" s="303">
        <v>1494</v>
      </c>
      <c r="H814" s="304" t="s">
        <v>239</v>
      </c>
      <c r="I814" s="302">
        <v>172.1</v>
      </c>
      <c r="J814" s="304" t="s">
        <v>239</v>
      </c>
      <c r="K814" s="302">
        <v>237.8</v>
      </c>
      <c r="L814" s="304" t="s">
        <v>239</v>
      </c>
      <c r="M814" s="302">
        <v>299.7</v>
      </c>
      <c r="N814" s="304" t="s">
        <v>239</v>
      </c>
      <c r="O814" s="302">
        <v>371</v>
      </c>
      <c r="P814" s="304" t="s">
        <v>239</v>
      </c>
      <c r="Q814" s="302">
        <v>3057.1</v>
      </c>
      <c r="R814" s="303"/>
      <c r="S814" s="303"/>
      <c r="T814" s="302">
        <v>94</v>
      </c>
      <c r="U814" s="302">
        <v>94.8</v>
      </c>
      <c r="V814" s="302">
        <v>96</v>
      </c>
      <c r="W814" s="302">
        <v>63.3</v>
      </c>
      <c r="X814" s="302">
        <v>74.7</v>
      </c>
      <c r="Y814" s="302">
        <v>80.2</v>
      </c>
      <c r="Z814" s="302">
        <v>942.8</v>
      </c>
      <c r="AA814" s="302">
        <v>3016.96</v>
      </c>
      <c r="AB814" s="302">
        <v>4619.72</v>
      </c>
      <c r="AC814" s="306">
        <v>320</v>
      </c>
      <c r="AD814" s="306">
        <v>490</v>
      </c>
    </row>
    <row r="815" spans="1:30" ht="14" hidden="1">
      <c r="A815" s="300" t="s">
        <v>2137</v>
      </c>
      <c r="B815" s="301" t="s">
        <v>2128</v>
      </c>
      <c r="C815" s="301">
        <v>400</v>
      </c>
      <c r="D815" s="301">
        <v>4</v>
      </c>
      <c r="E815" s="301" t="s">
        <v>2042</v>
      </c>
      <c r="F815" s="302">
        <v>294.90616621983912</v>
      </c>
      <c r="G815" s="303">
        <v>1490</v>
      </c>
      <c r="H815" s="304" t="s">
        <v>239</v>
      </c>
      <c r="I815" s="302">
        <v>254.6</v>
      </c>
      <c r="J815" s="304" t="s">
        <v>239</v>
      </c>
      <c r="K815" s="302">
        <v>319</v>
      </c>
      <c r="L815" s="304" t="s">
        <v>239</v>
      </c>
      <c r="M815" s="302">
        <v>384.6</v>
      </c>
      <c r="N815" s="304" t="s">
        <v>239</v>
      </c>
      <c r="O815" s="302">
        <v>465.1</v>
      </c>
      <c r="P815" s="304" t="s">
        <v>239</v>
      </c>
      <c r="Q815" s="302">
        <v>3287.8</v>
      </c>
      <c r="R815" s="303"/>
      <c r="S815" s="303"/>
      <c r="T815" s="302">
        <v>94.1</v>
      </c>
      <c r="U815" s="302">
        <v>94.9</v>
      </c>
      <c r="V815" s="302">
        <v>96</v>
      </c>
      <c r="W815" s="302">
        <v>52.3</v>
      </c>
      <c r="X815" s="302">
        <v>64.5</v>
      </c>
      <c r="Y815" s="302">
        <v>71.099999999999994</v>
      </c>
      <c r="Z815" s="302">
        <v>1040.0999999999999</v>
      </c>
      <c r="AA815" s="302">
        <v>3640.3499999999995</v>
      </c>
      <c r="AB815" s="302">
        <v>4264.4099999999989</v>
      </c>
      <c r="AC815" s="306">
        <v>350</v>
      </c>
      <c r="AD815" s="306">
        <v>410</v>
      </c>
    </row>
    <row r="816" spans="1:30" ht="14" hidden="1">
      <c r="A816" s="300" t="s">
        <v>2138</v>
      </c>
      <c r="B816" s="301" t="s">
        <v>2128</v>
      </c>
      <c r="C816" s="301">
        <v>400</v>
      </c>
      <c r="D816" s="301">
        <v>4</v>
      </c>
      <c r="E816" s="301" t="s">
        <v>2134</v>
      </c>
      <c r="F816" s="302">
        <v>294.90616621983912</v>
      </c>
      <c r="G816" s="303">
        <v>1494</v>
      </c>
      <c r="H816" s="304" t="s">
        <v>239</v>
      </c>
      <c r="I816" s="302">
        <v>235</v>
      </c>
      <c r="J816" s="304" t="s">
        <v>239</v>
      </c>
      <c r="K816" s="302">
        <v>289.39999999999998</v>
      </c>
      <c r="L816" s="304" t="s">
        <v>239</v>
      </c>
      <c r="M816" s="302">
        <v>341.5</v>
      </c>
      <c r="N816" s="304" t="s">
        <v>239</v>
      </c>
      <c r="O816" s="302">
        <v>421.6</v>
      </c>
      <c r="P816" s="304" t="s">
        <v>239</v>
      </c>
      <c r="Q816" s="302">
        <v>3313.9</v>
      </c>
      <c r="R816" s="303"/>
      <c r="S816" s="303"/>
      <c r="T816" s="302">
        <v>93.8</v>
      </c>
      <c r="U816" s="302">
        <v>94.8</v>
      </c>
      <c r="V816" s="302">
        <v>96</v>
      </c>
      <c r="W816" s="302">
        <v>57.3</v>
      </c>
      <c r="X816" s="302">
        <v>72.099999999999994</v>
      </c>
      <c r="Y816" s="302">
        <v>77.7</v>
      </c>
      <c r="Z816" s="302">
        <v>1037</v>
      </c>
      <c r="AA816" s="302">
        <v>3111</v>
      </c>
      <c r="AB816" s="302">
        <v>4977.5999999999995</v>
      </c>
      <c r="AC816" s="306">
        <v>300</v>
      </c>
      <c r="AD816" s="306">
        <v>480</v>
      </c>
    </row>
    <row r="817" spans="1:30" ht="14" hidden="1">
      <c r="A817" s="300" t="s">
        <v>2139</v>
      </c>
      <c r="B817" s="301" t="s">
        <v>2128</v>
      </c>
      <c r="C817" s="301">
        <v>450</v>
      </c>
      <c r="D817" s="301">
        <v>4</v>
      </c>
      <c r="E817" s="301" t="s">
        <v>1885</v>
      </c>
      <c r="F817" s="302">
        <v>335.12064343163541</v>
      </c>
      <c r="G817" s="303">
        <v>1494</v>
      </c>
      <c r="H817" s="304" t="s">
        <v>239</v>
      </c>
      <c r="I817" s="302">
        <v>235.5</v>
      </c>
      <c r="J817" s="304" t="s">
        <v>239</v>
      </c>
      <c r="K817" s="302">
        <v>313</v>
      </c>
      <c r="L817" s="304" t="s">
        <v>239</v>
      </c>
      <c r="M817" s="302">
        <v>379</v>
      </c>
      <c r="N817" s="304" t="s">
        <v>239</v>
      </c>
      <c r="O817" s="302">
        <v>470.1</v>
      </c>
      <c r="P817" s="304" t="s">
        <v>239</v>
      </c>
      <c r="Q817" s="302">
        <v>3826.2</v>
      </c>
      <c r="R817" s="303"/>
      <c r="S817" s="303"/>
      <c r="T817" s="302">
        <v>93.9</v>
      </c>
      <c r="U817" s="302">
        <v>94.8</v>
      </c>
      <c r="V817" s="302">
        <v>96</v>
      </c>
      <c r="W817" s="302">
        <v>60.1</v>
      </c>
      <c r="X817" s="302">
        <v>73.8</v>
      </c>
      <c r="Y817" s="302">
        <v>79.099999999999994</v>
      </c>
      <c r="Z817" s="302">
        <v>1178.5999999999999</v>
      </c>
      <c r="AA817" s="302">
        <v>3889.3799999999997</v>
      </c>
      <c r="AB817" s="302">
        <v>5657.28</v>
      </c>
      <c r="AC817" s="306">
        <v>330</v>
      </c>
      <c r="AD817" s="306">
        <v>480</v>
      </c>
    </row>
    <row r="818" spans="1:30" ht="14" hidden="1">
      <c r="A818" s="300" t="s">
        <v>2140</v>
      </c>
      <c r="B818" s="301" t="s">
        <v>2128</v>
      </c>
      <c r="C818" s="301">
        <v>450</v>
      </c>
      <c r="D818" s="301">
        <v>4</v>
      </c>
      <c r="E818" s="301" t="s">
        <v>2141</v>
      </c>
      <c r="F818" s="302">
        <v>335.12064343163541</v>
      </c>
      <c r="G818" s="303">
        <v>1494</v>
      </c>
      <c r="H818" s="304" t="s">
        <v>239</v>
      </c>
      <c r="I818" s="302">
        <v>235.5</v>
      </c>
      <c r="J818" s="304" t="s">
        <v>239</v>
      </c>
      <c r="K818" s="302">
        <v>313</v>
      </c>
      <c r="L818" s="304" t="s">
        <v>239</v>
      </c>
      <c r="M818" s="302">
        <v>379</v>
      </c>
      <c r="N818" s="304" t="s">
        <v>239</v>
      </c>
      <c r="O818" s="302">
        <v>470.1</v>
      </c>
      <c r="P818" s="304" t="s">
        <v>239</v>
      </c>
      <c r="Q818" s="302">
        <v>3826.2</v>
      </c>
      <c r="R818" s="303"/>
      <c r="S818" s="303"/>
      <c r="T818" s="302">
        <v>93.9</v>
      </c>
      <c r="U818" s="302">
        <v>94.8</v>
      </c>
      <c r="V818" s="302">
        <v>96</v>
      </c>
      <c r="W818" s="302">
        <v>60.1</v>
      </c>
      <c r="X818" s="302">
        <v>73.8</v>
      </c>
      <c r="Y818" s="302">
        <v>79.099999999999994</v>
      </c>
      <c r="Z818" s="302">
        <v>1178.5999999999999</v>
      </c>
      <c r="AA818" s="302">
        <v>3889.3799999999997</v>
      </c>
      <c r="AB818" s="302">
        <v>5657.28</v>
      </c>
      <c r="AC818" s="306">
        <v>330</v>
      </c>
      <c r="AD818" s="306">
        <v>480</v>
      </c>
    </row>
    <row r="819" spans="1:30" ht="14" hidden="1">
      <c r="A819" s="300" t="s">
        <v>2142</v>
      </c>
      <c r="B819" s="301" t="s">
        <v>2128</v>
      </c>
      <c r="C819" s="301">
        <v>500</v>
      </c>
      <c r="D819" s="301">
        <v>4</v>
      </c>
      <c r="E819" s="301" t="s">
        <v>1887</v>
      </c>
      <c r="F819" s="302">
        <v>422.25201072386056</v>
      </c>
      <c r="G819" s="303">
        <v>1491</v>
      </c>
      <c r="H819" s="304" t="s">
        <v>239</v>
      </c>
      <c r="I819" s="302">
        <v>212.6</v>
      </c>
      <c r="J819" s="304" t="s">
        <v>239</v>
      </c>
      <c r="K819" s="302">
        <v>332.5</v>
      </c>
      <c r="L819" s="304" t="s">
        <v>239</v>
      </c>
      <c r="M819" s="302">
        <v>440.2</v>
      </c>
      <c r="N819" s="304" t="s">
        <v>239</v>
      </c>
      <c r="O819" s="302">
        <v>561.6</v>
      </c>
      <c r="P819" s="304" t="s">
        <v>239</v>
      </c>
      <c r="Q819" s="302">
        <v>4079.1</v>
      </c>
      <c r="R819" s="303"/>
      <c r="S819" s="303"/>
      <c r="T819" s="302">
        <v>94.7</v>
      </c>
      <c r="U819" s="302">
        <v>95.1</v>
      </c>
      <c r="V819" s="302">
        <v>96</v>
      </c>
      <c r="W819" s="302">
        <v>70.7</v>
      </c>
      <c r="X819" s="302">
        <v>79.8</v>
      </c>
      <c r="Y819" s="302">
        <v>83.5</v>
      </c>
      <c r="Z819" s="302">
        <v>1487.5</v>
      </c>
      <c r="AA819" s="302">
        <v>4165</v>
      </c>
      <c r="AB819" s="302">
        <v>5503.75</v>
      </c>
      <c r="AC819" s="306">
        <v>280</v>
      </c>
      <c r="AD819" s="306">
        <v>370</v>
      </c>
    </row>
    <row r="820" spans="1:30" ht="14" hidden="1">
      <c r="A820" s="300" t="s">
        <v>2143</v>
      </c>
      <c r="B820" s="301" t="s">
        <v>2128</v>
      </c>
      <c r="C820" s="301">
        <v>500</v>
      </c>
      <c r="D820" s="301">
        <v>4</v>
      </c>
      <c r="E820" s="301" t="s">
        <v>2141</v>
      </c>
      <c r="F820" s="302">
        <v>422.25201072386056</v>
      </c>
      <c r="G820" s="303">
        <v>1491</v>
      </c>
      <c r="H820" s="304" t="s">
        <v>239</v>
      </c>
      <c r="I820" s="302">
        <v>212.6</v>
      </c>
      <c r="J820" s="304" t="s">
        <v>239</v>
      </c>
      <c r="K820" s="302">
        <v>332.5</v>
      </c>
      <c r="L820" s="304" t="s">
        <v>239</v>
      </c>
      <c r="M820" s="302">
        <v>440.2</v>
      </c>
      <c r="N820" s="304" t="s">
        <v>239</v>
      </c>
      <c r="O820" s="302">
        <v>561.6</v>
      </c>
      <c r="P820" s="304" t="s">
        <v>239</v>
      </c>
      <c r="Q820" s="302">
        <v>4079.1</v>
      </c>
      <c r="R820" s="303"/>
      <c r="S820" s="303"/>
      <c r="T820" s="302">
        <v>94.7</v>
      </c>
      <c r="U820" s="302">
        <v>95.1</v>
      </c>
      <c r="V820" s="302">
        <v>96</v>
      </c>
      <c r="W820" s="302">
        <v>70.7</v>
      </c>
      <c r="X820" s="302">
        <v>79.8</v>
      </c>
      <c r="Y820" s="302">
        <v>83.5</v>
      </c>
      <c r="Z820" s="302">
        <v>1487.5</v>
      </c>
      <c r="AA820" s="302">
        <v>4165</v>
      </c>
      <c r="AB820" s="302">
        <v>5503.75</v>
      </c>
      <c r="AC820" s="306">
        <v>280</v>
      </c>
      <c r="AD820" s="306">
        <v>370</v>
      </c>
    </row>
    <row r="821" spans="1:30" ht="14" hidden="1">
      <c r="A821" s="300" t="s">
        <v>2144</v>
      </c>
      <c r="B821" s="301" t="s">
        <v>2128</v>
      </c>
      <c r="C821" s="301">
        <v>600</v>
      </c>
      <c r="D821" s="301">
        <v>4</v>
      </c>
      <c r="E821" s="301" t="s">
        <v>2145</v>
      </c>
      <c r="F821" s="302">
        <v>475.87131367292227</v>
      </c>
      <c r="G821" s="303">
        <v>1491</v>
      </c>
      <c r="H821" s="304" t="s">
        <v>239</v>
      </c>
      <c r="I821" s="302">
        <v>229.3</v>
      </c>
      <c r="J821" s="304" t="s">
        <v>239</v>
      </c>
      <c r="K821" s="302">
        <v>379</v>
      </c>
      <c r="L821" s="304" t="s">
        <v>239</v>
      </c>
      <c r="M821" s="302">
        <v>500.6</v>
      </c>
      <c r="N821" s="304" t="s">
        <v>239</v>
      </c>
      <c r="O821" s="302">
        <v>629.1</v>
      </c>
      <c r="P821" s="304" t="s">
        <v>239</v>
      </c>
      <c r="Q821" s="302">
        <v>4516.3999999999996</v>
      </c>
      <c r="R821" s="303"/>
      <c r="S821" s="303"/>
      <c r="T821" s="302">
        <v>94.1</v>
      </c>
      <c r="U821" s="302">
        <v>94.4</v>
      </c>
      <c r="V821" s="302">
        <v>96</v>
      </c>
      <c r="W821" s="302">
        <v>70.400000000000006</v>
      </c>
      <c r="X821" s="302">
        <v>79.7</v>
      </c>
      <c r="Y821" s="302">
        <v>84</v>
      </c>
      <c r="Z821" s="302">
        <v>1676.8</v>
      </c>
      <c r="AA821" s="302">
        <v>4695.04</v>
      </c>
      <c r="AB821" s="302">
        <v>6204.16</v>
      </c>
      <c r="AC821" s="306">
        <v>280</v>
      </c>
      <c r="AD821" s="306">
        <v>370</v>
      </c>
    </row>
    <row r="822" spans="1:30" ht="14" hidden="1">
      <c r="A822" s="300" t="s">
        <v>2147</v>
      </c>
      <c r="B822" s="301" t="s">
        <v>2128</v>
      </c>
      <c r="C822" s="301">
        <v>100</v>
      </c>
      <c r="D822" s="301">
        <v>6</v>
      </c>
      <c r="E822" s="301" t="s">
        <v>2014</v>
      </c>
      <c r="F822" s="302">
        <v>73.72654155495978</v>
      </c>
      <c r="G822" s="303">
        <v>992</v>
      </c>
      <c r="H822" s="304" t="s">
        <v>239</v>
      </c>
      <c r="I822" s="302">
        <v>67</v>
      </c>
      <c r="J822" s="304" t="s">
        <v>239</v>
      </c>
      <c r="K822" s="302">
        <v>81.8</v>
      </c>
      <c r="L822" s="304" t="s">
        <v>239</v>
      </c>
      <c r="M822" s="302">
        <v>96.8</v>
      </c>
      <c r="N822" s="304" t="s">
        <v>239</v>
      </c>
      <c r="O822" s="302">
        <v>114.8</v>
      </c>
      <c r="P822" s="304" t="s">
        <v>239</v>
      </c>
      <c r="Q822" s="302">
        <v>863.3</v>
      </c>
      <c r="R822" s="303"/>
      <c r="S822" s="303"/>
      <c r="T822" s="302">
        <v>93.5</v>
      </c>
      <c r="U822" s="302">
        <v>94.7</v>
      </c>
      <c r="V822" s="302">
        <v>94.1</v>
      </c>
      <c r="W822" s="302">
        <v>51.8</v>
      </c>
      <c r="X822" s="302">
        <v>64.8</v>
      </c>
      <c r="Y822" s="302">
        <v>72.599999999999994</v>
      </c>
      <c r="Z822" s="302">
        <v>390.4</v>
      </c>
      <c r="AA822" s="302">
        <v>897.91999999999985</v>
      </c>
      <c r="AB822" s="302">
        <v>2069.12</v>
      </c>
      <c r="AC822" s="306">
        <v>230</v>
      </c>
      <c r="AD822" s="306">
        <v>530</v>
      </c>
    </row>
    <row r="823" spans="1:30" ht="14" hidden="1">
      <c r="A823" s="300" t="s">
        <v>2148</v>
      </c>
      <c r="B823" s="301" t="s">
        <v>2128</v>
      </c>
      <c r="C823" s="301">
        <v>125</v>
      </c>
      <c r="D823" s="301">
        <v>6</v>
      </c>
      <c r="E823" s="301" t="s">
        <v>2020</v>
      </c>
      <c r="F823" s="302">
        <v>100.53619302949062</v>
      </c>
      <c r="G823" s="303">
        <v>991</v>
      </c>
      <c r="H823" s="304" t="s">
        <v>239</v>
      </c>
      <c r="I823" s="302">
        <v>80.400000000000006</v>
      </c>
      <c r="J823" s="304" t="s">
        <v>239</v>
      </c>
      <c r="K823" s="302">
        <v>101.9</v>
      </c>
      <c r="L823" s="304" t="s">
        <v>239</v>
      </c>
      <c r="M823" s="302">
        <v>123.6</v>
      </c>
      <c r="N823" s="304" t="s">
        <v>239</v>
      </c>
      <c r="O823" s="302">
        <v>150.4</v>
      </c>
      <c r="P823" s="304" t="s">
        <v>239</v>
      </c>
      <c r="Q823" s="302">
        <v>1068.5999999999999</v>
      </c>
      <c r="R823" s="303"/>
      <c r="S823" s="303"/>
      <c r="T823" s="302">
        <v>94</v>
      </c>
      <c r="U823" s="302">
        <v>94.9</v>
      </c>
      <c r="V823" s="302">
        <v>94.6</v>
      </c>
      <c r="W823" s="302">
        <v>56.3</v>
      </c>
      <c r="X823" s="302">
        <v>68.900000000000006</v>
      </c>
      <c r="Y823" s="302">
        <v>75.5</v>
      </c>
      <c r="Z823" s="302">
        <v>533.1</v>
      </c>
      <c r="AA823" s="302">
        <v>1172.8200000000002</v>
      </c>
      <c r="AB823" s="302">
        <v>2612.1900000000005</v>
      </c>
      <c r="AC823" s="306">
        <v>220</v>
      </c>
      <c r="AD823" s="306">
        <v>490</v>
      </c>
    </row>
    <row r="824" spans="1:30" ht="14" hidden="1">
      <c r="A824" s="300" t="s">
        <v>2149</v>
      </c>
      <c r="B824" s="301" t="s">
        <v>2128</v>
      </c>
      <c r="C824" s="301">
        <v>150</v>
      </c>
      <c r="D824" s="301">
        <v>6</v>
      </c>
      <c r="E824" s="301" t="s">
        <v>2028</v>
      </c>
      <c r="F824" s="302">
        <v>120.64343163538874</v>
      </c>
      <c r="G824" s="303">
        <v>991</v>
      </c>
      <c r="H824" s="304" t="s">
        <v>239</v>
      </c>
      <c r="I824" s="302">
        <v>108.2</v>
      </c>
      <c r="J824" s="304" t="s">
        <v>239</v>
      </c>
      <c r="K824" s="302">
        <v>131.6</v>
      </c>
      <c r="L824" s="304" t="s">
        <v>239</v>
      </c>
      <c r="M824" s="302">
        <v>156.4</v>
      </c>
      <c r="N824" s="304" t="s">
        <v>239</v>
      </c>
      <c r="O824" s="302">
        <v>186.5</v>
      </c>
      <c r="P824" s="304" t="s">
        <v>239</v>
      </c>
      <c r="Q824" s="302">
        <v>1366.5</v>
      </c>
      <c r="R824" s="303"/>
      <c r="S824" s="303"/>
      <c r="T824" s="302">
        <v>93.9</v>
      </c>
      <c r="U824" s="302">
        <v>94.8</v>
      </c>
      <c r="V824" s="302">
        <v>94.9</v>
      </c>
      <c r="W824" s="302">
        <v>52.3</v>
      </c>
      <c r="X824" s="302">
        <v>65.3</v>
      </c>
      <c r="Y824" s="302">
        <v>73</v>
      </c>
      <c r="Z824" s="302">
        <v>639.5</v>
      </c>
      <c r="AA824" s="302">
        <v>1534.8</v>
      </c>
      <c r="AB824" s="302">
        <v>3325.4</v>
      </c>
      <c r="AC824" s="306">
        <v>240</v>
      </c>
      <c r="AD824" s="306">
        <v>520</v>
      </c>
    </row>
    <row r="825" spans="1:30" ht="14" hidden="1">
      <c r="A825" s="300" t="s">
        <v>2150</v>
      </c>
      <c r="B825" s="301" t="s">
        <v>2128</v>
      </c>
      <c r="C825" s="301">
        <v>200</v>
      </c>
      <c r="D825" s="301">
        <v>6</v>
      </c>
      <c r="E825" s="301" t="s">
        <v>2033</v>
      </c>
      <c r="F825" s="302">
        <v>147.45308310991956</v>
      </c>
      <c r="G825" s="303">
        <v>992</v>
      </c>
      <c r="H825" s="304" t="s">
        <v>239</v>
      </c>
      <c r="I825" s="302">
        <v>134.69999999999999</v>
      </c>
      <c r="J825" s="304" t="s">
        <v>239</v>
      </c>
      <c r="K825" s="302">
        <v>162.69999999999999</v>
      </c>
      <c r="L825" s="304" t="s">
        <v>239</v>
      </c>
      <c r="M825" s="302">
        <v>192.2</v>
      </c>
      <c r="N825" s="304" t="s">
        <v>239</v>
      </c>
      <c r="O825" s="302">
        <v>227.9</v>
      </c>
      <c r="P825" s="304" t="s">
        <v>239</v>
      </c>
      <c r="Q825" s="302">
        <v>1668.6</v>
      </c>
      <c r="R825" s="303"/>
      <c r="S825" s="303"/>
      <c r="T825" s="302">
        <v>93.6</v>
      </c>
      <c r="U825" s="302">
        <v>94.7</v>
      </c>
      <c r="V825" s="302">
        <v>95.1</v>
      </c>
      <c r="W825" s="302">
        <v>51.7</v>
      </c>
      <c r="X825" s="302">
        <v>64.900000000000006</v>
      </c>
      <c r="Y825" s="302">
        <v>72.7</v>
      </c>
      <c r="Z825" s="302">
        <v>781.3</v>
      </c>
      <c r="AA825" s="302">
        <v>2109.5100000000002</v>
      </c>
      <c r="AB825" s="302">
        <v>3281.46</v>
      </c>
      <c r="AC825" s="306">
        <v>270</v>
      </c>
      <c r="AD825" s="306">
        <v>420</v>
      </c>
    </row>
    <row r="826" spans="1:30" ht="14" hidden="1">
      <c r="A826" s="300" t="s">
        <v>2151</v>
      </c>
      <c r="B826" s="301" t="s">
        <v>2128</v>
      </c>
      <c r="C826" s="301">
        <v>250</v>
      </c>
      <c r="D826" s="301">
        <v>6</v>
      </c>
      <c r="E826" s="301" t="s">
        <v>2033</v>
      </c>
      <c r="F826" s="302">
        <v>176.94369973190348</v>
      </c>
      <c r="G826" s="303">
        <v>991</v>
      </c>
      <c r="H826" s="304" t="s">
        <v>239</v>
      </c>
      <c r="I826" s="302">
        <v>160.9</v>
      </c>
      <c r="J826" s="304" t="s">
        <v>239</v>
      </c>
      <c r="K826" s="302">
        <v>194.6</v>
      </c>
      <c r="L826" s="304" t="s">
        <v>239</v>
      </c>
      <c r="M826" s="302">
        <v>230.7</v>
      </c>
      <c r="N826" s="304" t="s">
        <v>239</v>
      </c>
      <c r="O826" s="302">
        <v>273.60000000000002</v>
      </c>
      <c r="P826" s="304" t="s">
        <v>239</v>
      </c>
      <c r="Q826" s="302">
        <v>1996.5</v>
      </c>
      <c r="R826" s="303"/>
      <c r="S826" s="303"/>
      <c r="T826" s="302">
        <v>93.7</v>
      </c>
      <c r="U826" s="302">
        <v>94.8</v>
      </c>
      <c r="V826" s="302">
        <v>95.4</v>
      </c>
      <c r="W826" s="302">
        <v>51.8</v>
      </c>
      <c r="X826" s="302">
        <v>64.8</v>
      </c>
      <c r="Y826" s="302">
        <v>72.7</v>
      </c>
      <c r="Z826" s="302">
        <v>938</v>
      </c>
      <c r="AA826" s="302">
        <v>2532.6000000000004</v>
      </c>
      <c r="AB826" s="302">
        <v>3939.6000000000004</v>
      </c>
      <c r="AC826" s="306">
        <v>270</v>
      </c>
      <c r="AD826" s="306">
        <v>420</v>
      </c>
    </row>
    <row r="827" spans="1:30" ht="14" hidden="1">
      <c r="A827" s="300" t="s">
        <v>2152</v>
      </c>
      <c r="B827" s="301" t="s">
        <v>2128</v>
      </c>
      <c r="C827" s="301">
        <v>250</v>
      </c>
      <c r="D827" s="301">
        <v>6</v>
      </c>
      <c r="E827" s="301" t="s">
        <v>2134</v>
      </c>
      <c r="F827" s="302">
        <v>176.94369973190348</v>
      </c>
      <c r="G827" s="303">
        <v>994</v>
      </c>
      <c r="H827" s="304" t="s">
        <v>239</v>
      </c>
      <c r="I827" s="302">
        <v>115.1</v>
      </c>
      <c r="J827" s="304" t="s">
        <v>239</v>
      </c>
      <c r="K827" s="302">
        <v>159.80000000000001</v>
      </c>
      <c r="L827" s="304" t="s">
        <v>239</v>
      </c>
      <c r="M827" s="302">
        <v>201.4</v>
      </c>
      <c r="N827" s="304" t="s">
        <v>239</v>
      </c>
      <c r="O827" s="302">
        <v>249.7</v>
      </c>
      <c r="P827" s="304" t="s">
        <v>239</v>
      </c>
      <c r="Q827" s="302">
        <v>2122.5</v>
      </c>
      <c r="R827" s="303"/>
      <c r="S827" s="303"/>
      <c r="T827" s="302">
        <v>93.6</v>
      </c>
      <c r="U827" s="302">
        <v>94.7</v>
      </c>
      <c r="V827" s="302">
        <v>95.4</v>
      </c>
      <c r="W827" s="302">
        <v>63</v>
      </c>
      <c r="X827" s="302">
        <v>74.099999999999994</v>
      </c>
      <c r="Y827" s="302">
        <v>79.400000000000006</v>
      </c>
      <c r="Z827" s="302">
        <v>934.9</v>
      </c>
      <c r="AA827" s="302">
        <v>2991.6800000000003</v>
      </c>
      <c r="AB827" s="302">
        <v>3833.0899999999997</v>
      </c>
      <c r="AC827" s="306">
        <v>320</v>
      </c>
      <c r="AD827" s="306">
        <v>410</v>
      </c>
    </row>
    <row r="828" spans="1:30" ht="14" hidden="1">
      <c r="A828" s="300" t="s">
        <v>2154</v>
      </c>
      <c r="B828" s="301" t="s">
        <v>2128</v>
      </c>
      <c r="C828" s="301">
        <v>300</v>
      </c>
      <c r="D828" s="301">
        <v>6</v>
      </c>
      <c r="E828" s="301" t="s">
        <v>2134</v>
      </c>
      <c r="F828" s="302">
        <v>214.47721179624665</v>
      </c>
      <c r="G828" s="303">
        <v>994</v>
      </c>
      <c r="H828" s="304" t="s">
        <v>239</v>
      </c>
      <c r="I828" s="302">
        <v>142.69999999999999</v>
      </c>
      <c r="J828" s="304" t="s">
        <v>239</v>
      </c>
      <c r="K828" s="302">
        <v>195.6</v>
      </c>
      <c r="L828" s="304" t="s">
        <v>239</v>
      </c>
      <c r="M828" s="302">
        <v>245.6</v>
      </c>
      <c r="N828" s="304" t="s">
        <v>239</v>
      </c>
      <c r="O828" s="302">
        <v>304</v>
      </c>
      <c r="P828" s="304" t="s">
        <v>239</v>
      </c>
      <c r="Q828" s="302">
        <v>2519.6</v>
      </c>
      <c r="R828" s="303"/>
      <c r="S828" s="303"/>
      <c r="T828" s="302">
        <v>93.9</v>
      </c>
      <c r="U828" s="302">
        <v>94.8</v>
      </c>
      <c r="V828" s="302">
        <v>95.6</v>
      </c>
      <c r="W828" s="302">
        <v>62.1</v>
      </c>
      <c r="X828" s="302">
        <v>73.5</v>
      </c>
      <c r="Y828" s="302">
        <v>79</v>
      </c>
      <c r="Z828" s="302">
        <v>1133.2</v>
      </c>
      <c r="AA828" s="302">
        <v>3626.2400000000002</v>
      </c>
      <c r="AB828" s="302">
        <v>4532.8</v>
      </c>
      <c r="AC828" s="306">
        <v>320</v>
      </c>
      <c r="AD828" s="306">
        <v>400</v>
      </c>
    </row>
    <row r="829" spans="1:30" ht="14" hidden="1">
      <c r="A829" s="300" t="s">
        <v>2155</v>
      </c>
      <c r="B829" s="301" t="s">
        <v>2128</v>
      </c>
      <c r="C829" s="301">
        <v>350</v>
      </c>
      <c r="D829" s="301">
        <v>6</v>
      </c>
      <c r="E829" s="301" t="s">
        <v>1885</v>
      </c>
      <c r="F829" s="302">
        <v>268.0965147453083</v>
      </c>
      <c r="G829" s="303">
        <v>995</v>
      </c>
      <c r="H829" s="304" t="s">
        <v>239</v>
      </c>
      <c r="I829" s="302">
        <v>200</v>
      </c>
      <c r="J829" s="304" t="s">
        <v>239</v>
      </c>
      <c r="K829" s="302">
        <v>259.8</v>
      </c>
      <c r="L829" s="304" t="s">
        <v>239</v>
      </c>
      <c r="M829" s="302">
        <v>318.8</v>
      </c>
      <c r="N829" s="304" t="s">
        <v>239</v>
      </c>
      <c r="O829" s="302">
        <v>388.2</v>
      </c>
      <c r="P829" s="304" t="s">
        <v>239</v>
      </c>
      <c r="Q829" s="302">
        <v>3259</v>
      </c>
      <c r="R829" s="303"/>
      <c r="S829" s="303"/>
      <c r="T829" s="302">
        <v>93.7</v>
      </c>
      <c r="U829" s="302">
        <v>94.7</v>
      </c>
      <c r="V829" s="302">
        <v>95.8</v>
      </c>
      <c r="W829" s="302">
        <v>58.5</v>
      </c>
      <c r="X829" s="302">
        <v>70.8</v>
      </c>
      <c r="Y829" s="302">
        <v>77.3</v>
      </c>
      <c r="Z829" s="302">
        <v>1416.1</v>
      </c>
      <c r="AA829" s="302">
        <v>4531.5199999999995</v>
      </c>
      <c r="AB829" s="302">
        <v>6514.0599999999995</v>
      </c>
      <c r="AC829" s="306">
        <v>320</v>
      </c>
      <c r="AD829" s="306">
        <v>460</v>
      </c>
    </row>
    <row r="830" spans="1:30" ht="14" hidden="1">
      <c r="A830" s="300" t="s">
        <v>2156</v>
      </c>
      <c r="B830" s="301" t="s">
        <v>2128</v>
      </c>
      <c r="C830" s="301">
        <v>350</v>
      </c>
      <c r="D830" s="301">
        <v>6</v>
      </c>
      <c r="E830" s="301" t="s">
        <v>2141</v>
      </c>
      <c r="F830" s="302">
        <v>268.0965147453083</v>
      </c>
      <c r="G830" s="303">
        <v>995</v>
      </c>
      <c r="H830" s="304" t="s">
        <v>239</v>
      </c>
      <c r="I830" s="302">
        <v>200</v>
      </c>
      <c r="J830" s="304" t="s">
        <v>239</v>
      </c>
      <c r="K830" s="302">
        <v>259.8</v>
      </c>
      <c r="L830" s="304" t="s">
        <v>239</v>
      </c>
      <c r="M830" s="302">
        <v>318.8</v>
      </c>
      <c r="N830" s="304" t="s">
        <v>239</v>
      </c>
      <c r="O830" s="302">
        <v>388.2</v>
      </c>
      <c r="P830" s="304" t="s">
        <v>239</v>
      </c>
      <c r="Q830" s="302">
        <v>3259</v>
      </c>
      <c r="R830" s="303"/>
      <c r="S830" s="303"/>
      <c r="T830" s="302">
        <v>93.7</v>
      </c>
      <c r="U830" s="302">
        <v>94.7</v>
      </c>
      <c r="V830" s="302">
        <v>95.8</v>
      </c>
      <c r="W830" s="302">
        <v>58.5</v>
      </c>
      <c r="X830" s="302">
        <v>70.8</v>
      </c>
      <c r="Y830" s="302">
        <v>77.3</v>
      </c>
      <c r="Z830" s="302">
        <v>1416.1</v>
      </c>
      <c r="AA830" s="302">
        <v>4531.5199999999995</v>
      </c>
      <c r="AB830" s="302">
        <v>6514.0599999999995</v>
      </c>
      <c r="AC830" s="306">
        <v>320</v>
      </c>
      <c r="AD830" s="306">
        <v>460</v>
      </c>
    </row>
    <row r="831" spans="1:30" ht="14" hidden="1">
      <c r="A831" s="300" t="s">
        <v>2157</v>
      </c>
      <c r="B831" s="301" t="s">
        <v>2128</v>
      </c>
      <c r="C831" s="301">
        <v>400</v>
      </c>
      <c r="D831" s="301">
        <v>6</v>
      </c>
      <c r="E831" s="301" t="s">
        <v>1887</v>
      </c>
      <c r="F831" s="302">
        <v>294.90616621983912</v>
      </c>
      <c r="G831" s="303">
        <v>995</v>
      </c>
      <c r="H831" s="304" t="s">
        <v>239</v>
      </c>
      <c r="I831" s="302">
        <v>232.9</v>
      </c>
      <c r="J831" s="304" t="s">
        <v>239</v>
      </c>
      <c r="K831" s="302">
        <v>295.89999999999998</v>
      </c>
      <c r="L831" s="304" t="s">
        <v>239</v>
      </c>
      <c r="M831" s="302">
        <v>358.5</v>
      </c>
      <c r="N831" s="304" t="s">
        <v>239</v>
      </c>
      <c r="O831" s="302">
        <v>432.9</v>
      </c>
      <c r="P831" s="304" t="s">
        <v>239</v>
      </c>
      <c r="Q831" s="302">
        <v>3804.3</v>
      </c>
      <c r="R831" s="303"/>
      <c r="S831" s="303"/>
      <c r="T831" s="302">
        <v>93.6</v>
      </c>
      <c r="U831" s="302">
        <v>94.7</v>
      </c>
      <c r="V831" s="302">
        <v>95.8</v>
      </c>
      <c r="W831" s="302">
        <v>56.6</v>
      </c>
      <c r="X831" s="302">
        <v>69.3</v>
      </c>
      <c r="Y831" s="302">
        <v>76.2</v>
      </c>
      <c r="Z831" s="302">
        <v>1557.3</v>
      </c>
      <c r="AA831" s="302">
        <v>5450.55</v>
      </c>
      <c r="AB831" s="302">
        <v>7630.77</v>
      </c>
      <c r="AC831" s="306">
        <v>350</v>
      </c>
      <c r="AD831" s="306">
        <v>490</v>
      </c>
    </row>
    <row r="832" spans="1:30" ht="14" hidden="1">
      <c r="A832" s="300" t="s">
        <v>2158</v>
      </c>
      <c r="B832" s="301" t="s">
        <v>2128</v>
      </c>
      <c r="C832" s="301">
        <v>400</v>
      </c>
      <c r="D832" s="301">
        <v>6</v>
      </c>
      <c r="E832" s="301" t="s">
        <v>2141</v>
      </c>
      <c r="F832" s="302">
        <v>294.90616621983912</v>
      </c>
      <c r="G832" s="303">
        <v>995</v>
      </c>
      <c r="H832" s="304" t="s">
        <v>239</v>
      </c>
      <c r="I832" s="302">
        <v>232.9</v>
      </c>
      <c r="J832" s="304" t="s">
        <v>239</v>
      </c>
      <c r="K832" s="302">
        <v>295.89999999999998</v>
      </c>
      <c r="L832" s="304" t="s">
        <v>239</v>
      </c>
      <c r="M832" s="302">
        <v>358.5</v>
      </c>
      <c r="N832" s="304" t="s">
        <v>239</v>
      </c>
      <c r="O832" s="302">
        <v>432.9</v>
      </c>
      <c r="P832" s="304" t="s">
        <v>239</v>
      </c>
      <c r="Q832" s="302">
        <v>3804.3</v>
      </c>
      <c r="R832" s="303"/>
      <c r="S832" s="303"/>
      <c r="T832" s="302">
        <v>93.6</v>
      </c>
      <c r="U832" s="302">
        <v>94.7</v>
      </c>
      <c r="V832" s="302">
        <v>95.8</v>
      </c>
      <c r="W832" s="302">
        <v>56.6</v>
      </c>
      <c r="X832" s="302">
        <v>69.3</v>
      </c>
      <c r="Y832" s="302">
        <v>76.2</v>
      </c>
      <c r="Z832" s="302">
        <v>1557.3</v>
      </c>
      <c r="AA832" s="302">
        <v>5450.55</v>
      </c>
      <c r="AB832" s="302">
        <v>7630.77</v>
      </c>
      <c r="AC832" s="306">
        <v>350</v>
      </c>
      <c r="AD832" s="306">
        <v>490</v>
      </c>
    </row>
    <row r="833" spans="1:30" ht="14" hidden="1">
      <c r="A833" s="300" t="s">
        <v>2159</v>
      </c>
      <c r="B833" s="301" t="s">
        <v>2128</v>
      </c>
      <c r="C833" s="301">
        <v>450</v>
      </c>
      <c r="D833" s="301">
        <v>6</v>
      </c>
      <c r="E833" s="301" t="s">
        <v>2160</v>
      </c>
      <c r="F833" s="302">
        <v>335.12064343163541</v>
      </c>
      <c r="G833" s="303">
        <v>995</v>
      </c>
      <c r="H833" s="304" t="s">
        <v>239</v>
      </c>
      <c r="I833" s="302">
        <v>209.8</v>
      </c>
      <c r="J833" s="304" t="s">
        <v>239</v>
      </c>
      <c r="K833" s="302">
        <v>294.2</v>
      </c>
      <c r="L833" s="304" t="s">
        <v>239</v>
      </c>
      <c r="M833" s="302">
        <v>373.7</v>
      </c>
      <c r="N833" s="304" t="s">
        <v>239</v>
      </c>
      <c r="O833" s="302">
        <v>465.9</v>
      </c>
      <c r="P833" s="304" t="s">
        <v>239</v>
      </c>
      <c r="Q833" s="302">
        <v>3702.9</v>
      </c>
      <c r="R833" s="303"/>
      <c r="S833" s="303"/>
      <c r="T833" s="302">
        <v>94.3</v>
      </c>
      <c r="U833" s="302">
        <v>94.9</v>
      </c>
      <c r="V833" s="302">
        <v>95.8</v>
      </c>
      <c r="W833" s="302">
        <v>63.9</v>
      </c>
      <c r="X833" s="302">
        <v>75</v>
      </c>
      <c r="Y833" s="302">
        <v>80.099999999999994</v>
      </c>
      <c r="Z833" s="302">
        <v>1770.2</v>
      </c>
      <c r="AA833" s="302">
        <v>5487.62</v>
      </c>
      <c r="AB833" s="302">
        <v>7611.86</v>
      </c>
      <c r="AC833" s="306">
        <v>310</v>
      </c>
      <c r="AD833" s="306">
        <v>430</v>
      </c>
    </row>
    <row r="834" spans="1:30" ht="14" hidden="1">
      <c r="A834" s="300" t="s">
        <v>2161</v>
      </c>
      <c r="B834" s="301" t="s">
        <v>2128</v>
      </c>
      <c r="C834" s="301">
        <v>500</v>
      </c>
      <c r="D834" s="301">
        <v>6</v>
      </c>
      <c r="E834" s="301" t="s">
        <v>2162</v>
      </c>
      <c r="F834" s="302">
        <v>422.25201072386056</v>
      </c>
      <c r="G834" s="303">
        <v>994</v>
      </c>
      <c r="H834" s="304" t="s">
        <v>239</v>
      </c>
      <c r="I834" s="302">
        <v>247.5</v>
      </c>
      <c r="J834" s="304" t="s">
        <v>239</v>
      </c>
      <c r="K834" s="302">
        <v>358.6</v>
      </c>
      <c r="L834" s="304" t="s">
        <v>239</v>
      </c>
      <c r="M834" s="302">
        <v>461.9</v>
      </c>
      <c r="N834" s="304" t="s">
        <v>239</v>
      </c>
      <c r="O834" s="302">
        <v>580.4</v>
      </c>
      <c r="P834" s="304" t="s">
        <v>239</v>
      </c>
      <c r="Q834" s="302">
        <v>4422.8999999999996</v>
      </c>
      <c r="R834" s="303"/>
      <c r="S834" s="303"/>
      <c r="T834" s="302">
        <v>94.6</v>
      </c>
      <c r="U834" s="302">
        <v>95</v>
      </c>
      <c r="V834" s="302">
        <v>95.8</v>
      </c>
      <c r="W834" s="302">
        <v>65.8</v>
      </c>
      <c r="X834" s="302">
        <v>76.2</v>
      </c>
      <c r="Y834" s="302">
        <v>80.900000000000006</v>
      </c>
      <c r="Z834" s="302">
        <v>2231</v>
      </c>
      <c r="AA834" s="302">
        <v>6693</v>
      </c>
      <c r="AB834" s="302">
        <v>9147.0999999999985</v>
      </c>
      <c r="AC834" s="306">
        <v>300</v>
      </c>
      <c r="AD834" s="306">
        <v>410</v>
      </c>
    </row>
    <row r="835" spans="1:30" ht="14" hidden="1">
      <c r="A835" s="300" t="s">
        <v>2164</v>
      </c>
      <c r="B835" s="301" t="s">
        <v>2128</v>
      </c>
      <c r="C835" s="301">
        <v>600</v>
      </c>
      <c r="D835" s="301">
        <v>6</v>
      </c>
      <c r="E835" s="301" t="s">
        <v>2165</v>
      </c>
      <c r="F835" s="302">
        <v>475.87131367292227</v>
      </c>
      <c r="G835" s="303">
        <v>993</v>
      </c>
      <c r="H835" s="304" t="s">
        <v>239</v>
      </c>
      <c r="I835" s="302">
        <v>294.89999999999998</v>
      </c>
      <c r="J835" s="304" t="s">
        <v>239</v>
      </c>
      <c r="K835" s="302">
        <v>416.4</v>
      </c>
      <c r="L835" s="304" t="s">
        <v>239</v>
      </c>
      <c r="M835" s="302">
        <v>530.9</v>
      </c>
      <c r="N835" s="304" t="s">
        <v>239</v>
      </c>
      <c r="O835" s="302">
        <v>663.3</v>
      </c>
      <c r="P835" s="304" t="s">
        <v>239</v>
      </c>
      <c r="Q835" s="302">
        <v>4785.1000000000004</v>
      </c>
      <c r="R835" s="303"/>
      <c r="S835" s="303"/>
      <c r="T835" s="302">
        <v>94.4</v>
      </c>
      <c r="U835" s="302">
        <v>95</v>
      </c>
      <c r="V835" s="302">
        <v>95.8</v>
      </c>
      <c r="W835" s="302">
        <v>64.400000000000006</v>
      </c>
      <c r="X835" s="302">
        <v>75.2</v>
      </c>
      <c r="Y835" s="302">
        <v>80.3</v>
      </c>
      <c r="Z835" s="302">
        <v>2519.1</v>
      </c>
      <c r="AA835" s="302">
        <v>7305.3899999999994</v>
      </c>
      <c r="AB835" s="302">
        <v>10328.31</v>
      </c>
      <c r="AC835" s="306">
        <v>290</v>
      </c>
      <c r="AD835" s="306">
        <v>410</v>
      </c>
    </row>
  </sheetData>
  <autoFilter ref="A3:AI835" xr:uid="{DCDF916D-44A9-4D61-AE37-0EA1B629BC51}">
    <filterColumn colId="1">
      <filters>
        <filter val="SD200"/>
        <filter val="SD200 841"/>
      </filters>
    </filterColumn>
    <filterColumn colId="3">
      <filters>
        <filter val="2"/>
      </filters>
    </filterColumn>
  </autoFilter>
  <mergeCells count="10">
    <mergeCell ref="W2:Y2"/>
    <mergeCell ref="Z2:AD2"/>
    <mergeCell ref="A1:G1"/>
    <mergeCell ref="A2:G2"/>
    <mergeCell ref="H2:I2"/>
    <mergeCell ref="J2:K2"/>
    <mergeCell ref="L2:M2"/>
    <mergeCell ref="N2:O2"/>
    <mergeCell ref="P2:Q2"/>
    <mergeCell ref="T2:V2"/>
  </mergeCells>
  <pageMargins left="0.7" right="0.7" top="0.75" bottom="0.75" header="0.3" footer="0.3"/>
  <pageSetup orientation="portrait" r:id="rId1"/>
  <headerFooter>
    <oddFooter xml:space="preserve">&amp;LRestricted </oddFooter>
    <evenFooter xml:space="preserve">&amp;LRestricted </evenFooter>
    <firstFooter xml:space="preserve">&amp;LRestricted </first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1C0C0-E747-469E-97D9-DA5E79B2B5B3}">
  <sheetPr>
    <tabColor rgb="FFFFC000"/>
  </sheetPr>
  <dimension ref="A1:AI819"/>
  <sheetViews>
    <sheetView zoomScale="80" zoomScaleNormal="80" workbookViewId="0">
      <pane xSplit="7" ySplit="3" topLeftCell="H657" activePane="bottomRight" state="frozen"/>
      <selection pane="topRight" activeCell="I25" sqref="I25"/>
      <selection pane="bottomLeft" activeCell="I25" sqref="I25"/>
      <selection pane="bottomRight" activeCell="H670" sqref="H670"/>
    </sheetView>
  </sheetViews>
  <sheetFormatPr defaultColWidth="9" defaultRowHeight="13.5" customHeight="1" outlineLevelRow="1"/>
  <cols>
    <col min="1" max="1" width="21.5" customWidth="1"/>
    <col min="2" max="2" width="11.08203125" style="2" bestFit="1" customWidth="1"/>
    <col min="3" max="3" width="18.5" bestFit="1" customWidth="1"/>
    <col min="4" max="4" width="5.33203125" customWidth="1"/>
    <col min="5" max="6" width="9" customWidth="1"/>
    <col min="7" max="7" width="9.75" customWidth="1"/>
    <col min="8" max="8" width="9.83203125" customWidth="1"/>
    <col min="9" max="9" width="11.33203125" style="2" customWidth="1"/>
    <col min="10" max="10" width="13" customWidth="1"/>
    <col min="11" max="11" width="14.08203125" customWidth="1"/>
    <col min="12" max="14" width="11.33203125" customWidth="1"/>
    <col min="15" max="15" width="12.5" customWidth="1"/>
    <col min="16" max="17" width="11.33203125" customWidth="1"/>
    <col min="18" max="18" width="14.25" customWidth="1"/>
    <col min="19" max="20" width="8.75" customWidth="1"/>
    <col min="21" max="21" width="21.75" customWidth="1"/>
    <col min="22" max="22" width="8.75" customWidth="1"/>
    <col min="23" max="23" width="10" customWidth="1"/>
    <col min="24" max="26" width="8.75" customWidth="1"/>
    <col min="27" max="30" width="10" customWidth="1"/>
  </cols>
  <sheetData>
    <row r="1" spans="1:30" ht="54.75" customHeight="1" thickBot="1">
      <c r="A1" s="517" t="s">
        <v>2209</v>
      </c>
      <c r="B1" s="517"/>
      <c r="C1" s="517"/>
      <c r="D1" s="517"/>
      <c r="E1" s="517"/>
      <c r="F1" s="517"/>
      <c r="G1" s="518"/>
      <c r="H1" s="32" t="s">
        <v>2210</v>
      </c>
      <c r="I1" s="4" t="s">
        <v>104</v>
      </c>
      <c r="J1" s="3" t="s">
        <v>106</v>
      </c>
      <c r="K1" s="3" t="s">
        <v>106</v>
      </c>
      <c r="L1" s="3" t="s">
        <v>106</v>
      </c>
      <c r="M1" s="3" t="s">
        <v>106</v>
      </c>
      <c r="N1" s="3" t="s">
        <v>106</v>
      </c>
      <c r="O1" s="4" t="s">
        <v>104</v>
      </c>
      <c r="P1" s="3" t="s">
        <v>106</v>
      </c>
      <c r="Q1" s="4" t="s">
        <v>104</v>
      </c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</row>
    <row r="2" spans="1:30" ht="14.5" thickBot="1">
      <c r="A2" s="506" t="s">
        <v>109</v>
      </c>
      <c r="B2" s="508"/>
      <c r="C2" s="508"/>
      <c r="D2" s="508"/>
      <c r="E2" s="508"/>
      <c r="F2" s="508"/>
      <c r="G2" s="508"/>
      <c r="H2" s="506" t="s">
        <v>110</v>
      </c>
      <c r="I2" s="508"/>
      <c r="J2" s="506" t="s">
        <v>111</v>
      </c>
      <c r="K2" s="508"/>
      <c r="L2" s="506" t="s">
        <v>112</v>
      </c>
      <c r="M2" s="508"/>
      <c r="N2" s="506" t="s">
        <v>113</v>
      </c>
      <c r="O2" s="508"/>
      <c r="P2" s="506" t="s">
        <v>114</v>
      </c>
      <c r="Q2" s="508"/>
      <c r="R2" s="108"/>
      <c r="S2" s="109"/>
      <c r="T2" s="511" t="s">
        <v>115</v>
      </c>
      <c r="U2" s="512"/>
      <c r="V2" s="512"/>
      <c r="W2" s="506" t="s">
        <v>116</v>
      </c>
      <c r="X2" s="508"/>
      <c r="Y2" s="507"/>
      <c r="Z2" s="511" t="s">
        <v>117</v>
      </c>
      <c r="AA2" s="512"/>
      <c r="AB2" s="512"/>
      <c r="AC2" s="512"/>
      <c r="AD2" s="512"/>
    </row>
    <row r="3" spans="1:30" s="279" customFormat="1" ht="53" thickBot="1">
      <c r="A3" s="35" t="s">
        <v>125</v>
      </c>
      <c r="B3" s="36" t="s">
        <v>126</v>
      </c>
      <c r="C3" s="36" t="s">
        <v>2211</v>
      </c>
      <c r="D3" s="36" t="s">
        <v>128</v>
      </c>
      <c r="E3" s="36" t="s">
        <v>129</v>
      </c>
      <c r="F3" s="266" t="s">
        <v>2168</v>
      </c>
      <c r="G3" s="266" t="s">
        <v>130</v>
      </c>
      <c r="H3" s="267" t="s">
        <v>2212</v>
      </c>
      <c r="I3" s="268" t="s">
        <v>2213</v>
      </c>
      <c r="J3" s="270" t="s">
        <v>2214</v>
      </c>
      <c r="K3" s="271" t="s">
        <v>2215</v>
      </c>
      <c r="L3" s="270" t="s">
        <v>2216</v>
      </c>
      <c r="M3" s="271" t="s">
        <v>2217</v>
      </c>
      <c r="N3" s="270" t="s">
        <v>2218</v>
      </c>
      <c r="O3" s="268" t="s">
        <v>2219</v>
      </c>
      <c r="P3" s="267" t="s">
        <v>2220</v>
      </c>
      <c r="Q3" s="268" t="s">
        <v>2221</v>
      </c>
      <c r="R3" s="265" t="s">
        <v>147</v>
      </c>
      <c r="S3" s="266" t="s">
        <v>148</v>
      </c>
      <c r="T3" s="35" t="s">
        <v>149</v>
      </c>
      <c r="U3" s="36" t="s">
        <v>150</v>
      </c>
      <c r="V3" s="36" t="s">
        <v>151</v>
      </c>
      <c r="W3" s="265" t="s">
        <v>153</v>
      </c>
      <c r="X3" s="36" t="s">
        <v>154</v>
      </c>
      <c r="Y3" s="266" t="s">
        <v>155</v>
      </c>
      <c r="Z3" s="35" t="s">
        <v>156</v>
      </c>
      <c r="AA3" s="36" t="s">
        <v>157</v>
      </c>
      <c r="AB3" s="36" t="s">
        <v>158</v>
      </c>
      <c r="AC3" s="36" t="s">
        <v>160</v>
      </c>
      <c r="AD3" s="36" t="s">
        <v>161</v>
      </c>
    </row>
    <row r="4" spans="1:30" ht="13.5" customHeight="1">
      <c r="A4" s="410" t="s">
        <v>190</v>
      </c>
      <c r="B4" s="31" t="s">
        <v>191</v>
      </c>
      <c r="C4" s="31">
        <v>1</v>
      </c>
      <c r="D4" s="31">
        <v>2</v>
      </c>
      <c r="E4" s="31" t="s">
        <v>192</v>
      </c>
      <c r="F4" s="53">
        <v>0.75</v>
      </c>
      <c r="G4" s="411">
        <v>2942.85</v>
      </c>
      <c r="H4" s="413">
        <v>1.44</v>
      </c>
      <c r="I4" s="413">
        <v>0.72</v>
      </c>
      <c r="J4" s="413">
        <v>1.7</v>
      </c>
      <c r="K4" s="413">
        <v>0.85</v>
      </c>
      <c r="L4" s="413">
        <v>1.98</v>
      </c>
      <c r="M4" s="413">
        <v>0.99</v>
      </c>
      <c r="N4" s="413">
        <v>2.34</v>
      </c>
      <c r="O4" s="413">
        <v>1.17</v>
      </c>
      <c r="P4" s="413">
        <v>24.94</v>
      </c>
      <c r="Q4" s="413">
        <v>12.47</v>
      </c>
      <c r="R4" s="53" t="s">
        <v>2205</v>
      </c>
      <c r="S4" s="53" t="s">
        <v>194</v>
      </c>
      <c r="T4" s="412">
        <v>73.14</v>
      </c>
      <c r="U4" s="412">
        <v>76.69</v>
      </c>
      <c r="V4" s="412">
        <v>77.8</v>
      </c>
      <c r="W4" s="412">
        <v>57.9</v>
      </c>
      <c r="X4" s="412">
        <v>71.2</v>
      </c>
      <c r="Y4" s="412">
        <v>79.75</v>
      </c>
      <c r="Z4" s="413">
        <v>1.339043811</v>
      </c>
      <c r="AA4" s="413">
        <v>4.0885024681262996</v>
      </c>
      <c r="AB4" s="413">
        <v>6.3362214092708999</v>
      </c>
      <c r="AC4" s="411">
        <v>305.33</v>
      </c>
      <c r="AD4" s="411">
        <v>473.19</v>
      </c>
    </row>
    <row r="5" spans="1:30" ht="13.5" customHeight="1">
      <c r="A5" s="410" t="s">
        <v>201</v>
      </c>
      <c r="B5" s="31" t="s">
        <v>191</v>
      </c>
      <c r="C5" s="31">
        <v>1.5</v>
      </c>
      <c r="D5" s="31">
        <v>2</v>
      </c>
      <c r="E5" s="31" t="s">
        <v>192</v>
      </c>
      <c r="F5" s="53">
        <v>1</v>
      </c>
      <c r="G5" s="411">
        <v>2952.8</v>
      </c>
      <c r="H5" s="413">
        <v>2.38</v>
      </c>
      <c r="I5" s="413">
        <v>1.19</v>
      </c>
      <c r="J5" s="413">
        <v>2.68</v>
      </c>
      <c r="K5" s="413">
        <v>1.34</v>
      </c>
      <c r="L5" s="413">
        <v>2.98</v>
      </c>
      <c r="M5" s="413">
        <v>1.49</v>
      </c>
      <c r="N5" s="413">
        <v>3.38</v>
      </c>
      <c r="O5" s="413">
        <v>1.69</v>
      </c>
      <c r="P5" s="413">
        <v>36.46</v>
      </c>
      <c r="Q5" s="413">
        <v>18.23</v>
      </c>
      <c r="R5" s="53" t="s">
        <v>2222</v>
      </c>
      <c r="S5" s="53" t="s">
        <v>194</v>
      </c>
      <c r="T5" s="412">
        <v>75.08</v>
      </c>
      <c r="U5" s="412">
        <v>79.08</v>
      </c>
      <c r="V5" s="412">
        <v>80.7</v>
      </c>
      <c r="W5" s="412">
        <v>48.63</v>
      </c>
      <c r="X5" s="412">
        <v>62.17</v>
      </c>
      <c r="Y5" s="412">
        <v>71.84</v>
      </c>
      <c r="Z5" s="413">
        <v>1.7798846183999999</v>
      </c>
      <c r="AA5" s="413">
        <v>6.5962523957904002</v>
      </c>
      <c r="AB5" s="413">
        <v>11.773936750716</v>
      </c>
      <c r="AC5" s="411">
        <v>370.6</v>
      </c>
      <c r="AD5" s="411">
        <v>661.5</v>
      </c>
    </row>
    <row r="6" spans="1:30" ht="13.5" customHeight="1">
      <c r="A6" s="410" t="s">
        <v>203</v>
      </c>
      <c r="B6" s="31" t="s">
        <v>191</v>
      </c>
      <c r="C6" s="31">
        <v>2</v>
      </c>
      <c r="D6" s="31">
        <v>2</v>
      </c>
      <c r="E6" s="31" t="s">
        <v>204</v>
      </c>
      <c r="F6" s="53">
        <v>1.5</v>
      </c>
      <c r="G6" s="411">
        <v>2938.36</v>
      </c>
      <c r="H6" s="413">
        <v>2.68</v>
      </c>
      <c r="I6" s="413">
        <v>1.34</v>
      </c>
      <c r="J6" s="413">
        <v>3.2</v>
      </c>
      <c r="K6" s="413">
        <v>1.6</v>
      </c>
      <c r="L6" s="413">
        <v>3.76</v>
      </c>
      <c r="M6" s="413">
        <v>1.88</v>
      </c>
      <c r="N6" s="413">
        <v>4.4400000000000004</v>
      </c>
      <c r="O6" s="413">
        <v>2.2200000000000002</v>
      </c>
      <c r="P6" s="413">
        <v>42.2</v>
      </c>
      <c r="Q6" s="413">
        <v>21.1</v>
      </c>
      <c r="R6" s="53" t="s">
        <v>202</v>
      </c>
      <c r="S6" s="53" t="s">
        <v>194</v>
      </c>
      <c r="T6" s="412">
        <v>80.28</v>
      </c>
      <c r="U6" s="412">
        <v>82.45</v>
      </c>
      <c r="V6" s="412">
        <v>82.8</v>
      </c>
      <c r="W6" s="412">
        <v>59.91</v>
      </c>
      <c r="X6" s="412">
        <v>70.930000000000007</v>
      </c>
      <c r="Y6" s="412">
        <v>79.67</v>
      </c>
      <c r="Z6" s="413">
        <v>2.6825129940000001</v>
      </c>
      <c r="AA6" s="413">
        <v>8.69134210056</v>
      </c>
      <c r="AB6" s="413">
        <v>10.217691994146</v>
      </c>
      <c r="AC6" s="411">
        <v>324</v>
      </c>
      <c r="AD6" s="411">
        <v>380.9</v>
      </c>
    </row>
    <row r="7" spans="1:30" ht="13.5" customHeight="1">
      <c r="A7" s="410" t="s">
        <v>205</v>
      </c>
      <c r="B7" s="31" t="s">
        <v>191</v>
      </c>
      <c r="C7" s="31">
        <v>1</v>
      </c>
      <c r="D7" s="31">
        <v>4</v>
      </c>
      <c r="E7" s="31" t="s">
        <v>192</v>
      </c>
      <c r="F7" s="53">
        <v>0.75</v>
      </c>
      <c r="G7" s="411">
        <v>1465.6</v>
      </c>
      <c r="H7" s="413">
        <v>1.7</v>
      </c>
      <c r="I7" s="413">
        <v>0.85</v>
      </c>
      <c r="J7" s="413">
        <v>1.92</v>
      </c>
      <c r="K7" s="413">
        <v>0.96</v>
      </c>
      <c r="L7" s="413">
        <v>2.1800000000000002</v>
      </c>
      <c r="M7" s="413">
        <v>1.0900000000000001</v>
      </c>
      <c r="N7" s="413">
        <v>2.48</v>
      </c>
      <c r="O7" s="413">
        <v>1.24</v>
      </c>
      <c r="P7" s="413">
        <v>24.92</v>
      </c>
      <c r="Q7" s="413">
        <v>12.46</v>
      </c>
      <c r="R7" s="53" t="s">
        <v>2205</v>
      </c>
      <c r="S7" s="53" t="s">
        <v>194</v>
      </c>
      <c r="T7" s="412">
        <v>77.19</v>
      </c>
      <c r="U7" s="412">
        <v>80</v>
      </c>
      <c r="V7" s="412">
        <v>80.8</v>
      </c>
      <c r="W7" s="412">
        <v>48.71</v>
      </c>
      <c r="X7" s="412">
        <v>62.59</v>
      </c>
      <c r="Y7" s="412">
        <v>72.319999999999993</v>
      </c>
      <c r="Z7" s="413">
        <v>2.6847256800000001</v>
      </c>
      <c r="AA7" s="413">
        <v>11.133825867528001</v>
      </c>
      <c r="AB7" s="413">
        <v>15.862970152848</v>
      </c>
      <c r="AC7" s="411">
        <v>414.71</v>
      </c>
      <c r="AD7" s="411">
        <v>590.86</v>
      </c>
    </row>
    <row r="8" spans="1:30" ht="13.5" customHeight="1">
      <c r="A8" s="410" t="s">
        <v>207</v>
      </c>
      <c r="B8" s="31" t="s">
        <v>191</v>
      </c>
      <c r="C8" s="31">
        <v>1.5</v>
      </c>
      <c r="D8" s="31">
        <v>4</v>
      </c>
      <c r="E8" s="31" t="s">
        <v>204</v>
      </c>
      <c r="F8" s="53">
        <v>1</v>
      </c>
      <c r="G8" s="411">
        <v>1464.4</v>
      </c>
      <c r="H8" s="413">
        <v>2.38</v>
      </c>
      <c r="I8" s="413">
        <v>1.19</v>
      </c>
      <c r="J8" s="413">
        <v>2.66</v>
      </c>
      <c r="K8" s="413">
        <v>1.33</v>
      </c>
      <c r="L8" s="413">
        <v>2.98</v>
      </c>
      <c r="M8" s="413">
        <v>1.49</v>
      </c>
      <c r="N8" s="413">
        <v>3.38</v>
      </c>
      <c r="O8" s="413">
        <v>1.69</v>
      </c>
      <c r="P8" s="413">
        <v>35.44</v>
      </c>
      <c r="Q8" s="413">
        <v>17.72</v>
      </c>
      <c r="R8" s="53" t="s">
        <v>2222</v>
      </c>
      <c r="S8" s="53" t="s">
        <v>194</v>
      </c>
      <c r="T8" s="412">
        <v>78.704999999999998</v>
      </c>
      <c r="U8" s="412">
        <v>81.647999999999996</v>
      </c>
      <c r="V8" s="412">
        <v>82.5</v>
      </c>
      <c r="W8" s="412">
        <v>47.11</v>
      </c>
      <c r="X8" s="412">
        <v>60.96</v>
      </c>
      <c r="Y8" s="412">
        <v>70.89</v>
      </c>
      <c r="Z8" s="413">
        <v>3.5845513200000005</v>
      </c>
      <c r="AA8" s="413">
        <v>17.172510008724004</v>
      </c>
      <c r="AB8" s="413">
        <v>22.962635755920004</v>
      </c>
      <c r="AC8" s="411">
        <v>479.07</v>
      </c>
      <c r="AD8" s="411">
        <v>640.6</v>
      </c>
    </row>
    <row r="9" spans="1:30" ht="13.5" customHeight="1">
      <c r="A9" s="410" t="s">
        <v>208</v>
      </c>
      <c r="B9" s="31" t="s">
        <v>191</v>
      </c>
      <c r="C9" s="31">
        <v>2</v>
      </c>
      <c r="D9" s="31">
        <v>4</v>
      </c>
      <c r="E9" s="31" t="s">
        <v>204</v>
      </c>
      <c r="F9" s="53">
        <v>1.5</v>
      </c>
      <c r="G9" s="411">
        <v>1459.31</v>
      </c>
      <c r="H9" s="413">
        <v>3.22</v>
      </c>
      <c r="I9" s="413">
        <v>1.61</v>
      </c>
      <c r="J9" s="413">
        <v>3.66</v>
      </c>
      <c r="K9" s="413">
        <v>1.83</v>
      </c>
      <c r="L9" s="413">
        <v>4.16</v>
      </c>
      <c r="M9" s="413">
        <v>2.08</v>
      </c>
      <c r="N9" s="413">
        <v>4.82</v>
      </c>
      <c r="O9" s="413">
        <v>2.41</v>
      </c>
      <c r="P9" s="413">
        <v>47.06</v>
      </c>
      <c r="Q9" s="413">
        <v>23.53</v>
      </c>
      <c r="R9" s="53" t="s">
        <v>2205</v>
      </c>
      <c r="S9" s="53" t="s">
        <v>194</v>
      </c>
      <c r="T9" s="412">
        <v>81.64</v>
      </c>
      <c r="U9" s="412">
        <v>83.94</v>
      </c>
      <c r="V9" s="412">
        <v>84.2</v>
      </c>
      <c r="W9" s="412">
        <v>50.62</v>
      </c>
      <c r="X9" s="412">
        <v>64.92</v>
      </c>
      <c r="Y9" s="412">
        <v>74.69</v>
      </c>
      <c r="Z9" s="413">
        <v>5.3989538400000008</v>
      </c>
      <c r="AA9" s="413">
        <v>22.389461574480006</v>
      </c>
      <c r="AB9" s="413">
        <v>29.672650304640008</v>
      </c>
      <c r="AC9" s="411">
        <v>414.7</v>
      </c>
      <c r="AD9" s="411">
        <v>549.6</v>
      </c>
    </row>
    <row r="10" spans="1:30" ht="13.5" customHeight="1">
      <c r="A10" s="410" t="s">
        <v>209</v>
      </c>
      <c r="B10" s="31" t="s">
        <v>191</v>
      </c>
      <c r="C10" s="31">
        <v>1</v>
      </c>
      <c r="D10" s="31">
        <v>6</v>
      </c>
      <c r="E10" s="31" t="s">
        <v>204</v>
      </c>
      <c r="F10" s="53">
        <v>0.75</v>
      </c>
      <c r="G10" s="411">
        <v>973</v>
      </c>
      <c r="H10" s="413">
        <v>2.3981152000000003</v>
      </c>
      <c r="I10" s="413">
        <v>1.1990576000000002</v>
      </c>
      <c r="J10" s="413">
        <v>2.4497272800000003</v>
      </c>
      <c r="K10" s="413">
        <v>1.2248636400000001</v>
      </c>
      <c r="L10" s="413">
        <v>2.6810784000000001</v>
      </c>
      <c r="M10" s="413">
        <v>1.3405392</v>
      </c>
      <c r="N10" s="413">
        <v>3.0270239999999999</v>
      </c>
      <c r="O10" s="413">
        <v>1.513512</v>
      </c>
      <c r="P10" s="413">
        <v>21.716783400000001</v>
      </c>
      <c r="Q10" s="413">
        <v>10.8583917</v>
      </c>
      <c r="R10" s="53" t="s">
        <v>193</v>
      </c>
      <c r="S10" s="53" t="s">
        <v>194</v>
      </c>
      <c r="T10" s="412">
        <v>72.858565217184335</v>
      </c>
      <c r="U10" s="412">
        <v>76.257776446507208</v>
      </c>
      <c r="V10" s="412">
        <v>77</v>
      </c>
      <c r="W10" s="412">
        <v>40.598017532029665</v>
      </c>
      <c r="X10" s="412">
        <v>53.306635198921107</v>
      </c>
      <c r="Y10" s="412">
        <v>62.029710047201611</v>
      </c>
      <c r="Z10" s="413">
        <v>4.0671153493276968</v>
      </c>
      <c r="AA10" s="413">
        <v>14.300625654932867</v>
      </c>
      <c r="AB10" s="413">
        <v>19.706800713632425</v>
      </c>
      <c r="AC10" s="411">
        <v>351.61593479999999</v>
      </c>
      <c r="AD10" s="411">
        <v>484.54</v>
      </c>
    </row>
    <row r="11" spans="1:30" ht="13.5" customHeight="1">
      <c r="A11" s="410" t="s">
        <v>211</v>
      </c>
      <c r="B11" s="31" t="s">
        <v>191</v>
      </c>
      <c r="C11" s="31">
        <v>3</v>
      </c>
      <c r="D11" s="31">
        <v>2</v>
      </c>
      <c r="E11" s="31" t="s">
        <v>212</v>
      </c>
      <c r="F11" s="53">
        <v>2</v>
      </c>
      <c r="G11" s="411">
        <v>2952</v>
      </c>
      <c r="H11" s="413">
        <v>3.42</v>
      </c>
      <c r="I11" s="413">
        <v>1.71</v>
      </c>
      <c r="J11" s="413">
        <v>4.24</v>
      </c>
      <c r="K11" s="413">
        <v>2.12</v>
      </c>
      <c r="L11" s="413">
        <v>5.22</v>
      </c>
      <c r="M11" s="413">
        <v>2.61</v>
      </c>
      <c r="N11" s="413">
        <v>6.28</v>
      </c>
      <c r="O11" s="413">
        <v>3.14</v>
      </c>
      <c r="P11" s="413">
        <v>68.16</v>
      </c>
      <c r="Q11" s="413">
        <v>34.08</v>
      </c>
      <c r="R11" s="53" t="s">
        <v>2222</v>
      </c>
      <c r="S11" s="53" t="s">
        <v>989</v>
      </c>
      <c r="T11" s="412">
        <v>81.287777031564801</v>
      </c>
      <c r="U11" s="412">
        <v>83.511999104544444</v>
      </c>
      <c r="V11" s="412">
        <v>84.2</v>
      </c>
      <c r="W11" s="412">
        <v>56.75</v>
      </c>
      <c r="X11" s="412">
        <v>67.2</v>
      </c>
      <c r="Y11" s="412">
        <v>74</v>
      </c>
      <c r="Z11" s="413">
        <v>3.5550488400000004</v>
      </c>
      <c r="AA11" s="413">
        <v>12.479549040000002</v>
      </c>
      <c r="AB11" s="413">
        <v>22.112108760000002</v>
      </c>
      <c r="AC11" s="411">
        <v>351.03734439834028</v>
      </c>
      <c r="AD11" s="411">
        <v>621.99170124481327</v>
      </c>
    </row>
    <row r="12" spans="1:30" ht="13.5" customHeight="1">
      <c r="A12" s="410" t="s">
        <v>214</v>
      </c>
      <c r="B12" s="31" t="s">
        <v>191</v>
      </c>
      <c r="C12" s="31">
        <v>5</v>
      </c>
      <c r="D12" s="31">
        <v>2</v>
      </c>
      <c r="E12" s="31" t="s">
        <v>215</v>
      </c>
      <c r="F12" s="53">
        <v>3</v>
      </c>
      <c r="G12" s="411">
        <v>2948</v>
      </c>
      <c r="H12" s="413">
        <v>5.36</v>
      </c>
      <c r="I12" s="413">
        <v>2.68</v>
      </c>
      <c r="J12" s="413">
        <v>6.38</v>
      </c>
      <c r="K12" s="413">
        <v>3.19</v>
      </c>
      <c r="L12" s="413">
        <v>7.48</v>
      </c>
      <c r="M12" s="413">
        <v>3.74</v>
      </c>
      <c r="N12" s="413">
        <v>8.86</v>
      </c>
      <c r="O12" s="413">
        <v>4.43</v>
      </c>
      <c r="P12" s="413">
        <v>94</v>
      </c>
      <c r="Q12" s="413">
        <v>47</v>
      </c>
      <c r="R12" s="53" t="s">
        <v>2205</v>
      </c>
      <c r="S12" s="53" t="s">
        <v>989</v>
      </c>
      <c r="T12" s="412">
        <v>83.163968148639682</v>
      </c>
      <c r="U12" s="412">
        <v>85.31099314310994</v>
      </c>
      <c r="V12" s="412">
        <v>85.9</v>
      </c>
      <c r="W12" s="412">
        <v>55.7</v>
      </c>
      <c r="X12" s="412">
        <v>69.010000000000005</v>
      </c>
      <c r="Y12" s="412">
        <v>77.7</v>
      </c>
      <c r="Z12" s="413">
        <v>5.3399488800000006</v>
      </c>
      <c r="AA12" s="413">
        <v>18.439050000000002</v>
      </c>
      <c r="AB12" s="413">
        <v>35.034195000000004</v>
      </c>
      <c r="AC12" s="411">
        <v>345.30386740331494</v>
      </c>
      <c r="AD12" s="411">
        <v>656.07734806629833</v>
      </c>
    </row>
    <row r="13" spans="1:30" ht="13.5" customHeight="1">
      <c r="A13" s="410" t="s">
        <v>216</v>
      </c>
      <c r="B13" s="31" t="s">
        <v>191</v>
      </c>
      <c r="C13" s="31">
        <v>3</v>
      </c>
      <c r="D13" s="31">
        <v>4</v>
      </c>
      <c r="E13" s="31" t="s">
        <v>212</v>
      </c>
      <c r="F13" s="53">
        <v>2</v>
      </c>
      <c r="G13" s="411">
        <v>1477</v>
      </c>
      <c r="H13" s="413">
        <v>4.16</v>
      </c>
      <c r="I13" s="413">
        <v>2.08</v>
      </c>
      <c r="J13" s="413">
        <v>4.88</v>
      </c>
      <c r="K13" s="413">
        <v>2.44</v>
      </c>
      <c r="L13" s="413">
        <v>5.82</v>
      </c>
      <c r="M13" s="413">
        <v>2.91</v>
      </c>
      <c r="N13" s="413">
        <v>6.56</v>
      </c>
      <c r="O13" s="413">
        <v>3.28</v>
      </c>
      <c r="P13" s="413">
        <v>68.5</v>
      </c>
      <c r="Q13" s="413">
        <v>34.25</v>
      </c>
      <c r="R13" s="53" t="s">
        <v>2205</v>
      </c>
      <c r="S13" s="53" t="s">
        <v>989</v>
      </c>
      <c r="T13" s="412">
        <v>85.3</v>
      </c>
      <c r="U13" s="412">
        <v>83.67236060329067</v>
      </c>
      <c r="V13" s="412">
        <v>85.3</v>
      </c>
      <c r="W13" s="412">
        <v>51.8</v>
      </c>
      <c r="X13" s="412">
        <v>62.15</v>
      </c>
      <c r="Y13" s="412">
        <v>72.099999999999994</v>
      </c>
      <c r="Z13" s="413">
        <v>7.1027220600000014</v>
      </c>
      <c r="AA13" s="413">
        <v>26.662866300000001</v>
      </c>
      <c r="AB13" s="413">
        <v>51.408071400000004</v>
      </c>
      <c r="AC13" s="411">
        <v>375.38940809968841</v>
      </c>
      <c r="AD13" s="411">
        <v>723.77985462097604</v>
      </c>
    </row>
    <row r="14" spans="1:30" ht="13.5" customHeight="1">
      <c r="A14" s="410" t="s">
        <v>217</v>
      </c>
      <c r="B14" s="31" t="s">
        <v>191</v>
      </c>
      <c r="C14" s="31">
        <v>5</v>
      </c>
      <c r="D14" s="31">
        <v>4</v>
      </c>
      <c r="E14" s="31" t="s">
        <v>215</v>
      </c>
      <c r="F14" s="53">
        <v>3</v>
      </c>
      <c r="G14" s="411">
        <v>1473</v>
      </c>
      <c r="H14" s="413">
        <v>6.48</v>
      </c>
      <c r="I14" s="413">
        <v>3.24</v>
      </c>
      <c r="J14" s="413">
        <v>7.46</v>
      </c>
      <c r="K14" s="413">
        <v>3.73</v>
      </c>
      <c r="L14" s="413">
        <v>8.48</v>
      </c>
      <c r="M14" s="413">
        <v>4.24</v>
      </c>
      <c r="N14" s="413">
        <v>10.1</v>
      </c>
      <c r="O14" s="413">
        <v>5.05</v>
      </c>
      <c r="P14" s="413">
        <v>102</v>
      </c>
      <c r="Q14" s="413">
        <v>51</v>
      </c>
      <c r="R14" s="53" t="s">
        <v>2205</v>
      </c>
      <c r="S14" s="53" t="s">
        <v>989</v>
      </c>
      <c r="T14" s="412">
        <v>83.943028685790537</v>
      </c>
      <c r="U14" s="412">
        <v>86.275850567044699</v>
      </c>
      <c r="V14" s="412">
        <v>86.7</v>
      </c>
      <c r="W14" s="412">
        <v>47.95</v>
      </c>
      <c r="X14" s="412">
        <v>61.4</v>
      </c>
      <c r="Y14" s="412">
        <v>68.52</v>
      </c>
      <c r="Z14" s="413">
        <v>10.694649</v>
      </c>
      <c r="AA14" s="413">
        <v>43.331767500000005</v>
      </c>
      <c r="AB14" s="413">
        <v>59.196726120000008</v>
      </c>
      <c r="AC14" s="411">
        <v>405.17241379310349</v>
      </c>
      <c r="AD14" s="411">
        <v>553.51724137931046</v>
      </c>
    </row>
    <row r="15" spans="1:30" ht="13.5" customHeight="1">
      <c r="A15" s="410" t="s">
        <v>218</v>
      </c>
      <c r="B15" s="31" t="s">
        <v>191</v>
      </c>
      <c r="C15" s="31">
        <v>1.5</v>
      </c>
      <c r="D15" s="31">
        <v>6</v>
      </c>
      <c r="E15" s="31" t="s">
        <v>212</v>
      </c>
      <c r="F15" s="53">
        <v>1</v>
      </c>
      <c r="G15" s="411">
        <v>978</v>
      </c>
      <c r="H15" s="413">
        <v>3.16</v>
      </c>
      <c r="I15" s="413">
        <v>1.58</v>
      </c>
      <c r="J15" s="413">
        <v>3.54</v>
      </c>
      <c r="K15" s="413">
        <v>1.77</v>
      </c>
      <c r="L15" s="413">
        <v>3.98</v>
      </c>
      <c r="M15" s="413">
        <v>1.99</v>
      </c>
      <c r="N15" s="413">
        <v>4.34</v>
      </c>
      <c r="O15" s="413">
        <v>2.17</v>
      </c>
      <c r="P15" s="413">
        <v>30</v>
      </c>
      <c r="Q15" s="413">
        <v>15</v>
      </c>
      <c r="R15" s="53" t="s">
        <v>202</v>
      </c>
      <c r="S15" s="53" t="s">
        <v>194</v>
      </c>
      <c r="T15" s="412">
        <v>74.3</v>
      </c>
      <c r="U15" s="412">
        <v>77.400000000000006</v>
      </c>
      <c r="V15" s="412">
        <v>78.900000000000006</v>
      </c>
      <c r="W15" s="412">
        <v>36.1</v>
      </c>
      <c r="X15" s="412">
        <v>46.1</v>
      </c>
      <c r="Y15" s="412">
        <v>55.4</v>
      </c>
      <c r="Z15" s="413">
        <v>5.4</v>
      </c>
      <c r="AA15" s="413">
        <v>17.8</v>
      </c>
      <c r="AB15" s="413">
        <v>30.4</v>
      </c>
      <c r="AC15" s="411">
        <v>331</v>
      </c>
      <c r="AD15" s="411">
        <v>567</v>
      </c>
    </row>
    <row r="16" spans="1:30" ht="13.5" customHeight="1">
      <c r="A16" s="410" t="s">
        <v>219</v>
      </c>
      <c r="B16" s="31" t="s">
        <v>191</v>
      </c>
      <c r="C16" s="31">
        <v>2</v>
      </c>
      <c r="D16" s="31">
        <v>6</v>
      </c>
      <c r="E16" s="31" t="s">
        <v>215</v>
      </c>
      <c r="F16" s="53">
        <v>1.5</v>
      </c>
      <c r="G16" s="411">
        <v>971</v>
      </c>
      <c r="H16" s="413">
        <v>4.12</v>
      </c>
      <c r="I16" s="413">
        <v>2.06</v>
      </c>
      <c r="J16" s="413">
        <v>4.7</v>
      </c>
      <c r="K16" s="413">
        <v>2.35</v>
      </c>
      <c r="L16" s="413">
        <v>5.24</v>
      </c>
      <c r="M16" s="413">
        <v>2.62</v>
      </c>
      <c r="N16" s="413">
        <v>5.94</v>
      </c>
      <c r="O16" s="413">
        <v>2.97</v>
      </c>
      <c r="P16" s="413">
        <v>37.6</v>
      </c>
      <c r="Q16" s="413">
        <v>18.8</v>
      </c>
      <c r="R16" s="53" t="s">
        <v>193</v>
      </c>
      <c r="S16" s="53" t="s">
        <v>194</v>
      </c>
      <c r="T16" s="412">
        <v>78.099999999999994</v>
      </c>
      <c r="U16" s="412">
        <v>80.5</v>
      </c>
      <c r="V16" s="412">
        <v>81.099999999999994</v>
      </c>
      <c r="W16" s="412">
        <v>39.200000000000003</v>
      </c>
      <c r="X16" s="412">
        <v>51.1</v>
      </c>
      <c r="Y16" s="412">
        <v>59.6</v>
      </c>
      <c r="Z16" s="413">
        <v>8.1</v>
      </c>
      <c r="AA16" s="413">
        <v>23.3</v>
      </c>
      <c r="AB16" s="413">
        <v>33.5</v>
      </c>
      <c r="AC16" s="411">
        <v>287</v>
      </c>
      <c r="AD16" s="411">
        <v>414</v>
      </c>
    </row>
    <row r="17" spans="1:30" ht="13.5" customHeight="1" outlineLevel="1">
      <c r="A17" s="410" t="s">
        <v>220</v>
      </c>
      <c r="B17" s="31" t="s">
        <v>191</v>
      </c>
      <c r="C17" s="31">
        <v>7.5</v>
      </c>
      <c r="D17" s="31">
        <v>2</v>
      </c>
      <c r="E17" s="31" t="s">
        <v>221</v>
      </c>
      <c r="F17" s="53">
        <v>5</v>
      </c>
      <c r="G17" s="411">
        <v>2956</v>
      </c>
      <c r="H17" s="413">
        <v>5.7</v>
      </c>
      <c r="I17" s="413">
        <v>2.85</v>
      </c>
      <c r="J17" s="413">
        <v>8.74</v>
      </c>
      <c r="K17" s="413">
        <v>4.37</v>
      </c>
      <c r="L17" s="413">
        <v>10.88</v>
      </c>
      <c r="M17" s="413">
        <v>5.44</v>
      </c>
      <c r="N17" s="413">
        <v>11.1</v>
      </c>
      <c r="O17" s="413">
        <v>5.55</v>
      </c>
      <c r="P17" s="413">
        <v>134</v>
      </c>
      <c r="Q17" s="413">
        <v>67</v>
      </c>
      <c r="R17" s="53" t="s">
        <v>193</v>
      </c>
      <c r="S17" s="53" t="s">
        <v>989</v>
      </c>
      <c r="T17" s="412">
        <v>87.251361909929471</v>
      </c>
      <c r="U17" s="412">
        <v>87.9</v>
      </c>
      <c r="V17" s="412">
        <v>87.9</v>
      </c>
      <c r="W17" s="412">
        <v>72.599999999999994</v>
      </c>
      <c r="X17" s="412">
        <v>83.12</v>
      </c>
      <c r="Y17" s="412">
        <v>88.1</v>
      </c>
      <c r="Z17" s="413">
        <v>8.93</v>
      </c>
      <c r="AA17" s="413">
        <v>26.343499999999999</v>
      </c>
      <c r="AB17" s="413">
        <v>39.113399999999999</v>
      </c>
      <c r="AC17" s="411">
        <v>295</v>
      </c>
      <c r="AD17" s="411">
        <v>438</v>
      </c>
    </row>
    <row r="18" spans="1:30" ht="13.5" customHeight="1" outlineLevel="1">
      <c r="A18" s="410" t="s">
        <v>223</v>
      </c>
      <c r="B18" s="31" t="s">
        <v>191</v>
      </c>
      <c r="C18" s="31">
        <v>10</v>
      </c>
      <c r="D18" s="31">
        <v>2</v>
      </c>
      <c r="E18" s="31" t="s">
        <v>224</v>
      </c>
      <c r="F18" s="53">
        <v>7.5</v>
      </c>
      <c r="G18" s="411">
        <v>2938</v>
      </c>
      <c r="H18" s="413">
        <v>8.98</v>
      </c>
      <c r="I18" s="413">
        <v>4.49</v>
      </c>
      <c r="J18" s="413">
        <v>12.5</v>
      </c>
      <c r="K18" s="413">
        <v>6.25</v>
      </c>
      <c r="L18" s="413">
        <v>15.86</v>
      </c>
      <c r="M18" s="413">
        <v>7.93</v>
      </c>
      <c r="N18" s="413">
        <v>19.78</v>
      </c>
      <c r="O18" s="413">
        <v>9.89</v>
      </c>
      <c r="P18" s="413">
        <v>176</v>
      </c>
      <c r="Q18" s="413">
        <v>88</v>
      </c>
      <c r="R18" s="53" t="s">
        <v>210</v>
      </c>
      <c r="S18" s="53" t="s">
        <v>989</v>
      </c>
      <c r="T18" s="412">
        <v>89.53938471572998</v>
      </c>
      <c r="U18" s="412">
        <v>89.529688009566257</v>
      </c>
      <c r="V18" s="412">
        <v>89.2</v>
      </c>
      <c r="W18" s="412">
        <v>75.400000000000006</v>
      </c>
      <c r="X18" s="412">
        <v>84.85</v>
      </c>
      <c r="Y18" s="412">
        <v>89</v>
      </c>
      <c r="Z18" s="413">
        <v>13.48</v>
      </c>
      <c r="AA18" s="413">
        <v>34.643599999999999</v>
      </c>
      <c r="AB18" s="413">
        <v>58.503200000000007</v>
      </c>
      <c r="AC18" s="411">
        <v>257</v>
      </c>
      <c r="AD18" s="411">
        <v>434</v>
      </c>
    </row>
    <row r="19" spans="1:30" ht="13.5" customHeight="1" outlineLevel="1">
      <c r="A19" s="410" t="s">
        <v>225</v>
      </c>
      <c r="B19" s="31" t="s">
        <v>191</v>
      </c>
      <c r="C19" s="31">
        <v>7.5</v>
      </c>
      <c r="D19" s="31">
        <v>4</v>
      </c>
      <c r="E19" s="31" t="s">
        <v>221</v>
      </c>
      <c r="F19" s="53">
        <v>5</v>
      </c>
      <c r="G19" s="411">
        <v>1475</v>
      </c>
      <c r="H19" s="413">
        <v>10.18</v>
      </c>
      <c r="I19" s="413">
        <v>5.09</v>
      </c>
      <c r="J19" s="413">
        <v>11.32</v>
      </c>
      <c r="K19" s="413">
        <v>5.66</v>
      </c>
      <c r="L19" s="413">
        <v>12.5</v>
      </c>
      <c r="M19" s="413">
        <v>6.25</v>
      </c>
      <c r="N19" s="413">
        <v>14.74</v>
      </c>
      <c r="O19" s="413">
        <v>7.37</v>
      </c>
      <c r="P19" s="413">
        <v>138</v>
      </c>
      <c r="Q19" s="413">
        <v>69</v>
      </c>
      <c r="R19" s="53" t="s">
        <v>193</v>
      </c>
      <c r="S19" s="53" t="s">
        <v>989</v>
      </c>
      <c r="T19" s="412">
        <v>86.069393511988721</v>
      </c>
      <c r="U19" s="412">
        <v>88.045133991537384</v>
      </c>
      <c r="V19" s="412">
        <v>88.4</v>
      </c>
      <c r="W19" s="412">
        <v>51.07</v>
      </c>
      <c r="X19" s="412">
        <v>67.78</v>
      </c>
      <c r="Y19" s="412">
        <v>76.28</v>
      </c>
      <c r="Z19" s="413">
        <v>17.8</v>
      </c>
      <c r="AA19" s="413">
        <v>56.07</v>
      </c>
      <c r="AB19" s="413">
        <v>65.682000000000002</v>
      </c>
      <c r="AC19" s="411">
        <v>315</v>
      </c>
      <c r="AD19" s="411">
        <v>369</v>
      </c>
    </row>
    <row r="20" spans="1:30" ht="13.5" customHeight="1" outlineLevel="1">
      <c r="A20" s="410" t="s">
        <v>226</v>
      </c>
      <c r="B20" s="31" t="s">
        <v>191</v>
      </c>
      <c r="C20" s="31">
        <v>10</v>
      </c>
      <c r="D20" s="31">
        <v>4</v>
      </c>
      <c r="E20" s="31" t="s">
        <v>224</v>
      </c>
      <c r="F20" s="53">
        <v>7.5</v>
      </c>
      <c r="G20" s="411">
        <v>1469</v>
      </c>
      <c r="H20" s="413">
        <v>17.059999999999999</v>
      </c>
      <c r="I20" s="413">
        <v>8.5299999999999994</v>
      </c>
      <c r="J20" s="413">
        <v>17.32</v>
      </c>
      <c r="K20" s="413">
        <v>8.66</v>
      </c>
      <c r="L20" s="413">
        <v>23.7</v>
      </c>
      <c r="M20" s="413">
        <v>11.85</v>
      </c>
      <c r="N20" s="413">
        <v>26.44</v>
      </c>
      <c r="O20" s="413">
        <v>13.22</v>
      </c>
      <c r="P20" s="413">
        <v>172</v>
      </c>
      <c r="Q20" s="413">
        <v>86</v>
      </c>
      <c r="R20" s="53" t="s">
        <v>210</v>
      </c>
      <c r="S20" s="53" t="s">
        <v>989</v>
      </c>
      <c r="T20" s="412">
        <v>88.72913629335099</v>
      </c>
      <c r="U20" s="412">
        <v>89.016125469405779</v>
      </c>
      <c r="V20" s="412">
        <v>89.6</v>
      </c>
      <c r="W20" s="412">
        <v>50.1</v>
      </c>
      <c r="X20" s="412">
        <v>54.7</v>
      </c>
      <c r="Y20" s="412">
        <v>65</v>
      </c>
      <c r="Z20" s="413">
        <v>26.82</v>
      </c>
      <c r="AA20" s="413">
        <v>68.659199999999998</v>
      </c>
      <c r="AB20" s="413">
        <v>146.16899999999998</v>
      </c>
      <c r="AC20" s="411">
        <v>256</v>
      </c>
      <c r="AD20" s="411">
        <v>545</v>
      </c>
    </row>
    <row r="21" spans="1:30" ht="13.5" customHeight="1" outlineLevel="1">
      <c r="A21" s="410" t="s">
        <v>227</v>
      </c>
      <c r="B21" s="31" t="s">
        <v>191</v>
      </c>
      <c r="C21" s="31">
        <v>3</v>
      </c>
      <c r="D21" s="31">
        <v>6</v>
      </c>
      <c r="E21" s="31" t="s">
        <v>221</v>
      </c>
      <c r="F21" s="53">
        <v>2</v>
      </c>
      <c r="G21" s="411">
        <v>984</v>
      </c>
      <c r="H21" s="413">
        <v>5.54</v>
      </c>
      <c r="I21" s="413">
        <v>2.77</v>
      </c>
      <c r="J21" s="413">
        <v>6.14</v>
      </c>
      <c r="K21" s="413">
        <v>3.07</v>
      </c>
      <c r="L21" s="413">
        <v>6.74</v>
      </c>
      <c r="M21" s="413">
        <v>3.37</v>
      </c>
      <c r="N21" s="413">
        <v>7.54</v>
      </c>
      <c r="O21" s="413">
        <v>3.77</v>
      </c>
      <c r="P21" s="413">
        <v>65.599999999999994</v>
      </c>
      <c r="Q21" s="413">
        <v>32.799999999999997</v>
      </c>
      <c r="R21" s="53" t="s">
        <v>2205</v>
      </c>
      <c r="S21" s="53" t="s">
        <v>194</v>
      </c>
      <c r="T21" s="412">
        <v>78.599999999999994</v>
      </c>
      <c r="U21" s="412">
        <v>81.400000000000006</v>
      </c>
      <c r="V21" s="412">
        <v>82.5</v>
      </c>
      <c r="W21" s="412">
        <v>39.700000000000003</v>
      </c>
      <c r="X21" s="412">
        <v>52.3</v>
      </c>
      <c r="Y21" s="412">
        <v>61.7</v>
      </c>
      <c r="Z21" s="413">
        <v>10.7</v>
      </c>
      <c r="AA21" s="413">
        <v>42</v>
      </c>
      <c r="AB21" s="413">
        <v>77.400000000000006</v>
      </c>
      <c r="AC21" s="411">
        <v>393</v>
      </c>
      <c r="AD21" s="411">
        <v>724</v>
      </c>
    </row>
    <row r="22" spans="1:30" ht="13.5" customHeight="1" outlineLevel="1">
      <c r="A22" s="410" t="s">
        <v>228</v>
      </c>
      <c r="B22" s="31" t="s">
        <v>191</v>
      </c>
      <c r="C22" s="31">
        <v>5</v>
      </c>
      <c r="D22" s="31">
        <v>6</v>
      </c>
      <c r="E22" s="31" t="s">
        <v>224</v>
      </c>
      <c r="F22" s="53">
        <v>3</v>
      </c>
      <c r="G22" s="411">
        <v>980</v>
      </c>
      <c r="H22" s="413">
        <v>7.74</v>
      </c>
      <c r="I22" s="413">
        <v>3.87</v>
      </c>
      <c r="J22" s="413">
        <v>8.6</v>
      </c>
      <c r="K22" s="413">
        <v>4.3</v>
      </c>
      <c r="L22" s="413">
        <v>9.64</v>
      </c>
      <c r="M22" s="413">
        <v>4.82</v>
      </c>
      <c r="N22" s="413">
        <v>10.86</v>
      </c>
      <c r="O22" s="413">
        <v>5.43</v>
      </c>
      <c r="P22" s="413">
        <v>90.8</v>
      </c>
      <c r="Q22" s="413">
        <v>45.4</v>
      </c>
      <c r="R22" s="53" t="s">
        <v>202</v>
      </c>
      <c r="S22" s="53" t="s">
        <v>194</v>
      </c>
      <c r="T22" s="412">
        <v>80.599999999999994</v>
      </c>
      <c r="U22" s="412">
        <v>83.4</v>
      </c>
      <c r="V22" s="412">
        <v>84.4</v>
      </c>
      <c r="W22" s="412">
        <v>42.7</v>
      </c>
      <c r="X22" s="412">
        <v>55.6</v>
      </c>
      <c r="Y22" s="412">
        <v>65</v>
      </c>
      <c r="Z22" s="413">
        <v>16.100000000000001</v>
      </c>
      <c r="AA22" s="413">
        <v>61</v>
      </c>
      <c r="AB22" s="413">
        <v>118.9</v>
      </c>
      <c r="AC22" s="411">
        <v>378</v>
      </c>
      <c r="AD22" s="411">
        <v>737</v>
      </c>
    </row>
    <row r="23" spans="1:30" ht="13.5" customHeight="1" outlineLevel="1">
      <c r="A23" s="410" t="s">
        <v>229</v>
      </c>
      <c r="B23" s="31" t="s">
        <v>191</v>
      </c>
      <c r="C23" s="31">
        <v>15</v>
      </c>
      <c r="D23" s="31">
        <v>2</v>
      </c>
      <c r="E23" s="31" t="s">
        <v>230</v>
      </c>
      <c r="F23" s="53">
        <v>10</v>
      </c>
      <c r="G23" s="411">
        <v>2963</v>
      </c>
      <c r="H23" s="413">
        <v>10</v>
      </c>
      <c r="I23" s="413">
        <v>5</v>
      </c>
      <c r="J23" s="413">
        <v>15.6</v>
      </c>
      <c r="K23" s="413">
        <v>7.8</v>
      </c>
      <c r="L23" s="413">
        <v>20.399999999999999</v>
      </c>
      <c r="M23" s="413">
        <v>10.199999999999999</v>
      </c>
      <c r="N23" s="413">
        <v>25.4</v>
      </c>
      <c r="O23" s="413">
        <v>12.7</v>
      </c>
      <c r="P23" s="413">
        <v>251.54</v>
      </c>
      <c r="Q23" s="413">
        <v>125.77</v>
      </c>
      <c r="R23" s="53" t="s">
        <v>193</v>
      </c>
      <c r="S23" s="53" t="s">
        <v>989</v>
      </c>
      <c r="T23" s="412">
        <v>87</v>
      </c>
      <c r="U23" s="412">
        <v>89.2</v>
      </c>
      <c r="V23" s="412">
        <v>90.1</v>
      </c>
      <c r="W23" s="412">
        <v>74.3</v>
      </c>
      <c r="X23" s="412">
        <v>83.8</v>
      </c>
      <c r="Y23" s="412">
        <v>88.3</v>
      </c>
      <c r="Z23" s="413">
        <v>17.7</v>
      </c>
      <c r="AA23" s="413">
        <v>88.91</v>
      </c>
      <c r="AB23" s="413">
        <v>128.19</v>
      </c>
      <c r="AC23" s="411">
        <v>502</v>
      </c>
      <c r="AD23" s="411">
        <v>724</v>
      </c>
    </row>
    <row r="24" spans="1:30" ht="13.5" customHeight="1" outlineLevel="1">
      <c r="A24" s="410" t="s">
        <v>232</v>
      </c>
      <c r="B24" s="31" t="s">
        <v>191</v>
      </c>
      <c r="C24" s="31">
        <v>20</v>
      </c>
      <c r="D24" s="31">
        <v>2</v>
      </c>
      <c r="E24" s="31" t="s">
        <v>233</v>
      </c>
      <c r="F24" s="53">
        <v>15</v>
      </c>
      <c r="G24" s="411">
        <v>2941</v>
      </c>
      <c r="H24" s="413">
        <v>10.4</v>
      </c>
      <c r="I24" s="413">
        <v>5.2</v>
      </c>
      <c r="J24" s="413">
        <v>20.2</v>
      </c>
      <c r="K24" s="413">
        <v>10.1</v>
      </c>
      <c r="L24" s="413">
        <v>28</v>
      </c>
      <c r="M24" s="413">
        <v>14</v>
      </c>
      <c r="N24" s="413">
        <v>36.4</v>
      </c>
      <c r="O24" s="413">
        <v>18.2</v>
      </c>
      <c r="P24" s="413">
        <v>280</v>
      </c>
      <c r="Q24" s="413">
        <v>140</v>
      </c>
      <c r="R24" s="53" t="s">
        <v>222</v>
      </c>
      <c r="S24" s="53" t="s">
        <v>989</v>
      </c>
      <c r="T24" s="412">
        <v>91.4</v>
      </c>
      <c r="U24" s="412">
        <v>91.7</v>
      </c>
      <c r="V24" s="412">
        <v>91.2</v>
      </c>
      <c r="W24" s="412">
        <v>82.6</v>
      </c>
      <c r="X24" s="412">
        <v>89.1</v>
      </c>
      <c r="Y24" s="412">
        <v>91.7</v>
      </c>
      <c r="Z24" s="413">
        <v>26.77</v>
      </c>
      <c r="AA24" s="413">
        <v>65.81</v>
      </c>
      <c r="AB24" s="413">
        <v>95.35</v>
      </c>
      <c r="AC24" s="411">
        <v>246</v>
      </c>
      <c r="AD24" s="411">
        <v>356</v>
      </c>
    </row>
    <row r="25" spans="1:30" ht="13.5" customHeight="1" outlineLevel="1">
      <c r="A25" s="410" t="s">
        <v>234</v>
      </c>
      <c r="B25" s="31" t="s">
        <v>191</v>
      </c>
      <c r="C25" s="31">
        <v>15</v>
      </c>
      <c r="D25" s="31">
        <v>4</v>
      </c>
      <c r="E25" s="31" t="s">
        <v>230</v>
      </c>
      <c r="F25" s="53">
        <v>10</v>
      </c>
      <c r="G25" s="411">
        <v>1480.61</v>
      </c>
      <c r="H25" s="413">
        <v>24.06</v>
      </c>
      <c r="I25" s="413">
        <v>12.03</v>
      </c>
      <c r="J25" s="413">
        <v>26.819611362866073</v>
      </c>
      <c r="K25" s="413">
        <v>13.409805681433037</v>
      </c>
      <c r="L25" s="413">
        <v>29.868560059249589</v>
      </c>
      <c r="M25" s="413">
        <v>14.934280029624794</v>
      </c>
      <c r="N25" s="413">
        <v>33.804889346371588</v>
      </c>
      <c r="O25" s="413">
        <v>16.902444673185794</v>
      </c>
      <c r="P25" s="413">
        <v>240</v>
      </c>
      <c r="Q25" s="413">
        <v>120</v>
      </c>
      <c r="R25" s="53" t="s">
        <v>210</v>
      </c>
      <c r="S25" s="53" t="s">
        <v>989</v>
      </c>
      <c r="T25" s="412">
        <v>87.35</v>
      </c>
      <c r="U25" s="412">
        <v>89.61</v>
      </c>
      <c r="V25" s="412">
        <v>90.4</v>
      </c>
      <c r="W25" s="412">
        <v>43.47</v>
      </c>
      <c r="X25" s="412">
        <v>57.08</v>
      </c>
      <c r="Y25" s="412">
        <v>66.670735524256656</v>
      </c>
      <c r="Z25" s="413">
        <v>35.491483440000003</v>
      </c>
      <c r="AA25" s="413">
        <v>102.925301976</v>
      </c>
      <c r="AB25" s="413">
        <v>145.51508210399999</v>
      </c>
      <c r="AC25" s="411">
        <v>290</v>
      </c>
      <c r="AD25" s="411">
        <v>410</v>
      </c>
    </row>
    <row r="26" spans="1:30" ht="13.5" customHeight="1" outlineLevel="1">
      <c r="A26" s="410" t="s">
        <v>235</v>
      </c>
      <c r="B26" s="31" t="s">
        <v>191</v>
      </c>
      <c r="C26" s="31">
        <v>20</v>
      </c>
      <c r="D26" s="31">
        <v>4</v>
      </c>
      <c r="E26" s="31" t="s">
        <v>233</v>
      </c>
      <c r="F26" s="53">
        <v>15</v>
      </c>
      <c r="G26" s="411">
        <v>1477</v>
      </c>
      <c r="H26" s="413">
        <v>30.2</v>
      </c>
      <c r="I26" s="413">
        <v>15.1</v>
      </c>
      <c r="J26" s="413">
        <v>34.799999999999997</v>
      </c>
      <c r="K26" s="413">
        <v>17.399999999999999</v>
      </c>
      <c r="L26" s="413">
        <v>39.799999999999997</v>
      </c>
      <c r="M26" s="413">
        <v>19.899999999999999</v>
      </c>
      <c r="N26" s="413">
        <v>46.2</v>
      </c>
      <c r="O26" s="413">
        <v>23.1</v>
      </c>
      <c r="P26" s="413">
        <v>352.8</v>
      </c>
      <c r="Q26" s="413">
        <v>176.4</v>
      </c>
      <c r="R26" s="53" t="s">
        <v>210</v>
      </c>
      <c r="S26" s="53" t="s">
        <v>989</v>
      </c>
      <c r="T26" s="412">
        <v>89.81837837837837</v>
      </c>
      <c r="U26" s="412">
        <v>91.302162162162162</v>
      </c>
      <c r="V26" s="412">
        <v>91.5</v>
      </c>
      <c r="W26" s="412">
        <v>49.3</v>
      </c>
      <c r="X26" s="412">
        <v>63.6</v>
      </c>
      <c r="Y26" s="412">
        <v>72.900000000000006</v>
      </c>
      <c r="Z26" s="413">
        <v>53.399488800000007</v>
      </c>
      <c r="AA26" s="413">
        <v>175.39224360000003</v>
      </c>
      <c r="AB26" s="413">
        <v>202.16574420000003</v>
      </c>
      <c r="AC26" s="411">
        <v>328.45303867403317</v>
      </c>
      <c r="AD26" s="411">
        <v>378.59116022099448</v>
      </c>
    </row>
    <row r="27" spans="1:30" ht="13.5" customHeight="1" outlineLevel="1">
      <c r="A27" s="410" t="s">
        <v>236</v>
      </c>
      <c r="B27" s="31" t="s">
        <v>191</v>
      </c>
      <c r="C27" s="31">
        <v>7.5</v>
      </c>
      <c r="D27" s="31">
        <v>6</v>
      </c>
      <c r="E27" s="31" t="s">
        <v>230</v>
      </c>
      <c r="F27" s="53">
        <v>5</v>
      </c>
      <c r="G27" s="411">
        <v>985</v>
      </c>
      <c r="H27" s="413">
        <v>12.8</v>
      </c>
      <c r="I27" s="413">
        <v>6.4</v>
      </c>
      <c r="J27" s="413">
        <v>14.1</v>
      </c>
      <c r="K27" s="413">
        <v>7.05</v>
      </c>
      <c r="L27" s="413">
        <v>15.7</v>
      </c>
      <c r="M27" s="413">
        <v>7.85</v>
      </c>
      <c r="N27" s="413">
        <v>17.84</v>
      </c>
      <c r="O27" s="413">
        <v>8.92</v>
      </c>
      <c r="P27" s="413">
        <v>135.74</v>
      </c>
      <c r="Q27" s="413">
        <v>67.87</v>
      </c>
      <c r="R27" s="53" t="s">
        <v>210</v>
      </c>
      <c r="S27" s="53" t="s">
        <v>194</v>
      </c>
      <c r="T27" s="412">
        <v>83.877927336397462</v>
      </c>
      <c r="U27" s="412">
        <v>85.922576056029769</v>
      </c>
      <c r="V27" s="412">
        <v>86.5</v>
      </c>
      <c r="W27" s="412">
        <v>41.39</v>
      </c>
      <c r="X27" s="412">
        <v>54.41</v>
      </c>
      <c r="Y27" s="412">
        <v>63.48</v>
      </c>
      <c r="Z27" s="413">
        <v>26.662866300000001</v>
      </c>
      <c r="AA27" s="413">
        <v>76.292325744831004</v>
      </c>
      <c r="AB27" s="413">
        <v>116.68203550206</v>
      </c>
      <c r="AC27" s="411">
        <v>286.137</v>
      </c>
      <c r="AD27" s="411">
        <v>437.62</v>
      </c>
    </row>
    <row r="28" spans="1:30" ht="13.5" customHeight="1" outlineLevel="1">
      <c r="A28" s="410" t="s">
        <v>237</v>
      </c>
      <c r="B28" s="31" t="s">
        <v>191</v>
      </c>
      <c r="C28" s="31">
        <v>10</v>
      </c>
      <c r="D28" s="31">
        <v>6</v>
      </c>
      <c r="E28" s="31" t="s">
        <v>233</v>
      </c>
      <c r="F28" s="53">
        <v>7.5</v>
      </c>
      <c r="G28" s="411">
        <v>983</v>
      </c>
      <c r="H28" s="413">
        <v>16.14</v>
      </c>
      <c r="I28" s="413">
        <v>8.07</v>
      </c>
      <c r="J28" s="413">
        <v>19.64</v>
      </c>
      <c r="K28" s="413">
        <v>9.82</v>
      </c>
      <c r="L28" s="413">
        <v>22.26</v>
      </c>
      <c r="M28" s="413">
        <v>11.13</v>
      </c>
      <c r="N28" s="413">
        <v>25.64</v>
      </c>
      <c r="O28" s="413">
        <v>12.82</v>
      </c>
      <c r="P28" s="413">
        <v>179.2</v>
      </c>
      <c r="Q28" s="413">
        <v>89.6</v>
      </c>
      <c r="R28" s="53" t="s">
        <v>213</v>
      </c>
      <c r="S28" s="53" t="s">
        <v>194</v>
      </c>
      <c r="T28" s="412">
        <v>86.197555335315499</v>
      </c>
      <c r="U28" s="412">
        <v>87.815879308446213</v>
      </c>
      <c r="V28" s="412">
        <v>88</v>
      </c>
      <c r="W28" s="412">
        <v>44.43</v>
      </c>
      <c r="X28" s="412">
        <v>57.66</v>
      </c>
      <c r="Y28" s="412">
        <v>66.650000000000006</v>
      </c>
      <c r="Z28" s="413">
        <v>40.064367840000003</v>
      </c>
      <c r="AA28" s="413">
        <v>107.25231270768001</v>
      </c>
      <c r="AB28" s="413">
        <v>157.58918446185601</v>
      </c>
      <c r="AC28" s="411">
        <v>267.7</v>
      </c>
      <c r="AD28" s="411">
        <v>393.34</v>
      </c>
    </row>
    <row r="29" spans="1:30" ht="13.5" customHeight="1" outlineLevel="1">
      <c r="A29" s="410" t="s">
        <v>265</v>
      </c>
      <c r="B29" s="31" t="s">
        <v>266</v>
      </c>
      <c r="C29" s="31">
        <v>1</v>
      </c>
      <c r="D29" s="31">
        <v>2</v>
      </c>
      <c r="E29" s="31" t="s">
        <v>192</v>
      </c>
      <c r="F29" s="53">
        <v>0.75</v>
      </c>
      <c r="G29" s="411">
        <v>2942.85</v>
      </c>
      <c r="H29" s="413">
        <v>1.44</v>
      </c>
      <c r="I29" s="413">
        <v>0.72</v>
      </c>
      <c r="J29" s="413">
        <v>1.7</v>
      </c>
      <c r="K29" s="413">
        <v>0.85</v>
      </c>
      <c r="L29" s="413">
        <v>1.98</v>
      </c>
      <c r="M29" s="413">
        <v>0.99</v>
      </c>
      <c r="N29" s="413">
        <v>2.34</v>
      </c>
      <c r="O29" s="413">
        <v>1.17</v>
      </c>
      <c r="P29" s="413">
        <v>24.94</v>
      </c>
      <c r="Q29" s="413">
        <v>12.47</v>
      </c>
      <c r="R29" s="53" t="s">
        <v>2205</v>
      </c>
      <c r="S29" s="53" t="s">
        <v>194</v>
      </c>
      <c r="T29" s="412">
        <v>73.14</v>
      </c>
      <c r="U29" s="412">
        <v>76.69</v>
      </c>
      <c r="V29" s="412">
        <v>77.8</v>
      </c>
      <c r="W29" s="412">
        <v>57.9</v>
      </c>
      <c r="X29" s="412">
        <v>71.2</v>
      </c>
      <c r="Y29" s="412">
        <v>79.75</v>
      </c>
      <c r="Z29" s="413">
        <v>1.339043811</v>
      </c>
      <c r="AA29" s="413">
        <v>4.0885024681262996</v>
      </c>
      <c r="AB29" s="413">
        <v>6.3362214092708999</v>
      </c>
      <c r="AC29" s="411">
        <v>305.33</v>
      </c>
      <c r="AD29" s="411">
        <v>473.19</v>
      </c>
    </row>
    <row r="30" spans="1:30" ht="13.5" customHeight="1" outlineLevel="1">
      <c r="A30" s="410" t="s">
        <v>267</v>
      </c>
      <c r="B30" s="31" t="s">
        <v>266</v>
      </c>
      <c r="C30" s="31">
        <v>1.5</v>
      </c>
      <c r="D30" s="31">
        <v>2</v>
      </c>
      <c r="E30" s="31" t="s">
        <v>192</v>
      </c>
      <c r="F30" s="53">
        <v>1</v>
      </c>
      <c r="G30" s="411">
        <v>2952.8</v>
      </c>
      <c r="H30" s="413">
        <v>2.38</v>
      </c>
      <c r="I30" s="413">
        <v>1.19</v>
      </c>
      <c r="J30" s="413">
        <v>2.68</v>
      </c>
      <c r="K30" s="413">
        <v>1.34</v>
      </c>
      <c r="L30" s="413">
        <v>2.98</v>
      </c>
      <c r="M30" s="413">
        <v>1.49</v>
      </c>
      <c r="N30" s="413">
        <v>3.38</v>
      </c>
      <c r="O30" s="413">
        <v>1.69</v>
      </c>
      <c r="P30" s="413">
        <v>36.46</v>
      </c>
      <c r="Q30" s="413">
        <v>18.23</v>
      </c>
      <c r="R30" s="53" t="s">
        <v>2222</v>
      </c>
      <c r="S30" s="53" t="s">
        <v>194</v>
      </c>
      <c r="T30" s="412">
        <v>75.08</v>
      </c>
      <c r="U30" s="412">
        <v>79.08</v>
      </c>
      <c r="V30" s="412">
        <v>80.7</v>
      </c>
      <c r="W30" s="412">
        <v>48.63</v>
      </c>
      <c r="X30" s="412">
        <v>62.17</v>
      </c>
      <c r="Y30" s="412">
        <v>71.84</v>
      </c>
      <c r="Z30" s="413">
        <v>1.7798846183999999</v>
      </c>
      <c r="AA30" s="413">
        <v>6.5962523957904002</v>
      </c>
      <c r="AB30" s="413">
        <v>11.773936750716</v>
      </c>
      <c r="AC30" s="411">
        <v>370.6</v>
      </c>
      <c r="AD30" s="411">
        <v>661.5</v>
      </c>
    </row>
    <row r="31" spans="1:30" ht="13.5" customHeight="1" outlineLevel="1">
      <c r="A31" s="410" t="s">
        <v>268</v>
      </c>
      <c r="B31" s="31" t="s">
        <v>266</v>
      </c>
      <c r="C31" s="31">
        <v>2</v>
      </c>
      <c r="D31" s="31">
        <v>2</v>
      </c>
      <c r="E31" s="31" t="s">
        <v>204</v>
      </c>
      <c r="F31" s="53">
        <v>1.5</v>
      </c>
      <c r="G31" s="411">
        <v>2938.36</v>
      </c>
      <c r="H31" s="413">
        <v>2.68</v>
      </c>
      <c r="I31" s="413">
        <v>1.34</v>
      </c>
      <c r="J31" s="413">
        <v>3.2</v>
      </c>
      <c r="K31" s="413">
        <v>1.6</v>
      </c>
      <c r="L31" s="413">
        <v>3.76</v>
      </c>
      <c r="M31" s="413">
        <v>1.88</v>
      </c>
      <c r="N31" s="413">
        <v>4.4400000000000004</v>
      </c>
      <c r="O31" s="413">
        <v>2.2200000000000002</v>
      </c>
      <c r="P31" s="413">
        <v>42.2</v>
      </c>
      <c r="Q31" s="413">
        <v>21.1</v>
      </c>
      <c r="R31" s="53" t="s">
        <v>202</v>
      </c>
      <c r="S31" s="53" t="s">
        <v>194</v>
      </c>
      <c r="T31" s="412">
        <v>80.28</v>
      </c>
      <c r="U31" s="412">
        <v>82.45</v>
      </c>
      <c r="V31" s="412">
        <v>82.8</v>
      </c>
      <c r="W31" s="412">
        <v>59.91</v>
      </c>
      <c r="X31" s="412">
        <v>70.930000000000007</v>
      </c>
      <c r="Y31" s="412">
        <v>79.67</v>
      </c>
      <c r="Z31" s="413">
        <v>2.6825129940000001</v>
      </c>
      <c r="AA31" s="413">
        <v>8.69134210056</v>
      </c>
      <c r="AB31" s="413">
        <v>10.217691994146</v>
      </c>
      <c r="AC31" s="411">
        <v>324</v>
      </c>
      <c r="AD31" s="411">
        <v>380.9</v>
      </c>
    </row>
    <row r="32" spans="1:30" ht="13.5" customHeight="1" outlineLevel="1">
      <c r="A32" s="410" t="s">
        <v>269</v>
      </c>
      <c r="B32" s="31" t="s">
        <v>266</v>
      </c>
      <c r="C32" s="31">
        <v>1</v>
      </c>
      <c r="D32" s="31">
        <v>4</v>
      </c>
      <c r="E32" s="31" t="s">
        <v>192</v>
      </c>
      <c r="F32" s="53">
        <v>0.75</v>
      </c>
      <c r="G32" s="411">
        <v>1465.6</v>
      </c>
      <c r="H32" s="413">
        <v>1.7</v>
      </c>
      <c r="I32" s="413">
        <v>0.85</v>
      </c>
      <c r="J32" s="413">
        <v>1.92</v>
      </c>
      <c r="K32" s="413">
        <v>0.96</v>
      </c>
      <c r="L32" s="413">
        <v>2.1800000000000002</v>
      </c>
      <c r="M32" s="413">
        <v>1.0900000000000001</v>
      </c>
      <c r="N32" s="413">
        <v>2.48</v>
      </c>
      <c r="O32" s="413">
        <v>1.24</v>
      </c>
      <c r="P32" s="413">
        <v>24.92</v>
      </c>
      <c r="Q32" s="413">
        <v>12.46</v>
      </c>
      <c r="R32" s="53" t="s">
        <v>2205</v>
      </c>
      <c r="S32" s="53" t="s">
        <v>194</v>
      </c>
      <c r="T32" s="412">
        <v>77.19</v>
      </c>
      <c r="U32" s="412">
        <v>80</v>
      </c>
      <c r="V32" s="412">
        <v>80.8</v>
      </c>
      <c r="W32" s="412">
        <v>48.71</v>
      </c>
      <c r="X32" s="412">
        <v>62.59</v>
      </c>
      <c r="Y32" s="412">
        <v>72.319999999999993</v>
      </c>
      <c r="Z32" s="413">
        <v>2.6847256800000001</v>
      </c>
      <c r="AA32" s="413">
        <v>11.133825867528001</v>
      </c>
      <c r="AB32" s="413">
        <v>15.862970152848</v>
      </c>
      <c r="AC32" s="411">
        <v>414.71</v>
      </c>
      <c r="AD32" s="411">
        <v>590.86</v>
      </c>
    </row>
    <row r="33" spans="1:30" ht="13.5" customHeight="1" outlineLevel="1">
      <c r="A33" s="410" t="s">
        <v>270</v>
      </c>
      <c r="B33" s="31" t="s">
        <v>266</v>
      </c>
      <c r="C33" s="31">
        <v>1.5</v>
      </c>
      <c r="D33" s="31">
        <v>4</v>
      </c>
      <c r="E33" s="31" t="s">
        <v>204</v>
      </c>
      <c r="F33" s="53">
        <v>1</v>
      </c>
      <c r="G33" s="411">
        <v>1464.4</v>
      </c>
      <c r="H33" s="413">
        <v>2.38</v>
      </c>
      <c r="I33" s="413">
        <v>1.19</v>
      </c>
      <c r="J33" s="413">
        <v>2.66</v>
      </c>
      <c r="K33" s="413">
        <v>1.33</v>
      </c>
      <c r="L33" s="413">
        <v>2.98</v>
      </c>
      <c r="M33" s="413">
        <v>1.49</v>
      </c>
      <c r="N33" s="413">
        <v>3.38</v>
      </c>
      <c r="O33" s="413">
        <v>1.69</v>
      </c>
      <c r="P33" s="413">
        <v>35.44</v>
      </c>
      <c r="Q33" s="413">
        <v>17.72</v>
      </c>
      <c r="R33" s="53" t="s">
        <v>2222</v>
      </c>
      <c r="S33" s="53" t="s">
        <v>194</v>
      </c>
      <c r="T33" s="412">
        <v>78.704999999999998</v>
      </c>
      <c r="U33" s="412">
        <v>81.647999999999996</v>
      </c>
      <c r="V33" s="412">
        <v>82.5</v>
      </c>
      <c r="W33" s="412">
        <v>47.11</v>
      </c>
      <c r="X33" s="412">
        <v>60.96</v>
      </c>
      <c r="Y33" s="412">
        <v>70.89</v>
      </c>
      <c r="Z33" s="413">
        <v>3.5845513200000005</v>
      </c>
      <c r="AA33" s="413">
        <v>17.172510008724004</v>
      </c>
      <c r="AB33" s="413">
        <v>22.962635755920004</v>
      </c>
      <c r="AC33" s="411">
        <v>479.07</v>
      </c>
      <c r="AD33" s="411">
        <v>640.6</v>
      </c>
    </row>
    <row r="34" spans="1:30" ht="13.5" customHeight="1" outlineLevel="1">
      <c r="A34" s="410" t="s">
        <v>271</v>
      </c>
      <c r="B34" s="31" t="s">
        <v>266</v>
      </c>
      <c r="C34" s="31">
        <v>2</v>
      </c>
      <c r="D34" s="31">
        <v>4</v>
      </c>
      <c r="E34" s="31" t="s">
        <v>204</v>
      </c>
      <c r="F34" s="53">
        <v>1.5</v>
      </c>
      <c r="G34" s="411">
        <v>1459.31</v>
      </c>
      <c r="H34" s="413">
        <v>3.22</v>
      </c>
      <c r="I34" s="413">
        <v>1.61</v>
      </c>
      <c r="J34" s="413">
        <v>3.66</v>
      </c>
      <c r="K34" s="413">
        <v>1.83</v>
      </c>
      <c r="L34" s="413">
        <v>4.16</v>
      </c>
      <c r="M34" s="413">
        <v>2.08</v>
      </c>
      <c r="N34" s="413">
        <v>4.82</v>
      </c>
      <c r="O34" s="413">
        <v>2.41</v>
      </c>
      <c r="P34" s="413">
        <v>47.06</v>
      </c>
      <c r="Q34" s="413">
        <v>23.53</v>
      </c>
      <c r="R34" s="53" t="s">
        <v>2205</v>
      </c>
      <c r="S34" s="53" t="s">
        <v>194</v>
      </c>
      <c r="T34" s="412">
        <v>81.64</v>
      </c>
      <c r="U34" s="412">
        <v>83.94</v>
      </c>
      <c r="V34" s="412">
        <v>84.2</v>
      </c>
      <c r="W34" s="412">
        <v>50.62</v>
      </c>
      <c r="X34" s="412">
        <v>64.92</v>
      </c>
      <c r="Y34" s="412">
        <v>74.69</v>
      </c>
      <c r="Z34" s="413">
        <v>5.3989538400000008</v>
      </c>
      <c r="AA34" s="413">
        <v>22.389461574480006</v>
      </c>
      <c r="AB34" s="413">
        <v>29.672650304640008</v>
      </c>
      <c r="AC34" s="411">
        <v>414.7</v>
      </c>
      <c r="AD34" s="411">
        <v>549.6</v>
      </c>
    </row>
    <row r="35" spans="1:30" ht="13.5" customHeight="1" outlineLevel="1">
      <c r="A35" s="410" t="s">
        <v>272</v>
      </c>
      <c r="B35" s="31" t="s">
        <v>266</v>
      </c>
      <c r="C35" s="31">
        <v>1</v>
      </c>
      <c r="D35" s="31">
        <v>6</v>
      </c>
      <c r="E35" s="31" t="s">
        <v>204</v>
      </c>
      <c r="F35" s="53">
        <v>0.75</v>
      </c>
      <c r="G35" s="411">
        <v>973</v>
      </c>
      <c r="H35" s="413">
        <v>2.3981152000000003</v>
      </c>
      <c r="I35" s="413">
        <v>1.1990576000000002</v>
      </c>
      <c r="J35" s="413">
        <v>2.4497272800000003</v>
      </c>
      <c r="K35" s="413">
        <v>1.2248636400000001</v>
      </c>
      <c r="L35" s="413">
        <v>2.6810784000000001</v>
      </c>
      <c r="M35" s="413">
        <v>1.3405392</v>
      </c>
      <c r="N35" s="413">
        <v>3.0270239999999999</v>
      </c>
      <c r="O35" s="413">
        <v>1.513512</v>
      </c>
      <c r="P35" s="413">
        <v>21.716783400000001</v>
      </c>
      <c r="Q35" s="413">
        <v>10.8583917</v>
      </c>
      <c r="R35" s="53" t="s">
        <v>193</v>
      </c>
      <c r="S35" s="53" t="s">
        <v>194</v>
      </c>
      <c r="T35" s="412">
        <v>72.858565217184335</v>
      </c>
      <c r="U35" s="412">
        <v>76.257776446507208</v>
      </c>
      <c r="V35" s="412">
        <v>77</v>
      </c>
      <c r="W35" s="412">
        <v>40.598017532029665</v>
      </c>
      <c r="X35" s="412">
        <v>53.306635198921107</v>
      </c>
      <c r="Y35" s="412">
        <v>62.029710047201611</v>
      </c>
      <c r="Z35" s="413">
        <v>4.0671153493276968</v>
      </c>
      <c r="AA35" s="413">
        <v>14.300625654932867</v>
      </c>
      <c r="AB35" s="413">
        <v>19.706800713632425</v>
      </c>
      <c r="AC35" s="411">
        <v>351.61593479999999</v>
      </c>
      <c r="AD35" s="411">
        <v>484.54</v>
      </c>
    </row>
    <row r="36" spans="1:30" ht="13.5" customHeight="1" outlineLevel="1">
      <c r="A36" s="410" t="s">
        <v>273</v>
      </c>
      <c r="B36" s="31" t="s">
        <v>266</v>
      </c>
      <c r="C36" s="31">
        <v>3</v>
      </c>
      <c r="D36" s="31">
        <v>2</v>
      </c>
      <c r="E36" s="31" t="s">
        <v>212</v>
      </c>
      <c r="F36" s="53">
        <v>2</v>
      </c>
      <c r="G36" s="411">
        <v>2952</v>
      </c>
      <c r="H36" s="413">
        <v>3.42</v>
      </c>
      <c r="I36" s="413">
        <v>1.71</v>
      </c>
      <c r="J36" s="413">
        <v>4.24</v>
      </c>
      <c r="K36" s="413">
        <v>2.12</v>
      </c>
      <c r="L36" s="413">
        <v>5.22</v>
      </c>
      <c r="M36" s="413">
        <v>2.61</v>
      </c>
      <c r="N36" s="413">
        <v>6.28</v>
      </c>
      <c r="O36" s="413">
        <v>3.14</v>
      </c>
      <c r="P36" s="413">
        <v>68.16</v>
      </c>
      <c r="Q36" s="413">
        <v>34.08</v>
      </c>
      <c r="R36" s="53" t="s">
        <v>2222</v>
      </c>
      <c r="S36" s="53" t="s">
        <v>989</v>
      </c>
      <c r="T36" s="412">
        <v>81.287777031564801</v>
      </c>
      <c r="U36" s="412">
        <v>83.511999104544444</v>
      </c>
      <c r="V36" s="412">
        <v>84.2</v>
      </c>
      <c r="W36" s="412">
        <v>56.75</v>
      </c>
      <c r="X36" s="412">
        <v>67.2</v>
      </c>
      <c r="Y36" s="412">
        <v>74</v>
      </c>
      <c r="Z36" s="413">
        <v>3.5550488400000004</v>
      </c>
      <c r="AA36" s="413">
        <v>12.479549040000002</v>
      </c>
      <c r="AB36" s="413">
        <v>22.112108760000002</v>
      </c>
      <c r="AC36" s="411">
        <v>351.03734439834028</v>
      </c>
      <c r="AD36" s="411">
        <v>621.99170124481327</v>
      </c>
    </row>
    <row r="37" spans="1:30" ht="13.5" customHeight="1" outlineLevel="1">
      <c r="A37" s="410" t="s">
        <v>274</v>
      </c>
      <c r="B37" s="31" t="s">
        <v>266</v>
      </c>
      <c r="C37" s="31">
        <v>5</v>
      </c>
      <c r="D37" s="31">
        <v>2</v>
      </c>
      <c r="E37" s="31" t="s">
        <v>215</v>
      </c>
      <c r="F37" s="53">
        <v>3</v>
      </c>
      <c r="G37" s="411">
        <v>2948</v>
      </c>
      <c r="H37" s="413">
        <v>5.36</v>
      </c>
      <c r="I37" s="413">
        <v>2.68</v>
      </c>
      <c r="J37" s="413">
        <v>6.38</v>
      </c>
      <c r="K37" s="413">
        <v>3.19</v>
      </c>
      <c r="L37" s="413">
        <v>7.48</v>
      </c>
      <c r="M37" s="413">
        <v>3.74</v>
      </c>
      <c r="N37" s="413">
        <v>8.86</v>
      </c>
      <c r="O37" s="413">
        <v>4.43</v>
      </c>
      <c r="P37" s="413">
        <v>94</v>
      </c>
      <c r="Q37" s="413">
        <v>47</v>
      </c>
      <c r="R37" s="53" t="s">
        <v>2205</v>
      </c>
      <c r="S37" s="53" t="s">
        <v>989</v>
      </c>
      <c r="T37" s="412">
        <v>83.163968148639682</v>
      </c>
      <c r="U37" s="412">
        <v>85.31099314310994</v>
      </c>
      <c r="V37" s="412">
        <v>85.9</v>
      </c>
      <c r="W37" s="412">
        <v>55.7</v>
      </c>
      <c r="X37" s="412">
        <v>69.010000000000005</v>
      </c>
      <c r="Y37" s="412">
        <v>77.7</v>
      </c>
      <c r="Z37" s="413">
        <v>5.3399488800000006</v>
      </c>
      <c r="AA37" s="413">
        <v>18.439050000000002</v>
      </c>
      <c r="AB37" s="413">
        <v>35.034195000000004</v>
      </c>
      <c r="AC37" s="411">
        <v>345.30386740331494</v>
      </c>
      <c r="AD37" s="411">
        <v>656.07734806629833</v>
      </c>
    </row>
    <row r="38" spans="1:30" ht="13.5" customHeight="1" outlineLevel="1">
      <c r="A38" s="410" t="s">
        <v>275</v>
      </c>
      <c r="B38" s="31" t="s">
        <v>266</v>
      </c>
      <c r="C38" s="31">
        <v>3</v>
      </c>
      <c r="D38" s="31">
        <v>4</v>
      </c>
      <c r="E38" s="31" t="s">
        <v>212</v>
      </c>
      <c r="F38" s="53">
        <v>2</v>
      </c>
      <c r="G38" s="411">
        <v>1477</v>
      </c>
      <c r="H38" s="413">
        <v>4.16</v>
      </c>
      <c r="I38" s="413">
        <v>2.08</v>
      </c>
      <c r="J38" s="413">
        <v>4.88</v>
      </c>
      <c r="K38" s="413">
        <v>2.44</v>
      </c>
      <c r="L38" s="413">
        <v>5.82</v>
      </c>
      <c r="M38" s="413">
        <v>2.91</v>
      </c>
      <c r="N38" s="413">
        <v>6.56</v>
      </c>
      <c r="O38" s="413">
        <v>3.28</v>
      </c>
      <c r="P38" s="413">
        <v>68.5</v>
      </c>
      <c r="Q38" s="413">
        <v>34.25</v>
      </c>
      <c r="R38" s="53" t="s">
        <v>2205</v>
      </c>
      <c r="S38" s="53" t="s">
        <v>989</v>
      </c>
      <c r="T38" s="412">
        <v>85.3</v>
      </c>
      <c r="U38" s="412">
        <v>83.67236060329067</v>
      </c>
      <c r="V38" s="412">
        <v>85.3</v>
      </c>
      <c r="W38" s="412">
        <v>51.8</v>
      </c>
      <c r="X38" s="412">
        <v>62.15</v>
      </c>
      <c r="Y38" s="412">
        <v>72.099999999999994</v>
      </c>
      <c r="Z38" s="413">
        <v>7.1027220600000014</v>
      </c>
      <c r="AA38" s="413">
        <v>26.662866300000001</v>
      </c>
      <c r="AB38" s="413">
        <v>51.408071400000004</v>
      </c>
      <c r="AC38" s="411">
        <v>375.38940809968841</v>
      </c>
      <c r="AD38" s="411">
        <v>723.77985462097604</v>
      </c>
    </row>
    <row r="39" spans="1:30" ht="13.5" customHeight="1" outlineLevel="1">
      <c r="A39" s="410" t="s">
        <v>276</v>
      </c>
      <c r="B39" s="31" t="s">
        <v>266</v>
      </c>
      <c r="C39" s="31">
        <v>5</v>
      </c>
      <c r="D39" s="31">
        <v>4</v>
      </c>
      <c r="E39" s="31" t="s">
        <v>215</v>
      </c>
      <c r="F39" s="53">
        <v>3</v>
      </c>
      <c r="G39" s="411">
        <v>1473</v>
      </c>
      <c r="H39" s="413">
        <v>6.48</v>
      </c>
      <c r="I39" s="413">
        <v>3.24</v>
      </c>
      <c r="J39" s="413">
        <v>7.46</v>
      </c>
      <c r="K39" s="413">
        <v>3.73</v>
      </c>
      <c r="L39" s="413">
        <v>8.48</v>
      </c>
      <c r="M39" s="413">
        <v>4.24</v>
      </c>
      <c r="N39" s="413">
        <v>10.1</v>
      </c>
      <c r="O39" s="413">
        <v>5.05</v>
      </c>
      <c r="P39" s="413">
        <v>102</v>
      </c>
      <c r="Q39" s="413">
        <v>51</v>
      </c>
      <c r="R39" s="53" t="s">
        <v>2205</v>
      </c>
      <c r="S39" s="53" t="s">
        <v>989</v>
      </c>
      <c r="T39" s="412">
        <v>83.943028685790537</v>
      </c>
      <c r="U39" s="412">
        <v>86.275850567044699</v>
      </c>
      <c r="V39" s="412">
        <v>86.7</v>
      </c>
      <c r="W39" s="412">
        <v>47.95</v>
      </c>
      <c r="X39" s="412">
        <v>61.4</v>
      </c>
      <c r="Y39" s="412">
        <v>68.52</v>
      </c>
      <c r="Z39" s="413">
        <v>10.694649</v>
      </c>
      <c r="AA39" s="413">
        <v>43.331767500000005</v>
      </c>
      <c r="AB39" s="413">
        <v>59.196726120000008</v>
      </c>
      <c r="AC39" s="411">
        <v>405.17241379310349</v>
      </c>
      <c r="AD39" s="411">
        <v>553.51724137931046</v>
      </c>
    </row>
    <row r="40" spans="1:30" ht="13.5" customHeight="1" outlineLevel="1">
      <c r="A40" s="410" t="s">
        <v>277</v>
      </c>
      <c r="B40" s="31" t="s">
        <v>266</v>
      </c>
      <c r="C40" s="31">
        <v>1.5</v>
      </c>
      <c r="D40" s="31">
        <v>6</v>
      </c>
      <c r="E40" s="31" t="s">
        <v>212</v>
      </c>
      <c r="F40" s="53">
        <v>1</v>
      </c>
      <c r="G40" s="411">
        <v>978</v>
      </c>
      <c r="H40" s="413">
        <v>3.16</v>
      </c>
      <c r="I40" s="413">
        <v>1.58</v>
      </c>
      <c r="J40" s="413">
        <v>3.54</v>
      </c>
      <c r="K40" s="413">
        <v>1.77</v>
      </c>
      <c r="L40" s="413">
        <v>3.98</v>
      </c>
      <c r="M40" s="413">
        <v>1.99</v>
      </c>
      <c r="N40" s="413">
        <v>4.34</v>
      </c>
      <c r="O40" s="413">
        <v>2.17</v>
      </c>
      <c r="P40" s="413">
        <v>30</v>
      </c>
      <c r="Q40" s="413">
        <v>15</v>
      </c>
      <c r="R40" s="53" t="s">
        <v>202</v>
      </c>
      <c r="S40" s="53" t="s">
        <v>194</v>
      </c>
      <c r="T40" s="412">
        <v>74.3</v>
      </c>
      <c r="U40" s="412">
        <v>77.400000000000006</v>
      </c>
      <c r="V40" s="412">
        <v>78.900000000000006</v>
      </c>
      <c r="W40" s="412">
        <v>36.1</v>
      </c>
      <c r="X40" s="412">
        <v>46.1</v>
      </c>
      <c r="Y40" s="412">
        <v>55.4</v>
      </c>
      <c r="Z40" s="413">
        <v>5.4</v>
      </c>
      <c r="AA40" s="413">
        <v>17.8</v>
      </c>
      <c r="AB40" s="413">
        <v>30.4</v>
      </c>
      <c r="AC40" s="411">
        <v>331</v>
      </c>
      <c r="AD40" s="411">
        <v>567</v>
      </c>
    </row>
    <row r="41" spans="1:30" ht="13.5" customHeight="1" outlineLevel="1">
      <c r="A41" s="410" t="s">
        <v>278</v>
      </c>
      <c r="B41" s="31" t="s">
        <v>266</v>
      </c>
      <c r="C41" s="31">
        <v>2</v>
      </c>
      <c r="D41" s="31">
        <v>6</v>
      </c>
      <c r="E41" s="31" t="s">
        <v>215</v>
      </c>
      <c r="F41" s="53">
        <v>1.5</v>
      </c>
      <c r="G41" s="411">
        <v>971</v>
      </c>
      <c r="H41" s="413">
        <v>4.12</v>
      </c>
      <c r="I41" s="413">
        <v>2.06</v>
      </c>
      <c r="J41" s="413">
        <v>4.7</v>
      </c>
      <c r="K41" s="413">
        <v>2.35</v>
      </c>
      <c r="L41" s="413">
        <v>5.24</v>
      </c>
      <c r="M41" s="413">
        <v>2.62</v>
      </c>
      <c r="N41" s="413">
        <v>5.94</v>
      </c>
      <c r="O41" s="413">
        <v>2.97</v>
      </c>
      <c r="P41" s="413">
        <v>37.6</v>
      </c>
      <c r="Q41" s="413">
        <v>18.8</v>
      </c>
      <c r="R41" s="53" t="s">
        <v>193</v>
      </c>
      <c r="S41" s="53" t="s">
        <v>194</v>
      </c>
      <c r="T41" s="412">
        <v>78.099999999999994</v>
      </c>
      <c r="U41" s="412">
        <v>80.5</v>
      </c>
      <c r="V41" s="412">
        <v>81.099999999999994</v>
      </c>
      <c r="W41" s="412">
        <v>39.200000000000003</v>
      </c>
      <c r="X41" s="412">
        <v>51.1</v>
      </c>
      <c r="Y41" s="412">
        <v>59.6</v>
      </c>
      <c r="Z41" s="413">
        <v>8.1</v>
      </c>
      <c r="AA41" s="413">
        <v>23.3</v>
      </c>
      <c r="AB41" s="413">
        <v>33.5</v>
      </c>
      <c r="AC41" s="411">
        <v>287</v>
      </c>
      <c r="AD41" s="411">
        <v>414</v>
      </c>
    </row>
    <row r="42" spans="1:30" ht="13.5" customHeight="1" outlineLevel="1">
      <c r="A42" s="410" t="s">
        <v>281</v>
      </c>
      <c r="B42" s="31" t="s">
        <v>266</v>
      </c>
      <c r="C42" s="31">
        <v>7.5</v>
      </c>
      <c r="D42" s="31">
        <v>2</v>
      </c>
      <c r="E42" s="31" t="s">
        <v>221</v>
      </c>
      <c r="F42" s="53">
        <v>5</v>
      </c>
      <c r="G42" s="411">
        <v>2956</v>
      </c>
      <c r="H42" s="413">
        <v>5.7</v>
      </c>
      <c r="I42" s="413">
        <v>2.85</v>
      </c>
      <c r="J42" s="413">
        <v>8.74</v>
      </c>
      <c r="K42" s="413">
        <v>4.37</v>
      </c>
      <c r="L42" s="413">
        <v>10.88</v>
      </c>
      <c r="M42" s="413">
        <v>5.44</v>
      </c>
      <c r="N42" s="413">
        <v>11.1</v>
      </c>
      <c r="O42" s="413">
        <v>5.55</v>
      </c>
      <c r="P42" s="413">
        <v>134</v>
      </c>
      <c r="Q42" s="413">
        <v>67</v>
      </c>
      <c r="R42" s="53" t="s">
        <v>193</v>
      </c>
      <c r="S42" s="53" t="s">
        <v>989</v>
      </c>
      <c r="T42" s="412">
        <v>87.251361909929471</v>
      </c>
      <c r="U42" s="412">
        <v>87.9</v>
      </c>
      <c r="V42" s="412">
        <v>87.9</v>
      </c>
      <c r="W42" s="412">
        <v>72.599999999999994</v>
      </c>
      <c r="X42" s="412">
        <v>83.12</v>
      </c>
      <c r="Y42" s="412">
        <v>88.1</v>
      </c>
      <c r="Z42" s="413">
        <v>8.93</v>
      </c>
      <c r="AA42" s="413">
        <v>26.343499999999999</v>
      </c>
      <c r="AB42" s="413">
        <v>39.113399999999999</v>
      </c>
      <c r="AC42" s="411">
        <v>295</v>
      </c>
      <c r="AD42" s="411">
        <v>438</v>
      </c>
    </row>
    <row r="43" spans="1:30" ht="13.5" customHeight="1" outlineLevel="1">
      <c r="A43" s="410" t="s">
        <v>282</v>
      </c>
      <c r="B43" s="31" t="s">
        <v>266</v>
      </c>
      <c r="C43" s="31">
        <v>10</v>
      </c>
      <c r="D43" s="31">
        <v>2</v>
      </c>
      <c r="E43" s="31" t="s">
        <v>224</v>
      </c>
      <c r="F43" s="53">
        <v>7.5</v>
      </c>
      <c r="G43" s="411">
        <v>2938</v>
      </c>
      <c r="H43" s="413">
        <v>8.98</v>
      </c>
      <c r="I43" s="413">
        <v>4.49</v>
      </c>
      <c r="J43" s="413">
        <v>12.5</v>
      </c>
      <c r="K43" s="413">
        <v>6.25</v>
      </c>
      <c r="L43" s="413">
        <v>15.86</v>
      </c>
      <c r="M43" s="413">
        <v>7.93</v>
      </c>
      <c r="N43" s="413">
        <v>19.78</v>
      </c>
      <c r="O43" s="413">
        <v>9.89</v>
      </c>
      <c r="P43" s="413">
        <v>176</v>
      </c>
      <c r="Q43" s="413">
        <v>88</v>
      </c>
      <c r="R43" s="53" t="s">
        <v>210</v>
      </c>
      <c r="S43" s="53" t="s">
        <v>989</v>
      </c>
      <c r="T43" s="412">
        <v>89.53938471572998</v>
      </c>
      <c r="U43" s="412">
        <v>89.529688009566257</v>
      </c>
      <c r="V43" s="412">
        <v>89.2</v>
      </c>
      <c r="W43" s="412">
        <v>75.400000000000006</v>
      </c>
      <c r="X43" s="412">
        <v>84.85</v>
      </c>
      <c r="Y43" s="412">
        <v>89</v>
      </c>
      <c r="Z43" s="413">
        <v>13.48</v>
      </c>
      <c r="AA43" s="413">
        <v>34.643599999999999</v>
      </c>
      <c r="AB43" s="413">
        <v>58.503200000000007</v>
      </c>
      <c r="AC43" s="411">
        <v>257</v>
      </c>
      <c r="AD43" s="411">
        <v>434</v>
      </c>
    </row>
    <row r="44" spans="1:30" ht="13.5" customHeight="1" outlineLevel="1">
      <c r="A44" s="410" t="s">
        <v>283</v>
      </c>
      <c r="B44" s="31" t="s">
        <v>266</v>
      </c>
      <c r="C44" s="31">
        <v>7.5</v>
      </c>
      <c r="D44" s="31">
        <v>4</v>
      </c>
      <c r="E44" s="31" t="s">
        <v>221</v>
      </c>
      <c r="F44" s="53">
        <v>5</v>
      </c>
      <c r="G44" s="411">
        <v>1475</v>
      </c>
      <c r="H44" s="413">
        <v>10.18</v>
      </c>
      <c r="I44" s="413">
        <v>5.09</v>
      </c>
      <c r="J44" s="413">
        <v>11.32</v>
      </c>
      <c r="K44" s="413">
        <v>5.66</v>
      </c>
      <c r="L44" s="413">
        <v>12.5</v>
      </c>
      <c r="M44" s="413">
        <v>6.25</v>
      </c>
      <c r="N44" s="413">
        <v>14.74</v>
      </c>
      <c r="O44" s="413">
        <v>7.37</v>
      </c>
      <c r="P44" s="413">
        <v>138</v>
      </c>
      <c r="Q44" s="413">
        <v>69</v>
      </c>
      <c r="R44" s="53" t="s">
        <v>193</v>
      </c>
      <c r="S44" s="53" t="s">
        <v>989</v>
      </c>
      <c r="T44" s="412">
        <v>86.069393511988721</v>
      </c>
      <c r="U44" s="412">
        <v>88.045133991537384</v>
      </c>
      <c r="V44" s="412">
        <v>88.4</v>
      </c>
      <c r="W44" s="412">
        <v>51.07</v>
      </c>
      <c r="X44" s="412">
        <v>67.78</v>
      </c>
      <c r="Y44" s="412">
        <v>76.28</v>
      </c>
      <c r="Z44" s="413">
        <v>17.8</v>
      </c>
      <c r="AA44" s="413">
        <v>56.07</v>
      </c>
      <c r="AB44" s="413">
        <v>65.682000000000002</v>
      </c>
      <c r="AC44" s="411">
        <v>315</v>
      </c>
      <c r="AD44" s="411">
        <v>369</v>
      </c>
    </row>
    <row r="45" spans="1:30" ht="13.5" customHeight="1" outlineLevel="1">
      <c r="A45" s="410" t="s">
        <v>284</v>
      </c>
      <c r="B45" s="31" t="s">
        <v>266</v>
      </c>
      <c r="C45" s="31">
        <v>10</v>
      </c>
      <c r="D45" s="31">
        <v>4</v>
      </c>
      <c r="E45" s="31" t="s">
        <v>224</v>
      </c>
      <c r="F45" s="53">
        <v>7.5</v>
      </c>
      <c r="G45" s="411">
        <v>1469</v>
      </c>
      <c r="H45" s="413">
        <v>17.059999999999999</v>
      </c>
      <c r="I45" s="413">
        <v>8.5299999999999994</v>
      </c>
      <c r="J45" s="413">
        <v>17.32</v>
      </c>
      <c r="K45" s="413">
        <v>8.66</v>
      </c>
      <c r="L45" s="413">
        <v>23.7</v>
      </c>
      <c r="M45" s="413">
        <v>11.85</v>
      </c>
      <c r="N45" s="413">
        <v>26.44</v>
      </c>
      <c r="O45" s="413">
        <v>13.22</v>
      </c>
      <c r="P45" s="413">
        <v>172</v>
      </c>
      <c r="Q45" s="413">
        <v>86</v>
      </c>
      <c r="R45" s="53" t="s">
        <v>210</v>
      </c>
      <c r="S45" s="53" t="s">
        <v>989</v>
      </c>
      <c r="T45" s="412">
        <v>88.72913629335099</v>
      </c>
      <c r="U45" s="412">
        <v>89.016125469405779</v>
      </c>
      <c r="V45" s="412">
        <v>89.6</v>
      </c>
      <c r="W45" s="412">
        <v>50.1</v>
      </c>
      <c r="X45" s="412">
        <v>54.7</v>
      </c>
      <c r="Y45" s="412">
        <v>65</v>
      </c>
      <c r="Z45" s="413">
        <v>26.82</v>
      </c>
      <c r="AA45" s="413">
        <v>68.659199999999998</v>
      </c>
      <c r="AB45" s="413">
        <v>146.16899999999998</v>
      </c>
      <c r="AC45" s="411">
        <v>256</v>
      </c>
      <c r="AD45" s="411">
        <v>545</v>
      </c>
    </row>
    <row r="46" spans="1:30" ht="13.5" customHeight="1" outlineLevel="1">
      <c r="A46" s="410" t="s">
        <v>285</v>
      </c>
      <c r="B46" s="31" t="s">
        <v>266</v>
      </c>
      <c r="C46" s="31">
        <v>3</v>
      </c>
      <c r="D46" s="31">
        <v>6</v>
      </c>
      <c r="E46" s="31" t="s">
        <v>221</v>
      </c>
      <c r="F46" s="53">
        <v>2</v>
      </c>
      <c r="G46" s="411">
        <v>984</v>
      </c>
      <c r="H46" s="413">
        <v>5.54</v>
      </c>
      <c r="I46" s="413">
        <v>2.77</v>
      </c>
      <c r="J46" s="413">
        <v>6.14</v>
      </c>
      <c r="K46" s="413">
        <v>3.07</v>
      </c>
      <c r="L46" s="413">
        <v>6.74</v>
      </c>
      <c r="M46" s="413">
        <v>3.37</v>
      </c>
      <c r="N46" s="413">
        <v>7.54</v>
      </c>
      <c r="O46" s="413">
        <v>3.77</v>
      </c>
      <c r="P46" s="413">
        <v>65.599999999999994</v>
      </c>
      <c r="Q46" s="413">
        <v>32.799999999999997</v>
      </c>
      <c r="R46" s="53" t="s">
        <v>2205</v>
      </c>
      <c r="S46" s="53" t="s">
        <v>194</v>
      </c>
      <c r="T46" s="412">
        <v>78.599999999999994</v>
      </c>
      <c r="U46" s="412">
        <v>81.400000000000006</v>
      </c>
      <c r="V46" s="412">
        <v>82.5</v>
      </c>
      <c r="W46" s="412">
        <v>39.700000000000003</v>
      </c>
      <c r="X46" s="412">
        <v>52.3</v>
      </c>
      <c r="Y46" s="412">
        <v>61.7</v>
      </c>
      <c r="Z46" s="413">
        <v>10.7</v>
      </c>
      <c r="AA46" s="413">
        <v>42</v>
      </c>
      <c r="AB46" s="413">
        <v>77.400000000000006</v>
      </c>
      <c r="AC46" s="411">
        <v>393</v>
      </c>
      <c r="AD46" s="411">
        <v>724</v>
      </c>
    </row>
    <row r="47" spans="1:30" ht="13.5" customHeight="1" outlineLevel="1">
      <c r="A47" s="410" t="s">
        <v>286</v>
      </c>
      <c r="B47" s="31" t="s">
        <v>266</v>
      </c>
      <c r="C47" s="31">
        <v>5</v>
      </c>
      <c r="D47" s="31">
        <v>6</v>
      </c>
      <c r="E47" s="31" t="s">
        <v>224</v>
      </c>
      <c r="F47" s="53">
        <v>3</v>
      </c>
      <c r="G47" s="411">
        <v>980</v>
      </c>
      <c r="H47" s="413">
        <v>7.74</v>
      </c>
      <c r="I47" s="413">
        <v>3.87</v>
      </c>
      <c r="J47" s="413">
        <v>8.6</v>
      </c>
      <c r="K47" s="413">
        <v>4.3</v>
      </c>
      <c r="L47" s="413">
        <v>9.64</v>
      </c>
      <c r="M47" s="413">
        <v>4.82</v>
      </c>
      <c r="N47" s="413">
        <v>10.86</v>
      </c>
      <c r="O47" s="413">
        <v>5.43</v>
      </c>
      <c r="P47" s="413">
        <v>90.8</v>
      </c>
      <c r="Q47" s="413">
        <v>45.4</v>
      </c>
      <c r="R47" s="53" t="s">
        <v>202</v>
      </c>
      <c r="S47" s="53" t="s">
        <v>194</v>
      </c>
      <c r="T47" s="412">
        <v>80.599999999999994</v>
      </c>
      <c r="U47" s="412">
        <v>83.4</v>
      </c>
      <c r="V47" s="412">
        <v>84.4</v>
      </c>
      <c r="W47" s="412">
        <v>42.7</v>
      </c>
      <c r="X47" s="412">
        <v>55.6</v>
      </c>
      <c r="Y47" s="412">
        <v>65</v>
      </c>
      <c r="Z47" s="413">
        <v>16.100000000000001</v>
      </c>
      <c r="AA47" s="413">
        <v>61</v>
      </c>
      <c r="AB47" s="413">
        <v>118.9</v>
      </c>
      <c r="AC47" s="411">
        <v>378</v>
      </c>
      <c r="AD47" s="411">
        <v>737</v>
      </c>
    </row>
    <row r="48" spans="1:30" ht="13.5" customHeight="1" outlineLevel="1">
      <c r="A48" s="410" t="s">
        <v>289</v>
      </c>
      <c r="B48" s="31" t="s">
        <v>266</v>
      </c>
      <c r="C48" s="31">
        <v>15</v>
      </c>
      <c r="D48" s="31">
        <v>2</v>
      </c>
      <c r="E48" s="31" t="s">
        <v>230</v>
      </c>
      <c r="F48" s="53">
        <v>10</v>
      </c>
      <c r="G48" s="411">
        <v>2963</v>
      </c>
      <c r="H48" s="413">
        <v>10</v>
      </c>
      <c r="I48" s="413">
        <v>5</v>
      </c>
      <c r="J48" s="413">
        <v>15.6</v>
      </c>
      <c r="K48" s="413">
        <v>7.8</v>
      </c>
      <c r="L48" s="413">
        <v>20.399999999999999</v>
      </c>
      <c r="M48" s="413">
        <v>10.199999999999999</v>
      </c>
      <c r="N48" s="413">
        <v>25.4</v>
      </c>
      <c r="O48" s="413">
        <v>12.7</v>
      </c>
      <c r="P48" s="413">
        <v>251.54</v>
      </c>
      <c r="Q48" s="413">
        <v>125.77</v>
      </c>
      <c r="R48" s="53" t="s">
        <v>193</v>
      </c>
      <c r="S48" s="53" t="s">
        <v>989</v>
      </c>
      <c r="T48" s="412">
        <v>87</v>
      </c>
      <c r="U48" s="412">
        <v>89.2</v>
      </c>
      <c r="V48" s="412">
        <v>90.1</v>
      </c>
      <c r="W48" s="412">
        <v>74.3</v>
      </c>
      <c r="X48" s="412">
        <v>83.8</v>
      </c>
      <c r="Y48" s="412">
        <v>88.3</v>
      </c>
      <c r="Z48" s="413">
        <v>17.7</v>
      </c>
      <c r="AA48" s="413">
        <v>88.91</v>
      </c>
      <c r="AB48" s="413">
        <v>128.19</v>
      </c>
      <c r="AC48" s="411">
        <v>502</v>
      </c>
      <c r="AD48" s="411">
        <v>724</v>
      </c>
    </row>
    <row r="49" spans="1:30" ht="13.5" customHeight="1" outlineLevel="1">
      <c r="A49" s="410" t="s">
        <v>290</v>
      </c>
      <c r="B49" s="31" t="s">
        <v>266</v>
      </c>
      <c r="C49" s="31">
        <v>20</v>
      </c>
      <c r="D49" s="31">
        <v>2</v>
      </c>
      <c r="E49" s="31" t="s">
        <v>233</v>
      </c>
      <c r="F49" s="53">
        <v>15</v>
      </c>
      <c r="G49" s="411">
        <v>2941</v>
      </c>
      <c r="H49" s="413">
        <v>10.4</v>
      </c>
      <c r="I49" s="413">
        <v>5.2</v>
      </c>
      <c r="J49" s="413">
        <v>20.2</v>
      </c>
      <c r="K49" s="413">
        <v>10.1</v>
      </c>
      <c r="L49" s="413">
        <v>28</v>
      </c>
      <c r="M49" s="413">
        <v>14</v>
      </c>
      <c r="N49" s="413">
        <v>36.4</v>
      </c>
      <c r="O49" s="413">
        <v>18.2</v>
      </c>
      <c r="P49" s="413">
        <v>280</v>
      </c>
      <c r="Q49" s="413">
        <v>140</v>
      </c>
      <c r="R49" s="53" t="s">
        <v>222</v>
      </c>
      <c r="S49" s="53" t="s">
        <v>989</v>
      </c>
      <c r="T49" s="412">
        <v>91.4</v>
      </c>
      <c r="U49" s="412">
        <v>91.7</v>
      </c>
      <c r="V49" s="412">
        <v>91.2</v>
      </c>
      <c r="W49" s="412">
        <v>82.6</v>
      </c>
      <c r="X49" s="412">
        <v>89.1</v>
      </c>
      <c r="Y49" s="412">
        <v>91.7</v>
      </c>
      <c r="Z49" s="413">
        <v>26.77</v>
      </c>
      <c r="AA49" s="413">
        <v>65.81</v>
      </c>
      <c r="AB49" s="413">
        <v>95.35</v>
      </c>
      <c r="AC49" s="411">
        <v>246</v>
      </c>
      <c r="AD49" s="411">
        <v>356</v>
      </c>
    </row>
    <row r="50" spans="1:30" ht="13.5" customHeight="1" outlineLevel="1">
      <c r="A50" s="410" t="s">
        <v>291</v>
      </c>
      <c r="B50" s="31" t="s">
        <v>266</v>
      </c>
      <c r="C50" s="31">
        <v>15</v>
      </c>
      <c r="D50" s="31">
        <v>4</v>
      </c>
      <c r="E50" s="31" t="s">
        <v>230</v>
      </c>
      <c r="F50" s="53">
        <v>10</v>
      </c>
      <c r="G50" s="411">
        <v>1480.61</v>
      </c>
      <c r="H50" s="413">
        <v>24.06</v>
      </c>
      <c r="I50" s="413">
        <v>12.03</v>
      </c>
      <c r="J50" s="413">
        <v>26.819611362866073</v>
      </c>
      <c r="K50" s="413">
        <v>13.409805681433037</v>
      </c>
      <c r="L50" s="413">
        <v>29.868560059249589</v>
      </c>
      <c r="M50" s="413">
        <v>14.934280029624794</v>
      </c>
      <c r="N50" s="413">
        <v>33.804889346371588</v>
      </c>
      <c r="O50" s="413">
        <v>16.902444673185794</v>
      </c>
      <c r="P50" s="413">
        <v>240</v>
      </c>
      <c r="Q50" s="413">
        <v>120</v>
      </c>
      <c r="R50" s="53" t="s">
        <v>210</v>
      </c>
      <c r="S50" s="53" t="s">
        <v>989</v>
      </c>
      <c r="T50" s="412">
        <v>87.35</v>
      </c>
      <c r="U50" s="412">
        <v>89.61</v>
      </c>
      <c r="V50" s="412">
        <v>90.4</v>
      </c>
      <c r="W50" s="412">
        <v>43.47</v>
      </c>
      <c r="X50" s="412">
        <v>57.08</v>
      </c>
      <c r="Y50" s="412">
        <v>66.670735524256656</v>
      </c>
      <c r="Z50" s="413">
        <v>35.491483440000003</v>
      </c>
      <c r="AA50" s="413">
        <v>102.925301976</v>
      </c>
      <c r="AB50" s="413">
        <v>145.51508210399999</v>
      </c>
      <c r="AC50" s="411">
        <v>290</v>
      </c>
      <c r="AD50" s="411">
        <v>410</v>
      </c>
    </row>
    <row r="51" spans="1:30" ht="13.5" customHeight="1" outlineLevel="1">
      <c r="A51" s="410" t="s">
        <v>292</v>
      </c>
      <c r="B51" s="31" t="s">
        <v>266</v>
      </c>
      <c r="C51" s="31">
        <v>20</v>
      </c>
      <c r="D51" s="31">
        <v>4</v>
      </c>
      <c r="E51" s="31" t="s">
        <v>233</v>
      </c>
      <c r="F51" s="53">
        <v>15</v>
      </c>
      <c r="G51" s="411">
        <v>1477</v>
      </c>
      <c r="H51" s="413">
        <v>30.2</v>
      </c>
      <c r="I51" s="413">
        <v>15.1</v>
      </c>
      <c r="J51" s="413">
        <v>34.799999999999997</v>
      </c>
      <c r="K51" s="413">
        <v>17.399999999999999</v>
      </c>
      <c r="L51" s="413">
        <v>39.799999999999997</v>
      </c>
      <c r="M51" s="413">
        <v>19.899999999999999</v>
      </c>
      <c r="N51" s="413">
        <v>46.2</v>
      </c>
      <c r="O51" s="413">
        <v>23.1</v>
      </c>
      <c r="P51" s="413">
        <v>352.8</v>
      </c>
      <c r="Q51" s="413">
        <v>176.4</v>
      </c>
      <c r="R51" s="53" t="s">
        <v>210</v>
      </c>
      <c r="S51" s="53" t="s">
        <v>989</v>
      </c>
      <c r="T51" s="412">
        <v>89.81837837837837</v>
      </c>
      <c r="U51" s="412">
        <v>91.302162162162162</v>
      </c>
      <c r="V51" s="412">
        <v>91.5</v>
      </c>
      <c r="W51" s="412">
        <v>49.3</v>
      </c>
      <c r="X51" s="412">
        <v>63.6</v>
      </c>
      <c r="Y51" s="412">
        <v>72.900000000000006</v>
      </c>
      <c r="Z51" s="413">
        <v>53.399488800000007</v>
      </c>
      <c r="AA51" s="413">
        <v>175.39224360000003</v>
      </c>
      <c r="AB51" s="413">
        <v>202.16574420000003</v>
      </c>
      <c r="AC51" s="411">
        <v>328.45303867403317</v>
      </c>
      <c r="AD51" s="411">
        <v>378.59116022099448</v>
      </c>
    </row>
    <row r="52" spans="1:30" ht="13.5" customHeight="1" outlineLevel="1">
      <c r="A52" s="410" t="s">
        <v>293</v>
      </c>
      <c r="B52" s="31" t="s">
        <v>266</v>
      </c>
      <c r="C52" s="31">
        <v>7.5</v>
      </c>
      <c r="D52" s="31">
        <v>6</v>
      </c>
      <c r="E52" s="31" t="s">
        <v>230</v>
      </c>
      <c r="F52" s="53">
        <v>5</v>
      </c>
      <c r="G52" s="411">
        <v>985</v>
      </c>
      <c r="H52" s="413">
        <v>12.8</v>
      </c>
      <c r="I52" s="413">
        <v>6.4</v>
      </c>
      <c r="J52" s="413">
        <v>14.1</v>
      </c>
      <c r="K52" s="413">
        <v>7.05</v>
      </c>
      <c r="L52" s="413">
        <v>15.7</v>
      </c>
      <c r="M52" s="413">
        <v>7.85</v>
      </c>
      <c r="N52" s="413">
        <v>17.84</v>
      </c>
      <c r="O52" s="413">
        <v>8.92</v>
      </c>
      <c r="P52" s="413">
        <v>135.74</v>
      </c>
      <c r="Q52" s="413">
        <v>67.87</v>
      </c>
      <c r="R52" s="53" t="s">
        <v>210</v>
      </c>
      <c r="S52" s="53" t="s">
        <v>194</v>
      </c>
      <c r="T52" s="412">
        <v>83.877927336397462</v>
      </c>
      <c r="U52" s="412">
        <v>85.922576056029769</v>
      </c>
      <c r="V52" s="412">
        <v>86.5</v>
      </c>
      <c r="W52" s="412">
        <v>41.39</v>
      </c>
      <c r="X52" s="412">
        <v>54.41</v>
      </c>
      <c r="Y52" s="412">
        <v>63.48</v>
      </c>
      <c r="Z52" s="413">
        <v>26.662866300000001</v>
      </c>
      <c r="AA52" s="413">
        <v>76.292325744831004</v>
      </c>
      <c r="AB52" s="413">
        <v>116.68203550206</v>
      </c>
      <c r="AC52" s="411">
        <v>286.137</v>
      </c>
      <c r="AD52" s="411">
        <v>437.62</v>
      </c>
    </row>
    <row r="53" spans="1:30" ht="13.5" customHeight="1" outlineLevel="1">
      <c r="A53" s="410" t="s">
        <v>294</v>
      </c>
      <c r="B53" s="31" t="s">
        <v>266</v>
      </c>
      <c r="C53" s="31">
        <v>10</v>
      </c>
      <c r="D53" s="31">
        <v>6</v>
      </c>
      <c r="E53" s="31" t="s">
        <v>233</v>
      </c>
      <c r="F53" s="53">
        <v>7.5</v>
      </c>
      <c r="G53" s="411">
        <v>983</v>
      </c>
      <c r="H53" s="413">
        <v>16.14</v>
      </c>
      <c r="I53" s="413">
        <v>8.07</v>
      </c>
      <c r="J53" s="413">
        <v>19.64</v>
      </c>
      <c r="K53" s="413">
        <v>9.82</v>
      </c>
      <c r="L53" s="413">
        <v>22.26</v>
      </c>
      <c r="M53" s="413">
        <v>11.13</v>
      </c>
      <c r="N53" s="413">
        <v>25.64</v>
      </c>
      <c r="O53" s="413">
        <v>12.82</v>
      </c>
      <c r="P53" s="413">
        <v>179.2</v>
      </c>
      <c r="Q53" s="413">
        <v>89.6</v>
      </c>
      <c r="R53" s="53" t="s">
        <v>213</v>
      </c>
      <c r="S53" s="53" t="s">
        <v>194</v>
      </c>
      <c r="T53" s="412">
        <v>86.197555335315499</v>
      </c>
      <c r="U53" s="412">
        <v>87.815879308446213</v>
      </c>
      <c r="V53" s="412">
        <v>88</v>
      </c>
      <c r="W53" s="412">
        <v>44.43</v>
      </c>
      <c r="X53" s="412">
        <v>57.66</v>
      </c>
      <c r="Y53" s="412">
        <v>66.650000000000006</v>
      </c>
      <c r="Z53" s="413">
        <v>40.064367840000003</v>
      </c>
      <c r="AA53" s="413">
        <v>107.25231270768001</v>
      </c>
      <c r="AB53" s="413">
        <v>157.58918446185601</v>
      </c>
      <c r="AC53" s="411">
        <v>267.7</v>
      </c>
      <c r="AD53" s="411">
        <v>393.34</v>
      </c>
    </row>
    <row r="54" spans="1:30" ht="13.5" customHeight="1" outlineLevel="1">
      <c r="A54" s="410" t="s">
        <v>297</v>
      </c>
      <c r="B54" s="31" t="s">
        <v>266</v>
      </c>
      <c r="C54" s="31">
        <v>25</v>
      </c>
      <c r="D54" s="31">
        <v>4</v>
      </c>
      <c r="E54" s="31" t="s">
        <v>298</v>
      </c>
      <c r="F54" s="53">
        <v>20</v>
      </c>
      <c r="G54" s="411">
        <v>1481.41</v>
      </c>
      <c r="H54" s="413">
        <v>26.3</v>
      </c>
      <c r="I54" s="413">
        <v>13.15</v>
      </c>
      <c r="J54" s="413">
        <v>35.59094720594063</v>
      </c>
      <c r="K54" s="413">
        <v>17.795473602970315</v>
      </c>
      <c r="L54" s="413">
        <v>42.620587805844679</v>
      </c>
      <c r="M54" s="413">
        <v>21.310293902922339</v>
      </c>
      <c r="N54" s="413">
        <v>54.995999249076988</v>
      </c>
      <c r="O54" s="413">
        <v>27.497999624538494</v>
      </c>
      <c r="P54" s="413">
        <v>405.4</v>
      </c>
      <c r="Q54" s="413">
        <v>202.7</v>
      </c>
      <c r="R54" s="53" t="s">
        <v>213</v>
      </c>
      <c r="S54" s="53" t="s">
        <v>989</v>
      </c>
      <c r="T54" s="412">
        <v>91.518000000000001</v>
      </c>
      <c r="U54" s="412">
        <v>92.49</v>
      </c>
      <c r="V54" s="412">
        <v>92.1</v>
      </c>
      <c r="W54" s="412">
        <v>62.5</v>
      </c>
      <c r="X54" s="412">
        <v>78.400000000000006</v>
      </c>
      <c r="Y54" s="412">
        <v>80.360444655807868</v>
      </c>
      <c r="Z54" s="413">
        <v>70.916586300000006</v>
      </c>
      <c r="AA54" s="413">
        <v>170.19980712</v>
      </c>
      <c r="AB54" s="413">
        <v>269.48302794</v>
      </c>
      <c r="AC54" s="411">
        <v>240</v>
      </c>
      <c r="AD54" s="411">
        <v>380</v>
      </c>
    </row>
    <row r="55" spans="1:30" ht="13.5" customHeight="1" outlineLevel="1">
      <c r="A55" s="410" t="s">
        <v>301</v>
      </c>
      <c r="B55" s="31" t="s">
        <v>266</v>
      </c>
      <c r="C55" s="31">
        <v>30</v>
      </c>
      <c r="D55" s="31">
        <v>4</v>
      </c>
      <c r="E55" s="31" t="s">
        <v>302</v>
      </c>
      <c r="F55" s="53">
        <v>25</v>
      </c>
      <c r="G55" s="411">
        <v>1477.6578</v>
      </c>
      <c r="H55" s="413">
        <v>32.200000000000003</v>
      </c>
      <c r="I55" s="413">
        <v>16.100000000000001</v>
      </c>
      <c r="J55" s="413">
        <v>44.06</v>
      </c>
      <c r="K55" s="413">
        <v>22.03</v>
      </c>
      <c r="L55" s="413">
        <v>55.36</v>
      </c>
      <c r="M55" s="413">
        <v>27.68</v>
      </c>
      <c r="N55" s="413">
        <v>68.618200000000002</v>
      </c>
      <c r="O55" s="413">
        <v>34.309100000000001</v>
      </c>
      <c r="P55" s="413">
        <v>485.7</v>
      </c>
      <c r="Q55" s="413">
        <v>242.85</v>
      </c>
      <c r="R55" s="53" t="s">
        <v>222</v>
      </c>
      <c r="S55" s="53" t="s">
        <v>989</v>
      </c>
      <c r="T55" s="412">
        <v>92.62</v>
      </c>
      <c r="U55" s="412">
        <v>93.08</v>
      </c>
      <c r="V55" s="412">
        <v>92.6</v>
      </c>
      <c r="W55" s="412">
        <v>62.88</v>
      </c>
      <c r="X55" s="412">
        <v>74.73</v>
      </c>
      <c r="Y55" s="412">
        <v>80.819999999999993</v>
      </c>
      <c r="Z55" s="413">
        <v>88.79803942800001</v>
      </c>
      <c r="AA55" s="413">
        <v>198.41033929792323</v>
      </c>
      <c r="AB55" s="413">
        <v>310.32250838903167</v>
      </c>
      <c r="AC55" s="411">
        <v>223.44</v>
      </c>
      <c r="AD55" s="411">
        <v>349.47</v>
      </c>
    </row>
    <row r="56" spans="1:30" ht="13.5" customHeight="1" outlineLevel="1">
      <c r="A56" s="410" t="s">
        <v>303</v>
      </c>
      <c r="B56" s="31" t="s">
        <v>266</v>
      </c>
      <c r="C56" s="31">
        <v>15</v>
      </c>
      <c r="D56" s="31">
        <v>6</v>
      </c>
      <c r="E56" s="31" t="s">
        <v>298</v>
      </c>
      <c r="F56" s="53">
        <v>10</v>
      </c>
      <c r="G56" s="411">
        <v>989</v>
      </c>
      <c r="H56" s="413">
        <v>29.6</v>
      </c>
      <c r="I56" s="413">
        <v>14.8</v>
      </c>
      <c r="J56" s="413">
        <v>31.8</v>
      </c>
      <c r="K56" s="413">
        <v>15.9</v>
      </c>
      <c r="L56" s="413">
        <v>34.799999999999997</v>
      </c>
      <c r="M56" s="413">
        <v>17.399999999999999</v>
      </c>
      <c r="N56" s="413">
        <v>38.04</v>
      </c>
      <c r="O56" s="413">
        <v>19.02</v>
      </c>
      <c r="P56" s="413">
        <v>254</v>
      </c>
      <c r="Q56" s="413">
        <v>127</v>
      </c>
      <c r="R56" s="53" t="s">
        <v>193</v>
      </c>
      <c r="S56" s="53" t="s">
        <v>989</v>
      </c>
      <c r="T56" s="412">
        <v>85.594426229508201</v>
      </c>
      <c r="U56" s="412">
        <v>88.077540983606553</v>
      </c>
      <c r="V56" s="412">
        <v>89.1</v>
      </c>
      <c r="W56" s="412">
        <v>37.1</v>
      </c>
      <c r="X56" s="412">
        <v>49.4</v>
      </c>
      <c r="Y56" s="412">
        <v>59.6</v>
      </c>
      <c r="Z56" s="413">
        <v>72</v>
      </c>
      <c r="AA56" s="413">
        <v>177.84</v>
      </c>
      <c r="AB56" s="413">
        <v>270.72000000000003</v>
      </c>
      <c r="AC56" s="411">
        <v>247</v>
      </c>
      <c r="AD56" s="411">
        <v>376</v>
      </c>
    </row>
    <row r="57" spans="1:30" ht="13.5" customHeight="1" outlineLevel="1">
      <c r="A57" s="410" t="s">
        <v>304</v>
      </c>
      <c r="B57" s="31" t="s">
        <v>266</v>
      </c>
      <c r="C57" s="31">
        <v>20</v>
      </c>
      <c r="D57" s="31">
        <v>6</v>
      </c>
      <c r="E57" s="31" t="s">
        <v>302</v>
      </c>
      <c r="F57" s="53">
        <v>15</v>
      </c>
      <c r="G57" s="411">
        <v>986</v>
      </c>
      <c r="H57" s="413">
        <v>27.4</v>
      </c>
      <c r="I57" s="413">
        <v>13.7</v>
      </c>
      <c r="J57" s="413">
        <v>33.799999999999997</v>
      </c>
      <c r="K57" s="413">
        <v>16.899999999999999</v>
      </c>
      <c r="L57" s="413">
        <v>40.1</v>
      </c>
      <c r="M57" s="413">
        <v>20.05</v>
      </c>
      <c r="N57" s="413">
        <v>47.8</v>
      </c>
      <c r="O57" s="413">
        <v>23.9</v>
      </c>
      <c r="P57" s="413">
        <v>340</v>
      </c>
      <c r="Q57" s="413">
        <v>170</v>
      </c>
      <c r="R57" s="53" t="s">
        <v>210</v>
      </c>
      <c r="S57" s="53" t="s">
        <v>989</v>
      </c>
      <c r="T57" s="412">
        <v>89.07235649546827</v>
      </c>
      <c r="U57" s="412">
        <v>90.2512839879154</v>
      </c>
      <c r="V57" s="412">
        <v>90.3</v>
      </c>
      <c r="W57" s="412">
        <v>50.4</v>
      </c>
      <c r="X57" s="412">
        <v>62.8</v>
      </c>
      <c r="Y57" s="412">
        <v>70.400000000000006</v>
      </c>
      <c r="Z57" s="413">
        <v>108.3</v>
      </c>
      <c r="AA57" s="413">
        <v>271.83299999999997</v>
      </c>
      <c r="AB57" s="413">
        <v>347.64299999999997</v>
      </c>
      <c r="AC57" s="411">
        <v>251</v>
      </c>
      <c r="AD57" s="411">
        <v>321</v>
      </c>
    </row>
    <row r="58" spans="1:30" ht="13.5" customHeight="1" outlineLevel="1">
      <c r="A58" s="410" t="s">
        <v>307</v>
      </c>
      <c r="B58" s="31" t="s">
        <v>266</v>
      </c>
      <c r="C58" s="31">
        <v>25</v>
      </c>
      <c r="D58" s="31">
        <v>2</v>
      </c>
      <c r="E58" s="31" t="s">
        <v>308</v>
      </c>
      <c r="F58" s="53">
        <v>20</v>
      </c>
      <c r="G58" s="411">
        <v>2954</v>
      </c>
      <c r="H58" s="413">
        <v>27</v>
      </c>
      <c r="I58" s="413">
        <v>13.5</v>
      </c>
      <c r="J58" s="413">
        <v>36.340000000000003</v>
      </c>
      <c r="K58" s="413">
        <v>18.170000000000002</v>
      </c>
      <c r="L58" s="413">
        <v>42.92</v>
      </c>
      <c r="M58" s="413">
        <v>21.46</v>
      </c>
      <c r="N58" s="413">
        <v>53.8</v>
      </c>
      <c r="O58" s="413">
        <v>26.9</v>
      </c>
      <c r="P58" s="413">
        <v>386.48</v>
      </c>
      <c r="Q58" s="413">
        <v>193.24</v>
      </c>
      <c r="R58" s="53" t="s">
        <v>222</v>
      </c>
      <c r="S58" s="53" t="s">
        <v>989</v>
      </c>
      <c r="T58" s="412">
        <v>90.256243865197945</v>
      </c>
      <c r="U58" s="412">
        <v>92.050343548914839</v>
      </c>
      <c r="V58" s="412">
        <v>91.9</v>
      </c>
      <c r="W58" s="412">
        <v>63.4</v>
      </c>
      <c r="X58" s="412">
        <v>80.099999999999994</v>
      </c>
      <c r="Y58" s="412">
        <v>84.14</v>
      </c>
      <c r="Z58" s="413">
        <v>35.572615259999999</v>
      </c>
      <c r="AA58" s="413">
        <v>59.447497200000001</v>
      </c>
      <c r="AB58" s="413">
        <v>117.93616380000002</v>
      </c>
      <c r="AC58" s="411">
        <v>167.11590296495956</v>
      </c>
      <c r="AD58" s="411">
        <v>331.53638814016176</v>
      </c>
    </row>
    <row r="59" spans="1:30" ht="13.5" customHeight="1" outlineLevel="1">
      <c r="A59" s="410" t="s">
        <v>309</v>
      </c>
      <c r="B59" s="31" t="s">
        <v>266</v>
      </c>
      <c r="C59" s="31">
        <v>30</v>
      </c>
      <c r="D59" s="31">
        <v>2</v>
      </c>
      <c r="E59" s="31" t="s">
        <v>310</v>
      </c>
      <c r="F59" s="53">
        <v>25</v>
      </c>
      <c r="G59" s="411">
        <v>2953</v>
      </c>
      <c r="H59" s="413">
        <v>30.36</v>
      </c>
      <c r="I59" s="413">
        <v>15.18</v>
      </c>
      <c r="J59" s="413">
        <v>42.16</v>
      </c>
      <c r="K59" s="413">
        <v>21.08</v>
      </c>
      <c r="L59" s="413">
        <v>51.52</v>
      </c>
      <c r="M59" s="413">
        <v>25.76</v>
      </c>
      <c r="N59" s="413">
        <v>65.22</v>
      </c>
      <c r="O59" s="413">
        <v>32.61</v>
      </c>
      <c r="P59" s="413">
        <v>486.4</v>
      </c>
      <c r="Q59" s="413">
        <v>243.2</v>
      </c>
      <c r="R59" s="53" t="s">
        <v>222</v>
      </c>
      <c r="S59" s="53" t="s">
        <v>989</v>
      </c>
      <c r="T59" s="412">
        <v>92.052183265218332</v>
      </c>
      <c r="U59" s="412">
        <v>92.886943428694352</v>
      </c>
      <c r="V59" s="412">
        <v>92.4</v>
      </c>
      <c r="W59" s="412">
        <v>66.400000000000006</v>
      </c>
      <c r="X59" s="412">
        <v>80.8</v>
      </c>
      <c r="Y59" s="412">
        <v>85.6</v>
      </c>
      <c r="Z59" s="413">
        <v>44.474988600000003</v>
      </c>
      <c r="AA59" s="413">
        <v>82.27504110000001</v>
      </c>
      <c r="AB59" s="413">
        <v>141.78891888000001</v>
      </c>
      <c r="AC59" s="411">
        <v>184.99170812603651</v>
      </c>
      <c r="AD59" s="411">
        <v>318.80597014925377</v>
      </c>
    </row>
    <row r="60" spans="1:30" ht="13.5" customHeight="1" outlineLevel="1">
      <c r="A60" s="410" t="s">
        <v>311</v>
      </c>
      <c r="B60" s="31" t="s">
        <v>266</v>
      </c>
      <c r="C60" s="31">
        <v>40</v>
      </c>
      <c r="D60" s="31">
        <v>4</v>
      </c>
      <c r="E60" s="31" t="s">
        <v>312</v>
      </c>
      <c r="F60" s="53">
        <v>30</v>
      </c>
      <c r="G60" s="411">
        <v>1488</v>
      </c>
      <c r="H60" s="413">
        <v>41.4</v>
      </c>
      <c r="I60" s="413">
        <v>20.7</v>
      </c>
      <c r="J60" s="413">
        <v>53.8</v>
      </c>
      <c r="K60" s="413">
        <v>26.9</v>
      </c>
      <c r="L60" s="413">
        <v>62.8</v>
      </c>
      <c r="M60" s="413">
        <v>31.4</v>
      </c>
      <c r="N60" s="413">
        <v>78</v>
      </c>
      <c r="O60" s="413">
        <v>39</v>
      </c>
      <c r="P60" s="413">
        <v>707.2</v>
      </c>
      <c r="Q60" s="413">
        <v>353.6</v>
      </c>
      <c r="R60" s="53" t="s">
        <v>210</v>
      </c>
      <c r="S60" s="53" t="s">
        <v>194</v>
      </c>
      <c r="T60" s="412">
        <v>92.3</v>
      </c>
      <c r="U60" s="412">
        <v>93.2</v>
      </c>
      <c r="V60" s="412">
        <v>93</v>
      </c>
      <c r="W60" s="412">
        <v>61.2</v>
      </c>
      <c r="X60" s="412">
        <v>78.099999999999994</v>
      </c>
      <c r="Y60" s="412">
        <v>83.8</v>
      </c>
      <c r="Z60" s="413">
        <v>105.91</v>
      </c>
      <c r="AA60" s="413">
        <v>217.65</v>
      </c>
      <c r="AB60" s="413">
        <v>375.42</v>
      </c>
      <c r="AC60" s="411">
        <v>206</v>
      </c>
      <c r="AD60" s="411">
        <v>354</v>
      </c>
    </row>
    <row r="61" spans="1:30" ht="13.5" customHeight="1" outlineLevel="1">
      <c r="A61" s="410" t="s">
        <v>321</v>
      </c>
      <c r="B61" s="31" t="s">
        <v>266</v>
      </c>
      <c r="C61" s="31">
        <v>50</v>
      </c>
      <c r="D61" s="31">
        <v>4</v>
      </c>
      <c r="E61" s="31" t="s">
        <v>322</v>
      </c>
      <c r="F61" s="53">
        <v>40</v>
      </c>
      <c r="G61" s="411">
        <v>1486</v>
      </c>
      <c r="H61" s="413">
        <v>41.2</v>
      </c>
      <c r="I61" s="413">
        <v>20.6</v>
      </c>
      <c r="J61" s="413">
        <v>61.8</v>
      </c>
      <c r="K61" s="413">
        <v>30.9</v>
      </c>
      <c r="L61" s="413">
        <v>80.599999999999994</v>
      </c>
      <c r="M61" s="413">
        <v>40.299999999999997</v>
      </c>
      <c r="N61" s="413">
        <v>101.8</v>
      </c>
      <c r="O61" s="413">
        <v>50.9</v>
      </c>
      <c r="P61" s="413">
        <v>1000.6</v>
      </c>
      <c r="Q61" s="413">
        <v>500.3</v>
      </c>
      <c r="R61" s="53" t="s">
        <v>210</v>
      </c>
      <c r="S61" s="53" t="s">
        <v>989</v>
      </c>
      <c r="T61" s="412">
        <v>93.5</v>
      </c>
      <c r="U61" s="412">
        <v>93.8</v>
      </c>
      <c r="V61" s="412">
        <v>93.5</v>
      </c>
      <c r="W61" s="412">
        <v>70.599999999999994</v>
      </c>
      <c r="X61" s="412">
        <v>80.900000000000006</v>
      </c>
      <c r="Y61" s="412">
        <v>85.7</v>
      </c>
      <c r="Z61" s="413">
        <v>141.46</v>
      </c>
      <c r="AA61" s="413">
        <v>369.22</v>
      </c>
      <c r="AB61" s="413">
        <v>642.41999999999996</v>
      </c>
      <c r="AC61" s="411">
        <v>261</v>
      </c>
      <c r="AD61" s="411">
        <v>454</v>
      </c>
    </row>
    <row r="62" spans="1:30" ht="13.5" customHeight="1" outlineLevel="1">
      <c r="A62" s="410" t="s">
        <v>323</v>
      </c>
      <c r="B62" s="31" t="s">
        <v>266</v>
      </c>
      <c r="C62" s="31">
        <v>25</v>
      </c>
      <c r="D62" s="31">
        <v>6</v>
      </c>
      <c r="E62" s="31" t="s">
        <v>312</v>
      </c>
      <c r="F62" s="53">
        <v>20</v>
      </c>
      <c r="G62" s="411">
        <v>990</v>
      </c>
      <c r="H62" s="413">
        <v>44</v>
      </c>
      <c r="I62" s="413">
        <v>22</v>
      </c>
      <c r="J62" s="413">
        <v>53.018471337579619</v>
      </c>
      <c r="K62" s="413">
        <v>26.50923566878981</v>
      </c>
      <c r="L62" s="413">
        <v>60.101910828025481</v>
      </c>
      <c r="M62" s="413">
        <v>30.050955414012741</v>
      </c>
      <c r="N62" s="413">
        <v>69.117197452229306</v>
      </c>
      <c r="O62" s="413">
        <v>34.558598726114653</v>
      </c>
      <c r="P62" s="413">
        <v>399.07770441848652</v>
      </c>
      <c r="Q62" s="413">
        <v>199.53885220924326</v>
      </c>
      <c r="R62" s="53" t="s">
        <v>213</v>
      </c>
      <c r="S62" s="53" t="s">
        <v>989</v>
      </c>
      <c r="T62" s="412">
        <v>89.221691973969627</v>
      </c>
      <c r="U62" s="412">
        <v>90.903253796095441</v>
      </c>
      <c r="V62" s="412">
        <v>91.2</v>
      </c>
      <c r="W62" s="412">
        <v>43.570999999999998</v>
      </c>
      <c r="X62" s="412">
        <v>56.567499999999995</v>
      </c>
      <c r="Y62" s="412">
        <v>65.356499999999997</v>
      </c>
      <c r="Z62" s="413">
        <v>106.20892800000001</v>
      </c>
      <c r="AA62" s="413">
        <v>266.20235216399999</v>
      </c>
      <c r="AB62" s="413">
        <v>338.62238484480002</v>
      </c>
      <c r="AC62" s="411">
        <v>250.64027777777773</v>
      </c>
      <c r="AD62" s="411">
        <v>318.82666666666665</v>
      </c>
    </row>
    <row r="63" spans="1:30" ht="13.5" customHeight="1" outlineLevel="1">
      <c r="A63" s="410" t="s">
        <v>324</v>
      </c>
      <c r="B63" s="31" t="s">
        <v>266</v>
      </c>
      <c r="C63" s="31">
        <v>30</v>
      </c>
      <c r="D63" s="31">
        <v>6</v>
      </c>
      <c r="E63" s="31" t="s">
        <v>322</v>
      </c>
      <c r="F63" s="53">
        <v>25</v>
      </c>
      <c r="G63" s="411">
        <v>989</v>
      </c>
      <c r="H63" s="413">
        <v>52</v>
      </c>
      <c r="I63" s="413">
        <v>26</v>
      </c>
      <c r="J63" s="413">
        <v>64.348901098901109</v>
      </c>
      <c r="K63" s="413">
        <v>32.174450549450555</v>
      </c>
      <c r="L63" s="413">
        <v>73.510439560439579</v>
      </c>
      <c r="M63" s="413">
        <v>36.75521978021979</v>
      </c>
      <c r="N63" s="413">
        <v>85.289560439560447</v>
      </c>
      <c r="O63" s="413">
        <v>42.644780219780223</v>
      </c>
      <c r="P63" s="413">
        <v>490.2244</v>
      </c>
      <c r="Q63" s="413">
        <v>245.1122</v>
      </c>
      <c r="R63" s="53" t="s">
        <v>222</v>
      </c>
      <c r="S63" s="53" t="s">
        <v>194</v>
      </c>
      <c r="T63" s="412">
        <v>90.219375672766418</v>
      </c>
      <c r="U63" s="412">
        <v>91.502583423035517</v>
      </c>
      <c r="V63" s="412">
        <v>91.7</v>
      </c>
      <c r="W63" s="412">
        <v>43.993902439024396</v>
      </c>
      <c r="X63" s="412">
        <v>56.890243902439032</v>
      </c>
      <c r="Y63" s="412">
        <v>65.304878048780495</v>
      </c>
      <c r="Z63" s="413">
        <v>132.76116000000002</v>
      </c>
      <c r="AA63" s="413">
        <v>276.23105643420001</v>
      </c>
      <c r="AB63" s="413">
        <v>381.8140155648</v>
      </c>
      <c r="AC63" s="411">
        <v>208.06616666666665</v>
      </c>
      <c r="AD63" s="411">
        <v>287.59466666666663</v>
      </c>
    </row>
    <row r="64" spans="1:30" ht="13.5" customHeight="1" outlineLevel="1">
      <c r="A64" s="410" t="s">
        <v>333</v>
      </c>
      <c r="B64" s="31" t="s">
        <v>266</v>
      </c>
      <c r="C64" s="31">
        <v>40</v>
      </c>
      <c r="D64" s="31">
        <v>2</v>
      </c>
      <c r="E64" s="31" t="s">
        <v>334</v>
      </c>
      <c r="F64" s="53">
        <v>30</v>
      </c>
      <c r="G64" s="411">
        <v>2979</v>
      </c>
      <c r="H64" s="413">
        <v>40</v>
      </c>
      <c r="I64" s="413">
        <v>20</v>
      </c>
      <c r="J64" s="413">
        <v>52.92</v>
      </c>
      <c r="K64" s="413">
        <v>26.46</v>
      </c>
      <c r="L64" s="413">
        <v>65.599999999999994</v>
      </c>
      <c r="M64" s="413">
        <v>32.799999999999997</v>
      </c>
      <c r="N64" s="413">
        <v>77.86</v>
      </c>
      <c r="O64" s="413">
        <v>38.93</v>
      </c>
      <c r="P64" s="413">
        <v>612</v>
      </c>
      <c r="Q64" s="413">
        <v>306</v>
      </c>
      <c r="R64" s="53" t="s">
        <v>213</v>
      </c>
      <c r="S64" s="53" t="s">
        <v>989</v>
      </c>
      <c r="T64" s="412">
        <v>92.310031678986263</v>
      </c>
      <c r="U64" s="412">
        <v>92.8</v>
      </c>
      <c r="V64" s="412">
        <v>92.8</v>
      </c>
      <c r="W64" s="412">
        <v>74.739999999999995</v>
      </c>
      <c r="X64" s="412">
        <v>83.46</v>
      </c>
      <c r="Y64" s="412">
        <v>87.01</v>
      </c>
      <c r="Z64" s="413">
        <v>53</v>
      </c>
      <c r="AA64" s="413">
        <v>116.6</v>
      </c>
      <c r="AB64" s="413">
        <v>201.4</v>
      </c>
      <c r="AC64" s="411">
        <v>220</v>
      </c>
      <c r="AD64" s="411">
        <v>380</v>
      </c>
    </row>
    <row r="65" spans="1:30" ht="13.5" customHeight="1" outlineLevel="1">
      <c r="A65" s="410" t="s">
        <v>335</v>
      </c>
      <c r="B65" s="31" t="s">
        <v>266</v>
      </c>
      <c r="C65" s="31">
        <v>50</v>
      </c>
      <c r="D65" s="31">
        <v>2</v>
      </c>
      <c r="E65" s="31" t="s">
        <v>336</v>
      </c>
      <c r="F65" s="53">
        <v>40</v>
      </c>
      <c r="G65" s="411">
        <v>2970</v>
      </c>
      <c r="H65" s="413">
        <v>65.2</v>
      </c>
      <c r="I65" s="413">
        <v>32.6</v>
      </c>
      <c r="J65" s="413">
        <v>78.2</v>
      </c>
      <c r="K65" s="413">
        <v>39.1</v>
      </c>
      <c r="L65" s="413">
        <v>92.8</v>
      </c>
      <c r="M65" s="413">
        <v>46.4</v>
      </c>
      <c r="N65" s="413">
        <v>110.8</v>
      </c>
      <c r="O65" s="413">
        <v>55.4</v>
      </c>
      <c r="P65" s="413">
        <v>700</v>
      </c>
      <c r="Q65" s="413">
        <v>350</v>
      </c>
      <c r="R65" s="53" t="s">
        <v>222</v>
      </c>
      <c r="S65" s="53" t="s">
        <v>194</v>
      </c>
      <c r="T65" s="412">
        <v>93.628766684463415</v>
      </c>
      <c r="U65" s="412">
        <v>93.92764548852108</v>
      </c>
      <c r="V65" s="412">
        <v>93.3</v>
      </c>
      <c r="W65" s="412">
        <v>70.8</v>
      </c>
      <c r="X65" s="412">
        <v>81.900000000000006</v>
      </c>
      <c r="Y65" s="412">
        <v>87.2</v>
      </c>
      <c r="Z65" s="413">
        <v>70.900000000000006</v>
      </c>
      <c r="AA65" s="413">
        <v>138.96400000000003</v>
      </c>
      <c r="AB65" s="413">
        <v>221.20800000000003</v>
      </c>
      <c r="AC65" s="411">
        <v>196</v>
      </c>
      <c r="AD65" s="411">
        <v>312</v>
      </c>
    </row>
    <row r="66" spans="1:30" ht="13.5" customHeight="1" outlineLevel="1">
      <c r="A66" s="410" t="s">
        <v>337</v>
      </c>
      <c r="B66" s="31" t="s">
        <v>266</v>
      </c>
      <c r="C66" s="31">
        <v>30</v>
      </c>
      <c r="D66" s="31">
        <v>6</v>
      </c>
      <c r="E66" s="31" t="s">
        <v>336</v>
      </c>
      <c r="F66" s="53">
        <v>25</v>
      </c>
      <c r="G66" s="411">
        <v>989</v>
      </c>
      <c r="H66" s="413">
        <v>52</v>
      </c>
      <c r="I66" s="413">
        <v>26</v>
      </c>
      <c r="J66" s="413">
        <v>64.348901098901109</v>
      </c>
      <c r="K66" s="413">
        <v>32.174450549450555</v>
      </c>
      <c r="L66" s="413">
        <v>73.510439560439579</v>
      </c>
      <c r="M66" s="413">
        <v>36.75521978021979</v>
      </c>
      <c r="N66" s="413">
        <v>85.289560439560447</v>
      </c>
      <c r="O66" s="413">
        <v>42.644780219780223</v>
      </c>
      <c r="P66" s="413">
        <v>490.2244</v>
      </c>
      <c r="Q66" s="413">
        <v>245.1122</v>
      </c>
      <c r="R66" s="53" t="s">
        <v>222</v>
      </c>
      <c r="S66" s="53" t="s">
        <v>194</v>
      </c>
      <c r="T66" s="412">
        <v>90.219375672766418</v>
      </c>
      <c r="U66" s="412">
        <v>91.502583423035517</v>
      </c>
      <c r="V66" s="412">
        <v>91.7</v>
      </c>
      <c r="W66" s="412">
        <v>43.993902439024396</v>
      </c>
      <c r="X66" s="412">
        <v>56.890243902439032</v>
      </c>
      <c r="Y66" s="412">
        <v>65.304878048780495</v>
      </c>
      <c r="Z66" s="413">
        <v>132.76116000000002</v>
      </c>
      <c r="AA66" s="413">
        <v>276.23105643420001</v>
      </c>
      <c r="AB66" s="413">
        <v>381.8140155648</v>
      </c>
      <c r="AC66" s="411">
        <v>208.06616666666665</v>
      </c>
      <c r="AD66" s="411">
        <v>287.59466666666663</v>
      </c>
    </row>
    <row r="67" spans="1:30" ht="13.5" customHeight="1" outlineLevel="1">
      <c r="A67" s="410" t="s">
        <v>339</v>
      </c>
      <c r="B67" s="31" t="s">
        <v>266</v>
      </c>
      <c r="C67" s="31">
        <v>60</v>
      </c>
      <c r="D67" s="31">
        <v>4</v>
      </c>
      <c r="E67" s="31" t="s">
        <v>340</v>
      </c>
      <c r="F67" s="53">
        <v>50</v>
      </c>
      <c r="G67" s="411">
        <v>1487</v>
      </c>
      <c r="H67" s="413">
        <v>55.8</v>
      </c>
      <c r="I67" s="413">
        <v>27.9</v>
      </c>
      <c r="J67" s="413">
        <v>80.8</v>
      </c>
      <c r="K67" s="413">
        <v>40.4</v>
      </c>
      <c r="L67" s="413">
        <v>104</v>
      </c>
      <c r="M67" s="413">
        <v>52</v>
      </c>
      <c r="N67" s="413">
        <v>130.6</v>
      </c>
      <c r="O67" s="413">
        <v>65.3</v>
      </c>
      <c r="P67" s="413">
        <v>1017.8</v>
      </c>
      <c r="Q67" s="413">
        <v>508.9</v>
      </c>
      <c r="R67" s="53" t="s">
        <v>213</v>
      </c>
      <c r="S67" s="53" t="s">
        <v>989</v>
      </c>
      <c r="T67" s="412">
        <v>93.7</v>
      </c>
      <c r="U67" s="412">
        <v>94.1</v>
      </c>
      <c r="V67" s="412">
        <v>93.9</v>
      </c>
      <c r="W67" s="412">
        <v>67.5</v>
      </c>
      <c r="X67" s="412">
        <v>78.3</v>
      </c>
      <c r="Y67" s="412">
        <v>83.4</v>
      </c>
      <c r="Z67" s="413">
        <v>176.65</v>
      </c>
      <c r="AA67" s="413">
        <v>462.6</v>
      </c>
      <c r="AB67" s="413">
        <v>586.95000000000005</v>
      </c>
      <c r="AC67" s="411">
        <v>262</v>
      </c>
      <c r="AD67" s="411">
        <v>332</v>
      </c>
    </row>
    <row r="68" spans="1:30" ht="13.5" customHeight="1" outlineLevel="1">
      <c r="A68" s="410" t="s">
        <v>342</v>
      </c>
      <c r="B68" s="31" t="s">
        <v>266</v>
      </c>
      <c r="C68" s="31">
        <v>75</v>
      </c>
      <c r="D68" s="31">
        <v>4</v>
      </c>
      <c r="E68" s="31" t="s">
        <v>343</v>
      </c>
      <c r="F68" s="53">
        <v>60</v>
      </c>
      <c r="G68" s="411">
        <v>1487</v>
      </c>
      <c r="H68" s="413">
        <v>61.6</v>
      </c>
      <c r="I68" s="413">
        <v>30.8</v>
      </c>
      <c r="J68" s="413">
        <v>93.8</v>
      </c>
      <c r="K68" s="413">
        <v>46.9</v>
      </c>
      <c r="L68" s="413">
        <v>128.44</v>
      </c>
      <c r="M68" s="413">
        <v>64.22</v>
      </c>
      <c r="N68" s="413">
        <v>156.4</v>
      </c>
      <c r="O68" s="413">
        <v>78.2</v>
      </c>
      <c r="P68" s="413">
        <v>1226</v>
      </c>
      <c r="Q68" s="413">
        <v>613</v>
      </c>
      <c r="R68" s="53" t="s">
        <v>213</v>
      </c>
      <c r="S68" s="53" t="s">
        <v>989</v>
      </c>
      <c r="T68" s="412">
        <v>93.8</v>
      </c>
      <c r="U68" s="412">
        <v>94.2</v>
      </c>
      <c r="V68" s="412">
        <v>94.2</v>
      </c>
      <c r="W68" s="412">
        <v>70.5</v>
      </c>
      <c r="X68" s="412">
        <v>77</v>
      </c>
      <c r="Y68" s="412">
        <v>84.2</v>
      </c>
      <c r="Z68" s="413">
        <v>213.15</v>
      </c>
      <c r="AA68" s="413">
        <v>542.85</v>
      </c>
      <c r="AB68" s="413">
        <v>699.95</v>
      </c>
      <c r="AC68" s="411">
        <v>261</v>
      </c>
      <c r="AD68" s="411">
        <v>161</v>
      </c>
    </row>
    <row r="69" spans="1:30" ht="13.5" customHeight="1" outlineLevel="1">
      <c r="A69" s="410" t="s">
        <v>344</v>
      </c>
      <c r="B69" s="31" t="s">
        <v>266</v>
      </c>
      <c r="C69" s="31">
        <v>40</v>
      </c>
      <c r="D69" s="31">
        <v>6</v>
      </c>
      <c r="E69" s="31" t="s">
        <v>340</v>
      </c>
      <c r="F69" s="53">
        <v>30</v>
      </c>
      <c r="G69" s="411">
        <v>990</v>
      </c>
      <c r="H69" s="413">
        <v>32.4</v>
      </c>
      <c r="I69" s="413">
        <v>16.2</v>
      </c>
      <c r="J69" s="413">
        <v>60</v>
      </c>
      <c r="K69" s="413">
        <v>30</v>
      </c>
      <c r="L69" s="413">
        <v>71</v>
      </c>
      <c r="M69" s="413">
        <v>35.5</v>
      </c>
      <c r="N69" s="413">
        <v>78.2</v>
      </c>
      <c r="O69" s="413">
        <v>39.1</v>
      </c>
      <c r="P69" s="413">
        <v>564</v>
      </c>
      <c r="Q69" s="413">
        <v>282</v>
      </c>
      <c r="R69" s="53" t="s">
        <v>222</v>
      </c>
      <c r="S69" s="53" t="s">
        <v>194</v>
      </c>
      <c r="T69" s="412">
        <v>91.808076514346453</v>
      </c>
      <c r="U69" s="412">
        <v>92.395961742826785</v>
      </c>
      <c r="V69" s="412">
        <v>92.2</v>
      </c>
      <c r="W69" s="412">
        <v>55.4</v>
      </c>
      <c r="X69" s="412">
        <v>68</v>
      </c>
      <c r="Y69" s="412">
        <v>83.5</v>
      </c>
      <c r="Z69" s="413">
        <v>215.8</v>
      </c>
      <c r="AA69" s="413">
        <v>584.81799999999998</v>
      </c>
      <c r="AB69" s="413">
        <v>599.92399999999998</v>
      </c>
      <c r="AC69" s="411">
        <v>271</v>
      </c>
      <c r="AD69" s="411">
        <v>278</v>
      </c>
    </row>
    <row r="70" spans="1:30" ht="13.5" customHeight="1" outlineLevel="1">
      <c r="A70" s="410" t="s">
        <v>350</v>
      </c>
      <c r="B70" s="31" t="s">
        <v>266</v>
      </c>
      <c r="C70" s="31">
        <v>50</v>
      </c>
      <c r="D70" s="31">
        <v>6</v>
      </c>
      <c r="E70" s="31" t="s">
        <v>343</v>
      </c>
      <c r="F70" s="53">
        <v>40</v>
      </c>
      <c r="G70" s="411">
        <v>989</v>
      </c>
      <c r="H70" s="413">
        <v>62</v>
      </c>
      <c r="I70" s="413">
        <v>31</v>
      </c>
      <c r="J70" s="413">
        <v>79.319999999999993</v>
      </c>
      <c r="K70" s="413">
        <v>39.659999999999997</v>
      </c>
      <c r="L70" s="413">
        <v>96.9</v>
      </c>
      <c r="M70" s="413">
        <v>48.45</v>
      </c>
      <c r="N70" s="413">
        <v>117.76</v>
      </c>
      <c r="O70" s="413">
        <v>58.88</v>
      </c>
      <c r="P70" s="413">
        <v>796</v>
      </c>
      <c r="Q70" s="413">
        <v>398</v>
      </c>
      <c r="R70" s="53" t="s">
        <v>213</v>
      </c>
      <c r="S70" s="53" t="s">
        <v>194</v>
      </c>
      <c r="T70" s="412">
        <v>92.9</v>
      </c>
      <c r="U70" s="412">
        <v>93.195546129374335</v>
      </c>
      <c r="V70" s="412">
        <v>92.9</v>
      </c>
      <c r="W70" s="412">
        <v>55.55</v>
      </c>
      <c r="X70" s="412">
        <v>68</v>
      </c>
      <c r="Y70" s="412">
        <v>74.8</v>
      </c>
      <c r="Z70" s="413">
        <v>288.60000000000002</v>
      </c>
      <c r="AA70" s="413">
        <v>620.49000000000012</v>
      </c>
      <c r="AB70" s="413">
        <v>712.8420000000001</v>
      </c>
      <c r="AC70" s="411">
        <v>215</v>
      </c>
      <c r="AD70" s="411">
        <v>247</v>
      </c>
    </row>
    <row r="71" spans="1:30" ht="13.5" customHeight="1" outlineLevel="1">
      <c r="A71" s="410" t="s">
        <v>353</v>
      </c>
      <c r="B71" s="31" t="s">
        <v>266</v>
      </c>
      <c r="C71" s="31">
        <v>60</v>
      </c>
      <c r="D71" s="31">
        <v>2</v>
      </c>
      <c r="E71" s="31" t="s">
        <v>354</v>
      </c>
      <c r="F71" s="53">
        <v>50</v>
      </c>
      <c r="G71" s="411">
        <v>2978.28</v>
      </c>
      <c r="H71" s="413">
        <v>40.840000000000003</v>
      </c>
      <c r="I71" s="413">
        <v>20.420000000000002</v>
      </c>
      <c r="J71" s="413">
        <v>69.760000000000005</v>
      </c>
      <c r="K71" s="413">
        <v>34.880000000000003</v>
      </c>
      <c r="L71" s="413">
        <v>95.1</v>
      </c>
      <c r="M71" s="413">
        <v>47.55</v>
      </c>
      <c r="N71" s="413">
        <v>120.9396</v>
      </c>
      <c r="O71" s="413">
        <v>60.469799999999999</v>
      </c>
      <c r="P71" s="413">
        <v>950.66</v>
      </c>
      <c r="Q71" s="413">
        <v>475.33</v>
      </c>
      <c r="R71" s="53" t="s">
        <v>222</v>
      </c>
      <c r="S71" s="53" t="s">
        <v>989</v>
      </c>
      <c r="T71" s="412">
        <v>93.356999999999999</v>
      </c>
      <c r="U71" s="412">
        <v>93.8</v>
      </c>
      <c r="V71" s="412">
        <v>93.7</v>
      </c>
      <c r="W71" s="412">
        <v>78.02</v>
      </c>
      <c r="X71" s="412">
        <v>85.44</v>
      </c>
      <c r="Y71" s="412">
        <v>89.69</v>
      </c>
      <c r="Z71" s="413">
        <v>88.127595570000011</v>
      </c>
      <c r="AA71" s="413">
        <v>154.20566672838601</v>
      </c>
      <c r="AB71" s="413">
        <v>300.66491780616906</v>
      </c>
      <c r="AC71" s="411">
        <v>174.98</v>
      </c>
      <c r="AD71" s="411">
        <v>341.17</v>
      </c>
    </row>
    <row r="72" spans="1:30" ht="13.5" customHeight="1" outlineLevel="1">
      <c r="A72" s="410" t="s">
        <v>355</v>
      </c>
      <c r="B72" s="31" t="s">
        <v>266</v>
      </c>
      <c r="C72" s="31">
        <v>75</v>
      </c>
      <c r="D72" s="31">
        <v>2</v>
      </c>
      <c r="E72" s="31" t="s">
        <v>356</v>
      </c>
      <c r="F72" s="53">
        <v>60</v>
      </c>
      <c r="G72" s="411">
        <v>2978</v>
      </c>
      <c r="H72" s="413">
        <v>50.6</v>
      </c>
      <c r="I72" s="413">
        <v>25.3</v>
      </c>
      <c r="J72" s="413">
        <v>86</v>
      </c>
      <c r="K72" s="413">
        <v>43</v>
      </c>
      <c r="L72" s="413">
        <v>116.1</v>
      </c>
      <c r="M72" s="413">
        <v>58.05</v>
      </c>
      <c r="N72" s="413">
        <v>146.6</v>
      </c>
      <c r="O72" s="413">
        <v>73.3</v>
      </c>
      <c r="P72" s="413">
        <v>1204</v>
      </c>
      <c r="Q72" s="413">
        <v>602</v>
      </c>
      <c r="R72" s="53" t="s">
        <v>213</v>
      </c>
      <c r="S72" s="53" t="s">
        <v>989</v>
      </c>
      <c r="T72" s="412">
        <v>93.842397568898662</v>
      </c>
      <c r="U72" s="412">
        <v>94.049250759719158</v>
      </c>
      <c r="V72" s="412">
        <v>94</v>
      </c>
      <c r="W72" s="412">
        <v>83</v>
      </c>
      <c r="X72" s="412">
        <v>89</v>
      </c>
      <c r="Y72" s="412">
        <v>90.5</v>
      </c>
      <c r="Z72" s="413">
        <v>106.6</v>
      </c>
      <c r="AA72" s="413">
        <v>198.27599999999998</v>
      </c>
      <c r="AB72" s="413">
        <v>410.41</v>
      </c>
      <c r="AC72" s="411">
        <v>186</v>
      </c>
      <c r="AD72" s="411">
        <v>385</v>
      </c>
    </row>
    <row r="73" spans="1:30" ht="13.5" customHeight="1" outlineLevel="1">
      <c r="A73" s="410" t="s">
        <v>357</v>
      </c>
      <c r="B73" s="31" t="s">
        <v>266</v>
      </c>
      <c r="C73" s="31">
        <v>50</v>
      </c>
      <c r="D73" s="31">
        <v>6</v>
      </c>
      <c r="E73" s="31" t="s">
        <v>356</v>
      </c>
      <c r="F73" s="53">
        <v>40</v>
      </c>
      <c r="G73" s="411">
        <v>989</v>
      </c>
      <c r="H73" s="413">
        <v>62</v>
      </c>
      <c r="I73" s="413">
        <v>31</v>
      </c>
      <c r="J73" s="413">
        <v>79.319999999999993</v>
      </c>
      <c r="K73" s="413">
        <v>39.659999999999997</v>
      </c>
      <c r="L73" s="413">
        <v>96.9</v>
      </c>
      <c r="M73" s="413">
        <v>48.45</v>
      </c>
      <c r="N73" s="413">
        <v>117.76</v>
      </c>
      <c r="O73" s="413">
        <v>58.88</v>
      </c>
      <c r="P73" s="413">
        <v>796</v>
      </c>
      <c r="Q73" s="413">
        <v>398</v>
      </c>
      <c r="R73" s="53" t="s">
        <v>213</v>
      </c>
      <c r="S73" s="53" t="s">
        <v>194</v>
      </c>
      <c r="T73" s="412">
        <v>92.9</v>
      </c>
      <c r="U73" s="412">
        <v>93.195546129374335</v>
      </c>
      <c r="V73" s="412">
        <v>92.9</v>
      </c>
      <c r="W73" s="412">
        <v>55.55</v>
      </c>
      <c r="X73" s="412">
        <v>68</v>
      </c>
      <c r="Y73" s="412">
        <v>74.8</v>
      </c>
      <c r="Z73" s="413">
        <v>288.60000000000002</v>
      </c>
      <c r="AA73" s="413">
        <v>620.49000000000012</v>
      </c>
      <c r="AB73" s="413">
        <v>712.8420000000001</v>
      </c>
      <c r="AC73" s="411">
        <v>215</v>
      </c>
      <c r="AD73" s="411">
        <v>247</v>
      </c>
    </row>
    <row r="74" spans="1:30" ht="13.5" customHeight="1" outlineLevel="1">
      <c r="A74" s="410" t="s">
        <v>359</v>
      </c>
      <c r="B74" s="31" t="s">
        <v>266</v>
      </c>
      <c r="C74" s="31">
        <v>100</v>
      </c>
      <c r="D74" s="31">
        <v>4</v>
      </c>
      <c r="E74" s="31" t="s">
        <v>360</v>
      </c>
      <c r="F74" s="53">
        <v>75</v>
      </c>
      <c r="G74" s="411">
        <v>1490</v>
      </c>
      <c r="H74" s="413">
        <v>72</v>
      </c>
      <c r="I74" s="413">
        <v>36</v>
      </c>
      <c r="J74" s="413">
        <v>111.6</v>
      </c>
      <c r="K74" s="413">
        <v>55.8</v>
      </c>
      <c r="L74" s="413">
        <v>147.30000000000001</v>
      </c>
      <c r="M74" s="413">
        <v>73.650000000000006</v>
      </c>
      <c r="N74" s="413">
        <v>192.6</v>
      </c>
      <c r="O74" s="413">
        <v>96.3</v>
      </c>
      <c r="P74" s="413">
        <v>1550</v>
      </c>
      <c r="Q74" s="413">
        <v>775</v>
      </c>
      <c r="R74" s="53" t="s">
        <v>213</v>
      </c>
      <c r="S74" s="53" t="s">
        <v>989</v>
      </c>
      <c r="T74" s="412">
        <v>94.7</v>
      </c>
      <c r="U74" s="412">
        <v>95</v>
      </c>
      <c r="V74" s="412">
        <v>94.6</v>
      </c>
      <c r="W74" s="412">
        <v>71.7</v>
      </c>
      <c r="X74" s="412">
        <v>81.2</v>
      </c>
      <c r="Y74" s="412">
        <v>84.5</v>
      </c>
      <c r="Z74" s="413">
        <v>260.04000000000002</v>
      </c>
      <c r="AA74" s="413">
        <v>809.53</v>
      </c>
      <c r="AB74" s="413">
        <v>878.58</v>
      </c>
      <c r="AC74" s="411">
        <v>247</v>
      </c>
      <c r="AD74" s="411">
        <v>332</v>
      </c>
    </row>
    <row r="75" spans="1:30" ht="13.5" customHeight="1" outlineLevel="1">
      <c r="A75" s="410" t="s">
        <v>362</v>
      </c>
      <c r="B75" s="31" t="s">
        <v>266</v>
      </c>
      <c r="C75" s="31">
        <v>60</v>
      </c>
      <c r="D75" s="31">
        <v>6</v>
      </c>
      <c r="E75" s="31" t="s">
        <v>363</v>
      </c>
      <c r="F75" s="53">
        <v>50</v>
      </c>
      <c r="G75" s="411">
        <v>990</v>
      </c>
      <c r="H75" s="413">
        <v>73.599999999999994</v>
      </c>
      <c r="I75" s="413">
        <v>36.799999999999997</v>
      </c>
      <c r="J75" s="413">
        <v>95.68</v>
      </c>
      <c r="K75" s="413">
        <v>47.84</v>
      </c>
      <c r="L75" s="413">
        <v>117.28</v>
      </c>
      <c r="M75" s="413">
        <v>58.64</v>
      </c>
      <c r="N75" s="413">
        <v>143</v>
      </c>
      <c r="O75" s="413">
        <v>71.5</v>
      </c>
      <c r="P75" s="413">
        <v>988.4</v>
      </c>
      <c r="Q75" s="413">
        <v>494.2</v>
      </c>
      <c r="R75" s="53" t="s">
        <v>213</v>
      </c>
      <c r="S75" s="53" t="s">
        <v>194</v>
      </c>
      <c r="T75" s="412">
        <v>92.852314136125656</v>
      </c>
      <c r="U75" s="412">
        <v>93.468460732984283</v>
      </c>
      <c r="V75" s="412">
        <v>93.4</v>
      </c>
      <c r="W75" s="412">
        <v>57.11</v>
      </c>
      <c r="X75" s="412">
        <v>69.400000000000006</v>
      </c>
      <c r="Y75" s="412">
        <v>76</v>
      </c>
      <c r="Z75" s="413">
        <v>359.8</v>
      </c>
      <c r="AA75" s="413">
        <v>1047.018</v>
      </c>
      <c r="AB75" s="413">
        <v>996.64600000000007</v>
      </c>
      <c r="AC75" s="411">
        <v>291</v>
      </c>
      <c r="AD75" s="411">
        <v>277</v>
      </c>
    </row>
    <row r="76" spans="1:30" ht="13.5" customHeight="1" outlineLevel="1">
      <c r="A76" s="410" t="s">
        <v>369</v>
      </c>
      <c r="B76" s="31" t="s">
        <v>266</v>
      </c>
      <c r="C76" s="31">
        <v>75</v>
      </c>
      <c r="D76" s="31">
        <v>6</v>
      </c>
      <c r="E76" s="31" t="s">
        <v>360</v>
      </c>
      <c r="F76" s="53">
        <v>60</v>
      </c>
      <c r="G76" s="411">
        <v>989</v>
      </c>
      <c r="H76" s="413">
        <v>89.8</v>
      </c>
      <c r="I76" s="413">
        <v>44.9</v>
      </c>
      <c r="J76" s="413">
        <v>115.6</v>
      </c>
      <c r="K76" s="413">
        <v>57.8</v>
      </c>
      <c r="L76" s="413">
        <v>141.19999999999999</v>
      </c>
      <c r="M76" s="413">
        <v>70.599999999999994</v>
      </c>
      <c r="N76" s="413">
        <v>171.66</v>
      </c>
      <c r="O76" s="413">
        <v>85.83</v>
      </c>
      <c r="P76" s="413">
        <v>1233</v>
      </c>
      <c r="Q76" s="413">
        <v>616.5</v>
      </c>
      <c r="R76" s="53" t="s">
        <v>213</v>
      </c>
      <c r="S76" s="53" t="s">
        <v>989</v>
      </c>
      <c r="T76" s="412">
        <v>92.891646501841137</v>
      </c>
      <c r="U76" s="412">
        <v>93.680284061020515</v>
      </c>
      <c r="V76" s="412">
        <v>93.7</v>
      </c>
      <c r="W76" s="412">
        <v>57.15</v>
      </c>
      <c r="X76" s="412">
        <v>70.599999999999994</v>
      </c>
      <c r="Y76" s="412">
        <v>76.349999999999994</v>
      </c>
      <c r="Z76" s="413">
        <v>432</v>
      </c>
      <c r="AA76" s="413">
        <v>1382.4</v>
      </c>
      <c r="AB76" s="413">
        <v>1360.8</v>
      </c>
      <c r="AC76" s="411">
        <v>320</v>
      </c>
      <c r="AD76" s="411">
        <v>315</v>
      </c>
    </row>
    <row r="77" spans="1:30" ht="13.5" customHeight="1" outlineLevel="1">
      <c r="A77" s="410" t="s">
        <v>374</v>
      </c>
      <c r="B77" s="31" t="s">
        <v>266</v>
      </c>
      <c r="C77" s="31">
        <v>100</v>
      </c>
      <c r="D77" s="31">
        <v>2</v>
      </c>
      <c r="E77" s="31" t="s">
        <v>375</v>
      </c>
      <c r="F77" s="53">
        <v>75</v>
      </c>
      <c r="G77" s="411">
        <v>2977.51</v>
      </c>
      <c r="H77" s="413">
        <v>45.04</v>
      </c>
      <c r="I77" s="413">
        <v>22.52</v>
      </c>
      <c r="J77" s="413">
        <v>96.13649370722014</v>
      </c>
      <c r="K77" s="413">
        <v>48.06824685361007</v>
      </c>
      <c r="L77" s="413">
        <v>134.82579686465004</v>
      </c>
      <c r="M77" s="413">
        <v>67.412898432325022</v>
      </c>
      <c r="N77" s="413">
        <v>176.47424817840584</v>
      </c>
      <c r="O77" s="413">
        <v>88.237124089202922</v>
      </c>
      <c r="P77" s="413">
        <v>1519.3</v>
      </c>
      <c r="Q77" s="413">
        <v>759.65</v>
      </c>
      <c r="R77" s="53" t="s">
        <v>213</v>
      </c>
      <c r="S77" s="53" t="s">
        <v>989</v>
      </c>
      <c r="T77" s="412">
        <v>93.918999999999997</v>
      </c>
      <c r="U77" s="412">
        <v>94.45</v>
      </c>
      <c r="V77" s="412">
        <v>94.3</v>
      </c>
      <c r="W77" s="412">
        <v>83.659000000000006</v>
      </c>
      <c r="X77" s="412">
        <v>88.99</v>
      </c>
      <c r="Y77" s="412">
        <v>90.792865687873828</v>
      </c>
      <c r="Z77" s="413">
        <v>129.98055126</v>
      </c>
      <c r="AA77" s="413">
        <v>249.69263897046</v>
      </c>
      <c r="AB77" s="413">
        <v>483.37167402568798</v>
      </c>
      <c r="AC77" s="411">
        <v>192.1</v>
      </c>
      <c r="AD77" s="411">
        <v>371.88</v>
      </c>
    </row>
    <row r="78" spans="1:30" ht="13.5" customHeight="1" outlineLevel="1">
      <c r="A78" s="410" t="s">
        <v>376</v>
      </c>
      <c r="B78" s="31" t="s">
        <v>266</v>
      </c>
      <c r="C78" s="31">
        <v>100</v>
      </c>
      <c r="D78" s="31">
        <v>4</v>
      </c>
      <c r="E78" s="31" t="s">
        <v>375</v>
      </c>
      <c r="F78" s="53">
        <v>75</v>
      </c>
      <c r="G78" s="411">
        <v>1490</v>
      </c>
      <c r="H78" s="413">
        <v>72</v>
      </c>
      <c r="I78" s="413">
        <v>36</v>
      </c>
      <c r="J78" s="413">
        <v>111.6</v>
      </c>
      <c r="K78" s="413">
        <v>55.8</v>
      </c>
      <c r="L78" s="413">
        <v>147.30000000000001</v>
      </c>
      <c r="M78" s="413">
        <v>73.650000000000006</v>
      </c>
      <c r="N78" s="413">
        <v>192.6</v>
      </c>
      <c r="O78" s="413">
        <v>96.3</v>
      </c>
      <c r="P78" s="413">
        <v>1550</v>
      </c>
      <c r="Q78" s="413">
        <v>775</v>
      </c>
      <c r="R78" s="53" t="s">
        <v>213</v>
      </c>
      <c r="S78" s="53" t="s">
        <v>989</v>
      </c>
      <c r="T78" s="412">
        <v>94.7</v>
      </c>
      <c r="U78" s="412">
        <v>95</v>
      </c>
      <c r="V78" s="412">
        <v>94.6</v>
      </c>
      <c r="W78" s="412">
        <v>71.7</v>
      </c>
      <c r="X78" s="412">
        <v>81.2</v>
      </c>
      <c r="Y78" s="412">
        <v>84.5</v>
      </c>
      <c r="Z78" s="413">
        <v>260.04000000000002</v>
      </c>
      <c r="AA78" s="413">
        <v>809.53</v>
      </c>
      <c r="AB78" s="413">
        <v>878.58</v>
      </c>
      <c r="AC78" s="411">
        <v>247</v>
      </c>
      <c r="AD78" s="411">
        <v>332</v>
      </c>
    </row>
    <row r="79" spans="1:30" ht="13.5" customHeight="1" outlineLevel="1">
      <c r="A79" s="410" t="s">
        <v>377</v>
      </c>
      <c r="B79" s="31" t="s">
        <v>266</v>
      </c>
      <c r="C79" s="31">
        <v>125</v>
      </c>
      <c r="D79" s="31">
        <v>4</v>
      </c>
      <c r="E79" s="31" t="s">
        <v>378</v>
      </c>
      <c r="F79" s="53">
        <v>100</v>
      </c>
      <c r="G79" s="411">
        <v>1491</v>
      </c>
      <c r="H79" s="413"/>
      <c r="I79" s="413">
        <v>58.3</v>
      </c>
      <c r="J79" s="413"/>
      <c r="K79" s="413">
        <v>82.7</v>
      </c>
      <c r="L79" s="413"/>
      <c r="M79" s="413">
        <v>105.7</v>
      </c>
      <c r="N79" s="413"/>
      <c r="O79" s="413">
        <v>132.1</v>
      </c>
      <c r="P79" s="413"/>
      <c r="Q79" s="413">
        <v>1005</v>
      </c>
      <c r="R79" s="53" t="s">
        <v>213</v>
      </c>
      <c r="S79" s="53" t="s">
        <v>989</v>
      </c>
      <c r="T79" s="412">
        <v>94.290750725839899</v>
      </c>
      <c r="U79" s="412">
        <v>94.940895893819985</v>
      </c>
      <c r="V79" s="412">
        <v>95</v>
      </c>
      <c r="W79" s="412">
        <v>65.5</v>
      </c>
      <c r="X79" s="412">
        <v>76.38</v>
      </c>
      <c r="Y79" s="412">
        <v>81.459999999999994</v>
      </c>
      <c r="Z79" s="413">
        <v>352.4</v>
      </c>
      <c r="AA79" s="413">
        <v>799.94799999999987</v>
      </c>
      <c r="AB79" s="413">
        <v>1191.1120000000001</v>
      </c>
      <c r="AC79" s="411">
        <v>227</v>
      </c>
      <c r="AD79" s="411">
        <v>338</v>
      </c>
    </row>
    <row r="80" spans="1:30" ht="13.5" customHeight="1" outlineLevel="1">
      <c r="A80" s="410" t="s">
        <v>382</v>
      </c>
      <c r="B80" s="31" t="s">
        <v>266</v>
      </c>
      <c r="C80" s="31">
        <v>150</v>
      </c>
      <c r="D80" s="31">
        <v>4</v>
      </c>
      <c r="E80" s="31" t="s">
        <v>383</v>
      </c>
      <c r="F80" s="53">
        <v>125</v>
      </c>
      <c r="G80" s="411">
        <v>1489</v>
      </c>
      <c r="H80" s="413"/>
      <c r="I80" s="413">
        <v>60.6</v>
      </c>
      <c r="J80" s="413"/>
      <c r="K80" s="413">
        <v>95.29</v>
      </c>
      <c r="L80" s="413"/>
      <c r="M80" s="413">
        <v>125.8</v>
      </c>
      <c r="N80" s="413"/>
      <c r="O80" s="413">
        <v>160.1</v>
      </c>
      <c r="P80" s="413"/>
      <c r="Q80" s="413">
        <v>1150</v>
      </c>
      <c r="R80" s="53" t="s">
        <v>222</v>
      </c>
      <c r="S80" s="53" t="s">
        <v>989</v>
      </c>
      <c r="T80" s="412">
        <v>94.645766590389016</v>
      </c>
      <c r="U80" s="412">
        <v>95.3</v>
      </c>
      <c r="V80" s="412">
        <v>95.3</v>
      </c>
      <c r="W80" s="412">
        <v>71.3</v>
      </c>
      <c r="X80" s="412">
        <v>80.459999999999994</v>
      </c>
      <c r="Y80" s="412">
        <v>84.26</v>
      </c>
      <c r="Z80" s="413">
        <v>441.16</v>
      </c>
      <c r="AA80" s="413">
        <v>908.78960000000006</v>
      </c>
      <c r="AB80" s="413">
        <v>1274.9524000000001</v>
      </c>
      <c r="AC80" s="411">
        <v>206</v>
      </c>
      <c r="AD80" s="411">
        <v>289</v>
      </c>
    </row>
    <row r="81" spans="1:30" ht="13.5" customHeight="1" outlineLevel="1">
      <c r="A81" s="410" t="s">
        <v>387</v>
      </c>
      <c r="B81" s="31" t="s">
        <v>266</v>
      </c>
      <c r="C81" s="31">
        <v>200</v>
      </c>
      <c r="D81" s="31">
        <v>4</v>
      </c>
      <c r="E81" s="31" t="s">
        <v>388</v>
      </c>
      <c r="F81" s="53">
        <v>150</v>
      </c>
      <c r="G81" s="411">
        <v>1491</v>
      </c>
      <c r="H81" s="413"/>
      <c r="I81" s="413">
        <v>93.15</v>
      </c>
      <c r="J81" s="413"/>
      <c r="K81" s="413">
        <v>127.97</v>
      </c>
      <c r="L81" s="413"/>
      <c r="M81" s="413">
        <v>161.1</v>
      </c>
      <c r="N81" s="413"/>
      <c r="O81" s="413">
        <v>199.4</v>
      </c>
      <c r="P81" s="413"/>
      <c r="Q81" s="413">
        <v>1697</v>
      </c>
      <c r="R81" s="53" t="s">
        <v>210</v>
      </c>
      <c r="S81" s="53" t="s">
        <v>989</v>
      </c>
      <c r="T81" s="412">
        <v>94.88718691782239</v>
      </c>
      <c r="U81" s="412">
        <v>95.480231836058778</v>
      </c>
      <c r="V81" s="412">
        <v>95.5</v>
      </c>
      <c r="W81" s="412">
        <v>63.35</v>
      </c>
      <c r="X81" s="412">
        <v>75</v>
      </c>
      <c r="Y81" s="412">
        <v>80.8</v>
      </c>
      <c r="Z81" s="413">
        <v>528.5</v>
      </c>
      <c r="AA81" s="413">
        <v>1622.4949999999999</v>
      </c>
      <c r="AB81" s="413">
        <v>2034.7249999999999</v>
      </c>
      <c r="AC81" s="411">
        <v>307</v>
      </c>
      <c r="AD81" s="411">
        <v>385</v>
      </c>
    </row>
    <row r="82" spans="1:30" ht="13.5" customHeight="1" outlineLevel="1">
      <c r="A82" s="410" t="s">
        <v>391</v>
      </c>
      <c r="B82" s="31" t="s">
        <v>266</v>
      </c>
      <c r="C82" s="31">
        <v>100</v>
      </c>
      <c r="D82" s="31">
        <v>6</v>
      </c>
      <c r="E82" s="31" t="s">
        <v>378</v>
      </c>
      <c r="F82" s="53">
        <v>75</v>
      </c>
      <c r="G82" s="411">
        <v>993</v>
      </c>
      <c r="H82" s="413"/>
      <c r="I82" s="413">
        <v>51.12</v>
      </c>
      <c r="J82" s="413"/>
      <c r="K82" s="413">
        <v>62.53447856559383</v>
      </c>
      <c r="L82" s="413"/>
      <c r="M82" s="413">
        <v>81.353690230316616</v>
      </c>
      <c r="N82" s="413"/>
      <c r="O82" s="413">
        <v>102.52284830408033</v>
      </c>
      <c r="P82" s="413"/>
      <c r="Q82" s="413">
        <v>884.45254235580001</v>
      </c>
      <c r="R82" s="53" t="s">
        <v>213</v>
      </c>
      <c r="S82" s="53" t="s">
        <v>194</v>
      </c>
      <c r="T82" s="412">
        <v>92.983941517575246</v>
      </c>
      <c r="U82" s="412">
        <v>93.934171279730592</v>
      </c>
      <c r="V82" s="412">
        <v>94.1</v>
      </c>
      <c r="W82" s="412">
        <v>66.361529654224867</v>
      </c>
      <c r="X82" s="412">
        <v>75.739317609342791</v>
      </c>
      <c r="Y82" s="412">
        <v>80.022532631096851</v>
      </c>
      <c r="Z82" s="413">
        <v>396.58798346407383</v>
      </c>
      <c r="AA82" s="413">
        <v>993.38603979231266</v>
      </c>
      <c r="AB82" s="413">
        <v>1503.5512714716685</v>
      </c>
      <c r="AC82" s="411">
        <v>250.48314150000002</v>
      </c>
      <c r="AD82" s="411">
        <v>379.12174199999998</v>
      </c>
    </row>
    <row r="83" spans="1:30" ht="13.5" customHeight="1" outlineLevel="1">
      <c r="A83" s="410" t="s">
        <v>395</v>
      </c>
      <c r="B83" s="31" t="s">
        <v>266</v>
      </c>
      <c r="C83" s="31">
        <v>125</v>
      </c>
      <c r="D83" s="31">
        <v>6</v>
      </c>
      <c r="E83" s="31" t="s">
        <v>383</v>
      </c>
      <c r="F83" s="53">
        <v>100</v>
      </c>
      <c r="G83" s="411">
        <v>992</v>
      </c>
      <c r="H83" s="413"/>
      <c r="I83" s="413">
        <v>52.28</v>
      </c>
      <c r="J83" s="413"/>
      <c r="K83" s="413">
        <v>76.53431061806657</v>
      </c>
      <c r="L83" s="413"/>
      <c r="M83" s="413">
        <v>101.80007923930269</v>
      </c>
      <c r="N83" s="413"/>
      <c r="O83" s="413">
        <v>129.96</v>
      </c>
      <c r="P83" s="413"/>
      <c r="Q83" s="413">
        <v>995.08</v>
      </c>
      <c r="R83" s="53" t="s">
        <v>222</v>
      </c>
      <c r="S83" s="53" t="s">
        <v>194</v>
      </c>
      <c r="T83" s="412">
        <v>94.542504593639578</v>
      </c>
      <c r="U83" s="412">
        <v>94.827507985865722</v>
      </c>
      <c r="V83" s="412">
        <v>94.6</v>
      </c>
      <c r="W83" s="412">
        <v>70.472865123703116</v>
      </c>
      <c r="X83" s="412">
        <v>79.239824421388676</v>
      </c>
      <c r="Y83" s="412">
        <v>82.97</v>
      </c>
      <c r="Z83" s="413">
        <v>529.60639409999999</v>
      </c>
      <c r="AA83" s="413">
        <v>1285.6195216777501</v>
      </c>
      <c r="AB83" s="413">
        <v>1569.0648638000698</v>
      </c>
      <c r="AC83" s="411">
        <v>242.75</v>
      </c>
      <c r="AD83" s="411">
        <v>296.27</v>
      </c>
    </row>
    <row r="84" spans="1:30" ht="13.5" customHeight="1" outlineLevel="1">
      <c r="A84" s="410" t="s">
        <v>398</v>
      </c>
      <c r="B84" s="31" t="s">
        <v>266</v>
      </c>
      <c r="C84" s="31">
        <v>150</v>
      </c>
      <c r="D84" s="31">
        <v>6</v>
      </c>
      <c r="E84" s="31" t="s">
        <v>388</v>
      </c>
      <c r="F84" s="53">
        <v>125</v>
      </c>
      <c r="G84" s="411">
        <v>995</v>
      </c>
      <c r="H84" s="413"/>
      <c r="I84" s="413">
        <v>74.349999999999994</v>
      </c>
      <c r="J84" s="413"/>
      <c r="K84" s="413">
        <v>91.350547748265228</v>
      </c>
      <c r="L84" s="413"/>
      <c r="M84" s="413">
        <v>113.27676245865273</v>
      </c>
      <c r="N84" s="413"/>
      <c r="O84" s="413">
        <v>138.52000000000001</v>
      </c>
      <c r="P84" s="413"/>
      <c r="Q84" s="413">
        <v>1358.16</v>
      </c>
      <c r="R84" s="53" t="s">
        <v>213</v>
      </c>
      <c r="S84" s="53" t="s">
        <v>194</v>
      </c>
      <c r="T84" s="412">
        <v>93.670749145139553</v>
      </c>
      <c r="U84" s="412">
        <v>94.615625883390408</v>
      </c>
      <c r="V84" s="412">
        <v>94.9</v>
      </c>
      <c r="W84" s="412">
        <v>59.54512434933487</v>
      </c>
      <c r="X84" s="412">
        <v>71.306651243493349</v>
      </c>
      <c r="Y84" s="412">
        <v>74.247032967032951</v>
      </c>
      <c r="Z84" s="413">
        <v>527.99850894000008</v>
      </c>
      <c r="AA84" s="413">
        <v>1838.7548073835503</v>
      </c>
      <c r="AB84" s="413">
        <v>2358.9917382421322</v>
      </c>
      <c r="AC84" s="411">
        <v>348.25</v>
      </c>
      <c r="AD84" s="411">
        <v>446.78</v>
      </c>
    </row>
    <row r="85" spans="1:30" ht="13.5" customHeight="1" outlineLevel="1">
      <c r="A85" s="410" t="s">
        <v>399</v>
      </c>
      <c r="B85" s="31" t="s">
        <v>266</v>
      </c>
      <c r="C85" s="31">
        <v>200</v>
      </c>
      <c r="D85" s="31">
        <v>6</v>
      </c>
      <c r="E85" s="31" t="s">
        <v>400</v>
      </c>
      <c r="F85" s="53">
        <v>150</v>
      </c>
      <c r="G85" s="411">
        <v>992</v>
      </c>
      <c r="H85" s="413"/>
      <c r="I85" s="413">
        <v>106</v>
      </c>
      <c r="J85" s="413"/>
      <c r="K85" s="413">
        <v>138.9</v>
      </c>
      <c r="L85" s="413"/>
      <c r="M85" s="413">
        <v>170.7</v>
      </c>
      <c r="N85" s="413"/>
      <c r="O85" s="413">
        <v>208.6</v>
      </c>
      <c r="P85" s="413"/>
      <c r="Q85" s="413">
        <v>1528</v>
      </c>
      <c r="R85" s="53" t="s">
        <v>213</v>
      </c>
      <c r="S85" s="53" t="s">
        <v>194</v>
      </c>
      <c r="T85" s="412">
        <v>94.8</v>
      </c>
      <c r="U85" s="412">
        <v>95.3</v>
      </c>
      <c r="V85" s="412">
        <v>95.2</v>
      </c>
      <c r="W85" s="412">
        <v>58.8</v>
      </c>
      <c r="X85" s="412">
        <v>71.3</v>
      </c>
      <c r="Y85" s="412">
        <v>77.900000000000006</v>
      </c>
      <c r="Z85" s="413">
        <v>794.1</v>
      </c>
      <c r="AA85" s="413">
        <v>1911</v>
      </c>
      <c r="AB85" s="413">
        <v>2497</v>
      </c>
      <c r="AC85" s="411">
        <v>241</v>
      </c>
      <c r="AD85" s="411">
        <v>371</v>
      </c>
    </row>
    <row r="86" spans="1:30" ht="13.5" customHeight="1" outlineLevel="1">
      <c r="A86" s="410" t="s">
        <v>408</v>
      </c>
      <c r="B86" s="31" t="s">
        <v>266</v>
      </c>
      <c r="C86" s="31">
        <v>125</v>
      </c>
      <c r="D86" s="31">
        <v>2</v>
      </c>
      <c r="E86" s="31" t="s">
        <v>409</v>
      </c>
      <c r="F86" s="53">
        <v>100</v>
      </c>
      <c r="G86" s="411">
        <v>2980</v>
      </c>
      <c r="H86" s="413"/>
      <c r="I86" s="413">
        <v>37.369999999999997</v>
      </c>
      <c r="J86" s="413"/>
      <c r="K86" s="413">
        <v>68.61</v>
      </c>
      <c r="L86" s="413"/>
      <c r="M86" s="413">
        <v>94.18</v>
      </c>
      <c r="N86" s="413"/>
      <c r="O86" s="413">
        <v>122.26</v>
      </c>
      <c r="P86" s="413"/>
      <c r="Q86" s="413">
        <v>952</v>
      </c>
      <c r="R86" s="53" t="s">
        <v>222</v>
      </c>
      <c r="S86" s="53" t="s">
        <v>989</v>
      </c>
      <c r="T86" s="412">
        <v>94.275867097177368</v>
      </c>
      <c r="U86" s="412">
        <v>94.798635558795951</v>
      </c>
      <c r="V86" s="412">
        <v>94.7</v>
      </c>
      <c r="W86" s="412">
        <v>79.13</v>
      </c>
      <c r="X86" s="412">
        <v>85.98</v>
      </c>
      <c r="Y86" s="412">
        <v>88.41</v>
      </c>
      <c r="Z86" s="413">
        <v>176.27731800000001</v>
      </c>
      <c r="AA86" s="413">
        <v>373.94393400000001</v>
      </c>
      <c r="AB86" s="413">
        <v>713.22245400000008</v>
      </c>
      <c r="AC86" s="411">
        <v>212.13389121338912</v>
      </c>
      <c r="AD86" s="411">
        <v>404.6025104602511</v>
      </c>
    </row>
    <row r="87" spans="1:30" ht="13.5" customHeight="1" outlineLevel="1">
      <c r="A87" s="410" t="s">
        <v>410</v>
      </c>
      <c r="B87" s="31" t="s">
        <v>266</v>
      </c>
      <c r="C87" s="31">
        <v>150</v>
      </c>
      <c r="D87" s="31">
        <v>2</v>
      </c>
      <c r="E87" s="31" t="s">
        <v>411</v>
      </c>
      <c r="F87" s="53">
        <v>125</v>
      </c>
      <c r="G87" s="411">
        <v>2985</v>
      </c>
      <c r="H87" s="413"/>
      <c r="I87" s="413">
        <v>45.34</v>
      </c>
      <c r="J87" s="413"/>
      <c r="K87" s="413">
        <v>85.77</v>
      </c>
      <c r="L87" s="413"/>
      <c r="M87" s="413">
        <v>118.38</v>
      </c>
      <c r="N87" s="413"/>
      <c r="O87" s="413">
        <v>154.28</v>
      </c>
      <c r="P87" s="413"/>
      <c r="Q87" s="413">
        <v>1108.8</v>
      </c>
      <c r="R87" s="53" t="s">
        <v>222</v>
      </c>
      <c r="S87" s="53" t="s">
        <v>989</v>
      </c>
      <c r="T87" s="412">
        <v>94.285937989351694</v>
      </c>
      <c r="U87" s="412">
        <v>94.99008247207432</v>
      </c>
      <c r="V87" s="412">
        <v>95</v>
      </c>
      <c r="W87" s="412">
        <v>79.5</v>
      </c>
      <c r="X87" s="412">
        <v>85.8</v>
      </c>
      <c r="Y87" s="412">
        <v>87.8</v>
      </c>
      <c r="Z87" s="413">
        <v>220.00736898000002</v>
      </c>
      <c r="AA87" s="413">
        <v>403.446414</v>
      </c>
      <c r="AB87" s="413">
        <v>835.65774600000009</v>
      </c>
      <c r="AC87" s="411">
        <v>183.37859130376478</v>
      </c>
      <c r="AD87" s="411">
        <v>379.83170739884002</v>
      </c>
    </row>
    <row r="88" spans="1:30" ht="13.5" customHeight="1" outlineLevel="1">
      <c r="A88" s="410" t="s">
        <v>412</v>
      </c>
      <c r="B88" s="31" t="s">
        <v>266</v>
      </c>
      <c r="C88" s="31">
        <v>200</v>
      </c>
      <c r="D88" s="31">
        <v>2</v>
      </c>
      <c r="E88" s="31" t="s">
        <v>413</v>
      </c>
      <c r="F88" s="53">
        <v>150</v>
      </c>
      <c r="G88" s="411">
        <v>2983</v>
      </c>
      <c r="H88" s="413"/>
      <c r="I88" s="413">
        <v>48</v>
      </c>
      <c r="J88" s="413"/>
      <c r="K88" s="413">
        <v>98.05</v>
      </c>
      <c r="L88" s="413"/>
      <c r="M88" s="413">
        <v>136.96</v>
      </c>
      <c r="N88" s="413"/>
      <c r="O88" s="413">
        <v>179</v>
      </c>
      <c r="P88" s="413"/>
      <c r="Q88" s="413">
        <v>1564</v>
      </c>
      <c r="R88" s="53" t="s">
        <v>213</v>
      </c>
      <c r="S88" s="53" t="s">
        <v>989</v>
      </c>
      <c r="T88" s="412">
        <v>95.002796478508557</v>
      </c>
      <c r="U88" s="412">
        <v>95.347902641118594</v>
      </c>
      <c r="V88" s="412">
        <v>95.2</v>
      </c>
      <c r="W88" s="412">
        <v>82.4</v>
      </c>
      <c r="X88" s="412">
        <v>88.15</v>
      </c>
      <c r="Y88" s="412">
        <v>90.05</v>
      </c>
      <c r="Z88" s="413">
        <v>264.14307905999999</v>
      </c>
      <c r="AA88" s="413">
        <v>759.68886000000009</v>
      </c>
      <c r="AB88" s="413">
        <v>1143.958662</v>
      </c>
      <c r="AC88" s="411">
        <v>287.60505961522358</v>
      </c>
      <c r="AD88" s="411">
        <v>433.08295870214732</v>
      </c>
    </row>
    <row r="89" spans="1:30" ht="13.5" customHeight="1" outlineLevel="1">
      <c r="A89" s="410" t="s">
        <v>414</v>
      </c>
      <c r="B89" s="31" t="s">
        <v>266</v>
      </c>
      <c r="C89" s="31">
        <v>125</v>
      </c>
      <c r="D89" s="31">
        <v>4</v>
      </c>
      <c r="E89" s="31" t="s">
        <v>409</v>
      </c>
      <c r="F89" s="53">
        <v>100</v>
      </c>
      <c r="G89" s="411">
        <v>1491</v>
      </c>
      <c r="H89" s="413"/>
      <c r="I89" s="413">
        <v>58.3</v>
      </c>
      <c r="J89" s="413"/>
      <c r="K89" s="413">
        <v>82.7</v>
      </c>
      <c r="L89" s="413"/>
      <c r="M89" s="413">
        <v>105.7</v>
      </c>
      <c r="N89" s="413"/>
      <c r="O89" s="413">
        <v>132.1</v>
      </c>
      <c r="P89" s="413"/>
      <c r="Q89" s="413">
        <v>1005</v>
      </c>
      <c r="R89" s="53" t="s">
        <v>213</v>
      </c>
      <c r="S89" s="53" t="s">
        <v>989</v>
      </c>
      <c r="T89" s="412">
        <v>94.290750725839899</v>
      </c>
      <c r="U89" s="412">
        <v>94.940895893819985</v>
      </c>
      <c r="V89" s="412">
        <v>95</v>
      </c>
      <c r="W89" s="412">
        <v>65.5</v>
      </c>
      <c r="X89" s="412">
        <v>76.38</v>
      </c>
      <c r="Y89" s="412">
        <v>81.459999999999994</v>
      </c>
      <c r="Z89" s="413">
        <v>352.4</v>
      </c>
      <c r="AA89" s="413">
        <v>799.94799999999987</v>
      </c>
      <c r="AB89" s="413">
        <v>1191.1120000000001</v>
      </c>
      <c r="AC89" s="411">
        <v>227</v>
      </c>
      <c r="AD89" s="411">
        <v>338</v>
      </c>
    </row>
    <row r="90" spans="1:30" ht="13.5" customHeight="1" outlineLevel="1">
      <c r="A90" s="410" t="s">
        <v>415</v>
      </c>
      <c r="B90" s="31" t="s">
        <v>266</v>
      </c>
      <c r="C90" s="31">
        <v>150</v>
      </c>
      <c r="D90" s="31">
        <v>4</v>
      </c>
      <c r="E90" s="31" t="s">
        <v>411</v>
      </c>
      <c r="F90" s="53">
        <v>125</v>
      </c>
      <c r="G90" s="411">
        <v>1489</v>
      </c>
      <c r="H90" s="413"/>
      <c r="I90" s="413">
        <v>60.6</v>
      </c>
      <c r="J90" s="413"/>
      <c r="K90" s="413">
        <v>95.29</v>
      </c>
      <c r="L90" s="413"/>
      <c r="M90" s="413">
        <v>125.8</v>
      </c>
      <c r="N90" s="413"/>
      <c r="O90" s="413">
        <v>160.1</v>
      </c>
      <c r="P90" s="413"/>
      <c r="Q90" s="413">
        <v>1150</v>
      </c>
      <c r="R90" s="53" t="s">
        <v>222</v>
      </c>
      <c r="S90" s="53" t="s">
        <v>989</v>
      </c>
      <c r="T90" s="412">
        <v>94.645766590389016</v>
      </c>
      <c r="U90" s="412">
        <v>95.3</v>
      </c>
      <c r="V90" s="412">
        <v>95.3</v>
      </c>
      <c r="W90" s="412">
        <v>71.3</v>
      </c>
      <c r="X90" s="412">
        <v>80.459999999999994</v>
      </c>
      <c r="Y90" s="412">
        <v>84.26</v>
      </c>
      <c r="Z90" s="413">
        <v>441.16</v>
      </c>
      <c r="AA90" s="413">
        <v>908.78960000000006</v>
      </c>
      <c r="AB90" s="413">
        <v>1274.9524000000001</v>
      </c>
      <c r="AC90" s="411">
        <v>206</v>
      </c>
      <c r="AD90" s="411">
        <v>289</v>
      </c>
    </row>
    <row r="91" spans="1:30" ht="13.5" customHeight="1" outlineLevel="1">
      <c r="A91" s="410" t="s">
        <v>416</v>
      </c>
      <c r="B91" s="31" t="s">
        <v>266</v>
      </c>
      <c r="C91" s="31">
        <v>200</v>
      </c>
      <c r="D91" s="31">
        <v>4</v>
      </c>
      <c r="E91" s="31" t="s">
        <v>413</v>
      </c>
      <c r="F91" s="53">
        <v>150</v>
      </c>
      <c r="G91" s="411">
        <v>1491</v>
      </c>
      <c r="H91" s="413"/>
      <c r="I91" s="413">
        <v>93.15</v>
      </c>
      <c r="J91" s="413"/>
      <c r="K91" s="413">
        <v>127.97</v>
      </c>
      <c r="L91" s="413"/>
      <c r="M91" s="413">
        <v>161.1</v>
      </c>
      <c r="N91" s="413"/>
      <c r="O91" s="413">
        <v>199.4</v>
      </c>
      <c r="P91" s="413"/>
      <c r="Q91" s="413">
        <v>1697</v>
      </c>
      <c r="R91" s="53" t="s">
        <v>210</v>
      </c>
      <c r="S91" s="53" t="s">
        <v>989</v>
      </c>
      <c r="T91" s="412">
        <v>94.88718691782239</v>
      </c>
      <c r="U91" s="412">
        <v>95.480231836058778</v>
      </c>
      <c r="V91" s="412">
        <v>95.5</v>
      </c>
      <c r="W91" s="412">
        <v>63.35</v>
      </c>
      <c r="X91" s="412">
        <v>75</v>
      </c>
      <c r="Y91" s="412">
        <v>80.8</v>
      </c>
      <c r="Z91" s="413">
        <v>528.5</v>
      </c>
      <c r="AA91" s="413">
        <v>1622.4949999999999</v>
      </c>
      <c r="AB91" s="413">
        <v>2034.7249999999999</v>
      </c>
      <c r="AC91" s="411">
        <v>307</v>
      </c>
      <c r="AD91" s="411">
        <v>385</v>
      </c>
    </row>
    <row r="92" spans="1:30" ht="13.5" customHeight="1" outlineLevel="1">
      <c r="A92" s="410" t="s">
        <v>417</v>
      </c>
      <c r="B92" s="31" t="s">
        <v>266</v>
      </c>
      <c r="C92" s="31">
        <v>100</v>
      </c>
      <c r="D92" s="31">
        <v>6</v>
      </c>
      <c r="E92" s="31" t="s">
        <v>409</v>
      </c>
      <c r="F92" s="53">
        <v>75</v>
      </c>
      <c r="G92" s="411">
        <v>993</v>
      </c>
      <c r="H92" s="413"/>
      <c r="I92" s="413">
        <v>51.12</v>
      </c>
      <c r="J92" s="413"/>
      <c r="K92" s="413">
        <v>62.53447856559383</v>
      </c>
      <c r="L92" s="413"/>
      <c r="M92" s="413">
        <v>81.353690230316616</v>
      </c>
      <c r="N92" s="413"/>
      <c r="O92" s="413">
        <v>102.52284830408033</v>
      </c>
      <c r="P92" s="413"/>
      <c r="Q92" s="413">
        <v>884.45254235580001</v>
      </c>
      <c r="R92" s="53" t="s">
        <v>213</v>
      </c>
      <c r="S92" s="53" t="s">
        <v>194</v>
      </c>
      <c r="T92" s="412">
        <v>92.983941517575246</v>
      </c>
      <c r="U92" s="412">
        <v>93.934171279730592</v>
      </c>
      <c r="V92" s="412">
        <v>94.1</v>
      </c>
      <c r="W92" s="412">
        <v>66.361529654224867</v>
      </c>
      <c r="X92" s="412">
        <v>75.739317609342791</v>
      </c>
      <c r="Y92" s="412">
        <v>80.022532631096851</v>
      </c>
      <c r="Z92" s="413">
        <v>396.58798346407383</v>
      </c>
      <c r="AA92" s="413">
        <v>993.38603979231266</v>
      </c>
      <c r="AB92" s="413">
        <v>1503.5512714716685</v>
      </c>
      <c r="AC92" s="411">
        <v>250.48314150000002</v>
      </c>
      <c r="AD92" s="411">
        <v>379.12174199999998</v>
      </c>
    </row>
    <row r="93" spans="1:30" ht="13.5" customHeight="1" outlineLevel="1">
      <c r="A93" s="410" t="s">
        <v>418</v>
      </c>
      <c r="B93" s="31" t="s">
        <v>266</v>
      </c>
      <c r="C93" s="31">
        <v>125</v>
      </c>
      <c r="D93" s="31">
        <v>6</v>
      </c>
      <c r="E93" s="31" t="s">
        <v>411</v>
      </c>
      <c r="F93" s="53">
        <v>100</v>
      </c>
      <c r="G93" s="411">
        <v>992</v>
      </c>
      <c r="H93" s="413"/>
      <c r="I93" s="413">
        <v>52.28</v>
      </c>
      <c r="J93" s="413"/>
      <c r="K93" s="413">
        <v>76.53431061806657</v>
      </c>
      <c r="L93" s="413"/>
      <c r="M93" s="413">
        <v>101.80007923930269</v>
      </c>
      <c r="N93" s="413"/>
      <c r="O93" s="413">
        <v>129.96</v>
      </c>
      <c r="P93" s="413"/>
      <c r="Q93" s="413">
        <v>995.08</v>
      </c>
      <c r="R93" s="53" t="s">
        <v>222</v>
      </c>
      <c r="S93" s="53" t="s">
        <v>194</v>
      </c>
      <c r="T93" s="412">
        <v>94.542504593639578</v>
      </c>
      <c r="U93" s="412">
        <v>94.827507985865722</v>
      </c>
      <c r="V93" s="412">
        <v>94.6</v>
      </c>
      <c r="W93" s="412">
        <v>70.472865123703116</v>
      </c>
      <c r="X93" s="412">
        <v>79.239824421388676</v>
      </c>
      <c r="Y93" s="412">
        <v>82.97</v>
      </c>
      <c r="Z93" s="413">
        <v>529.60639409999999</v>
      </c>
      <c r="AA93" s="413">
        <v>1285.6195216777501</v>
      </c>
      <c r="AB93" s="413">
        <v>1569.0648638000698</v>
      </c>
      <c r="AC93" s="411">
        <v>242.75</v>
      </c>
      <c r="AD93" s="411">
        <v>296.27</v>
      </c>
    </row>
    <row r="94" spans="1:30" ht="13.5" customHeight="1" outlineLevel="1">
      <c r="A94" s="410" t="s">
        <v>419</v>
      </c>
      <c r="B94" s="31" t="s">
        <v>266</v>
      </c>
      <c r="C94" s="31">
        <v>150</v>
      </c>
      <c r="D94" s="31">
        <v>6</v>
      </c>
      <c r="E94" s="31" t="s">
        <v>413</v>
      </c>
      <c r="F94" s="53">
        <v>125</v>
      </c>
      <c r="G94" s="411">
        <v>995</v>
      </c>
      <c r="H94" s="413"/>
      <c r="I94" s="413">
        <v>74.349999999999994</v>
      </c>
      <c r="J94" s="413"/>
      <c r="K94" s="413">
        <v>91.350547748265228</v>
      </c>
      <c r="L94" s="413"/>
      <c r="M94" s="413">
        <v>113.27676245865273</v>
      </c>
      <c r="N94" s="413"/>
      <c r="O94" s="413">
        <v>138.52000000000001</v>
      </c>
      <c r="P94" s="413"/>
      <c r="Q94" s="413">
        <v>1358.16</v>
      </c>
      <c r="R94" s="53" t="s">
        <v>213</v>
      </c>
      <c r="S94" s="53" t="s">
        <v>194</v>
      </c>
      <c r="T94" s="412">
        <v>93.670749145139553</v>
      </c>
      <c r="U94" s="412">
        <v>94.615625883390408</v>
      </c>
      <c r="V94" s="412">
        <v>94.9</v>
      </c>
      <c r="W94" s="412">
        <v>59.54512434933487</v>
      </c>
      <c r="X94" s="412">
        <v>71.306651243493349</v>
      </c>
      <c r="Y94" s="412">
        <v>74.247032967032951</v>
      </c>
      <c r="Z94" s="413">
        <v>527.99850894000008</v>
      </c>
      <c r="AA94" s="413">
        <v>1838.7548073835503</v>
      </c>
      <c r="AB94" s="413">
        <v>2358.9917382421322</v>
      </c>
      <c r="AC94" s="411">
        <v>348.25</v>
      </c>
      <c r="AD94" s="411">
        <v>446.78</v>
      </c>
    </row>
    <row r="95" spans="1:30" ht="13.5" customHeight="1" outlineLevel="1">
      <c r="A95" s="410" t="s">
        <v>420</v>
      </c>
      <c r="B95" s="31" t="s">
        <v>266</v>
      </c>
      <c r="C95" s="31">
        <v>200</v>
      </c>
      <c r="D95" s="31">
        <v>6</v>
      </c>
      <c r="E95" s="31" t="s">
        <v>421</v>
      </c>
      <c r="F95" s="53">
        <v>150</v>
      </c>
      <c r="G95" s="411">
        <v>992</v>
      </c>
      <c r="H95" s="413"/>
      <c r="I95" s="413">
        <v>106</v>
      </c>
      <c r="J95" s="413"/>
      <c r="K95" s="413">
        <v>138.9</v>
      </c>
      <c r="L95" s="413"/>
      <c r="M95" s="413">
        <v>170.7</v>
      </c>
      <c r="N95" s="413"/>
      <c r="O95" s="413">
        <v>208.6</v>
      </c>
      <c r="P95" s="413"/>
      <c r="Q95" s="413">
        <v>1528</v>
      </c>
      <c r="R95" s="53" t="s">
        <v>213</v>
      </c>
      <c r="S95" s="53" t="s">
        <v>194</v>
      </c>
      <c r="T95" s="412">
        <v>94.8</v>
      </c>
      <c r="U95" s="412">
        <v>95.3</v>
      </c>
      <c r="V95" s="412">
        <v>95.2</v>
      </c>
      <c r="W95" s="412">
        <v>58.8</v>
      </c>
      <c r="X95" s="412">
        <v>71.3</v>
      </c>
      <c r="Y95" s="412">
        <v>77.900000000000006</v>
      </c>
      <c r="Z95" s="413">
        <v>794.1</v>
      </c>
      <c r="AA95" s="413">
        <v>1126.0999999999999</v>
      </c>
      <c r="AB95" s="413">
        <v>692</v>
      </c>
      <c r="AC95" s="411">
        <v>241</v>
      </c>
      <c r="AD95" s="411">
        <v>371</v>
      </c>
    </row>
    <row r="96" spans="1:30" ht="13.5" customHeight="1" outlineLevel="1">
      <c r="A96" s="410" t="s">
        <v>422</v>
      </c>
      <c r="B96" s="31" t="s">
        <v>266</v>
      </c>
      <c r="C96" s="31">
        <v>125</v>
      </c>
      <c r="D96" s="31">
        <v>4</v>
      </c>
      <c r="E96" s="31" t="s">
        <v>423</v>
      </c>
      <c r="F96" s="53">
        <v>100</v>
      </c>
      <c r="G96" s="411">
        <v>1491</v>
      </c>
      <c r="H96" s="413"/>
      <c r="I96" s="413">
        <v>58.3</v>
      </c>
      <c r="J96" s="413"/>
      <c r="K96" s="413">
        <v>82.7</v>
      </c>
      <c r="L96" s="413"/>
      <c r="M96" s="413">
        <v>105.7</v>
      </c>
      <c r="N96" s="413"/>
      <c r="O96" s="413">
        <v>132.1</v>
      </c>
      <c r="P96" s="413"/>
      <c r="Q96" s="413">
        <v>1005</v>
      </c>
      <c r="R96" s="53" t="s">
        <v>213</v>
      </c>
      <c r="S96" s="53" t="s">
        <v>989</v>
      </c>
      <c r="T96" s="412">
        <v>94.290750725839899</v>
      </c>
      <c r="U96" s="412">
        <v>94.940895893819985</v>
      </c>
      <c r="V96" s="412">
        <v>95</v>
      </c>
      <c r="W96" s="412">
        <v>65.5</v>
      </c>
      <c r="X96" s="412">
        <v>76.38</v>
      </c>
      <c r="Y96" s="412">
        <v>81.459999999999994</v>
      </c>
      <c r="Z96" s="413">
        <v>352.4</v>
      </c>
      <c r="AA96" s="413">
        <v>799.94799999999987</v>
      </c>
      <c r="AB96" s="413">
        <v>1191.1120000000001</v>
      </c>
      <c r="AC96" s="411">
        <v>227</v>
      </c>
      <c r="AD96" s="411">
        <v>338</v>
      </c>
    </row>
    <row r="97" spans="1:30" ht="13.5" customHeight="1" outlineLevel="1">
      <c r="A97" s="410" t="s">
        <v>424</v>
      </c>
      <c r="B97" s="31" t="s">
        <v>266</v>
      </c>
      <c r="C97" s="31">
        <v>150</v>
      </c>
      <c r="D97" s="31">
        <v>4</v>
      </c>
      <c r="E97" s="31" t="s">
        <v>425</v>
      </c>
      <c r="F97" s="53">
        <v>125</v>
      </c>
      <c r="G97" s="411">
        <v>1489</v>
      </c>
      <c r="H97" s="413"/>
      <c r="I97" s="413">
        <v>60.6</v>
      </c>
      <c r="J97" s="413"/>
      <c r="K97" s="413">
        <v>95.29</v>
      </c>
      <c r="L97" s="413"/>
      <c r="M97" s="413">
        <v>125.8</v>
      </c>
      <c r="N97" s="413"/>
      <c r="O97" s="413">
        <v>160.1</v>
      </c>
      <c r="P97" s="413"/>
      <c r="Q97" s="413">
        <v>1150</v>
      </c>
      <c r="R97" s="53" t="s">
        <v>222</v>
      </c>
      <c r="S97" s="53" t="s">
        <v>989</v>
      </c>
      <c r="T97" s="412">
        <v>94.645766590389016</v>
      </c>
      <c r="U97" s="412">
        <v>95.3</v>
      </c>
      <c r="V97" s="412">
        <v>95.3</v>
      </c>
      <c r="W97" s="412">
        <v>71.3</v>
      </c>
      <c r="X97" s="412">
        <v>80.459999999999994</v>
      </c>
      <c r="Y97" s="412">
        <v>84.26</v>
      </c>
      <c r="Z97" s="413">
        <v>441.16</v>
      </c>
      <c r="AA97" s="413">
        <v>908.78960000000006</v>
      </c>
      <c r="AB97" s="413">
        <v>1274.9524000000001</v>
      </c>
      <c r="AC97" s="411">
        <v>206</v>
      </c>
      <c r="AD97" s="411">
        <v>289</v>
      </c>
    </row>
    <row r="98" spans="1:30" ht="13.5" customHeight="1" outlineLevel="1">
      <c r="A98" s="410" t="s">
        <v>426</v>
      </c>
      <c r="B98" s="31" t="s">
        <v>266</v>
      </c>
      <c r="C98" s="31">
        <v>200</v>
      </c>
      <c r="D98" s="31">
        <v>4</v>
      </c>
      <c r="E98" s="31" t="s">
        <v>427</v>
      </c>
      <c r="F98" s="53">
        <v>150</v>
      </c>
      <c r="G98" s="411">
        <v>1491</v>
      </c>
      <c r="H98" s="413"/>
      <c r="I98" s="413">
        <v>93.15</v>
      </c>
      <c r="J98" s="413"/>
      <c r="K98" s="413">
        <v>127.97</v>
      </c>
      <c r="L98" s="413"/>
      <c r="M98" s="413">
        <v>161.1</v>
      </c>
      <c r="N98" s="413"/>
      <c r="O98" s="413">
        <v>199.4</v>
      </c>
      <c r="P98" s="413"/>
      <c r="Q98" s="413">
        <v>1697</v>
      </c>
      <c r="R98" s="53" t="s">
        <v>210</v>
      </c>
      <c r="S98" s="53" t="s">
        <v>989</v>
      </c>
      <c r="T98" s="412">
        <v>94.88718691782239</v>
      </c>
      <c r="U98" s="412">
        <v>95.480231836058778</v>
      </c>
      <c r="V98" s="412">
        <v>95.5</v>
      </c>
      <c r="W98" s="412">
        <v>63.35</v>
      </c>
      <c r="X98" s="412">
        <v>75</v>
      </c>
      <c r="Y98" s="412">
        <v>80.8</v>
      </c>
      <c r="Z98" s="413">
        <v>528.5</v>
      </c>
      <c r="AA98" s="413">
        <v>1622.4949999999999</v>
      </c>
      <c r="AB98" s="413">
        <v>2034.7249999999999</v>
      </c>
      <c r="AC98" s="411">
        <v>307</v>
      </c>
      <c r="AD98" s="411">
        <v>385</v>
      </c>
    </row>
    <row r="99" spans="1:30" ht="13.5" customHeight="1" outlineLevel="1">
      <c r="A99" s="410" t="s">
        <v>428</v>
      </c>
      <c r="B99" s="31" t="s">
        <v>266</v>
      </c>
      <c r="C99" s="31">
        <v>100</v>
      </c>
      <c r="D99" s="31">
        <v>6</v>
      </c>
      <c r="E99" s="31" t="s">
        <v>423</v>
      </c>
      <c r="F99" s="53">
        <v>75</v>
      </c>
      <c r="G99" s="411">
        <v>993</v>
      </c>
      <c r="H99" s="413"/>
      <c r="I99" s="413">
        <v>51.12</v>
      </c>
      <c r="J99" s="413"/>
      <c r="K99" s="413">
        <v>62.53447856559383</v>
      </c>
      <c r="L99" s="413"/>
      <c r="M99" s="413">
        <v>81.353690230316616</v>
      </c>
      <c r="N99" s="413"/>
      <c r="O99" s="413">
        <v>102.52284830408033</v>
      </c>
      <c r="P99" s="413"/>
      <c r="Q99" s="413">
        <v>884.45254235580001</v>
      </c>
      <c r="R99" s="53" t="s">
        <v>213</v>
      </c>
      <c r="S99" s="53" t="s">
        <v>194</v>
      </c>
      <c r="T99" s="412">
        <v>92.983941517575246</v>
      </c>
      <c r="U99" s="412">
        <v>93.934171279730592</v>
      </c>
      <c r="V99" s="412">
        <v>94.1</v>
      </c>
      <c r="W99" s="412">
        <v>66.361529654224867</v>
      </c>
      <c r="X99" s="412">
        <v>75.739317609342791</v>
      </c>
      <c r="Y99" s="412">
        <v>80.022532631096851</v>
      </c>
      <c r="Z99" s="413">
        <v>396.58798346407383</v>
      </c>
      <c r="AA99" s="413">
        <v>993.38603979231266</v>
      </c>
      <c r="AB99" s="413">
        <v>1503.5512714716685</v>
      </c>
      <c r="AC99" s="411">
        <v>250.48314150000002</v>
      </c>
      <c r="AD99" s="411">
        <v>379.12174199999998</v>
      </c>
    </row>
    <row r="100" spans="1:30" ht="13.5" customHeight="1" outlineLevel="1">
      <c r="A100" s="410" t="s">
        <v>429</v>
      </c>
      <c r="B100" s="31" t="s">
        <v>266</v>
      </c>
      <c r="C100" s="31">
        <v>125</v>
      </c>
      <c r="D100" s="31">
        <v>6</v>
      </c>
      <c r="E100" s="31" t="s">
        <v>425</v>
      </c>
      <c r="F100" s="53">
        <v>100</v>
      </c>
      <c r="G100" s="411">
        <v>992</v>
      </c>
      <c r="H100" s="413"/>
      <c r="I100" s="413">
        <v>52.28</v>
      </c>
      <c r="J100" s="413"/>
      <c r="K100" s="413">
        <v>76.53431061806657</v>
      </c>
      <c r="L100" s="413"/>
      <c r="M100" s="413">
        <v>101.80007923930269</v>
      </c>
      <c r="N100" s="413"/>
      <c r="O100" s="413">
        <v>129.96</v>
      </c>
      <c r="P100" s="413"/>
      <c r="Q100" s="413">
        <v>995.08</v>
      </c>
      <c r="R100" s="53" t="s">
        <v>222</v>
      </c>
      <c r="S100" s="53" t="s">
        <v>194</v>
      </c>
      <c r="T100" s="412">
        <v>94.542504593639578</v>
      </c>
      <c r="U100" s="412">
        <v>94.827507985865722</v>
      </c>
      <c r="V100" s="412">
        <v>94.6</v>
      </c>
      <c r="W100" s="412">
        <v>70.472865123703116</v>
      </c>
      <c r="X100" s="412">
        <v>79.239824421388676</v>
      </c>
      <c r="Y100" s="412">
        <v>82.97</v>
      </c>
      <c r="Z100" s="413">
        <v>529.60639409999999</v>
      </c>
      <c r="AA100" s="413">
        <v>1285.6195216777501</v>
      </c>
      <c r="AB100" s="413">
        <v>1569.0648638000698</v>
      </c>
      <c r="AC100" s="411">
        <v>242.75</v>
      </c>
      <c r="AD100" s="411">
        <v>296.27</v>
      </c>
    </row>
    <row r="101" spans="1:30" ht="13.5" customHeight="1" outlineLevel="1">
      <c r="A101" s="410" t="s">
        <v>430</v>
      </c>
      <c r="B101" s="31" t="s">
        <v>266</v>
      </c>
      <c r="C101" s="31">
        <v>150</v>
      </c>
      <c r="D101" s="31">
        <v>6</v>
      </c>
      <c r="E101" s="31" t="s">
        <v>427</v>
      </c>
      <c r="F101" s="53">
        <v>125</v>
      </c>
      <c r="G101" s="411">
        <v>995</v>
      </c>
      <c r="H101" s="413"/>
      <c r="I101" s="413">
        <v>74.349999999999994</v>
      </c>
      <c r="J101" s="413"/>
      <c r="K101" s="413">
        <v>91.350547748265228</v>
      </c>
      <c r="L101" s="413"/>
      <c r="M101" s="413">
        <v>113.27676245865273</v>
      </c>
      <c r="N101" s="413"/>
      <c r="O101" s="413">
        <v>138.52000000000001</v>
      </c>
      <c r="P101" s="413"/>
      <c r="Q101" s="413">
        <v>1358.16</v>
      </c>
      <c r="R101" s="53" t="s">
        <v>213</v>
      </c>
      <c r="S101" s="53" t="s">
        <v>194</v>
      </c>
      <c r="T101" s="412">
        <v>93.670749145139553</v>
      </c>
      <c r="U101" s="412">
        <v>94.615625883390408</v>
      </c>
      <c r="V101" s="412">
        <v>94.9</v>
      </c>
      <c r="W101" s="412">
        <v>59.54512434933487</v>
      </c>
      <c r="X101" s="412">
        <v>71.306651243493349</v>
      </c>
      <c r="Y101" s="412">
        <v>74.247032967032951</v>
      </c>
      <c r="Z101" s="413">
        <v>527.99850894000008</v>
      </c>
      <c r="AA101" s="413">
        <v>1838.7548073835503</v>
      </c>
      <c r="AB101" s="413">
        <v>2358.9917382421322</v>
      </c>
      <c r="AC101" s="411">
        <v>348.25</v>
      </c>
      <c r="AD101" s="411">
        <v>446.78</v>
      </c>
    </row>
    <row r="102" spans="1:30" ht="13.5" customHeight="1" outlineLevel="1">
      <c r="A102" s="410" t="s">
        <v>431</v>
      </c>
      <c r="B102" s="31" t="s">
        <v>266</v>
      </c>
      <c r="C102" s="31">
        <v>200</v>
      </c>
      <c r="D102" s="31">
        <v>6</v>
      </c>
      <c r="E102" s="31" t="s">
        <v>432</v>
      </c>
      <c r="F102" s="53">
        <v>150</v>
      </c>
      <c r="G102" s="411">
        <v>992</v>
      </c>
      <c r="H102" s="413"/>
      <c r="I102" s="413">
        <v>106</v>
      </c>
      <c r="J102" s="413"/>
      <c r="K102" s="413">
        <v>138.9</v>
      </c>
      <c r="L102" s="413"/>
      <c r="M102" s="413">
        <v>170.7</v>
      </c>
      <c r="N102" s="413"/>
      <c r="O102" s="413">
        <v>208.6</v>
      </c>
      <c r="P102" s="413"/>
      <c r="Q102" s="413">
        <v>1528</v>
      </c>
      <c r="R102" s="53" t="s">
        <v>213</v>
      </c>
      <c r="S102" s="53" t="s">
        <v>194</v>
      </c>
      <c r="T102" s="412">
        <v>94.8</v>
      </c>
      <c r="U102" s="412">
        <v>95.3</v>
      </c>
      <c r="V102" s="412">
        <v>95.2</v>
      </c>
      <c r="W102" s="412">
        <v>58.8</v>
      </c>
      <c r="X102" s="412">
        <v>71.3</v>
      </c>
      <c r="Y102" s="412">
        <v>77.900000000000006</v>
      </c>
      <c r="Z102" s="413">
        <v>794.1</v>
      </c>
      <c r="AA102" s="413">
        <v>1126.0999999999999</v>
      </c>
      <c r="AB102" s="413">
        <v>692</v>
      </c>
      <c r="AC102" s="411">
        <v>241</v>
      </c>
      <c r="AD102" s="411">
        <v>371</v>
      </c>
    </row>
    <row r="103" spans="1:30" ht="13.5" customHeight="1" outlineLevel="1">
      <c r="A103" s="410" t="s">
        <v>909</v>
      </c>
      <c r="B103" s="31" t="s">
        <v>910</v>
      </c>
      <c r="C103" s="31">
        <v>1</v>
      </c>
      <c r="D103" s="31">
        <v>2</v>
      </c>
      <c r="E103" s="31" t="s">
        <v>192</v>
      </c>
      <c r="F103" s="53">
        <v>0.75</v>
      </c>
      <c r="G103" s="411">
        <v>2942.85</v>
      </c>
      <c r="H103" s="413">
        <v>1.44</v>
      </c>
      <c r="I103" s="413">
        <v>0.72</v>
      </c>
      <c r="J103" s="413">
        <v>1.7</v>
      </c>
      <c r="K103" s="413">
        <v>0.85</v>
      </c>
      <c r="L103" s="413">
        <v>1.98</v>
      </c>
      <c r="M103" s="413">
        <v>0.99</v>
      </c>
      <c r="N103" s="413">
        <v>2.34</v>
      </c>
      <c r="O103" s="413">
        <v>1.17</v>
      </c>
      <c r="P103" s="413">
        <v>24.94</v>
      </c>
      <c r="Q103" s="413">
        <v>12.47</v>
      </c>
      <c r="R103" s="53" t="s">
        <v>2205</v>
      </c>
      <c r="S103" s="53" t="s">
        <v>194</v>
      </c>
      <c r="T103" s="412">
        <v>73.14</v>
      </c>
      <c r="U103" s="412">
        <v>76.69</v>
      </c>
      <c r="V103" s="412">
        <v>77.8</v>
      </c>
      <c r="W103" s="412">
        <v>57.9</v>
      </c>
      <c r="X103" s="412">
        <v>71.2</v>
      </c>
      <c r="Y103" s="412">
        <v>79.75</v>
      </c>
      <c r="Z103" s="413">
        <v>1.339043811</v>
      </c>
      <c r="AA103" s="413">
        <v>4.0885024681262996</v>
      </c>
      <c r="AB103" s="413">
        <v>6.3362214092708999</v>
      </c>
      <c r="AC103" s="411">
        <v>305.33</v>
      </c>
      <c r="AD103" s="411">
        <v>473.19</v>
      </c>
    </row>
    <row r="104" spans="1:30" ht="13.5" customHeight="1" outlineLevel="1">
      <c r="A104" s="410" t="s">
        <v>914</v>
      </c>
      <c r="B104" s="31" t="s">
        <v>910</v>
      </c>
      <c r="C104" s="31">
        <v>1.5</v>
      </c>
      <c r="D104" s="31">
        <v>2</v>
      </c>
      <c r="E104" s="31" t="s">
        <v>192</v>
      </c>
      <c r="F104" s="53">
        <v>1</v>
      </c>
      <c r="G104" s="411">
        <v>2952.8</v>
      </c>
      <c r="H104" s="413">
        <v>2.38</v>
      </c>
      <c r="I104" s="413">
        <v>1.19</v>
      </c>
      <c r="J104" s="413">
        <v>2.68</v>
      </c>
      <c r="K104" s="413">
        <v>1.34</v>
      </c>
      <c r="L104" s="413">
        <v>2.98</v>
      </c>
      <c r="M104" s="413">
        <v>1.49</v>
      </c>
      <c r="N104" s="413">
        <v>3.38</v>
      </c>
      <c r="O104" s="413">
        <v>1.69</v>
      </c>
      <c r="P104" s="413">
        <v>36.46</v>
      </c>
      <c r="Q104" s="413">
        <v>18.23</v>
      </c>
      <c r="R104" s="53" t="s">
        <v>2222</v>
      </c>
      <c r="S104" s="53" t="s">
        <v>194</v>
      </c>
      <c r="T104" s="412">
        <v>75.08</v>
      </c>
      <c r="U104" s="412">
        <v>79.08</v>
      </c>
      <c r="V104" s="412">
        <v>80.7</v>
      </c>
      <c r="W104" s="412">
        <v>48.63</v>
      </c>
      <c r="X104" s="412">
        <v>62.17</v>
      </c>
      <c r="Y104" s="412">
        <v>71.84</v>
      </c>
      <c r="Z104" s="413">
        <v>1.7798846183999999</v>
      </c>
      <c r="AA104" s="413">
        <v>6.5962523957904002</v>
      </c>
      <c r="AB104" s="413">
        <v>11.773936750716</v>
      </c>
      <c r="AC104" s="411">
        <v>370.6</v>
      </c>
      <c r="AD104" s="411">
        <v>661.5</v>
      </c>
    </row>
    <row r="105" spans="1:30" ht="13.5" customHeight="1" outlineLevel="1">
      <c r="A105" s="410" t="s">
        <v>915</v>
      </c>
      <c r="B105" s="31" t="s">
        <v>910</v>
      </c>
      <c r="C105" s="31">
        <v>2</v>
      </c>
      <c r="D105" s="31">
        <v>2</v>
      </c>
      <c r="E105" s="31" t="s">
        <v>204</v>
      </c>
      <c r="F105" s="53">
        <v>1.5</v>
      </c>
      <c r="G105" s="411">
        <v>2938.36</v>
      </c>
      <c r="H105" s="413">
        <v>2.68</v>
      </c>
      <c r="I105" s="413">
        <v>1.34</v>
      </c>
      <c r="J105" s="413">
        <v>3.2</v>
      </c>
      <c r="K105" s="413">
        <v>1.6</v>
      </c>
      <c r="L105" s="413">
        <v>3.76</v>
      </c>
      <c r="M105" s="413">
        <v>1.88</v>
      </c>
      <c r="N105" s="413">
        <v>4.4400000000000004</v>
      </c>
      <c r="O105" s="413">
        <v>2.2200000000000002</v>
      </c>
      <c r="P105" s="413">
        <v>42.2</v>
      </c>
      <c r="Q105" s="413">
        <v>21.1</v>
      </c>
      <c r="R105" s="53" t="s">
        <v>202</v>
      </c>
      <c r="S105" s="53" t="s">
        <v>194</v>
      </c>
      <c r="T105" s="412">
        <v>80.28</v>
      </c>
      <c r="U105" s="412">
        <v>82.45</v>
      </c>
      <c r="V105" s="412">
        <v>82.8</v>
      </c>
      <c r="W105" s="412">
        <v>59.91</v>
      </c>
      <c r="X105" s="412">
        <v>70.930000000000007</v>
      </c>
      <c r="Y105" s="412">
        <v>79.67</v>
      </c>
      <c r="Z105" s="413">
        <v>2.6825129940000001</v>
      </c>
      <c r="AA105" s="413">
        <v>8.69134210056</v>
      </c>
      <c r="AB105" s="413">
        <v>10.217691994146</v>
      </c>
      <c r="AC105" s="411">
        <v>324</v>
      </c>
      <c r="AD105" s="411">
        <v>380.9</v>
      </c>
    </row>
    <row r="106" spans="1:30" ht="13.5" customHeight="1" outlineLevel="1">
      <c r="A106" s="410" t="s">
        <v>916</v>
      </c>
      <c r="B106" s="31" t="s">
        <v>910</v>
      </c>
      <c r="C106" s="31">
        <v>1</v>
      </c>
      <c r="D106" s="31">
        <v>4</v>
      </c>
      <c r="E106" s="31" t="s">
        <v>192</v>
      </c>
      <c r="F106" s="53">
        <v>0.75</v>
      </c>
      <c r="G106" s="411">
        <v>1465.6</v>
      </c>
      <c r="H106" s="413">
        <v>1.7</v>
      </c>
      <c r="I106" s="413">
        <v>0.85</v>
      </c>
      <c r="J106" s="413">
        <v>1.92</v>
      </c>
      <c r="K106" s="413">
        <v>0.96</v>
      </c>
      <c r="L106" s="413">
        <v>2.1800000000000002</v>
      </c>
      <c r="M106" s="413">
        <v>1.0900000000000001</v>
      </c>
      <c r="N106" s="413">
        <v>2.48</v>
      </c>
      <c r="O106" s="413">
        <v>1.24</v>
      </c>
      <c r="P106" s="413">
        <v>24.92</v>
      </c>
      <c r="Q106" s="413">
        <v>12.46</v>
      </c>
      <c r="R106" s="53" t="s">
        <v>2205</v>
      </c>
      <c r="S106" s="53" t="s">
        <v>194</v>
      </c>
      <c r="T106" s="412">
        <v>77.19</v>
      </c>
      <c r="U106" s="412">
        <v>80</v>
      </c>
      <c r="V106" s="412">
        <v>80.8</v>
      </c>
      <c r="W106" s="412">
        <v>48.71</v>
      </c>
      <c r="X106" s="412">
        <v>62.59</v>
      </c>
      <c r="Y106" s="412">
        <v>72.319999999999993</v>
      </c>
      <c r="Z106" s="413">
        <v>2.6847256800000001</v>
      </c>
      <c r="AA106" s="413">
        <v>11.133825867528001</v>
      </c>
      <c r="AB106" s="413">
        <v>15.862970152848</v>
      </c>
      <c r="AC106" s="411">
        <v>414.71</v>
      </c>
      <c r="AD106" s="411">
        <v>590.86</v>
      </c>
    </row>
    <row r="107" spans="1:30" ht="13.5" customHeight="1" outlineLevel="1">
      <c r="A107" s="410" t="s">
        <v>917</v>
      </c>
      <c r="B107" s="31" t="s">
        <v>910</v>
      </c>
      <c r="C107" s="31">
        <v>1.5</v>
      </c>
      <c r="D107" s="31">
        <v>4</v>
      </c>
      <c r="E107" s="31" t="s">
        <v>204</v>
      </c>
      <c r="F107" s="53">
        <v>1</v>
      </c>
      <c r="G107" s="411">
        <v>1464.4</v>
      </c>
      <c r="H107" s="413">
        <v>2.38</v>
      </c>
      <c r="I107" s="413">
        <v>1.19</v>
      </c>
      <c r="J107" s="413">
        <v>2.66</v>
      </c>
      <c r="K107" s="413">
        <v>1.33</v>
      </c>
      <c r="L107" s="413">
        <v>2.98</v>
      </c>
      <c r="M107" s="413">
        <v>1.49</v>
      </c>
      <c r="N107" s="413">
        <v>3.38</v>
      </c>
      <c r="O107" s="413">
        <v>1.69</v>
      </c>
      <c r="P107" s="413">
        <v>35.44</v>
      </c>
      <c r="Q107" s="413">
        <v>17.72</v>
      </c>
      <c r="R107" s="53" t="s">
        <v>2222</v>
      </c>
      <c r="S107" s="53" t="s">
        <v>194</v>
      </c>
      <c r="T107" s="412">
        <v>78.704999999999998</v>
      </c>
      <c r="U107" s="412">
        <v>81.647999999999996</v>
      </c>
      <c r="V107" s="412">
        <v>82.5</v>
      </c>
      <c r="W107" s="412">
        <v>47.11</v>
      </c>
      <c r="X107" s="412">
        <v>60.96</v>
      </c>
      <c r="Y107" s="412">
        <v>70.89</v>
      </c>
      <c r="Z107" s="413">
        <v>3.5845513200000005</v>
      </c>
      <c r="AA107" s="413">
        <v>17.172510008724004</v>
      </c>
      <c r="AB107" s="413">
        <v>22.962635755920004</v>
      </c>
      <c r="AC107" s="411">
        <v>479.07</v>
      </c>
      <c r="AD107" s="411">
        <v>640.6</v>
      </c>
    </row>
    <row r="108" spans="1:30" ht="13.5" customHeight="1" outlineLevel="1">
      <c r="A108" s="410" t="s">
        <v>918</v>
      </c>
      <c r="B108" s="31" t="s">
        <v>910</v>
      </c>
      <c r="C108" s="31">
        <v>2</v>
      </c>
      <c r="D108" s="31">
        <v>4</v>
      </c>
      <c r="E108" s="31" t="s">
        <v>204</v>
      </c>
      <c r="F108" s="53">
        <v>1.5</v>
      </c>
      <c r="G108" s="411">
        <v>1459.31</v>
      </c>
      <c r="H108" s="413">
        <v>3.22</v>
      </c>
      <c r="I108" s="413">
        <v>1.61</v>
      </c>
      <c r="J108" s="413">
        <v>3.66</v>
      </c>
      <c r="K108" s="413">
        <v>1.83</v>
      </c>
      <c r="L108" s="413">
        <v>4.16</v>
      </c>
      <c r="M108" s="413">
        <v>2.08</v>
      </c>
      <c r="N108" s="413">
        <v>4.82</v>
      </c>
      <c r="O108" s="413">
        <v>2.41</v>
      </c>
      <c r="P108" s="413">
        <v>47.06</v>
      </c>
      <c r="Q108" s="413">
        <v>23.53</v>
      </c>
      <c r="R108" s="53" t="s">
        <v>2205</v>
      </c>
      <c r="S108" s="53" t="s">
        <v>194</v>
      </c>
      <c r="T108" s="412">
        <v>81.64</v>
      </c>
      <c r="U108" s="412">
        <v>83.94</v>
      </c>
      <c r="V108" s="412">
        <v>84.2</v>
      </c>
      <c r="W108" s="412">
        <v>50.62</v>
      </c>
      <c r="X108" s="412">
        <v>64.92</v>
      </c>
      <c r="Y108" s="412">
        <v>74.69</v>
      </c>
      <c r="Z108" s="413">
        <v>5.3989538400000008</v>
      </c>
      <c r="AA108" s="413">
        <v>22.389461574480006</v>
      </c>
      <c r="AB108" s="413">
        <v>29.672650304640008</v>
      </c>
      <c r="AC108" s="411">
        <v>414.7</v>
      </c>
      <c r="AD108" s="411">
        <v>549.6</v>
      </c>
    </row>
    <row r="109" spans="1:30" ht="13.5" customHeight="1" outlineLevel="1">
      <c r="A109" s="410" t="s">
        <v>919</v>
      </c>
      <c r="B109" s="31" t="s">
        <v>910</v>
      </c>
      <c r="C109" s="31">
        <v>1</v>
      </c>
      <c r="D109" s="31">
        <v>6</v>
      </c>
      <c r="E109" s="31" t="s">
        <v>204</v>
      </c>
      <c r="F109" s="53">
        <v>0.75</v>
      </c>
      <c r="G109" s="411">
        <v>973</v>
      </c>
      <c r="H109" s="413">
        <v>2.3981152000000003</v>
      </c>
      <c r="I109" s="413">
        <v>1.1990576000000002</v>
      </c>
      <c r="J109" s="413">
        <v>2.4497272800000003</v>
      </c>
      <c r="K109" s="413">
        <v>1.2248636400000001</v>
      </c>
      <c r="L109" s="413">
        <v>2.6810784000000001</v>
      </c>
      <c r="M109" s="413">
        <v>1.3405392</v>
      </c>
      <c r="N109" s="413">
        <v>3.0270239999999999</v>
      </c>
      <c r="O109" s="413">
        <v>1.513512</v>
      </c>
      <c r="P109" s="413">
        <v>21.716783400000001</v>
      </c>
      <c r="Q109" s="413">
        <v>10.8583917</v>
      </c>
      <c r="R109" s="53" t="s">
        <v>193</v>
      </c>
      <c r="S109" s="53" t="s">
        <v>194</v>
      </c>
      <c r="T109" s="412">
        <v>72.858565217184335</v>
      </c>
      <c r="U109" s="412">
        <v>76.257776446507208</v>
      </c>
      <c r="V109" s="412">
        <v>77</v>
      </c>
      <c r="W109" s="412">
        <v>40.598017532029665</v>
      </c>
      <c r="X109" s="412">
        <v>53.306635198921107</v>
      </c>
      <c r="Y109" s="412">
        <v>62.029710047201611</v>
      </c>
      <c r="Z109" s="413">
        <v>4.0671153493276968</v>
      </c>
      <c r="AA109" s="413">
        <v>14.300625654932867</v>
      </c>
      <c r="AB109" s="413">
        <v>19.706800713632425</v>
      </c>
      <c r="AC109" s="411">
        <v>351.61593479999999</v>
      </c>
      <c r="AD109" s="411">
        <v>484.54</v>
      </c>
    </row>
    <row r="110" spans="1:30" ht="13.5" customHeight="1" outlineLevel="1">
      <c r="A110" s="410" t="s">
        <v>920</v>
      </c>
      <c r="B110" s="31" t="s">
        <v>910</v>
      </c>
      <c r="C110" s="31">
        <v>3</v>
      </c>
      <c r="D110" s="31">
        <v>2</v>
      </c>
      <c r="E110" s="31" t="s">
        <v>212</v>
      </c>
      <c r="F110" s="53">
        <v>2</v>
      </c>
      <c r="G110" s="411">
        <v>2952</v>
      </c>
      <c r="H110" s="413">
        <v>3.42</v>
      </c>
      <c r="I110" s="413">
        <v>1.71</v>
      </c>
      <c r="J110" s="413">
        <v>4.24</v>
      </c>
      <c r="K110" s="413">
        <v>2.12</v>
      </c>
      <c r="L110" s="413">
        <v>5.22</v>
      </c>
      <c r="M110" s="413">
        <v>2.61</v>
      </c>
      <c r="N110" s="413">
        <v>6.28</v>
      </c>
      <c r="O110" s="413">
        <v>3.14</v>
      </c>
      <c r="P110" s="413">
        <v>68.16</v>
      </c>
      <c r="Q110" s="413">
        <v>34.08</v>
      </c>
      <c r="R110" s="53" t="s">
        <v>2222</v>
      </c>
      <c r="S110" s="53" t="s">
        <v>989</v>
      </c>
      <c r="T110" s="412">
        <v>81.287777031564801</v>
      </c>
      <c r="U110" s="412">
        <v>83.511999104544444</v>
      </c>
      <c r="V110" s="412">
        <v>84.2</v>
      </c>
      <c r="W110" s="412">
        <v>56.75</v>
      </c>
      <c r="X110" s="412">
        <v>67.2</v>
      </c>
      <c r="Y110" s="412">
        <v>74</v>
      </c>
      <c r="Z110" s="413">
        <v>3.5550488400000004</v>
      </c>
      <c r="AA110" s="413">
        <v>12.479549040000002</v>
      </c>
      <c r="AB110" s="413">
        <v>22.112108760000002</v>
      </c>
      <c r="AC110" s="411">
        <v>351.03734439834028</v>
      </c>
      <c r="AD110" s="411">
        <v>621.99170124481327</v>
      </c>
    </row>
    <row r="111" spans="1:30" ht="13.5" customHeight="1" outlineLevel="1">
      <c r="A111" s="410" t="s">
        <v>921</v>
      </c>
      <c r="B111" s="31" t="s">
        <v>910</v>
      </c>
      <c r="C111" s="31">
        <v>5</v>
      </c>
      <c r="D111" s="31">
        <v>2</v>
      </c>
      <c r="E111" s="31" t="s">
        <v>215</v>
      </c>
      <c r="F111" s="53">
        <v>3</v>
      </c>
      <c r="G111" s="411">
        <v>2948</v>
      </c>
      <c r="H111" s="413">
        <v>5.36</v>
      </c>
      <c r="I111" s="413">
        <v>2.68</v>
      </c>
      <c r="J111" s="413">
        <v>6.38</v>
      </c>
      <c r="K111" s="413">
        <v>3.19</v>
      </c>
      <c r="L111" s="413">
        <v>7.48</v>
      </c>
      <c r="M111" s="413">
        <v>3.74</v>
      </c>
      <c r="N111" s="413">
        <v>8.86</v>
      </c>
      <c r="O111" s="413">
        <v>4.43</v>
      </c>
      <c r="P111" s="413">
        <v>94</v>
      </c>
      <c r="Q111" s="413">
        <v>47</v>
      </c>
      <c r="R111" s="53" t="s">
        <v>2205</v>
      </c>
      <c r="S111" s="53" t="s">
        <v>989</v>
      </c>
      <c r="T111" s="412">
        <v>83.163968148639682</v>
      </c>
      <c r="U111" s="412">
        <v>85.31099314310994</v>
      </c>
      <c r="V111" s="412">
        <v>85.9</v>
      </c>
      <c r="W111" s="412">
        <v>55.7</v>
      </c>
      <c r="X111" s="412">
        <v>69.010000000000005</v>
      </c>
      <c r="Y111" s="412">
        <v>77.7</v>
      </c>
      <c r="Z111" s="413">
        <v>5.3399488800000006</v>
      </c>
      <c r="AA111" s="413">
        <v>18.439050000000002</v>
      </c>
      <c r="AB111" s="413">
        <v>35.034195000000004</v>
      </c>
      <c r="AC111" s="411">
        <v>345.30386740331494</v>
      </c>
      <c r="AD111" s="411">
        <v>656.07734806629833</v>
      </c>
    </row>
    <row r="112" spans="1:30" ht="13.5" customHeight="1" outlineLevel="1">
      <c r="A112" s="410" t="s">
        <v>922</v>
      </c>
      <c r="B112" s="31" t="s">
        <v>910</v>
      </c>
      <c r="C112" s="31">
        <v>3</v>
      </c>
      <c r="D112" s="31">
        <v>4</v>
      </c>
      <c r="E112" s="31" t="s">
        <v>212</v>
      </c>
      <c r="F112" s="53">
        <v>2</v>
      </c>
      <c r="G112" s="411">
        <v>1477</v>
      </c>
      <c r="H112" s="413">
        <v>4.16</v>
      </c>
      <c r="I112" s="413">
        <v>2.08</v>
      </c>
      <c r="J112" s="413">
        <v>4.88</v>
      </c>
      <c r="K112" s="413">
        <v>2.44</v>
      </c>
      <c r="L112" s="413">
        <v>5.82</v>
      </c>
      <c r="M112" s="413">
        <v>2.91</v>
      </c>
      <c r="N112" s="413">
        <v>6.56</v>
      </c>
      <c r="O112" s="413">
        <v>3.28</v>
      </c>
      <c r="P112" s="413">
        <v>68.5</v>
      </c>
      <c r="Q112" s="413">
        <v>34.25</v>
      </c>
      <c r="R112" s="53" t="s">
        <v>2205</v>
      </c>
      <c r="S112" s="53" t="s">
        <v>989</v>
      </c>
      <c r="T112" s="412">
        <v>85.3</v>
      </c>
      <c r="U112" s="412">
        <v>83.67236060329067</v>
      </c>
      <c r="V112" s="412">
        <v>85.3</v>
      </c>
      <c r="W112" s="412">
        <v>51.8</v>
      </c>
      <c r="X112" s="412">
        <v>62.15</v>
      </c>
      <c r="Y112" s="412">
        <v>72.099999999999994</v>
      </c>
      <c r="Z112" s="413">
        <v>7.1027220600000014</v>
      </c>
      <c r="AA112" s="413">
        <v>26.662866300000001</v>
      </c>
      <c r="AB112" s="413">
        <v>51.408071400000004</v>
      </c>
      <c r="AC112" s="411">
        <v>375.38940809968841</v>
      </c>
      <c r="AD112" s="411">
        <v>723.77985462097604</v>
      </c>
    </row>
    <row r="113" spans="1:30" ht="13.5" customHeight="1" outlineLevel="1">
      <c r="A113" s="410" t="s">
        <v>923</v>
      </c>
      <c r="B113" s="31" t="s">
        <v>910</v>
      </c>
      <c r="C113" s="31">
        <v>5</v>
      </c>
      <c r="D113" s="31">
        <v>4</v>
      </c>
      <c r="E113" s="31" t="s">
        <v>215</v>
      </c>
      <c r="F113" s="53">
        <v>3</v>
      </c>
      <c r="G113" s="411">
        <v>1473</v>
      </c>
      <c r="H113" s="413">
        <v>6.48</v>
      </c>
      <c r="I113" s="413">
        <v>3.24</v>
      </c>
      <c r="J113" s="413">
        <v>7.46</v>
      </c>
      <c r="K113" s="413">
        <v>3.73</v>
      </c>
      <c r="L113" s="413">
        <v>8.48</v>
      </c>
      <c r="M113" s="413">
        <v>4.24</v>
      </c>
      <c r="N113" s="413">
        <v>10.1</v>
      </c>
      <c r="O113" s="413">
        <v>5.05</v>
      </c>
      <c r="P113" s="413">
        <v>102</v>
      </c>
      <c r="Q113" s="413">
        <v>51</v>
      </c>
      <c r="R113" s="53" t="s">
        <v>2205</v>
      </c>
      <c r="S113" s="53" t="s">
        <v>989</v>
      </c>
      <c r="T113" s="412">
        <v>83.943028685790537</v>
      </c>
      <c r="U113" s="412">
        <v>86.275850567044699</v>
      </c>
      <c r="V113" s="412">
        <v>86.7</v>
      </c>
      <c r="W113" s="412">
        <v>47.95</v>
      </c>
      <c r="X113" s="412">
        <v>61.4</v>
      </c>
      <c r="Y113" s="412">
        <v>68.52</v>
      </c>
      <c r="Z113" s="413">
        <v>10.694649</v>
      </c>
      <c r="AA113" s="413">
        <v>43.331767500000005</v>
      </c>
      <c r="AB113" s="413">
        <v>59.196726120000008</v>
      </c>
      <c r="AC113" s="411">
        <v>405.17241379310349</v>
      </c>
      <c r="AD113" s="411">
        <v>553.51724137931046</v>
      </c>
    </row>
    <row r="114" spans="1:30" ht="13.5" customHeight="1" outlineLevel="1">
      <c r="A114" s="410" t="s">
        <v>924</v>
      </c>
      <c r="B114" s="31" t="s">
        <v>910</v>
      </c>
      <c r="C114" s="31">
        <v>1.5</v>
      </c>
      <c r="D114" s="31">
        <v>6</v>
      </c>
      <c r="E114" s="31" t="s">
        <v>212</v>
      </c>
      <c r="F114" s="53">
        <v>1</v>
      </c>
      <c r="G114" s="411">
        <v>978</v>
      </c>
      <c r="H114" s="413">
        <v>3.16</v>
      </c>
      <c r="I114" s="413">
        <v>1.58</v>
      </c>
      <c r="J114" s="413">
        <v>3.54</v>
      </c>
      <c r="K114" s="413">
        <v>1.77</v>
      </c>
      <c r="L114" s="413">
        <v>3.98</v>
      </c>
      <c r="M114" s="413">
        <v>1.99</v>
      </c>
      <c r="N114" s="413">
        <v>4.34</v>
      </c>
      <c r="O114" s="413">
        <v>2.17</v>
      </c>
      <c r="P114" s="413">
        <v>30</v>
      </c>
      <c r="Q114" s="413">
        <v>15</v>
      </c>
      <c r="R114" s="53" t="s">
        <v>202</v>
      </c>
      <c r="S114" s="53" t="s">
        <v>194</v>
      </c>
      <c r="T114" s="412">
        <v>74.3</v>
      </c>
      <c r="U114" s="412">
        <v>77.400000000000006</v>
      </c>
      <c r="V114" s="412">
        <v>78.900000000000006</v>
      </c>
      <c r="W114" s="412">
        <v>36.1</v>
      </c>
      <c r="X114" s="412">
        <v>46.1</v>
      </c>
      <c r="Y114" s="412">
        <v>55.4</v>
      </c>
      <c r="Z114" s="413">
        <v>5.4</v>
      </c>
      <c r="AA114" s="413">
        <v>17.8</v>
      </c>
      <c r="AB114" s="413">
        <v>30.4</v>
      </c>
      <c r="AC114" s="411">
        <v>331</v>
      </c>
      <c r="AD114" s="411">
        <v>567</v>
      </c>
    </row>
    <row r="115" spans="1:30" ht="13.5" customHeight="1" outlineLevel="1">
      <c r="A115" s="410" t="s">
        <v>925</v>
      </c>
      <c r="B115" s="31" t="s">
        <v>910</v>
      </c>
      <c r="C115" s="31">
        <v>2</v>
      </c>
      <c r="D115" s="31">
        <v>6</v>
      </c>
      <c r="E115" s="31" t="s">
        <v>215</v>
      </c>
      <c r="F115" s="53">
        <v>1.5</v>
      </c>
      <c r="G115" s="411">
        <v>971</v>
      </c>
      <c r="H115" s="413">
        <v>4.12</v>
      </c>
      <c r="I115" s="413">
        <v>2.06</v>
      </c>
      <c r="J115" s="413">
        <v>4.7</v>
      </c>
      <c r="K115" s="413">
        <v>2.35</v>
      </c>
      <c r="L115" s="413">
        <v>5.24</v>
      </c>
      <c r="M115" s="413">
        <v>2.62</v>
      </c>
      <c r="N115" s="413">
        <v>5.94</v>
      </c>
      <c r="O115" s="413">
        <v>2.97</v>
      </c>
      <c r="P115" s="413">
        <v>37.6</v>
      </c>
      <c r="Q115" s="413">
        <v>18.8</v>
      </c>
      <c r="R115" s="53" t="s">
        <v>193</v>
      </c>
      <c r="S115" s="53" t="s">
        <v>194</v>
      </c>
      <c r="T115" s="412">
        <v>78.099999999999994</v>
      </c>
      <c r="U115" s="412">
        <v>80.5</v>
      </c>
      <c r="V115" s="412">
        <v>81.099999999999994</v>
      </c>
      <c r="W115" s="412">
        <v>39.200000000000003</v>
      </c>
      <c r="X115" s="412">
        <v>51.1</v>
      </c>
      <c r="Y115" s="412">
        <v>59.6</v>
      </c>
      <c r="Z115" s="413">
        <v>8.1</v>
      </c>
      <c r="AA115" s="413">
        <v>23.3</v>
      </c>
      <c r="AB115" s="413">
        <v>33.5</v>
      </c>
      <c r="AC115" s="411">
        <v>287</v>
      </c>
      <c r="AD115" s="411">
        <v>414</v>
      </c>
    </row>
    <row r="116" spans="1:30" ht="13.5" customHeight="1" outlineLevel="1">
      <c r="A116" s="410" t="s">
        <v>928</v>
      </c>
      <c r="B116" s="31" t="s">
        <v>910</v>
      </c>
      <c r="C116" s="31">
        <v>7.5</v>
      </c>
      <c r="D116" s="31">
        <v>2</v>
      </c>
      <c r="E116" s="31" t="s">
        <v>221</v>
      </c>
      <c r="F116" s="53">
        <v>5</v>
      </c>
      <c r="G116" s="411">
        <v>2956</v>
      </c>
      <c r="H116" s="413">
        <v>5.7</v>
      </c>
      <c r="I116" s="413">
        <v>2.85</v>
      </c>
      <c r="J116" s="413">
        <v>8.74</v>
      </c>
      <c r="K116" s="413">
        <v>4.37</v>
      </c>
      <c r="L116" s="413">
        <v>10.88</v>
      </c>
      <c r="M116" s="413">
        <v>5.44</v>
      </c>
      <c r="N116" s="413">
        <v>11.1</v>
      </c>
      <c r="O116" s="413">
        <v>5.55</v>
      </c>
      <c r="P116" s="413">
        <v>134</v>
      </c>
      <c r="Q116" s="413">
        <v>67</v>
      </c>
      <c r="R116" s="53" t="s">
        <v>193</v>
      </c>
      <c r="S116" s="53" t="s">
        <v>989</v>
      </c>
      <c r="T116" s="412">
        <v>87.251361909929471</v>
      </c>
      <c r="U116" s="412">
        <v>87.9</v>
      </c>
      <c r="V116" s="412">
        <v>87.9</v>
      </c>
      <c r="W116" s="412">
        <v>72.599999999999994</v>
      </c>
      <c r="X116" s="412">
        <v>83.12</v>
      </c>
      <c r="Y116" s="412">
        <v>88.1</v>
      </c>
      <c r="Z116" s="413">
        <v>8.93</v>
      </c>
      <c r="AA116" s="413">
        <v>26.343499999999999</v>
      </c>
      <c r="AB116" s="413">
        <v>39.113399999999999</v>
      </c>
      <c r="AC116" s="411">
        <v>295</v>
      </c>
      <c r="AD116" s="411">
        <v>438</v>
      </c>
    </row>
    <row r="117" spans="1:30" ht="13.5" customHeight="1" outlineLevel="1">
      <c r="A117" s="410" t="s">
        <v>929</v>
      </c>
      <c r="B117" s="31" t="s">
        <v>910</v>
      </c>
      <c r="C117" s="31">
        <v>10</v>
      </c>
      <c r="D117" s="31">
        <v>2</v>
      </c>
      <c r="E117" s="31" t="s">
        <v>224</v>
      </c>
      <c r="F117" s="53">
        <v>7.5</v>
      </c>
      <c r="G117" s="411">
        <v>2938</v>
      </c>
      <c r="H117" s="413">
        <v>8.98</v>
      </c>
      <c r="I117" s="413">
        <v>4.49</v>
      </c>
      <c r="J117" s="413">
        <v>12.5</v>
      </c>
      <c r="K117" s="413">
        <v>6.25</v>
      </c>
      <c r="L117" s="413">
        <v>15.86</v>
      </c>
      <c r="M117" s="413">
        <v>7.93</v>
      </c>
      <c r="N117" s="413">
        <v>19.78</v>
      </c>
      <c r="O117" s="413">
        <v>9.89</v>
      </c>
      <c r="P117" s="413">
        <v>176</v>
      </c>
      <c r="Q117" s="413">
        <v>88</v>
      </c>
      <c r="R117" s="53" t="s">
        <v>210</v>
      </c>
      <c r="S117" s="53" t="s">
        <v>989</v>
      </c>
      <c r="T117" s="412">
        <v>89.53938471572998</v>
      </c>
      <c r="U117" s="412">
        <v>89.529688009566257</v>
      </c>
      <c r="V117" s="412">
        <v>89.2</v>
      </c>
      <c r="W117" s="412">
        <v>75.400000000000006</v>
      </c>
      <c r="X117" s="412">
        <v>84.85</v>
      </c>
      <c r="Y117" s="412">
        <v>89</v>
      </c>
      <c r="Z117" s="413">
        <v>13.48</v>
      </c>
      <c r="AA117" s="413">
        <v>34.643599999999999</v>
      </c>
      <c r="AB117" s="413">
        <v>58.503200000000007</v>
      </c>
      <c r="AC117" s="411">
        <v>257</v>
      </c>
      <c r="AD117" s="411">
        <v>434</v>
      </c>
    </row>
    <row r="118" spans="1:30" ht="13.5" customHeight="1" outlineLevel="1">
      <c r="A118" s="410" t="s">
        <v>930</v>
      </c>
      <c r="B118" s="31" t="s">
        <v>910</v>
      </c>
      <c r="C118" s="31">
        <v>7.5</v>
      </c>
      <c r="D118" s="31">
        <v>4</v>
      </c>
      <c r="E118" s="31" t="s">
        <v>221</v>
      </c>
      <c r="F118" s="53">
        <v>5</v>
      </c>
      <c r="G118" s="411">
        <v>1475</v>
      </c>
      <c r="H118" s="413">
        <v>10.18</v>
      </c>
      <c r="I118" s="413">
        <v>5.09</v>
      </c>
      <c r="J118" s="413">
        <v>11.32</v>
      </c>
      <c r="K118" s="413">
        <v>5.66</v>
      </c>
      <c r="L118" s="413">
        <v>12.5</v>
      </c>
      <c r="M118" s="413">
        <v>6.25</v>
      </c>
      <c r="N118" s="413">
        <v>14.74</v>
      </c>
      <c r="O118" s="413">
        <v>7.37</v>
      </c>
      <c r="P118" s="413">
        <v>138</v>
      </c>
      <c r="Q118" s="413">
        <v>69</v>
      </c>
      <c r="R118" s="53" t="s">
        <v>193</v>
      </c>
      <c r="S118" s="53" t="s">
        <v>989</v>
      </c>
      <c r="T118" s="412">
        <v>86.069393511988721</v>
      </c>
      <c r="U118" s="412">
        <v>88.045133991537384</v>
      </c>
      <c r="V118" s="412">
        <v>88.4</v>
      </c>
      <c r="W118" s="412">
        <v>51.07</v>
      </c>
      <c r="X118" s="412">
        <v>67.78</v>
      </c>
      <c r="Y118" s="412">
        <v>76.28</v>
      </c>
      <c r="Z118" s="413">
        <v>17.8</v>
      </c>
      <c r="AA118" s="413">
        <v>56.07</v>
      </c>
      <c r="AB118" s="413">
        <v>65.682000000000002</v>
      </c>
      <c r="AC118" s="411">
        <v>315</v>
      </c>
      <c r="AD118" s="411">
        <v>369</v>
      </c>
    </row>
    <row r="119" spans="1:30" ht="13.5" customHeight="1" outlineLevel="1">
      <c r="A119" s="410" t="s">
        <v>931</v>
      </c>
      <c r="B119" s="31" t="s">
        <v>910</v>
      </c>
      <c r="C119" s="31">
        <v>10</v>
      </c>
      <c r="D119" s="31">
        <v>4</v>
      </c>
      <c r="E119" s="31" t="s">
        <v>224</v>
      </c>
      <c r="F119" s="53">
        <v>7.5</v>
      </c>
      <c r="G119" s="411">
        <v>1469</v>
      </c>
      <c r="H119" s="413">
        <v>17.059999999999999</v>
      </c>
      <c r="I119" s="413">
        <v>8.5299999999999994</v>
      </c>
      <c r="J119" s="413">
        <v>17.32</v>
      </c>
      <c r="K119" s="413">
        <v>8.66</v>
      </c>
      <c r="L119" s="413">
        <v>23.7</v>
      </c>
      <c r="M119" s="413">
        <v>11.85</v>
      </c>
      <c r="N119" s="413">
        <v>26.44</v>
      </c>
      <c r="O119" s="413">
        <v>13.22</v>
      </c>
      <c r="P119" s="413">
        <v>172</v>
      </c>
      <c r="Q119" s="413">
        <v>86</v>
      </c>
      <c r="R119" s="53" t="s">
        <v>210</v>
      </c>
      <c r="S119" s="53" t="s">
        <v>989</v>
      </c>
      <c r="T119" s="412">
        <v>88.72913629335099</v>
      </c>
      <c r="U119" s="412">
        <v>89.016125469405779</v>
      </c>
      <c r="V119" s="412">
        <v>89.6</v>
      </c>
      <c r="W119" s="412">
        <v>50.1</v>
      </c>
      <c r="X119" s="412">
        <v>54.7</v>
      </c>
      <c r="Y119" s="412">
        <v>65</v>
      </c>
      <c r="Z119" s="413">
        <v>26.82</v>
      </c>
      <c r="AA119" s="413">
        <v>68.659199999999998</v>
      </c>
      <c r="AB119" s="413">
        <v>146.16899999999998</v>
      </c>
      <c r="AC119" s="411">
        <v>256</v>
      </c>
      <c r="AD119" s="411">
        <v>545</v>
      </c>
    </row>
    <row r="120" spans="1:30" ht="13.5" customHeight="1" outlineLevel="1">
      <c r="A120" s="410" t="s">
        <v>932</v>
      </c>
      <c r="B120" s="31" t="s">
        <v>910</v>
      </c>
      <c r="C120" s="31">
        <v>3</v>
      </c>
      <c r="D120" s="31">
        <v>6</v>
      </c>
      <c r="E120" s="31" t="s">
        <v>221</v>
      </c>
      <c r="F120" s="53">
        <v>2</v>
      </c>
      <c r="G120" s="411">
        <v>984</v>
      </c>
      <c r="H120" s="413">
        <v>5.54</v>
      </c>
      <c r="I120" s="413">
        <v>2.77</v>
      </c>
      <c r="J120" s="413">
        <v>6.14</v>
      </c>
      <c r="K120" s="413">
        <v>3.07</v>
      </c>
      <c r="L120" s="413">
        <v>6.74</v>
      </c>
      <c r="M120" s="413">
        <v>3.37</v>
      </c>
      <c r="N120" s="413">
        <v>7.54</v>
      </c>
      <c r="O120" s="413">
        <v>3.77</v>
      </c>
      <c r="P120" s="413">
        <v>65.599999999999994</v>
      </c>
      <c r="Q120" s="413">
        <v>32.799999999999997</v>
      </c>
      <c r="R120" s="53" t="s">
        <v>2205</v>
      </c>
      <c r="S120" s="53" t="s">
        <v>194</v>
      </c>
      <c r="T120" s="412">
        <v>78.599999999999994</v>
      </c>
      <c r="U120" s="412">
        <v>81.400000000000006</v>
      </c>
      <c r="V120" s="412">
        <v>82.5</v>
      </c>
      <c r="W120" s="412">
        <v>39.700000000000003</v>
      </c>
      <c r="X120" s="412">
        <v>52.3</v>
      </c>
      <c r="Y120" s="412">
        <v>61.7</v>
      </c>
      <c r="Z120" s="413">
        <v>10.7</v>
      </c>
      <c r="AA120" s="413">
        <v>42</v>
      </c>
      <c r="AB120" s="413">
        <v>77.400000000000006</v>
      </c>
      <c r="AC120" s="411">
        <v>393</v>
      </c>
      <c r="AD120" s="411">
        <v>724</v>
      </c>
    </row>
    <row r="121" spans="1:30" ht="13.5" customHeight="1" outlineLevel="1">
      <c r="A121" s="410" t="s">
        <v>933</v>
      </c>
      <c r="B121" s="31" t="s">
        <v>910</v>
      </c>
      <c r="C121" s="31">
        <v>5</v>
      </c>
      <c r="D121" s="31">
        <v>6</v>
      </c>
      <c r="E121" s="31" t="s">
        <v>224</v>
      </c>
      <c r="F121" s="53">
        <v>3</v>
      </c>
      <c r="G121" s="411">
        <v>980</v>
      </c>
      <c r="H121" s="413">
        <v>7.74</v>
      </c>
      <c r="I121" s="413">
        <v>3.87</v>
      </c>
      <c r="J121" s="413">
        <v>8.6</v>
      </c>
      <c r="K121" s="413">
        <v>4.3</v>
      </c>
      <c r="L121" s="413">
        <v>9.64</v>
      </c>
      <c r="M121" s="413">
        <v>4.82</v>
      </c>
      <c r="N121" s="413">
        <v>10.86</v>
      </c>
      <c r="O121" s="413">
        <v>5.43</v>
      </c>
      <c r="P121" s="413">
        <v>90.8</v>
      </c>
      <c r="Q121" s="413">
        <v>45.4</v>
      </c>
      <c r="R121" s="53" t="s">
        <v>202</v>
      </c>
      <c r="S121" s="53" t="s">
        <v>194</v>
      </c>
      <c r="T121" s="412">
        <v>80.599999999999994</v>
      </c>
      <c r="U121" s="412">
        <v>83.4</v>
      </c>
      <c r="V121" s="412">
        <v>84.4</v>
      </c>
      <c r="W121" s="412">
        <v>42.7</v>
      </c>
      <c r="X121" s="412">
        <v>55.6</v>
      </c>
      <c r="Y121" s="412">
        <v>65</v>
      </c>
      <c r="Z121" s="413">
        <v>16.100000000000001</v>
      </c>
      <c r="AA121" s="413">
        <v>61</v>
      </c>
      <c r="AB121" s="413">
        <v>118.9</v>
      </c>
      <c r="AC121" s="411">
        <v>378</v>
      </c>
      <c r="AD121" s="411">
        <v>737</v>
      </c>
    </row>
    <row r="122" spans="1:30" ht="13.5" customHeight="1" outlineLevel="1">
      <c r="A122" s="410" t="s">
        <v>936</v>
      </c>
      <c r="B122" s="31" t="s">
        <v>910</v>
      </c>
      <c r="C122" s="31">
        <v>15</v>
      </c>
      <c r="D122" s="31">
        <v>2</v>
      </c>
      <c r="E122" s="31" t="s">
        <v>230</v>
      </c>
      <c r="F122" s="53">
        <v>10</v>
      </c>
      <c r="G122" s="411">
        <v>2963</v>
      </c>
      <c r="H122" s="413">
        <v>10</v>
      </c>
      <c r="I122" s="413">
        <v>5</v>
      </c>
      <c r="J122" s="413">
        <v>15.6</v>
      </c>
      <c r="K122" s="413">
        <v>7.8</v>
      </c>
      <c r="L122" s="413">
        <v>20.399999999999999</v>
      </c>
      <c r="M122" s="413">
        <v>10.199999999999999</v>
      </c>
      <c r="N122" s="413">
        <v>25.4</v>
      </c>
      <c r="O122" s="413">
        <v>12.7</v>
      </c>
      <c r="P122" s="413">
        <v>251.54</v>
      </c>
      <c r="Q122" s="413">
        <v>125.77</v>
      </c>
      <c r="R122" s="53" t="s">
        <v>193</v>
      </c>
      <c r="S122" s="53" t="s">
        <v>989</v>
      </c>
      <c r="T122" s="412">
        <v>87</v>
      </c>
      <c r="U122" s="412">
        <v>89.2</v>
      </c>
      <c r="V122" s="412">
        <v>90.1</v>
      </c>
      <c r="W122" s="412">
        <v>74.3</v>
      </c>
      <c r="X122" s="412">
        <v>83.8</v>
      </c>
      <c r="Y122" s="412">
        <v>88.3</v>
      </c>
      <c r="Z122" s="413">
        <v>17.7</v>
      </c>
      <c r="AA122" s="413">
        <v>88.91</v>
      </c>
      <c r="AB122" s="413">
        <v>128.19</v>
      </c>
      <c r="AC122" s="411">
        <v>502</v>
      </c>
      <c r="AD122" s="411">
        <v>724</v>
      </c>
    </row>
    <row r="123" spans="1:30" ht="13.5" customHeight="1" outlineLevel="1">
      <c r="A123" s="410" t="s">
        <v>937</v>
      </c>
      <c r="B123" s="31" t="s">
        <v>910</v>
      </c>
      <c r="C123" s="31">
        <v>20</v>
      </c>
      <c r="D123" s="31">
        <v>2</v>
      </c>
      <c r="E123" s="31" t="s">
        <v>233</v>
      </c>
      <c r="F123" s="53">
        <v>15</v>
      </c>
      <c r="G123" s="411">
        <v>2941</v>
      </c>
      <c r="H123" s="413">
        <v>10.4</v>
      </c>
      <c r="I123" s="413">
        <v>5.2</v>
      </c>
      <c r="J123" s="413">
        <v>20.2</v>
      </c>
      <c r="K123" s="413">
        <v>10.1</v>
      </c>
      <c r="L123" s="413">
        <v>28</v>
      </c>
      <c r="M123" s="413">
        <v>14</v>
      </c>
      <c r="N123" s="413">
        <v>36.4</v>
      </c>
      <c r="O123" s="413">
        <v>18.2</v>
      </c>
      <c r="P123" s="413">
        <v>280</v>
      </c>
      <c r="Q123" s="413">
        <v>140</v>
      </c>
      <c r="R123" s="53" t="s">
        <v>222</v>
      </c>
      <c r="S123" s="53" t="s">
        <v>989</v>
      </c>
      <c r="T123" s="412">
        <v>91.4</v>
      </c>
      <c r="U123" s="412">
        <v>91.7</v>
      </c>
      <c r="V123" s="412">
        <v>91.2</v>
      </c>
      <c r="W123" s="412">
        <v>82.6</v>
      </c>
      <c r="X123" s="412">
        <v>89.1</v>
      </c>
      <c r="Y123" s="412">
        <v>91.7</v>
      </c>
      <c r="Z123" s="413">
        <v>26.77</v>
      </c>
      <c r="AA123" s="413">
        <v>65.81</v>
      </c>
      <c r="AB123" s="413">
        <v>95.35</v>
      </c>
      <c r="AC123" s="411">
        <v>246</v>
      </c>
      <c r="AD123" s="411">
        <v>356</v>
      </c>
    </row>
    <row r="124" spans="1:30" ht="13.5" customHeight="1" outlineLevel="1">
      <c r="A124" s="410" t="s">
        <v>938</v>
      </c>
      <c r="B124" s="31" t="s">
        <v>910</v>
      </c>
      <c r="C124" s="31">
        <v>15</v>
      </c>
      <c r="D124" s="31">
        <v>4</v>
      </c>
      <c r="E124" s="31" t="s">
        <v>230</v>
      </c>
      <c r="F124" s="53">
        <v>10</v>
      </c>
      <c r="G124" s="411">
        <v>1480.61</v>
      </c>
      <c r="H124" s="413">
        <v>24.06</v>
      </c>
      <c r="I124" s="413">
        <v>12.03</v>
      </c>
      <c r="J124" s="413">
        <v>26.819611362866073</v>
      </c>
      <c r="K124" s="413">
        <v>13.409805681433037</v>
      </c>
      <c r="L124" s="413">
        <v>29.868560059249589</v>
      </c>
      <c r="M124" s="413">
        <v>14.934280029624794</v>
      </c>
      <c r="N124" s="413">
        <v>33.804889346371588</v>
      </c>
      <c r="O124" s="413">
        <v>16.902444673185794</v>
      </c>
      <c r="P124" s="413">
        <v>240</v>
      </c>
      <c r="Q124" s="413">
        <v>120</v>
      </c>
      <c r="R124" s="53" t="s">
        <v>210</v>
      </c>
      <c r="S124" s="53" t="s">
        <v>989</v>
      </c>
      <c r="T124" s="412">
        <v>87.35</v>
      </c>
      <c r="U124" s="412">
        <v>89.61</v>
      </c>
      <c r="V124" s="412">
        <v>90.4</v>
      </c>
      <c r="W124" s="412">
        <v>43.47</v>
      </c>
      <c r="X124" s="412">
        <v>57.08</v>
      </c>
      <c r="Y124" s="412">
        <v>66.670735524256656</v>
      </c>
      <c r="Z124" s="413">
        <v>35.491483440000003</v>
      </c>
      <c r="AA124" s="413">
        <v>102.925301976</v>
      </c>
      <c r="AB124" s="413">
        <v>145.51508210399999</v>
      </c>
      <c r="AC124" s="411">
        <v>290</v>
      </c>
      <c r="AD124" s="411">
        <v>410</v>
      </c>
    </row>
    <row r="125" spans="1:30" ht="13.5" customHeight="1" outlineLevel="1">
      <c r="A125" s="410" t="s">
        <v>939</v>
      </c>
      <c r="B125" s="31" t="s">
        <v>910</v>
      </c>
      <c r="C125" s="31">
        <v>20</v>
      </c>
      <c r="D125" s="31">
        <v>4</v>
      </c>
      <c r="E125" s="31" t="s">
        <v>233</v>
      </c>
      <c r="F125" s="53">
        <v>15</v>
      </c>
      <c r="G125" s="411">
        <v>1477</v>
      </c>
      <c r="H125" s="413">
        <v>30.2</v>
      </c>
      <c r="I125" s="413">
        <v>15.1</v>
      </c>
      <c r="J125" s="413">
        <v>34.799999999999997</v>
      </c>
      <c r="K125" s="413">
        <v>17.399999999999999</v>
      </c>
      <c r="L125" s="413">
        <v>39.799999999999997</v>
      </c>
      <c r="M125" s="413">
        <v>19.899999999999999</v>
      </c>
      <c r="N125" s="413">
        <v>46.2</v>
      </c>
      <c r="O125" s="413">
        <v>23.1</v>
      </c>
      <c r="P125" s="413">
        <v>352.8</v>
      </c>
      <c r="Q125" s="413">
        <v>176.4</v>
      </c>
      <c r="R125" s="53" t="s">
        <v>210</v>
      </c>
      <c r="S125" s="53" t="s">
        <v>989</v>
      </c>
      <c r="T125" s="412">
        <v>89.81837837837837</v>
      </c>
      <c r="U125" s="412">
        <v>91.302162162162162</v>
      </c>
      <c r="V125" s="412">
        <v>91.5</v>
      </c>
      <c r="W125" s="412">
        <v>49.3</v>
      </c>
      <c r="X125" s="412">
        <v>63.6</v>
      </c>
      <c r="Y125" s="412">
        <v>72.900000000000006</v>
      </c>
      <c r="Z125" s="413">
        <v>53.399488800000007</v>
      </c>
      <c r="AA125" s="413">
        <v>175.39224360000003</v>
      </c>
      <c r="AB125" s="413">
        <v>202.16574420000003</v>
      </c>
      <c r="AC125" s="411">
        <v>328.45303867403317</v>
      </c>
      <c r="AD125" s="411">
        <v>378.59116022099448</v>
      </c>
    </row>
    <row r="126" spans="1:30" ht="13.5" customHeight="1" outlineLevel="1">
      <c r="A126" s="410" t="s">
        <v>940</v>
      </c>
      <c r="B126" s="31" t="s">
        <v>910</v>
      </c>
      <c r="C126" s="31">
        <v>7.5</v>
      </c>
      <c r="D126" s="31">
        <v>6</v>
      </c>
      <c r="E126" s="31" t="s">
        <v>230</v>
      </c>
      <c r="F126" s="53">
        <v>5</v>
      </c>
      <c r="G126" s="411">
        <v>985</v>
      </c>
      <c r="H126" s="413">
        <v>12.8</v>
      </c>
      <c r="I126" s="413">
        <v>6.4</v>
      </c>
      <c r="J126" s="413">
        <v>14.1</v>
      </c>
      <c r="K126" s="413">
        <v>7.05</v>
      </c>
      <c r="L126" s="413">
        <v>15.7</v>
      </c>
      <c r="M126" s="413">
        <v>7.85</v>
      </c>
      <c r="N126" s="413">
        <v>17.84</v>
      </c>
      <c r="O126" s="413">
        <v>8.92</v>
      </c>
      <c r="P126" s="413">
        <v>135.74</v>
      </c>
      <c r="Q126" s="413">
        <v>67.87</v>
      </c>
      <c r="R126" s="53" t="s">
        <v>210</v>
      </c>
      <c r="S126" s="53" t="s">
        <v>194</v>
      </c>
      <c r="T126" s="412">
        <v>83.877927336397462</v>
      </c>
      <c r="U126" s="412">
        <v>85.922576056029769</v>
      </c>
      <c r="V126" s="412">
        <v>86.5</v>
      </c>
      <c r="W126" s="412">
        <v>41.39</v>
      </c>
      <c r="X126" s="412">
        <v>54.41</v>
      </c>
      <c r="Y126" s="412">
        <v>63.48</v>
      </c>
      <c r="Z126" s="413">
        <v>26.662866300000001</v>
      </c>
      <c r="AA126" s="413">
        <v>76.292325744831004</v>
      </c>
      <c r="AB126" s="413">
        <v>116.68203550206</v>
      </c>
      <c r="AC126" s="411">
        <v>286.137</v>
      </c>
      <c r="AD126" s="411">
        <v>437.62</v>
      </c>
    </row>
    <row r="127" spans="1:30" ht="13.5" customHeight="1" outlineLevel="1">
      <c r="A127" s="410" t="s">
        <v>941</v>
      </c>
      <c r="B127" s="31" t="s">
        <v>910</v>
      </c>
      <c r="C127" s="31">
        <v>10</v>
      </c>
      <c r="D127" s="31">
        <v>6</v>
      </c>
      <c r="E127" s="31" t="s">
        <v>233</v>
      </c>
      <c r="F127" s="53">
        <v>7.5</v>
      </c>
      <c r="G127" s="411">
        <v>983</v>
      </c>
      <c r="H127" s="413">
        <v>16.14</v>
      </c>
      <c r="I127" s="413">
        <v>8.07</v>
      </c>
      <c r="J127" s="413">
        <v>19.64</v>
      </c>
      <c r="K127" s="413">
        <v>9.82</v>
      </c>
      <c r="L127" s="413">
        <v>22.26</v>
      </c>
      <c r="M127" s="413">
        <v>11.13</v>
      </c>
      <c r="N127" s="413">
        <v>25.64</v>
      </c>
      <c r="O127" s="413">
        <v>12.82</v>
      </c>
      <c r="P127" s="413">
        <v>179.2</v>
      </c>
      <c r="Q127" s="413">
        <v>89.6</v>
      </c>
      <c r="R127" s="53" t="s">
        <v>213</v>
      </c>
      <c r="S127" s="53" t="s">
        <v>194</v>
      </c>
      <c r="T127" s="412">
        <v>86.197555335315499</v>
      </c>
      <c r="U127" s="412">
        <v>87.815879308446213</v>
      </c>
      <c r="V127" s="412">
        <v>88</v>
      </c>
      <c r="W127" s="412">
        <v>44.43</v>
      </c>
      <c r="X127" s="412">
        <v>57.66</v>
      </c>
      <c r="Y127" s="412">
        <v>66.650000000000006</v>
      </c>
      <c r="Z127" s="413">
        <v>40.064367840000003</v>
      </c>
      <c r="AA127" s="413">
        <v>107.25231270768001</v>
      </c>
      <c r="AB127" s="413">
        <v>157.58918446185601</v>
      </c>
      <c r="AC127" s="411">
        <v>267.7</v>
      </c>
      <c r="AD127" s="411">
        <v>393.34</v>
      </c>
    </row>
    <row r="128" spans="1:30" ht="13.5" customHeight="1" outlineLevel="1">
      <c r="A128" s="410" t="s">
        <v>944</v>
      </c>
      <c r="B128" s="31" t="s">
        <v>910</v>
      </c>
      <c r="C128" s="31">
        <v>25</v>
      </c>
      <c r="D128" s="31">
        <v>4</v>
      </c>
      <c r="E128" s="31" t="s">
        <v>298</v>
      </c>
      <c r="F128" s="53">
        <v>20</v>
      </c>
      <c r="G128" s="411">
        <v>1481.41</v>
      </c>
      <c r="H128" s="413">
        <v>26.3</v>
      </c>
      <c r="I128" s="413">
        <v>13.15</v>
      </c>
      <c r="J128" s="413">
        <v>35.59094720594063</v>
      </c>
      <c r="K128" s="413">
        <v>17.795473602970315</v>
      </c>
      <c r="L128" s="413">
        <v>42.620587805844679</v>
      </c>
      <c r="M128" s="413">
        <v>21.310293902922339</v>
      </c>
      <c r="N128" s="413">
        <v>54.995999249076988</v>
      </c>
      <c r="O128" s="413">
        <v>27.497999624538494</v>
      </c>
      <c r="P128" s="413">
        <v>405.4</v>
      </c>
      <c r="Q128" s="413">
        <v>202.7</v>
      </c>
      <c r="R128" s="53" t="s">
        <v>213</v>
      </c>
      <c r="S128" s="53" t="s">
        <v>989</v>
      </c>
      <c r="T128" s="412">
        <v>91.518000000000001</v>
      </c>
      <c r="U128" s="412">
        <v>92.49</v>
      </c>
      <c r="V128" s="412">
        <v>92.1</v>
      </c>
      <c r="W128" s="412">
        <v>62.5</v>
      </c>
      <c r="X128" s="412">
        <v>78.400000000000006</v>
      </c>
      <c r="Y128" s="412">
        <v>80.360444655807868</v>
      </c>
      <c r="Z128" s="413">
        <v>70.916586300000006</v>
      </c>
      <c r="AA128" s="413">
        <v>170.19980712</v>
      </c>
      <c r="AB128" s="413">
        <v>269.48302794</v>
      </c>
      <c r="AC128" s="411">
        <v>240</v>
      </c>
      <c r="AD128" s="411">
        <v>380</v>
      </c>
    </row>
    <row r="129" spans="1:30" ht="13.5" customHeight="1" outlineLevel="1">
      <c r="A129" s="410" t="s">
        <v>946</v>
      </c>
      <c r="B129" s="31" t="s">
        <v>910</v>
      </c>
      <c r="C129" s="31">
        <v>30</v>
      </c>
      <c r="D129" s="31">
        <v>4</v>
      </c>
      <c r="E129" s="31" t="s">
        <v>302</v>
      </c>
      <c r="F129" s="53">
        <v>25</v>
      </c>
      <c r="G129" s="411">
        <v>1477.6578</v>
      </c>
      <c r="H129" s="413">
        <v>32.200000000000003</v>
      </c>
      <c r="I129" s="413">
        <v>16.100000000000001</v>
      </c>
      <c r="J129" s="413">
        <v>44.06</v>
      </c>
      <c r="K129" s="413">
        <v>22.03</v>
      </c>
      <c r="L129" s="413">
        <v>55.36</v>
      </c>
      <c r="M129" s="413">
        <v>27.68</v>
      </c>
      <c r="N129" s="413">
        <v>68.618200000000002</v>
      </c>
      <c r="O129" s="413">
        <v>34.309100000000001</v>
      </c>
      <c r="P129" s="413">
        <v>485.7</v>
      </c>
      <c r="Q129" s="413">
        <v>242.85</v>
      </c>
      <c r="R129" s="53" t="s">
        <v>222</v>
      </c>
      <c r="S129" s="53" t="s">
        <v>989</v>
      </c>
      <c r="T129" s="412">
        <v>92.62</v>
      </c>
      <c r="U129" s="412">
        <v>93.08</v>
      </c>
      <c r="V129" s="412">
        <v>92.6</v>
      </c>
      <c r="W129" s="412">
        <v>62.88</v>
      </c>
      <c r="X129" s="412">
        <v>74.73</v>
      </c>
      <c r="Y129" s="412">
        <v>80.819999999999993</v>
      </c>
      <c r="Z129" s="413">
        <v>88.79803942800001</v>
      </c>
      <c r="AA129" s="413">
        <v>198.41033929792323</v>
      </c>
      <c r="AB129" s="413">
        <v>310.32250838903167</v>
      </c>
      <c r="AC129" s="411">
        <v>223.44</v>
      </c>
      <c r="AD129" s="411">
        <v>349.47</v>
      </c>
    </row>
    <row r="130" spans="1:30" ht="13.5" customHeight="1" outlineLevel="1">
      <c r="A130" s="410" t="s">
        <v>947</v>
      </c>
      <c r="B130" s="31" t="s">
        <v>910</v>
      </c>
      <c r="C130" s="31">
        <v>15</v>
      </c>
      <c r="D130" s="31">
        <v>6</v>
      </c>
      <c r="E130" s="31" t="s">
        <v>298</v>
      </c>
      <c r="F130" s="53">
        <v>10</v>
      </c>
      <c r="G130" s="411">
        <v>989</v>
      </c>
      <c r="H130" s="413">
        <v>29.6</v>
      </c>
      <c r="I130" s="413">
        <v>14.8</v>
      </c>
      <c r="J130" s="413">
        <v>31.8</v>
      </c>
      <c r="K130" s="413">
        <v>15.9</v>
      </c>
      <c r="L130" s="413">
        <v>34.799999999999997</v>
      </c>
      <c r="M130" s="413">
        <v>17.399999999999999</v>
      </c>
      <c r="N130" s="413">
        <v>38.04</v>
      </c>
      <c r="O130" s="413">
        <v>19.02</v>
      </c>
      <c r="P130" s="413">
        <v>254</v>
      </c>
      <c r="Q130" s="413">
        <v>127</v>
      </c>
      <c r="R130" s="53" t="s">
        <v>193</v>
      </c>
      <c r="S130" s="53" t="s">
        <v>989</v>
      </c>
      <c r="T130" s="412">
        <v>85.594426229508201</v>
      </c>
      <c r="U130" s="412">
        <v>88.077540983606553</v>
      </c>
      <c r="V130" s="412">
        <v>89.1</v>
      </c>
      <c r="W130" s="412">
        <v>37.1</v>
      </c>
      <c r="X130" s="412">
        <v>49.4</v>
      </c>
      <c r="Y130" s="412">
        <v>59.6</v>
      </c>
      <c r="Z130" s="413">
        <v>72</v>
      </c>
      <c r="AA130" s="413">
        <v>177.84</v>
      </c>
      <c r="AB130" s="413">
        <v>270.72000000000003</v>
      </c>
      <c r="AC130" s="411">
        <v>247</v>
      </c>
      <c r="AD130" s="411">
        <v>376</v>
      </c>
    </row>
    <row r="131" spans="1:30" ht="13.5" customHeight="1" outlineLevel="1">
      <c r="A131" s="410" t="s">
        <v>948</v>
      </c>
      <c r="B131" s="31" t="s">
        <v>910</v>
      </c>
      <c r="C131" s="31">
        <v>20</v>
      </c>
      <c r="D131" s="31">
        <v>6</v>
      </c>
      <c r="E131" s="31" t="s">
        <v>302</v>
      </c>
      <c r="F131" s="53">
        <v>15</v>
      </c>
      <c r="G131" s="411">
        <v>986</v>
      </c>
      <c r="H131" s="413">
        <v>27.4</v>
      </c>
      <c r="I131" s="413">
        <v>13.7</v>
      </c>
      <c r="J131" s="413">
        <v>33.799999999999997</v>
      </c>
      <c r="K131" s="413">
        <v>16.899999999999999</v>
      </c>
      <c r="L131" s="413">
        <v>40.1</v>
      </c>
      <c r="M131" s="413">
        <v>20.05</v>
      </c>
      <c r="N131" s="413">
        <v>47.8</v>
      </c>
      <c r="O131" s="413">
        <v>23.9</v>
      </c>
      <c r="P131" s="413">
        <v>340</v>
      </c>
      <c r="Q131" s="413">
        <v>170</v>
      </c>
      <c r="R131" s="53" t="s">
        <v>210</v>
      </c>
      <c r="S131" s="53" t="s">
        <v>989</v>
      </c>
      <c r="T131" s="412">
        <v>89.07235649546827</v>
      </c>
      <c r="U131" s="412">
        <v>90.2512839879154</v>
      </c>
      <c r="V131" s="412">
        <v>90.3</v>
      </c>
      <c r="W131" s="412">
        <v>50.4</v>
      </c>
      <c r="X131" s="412">
        <v>62.8</v>
      </c>
      <c r="Y131" s="412">
        <v>70.400000000000006</v>
      </c>
      <c r="Z131" s="413">
        <v>108.3</v>
      </c>
      <c r="AA131" s="413">
        <v>271.83299999999997</v>
      </c>
      <c r="AB131" s="413">
        <v>347.64299999999997</v>
      </c>
      <c r="AC131" s="411">
        <v>251</v>
      </c>
      <c r="AD131" s="411">
        <v>321</v>
      </c>
    </row>
    <row r="132" spans="1:30" ht="13.5" customHeight="1" outlineLevel="1">
      <c r="A132" s="410" t="s">
        <v>952</v>
      </c>
      <c r="B132" s="31" t="s">
        <v>910</v>
      </c>
      <c r="C132" s="31">
        <v>25</v>
      </c>
      <c r="D132" s="31">
        <v>2</v>
      </c>
      <c r="E132" s="31" t="s">
        <v>308</v>
      </c>
      <c r="F132" s="53">
        <v>20</v>
      </c>
      <c r="G132" s="411">
        <v>2954</v>
      </c>
      <c r="H132" s="413">
        <v>27</v>
      </c>
      <c r="I132" s="413">
        <v>13.5</v>
      </c>
      <c r="J132" s="413">
        <v>36.340000000000003</v>
      </c>
      <c r="K132" s="413">
        <v>18.170000000000002</v>
      </c>
      <c r="L132" s="413">
        <v>42.92</v>
      </c>
      <c r="M132" s="413">
        <v>21.46</v>
      </c>
      <c r="N132" s="413">
        <v>53.8</v>
      </c>
      <c r="O132" s="413">
        <v>26.9</v>
      </c>
      <c r="P132" s="413">
        <v>386.48</v>
      </c>
      <c r="Q132" s="413">
        <v>193.24</v>
      </c>
      <c r="R132" s="53" t="s">
        <v>222</v>
      </c>
      <c r="S132" s="53" t="s">
        <v>989</v>
      </c>
      <c r="T132" s="412">
        <v>90.256243865197945</v>
      </c>
      <c r="U132" s="412">
        <v>92.050343548914839</v>
      </c>
      <c r="V132" s="412">
        <v>91.9</v>
      </c>
      <c r="W132" s="412">
        <v>63.4</v>
      </c>
      <c r="X132" s="412">
        <v>80.099999999999994</v>
      </c>
      <c r="Y132" s="412">
        <v>84.14</v>
      </c>
      <c r="Z132" s="413">
        <v>35.572615259999999</v>
      </c>
      <c r="AA132" s="413">
        <v>59.447497200000001</v>
      </c>
      <c r="AB132" s="413">
        <v>117.93616380000002</v>
      </c>
      <c r="AC132" s="411">
        <v>167.11590296495956</v>
      </c>
      <c r="AD132" s="411">
        <v>331.53638814016176</v>
      </c>
    </row>
    <row r="133" spans="1:30" ht="13.5" customHeight="1" outlineLevel="1">
      <c r="A133" s="410" t="s">
        <v>953</v>
      </c>
      <c r="B133" s="31" t="s">
        <v>910</v>
      </c>
      <c r="C133" s="31">
        <v>30</v>
      </c>
      <c r="D133" s="31">
        <v>2</v>
      </c>
      <c r="E133" s="31" t="s">
        <v>310</v>
      </c>
      <c r="F133" s="53">
        <v>25</v>
      </c>
      <c r="G133" s="411">
        <v>2953</v>
      </c>
      <c r="H133" s="413">
        <v>30.36</v>
      </c>
      <c r="I133" s="413">
        <v>15.18</v>
      </c>
      <c r="J133" s="413">
        <v>42.16</v>
      </c>
      <c r="K133" s="413">
        <v>21.08</v>
      </c>
      <c r="L133" s="413">
        <v>51.52</v>
      </c>
      <c r="M133" s="413">
        <v>25.76</v>
      </c>
      <c r="N133" s="413">
        <v>65.22</v>
      </c>
      <c r="O133" s="413">
        <v>32.61</v>
      </c>
      <c r="P133" s="413">
        <v>486.4</v>
      </c>
      <c r="Q133" s="413">
        <v>243.2</v>
      </c>
      <c r="R133" s="53" t="s">
        <v>222</v>
      </c>
      <c r="S133" s="53" t="s">
        <v>989</v>
      </c>
      <c r="T133" s="412">
        <v>92.052183265218332</v>
      </c>
      <c r="U133" s="412">
        <v>92.886943428694352</v>
      </c>
      <c r="V133" s="412">
        <v>92.4</v>
      </c>
      <c r="W133" s="412">
        <v>66.400000000000006</v>
      </c>
      <c r="X133" s="412">
        <v>80.8</v>
      </c>
      <c r="Y133" s="412">
        <v>85.6</v>
      </c>
      <c r="Z133" s="413">
        <v>44.474988600000003</v>
      </c>
      <c r="AA133" s="413">
        <v>82.27504110000001</v>
      </c>
      <c r="AB133" s="413">
        <v>141.78891888000001</v>
      </c>
      <c r="AC133" s="411">
        <v>184.99170812603651</v>
      </c>
      <c r="AD133" s="411">
        <v>318.80597014925377</v>
      </c>
    </row>
    <row r="134" spans="1:30" ht="13.5" customHeight="1" outlineLevel="1">
      <c r="A134" s="410" t="s">
        <v>954</v>
      </c>
      <c r="B134" s="31" t="s">
        <v>910</v>
      </c>
      <c r="C134" s="31">
        <v>25</v>
      </c>
      <c r="D134" s="31">
        <v>4</v>
      </c>
      <c r="E134" s="31" t="s">
        <v>308</v>
      </c>
      <c r="F134" s="53">
        <v>20</v>
      </c>
      <c r="G134" s="411">
        <v>1481.41</v>
      </c>
      <c r="H134" s="413">
        <v>26.3</v>
      </c>
      <c r="I134" s="413">
        <v>13.15</v>
      </c>
      <c r="J134" s="413">
        <v>35.59094720594063</v>
      </c>
      <c r="K134" s="413">
        <v>17.795473602970315</v>
      </c>
      <c r="L134" s="413">
        <v>42.620587805844679</v>
      </c>
      <c r="M134" s="413">
        <v>21.310293902922339</v>
      </c>
      <c r="N134" s="413">
        <v>54.995999249076988</v>
      </c>
      <c r="O134" s="413">
        <v>27.497999624538494</v>
      </c>
      <c r="P134" s="413">
        <v>405.4</v>
      </c>
      <c r="Q134" s="413">
        <v>202.7</v>
      </c>
      <c r="R134" s="53" t="s">
        <v>213</v>
      </c>
      <c r="S134" s="53" t="s">
        <v>989</v>
      </c>
      <c r="T134" s="412">
        <v>91.518000000000001</v>
      </c>
      <c r="U134" s="412">
        <v>92.49</v>
      </c>
      <c r="V134" s="412">
        <v>92.1</v>
      </c>
      <c r="W134" s="412">
        <v>62.5</v>
      </c>
      <c r="X134" s="412">
        <v>78.400000000000006</v>
      </c>
      <c r="Y134" s="412">
        <v>80.360444655807868</v>
      </c>
      <c r="Z134" s="413">
        <v>70.916586300000006</v>
      </c>
      <c r="AA134" s="413">
        <v>170.19980712</v>
      </c>
      <c r="AB134" s="413">
        <v>269.48302794</v>
      </c>
      <c r="AC134" s="411">
        <v>240</v>
      </c>
      <c r="AD134" s="411">
        <v>380</v>
      </c>
    </row>
    <row r="135" spans="1:30" ht="13.5" customHeight="1" outlineLevel="1">
      <c r="A135" s="410" t="s">
        <v>955</v>
      </c>
      <c r="B135" s="31" t="s">
        <v>910</v>
      </c>
      <c r="C135" s="31">
        <v>30</v>
      </c>
      <c r="D135" s="31">
        <v>4</v>
      </c>
      <c r="E135" s="31" t="s">
        <v>310</v>
      </c>
      <c r="F135" s="53">
        <v>25</v>
      </c>
      <c r="G135" s="411">
        <v>1477.6578</v>
      </c>
      <c r="H135" s="413">
        <v>32.200000000000003</v>
      </c>
      <c r="I135" s="413">
        <v>16.100000000000001</v>
      </c>
      <c r="J135" s="413">
        <v>44.06</v>
      </c>
      <c r="K135" s="413">
        <v>22.03</v>
      </c>
      <c r="L135" s="413">
        <v>55.36</v>
      </c>
      <c r="M135" s="413">
        <v>27.68</v>
      </c>
      <c r="N135" s="413">
        <v>68.618200000000002</v>
      </c>
      <c r="O135" s="413">
        <v>34.309100000000001</v>
      </c>
      <c r="P135" s="413">
        <v>485.7</v>
      </c>
      <c r="Q135" s="413">
        <v>242.85</v>
      </c>
      <c r="R135" s="53" t="s">
        <v>222</v>
      </c>
      <c r="S135" s="53" t="s">
        <v>989</v>
      </c>
      <c r="T135" s="412">
        <v>92.62</v>
      </c>
      <c r="U135" s="412">
        <v>93.08</v>
      </c>
      <c r="V135" s="412">
        <v>92.6</v>
      </c>
      <c r="W135" s="412">
        <v>62.88</v>
      </c>
      <c r="X135" s="412">
        <v>74.73</v>
      </c>
      <c r="Y135" s="412">
        <v>80.819999999999993</v>
      </c>
      <c r="Z135" s="413">
        <v>88.79803942800001</v>
      </c>
      <c r="AA135" s="413">
        <v>198.41033929792323</v>
      </c>
      <c r="AB135" s="413">
        <v>310.32250838903167</v>
      </c>
      <c r="AC135" s="411">
        <v>223.44</v>
      </c>
      <c r="AD135" s="411">
        <v>349.47</v>
      </c>
    </row>
    <row r="136" spans="1:30" ht="13.5" customHeight="1" outlineLevel="1">
      <c r="A136" s="410" t="s">
        <v>956</v>
      </c>
      <c r="B136" s="31" t="s">
        <v>910</v>
      </c>
      <c r="C136" s="31">
        <v>40</v>
      </c>
      <c r="D136" s="31">
        <v>4</v>
      </c>
      <c r="E136" s="31" t="s">
        <v>312</v>
      </c>
      <c r="F136" s="53">
        <v>30</v>
      </c>
      <c r="G136" s="411">
        <v>1488</v>
      </c>
      <c r="H136" s="413">
        <v>41.4</v>
      </c>
      <c r="I136" s="413">
        <v>20.7</v>
      </c>
      <c r="J136" s="413">
        <v>53.8</v>
      </c>
      <c r="K136" s="413">
        <v>26.9</v>
      </c>
      <c r="L136" s="413">
        <v>62.8</v>
      </c>
      <c r="M136" s="413">
        <v>31.4</v>
      </c>
      <c r="N136" s="413">
        <v>78</v>
      </c>
      <c r="O136" s="413">
        <v>39</v>
      </c>
      <c r="P136" s="413">
        <v>707.2</v>
      </c>
      <c r="Q136" s="413">
        <v>353.6</v>
      </c>
      <c r="R136" s="53" t="s">
        <v>210</v>
      </c>
      <c r="S136" s="53" t="s">
        <v>194</v>
      </c>
      <c r="T136" s="412">
        <v>92.3</v>
      </c>
      <c r="U136" s="412">
        <v>93.2</v>
      </c>
      <c r="V136" s="412">
        <v>93</v>
      </c>
      <c r="W136" s="412">
        <v>61.2</v>
      </c>
      <c r="X136" s="412">
        <v>78.099999999999994</v>
      </c>
      <c r="Y136" s="412">
        <v>83.8</v>
      </c>
      <c r="Z136" s="413">
        <v>105.91</v>
      </c>
      <c r="AA136" s="413">
        <v>217.65</v>
      </c>
      <c r="AB136" s="413">
        <v>375.42</v>
      </c>
      <c r="AC136" s="411">
        <v>206</v>
      </c>
      <c r="AD136" s="411">
        <v>354</v>
      </c>
    </row>
    <row r="137" spans="1:30" ht="13.5" customHeight="1" outlineLevel="1">
      <c r="A137" s="410" t="s">
        <v>957</v>
      </c>
      <c r="B137" s="31" t="s">
        <v>910</v>
      </c>
      <c r="C137" s="31">
        <v>50</v>
      </c>
      <c r="D137" s="31">
        <v>4</v>
      </c>
      <c r="E137" s="31" t="s">
        <v>322</v>
      </c>
      <c r="F137" s="53">
        <v>40</v>
      </c>
      <c r="G137" s="411">
        <v>1486</v>
      </c>
      <c r="H137" s="413">
        <v>41.2</v>
      </c>
      <c r="I137" s="413">
        <v>20.6</v>
      </c>
      <c r="J137" s="413">
        <v>61.8</v>
      </c>
      <c r="K137" s="413">
        <v>30.9</v>
      </c>
      <c r="L137" s="413">
        <v>80.599999999999994</v>
      </c>
      <c r="M137" s="413">
        <v>40.299999999999997</v>
      </c>
      <c r="N137" s="413">
        <v>101.8</v>
      </c>
      <c r="O137" s="413">
        <v>50.9</v>
      </c>
      <c r="P137" s="413">
        <v>1000.6</v>
      </c>
      <c r="Q137" s="413">
        <v>500.3</v>
      </c>
      <c r="R137" s="53" t="s">
        <v>210</v>
      </c>
      <c r="S137" s="53" t="s">
        <v>989</v>
      </c>
      <c r="T137" s="412">
        <v>93.5</v>
      </c>
      <c r="U137" s="412">
        <v>93.8</v>
      </c>
      <c r="V137" s="412">
        <v>93.5</v>
      </c>
      <c r="W137" s="412">
        <v>70.599999999999994</v>
      </c>
      <c r="X137" s="412">
        <v>80.900000000000006</v>
      </c>
      <c r="Y137" s="412">
        <v>85.7</v>
      </c>
      <c r="Z137" s="413">
        <v>141.46</v>
      </c>
      <c r="AA137" s="413">
        <v>369.22</v>
      </c>
      <c r="AB137" s="413">
        <v>642.41999999999996</v>
      </c>
      <c r="AC137" s="411">
        <v>261</v>
      </c>
      <c r="AD137" s="411">
        <v>454</v>
      </c>
    </row>
    <row r="138" spans="1:30" ht="13.5" customHeight="1" outlineLevel="1">
      <c r="A138" s="410" t="s">
        <v>958</v>
      </c>
      <c r="B138" s="31" t="s">
        <v>910</v>
      </c>
      <c r="C138" s="31">
        <v>25</v>
      </c>
      <c r="D138" s="31">
        <v>6</v>
      </c>
      <c r="E138" s="31" t="s">
        <v>312</v>
      </c>
      <c r="F138" s="53">
        <v>20</v>
      </c>
      <c r="G138" s="411">
        <v>990</v>
      </c>
      <c r="H138" s="413">
        <v>44</v>
      </c>
      <c r="I138" s="413">
        <v>22</v>
      </c>
      <c r="J138" s="413">
        <v>53.018471337579619</v>
      </c>
      <c r="K138" s="413">
        <v>26.50923566878981</v>
      </c>
      <c r="L138" s="413">
        <v>60.101910828025481</v>
      </c>
      <c r="M138" s="413">
        <v>30.050955414012741</v>
      </c>
      <c r="N138" s="413">
        <v>69.117197452229306</v>
      </c>
      <c r="O138" s="413">
        <v>34.558598726114653</v>
      </c>
      <c r="P138" s="413">
        <v>399.07770441848652</v>
      </c>
      <c r="Q138" s="413">
        <v>199.53885220924326</v>
      </c>
      <c r="R138" s="53" t="s">
        <v>213</v>
      </c>
      <c r="S138" s="53" t="s">
        <v>989</v>
      </c>
      <c r="T138" s="412">
        <v>89.221691973969627</v>
      </c>
      <c r="U138" s="412">
        <v>90.903253796095441</v>
      </c>
      <c r="V138" s="412">
        <v>91.2</v>
      </c>
      <c r="W138" s="412">
        <v>43.570999999999998</v>
      </c>
      <c r="X138" s="412">
        <v>56.567499999999995</v>
      </c>
      <c r="Y138" s="412">
        <v>65.356499999999997</v>
      </c>
      <c r="Z138" s="413">
        <v>106.20892800000001</v>
      </c>
      <c r="AA138" s="413">
        <v>266.20235216399999</v>
      </c>
      <c r="AB138" s="413">
        <v>338.62238484480002</v>
      </c>
      <c r="AC138" s="411">
        <v>250.64027777777773</v>
      </c>
      <c r="AD138" s="411">
        <v>318.82666666666665</v>
      </c>
    </row>
    <row r="139" spans="1:30" ht="13.5" customHeight="1" outlineLevel="1">
      <c r="A139" s="410" t="s">
        <v>959</v>
      </c>
      <c r="B139" s="31" t="s">
        <v>910</v>
      </c>
      <c r="C139" s="31">
        <v>30</v>
      </c>
      <c r="D139" s="31">
        <v>6</v>
      </c>
      <c r="E139" s="31" t="s">
        <v>322</v>
      </c>
      <c r="F139" s="53">
        <v>25</v>
      </c>
      <c r="G139" s="411">
        <v>989</v>
      </c>
      <c r="H139" s="413">
        <v>52</v>
      </c>
      <c r="I139" s="413">
        <v>26</v>
      </c>
      <c r="J139" s="413">
        <v>64.348901098901109</v>
      </c>
      <c r="K139" s="413">
        <v>32.174450549450555</v>
      </c>
      <c r="L139" s="413">
        <v>73.510439560439579</v>
      </c>
      <c r="M139" s="413">
        <v>36.75521978021979</v>
      </c>
      <c r="N139" s="413">
        <v>85.289560439560447</v>
      </c>
      <c r="O139" s="413">
        <v>42.644780219780223</v>
      </c>
      <c r="P139" s="413">
        <v>490.2244</v>
      </c>
      <c r="Q139" s="413">
        <v>245.1122</v>
      </c>
      <c r="R139" s="53" t="s">
        <v>222</v>
      </c>
      <c r="S139" s="53" t="s">
        <v>194</v>
      </c>
      <c r="T139" s="412">
        <v>90.219375672766418</v>
      </c>
      <c r="U139" s="412">
        <v>91.502583423035517</v>
      </c>
      <c r="V139" s="412">
        <v>91.7</v>
      </c>
      <c r="W139" s="412">
        <v>43.993902439024396</v>
      </c>
      <c r="X139" s="412">
        <v>56.890243902439032</v>
      </c>
      <c r="Y139" s="412">
        <v>65.304878048780495</v>
      </c>
      <c r="Z139" s="413">
        <v>132.76116000000002</v>
      </c>
      <c r="AA139" s="413">
        <v>276.23105643420001</v>
      </c>
      <c r="AB139" s="413">
        <v>381.8140155648</v>
      </c>
      <c r="AC139" s="411">
        <v>208.06616666666665</v>
      </c>
      <c r="AD139" s="411">
        <v>287.59466666666663</v>
      </c>
    </row>
    <row r="140" spans="1:30" ht="13.5" customHeight="1" outlineLevel="1">
      <c r="A140" s="410" t="s">
        <v>962</v>
      </c>
      <c r="B140" s="31" t="s">
        <v>910</v>
      </c>
      <c r="C140" s="31">
        <v>40</v>
      </c>
      <c r="D140" s="31">
        <v>2</v>
      </c>
      <c r="E140" s="31" t="s">
        <v>334</v>
      </c>
      <c r="F140" s="53">
        <v>30</v>
      </c>
      <c r="G140" s="411">
        <v>2979</v>
      </c>
      <c r="H140" s="413">
        <v>40</v>
      </c>
      <c r="I140" s="413">
        <v>20</v>
      </c>
      <c r="J140" s="413">
        <v>52.92</v>
      </c>
      <c r="K140" s="413">
        <v>26.46</v>
      </c>
      <c r="L140" s="413">
        <v>65.599999999999994</v>
      </c>
      <c r="M140" s="413">
        <v>32.799999999999997</v>
      </c>
      <c r="N140" s="413">
        <v>77.86</v>
      </c>
      <c r="O140" s="413">
        <v>38.93</v>
      </c>
      <c r="P140" s="413">
        <v>612</v>
      </c>
      <c r="Q140" s="413">
        <v>306</v>
      </c>
      <c r="R140" s="53" t="s">
        <v>213</v>
      </c>
      <c r="S140" s="53" t="s">
        <v>989</v>
      </c>
      <c r="T140" s="412">
        <v>92.310031678986263</v>
      </c>
      <c r="U140" s="412">
        <v>92.8</v>
      </c>
      <c r="V140" s="412">
        <v>92.8</v>
      </c>
      <c r="W140" s="412">
        <v>74.739999999999995</v>
      </c>
      <c r="X140" s="412">
        <v>83.46</v>
      </c>
      <c r="Y140" s="412">
        <v>87.01</v>
      </c>
      <c r="Z140" s="413">
        <v>53</v>
      </c>
      <c r="AA140" s="413">
        <v>116.6</v>
      </c>
      <c r="AB140" s="413">
        <v>201.4</v>
      </c>
      <c r="AC140" s="411">
        <v>220</v>
      </c>
      <c r="AD140" s="411">
        <v>380</v>
      </c>
    </row>
    <row r="141" spans="1:30" ht="13.5" customHeight="1" outlineLevel="1">
      <c r="A141" s="410" t="s">
        <v>963</v>
      </c>
      <c r="B141" s="31" t="s">
        <v>910</v>
      </c>
      <c r="C141" s="31">
        <v>50</v>
      </c>
      <c r="D141" s="31">
        <v>2</v>
      </c>
      <c r="E141" s="31" t="s">
        <v>336</v>
      </c>
      <c r="F141" s="53">
        <v>40</v>
      </c>
      <c r="G141" s="411">
        <v>2970</v>
      </c>
      <c r="H141" s="413">
        <v>65.2</v>
      </c>
      <c r="I141" s="413">
        <v>32.6</v>
      </c>
      <c r="J141" s="413">
        <v>78.2</v>
      </c>
      <c r="K141" s="413">
        <v>39.1</v>
      </c>
      <c r="L141" s="413">
        <v>92.8</v>
      </c>
      <c r="M141" s="413">
        <v>46.4</v>
      </c>
      <c r="N141" s="413">
        <v>110.8</v>
      </c>
      <c r="O141" s="413">
        <v>55.4</v>
      </c>
      <c r="P141" s="413">
        <v>700</v>
      </c>
      <c r="Q141" s="413">
        <v>350</v>
      </c>
      <c r="R141" s="53" t="s">
        <v>222</v>
      </c>
      <c r="S141" s="53" t="s">
        <v>194</v>
      </c>
      <c r="T141" s="412">
        <v>93.628766684463415</v>
      </c>
      <c r="U141" s="412">
        <v>93.92764548852108</v>
      </c>
      <c r="V141" s="412">
        <v>93.3</v>
      </c>
      <c r="W141" s="412">
        <v>70.8</v>
      </c>
      <c r="X141" s="412">
        <v>81.900000000000006</v>
      </c>
      <c r="Y141" s="412">
        <v>87.2</v>
      </c>
      <c r="Z141" s="413">
        <v>70.900000000000006</v>
      </c>
      <c r="AA141" s="413">
        <v>138.96400000000003</v>
      </c>
      <c r="AB141" s="413">
        <v>221.20800000000003</v>
      </c>
      <c r="AC141" s="411">
        <v>196</v>
      </c>
      <c r="AD141" s="411">
        <v>312</v>
      </c>
    </row>
    <row r="142" spans="1:30" ht="13.5" customHeight="1" outlineLevel="1">
      <c r="A142" s="410" t="s">
        <v>964</v>
      </c>
      <c r="B142" s="31" t="s">
        <v>910</v>
      </c>
      <c r="C142" s="31">
        <v>40</v>
      </c>
      <c r="D142" s="31">
        <v>4</v>
      </c>
      <c r="E142" s="31" t="s">
        <v>334</v>
      </c>
      <c r="F142" s="53">
        <v>30</v>
      </c>
      <c r="G142" s="411">
        <v>1488</v>
      </c>
      <c r="H142" s="413">
        <v>41.4</v>
      </c>
      <c r="I142" s="413">
        <v>20.7</v>
      </c>
      <c r="J142" s="413">
        <v>53.8</v>
      </c>
      <c r="K142" s="413">
        <v>26.9</v>
      </c>
      <c r="L142" s="413">
        <v>62.8</v>
      </c>
      <c r="M142" s="413">
        <v>31.4</v>
      </c>
      <c r="N142" s="413">
        <v>78</v>
      </c>
      <c r="O142" s="413">
        <v>39</v>
      </c>
      <c r="P142" s="413">
        <v>707.2</v>
      </c>
      <c r="Q142" s="413">
        <v>353.6</v>
      </c>
      <c r="R142" s="53" t="s">
        <v>210</v>
      </c>
      <c r="S142" s="53" t="s">
        <v>194</v>
      </c>
      <c r="T142" s="412">
        <v>92.3</v>
      </c>
      <c r="U142" s="412">
        <v>93.2</v>
      </c>
      <c r="V142" s="412">
        <v>93</v>
      </c>
      <c r="W142" s="412">
        <v>61.2</v>
      </c>
      <c r="X142" s="412">
        <v>78.099999999999994</v>
      </c>
      <c r="Y142" s="412">
        <v>83.8</v>
      </c>
      <c r="Z142" s="413">
        <v>105.91</v>
      </c>
      <c r="AA142" s="413">
        <v>217.65</v>
      </c>
      <c r="AB142" s="413">
        <v>375.42</v>
      </c>
      <c r="AC142" s="411">
        <v>206</v>
      </c>
      <c r="AD142" s="411">
        <v>354</v>
      </c>
    </row>
    <row r="143" spans="1:30" ht="13.5" customHeight="1" outlineLevel="1">
      <c r="A143" s="410" t="s">
        <v>965</v>
      </c>
      <c r="B143" s="31" t="s">
        <v>910</v>
      </c>
      <c r="C143" s="31">
        <v>50</v>
      </c>
      <c r="D143" s="31">
        <v>4</v>
      </c>
      <c r="E143" s="31" t="s">
        <v>336</v>
      </c>
      <c r="F143" s="53">
        <v>40</v>
      </c>
      <c r="G143" s="411">
        <v>1486</v>
      </c>
      <c r="H143" s="413">
        <v>41.2</v>
      </c>
      <c r="I143" s="413">
        <v>20.6</v>
      </c>
      <c r="J143" s="413">
        <v>61.8</v>
      </c>
      <c r="K143" s="413">
        <v>30.9</v>
      </c>
      <c r="L143" s="413">
        <v>80.599999999999994</v>
      </c>
      <c r="M143" s="413">
        <v>40.299999999999997</v>
      </c>
      <c r="N143" s="413">
        <v>101.8</v>
      </c>
      <c r="O143" s="413">
        <v>50.9</v>
      </c>
      <c r="P143" s="413">
        <v>1000.6</v>
      </c>
      <c r="Q143" s="413">
        <v>500.3</v>
      </c>
      <c r="R143" s="53" t="s">
        <v>210</v>
      </c>
      <c r="S143" s="53" t="s">
        <v>989</v>
      </c>
      <c r="T143" s="412">
        <v>93.5</v>
      </c>
      <c r="U143" s="412">
        <v>93.8</v>
      </c>
      <c r="V143" s="412">
        <v>93.5</v>
      </c>
      <c r="W143" s="412">
        <v>70.599999999999994</v>
      </c>
      <c r="X143" s="412">
        <v>80.900000000000006</v>
      </c>
      <c r="Y143" s="412">
        <v>85.7</v>
      </c>
      <c r="Z143" s="413">
        <v>141.46</v>
      </c>
      <c r="AA143" s="413">
        <v>369.22</v>
      </c>
      <c r="AB143" s="413">
        <v>642.41999999999996</v>
      </c>
      <c r="AC143" s="411">
        <v>261</v>
      </c>
      <c r="AD143" s="411">
        <v>454</v>
      </c>
    </row>
    <row r="144" spans="1:30" ht="13.5" customHeight="1" outlineLevel="1">
      <c r="A144" s="410" t="s">
        <v>966</v>
      </c>
      <c r="B144" s="31" t="s">
        <v>910</v>
      </c>
      <c r="C144" s="31">
        <v>60</v>
      </c>
      <c r="D144" s="31">
        <v>4</v>
      </c>
      <c r="E144" s="31" t="s">
        <v>340</v>
      </c>
      <c r="F144" s="53">
        <v>50</v>
      </c>
      <c r="G144" s="411">
        <v>1487</v>
      </c>
      <c r="H144" s="413">
        <v>55.8</v>
      </c>
      <c r="I144" s="413">
        <v>27.9</v>
      </c>
      <c r="J144" s="413">
        <v>80.8</v>
      </c>
      <c r="K144" s="413">
        <v>40.4</v>
      </c>
      <c r="L144" s="413">
        <v>104</v>
      </c>
      <c r="M144" s="413">
        <v>52</v>
      </c>
      <c r="N144" s="413">
        <v>130.6</v>
      </c>
      <c r="O144" s="413">
        <v>65.3</v>
      </c>
      <c r="P144" s="413">
        <v>1017.8</v>
      </c>
      <c r="Q144" s="413">
        <v>508.9</v>
      </c>
      <c r="R144" s="53" t="s">
        <v>213</v>
      </c>
      <c r="S144" s="53" t="s">
        <v>989</v>
      </c>
      <c r="T144" s="412">
        <v>93.7</v>
      </c>
      <c r="U144" s="412">
        <v>94.1</v>
      </c>
      <c r="V144" s="412">
        <v>93.9</v>
      </c>
      <c r="W144" s="412">
        <v>67.5</v>
      </c>
      <c r="X144" s="412">
        <v>78.3</v>
      </c>
      <c r="Y144" s="412">
        <v>83.4</v>
      </c>
      <c r="Z144" s="413">
        <v>176.65</v>
      </c>
      <c r="AA144" s="413">
        <v>462.6</v>
      </c>
      <c r="AB144" s="413">
        <v>586.95000000000005</v>
      </c>
      <c r="AC144" s="411">
        <v>262</v>
      </c>
      <c r="AD144" s="411">
        <v>332</v>
      </c>
    </row>
    <row r="145" spans="1:30" ht="13.5" customHeight="1" outlineLevel="1">
      <c r="A145" s="410" t="s">
        <v>967</v>
      </c>
      <c r="B145" s="31" t="s">
        <v>910</v>
      </c>
      <c r="C145" s="31">
        <v>75</v>
      </c>
      <c r="D145" s="31">
        <v>4</v>
      </c>
      <c r="E145" s="31" t="s">
        <v>343</v>
      </c>
      <c r="F145" s="53">
        <v>60</v>
      </c>
      <c r="G145" s="411">
        <v>1487</v>
      </c>
      <c r="H145" s="413">
        <v>61.6</v>
      </c>
      <c r="I145" s="413">
        <v>30.8</v>
      </c>
      <c r="J145" s="413">
        <v>93.8</v>
      </c>
      <c r="K145" s="413">
        <v>46.9</v>
      </c>
      <c r="L145" s="413">
        <v>128.44</v>
      </c>
      <c r="M145" s="413">
        <v>64.22</v>
      </c>
      <c r="N145" s="413">
        <v>156.4</v>
      </c>
      <c r="O145" s="413">
        <v>78.2</v>
      </c>
      <c r="P145" s="413">
        <v>1226</v>
      </c>
      <c r="Q145" s="413">
        <v>613</v>
      </c>
      <c r="R145" s="53" t="s">
        <v>213</v>
      </c>
      <c r="S145" s="53" t="s">
        <v>989</v>
      </c>
      <c r="T145" s="412">
        <v>93.8</v>
      </c>
      <c r="U145" s="412">
        <v>94.2</v>
      </c>
      <c r="V145" s="412">
        <v>94.2</v>
      </c>
      <c r="W145" s="412">
        <v>70.5</v>
      </c>
      <c r="X145" s="412">
        <v>77</v>
      </c>
      <c r="Y145" s="412">
        <v>84.2</v>
      </c>
      <c r="Z145" s="413">
        <v>213.15</v>
      </c>
      <c r="AA145" s="413">
        <v>542.85</v>
      </c>
      <c r="AB145" s="413">
        <v>699.95</v>
      </c>
      <c r="AC145" s="411">
        <v>261</v>
      </c>
      <c r="AD145" s="411">
        <v>161</v>
      </c>
    </row>
    <row r="146" spans="1:30" ht="13.5" customHeight="1" outlineLevel="1">
      <c r="A146" s="410" t="s">
        <v>968</v>
      </c>
      <c r="B146" s="31" t="s">
        <v>910</v>
      </c>
      <c r="C146" s="31">
        <v>40</v>
      </c>
      <c r="D146" s="31">
        <v>6</v>
      </c>
      <c r="E146" s="31" t="s">
        <v>340</v>
      </c>
      <c r="F146" s="53">
        <v>30</v>
      </c>
      <c r="G146" s="411">
        <v>990</v>
      </c>
      <c r="H146" s="413">
        <v>32.4</v>
      </c>
      <c r="I146" s="413">
        <v>16.2</v>
      </c>
      <c r="J146" s="413">
        <v>60</v>
      </c>
      <c r="K146" s="413">
        <v>30</v>
      </c>
      <c r="L146" s="413">
        <v>71</v>
      </c>
      <c r="M146" s="413">
        <v>35.5</v>
      </c>
      <c r="N146" s="413">
        <v>78.2</v>
      </c>
      <c r="O146" s="413">
        <v>39.1</v>
      </c>
      <c r="P146" s="413">
        <v>564</v>
      </c>
      <c r="Q146" s="413">
        <v>282</v>
      </c>
      <c r="R146" s="53" t="s">
        <v>222</v>
      </c>
      <c r="S146" s="53" t="s">
        <v>194</v>
      </c>
      <c r="T146" s="412">
        <v>91.808076514346453</v>
      </c>
      <c r="U146" s="412">
        <v>92.395961742826785</v>
      </c>
      <c r="V146" s="412">
        <v>92.2</v>
      </c>
      <c r="W146" s="412">
        <v>55.4</v>
      </c>
      <c r="X146" s="412">
        <v>68</v>
      </c>
      <c r="Y146" s="412">
        <v>83.5</v>
      </c>
      <c r="Z146" s="413">
        <v>215.8</v>
      </c>
      <c r="AA146" s="413">
        <v>584.81799999999998</v>
      </c>
      <c r="AB146" s="413">
        <v>599.92399999999998</v>
      </c>
      <c r="AC146" s="411">
        <v>271</v>
      </c>
      <c r="AD146" s="411">
        <v>278</v>
      </c>
    </row>
    <row r="147" spans="1:30" ht="13.5" customHeight="1" outlineLevel="1">
      <c r="A147" s="410" t="s">
        <v>969</v>
      </c>
      <c r="B147" s="31" t="s">
        <v>910</v>
      </c>
      <c r="C147" s="31">
        <v>50</v>
      </c>
      <c r="D147" s="31">
        <v>6</v>
      </c>
      <c r="E147" s="31" t="s">
        <v>343</v>
      </c>
      <c r="F147" s="53">
        <v>40</v>
      </c>
      <c r="G147" s="411">
        <v>989</v>
      </c>
      <c r="H147" s="413">
        <v>62</v>
      </c>
      <c r="I147" s="413">
        <v>31</v>
      </c>
      <c r="J147" s="413">
        <v>79.319999999999993</v>
      </c>
      <c r="K147" s="413">
        <v>39.659999999999997</v>
      </c>
      <c r="L147" s="413">
        <v>96.9</v>
      </c>
      <c r="M147" s="413">
        <v>48.45</v>
      </c>
      <c r="N147" s="413">
        <v>117.76</v>
      </c>
      <c r="O147" s="413">
        <v>58.88</v>
      </c>
      <c r="P147" s="413">
        <v>796</v>
      </c>
      <c r="Q147" s="413">
        <v>398</v>
      </c>
      <c r="R147" s="53" t="s">
        <v>213</v>
      </c>
      <c r="S147" s="53" t="s">
        <v>194</v>
      </c>
      <c r="T147" s="412">
        <v>92.9</v>
      </c>
      <c r="U147" s="412">
        <v>93.195546129374335</v>
      </c>
      <c r="V147" s="412">
        <v>92.9</v>
      </c>
      <c r="W147" s="412">
        <v>55.55</v>
      </c>
      <c r="X147" s="412">
        <v>68</v>
      </c>
      <c r="Y147" s="412">
        <v>74.8</v>
      </c>
      <c r="Z147" s="413">
        <v>288.60000000000002</v>
      </c>
      <c r="AA147" s="413">
        <v>620.49000000000012</v>
      </c>
      <c r="AB147" s="413">
        <v>712.8420000000001</v>
      </c>
      <c r="AC147" s="411">
        <v>215</v>
      </c>
      <c r="AD147" s="411">
        <v>247</v>
      </c>
    </row>
    <row r="148" spans="1:30" ht="13.5" customHeight="1" outlineLevel="1">
      <c r="A148" s="410" t="s">
        <v>972</v>
      </c>
      <c r="B148" s="31" t="s">
        <v>910</v>
      </c>
      <c r="C148" s="31">
        <v>60</v>
      </c>
      <c r="D148" s="31">
        <v>2</v>
      </c>
      <c r="E148" s="31" t="s">
        <v>354</v>
      </c>
      <c r="F148" s="53">
        <v>50</v>
      </c>
      <c r="G148" s="411">
        <v>2978.28</v>
      </c>
      <c r="H148" s="413">
        <v>40.840000000000003</v>
      </c>
      <c r="I148" s="413">
        <v>20.420000000000002</v>
      </c>
      <c r="J148" s="413">
        <v>69.760000000000005</v>
      </c>
      <c r="K148" s="413">
        <v>34.880000000000003</v>
      </c>
      <c r="L148" s="413">
        <v>95.1</v>
      </c>
      <c r="M148" s="413">
        <v>47.55</v>
      </c>
      <c r="N148" s="413">
        <v>120.9396</v>
      </c>
      <c r="O148" s="413">
        <v>60.469799999999999</v>
      </c>
      <c r="P148" s="413">
        <v>950.66</v>
      </c>
      <c r="Q148" s="413">
        <v>475.33</v>
      </c>
      <c r="R148" s="53" t="s">
        <v>222</v>
      </c>
      <c r="S148" s="53" t="s">
        <v>989</v>
      </c>
      <c r="T148" s="412">
        <v>93.356999999999999</v>
      </c>
      <c r="U148" s="412">
        <v>93.8</v>
      </c>
      <c r="V148" s="412">
        <v>93.7</v>
      </c>
      <c r="W148" s="412">
        <v>78.02</v>
      </c>
      <c r="X148" s="412">
        <v>85.44</v>
      </c>
      <c r="Y148" s="412">
        <v>89.69</v>
      </c>
      <c r="Z148" s="413">
        <v>88.127595570000011</v>
      </c>
      <c r="AA148" s="413">
        <v>154.20566672838601</v>
      </c>
      <c r="AB148" s="413">
        <v>300.66491780616906</v>
      </c>
      <c r="AC148" s="411">
        <v>174.98</v>
      </c>
      <c r="AD148" s="411">
        <v>341.17</v>
      </c>
    </row>
    <row r="149" spans="1:30" ht="13.5" customHeight="1" outlineLevel="1">
      <c r="A149" s="410" t="s">
        <v>973</v>
      </c>
      <c r="B149" s="31" t="s">
        <v>910</v>
      </c>
      <c r="C149" s="31">
        <v>75</v>
      </c>
      <c r="D149" s="31">
        <v>2</v>
      </c>
      <c r="E149" s="31" t="s">
        <v>356</v>
      </c>
      <c r="F149" s="53">
        <v>60</v>
      </c>
      <c r="G149" s="411">
        <v>2978</v>
      </c>
      <c r="H149" s="413">
        <v>50.6</v>
      </c>
      <c r="I149" s="413">
        <v>25.3</v>
      </c>
      <c r="J149" s="413">
        <v>86</v>
      </c>
      <c r="K149" s="413">
        <v>43</v>
      </c>
      <c r="L149" s="413">
        <v>116.1</v>
      </c>
      <c r="M149" s="413">
        <v>58.05</v>
      </c>
      <c r="N149" s="413">
        <v>146.6</v>
      </c>
      <c r="O149" s="413">
        <v>73.3</v>
      </c>
      <c r="P149" s="413">
        <v>1204</v>
      </c>
      <c r="Q149" s="413">
        <v>602</v>
      </c>
      <c r="R149" s="53" t="s">
        <v>213</v>
      </c>
      <c r="S149" s="53" t="s">
        <v>989</v>
      </c>
      <c r="T149" s="412">
        <v>93.842397568898662</v>
      </c>
      <c r="U149" s="412">
        <v>94.049250759719158</v>
      </c>
      <c r="V149" s="412">
        <v>94</v>
      </c>
      <c r="W149" s="412">
        <v>83</v>
      </c>
      <c r="X149" s="412">
        <v>89</v>
      </c>
      <c r="Y149" s="412">
        <v>90.5</v>
      </c>
      <c r="Z149" s="413">
        <v>106.6</v>
      </c>
      <c r="AA149" s="413">
        <v>198.27599999999998</v>
      </c>
      <c r="AB149" s="413">
        <v>410.41</v>
      </c>
      <c r="AC149" s="411">
        <v>186</v>
      </c>
      <c r="AD149" s="411">
        <v>385</v>
      </c>
    </row>
    <row r="150" spans="1:30" ht="13.5" customHeight="1" outlineLevel="1">
      <c r="A150" s="410" t="s">
        <v>974</v>
      </c>
      <c r="B150" s="31" t="s">
        <v>910</v>
      </c>
      <c r="C150" s="31">
        <v>60</v>
      </c>
      <c r="D150" s="31">
        <v>4</v>
      </c>
      <c r="E150" s="31" t="s">
        <v>354</v>
      </c>
      <c r="F150" s="53">
        <v>50</v>
      </c>
      <c r="G150" s="411">
        <v>1487</v>
      </c>
      <c r="H150" s="413">
        <v>55.8</v>
      </c>
      <c r="I150" s="413">
        <v>27.9</v>
      </c>
      <c r="J150" s="413">
        <v>80.8</v>
      </c>
      <c r="K150" s="413">
        <v>40.4</v>
      </c>
      <c r="L150" s="413">
        <v>104</v>
      </c>
      <c r="M150" s="413">
        <v>52</v>
      </c>
      <c r="N150" s="413">
        <v>130.6</v>
      </c>
      <c r="O150" s="413">
        <v>65.3</v>
      </c>
      <c r="P150" s="413">
        <v>1017.8</v>
      </c>
      <c r="Q150" s="413">
        <v>508.9</v>
      </c>
      <c r="R150" s="53" t="s">
        <v>213</v>
      </c>
      <c r="S150" s="53" t="s">
        <v>989</v>
      </c>
      <c r="T150" s="412">
        <v>93.7</v>
      </c>
      <c r="U150" s="412">
        <v>94.1</v>
      </c>
      <c r="V150" s="412">
        <v>93.9</v>
      </c>
      <c r="W150" s="412">
        <v>67.5</v>
      </c>
      <c r="X150" s="412">
        <v>78.3</v>
      </c>
      <c r="Y150" s="412">
        <v>83.4</v>
      </c>
      <c r="Z150" s="413">
        <v>176.65</v>
      </c>
      <c r="AA150" s="413">
        <v>462.6</v>
      </c>
      <c r="AB150" s="413">
        <v>586.95000000000005</v>
      </c>
      <c r="AC150" s="411">
        <v>262</v>
      </c>
      <c r="AD150" s="411">
        <v>332</v>
      </c>
    </row>
    <row r="151" spans="1:30" ht="13.5" customHeight="1" outlineLevel="1">
      <c r="A151" s="410" t="s">
        <v>975</v>
      </c>
      <c r="B151" s="31" t="s">
        <v>910</v>
      </c>
      <c r="C151" s="31">
        <v>75</v>
      </c>
      <c r="D151" s="31">
        <v>4</v>
      </c>
      <c r="E151" s="31" t="s">
        <v>356</v>
      </c>
      <c r="F151" s="53">
        <v>60</v>
      </c>
      <c r="G151" s="411">
        <v>1487</v>
      </c>
      <c r="H151" s="413">
        <v>61.6</v>
      </c>
      <c r="I151" s="413">
        <v>30.8</v>
      </c>
      <c r="J151" s="413">
        <v>93.8</v>
      </c>
      <c r="K151" s="413">
        <v>46.9</v>
      </c>
      <c r="L151" s="413">
        <v>128.44</v>
      </c>
      <c r="M151" s="413">
        <v>64.22</v>
      </c>
      <c r="N151" s="413">
        <v>156.4</v>
      </c>
      <c r="O151" s="413">
        <v>78.2</v>
      </c>
      <c r="P151" s="413">
        <v>1226</v>
      </c>
      <c r="Q151" s="413">
        <v>613</v>
      </c>
      <c r="R151" s="53" t="s">
        <v>213</v>
      </c>
      <c r="S151" s="53" t="s">
        <v>989</v>
      </c>
      <c r="T151" s="412">
        <v>93.8</v>
      </c>
      <c r="U151" s="412">
        <v>94.2</v>
      </c>
      <c r="V151" s="412">
        <v>94.2</v>
      </c>
      <c r="W151" s="412">
        <v>70.5</v>
      </c>
      <c r="X151" s="412">
        <v>77</v>
      </c>
      <c r="Y151" s="412">
        <v>84.2</v>
      </c>
      <c r="Z151" s="413">
        <v>213.15</v>
      </c>
      <c r="AA151" s="413">
        <v>542.85</v>
      </c>
      <c r="AB151" s="413">
        <v>699.95</v>
      </c>
      <c r="AC151" s="411">
        <v>261</v>
      </c>
      <c r="AD151" s="411">
        <v>161</v>
      </c>
    </row>
    <row r="152" spans="1:30" ht="13.5" customHeight="1" outlineLevel="1">
      <c r="A152" s="410" t="s">
        <v>976</v>
      </c>
      <c r="B152" s="31" t="s">
        <v>910</v>
      </c>
      <c r="C152" s="31">
        <v>40</v>
      </c>
      <c r="D152" s="31">
        <v>6</v>
      </c>
      <c r="E152" s="31" t="s">
        <v>354</v>
      </c>
      <c r="F152" s="53">
        <v>30</v>
      </c>
      <c r="G152" s="411">
        <v>990</v>
      </c>
      <c r="H152" s="413">
        <v>32.4</v>
      </c>
      <c r="I152" s="413">
        <v>16.2</v>
      </c>
      <c r="J152" s="413">
        <v>60</v>
      </c>
      <c r="K152" s="413">
        <v>30</v>
      </c>
      <c r="L152" s="413">
        <v>71</v>
      </c>
      <c r="M152" s="413">
        <v>35.5</v>
      </c>
      <c r="N152" s="413">
        <v>78.2</v>
      </c>
      <c r="O152" s="413">
        <v>39.1</v>
      </c>
      <c r="P152" s="413">
        <v>564</v>
      </c>
      <c r="Q152" s="413">
        <v>282</v>
      </c>
      <c r="R152" s="53" t="s">
        <v>222</v>
      </c>
      <c r="S152" s="53" t="s">
        <v>194</v>
      </c>
      <c r="T152" s="412">
        <v>91.808076514346453</v>
      </c>
      <c r="U152" s="412">
        <v>92.395961742826785</v>
      </c>
      <c r="V152" s="412">
        <v>92.2</v>
      </c>
      <c r="W152" s="412">
        <v>55.4</v>
      </c>
      <c r="X152" s="412">
        <v>68</v>
      </c>
      <c r="Y152" s="412">
        <v>83.5</v>
      </c>
      <c r="Z152" s="413">
        <v>215.8</v>
      </c>
      <c r="AA152" s="413">
        <v>584.81799999999998</v>
      </c>
      <c r="AB152" s="413">
        <v>599.92399999999998</v>
      </c>
      <c r="AC152" s="411">
        <v>271</v>
      </c>
      <c r="AD152" s="411">
        <v>278</v>
      </c>
    </row>
    <row r="153" spans="1:30" ht="13.5" customHeight="1" outlineLevel="1">
      <c r="A153" s="410" t="s">
        <v>977</v>
      </c>
      <c r="B153" s="31" t="s">
        <v>910</v>
      </c>
      <c r="C153" s="31">
        <v>100</v>
      </c>
      <c r="D153" s="31">
        <v>4</v>
      </c>
      <c r="E153" s="31" t="s">
        <v>360</v>
      </c>
      <c r="F153" s="53">
        <v>75</v>
      </c>
      <c r="G153" s="411">
        <v>1490</v>
      </c>
      <c r="H153" s="413">
        <v>72</v>
      </c>
      <c r="I153" s="413">
        <v>36</v>
      </c>
      <c r="J153" s="413">
        <v>111.6</v>
      </c>
      <c r="K153" s="413">
        <v>55.8</v>
      </c>
      <c r="L153" s="413">
        <v>147.30000000000001</v>
      </c>
      <c r="M153" s="413">
        <v>73.650000000000006</v>
      </c>
      <c r="N153" s="413">
        <v>192.6</v>
      </c>
      <c r="O153" s="413">
        <v>96.3</v>
      </c>
      <c r="P153" s="413">
        <v>1550</v>
      </c>
      <c r="Q153" s="413">
        <v>775</v>
      </c>
      <c r="R153" s="53" t="s">
        <v>213</v>
      </c>
      <c r="S153" s="53" t="s">
        <v>989</v>
      </c>
      <c r="T153" s="412">
        <v>94.7</v>
      </c>
      <c r="U153" s="412">
        <v>95</v>
      </c>
      <c r="V153" s="412">
        <v>94.6</v>
      </c>
      <c r="W153" s="412">
        <v>71.7</v>
      </c>
      <c r="X153" s="412">
        <v>81.2</v>
      </c>
      <c r="Y153" s="412">
        <v>84.5</v>
      </c>
      <c r="Z153" s="413">
        <v>260.04000000000002</v>
      </c>
      <c r="AA153" s="413">
        <v>809.53</v>
      </c>
      <c r="AB153" s="413">
        <v>878.58</v>
      </c>
      <c r="AC153" s="411">
        <v>247</v>
      </c>
      <c r="AD153" s="411">
        <v>332</v>
      </c>
    </row>
    <row r="154" spans="1:30" ht="13.5" customHeight="1" outlineLevel="1">
      <c r="A154" s="410" t="s">
        <v>978</v>
      </c>
      <c r="B154" s="31" t="s">
        <v>910</v>
      </c>
      <c r="C154" s="31">
        <v>60</v>
      </c>
      <c r="D154" s="31">
        <v>6</v>
      </c>
      <c r="E154" s="31" t="s">
        <v>363</v>
      </c>
      <c r="F154" s="53">
        <v>50</v>
      </c>
      <c r="G154" s="411">
        <v>990</v>
      </c>
      <c r="H154" s="413">
        <v>73.599999999999994</v>
      </c>
      <c r="I154" s="413">
        <v>36.799999999999997</v>
      </c>
      <c r="J154" s="413">
        <v>95.68</v>
      </c>
      <c r="K154" s="413">
        <v>47.84</v>
      </c>
      <c r="L154" s="413">
        <v>117.28</v>
      </c>
      <c r="M154" s="413">
        <v>58.64</v>
      </c>
      <c r="N154" s="413">
        <v>143</v>
      </c>
      <c r="O154" s="413">
        <v>71.5</v>
      </c>
      <c r="P154" s="413">
        <v>988.4</v>
      </c>
      <c r="Q154" s="413">
        <v>494.2</v>
      </c>
      <c r="R154" s="53" t="s">
        <v>213</v>
      </c>
      <c r="S154" s="53" t="s">
        <v>194</v>
      </c>
      <c r="T154" s="412">
        <v>92.852314136125656</v>
      </c>
      <c r="U154" s="412">
        <v>93.468460732984283</v>
      </c>
      <c r="V154" s="412">
        <v>93.4</v>
      </c>
      <c r="W154" s="412">
        <v>57.11</v>
      </c>
      <c r="X154" s="412">
        <v>69.400000000000006</v>
      </c>
      <c r="Y154" s="412">
        <v>76</v>
      </c>
      <c r="Z154" s="413">
        <v>359.8</v>
      </c>
      <c r="AA154" s="413">
        <v>1047.018</v>
      </c>
      <c r="AB154" s="413">
        <v>996.64600000000007</v>
      </c>
      <c r="AC154" s="411">
        <v>291</v>
      </c>
      <c r="AD154" s="411">
        <v>277</v>
      </c>
    </row>
    <row r="155" spans="1:30" ht="13.5" customHeight="1" outlineLevel="1">
      <c r="A155" s="410" t="s">
        <v>979</v>
      </c>
      <c r="B155" s="31" t="s">
        <v>910</v>
      </c>
      <c r="C155" s="31">
        <v>75</v>
      </c>
      <c r="D155" s="31">
        <v>6</v>
      </c>
      <c r="E155" s="31" t="s">
        <v>360</v>
      </c>
      <c r="F155" s="53">
        <v>60</v>
      </c>
      <c r="G155" s="411">
        <v>989</v>
      </c>
      <c r="H155" s="413">
        <v>89.8</v>
      </c>
      <c r="I155" s="413">
        <v>44.9</v>
      </c>
      <c r="J155" s="413">
        <v>115.6</v>
      </c>
      <c r="K155" s="413">
        <v>57.8</v>
      </c>
      <c r="L155" s="413">
        <v>141.19999999999999</v>
      </c>
      <c r="M155" s="413">
        <v>70.599999999999994</v>
      </c>
      <c r="N155" s="413">
        <v>171.66</v>
      </c>
      <c r="O155" s="413">
        <v>85.83</v>
      </c>
      <c r="P155" s="413">
        <v>1233</v>
      </c>
      <c r="Q155" s="413">
        <v>616.5</v>
      </c>
      <c r="R155" s="53" t="s">
        <v>213</v>
      </c>
      <c r="S155" s="53" t="s">
        <v>989</v>
      </c>
      <c r="T155" s="412">
        <v>92.891646501841137</v>
      </c>
      <c r="U155" s="412">
        <v>93.680284061020515</v>
      </c>
      <c r="V155" s="412">
        <v>93.7</v>
      </c>
      <c r="W155" s="412">
        <v>57.15</v>
      </c>
      <c r="X155" s="412">
        <v>70.599999999999994</v>
      </c>
      <c r="Y155" s="412">
        <v>76.349999999999994</v>
      </c>
      <c r="Z155" s="413">
        <v>432</v>
      </c>
      <c r="AA155" s="413">
        <v>1382.4</v>
      </c>
      <c r="AB155" s="413">
        <v>1360.8</v>
      </c>
      <c r="AC155" s="411">
        <v>320</v>
      </c>
      <c r="AD155" s="411">
        <v>315</v>
      </c>
    </row>
    <row r="156" spans="1:30" ht="13.5" customHeight="1" outlineLevel="1">
      <c r="A156" s="410" t="s">
        <v>982</v>
      </c>
      <c r="B156" s="31" t="s">
        <v>910</v>
      </c>
      <c r="C156" s="31">
        <v>100</v>
      </c>
      <c r="D156" s="31">
        <v>2</v>
      </c>
      <c r="E156" s="31" t="s">
        <v>375</v>
      </c>
      <c r="F156" s="53">
        <v>75</v>
      </c>
      <c r="G156" s="411">
        <v>2977.51</v>
      </c>
      <c r="H156" s="413">
        <v>45.04</v>
      </c>
      <c r="I156" s="413">
        <v>22.52</v>
      </c>
      <c r="J156" s="413">
        <v>96.13649370722014</v>
      </c>
      <c r="K156" s="413">
        <v>48.06824685361007</v>
      </c>
      <c r="L156" s="413">
        <v>134.82579686465004</v>
      </c>
      <c r="M156" s="413">
        <v>67.412898432325022</v>
      </c>
      <c r="N156" s="413">
        <v>176.47424817840584</v>
      </c>
      <c r="O156" s="413">
        <v>88.237124089202922</v>
      </c>
      <c r="P156" s="413">
        <v>1519.3</v>
      </c>
      <c r="Q156" s="413">
        <v>759.65</v>
      </c>
      <c r="R156" s="53" t="s">
        <v>213</v>
      </c>
      <c r="S156" s="53" t="s">
        <v>989</v>
      </c>
      <c r="T156" s="412">
        <v>93.918999999999997</v>
      </c>
      <c r="U156" s="412">
        <v>94.45</v>
      </c>
      <c r="V156" s="412">
        <v>94.3</v>
      </c>
      <c r="W156" s="412">
        <v>83.659000000000006</v>
      </c>
      <c r="X156" s="412">
        <v>88.99</v>
      </c>
      <c r="Y156" s="412">
        <v>90.792865687873828</v>
      </c>
      <c r="Z156" s="413">
        <v>129.98055126</v>
      </c>
      <c r="AA156" s="413">
        <v>249.69263897046</v>
      </c>
      <c r="AB156" s="413">
        <v>483.37167402568798</v>
      </c>
      <c r="AC156" s="411">
        <v>192.1</v>
      </c>
      <c r="AD156" s="411">
        <v>371.88</v>
      </c>
    </row>
    <row r="157" spans="1:30" ht="13.5" customHeight="1" outlineLevel="1">
      <c r="A157" s="410" t="s">
        <v>983</v>
      </c>
      <c r="B157" s="31" t="s">
        <v>910</v>
      </c>
      <c r="C157" s="31">
        <v>100</v>
      </c>
      <c r="D157" s="31">
        <v>4</v>
      </c>
      <c r="E157" s="31" t="s">
        <v>375</v>
      </c>
      <c r="F157" s="53">
        <v>75</v>
      </c>
      <c r="G157" s="411">
        <v>1490</v>
      </c>
      <c r="H157" s="413">
        <v>72</v>
      </c>
      <c r="I157" s="413">
        <v>36</v>
      </c>
      <c r="J157" s="413">
        <v>111.6</v>
      </c>
      <c r="K157" s="413">
        <v>55.8</v>
      </c>
      <c r="L157" s="413">
        <v>147.30000000000001</v>
      </c>
      <c r="M157" s="413">
        <v>73.650000000000006</v>
      </c>
      <c r="N157" s="413">
        <v>192.6</v>
      </c>
      <c r="O157" s="413">
        <v>96.3</v>
      </c>
      <c r="P157" s="413">
        <v>1550</v>
      </c>
      <c r="Q157" s="413">
        <v>775</v>
      </c>
      <c r="R157" s="53" t="s">
        <v>213</v>
      </c>
      <c r="S157" s="53" t="s">
        <v>989</v>
      </c>
      <c r="T157" s="412">
        <v>94.7</v>
      </c>
      <c r="U157" s="412">
        <v>95</v>
      </c>
      <c r="V157" s="412">
        <v>94.6</v>
      </c>
      <c r="W157" s="412">
        <v>71.7</v>
      </c>
      <c r="X157" s="412">
        <v>81.2</v>
      </c>
      <c r="Y157" s="412">
        <v>84.5</v>
      </c>
      <c r="Z157" s="413">
        <v>260.04000000000002</v>
      </c>
      <c r="AA157" s="413">
        <v>809.53</v>
      </c>
      <c r="AB157" s="413">
        <v>878.58</v>
      </c>
      <c r="AC157" s="411">
        <v>247</v>
      </c>
      <c r="AD157" s="411">
        <v>332</v>
      </c>
    </row>
    <row r="158" spans="1:30" ht="13.5" customHeight="1" outlineLevel="1">
      <c r="A158" s="410" t="s">
        <v>985</v>
      </c>
      <c r="B158" s="31" t="s">
        <v>910</v>
      </c>
      <c r="C158" s="31">
        <v>125</v>
      </c>
      <c r="D158" s="31">
        <v>4</v>
      </c>
      <c r="E158" s="31" t="s">
        <v>378</v>
      </c>
      <c r="F158" s="53">
        <v>100</v>
      </c>
      <c r="G158" s="411">
        <v>1491</v>
      </c>
      <c r="H158" s="413"/>
      <c r="I158" s="413">
        <v>58.3</v>
      </c>
      <c r="J158" s="413"/>
      <c r="K158" s="413">
        <v>82.7</v>
      </c>
      <c r="L158" s="413"/>
      <c r="M158" s="413">
        <v>105.7</v>
      </c>
      <c r="N158" s="413"/>
      <c r="O158" s="413">
        <v>132.1</v>
      </c>
      <c r="P158" s="413"/>
      <c r="Q158" s="413">
        <v>1005</v>
      </c>
      <c r="R158" s="53" t="s">
        <v>213</v>
      </c>
      <c r="S158" s="53" t="s">
        <v>989</v>
      </c>
      <c r="T158" s="412">
        <v>94.290750725839899</v>
      </c>
      <c r="U158" s="412">
        <v>94.940895893819985</v>
      </c>
      <c r="V158" s="412">
        <v>95</v>
      </c>
      <c r="W158" s="412">
        <v>65.5</v>
      </c>
      <c r="X158" s="412">
        <v>76.38</v>
      </c>
      <c r="Y158" s="412">
        <v>81.459999999999994</v>
      </c>
      <c r="Z158" s="413">
        <v>352.4</v>
      </c>
      <c r="AA158" s="413">
        <v>799.94799999999987</v>
      </c>
      <c r="AB158" s="413">
        <v>1191.1120000000001</v>
      </c>
      <c r="AC158" s="411">
        <v>227</v>
      </c>
      <c r="AD158" s="411">
        <v>338</v>
      </c>
    </row>
    <row r="159" spans="1:30" ht="13.5" customHeight="1" outlineLevel="1">
      <c r="A159" s="410" t="s">
        <v>986</v>
      </c>
      <c r="B159" s="31" t="s">
        <v>910</v>
      </c>
      <c r="C159" s="31">
        <v>150</v>
      </c>
      <c r="D159" s="31">
        <v>4</v>
      </c>
      <c r="E159" s="31" t="s">
        <v>383</v>
      </c>
      <c r="F159" s="53">
        <v>125</v>
      </c>
      <c r="G159" s="411">
        <v>1489</v>
      </c>
      <c r="H159" s="413"/>
      <c r="I159" s="413">
        <v>60.6</v>
      </c>
      <c r="J159" s="413"/>
      <c r="K159" s="413">
        <v>95.29</v>
      </c>
      <c r="L159" s="413"/>
      <c r="M159" s="413">
        <v>125.8</v>
      </c>
      <c r="N159" s="413"/>
      <c r="O159" s="413">
        <v>160.1</v>
      </c>
      <c r="P159" s="413"/>
      <c r="Q159" s="413">
        <v>1150</v>
      </c>
      <c r="R159" s="53" t="s">
        <v>222</v>
      </c>
      <c r="S159" s="53" t="s">
        <v>989</v>
      </c>
      <c r="T159" s="412">
        <v>94.645766590389016</v>
      </c>
      <c r="U159" s="412">
        <v>95.3</v>
      </c>
      <c r="V159" s="412">
        <v>95.3</v>
      </c>
      <c r="W159" s="412">
        <v>71.3</v>
      </c>
      <c r="X159" s="412">
        <v>80.459999999999994</v>
      </c>
      <c r="Y159" s="412">
        <v>84.26</v>
      </c>
      <c r="Z159" s="413">
        <v>441.16</v>
      </c>
      <c r="AA159" s="413">
        <v>908.78960000000006</v>
      </c>
      <c r="AB159" s="413">
        <v>1274.9524000000001</v>
      </c>
      <c r="AC159" s="411">
        <v>206</v>
      </c>
      <c r="AD159" s="411">
        <v>289</v>
      </c>
    </row>
    <row r="160" spans="1:30" ht="13.5" customHeight="1" outlineLevel="1">
      <c r="A160" s="410" t="s">
        <v>987</v>
      </c>
      <c r="B160" s="31" t="s">
        <v>910</v>
      </c>
      <c r="C160" s="31">
        <v>200</v>
      </c>
      <c r="D160" s="31">
        <v>4</v>
      </c>
      <c r="E160" s="31" t="s">
        <v>388</v>
      </c>
      <c r="F160" s="53">
        <v>150</v>
      </c>
      <c r="G160" s="411">
        <v>1491</v>
      </c>
      <c r="H160" s="413"/>
      <c r="I160" s="413">
        <v>93.15</v>
      </c>
      <c r="J160" s="413"/>
      <c r="K160" s="413">
        <v>127.97</v>
      </c>
      <c r="L160" s="413"/>
      <c r="M160" s="413">
        <v>161.1</v>
      </c>
      <c r="N160" s="413"/>
      <c r="O160" s="413">
        <v>199.4</v>
      </c>
      <c r="P160" s="413"/>
      <c r="Q160" s="413">
        <v>1697</v>
      </c>
      <c r="R160" s="53" t="s">
        <v>210</v>
      </c>
      <c r="S160" s="53" t="s">
        <v>989</v>
      </c>
      <c r="T160" s="412">
        <v>94.88718691782239</v>
      </c>
      <c r="U160" s="412">
        <v>95.480231836058778</v>
      </c>
      <c r="V160" s="412">
        <v>95.5</v>
      </c>
      <c r="W160" s="412">
        <v>63.35</v>
      </c>
      <c r="X160" s="412">
        <v>75</v>
      </c>
      <c r="Y160" s="412">
        <v>80.8</v>
      </c>
      <c r="Z160" s="413">
        <v>528.5</v>
      </c>
      <c r="AA160" s="413">
        <v>1622.4949999999999</v>
      </c>
      <c r="AB160" s="413">
        <v>2034.7249999999999</v>
      </c>
      <c r="AC160" s="411">
        <v>307</v>
      </c>
      <c r="AD160" s="411">
        <v>385</v>
      </c>
    </row>
    <row r="161" spans="1:30" ht="13.5" customHeight="1" outlineLevel="1">
      <c r="A161" s="410" t="s">
        <v>988</v>
      </c>
      <c r="B161" s="31" t="s">
        <v>910</v>
      </c>
      <c r="C161" s="31">
        <v>250</v>
      </c>
      <c r="D161" s="31">
        <v>4</v>
      </c>
      <c r="E161" s="31" t="s">
        <v>400</v>
      </c>
      <c r="F161" s="53">
        <v>200</v>
      </c>
      <c r="G161" s="411">
        <v>1495</v>
      </c>
      <c r="H161" s="413"/>
      <c r="I161" s="413">
        <v>97.3</v>
      </c>
      <c r="J161" s="413"/>
      <c r="K161" s="413">
        <v>130.65</v>
      </c>
      <c r="L161" s="413"/>
      <c r="M161" s="413">
        <v>162.71</v>
      </c>
      <c r="N161" s="413"/>
      <c r="O161" s="413">
        <v>210.2</v>
      </c>
      <c r="P161" s="413"/>
      <c r="Q161" s="413">
        <v>2214</v>
      </c>
      <c r="R161" s="53" t="s">
        <v>213</v>
      </c>
      <c r="S161" s="53" t="s">
        <v>989</v>
      </c>
      <c r="T161" s="412">
        <v>94.700558312655076</v>
      </c>
      <c r="U161" s="412">
        <v>95.621712158808933</v>
      </c>
      <c r="V161" s="412">
        <v>95.8</v>
      </c>
      <c r="W161" s="412">
        <v>62.31</v>
      </c>
      <c r="X161" s="412">
        <v>74.319999999999993</v>
      </c>
      <c r="Y161" s="412">
        <v>76.56</v>
      </c>
      <c r="Z161" s="413">
        <v>527.26</v>
      </c>
      <c r="AA161" s="413">
        <v>901.61459999999988</v>
      </c>
      <c r="AB161" s="413">
        <v>1297.0595999999998</v>
      </c>
      <c r="AC161" s="411">
        <v>171</v>
      </c>
      <c r="AD161" s="411">
        <v>246</v>
      </c>
    </row>
    <row r="162" spans="1:30" ht="13.5" customHeight="1" outlineLevel="1">
      <c r="A162" s="410" t="s">
        <v>992</v>
      </c>
      <c r="B162" s="31" t="s">
        <v>910</v>
      </c>
      <c r="C162" s="31">
        <v>100</v>
      </c>
      <c r="D162" s="31">
        <v>6</v>
      </c>
      <c r="E162" s="31" t="s">
        <v>378</v>
      </c>
      <c r="F162" s="53">
        <v>75</v>
      </c>
      <c r="G162" s="411">
        <v>993</v>
      </c>
      <c r="H162" s="413"/>
      <c r="I162" s="413">
        <v>51.12</v>
      </c>
      <c r="J162" s="413"/>
      <c r="K162" s="413">
        <v>62.53447856559383</v>
      </c>
      <c r="L162" s="413"/>
      <c r="M162" s="413">
        <v>81.353690230316616</v>
      </c>
      <c r="N162" s="413"/>
      <c r="O162" s="413">
        <v>102.52284830408033</v>
      </c>
      <c r="P162" s="413"/>
      <c r="Q162" s="413">
        <v>884.45254235580001</v>
      </c>
      <c r="R162" s="53" t="s">
        <v>213</v>
      </c>
      <c r="S162" s="53" t="s">
        <v>194</v>
      </c>
      <c r="T162" s="412">
        <v>92.983941517575246</v>
      </c>
      <c r="U162" s="412">
        <v>93.934171279730592</v>
      </c>
      <c r="V162" s="412">
        <v>94.1</v>
      </c>
      <c r="W162" s="412">
        <v>66.361529654224867</v>
      </c>
      <c r="X162" s="412">
        <v>75.739317609342791</v>
      </c>
      <c r="Y162" s="412">
        <v>80.022532631096851</v>
      </c>
      <c r="Z162" s="413">
        <v>396.58798346407383</v>
      </c>
      <c r="AA162" s="413">
        <v>993.38603979231266</v>
      </c>
      <c r="AB162" s="413">
        <v>1503.5512714716685</v>
      </c>
      <c r="AC162" s="411">
        <v>250.48314150000002</v>
      </c>
      <c r="AD162" s="411">
        <v>379.12174199999998</v>
      </c>
    </row>
    <row r="163" spans="1:30" ht="13.5" customHeight="1" outlineLevel="1">
      <c r="A163" s="410" t="s">
        <v>993</v>
      </c>
      <c r="B163" s="31" t="s">
        <v>910</v>
      </c>
      <c r="C163" s="31">
        <v>125</v>
      </c>
      <c r="D163" s="31">
        <v>6</v>
      </c>
      <c r="E163" s="31" t="s">
        <v>383</v>
      </c>
      <c r="F163" s="53">
        <v>100</v>
      </c>
      <c r="G163" s="411">
        <v>992</v>
      </c>
      <c r="H163" s="413"/>
      <c r="I163" s="413">
        <v>52.28</v>
      </c>
      <c r="J163" s="413"/>
      <c r="K163" s="413">
        <v>76.53431061806657</v>
      </c>
      <c r="L163" s="413"/>
      <c r="M163" s="413">
        <v>101.80007923930269</v>
      </c>
      <c r="N163" s="413"/>
      <c r="O163" s="413">
        <v>129.96</v>
      </c>
      <c r="P163" s="413"/>
      <c r="Q163" s="413">
        <v>995.08</v>
      </c>
      <c r="R163" s="53" t="s">
        <v>222</v>
      </c>
      <c r="S163" s="53" t="s">
        <v>194</v>
      </c>
      <c r="T163" s="412">
        <v>94.542504593639578</v>
      </c>
      <c r="U163" s="412">
        <v>94.827507985865722</v>
      </c>
      <c r="V163" s="412">
        <v>94.6</v>
      </c>
      <c r="W163" s="412">
        <v>70.472865123703116</v>
      </c>
      <c r="X163" s="412">
        <v>79.239824421388676</v>
      </c>
      <c r="Y163" s="412">
        <v>82.97</v>
      </c>
      <c r="Z163" s="413">
        <v>529.60639409999999</v>
      </c>
      <c r="AA163" s="413">
        <v>1285.6195216777501</v>
      </c>
      <c r="AB163" s="413">
        <v>1569.0648638000698</v>
      </c>
      <c r="AC163" s="411">
        <v>242.75</v>
      </c>
      <c r="AD163" s="411">
        <v>296.27</v>
      </c>
    </row>
    <row r="164" spans="1:30" ht="13.5" customHeight="1" outlineLevel="1">
      <c r="A164" s="410" t="s">
        <v>994</v>
      </c>
      <c r="B164" s="31" t="s">
        <v>910</v>
      </c>
      <c r="C164" s="31">
        <v>150</v>
      </c>
      <c r="D164" s="31">
        <v>6</v>
      </c>
      <c r="E164" s="31" t="s">
        <v>388</v>
      </c>
      <c r="F164" s="53">
        <v>125</v>
      </c>
      <c r="G164" s="411">
        <v>995</v>
      </c>
      <c r="H164" s="413"/>
      <c r="I164" s="413">
        <v>74.349999999999994</v>
      </c>
      <c r="J164" s="413"/>
      <c r="K164" s="413">
        <v>91.350547748265228</v>
      </c>
      <c r="L164" s="413"/>
      <c r="M164" s="413">
        <v>113.27676245865273</v>
      </c>
      <c r="N164" s="413"/>
      <c r="O164" s="413">
        <v>138.52000000000001</v>
      </c>
      <c r="P164" s="413"/>
      <c r="Q164" s="413">
        <v>1358.16</v>
      </c>
      <c r="R164" s="53" t="s">
        <v>213</v>
      </c>
      <c r="S164" s="53" t="s">
        <v>194</v>
      </c>
      <c r="T164" s="412">
        <v>93.670749145139553</v>
      </c>
      <c r="U164" s="412">
        <v>94.615625883390408</v>
      </c>
      <c r="V164" s="412">
        <v>94.9</v>
      </c>
      <c r="W164" s="412">
        <v>59.54512434933487</v>
      </c>
      <c r="X164" s="412">
        <v>71.306651243493349</v>
      </c>
      <c r="Y164" s="412">
        <v>74.247032967032951</v>
      </c>
      <c r="Z164" s="413">
        <v>527.99850894000008</v>
      </c>
      <c r="AA164" s="413">
        <v>1838.7548073835503</v>
      </c>
      <c r="AB164" s="413">
        <v>2358.9917382421322</v>
      </c>
      <c r="AC164" s="411">
        <v>348.25</v>
      </c>
      <c r="AD164" s="411">
        <v>446.78</v>
      </c>
    </row>
    <row r="165" spans="1:30" ht="13.5" customHeight="1" outlineLevel="1">
      <c r="A165" s="410" t="s">
        <v>995</v>
      </c>
      <c r="B165" s="31" t="s">
        <v>910</v>
      </c>
      <c r="C165" s="31">
        <v>200</v>
      </c>
      <c r="D165" s="31">
        <v>6</v>
      </c>
      <c r="E165" s="31" t="s">
        <v>400</v>
      </c>
      <c r="F165" s="53">
        <v>150</v>
      </c>
      <c r="G165" s="411">
        <v>992</v>
      </c>
      <c r="H165" s="413"/>
      <c r="I165" s="413">
        <v>106</v>
      </c>
      <c r="J165" s="413"/>
      <c r="K165" s="413">
        <v>138.9</v>
      </c>
      <c r="L165" s="413"/>
      <c r="M165" s="413">
        <v>170.7</v>
      </c>
      <c r="N165" s="413"/>
      <c r="O165" s="413">
        <v>208.6</v>
      </c>
      <c r="P165" s="413"/>
      <c r="Q165" s="413">
        <v>1528</v>
      </c>
      <c r="R165" s="53" t="s">
        <v>213</v>
      </c>
      <c r="S165" s="53" t="s">
        <v>194</v>
      </c>
      <c r="T165" s="412">
        <v>94.8</v>
      </c>
      <c r="U165" s="412">
        <v>95.3</v>
      </c>
      <c r="V165" s="412">
        <v>95.2</v>
      </c>
      <c r="W165" s="412">
        <v>58.8</v>
      </c>
      <c r="X165" s="412">
        <v>71.3</v>
      </c>
      <c r="Y165" s="412">
        <v>77.900000000000006</v>
      </c>
      <c r="Z165" s="413">
        <v>794.1</v>
      </c>
      <c r="AA165" s="413">
        <v>1126.0999999999999</v>
      </c>
      <c r="AB165" s="413">
        <v>692</v>
      </c>
      <c r="AC165" s="411">
        <v>241</v>
      </c>
      <c r="AD165" s="411">
        <v>371</v>
      </c>
    </row>
    <row r="166" spans="1:30" ht="13.5" customHeight="1" outlineLevel="1">
      <c r="A166" s="410" t="s">
        <v>996</v>
      </c>
      <c r="B166" s="31" t="s">
        <v>910</v>
      </c>
      <c r="C166" s="31">
        <v>250</v>
      </c>
      <c r="D166" s="31">
        <v>6</v>
      </c>
      <c r="E166" s="31" t="s">
        <v>400</v>
      </c>
      <c r="F166" s="53">
        <v>200</v>
      </c>
      <c r="G166" s="411">
        <v>990</v>
      </c>
      <c r="H166" s="413"/>
      <c r="I166" s="413">
        <v>108</v>
      </c>
      <c r="J166" s="413"/>
      <c r="K166" s="413">
        <v>159.4</v>
      </c>
      <c r="L166" s="413"/>
      <c r="M166" s="413">
        <v>207.8</v>
      </c>
      <c r="N166" s="413"/>
      <c r="O166" s="413">
        <v>262.8</v>
      </c>
      <c r="P166" s="413"/>
      <c r="Q166" s="413">
        <v>1799</v>
      </c>
      <c r="R166" s="53" t="s">
        <v>222</v>
      </c>
      <c r="S166" s="53" t="s">
        <v>194</v>
      </c>
      <c r="T166" s="412">
        <v>95.6</v>
      </c>
      <c r="U166" s="412">
        <v>95.8</v>
      </c>
      <c r="V166" s="412">
        <v>95.5</v>
      </c>
      <c r="W166" s="412">
        <v>68</v>
      </c>
      <c r="X166" s="412">
        <v>78</v>
      </c>
      <c r="Y166" s="412">
        <v>82.6</v>
      </c>
      <c r="Z166" s="413">
        <v>1060.5</v>
      </c>
      <c r="AA166" s="413">
        <v>1600</v>
      </c>
      <c r="AB166" s="413">
        <v>2365.8000000000002</v>
      </c>
      <c r="AC166" s="411">
        <v>151</v>
      </c>
      <c r="AD166" s="411">
        <v>223</v>
      </c>
    </row>
    <row r="167" spans="1:30" ht="13.5" customHeight="1" outlineLevel="1">
      <c r="A167" s="410" t="s">
        <v>1003</v>
      </c>
      <c r="B167" s="31" t="s">
        <v>910</v>
      </c>
      <c r="C167" s="31">
        <v>125</v>
      </c>
      <c r="D167" s="31">
        <v>2</v>
      </c>
      <c r="E167" s="31" t="s">
        <v>409</v>
      </c>
      <c r="F167" s="53">
        <v>100</v>
      </c>
      <c r="G167" s="411">
        <v>2980</v>
      </c>
      <c r="H167" s="413"/>
      <c r="I167" s="413">
        <v>37.369999999999997</v>
      </c>
      <c r="J167" s="413"/>
      <c r="K167" s="413">
        <v>68.61</v>
      </c>
      <c r="L167" s="413"/>
      <c r="M167" s="413">
        <v>94.18</v>
      </c>
      <c r="N167" s="413"/>
      <c r="O167" s="413">
        <v>122.26</v>
      </c>
      <c r="P167" s="413"/>
      <c r="Q167" s="413">
        <v>952</v>
      </c>
      <c r="R167" s="53" t="s">
        <v>222</v>
      </c>
      <c r="S167" s="53" t="s">
        <v>989</v>
      </c>
      <c r="T167" s="412">
        <v>94.275867097177368</v>
      </c>
      <c r="U167" s="412">
        <v>94.798635558795951</v>
      </c>
      <c r="V167" s="412">
        <v>94.7</v>
      </c>
      <c r="W167" s="412">
        <v>79.13</v>
      </c>
      <c r="X167" s="412">
        <v>85.98</v>
      </c>
      <c r="Y167" s="412">
        <v>88.41</v>
      </c>
      <c r="Z167" s="413">
        <v>176.27731800000001</v>
      </c>
      <c r="AA167" s="413">
        <v>373.94393400000001</v>
      </c>
      <c r="AB167" s="413">
        <v>713.22245400000008</v>
      </c>
      <c r="AC167" s="411">
        <v>212.13389121338912</v>
      </c>
      <c r="AD167" s="411">
        <v>404.6025104602511</v>
      </c>
    </row>
    <row r="168" spans="1:30" ht="13.5" customHeight="1" outlineLevel="1">
      <c r="A168" s="410" t="s">
        <v>1004</v>
      </c>
      <c r="B168" s="31" t="s">
        <v>910</v>
      </c>
      <c r="C168" s="31">
        <v>150</v>
      </c>
      <c r="D168" s="31">
        <v>2</v>
      </c>
      <c r="E168" s="31" t="s">
        <v>411</v>
      </c>
      <c r="F168" s="53">
        <v>125</v>
      </c>
      <c r="G168" s="411">
        <v>2985</v>
      </c>
      <c r="H168" s="413"/>
      <c r="I168" s="413">
        <v>45.34</v>
      </c>
      <c r="J168" s="413"/>
      <c r="K168" s="413">
        <v>85.77</v>
      </c>
      <c r="L168" s="413"/>
      <c r="M168" s="413">
        <v>118.38</v>
      </c>
      <c r="N168" s="413"/>
      <c r="O168" s="413">
        <v>154.28</v>
      </c>
      <c r="P168" s="413"/>
      <c r="Q168" s="413">
        <v>1108.8</v>
      </c>
      <c r="R168" s="53" t="s">
        <v>222</v>
      </c>
      <c r="S168" s="53" t="s">
        <v>989</v>
      </c>
      <c r="T168" s="412">
        <v>94.285937989351694</v>
      </c>
      <c r="U168" s="412">
        <v>94.99008247207432</v>
      </c>
      <c r="V168" s="412">
        <v>95</v>
      </c>
      <c r="W168" s="412">
        <v>79.5</v>
      </c>
      <c r="X168" s="412">
        <v>85.8</v>
      </c>
      <c r="Y168" s="412">
        <v>87.8</v>
      </c>
      <c r="Z168" s="413">
        <v>220.00736898000002</v>
      </c>
      <c r="AA168" s="413">
        <v>403.446414</v>
      </c>
      <c r="AB168" s="413">
        <v>835.65774600000009</v>
      </c>
      <c r="AC168" s="411">
        <v>183.37859130376478</v>
      </c>
      <c r="AD168" s="411">
        <v>379.83170739884002</v>
      </c>
    </row>
    <row r="169" spans="1:30" ht="13.5" customHeight="1" outlineLevel="1">
      <c r="A169" s="410" t="s">
        <v>1005</v>
      </c>
      <c r="B169" s="31" t="s">
        <v>910</v>
      </c>
      <c r="C169" s="31">
        <v>200</v>
      </c>
      <c r="D169" s="31">
        <v>2</v>
      </c>
      <c r="E169" s="31" t="s">
        <v>413</v>
      </c>
      <c r="F169" s="53">
        <v>150</v>
      </c>
      <c r="G169" s="411">
        <v>2983</v>
      </c>
      <c r="H169" s="413"/>
      <c r="I169" s="413">
        <v>48</v>
      </c>
      <c r="J169" s="413"/>
      <c r="K169" s="413">
        <v>98.05</v>
      </c>
      <c r="L169" s="413"/>
      <c r="M169" s="413">
        <v>136.96</v>
      </c>
      <c r="N169" s="413"/>
      <c r="O169" s="413">
        <v>179</v>
      </c>
      <c r="P169" s="413"/>
      <c r="Q169" s="413">
        <v>1564</v>
      </c>
      <c r="R169" s="53" t="s">
        <v>213</v>
      </c>
      <c r="S169" s="53" t="s">
        <v>989</v>
      </c>
      <c r="T169" s="412">
        <v>95.002796478508557</v>
      </c>
      <c r="U169" s="412">
        <v>95.347902641118594</v>
      </c>
      <c r="V169" s="412">
        <v>95.2</v>
      </c>
      <c r="W169" s="412">
        <v>82.4</v>
      </c>
      <c r="X169" s="412">
        <v>88.15</v>
      </c>
      <c r="Y169" s="412">
        <v>90.05</v>
      </c>
      <c r="Z169" s="413">
        <v>264.14307905999999</v>
      </c>
      <c r="AA169" s="413">
        <v>759.68886000000009</v>
      </c>
      <c r="AB169" s="413">
        <v>1143.958662</v>
      </c>
      <c r="AC169" s="411">
        <v>287.60505961522358</v>
      </c>
      <c r="AD169" s="411">
        <v>433.08295870214732</v>
      </c>
    </row>
    <row r="170" spans="1:30" ht="13.5" customHeight="1" outlineLevel="1">
      <c r="A170" s="410" t="s">
        <v>1006</v>
      </c>
      <c r="B170" s="31" t="s">
        <v>910</v>
      </c>
      <c r="C170" s="31">
        <v>250</v>
      </c>
      <c r="D170" s="31">
        <v>2</v>
      </c>
      <c r="E170" s="31" t="s">
        <v>421</v>
      </c>
      <c r="F170" s="53">
        <v>200</v>
      </c>
      <c r="G170" s="411">
        <v>2978</v>
      </c>
      <c r="H170" s="413"/>
      <c r="I170" s="413">
        <v>58.84</v>
      </c>
      <c r="J170" s="413"/>
      <c r="K170" s="413">
        <v>127.94</v>
      </c>
      <c r="L170" s="413"/>
      <c r="M170" s="413">
        <v>179.6</v>
      </c>
      <c r="N170" s="413"/>
      <c r="O170" s="413">
        <v>234.7</v>
      </c>
      <c r="P170" s="413"/>
      <c r="Q170" s="413">
        <v>1860</v>
      </c>
      <c r="R170" s="53" t="s">
        <v>222</v>
      </c>
      <c r="S170" s="53" t="s">
        <v>989</v>
      </c>
      <c r="T170" s="412">
        <v>94.86333333333333</v>
      </c>
      <c r="U170" s="412">
        <v>95.490052083333339</v>
      </c>
      <c r="V170" s="412">
        <v>95.5</v>
      </c>
      <c r="W170" s="412">
        <v>85.06</v>
      </c>
      <c r="X170" s="412">
        <v>90.29</v>
      </c>
      <c r="Y170" s="412">
        <v>92.12</v>
      </c>
      <c r="Z170" s="413">
        <v>352.75377774000003</v>
      </c>
      <c r="AA170" s="413">
        <v>362.88050400000003</v>
      </c>
      <c r="AB170" s="413">
        <v>1332.7745340000001</v>
      </c>
      <c r="AC170" s="411">
        <v>102.87076337633553</v>
      </c>
      <c r="AD170" s="411">
        <v>377.82005979885832</v>
      </c>
    </row>
    <row r="171" spans="1:30" ht="13.5" customHeight="1" outlineLevel="1">
      <c r="A171" s="410" t="s">
        <v>1008</v>
      </c>
      <c r="B171" s="31" t="s">
        <v>910</v>
      </c>
      <c r="C171" s="31">
        <v>125</v>
      </c>
      <c r="D171" s="31">
        <v>4</v>
      </c>
      <c r="E171" s="31" t="s">
        <v>409</v>
      </c>
      <c r="F171" s="53">
        <v>100</v>
      </c>
      <c r="G171" s="411">
        <v>1491</v>
      </c>
      <c r="H171" s="413"/>
      <c r="I171" s="413">
        <v>58.3</v>
      </c>
      <c r="J171" s="413"/>
      <c r="K171" s="413">
        <v>82.7</v>
      </c>
      <c r="L171" s="413"/>
      <c r="M171" s="413">
        <v>105.7</v>
      </c>
      <c r="N171" s="413"/>
      <c r="O171" s="413">
        <v>132.1</v>
      </c>
      <c r="P171" s="413"/>
      <c r="Q171" s="413">
        <v>1005</v>
      </c>
      <c r="R171" s="53" t="s">
        <v>213</v>
      </c>
      <c r="S171" s="53" t="s">
        <v>989</v>
      </c>
      <c r="T171" s="412">
        <v>94.290750725839899</v>
      </c>
      <c r="U171" s="412">
        <v>94.940895893819985</v>
      </c>
      <c r="V171" s="412">
        <v>95</v>
      </c>
      <c r="W171" s="412">
        <v>65.5</v>
      </c>
      <c r="X171" s="412">
        <v>76.38</v>
      </c>
      <c r="Y171" s="412">
        <v>81.459999999999994</v>
      </c>
      <c r="Z171" s="413">
        <v>352.4</v>
      </c>
      <c r="AA171" s="413">
        <v>799.94799999999987</v>
      </c>
      <c r="AB171" s="413">
        <v>1191.1120000000001</v>
      </c>
      <c r="AC171" s="411">
        <v>227</v>
      </c>
      <c r="AD171" s="411">
        <v>338</v>
      </c>
    </row>
    <row r="172" spans="1:30" ht="13.5" customHeight="1" outlineLevel="1">
      <c r="A172" s="410" t="s">
        <v>1009</v>
      </c>
      <c r="B172" s="31" t="s">
        <v>910</v>
      </c>
      <c r="C172" s="31">
        <v>150</v>
      </c>
      <c r="D172" s="31">
        <v>4</v>
      </c>
      <c r="E172" s="31" t="s">
        <v>411</v>
      </c>
      <c r="F172" s="53">
        <v>125</v>
      </c>
      <c r="G172" s="411">
        <v>1489</v>
      </c>
      <c r="H172" s="413"/>
      <c r="I172" s="413">
        <v>60.6</v>
      </c>
      <c r="J172" s="413"/>
      <c r="K172" s="413">
        <v>95.29</v>
      </c>
      <c r="L172" s="413"/>
      <c r="M172" s="413">
        <v>125.8</v>
      </c>
      <c r="N172" s="413"/>
      <c r="O172" s="413">
        <v>160.1</v>
      </c>
      <c r="P172" s="413"/>
      <c r="Q172" s="413">
        <v>1150</v>
      </c>
      <c r="R172" s="53" t="s">
        <v>222</v>
      </c>
      <c r="S172" s="53" t="s">
        <v>989</v>
      </c>
      <c r="T172" s="412">
        <v>94.645766590389016</v>
      </c>
      <c r="U172" s="412">
        <v>95.3</v>
      </c>
      <c r="V172" s="412">
        <v>95.3</v>
      </c>
      <c r="W172" s="412">
        <v>71.3</v>
      </c>
      <c r="X172" s="412">
        <v>80.459999999999994</v>
      </c>
      <c r="Y172" s="412">
        <v>84.26</v>
      </c>
      <c r="Z172" s="413">
        <v>441.16</v>
      </c>
      <c r="AA172" s="413">
        <v>908.78960000000006</v>
      </c>
      <c r="AB172" s="413">
        <v>1274.9524000000001</v>
      </c>
      <c r="AC172" s="411">
        <v>206</v>
      </c>
      <c r="AD172" s="411">
        <v>289</v>
      </c>
    </row>
    <row r="173" spans="1:30" ht="13.5" customHeight="1" outlineLevel="1">
      <c r="A173" s="410" t="s">
        <v>1010</v>
      </c>
      <c r="B173" s="31" t="s">
        <v>910</v>
      </c>
      <c r="C173" s="31">
        <v>200</v>
      </c>
      <c r="D173" s="31">
        <v>4</v>
      </c>
      <c r="E173" s="31" t="s">
        <v>413</v>
      </c>
      <c r="F173" s="53">
        <v>150</v>
      </c>
      <c r="G173" s="411">
        <v>1491</v>
      </c>
      <c r="H173" s="413"/>
      <c r="I173" s="413">
        <v>93.15</v>
      </c>
      <c r="J173" s="413"/>
      <c r="K173" s="413">
        <v>127.97</v>
      </c>
      <c r="L173" s="413"/>
      <c r="M173" s="413">
        <v>161.1</v>
      </c>
      <c r="N173" s="413"/>
      <c r="O173" s="413">
        <v>199.4</v>
      </c>
      <c r="P173" s="413"/>
      <c r="Q173" s="413">
        <v>1697</v>
      </c>
      <c r="R173" s="53" t="s">
        <v>210</v>
      </c>
      <c r="S173" s="53" t="s">
        <v>989</v>
      </c>
      <c r="T173" s="412">
        <v>94.88718691782239</v>
      </c>
      <c r="U173" s="412">
        <v>95.480231836058778</v>
      </c>
      <c r="V173" s="412">
        <v>95.5</v>
      </c>
      <c r="W173" s="412">
        <v>63.35</v>
      </c>
      <c r="X173" s="412">
        <v>75</v>
      </c>
      <c r="Y173" s="412">
        <v>80.8</v>
      </c>
      <c r="Z173" s="413">
        <v>528.5</v>
      </c>
      <c r="AA173" s="413">
        <v>1622.4949999999999</v>
      </c>
      <c r="AB173" s="413">
        <v>2034.7249999999999</v>
      </c>
      <c r="AC173" s="411">
        <v>307</v>
      </c>
      <c r="AD173" s="411">
        <v>385</v>
      </c>
    </row>
    <row r="174" spans="1:30" ht="13.5" customHeight="1" outlineLevel="1">
      <c r="A174" s="410" t="s">
        <v>1011</v>
      </c>
      <c r="B174" s="31" t="s">
        <v>910</v>
      </c>
      <c r="C174" s="31">
        <v>250</v>
      </c>
      <c r="D174" s="31">
        <v>4</v>
      </c>
      <c r="E174" s="31" t="s">
        <v>421</v>
      </c>
      <c r="F174" s="53">
        <v>200</v>
      </c>
      <c r="G174" s="411">
        <v>1495</v>
      </c>
      <c r="H174" s="413"/>
      <c r="I174" s="413">
        <v>97.3</v>
      </c>
      <c r="J174" s="413"/>
      <c r="K174" s="413">
        <v>130.65</v>
      </c>
      <c r="L174" s="413"/>
      <c r="M174" s="413">
        <v>162.71</v>
      </c>
      <c r="N174" s="413"/>
      <c r="O174" s="413">
        <v>210.2</v>
      </c>
      <c r="P174" s="413"/>
      <c r="Q174" s="413">
        <v>2214</v>
      </c>
      <c r="R174" s="53" t="s">
        <v>213</v>
      </c>
      <c r="S174" s="53" t="s">
        <v>989</v>
      </c>
      <c r="T174" s="412">
        <v>94.700558312655076</v>
      </c>
      <c r="U174" s="412">
        <v>95.621712158808933</v>
      </c>
      <c r="V174" s="412">
        <v>95.8</v>
      </c>
      <c r="W174" s="412">
        <v>62.31</v>
      </c>
      <c r="X174" s="412">
        <v>74.319999999999993</v>
      </c>
      <c r="Y174" s="412">
        <v>76.56</v>
      </c>
      <c r="Z174" s="413">
        <v>527.26</v>
      </c>
      <c r="AA174" s="413">
        <v>901.61459999999988</v>
      </c>
      <c r="AB174" s="413">
        <v>1297.0595999999998</v>
      </c>
      <c r="AC174" s="411">
        <v>171</v>
      </c>
      <c r="AD174" s="411">
        <v>246</v>
      </c>
    </row>
    <row r="175" spans="1:30" ht="13.5" customHeight="1" outlineLevel="1">
      <c r="A175" s="410" t="s">
        <v>1013</v>
      </c>
      <c r="B175" s="31" t="s">
        <v>910</v>
      </c>
      <c r="C175" s="31">
        <v>100</v>
      </c>
      <c r="D175" s="31">
        <v>6</v>
      </c>
      <c r="E175" s="31" t="s">
        <v>409</v>
      </c>
      <c r="F175" s="53">
        <v>75</v>
      </c>
      <c r="G175" s="411">
        <v>993</v>
      </c>
      <c r="H175" s="413"/>
      <c r="I175" s="413">
        <v>51.12</v>
      </c>
      <c r="J175" s="413"/>
      <c r="K175" s="413">
        <v>62.53447856559383</v>
      </c>
      <c r="L175" s="413"/>
      <c r="M175" s="413">
        <v>81.353690230316616</v>
      </c>
      <c r="N175" s="413"/>
      <c r="O175" s="413">
        <v>102.52284830408033</v>
      </c>
      <c r="P175" s="413"/>
      <c r="Q175" s="413">
        <v>884.45254235580001</v>
      </c>
      <c r="R175" s="53" t="s">
        <v>213</v>
      </c>
      <c r="S175" s="53" t="s">
        <v>194</v>
      </c>
      <c r="T175" s="412">
        <v>92.983941517575246</v>
      </c>
      <c r="U175" s="412">
        <v>93.934171279730592</v>
      </c>
      <c r="V175" s="412">
        <v>94.1</v>
      </c>
      <c r="W175" s="412">
        <v>66.361529654224867</v>
      </c>
      <c r="X175" s="412">
        <v>75.739317609342791</v>
      </c>
      <c r="Y175" s="412">
        <v>80.022532631096851</v>
      </c>
      <c r="Z175" s="413">
        <v>396.58798346407383</v>
      </c>
      <c r="AA175" s="413">
        <v>993.38603979231266</v>
      </c>
      <c r="AB175" s="413">
        <v>1503.5512714716685</v>
      </c>
      <c r="AC175" s="411">
        <v>250.48314150000002</v>
      </c>
      <c r="AD175" s="411">
        <v>379.12174199999998</v>
      </c>
    </row>
    <row r="176" spans="1:30" ht="13.5" customHeight="1" outlineLevel="1">
      <c r="A176" s="410" t="s">
        <v>1014</v>
      </c>
      <c r="B176" s="31" t="s">
        <v>910</v>
      </c>
      <c r="C176" s="31">
        <v>125</v>
      </c>
      <c r="D176" s="31">
        <v>6</v>
      </c>
      <c r="E176" s="31" t="s">
        <v>411</v>
      </c>
      <c r="F176" s="53">
        <v>100</v>
      </c>
      <c r="G176" s="411">
        <v>992</v>
      </c>
      <c r="H176" s="413"/>
      <c r="I176" s="413">
        <v>52.28</v>
      </c>
      <c r="J176" s="413"/>
      <c r="K176" s="413">
        <v>76.53431061806657</v>
      </c>
      <c r="L176" s="413"/>
      <c r="M176" s="413">
        <v>101.80007923930269</v>
      </c>
      <c r="N176" s="413"/>
      <c r="O176" s="413">
        <v>129.96</v>
      </c>
      <c r="P176" s="413"/>
      <c r="Q176" s="413">
        <v>995.08</v>
      </c>
      <c r="R176" s="53" t="s">
        <v>222</v>
      </c>
      <c r="S176" s="53" t="s">
        <v>194</v>
      </c>
      <c r="T176" s="412">
        <v>94.542504593639578</v>
      </c>
      <c r="U176" s="412">
        <v>94.827507985865722</v>
      </c>
      <c r="V176" s="412">
        <v>94.6</v>
      </c>
      <c r="W176" s="412">
        <v>70.472865123703116</v>
      </c>
      <c r="X176" s="412">
        <v>79.239824421388676</v>
      </c>
      <c r="Y176" s="412">
        <v>82.97</v>
      </c>
      <c r="Z176" s="413">
        <v>529.60639409999999</v>
      </c>
      <c r="AA176" s="413">
        <v>1285.6195216777501</v>
      </c>
      <c r="AB176" s="413">
        <v>1569.0648638000698</v>
      </c>
      <c r="AC176" s="411">
        <v>242.75</v>
      </c>
      <c r="AD176" s="411">
        <v>296.27</v>
      </c>
    </row>
    <row r="177" spans="1:35" ht="13.5" customHeight="1" outlineLevel="1">
      <c r="A177" s="410" t="s">
        <v>1015</v>
      </c>
      <c r="B177" s="31" t="s">
        <v>910</v>
      </c>
      <c r="C177" s="31">
        <v>150</v>
      </c>
      <c r="D177" s="31">
        <v>6</v>
      </c>
      <c r="E177" s="31" t="s">
        <v>413</v>
      </c>
      <c r="F177" s="53">
        <v>125</v>
      </c>
      <c r="G177" s="411">
        <v>995</v>
      </c>
      <c r="H177" s="413"/>
      <c r="I177" s="413">
        <v>74.349999999999994</v>
      </c>
      <c r="J177" s="413"/>
      <c r="K177" s="413">
        <v>91.350547748265228</v>
      </c>
      <c r="L177" s="413"/>
      <c r="M177" s="413">
        <v>113.27676245865273</v>
      </c>
      <c r="N177" s="413"/>
      <c r="O177" s="413">
        <v>138.52000000000001</v>
      </c>
      <c r="P177" s="413"/>
      <c r="Q177" s="413">
        <v>1358.16</v>
      </c>
      <c r="R177" s="53" t="s">
        <v>213</v>
      </c>
      <c r="S177" s="53" t="s">
        <v>194</v>
      </c>
      <c r="T177" s="412">
        <v>93.670749145139553</v>
      </c>
      <c r="U177" s="412">
        <v>94.615625883390408</v>
      </c>
      <c r="V177" s="412">
        <v>94.9</v>
      </c>
      <c r="W177" s="412">
        <v>59.54512434933487</v>
      </c>
      <c r="X177" s="412">
        <v>71.306651243493349</v>
      </c>
      <c r="Y177" s="412">
        <v>74.247032967032951</v>
      </c>
      <c r="Z177" s="413">
        <v>527.99850894000008</v>
      </c>
      <c r="AA177" s="413">
        <v>1838.7548073835503</v>
      </c>
      <c r="AB177" s="413">
        <v>2358.9917382421322</v>
      </c>
      <c r="AC177" s="411">
        <v>348.25</v>
      </c>
      <c r="AD177" s="411">
        <v>446.78</v>
      </c>
    </row>
    <row r="178" spans="1:35" ht="13.5" customHeight="1" outlineLevel="1">
      <c r="A178" s="410" t="s">
        <v>1016</v>
      </c>
      <c r="B178" s="31" t="s">
        <v>910</v>
      </c>
      <c r="C178" s="31">
        <v>200</v>
      </c>
      <c r="D178" s="31">
        <v>6</v>
      </c>
      <c r="E178" s="31" t="s">
        <v>421</v>
      </c>
      <c r="F178" s="53">
        <v>150</v>
      </c>
      <c r="G178" s="411">
        <v>992</v>
      </c>
      <c r="H178" s="413"/>
      <c r="I178" s="413">
        <v>106</v>
      </c>
      <c r="J178" s="413"/>
      <c r="K178" s="413">
        <v>138.9</v>
      </c>
      <c r="L178" s="413"/>
      <c r="M178" s="413">
        <v>170.7</v>
      </c>
      <c r="N178" s="413"/>
      <c r="O178" s="413">
        <v>208.6</v>
      </c>
      <c r="P178" s="413"/>
      <c r="Q178" s="413">
        <v>1528</v>
      </c>
      <c r="R178" s="53" t="s">
        <v>213</v>
      </c>
      <c r="S178" s="53" t="s">
        <v>194</v>
      </c>
      <c r="T178" s="412">
        <v>94.8</v>
      </c>
      <c r="U178" s="412">
        <v>95.3</v>
      </c>
      <c r="V178" s="412">
        <v>95.2</v>
      </c>
      <c r="W178" s="412">
        <v>58.8</v>
      </c>
      <c r="X178" s="412">
        <v>71.3</v>
      </c>
      <c r="Y178" s="412">
        <v>77.900000000000006</v>
      </c>
      <c r="Z178" s="413">
        <v>794.1</v>
      </c>
      <c r="AA178" s="413">
        <v>1126.0999999999999</v>
      </c>
      <c r="AB178" s="413">
        <v>692</v>
      </c>
      <c r="AC178" s="411">
        <v>241</v>
      </c>
      <c r="AD178" s="411">
        <v>371</v>
      </c>
    </row>
    <row r="179" spans="1:35" ht="13.5" customHeight="1" outlineLevel="1">
      <c r="A179" s="410" t="s">
        <v>1017</v>
      </c>
      <c r="B179" s="31" t="s">
        <v>910</v>
      </c>
      <c r="C179" s="31">
        <v>250</v>
      </c>
      <c r="D179" s="31">
        <v>6</v>
      </c>
      <c r="E179" s="31" t="s">
        <v>421</v>
      </c>
      <c r="F179" s="53">
        <v>200</v>
      </c>
      <c r="G179" s="411">
        <v>990</v>
      </c>
      <c r="H179" s="413"/>
      <c r="I179" s="413">
        <v>108</v>
      </c>
      <c r="J179" s="413"/>
      <c r="K179" s="413">
        <v>159.4</v>
      </c>
      <c r="L179" s="413"/>
      <c r="M179" s="413">
        <v>207.8</v>
      </c>
      <c r="N179" s="413"/>
      <c r="O179" s="413">
        <v>262.8</v>
      </c>
      <c r="P179" s="413"/>
      <c r="Q179" s="413">
        <v>1799</v>
      </c>
      <c r="R179" s="53" t="s">
        <v>222</v>
      </c>
      <c r="S179" s="53" t="s">
        <v>194</v>
      </c>
      <c r="T179" s="412">
        <v>95.6</v>
      </c>
      <c r="U179" s="412">
        <v>95.8</v>
      </c>
      <c r="V179" s="412">
        <v>95.5</v>
      </c>
      <c r="W179" s="412">
        <v>68</v>
      </c>
      <c r="X179" s="412">
        <v>78</v>
      </c>
      <c r="Y179" s="412">
        <v>82.6</v>
      </c>
      <c r="Z179" s="413">
        <v>1060.5</v>
      </c>
      <c r="AA179" s="413">
        <v>1600</v>
      </c>
      <c r="AB179" s="413">
        <v>2365.8000000000002</v>
      </c>
      <c r="AC179" s="411">
        <v>151</v>
      </c>
      <c r="AD179" s="411">
        <v>223</v>
      </c>
    </row>
    <row r="180" spans="1:35" ht="13.5" customHeight="1" outlineLevel="1">
      <c r="A180" s="410" t="s">
        <v>1022</v>
      </c>
      <c r="B180" s="31" t="s">
        <v>910</v>
      </c>
      <c r="C180" s="31">
        <v>125</v>
      </c>
      <c r="D180" s="31">
        <v>4</v>
      </c>
      <c r="E180" s="31" t="s">
        <v>423</v>
      </c>
      <c r="F180" s="53">
        <v>100</v>
      </c>
      <c r="G180" s="411">
        <v>1491</v>
      </c>
      <c r="H180" s="413"/>
      <c r="I180" s="413">
        <v>58.3</v>
      </c>
      <c r="J180" s="413"/>
      <c r="K180" s="413">
        <v>82.7</v>
      </c>
      <c r="L180" s="413"/>
      <c r="M180" s="413">
        <v>105.7</v>
      </c>
      <c r="N180" s="413"/>
      <c r="O180" s="413">
        <v>132.1</v>
      </c>
      <c r="P180" s="413"/>
      <c r="Q180" s="413">
        <v>1005</v>
      </c>
      <c r="R180" s="53" t="s">
        <v>213</v>
      </c>
      <c r="S180" s="53" t="s">
        <v>989</v>
      </c>
      <c r="T180" s="412">
        <v>94.290750725839899</v>
      </c>
      <c r="U180" s="412">
        <v>94.940895893819985</v>
      </c>
      <c r="V180" s="412">
        <v>95</v>
      </c>
      <c r="W180" s="412">
        <v>65.5</v>
      </c>
      <c r="X180" s="412">
        <v>76.38</v>
      </c>
      <c r="Y180" s="412">
        <v>81.459999999999994</v>
      </c>
      <c r="Z180" s="413">
        <v>352.4</v>
      </c>
      <c r="AA180" s="413">
        <v>799.94799999999987</v>
      </c>
      <c r="AB180" s="413">
        <v>1191.1120000000001</v>
      </c>
      <c r="AC180" s="411">
        <v>227</v>
      </c>
      <c r="AD180" s="411">
        <v>338</v>
      </c>
    </row>
    <row r="181" spans="1:35" ht="13.5" customHeight="1" outlineLevel="1">
      <c r="A181" s="410" t="s">
        <v>1023</v>
      </c>
      <c r="B181" s="31" t="s">
        <v>910</v>
      </c>
      <c r="C181" s="31">
        <v>150</v>
      </c>
      <c r="D181" s="31">
        <v>4</v>
      </c>
      <c r="E181" s="31" t="s">
        <v>425</v>
      </c>
      <c r="F181" s="53">
        <v>125</v>
      </c>
      <c r="G181" s="411">
        <v>1489</v>
      </c>
      <c r="H181" s="413"/>
      <c r="I181" s="413">
        <v>60.6</v>
      </c>
      <c r="J181" s="413"/>
      <c r="K181" s="413">
        <v>95.29</v>
      </c>
      <c r="L181" s="413"/>
      <c r="M181" s="413">
        <v>125.8</v>
      </c>
      <c r="N181" s="413"/>
      <c r="O181" s="413">
        <v>160.1</v>
      </c>
      <c r="P181" s="413"/>
      <c r="Q181" s="413">
        <v>1150</v>
      </c>
      <c r="R181" s="53" t="s">
        <v>222</v>
      </c>
      <c r="S181" s="53" t="s">
        <v>989</v>
      </c>
      <c r="T181" s="412">
        <v>94.645766590389016</v>
      </c>
      <c r="U181" s="412">
        <v>95.3</v>
      </c>
      <c r="V181" s="412">
        <v>95.3</v>
      </c>
      <c r="W181" s="412">
        <v>71.3</v>
      </c>
      <c r="X181" s="412">
        <v>80.459999999999994</v>
      </c>
      <c r="Y181" s="412">
        <v>84.26</v>
      </c>
      <c r="Z181" s="413">
        <v>441.16</v>
      </c>
      <c r="AA181" s="413">
        <v>908.78960000000006</v>
      </c>
      <c r="AB181" s="413">
        <v>1274.9524000000001</v>
      </c>
      <c r="AC181" s="411">
        <v>206</v>
      </c>
      <c r="AD181" s="411">
        <v>289</v>
      </c>
    </row>
    <row r="182" spans="1:35" ht="13.5" customHeight="1" outlineLevel="1">
      <c r="A182" s="410" t="s">
        <v>1024</v>
      </c>
      <c r="B182" s="31" t="s">
        <v>910</v>
      </c>
      <c r="C182" s="31">
        <v>200</v>
      </c>
      <c r="D182" s="31">
        <v>4</v>
      </c>
      <c r="E182" s="31" t="s">
        <v>427</v>
      </c>
      <c r="F182" s="53">
        <v>150</v>
      </c>
      <c r="G182" s="411">
        <v>1491</v>
      </c>
      <c r="H182" s="413"/>
      <c r="I182" s="413">
        <v>93.15</v>
      </c>
      <c r="J182" s="413"/>
      <c r="K182" s="413">
        <v>127.97</v>
      </c>
      <c r="L182" s="413"/>
      <c r="M182" s="413">
        <v>161.1</v>
      </c>
      <c r="N182" s="413"/>
      <c r="O182" s="413">
        <v>199.4</v>
      </c>
      <c r="P182" s="413"/>
      <c r="Q182" s="413">
        <v>1697</v>
      </c>
      <c r="R182" s="53" t="s">
        <v>210</v>
      </c>
      <c r="S182" s="53" t="s">
        <v>989</v>
      </c>
      <c r="T182" s="412">
        <v>94.88718691782239</v>
      </c>
      <c r="U182" s="412">
        <v>95.480231836058778</v>
      </c>
      <c r="V182" s="412">
        <v>95.5</v>
      </c>
      <c r="W182" s="412">
        <v>63.35</v>
      </c>
      <c r="X182" s="412">
        <v>75</v>
      </c>
      <c r="Y182" s="412">
        <v>80.8</v>
      </c>
      <c r="Z182" s="413">
        <v>528.5</v>
      </c>
      <c r="AA182" s="413">
        <v>1622.4949999999999</v>
      </c>
      <c r="AB182" s="413">
        <v>2034.7249999999999</v>
      </c>
      <c r="AC182" s="411">
        <v>307</v>
      </c>
      <c r="AD182" s="411">
        <v>385</v>
      </c>
    </row>
    <row r="183" spans="1:35" ht="13.5" customHeight="1" outlineLevel="1">
      <c r="A183" s="410" t="s">
        <v>1025</v>
      </c>
      <c r="B183" s="31" t="s">
        <v>910</v>
      </c>
      <c r="C183" s="31">
        <v>250</v>
      </c>
      <c r="D183" s="31">
        <v>4</v>
      </c>
      <c r="E183" s="31" t="s">
        <v>432</v>
      </c>
      <c r="F183" s="53">
        <v>200</v>
      </c>
      <c r="G183" s="411">
        <v>1495</v>
      </c>
      <c r="H183" s="413"/>
      <c r="I183" s="413">
        <v>97.3</v>
      </c>
      <c r="J183" s="413"/>
      <c r="K183" s="413">
        <v>130.65</v>
      </c>
      <c r="L183" s="413"/>
      <c r="M183" s="413">
        <v>162.71</v>
      </c>
      <c r="N183" s="413"/>
      <c r="O183" s="413">
        <v>210.2</v>
      </c>
      <c r="P183" s="413"/>
      <c r="Q183" s="413">
        <v>2214</v>
      </c>
      <c r="R183" s="53" t="s">
        <v>213</v>
      </c>
      <c r="S183" s="53" t="s">
        <v>989</v>
      </c>
      <c r="T183" s="412">
        <v>94.700558312655076</v>
      </c>
      <c r="U183" s="412">
        <v>95.621712158808933</v>
      </c>
      <c r="V183" s="412">
        <v>95.8</v>
      </c>
      <c r="W183" s="412">
        <v>62.31</v>
      </c>
      <c r="X183" s="412">
        <v>74.319999999999993</v>
      </c>
      <c r="Y183" s="412">
        <v>76.56</v>
      </c>
      <c r="Z183" s="413">
        <v>527.26</v>
      </c>
      <c r="AA183" s="413">
        <v>901.61459999999988</v>
      </c>
      <c r="AB183" s="413">
        <v>1297.0595999999998</v>
      </c>
      <c r="AC183" s="411">
        <v>171</v>
      </c>
      <c r="AD183" s="411">
        <v>246</v>
      </c>
    </row>
    <row r="184" spans="1:35" ht="13.5" customHeight="1" outlineLevel="1">
      <c r="A184" s="410" t="s">
        <v>1027</v>
      </c>
      <c r="B184" s="31" t="s">
        <v>910</v>
      </c>
      <c r="C184" s="31">
        <v>100</v>
      </c>
      <c r="D184" s="31">
        <v>6</v>
      </c>
      <c r="E184" s="31" t="s">
        <v>423</v>
      </c>
      <c r="F184" s="53">
        <v>75</v>
      </c>
      <c r="G184" s="411">
        <v>993</v>
      </c>
      <c r="H184" s="413"/>
      <c r="I184" s="413">
        <v>51.12</v>
      </c>
      <c r="J184" s="413"/>
      <c r="K184" s="413">
        <v>62.53447856559383</v>
      </c>
      <c r="L184" s="413"/>
      <c r="M184" s="413">
        <v>81.353690230316616</v>
      </c>
      <c r="N184" s="413"/>
      <c r="O184" s="413">
        <v>102.52284830408033</v>
      </c>
      <c r="P184" s="413"/>
      <c r="Q184" s="413">
        <v>884.45254235580001</v>
      </c>
      <c r="R184" s="53" t="s">
        <v>213</v>
      </c>
      <c r="S184" s="53" t="s">
        <v>194</v>
      </c>
      <c r="T184" s="412">
        <v>92.983941517575246</v>
      </c>
      <c r="U184" s="412">
        <v>93.934171279730592</v>
      </c>
      <c r="V184" s="412">
        <v>94.1</v>
      </c>
      <c r="W184" s="412">
        <v>66.361529654224867</v>
      </c>
      <c r="X184" s="412">
        <v>75.739317609342791</v>
      </c>
      <c r="Y184" s="412">
        <v>80.022532631096851</v>
      </c>
      <c r="Z184" s="413">
        <v>396.58798346407383</v>
      </c>
      <c r="AA184" s="413">
        <v>993.38603979231266</v>
      </c>
      <c r="AB184" s="413">
        <v>1503.5512714716685</v>
      </c>
      <c r="AC184" s="411">
        <v>250.48314150000002</v>
      </c>
      <c r="AD184" s="411">
        <v>379.12174199999998</v>
      </c>
    </row>
    <row r="185" spans="1:35" ht="13.5" customHeight="1" outlineLevel="1">
      <c r="A185" s="410" t="s">
        <v>1028</v>
      </c>
      <c r="B185" s="31" t="s">
        <v>910</v>
      </c>
      <c r="C185" s="31">
        <v>125</v>
      </c>
      <c r="D185" s="31">
        <v>6</v>
      </c>
      <c r="E185" s="31" t="s">
        <v>425</v>
      </c>
      <c r="F185" s="53">
        <v>100</v>
      </c>
      <c r="G185" s="411">
        <v>992</v>
      </c>
      <c r="H185" s="413"/>
      <c r="I185" s="413">
        <v>52.28</v>
      </c>
      <c r="J185" s="413"/>
      <c r="K185" s="413">
        <v>76.53431061806657</v>
      </c>
      <c r="L185" s="413"/>
      <c r="M185" s="413">
        <v>101.80007923930269</v>
      </c>
      <c r="N185" s="413"/>
      <c r="O185" s="413">
        <v>129.96</v>
      </c>
      <c r="P185" s="413"/>
      <c r="Q185" s="413">
        <v>995.08</v>
      </c>
      <c r="R185" s="53" t="s">
        <v>222</v>
      </c>
      <c r="S185" s="53" t="s">
        <v>194</v>
      </c>
      <c r="T185" s="412">
        <v>94.542504593639578</v>
      </c>
      <c r="U185" s="412">
        <v>94.827507985865722</v>
      </c>
      <c r="V185" s="412">
        <v>94.6</v>
      </c>
      <c r="W185" s="412">
        <v>70.472865123703116</v>
      </c>
      <c r="X185" s="412">
        <v>79.239824421388676</v>
      </c>
      <c r="Y185" s="412">
        <v>82.97</v>
      </c>
      <c r="Z185" s="413">
        <v>529.60639409999999</v>
      </c>
      <c r="AA185" s="413">
        <v>1285.6195216777501</v>
      </c>
      <c r="AB185" s="413">
        <v>1569.0648638000698</v>
      </c>
      <c r="AC185" s="411">
        <v>242.75</v>
      </c>
      <c r="AD185" s="411">
        <v>296.27</v>
      </c>
    </row>
    <row r="186" spans="1:35" ht="13.5" customHeight="1" outlineLevel="1">
      <c r="A186" s="410" t="s">
        <v>1029</v>
      </c>
      <c r="B186" s="31" t="s">
        <v>910</v>
      </c>
      <c r="C186" s="31">
        <v>150</v>
      </c>
      <c r="D186" s="31">
        <v>6</v>
      </c>
      <c r="E186" s="31" t="s">
        <v>427</v>
      </c>
      <c r="F186" s="53">
        <v>125</v>
      </c>
      <c r="G186" s="411">
        <v>995</v>
      </c>
      <c r="H186" s="413"/>
      <c r="I186" s="413">
        <v>74.349999999999994</v>
      </c>
      <c r="J186" s="413"/>
      <c r="K186" s="413">
        <v>91.350547748265228</v>
      </c>
      <c r="L186" s="413"/>
      <c r="M186" s="413">
        <v>113.27676245865273</v>
      </c>
      <c r="N186" s="413"/>
      <c r="O186" s="413">
        <v>138.52000000000001</v>
      </c>
      <c r="P186" s="413"/>
      <c r="Q186" s="413">
        <v>1358.16</v>
      </c>
      <c r="R186" s="53" t="s">
        <v>213</v>
      </c>
      <c r="S186" s="53" t="s">
        <v>194</v>
      </c>
      <c r="T186" s="412">
        <v>93.670749145139553</v>
      </c>
      <c r="U186" s="412">
        <v>94.615625883390408</v>
      </c>
      <c r="V186" s="412">
        <v>94.9</v>
      </c>
      <c r="W186" s="412">
        <v>59.54512434933487</v>
      </c>
      <c r="X186" s="412">
        <v>71.306651243493349</v>
      </c>
      <c r="Y186" s="412">
        <v>74.247032967032951</v>
      </c>
      <c r="Z186" s="413">
        <v>527.99850894000008</v>
      </c>
      <c r="AA186" s="413">
        <v>1838.7548073835503</v>
      </c>
      <c r="AB186" s="413">
        <v>2358.9917382421322</v>
      </c>
      <c r="AC186" s="411">
        <v>348.25</v>
      </c>
      <c r="AD186" s="411">
        <v>446.78</v>
      </c>
    </row>
    <row r="187" spans="1:35" ht="13.5" customHeight="1" outlineLevel="1">
      <c r="A187" s="410" t="s">
        <v>1030</v>
      </c>
      <c r="B187" s="31" t="s">
        <v>910</v>
      </c>
      <c r="C187" s="31">
        <v>200</v>
      </c>
      <c r="D187" s="31">
        <v>6</v>
      </c>
      <c r="E187" s="31" t="s">
        <v>432</v>
      </c>
      <c r="F187" s="53">
        <v>150</v>
      </c>
      <c r="G187" s="411">
        <v>992</v>
      </c>
      <c r="H187" s="413"/>
      <c r="I187" s="413">
        <v>106</v>
      </c>
      <c r="J187" s="413"/>
      <c r="K187" s="413">
        <v>138.9</v>
      </c>
      <c r="L187" s="413"/>
      <c r="M187" s="413">
        <v>170.7</v>
      </c>
      <c r="N187" s="413"/>
      <c r="O187" s="413">
        <v>208.6</v>
      </c>
      <c r="P187" s="413"/>
      <c r="Q187" s="413">
        <v>1528</v>
      </c>
      <c r="R187" s="53" t="s">
        <v>213</v>
      </c>
      <c r="S187" s="53" t="s">
        <v>194</v>
      </c>
      <c r="T187" s="412">
        <v>94.8</v>
      </c>
      <c r="U187" s="412">
        <v>95.3</v>
      </c>
      <c r="V187" s="412">
        <v>95.2</v>
      </c>
      <c r="W187" s="412">
        <v>58.8</v>
      </c>
      <c r="X187" s="412">
        <v>71.3</v>
      </c>
      <c r="Y187" s="412">
        <v>77.900000000000006</v>
      </c>
      <c r="Z187" s="413">
        <v>794.1</v>
      </c>
      <c r="AA187" s="413">
        <v>1126.0999999999999</v>
      </c>
      <c r="AB187" s="413">
        <v>692</v>
      </c>
      <c r="AC187" s="411">
        <v>241</v>
      </c>
      <c r="AD187" s="411">
        <v>371</v>
      </c>
    </row>
    <row r="188" spans="1:35" ht="13.5" customHeight="1" outlineLevel="1">
      <c r="A188" s="410" t="s">
        <v>1031</v>
      </c>
      <c r="B188" s="31" t="s">
        <v>910</v>
      </c>
      <c r="C188" s="31">
        <v>250</v>
      </c>
      <c r="D188" s="31">
        <v>6</v>
      </c>
      <c r="E188" s="31" t="s">
        <v>432</v>
      </c>
      <c r="F188" s="53">
        <v>200</v>
      </c>
      <c r="G188" s="411">
        <v>990</v>
      </c>
      <c r="H188" s="413"/>
      <c r="I188" s="413">
        <v>108</v>
      </c>
      <c r="J188" s="413"/>
      <c r="K188" s="413">
        <v>159.4</v>
      </c>
      <c r="L188" s="413"/>
      <c r="M188" s="413">
        <v>207.8</v>
      </c>
      <c r="N188" s="413"/>
      <c r="O188" s="413">
        <v>262.8</v>
      </c>
      <c r="P188" s="413"/>
      <c r="Q188" s="413">
        <v>1799</v>
      </c>
      <c r="R188" s="53" t="s">
        <v>222</v>
      </c>
      <c r="S188" s="53" t="s">
        <v>194</v>
      </c>
      <c r="T188" s="412">
        <v>95.6</v>
      </c>
      <c r="U188" s="412">
        <v>95.8</v>
      </c>
      <c r="V188" s="412">
        <v>95.5</v>
      </c>
      <c r="W188" s="412">
        <v>68</v>
      </c>
      <c r="X188" s="412">
        <v>78</v>
      </c>
      <c r="Y188" s="412">
        <v>82.6</v>
      </c>
      <c r="Z188" s="413">
        <v>1060.5</v>
      </c>
      <c r="AA188" s="413">
        <v>1600</v>
      </c>
      <c r="AB188" s="413">
        <v>2365.8000000000002</v>
      </c>
      <c r="AC188" s="411">
        <v>151</v>
      </c>
      <c r="AD188" s="411">
        <v>223</v>
      </c>
    </row>
    <row r="189" spans="1:35" ht="13.5" customHeight="1" outlineLevel="1">
      <c r="A189" s="410" t="s">
        <v>1059</v>
      </c>
      <c r="B189" s="31" t="s">
        <v>1060</v>
      </c>
      <c r="C189" s="31">
        <v>1</v>
      </c>
      <c r="D189" s="31">
        <v>2</v>
      </c>
      <c r="E189" s="31" t="s">
        <v>192</v>
      </c>
      <c r="F189" s="53">
        <v>0.75</v>
      </c>
      <c r="G189" s="411">
        <v>2942.85</v>
      </c>
      <c r="H189" s="413">
        <v>1.44</v>
      </c>
      <c r="I189" s="413">
        <v>0.72</v>
      </c>
      <c r="J189" s="413">
        <v>1.7</v>
      </c>
      <c r="K189" s="413">
        <v>0.85</v>
      </c>
      <c r="L189" s="413">
        <v>1.98</v>
      </c>
      <c r="M189" s="413">
        <v>0.99</v>
      </c>
      <c r="N189" s="413">
        <v>2.34</v>
      </c>
      <c r="O189" s="413">
        <v>1.17</v>
      </c>
      <c r="P189" s="413">
        <v>24.94</v>
      </c>
      <c r="Q189" s="413">
        <v>12.47</v>
      </c>
      <c r="R189" s="53" t="s">
        <v>2205</v>
      </c>
      <c r="S189" s="53" t="s">
        <v>194</v>
      </c>
      <c r="T189" s="412">
        <v>73.14</v>
      </c>
      <c r="U189" s="412">
        <v>76.69</v>
      </c>
      <c r="V189" s="412">
        <v>77.8</v>
      </c>
      <c r="W189" s="412">
        <v>57.9</v>
      </c>
      <c r="X189" s="412">
        <v>71.2</v>
      </c>
      <c r="Y189" s="412">
        <v>79.75</v>
      </c>
      <c r="Z189" s="413">
        <v>1.339043811</v>
      </c>
      <c r="AA189" s="413">
        <v>4.0885024681262996</v>
      </c>
      <c r="AB189" s="413">
        <v>6.3362214092708999</v>
      </c>
      <c r="AC189" s="411">
        <v>305.33</v>
      </c>
      <c r="AD189" s="411">
        <v>473.19</v>
      </c>
    </row>
    <row r="190" spans="1:35" ht="13.5" customHeight="1" outlineLevel="1">
      <c r="A190" s="410" t="s">
        <v>1061</v>
      </c>
      <c r="B190" s="31" t="s">
        <v>1060</v>
      </c>
      <c r="C190" s="31">
        <v>1.5</v>
      </c>
      <c r="D190" s="31">
        <v>2</v>
      </c>
      <c r="E190" s="31" t="s">
        <v>192</v>
      </c>
      <c r="F190" s="53">
        <v>1</v>
      </c>
      <c r="G190" s="411">
        <v>2952.8</v>
      </c>
      <c r="H190" s="413">
        <v>2.38</v>
      </c>
      <c r="I190" s="413">
        <v>1.19</v>
      </c>
      <c r="J190" s="413">
        <v>2.68</v>
      </c>
      <c r="K190" s="413">
        <v>1.34</v>
      </c>
      <c r="L190" s="413">
        <v>2.98</v>
      </c>
      <c r="M190" s="413">
        <v>1.49</v>
      </c>
      <c r="N190" s="413">
        <v>3.38</v>
      </c>
      <c r="O190" s="413">
        <v>1.69</v>
      </c>
      <c r="P190" s="413">
        <v>36.46</v>
      </c>
      <c r="Q190" s="413">
        <v>18.23</v>
      </c>
      <c r="R190" s="53" t="s">
        <v>2222</v>
      </c>
      <c r="S190" s="53" t="s">
        <v>194</v>
      </c>
      <c r="T190" s="412">
        <v>75.08</v>
      </c>
      <c r="U190" s="412">
        <v>79.08</v>
      </c>
      <c r="V190" s="412">
        <v>80.7</v>
      </c>
      <c r="W190" s="412">
        <v>48.63</v>
      </c>
      <c r="X190" s="412">
        <v>62.17</v>
      </c>
      <c r="Y190" s="412">
        <v>71.84</v>
      </c>
      <c r="Z190" s="413">
        <v>1.7798846183999999</v>
      </c>
      <c r="AA190" s="413">
        <v>6.5962523957904002</v>
      </c>
      <c r="AB190" s="413">
        <v>11.773936750716</v>
      </c>
      <c r="AC190" s="411">
        <v>370.6</v>
      </c>
      <c r="AD190" s="411">
        <v>661.5</v>
      </c>
      <c r="AE190" s="220"/>
      <c r="AF190" s="220"/>
      <c r="AG190" s="220"/>
      <c r="AH190" s="220"/>
      <c r="AI190" s="220"/>
    </row>
    <row r="191" spans="1:35" ht="13.5" customHeight="1" outlineLevel="1">
      <c r="A191" s="410" t="s">
        <v>1062</v>
      </c>
      <c r="B191" s="31" t="s">
        <v>1060</v>
      </c>
      <c r="C191" s="31">
        <v>2</v>
      </c>
      <c r="D191" s="31">
        <v>2</v>
      </c>
      <c r="E191" s="31" t="s">
        <v>204</v>
      </c>
      <c r="F191" s="53">
        <v>1.5</v>
      </c>
      <c r="G191" s="411">
        <v>2938.36</v>
      </c>
      <c r="H191" s="413">
        <v>2.68</v>
      </c>
      <c r="I191" s="413">
        <v>1.34</v>
      </c>
      <c r="J191" s="413">
        <v>3.2</v>
      </c>
      <c r="K191" s="413">
        <v>1.6</v>
      </c>
      <c r="L191" s="413">
        <v>3.76</v>
      </c>
      <c r="M191" s="413">
        <v>1.88</v>
      </c>
      <c r="N191" s="413">
        <v>4.4400000000000004</v>
      </c>
      <c r="O191" s="413">
        <v>2.2200000000000002</v>
      </c>
      <c r="P191" s="413">
        <v>42.2</v>
      </c>
      <c r="Q191" s="413">
        <v>21.1</v>
      </c>
      <c r="R191" s="53" t="s">
        <v>202</v>
      </c>
      <c r="S191" s="53" t="s">
        <v>194</v>
      </c>
      <c r="T191" s="412">
        <v>80.28</v>
      </c>
      <c r="U191" s="412">
        <v>82.45</v>
      </c>
      <c r="V191" s="412">
        <v>82.8</v>
      </c>
      <c r="W191" s="412">
        <v>59.91</v>
      </c>
      <c r="X191" s="412">
        <v>70.930000000000007</v>
      </c>
      <c r="Y191" s="412">
        <v>79.67</v>
      </c>
      <c r="Z191" s="413">
        <v>2.6825129940000001</v>
      </c>
      <c r="AA191" s="413">
        <v>8.69134210056</v>
      </c>
      <c r="AB191" s="413">
        <v>10.217691994146</v>
      </c>
      <c r="AC191" s="411">
        <v>324</v>
      </c>
      <c r="AD191" s="411">
        <v>380.9</v>
      </c>
      <c r="AE191" s="220"/>
      <c r="AF191" s="220"/>
      <c r="AG191" s="220"/>
      <c r="AH191" s="220"/>
      <c r="AI191" s="220"/>
    </row>
    <row r="192" spans="1:35" ht="13.5" customHeight="1" outlineLevel="1">
      <c r="A192" s="410" t="s">
        <v>1063</v>
      </c>
      <c r="B192" s="31" t="s">
        <v>1060</v>
      </c>
      <c r="C192" s="31">
        <v>1</v>
      </c>
      <c r="D192" s="31">
        <v>4</v>
      </c>
      <c r="E192" s="31" t="s">
        <v>192</v>
      </c>
      <c r="F192" s="53">
        <v>0.75</v>
      </c>
      <c r="G192" s="411">
        <v>1465.6</v>
      </c>
      <c r="H192" s="413">
        <v>1.7</v>
      </c>
      <c r="I192" s="413">
        <v>0.85</v>
      </c>
      <c r="J192" s="413">
        <v>1.92</v>
      </c>
      <c r="K192" s="413">
        <v>0.96</v>
      </c>
      <c r="L192" s="413">
        <v>2.1800000000000002</v>
      </c>
      <c r="M192" s="413">
        <v>1.0900000000000001</v>
      </c>
      <c r="N192" s="413">
        <v>2.48</v>
      </c>
      <c r="O192" s="413">
        <v>1.24</v>
      </c>
      <c r="P192" s="413">
        <v>24.92</v>
      </c>
      <c r="Q192" s="413">
        <v>12.46</v>
      </c>
      <c r="R192" s="53" t="s">
        <v>2205</v>
      </c>
      <c r="S192" s="53" t="s">
        <v>194</v>
      </c>
      <c r="T192" s="412">
        <v>77.19</v>
      </c>
      <c r="U192" s="412">
        <v>80</v>
      </c>
      <c r="V192" s="412">
        <v>80.8</v>
      </c>
      <c r="W192" s="412">
        <v>48.71</v>
      </c>
      <c r="X192" s="412">
        <v>62.59</v>
      </c>
      <c r="Y192" s="412">
        <v>72.319999999999993</v>
      </c>
      <c r="Z192" s="413">
        <v>2.6847256800000001</v>
      </c>
      <c r="AA192" s="413">
        <v>11.133825867528001</v>
      </c>
      <c r="AB192" s="413">
        <v>15.862970152848</v>
      </c>
      <c r="AC192" s="411">
        <v>414.71</v>
      </c>
      <c r="AD192" s="411">
        <v>590.86</v>
      </c>
    </row>
    <row r="193" spans="1:30" ht="13.5" customHeight="1" outlineLevel="1">
      <c r="A193" s="410" t="s">
        <v>1064</v>
      </c>
      <c r="B193" s="31" t="s">
        <v>1060</v>
      </c>
      <c r="C193" s="31">
        <v>1.5</v>
      </c>
      <c r="D193" s="31">
        <v>4</v>
      </c>
      <c r="E193" s="31" t="s">
        <v>204</v>
      </c>
      <c r="F193" s="53">
        <v>1</v>
      </c>
      <c r="G193" s="411">
        <v>1464.4</v>
      </c>
      <c r="H193" s="413">
        <v>2.38</v>
      </c>
      <c r="I193" s="413">
        <v>1.19</v>
      </c>
      <c r="J193" s="413">
        <v>2.66</v>
      </c>
      <c r="K193" s="413">
        <v>1.33</v>
      </c>
      <c r="L193" s="413">
        <v>2.98</v>
      </c>
      <c r="M193" s="413">
        <v>1.49</v>
      </c>
      <c r="N193" s="413">
        <v>3.38</v>
      </c>
      <c r="O193" s="413">
        <v>1.69</v>
      </c>
      <c r="P193" s="413">
        <v>35.44</v>
      </c>
      <c r="Q193" s="413">
        <v>17.72</v>
      </c>
      <c r="R193" s="53" t="s">
        <v>2222</v>
      </c>
      <c r="S193" s="53" t="s">
        <v>194</v>
      </c>
      <c r="T193" s="412">
        <v>78.704999999999998</v>
      </c>
      <c r="U193" s="412">
        <v>81.647999999999996</v>
      </c>
      <c r="V193" s="412">
        <v>82.5</v>
      </c>
      <c r="W193" s="412">
        <v>47.11</v>
      </c>
      <c r="X193" s="412">
        <v>60.96</v>
      </c>
      <c r="Y193" s="412">
        <v>70.89</v>
      </c>
      <c r="Z193" s="413">
        <v>3.5845513200000005</v>
      </c>
      <c r="AA193" s="413">
        <v>17.172510008724004</v>
      </c>
      <c r="AB193" s="413">
        <v>22.962635755920004</v>
      </c>
      <c r="AC193" s="411">
        <v>479.07</v>
      </c>
      <c r="AD193" s="411">
        <v>640.6</v>
      </c>
    </row>
    <row r="194" spans="1:30" ht="13.5" customHeight="1" outlineLevel="1">
      <c r="A194" s="410" t="s">
        <v>1065</v>
      </c>
      <c r="B194" s="31" t="s">
        <v>1060</v>
      </c>
      <c r="C194" s="31">
        <v>2</v>
      </c>
      <c r="D194" s="31">
        <v>4</v>
      </c>
      <c r="E194" s="31" t="s">
        <v>204</v>
      </c>
      <c r="F194" s="53">
        <v>1.5</v>
      </c>
      <c r="G194" s="411">
        <v>1459.31</v>
      </c>
      <c r="H194" s="413">
        <v>3.22</v>
      </c>
      <c r="I194" s="413">
        <v>1.61</v>
      </c>
      <c r="J194" s="413">
        <v>3.66</v>
      </c>
      <c r="K194" s="413">
        <v>1.83</v>
      </c>
      <c r="L194" s="413">
        <v>4.16</v>
      </c>
      <c r="M194" s="413">
        <v>2.08</v>
      </c>
      <c r="N194" s="413">
        <v>4.82</v>
      </c>
      <c r="O194" s="413">
        <v>2.41</v>
      </c>
      <c r="P194" s="413">
        <v>47.06</v>
      </c>
      <c r="Q194" s="413">
        <v>23.53</v>
      </c>
      <c r="R194" s="53" t="s">
        <v>2205</v>
      </c>
      <c r="S194" s="53" t="s">
        <v>194</v>
      </c>
      <c r="T194" s="412">
        <v>81.64</v>
      </c>
      <c r="U194" s="412">
        <v>83.94</v>
      </c>
      <c r="V194" s="412">
        <v>84.2</v>
      </c>
      <c r="W194" s="412">
        <v>50.62</v>
      </c>
      <c r="X194" s="412">
        <v>64.92</v>
      </c>
      <c r="Y194" s="412">
        <v>74.69</v>
      </c>
      <c r="Z194" s="413">
        <v>5.3989538400000008</v>
      </c>
      <c r="AA194" s="413">
        <v>22.389461574480006</v>
      </c>
      <c r="AB194" s="413">
        <v>29.672650304640008</v>
      </c>
      <c r="AC194" s="411">
        <v>414.7</v>
      </c>
      <c r="AD194" s="411">
        <v>549.6</v>
      </c>
    </row>
    <row r="195" spans="1:30" ht="13.5" customHeight="1" outlineLevel="1">
      <c r="A195" s="410" t="s">
        <v>1066</v>
      </c>
      <c r="B195" s="31" t="s">
        <v>1060</v>
      </c>
      <c r="C195" s="31">
        <v>1</v>
      </c>
      <c r="D195" s="31">
        <v>6</v>
      </c>
      <c r="E195" s="31" t="s">
        <v>204</v>
      </c>
      <c r="F195" s="53">
        <v>0.75</v>
      </c>
      <c r="G195" s="411">
        <v>973</v>
      </c>
      <c r="H195" s="413">
        <v>2.3981152000000003</v>
      </c>
      <c r="I195" s="413">
        <v>1.1990576000000002</v>
      </c>
      <c r="J195" s="413">
        <v>2.4497272800000003</v>
      </c>
      <c r="K195" s="413">
        <v>1.2248636400000001</v>
      </c>
      <c r="L195" s="413">
        <v>2.6810784000000001</v>
      </c>
      <c r="M195" s="413">
        <v>1.3405392</v>
      </c>
      <c r="N195" s="413">
        <v>3.0270239999999999</v>
      </c>
      <c r="O195" s="413">
        <v>1.513512</v>
      </c>
      <c r="P195" s="413">
        <v>21.716783400000001</v>
      </c>
      <c r="Q195" s="413">
        <v>10.8583917</v>
      </c>
      <c r="R195" s="53" t="s">
        <v>193</v>
      </c>
      <c r="S195" s="53" t="s">
        <v>194</v>
      </c>
      <c r="T195" s="412">
        <v>72.858565217184335</v>
      </c>
      <c r="U195" s="412">
        <v>76.257776446507208</v>
      </c>
      <c r="V195" s="412">
        <v>77</v>
      </c>
      <c r="W195" s="412">
        <v>40.598017532029665</v>
      </c>
      <c r="X195" s="412">
        <v>53.306635198921107</v>
      </c>
      <c r="Y195" s="412">
        <v>62.029710047201611</v>
      </c>
      <c r="Z195" s="413">
        <v>4.0671153493276968</v>
      </c>
      <c r="AA195" s="413">
        <v>14.300625654932867</v>
      </c>
      <c r="AB195" s="413">
        <v>19.706800713632425</v>
      </c>
      <c r="AC195" s="411">
        <v>351.61593479999999</v>
      </c>
      <c r="AD195" s="411">
        <v>484.54</v>
      </c>
    </row>
    <row r="196" spans="1:30" ht="13.5" customHeight="1" outlineLevel="1">
      <c r="A196" s="410" t="s">
        <v>1067</v>
      </c>
      <c r="B196" s="31" t="s">
        <v>1060</v>
      </c>
      <c r="C196" s="31">
        <v>3</v>
      </c>
      <c r="D196" s="31">
        <v>2</v>
      </c>
      <c r="E196" s="31" t="s">
        <v>212</v>
      </c>
      <c r="F196" s="53">
        <v>2</v>
      </c>
      <c r="G196" s="411">
        <v>2952</v>
      </c>
      <c r="H196" s="413">
        <v>3.42</v>
      </c>
      <c r="I196" s="413">
        <v>1.71</v>
      </c>
      <c r="J196" s="413">
        <v>4.24</v>
      </c>
      <c r="K196" s="413">
        <v>2.12</v>
      </c>
      <c r="L196" s="413">
        <v>5.22</v>
      </c>
      <c r="M196" s="413">
        <v>2.61</v>
      </c>
      <c r="N196" s="413">
        <v>6.28</v>
      </c>
      <c r="O196" s="413">
        <v>3.14</v>
      </c>
      <c r="P196" s="413">
        <v>68.16</v>
      </c>
      <c r="Q196" s="413">
        <v>34.08</v>
      </c>
      <c r="R196" s="53" t="s">
        <v>2222</v>
      </c>
      <c r="S196" s="53" t="s">
        <v>989</v>
      </c>
      <c r="T196" s="412">
        <v>81.287777031564801</v>
      </c>
      <c r="U196" s="412">
        <v>83.511999104544444</v>
      </c>
      <c r="V196" s="412">
        <v>84.2</v>
      </c>
      <c r="W196" s="412">
        <v>56.75</v>
      </c>
      <c r="X196" s="412">
        <v>67.2</v>
      </c>
      <c r="Y196" s="412">
        <v>74</v>
      </c>
      <c r="Z196" s="413">
        <v>3.5550488400000004</v>
      </c>
      <c r="AA196" s="413">
        <v>12.479549040000002</v>
      </c>
      <c r="AB196" s="413">
        <v>22.112108760000002</v>
      </c>
      <c r="AC196" s="411">
        <v>351.03734439834028</v>
      </c>
      <c r="AD196" s="411">
        <v>621.99170124481327</v>
      </c>
    </row>
    <row r="197" spans="1:30" ht="13.5" customHeight="1" outlineLevel="1">
      <c r="A197" s="410" t="s">
        <v>1068</v>
      </c>
      <c r="B197" s="31" t="s">
        <v>1060</v>
      </c>
      <c r="C197" s="31">
        <v>5</v>
      </c>
      <c r="D197" s="31">
        <v>2</v>
      </c>
      <c r="E197" s="31" t="s">
        <v>215</v>
      </c>
      <c r="F197" s="53">
        <v>3</v>
      </c>
      <c r="G197" s="411">
        <v>2948</v>
      </c>
      <c r="H197" s="413">
        <v>5.36</v>
      </c>
      <c r="I197" s="413">
        <v>2.68</v>
      </c>
      <c r="J197" s="413">
        <v>6.38</v>
      </c>
      <c r="K197" s="413">
        <v>3.19</v>
      </c>
      <c r="L197" s="413">
        <v>7.48</v>
      </c>
      <c r="M197" s="413">
        <v>3.74</v>
      </c>
      <c r="N197" s="413">
        <v>8.86</v>
      </c>
      <c r="O197" s="413">
        <v>4.43</v>
      </c>
      <c r="P197" s="413">
        <v>94</v>
      </c>
      <c r="Q197" s="413">
        <v>47</v>
      </c>
      <c r="R197" s="53" t="s">
        <v>2205</v>
      </c>
      <c r="S197" s="53" t="s">
        <v>989</v>
      </c>
      <c r="T197" s="412">
        <v>83.163968148639682</v>
      </c>
      <c r="U197" s="412">
        <v>85.31099314310994</v>
      </c>
      <c r="V197" s="412">
        <v>85.9</v>
      </c>
      <c r="W197" s="412">
        <v>55.7</v>
      </c>
      <c r="X197" s="412">
        <v>69.010000000000005</v>
      </c>
      <c r="Y197" s="412">
        <v>77.7</v>
      </c>
      <c r="Z197" s="413">
        <v>5.3399488800000006</v>
      </c>
      <c r="AA197" s="413">
        <v>18.439050000000002</v>
      </c>
      <c r="AB197" s="413">
        <v>35.034195000000004</v>
      </c>
      <c r="AC197" s="411">
        <v>345.30386740331494</v>
      </c>
      <c r="AD197" s="411">
        <v>656.07734806629833</v>
      </c>
    </row>
    <row r="198" spans="1:30" ht="13.5" customHeight="1" outlineLevel="1">
      <c r="A198" s="410" t="s">
        <v>1069</v>
      </c>
      <c r="B198" s="31" t="s">
        <v>1060</v>
      </c>
      <c r="C198" s="31">
        <v>3</v>
      </c>
      <c r="D198" s="31">
        <v>4</v>
      </c>
      <c r="E198" s="31" t="s">
        <v>212</v>
      </c>
      <c r="F198" s="53">
        <v>2</v>
      </c>
      <c r="G198" s="411">
        <v>1477</v>
      </c>
      <c r="H198" s="413">
        <v>4.16</v>
      </c>
      <c r="I198" s="413">
        <v>2.08</v>
      </c>
      <c r="J198" s="413">
        <v>4.88</v>
      </c>
      <c r="K198" s="413">
        <v>2.44</v>
      </c>
      <c r="L198" s="413">
        <v>5.82</v>
      </c>
      <c r="M198" s="413">
        <v>2.91</v>
      </c>
      <c r="N198" s="413">
        <v>6.56</v>
      </c>
      <c r="O198" s="413">
        <v>3.28</v>
      </c>
      <c r="P198" s="413">
        <v>68.5</v>
      </c>
      <c r="Q198" s="413">
        <v>34.25</v>
      </c>
      <c r="R198" s="53" t="s">
        <v>2205</v>
      </c>
      <c r="S198" s="53" t="s">
        <v>989</v>
      </c>
      <c r="T198" s="412">
        <v>85.3</v>
      </c>
      <c r="U198" s="412">
        <v>83.67236060329067</v>
      </c>
      <c r="V198" s="412">
        <v>85.3</v>
      </c>
      <c r="W198" s="412">
        <v>51.8</v>
      </c>
      <c r="X198" s="412">
        <v>62.15</v>
      </c>
      <c r="Y198" s="412">
        <v>72.099999999999994</v>
      </c>
      <c r="Z198" s="413">
        <v>7.1027220600000014</v>
      </c>
      <c r="AA198" s="413">
        <v>26.662866300000001</v>
      </c>
      <c r="AB198" s="413">
        <v>51.408071400000004</v>
      </c>
      <c r="AC198" s="411">
        <v>375.38940809968841</v>
      </c>
      <c r="AD198" s="411">
        <v>723.77985462097604</v>
      </c>
    </row>
    <row r="199" spans="1:30" ht="13.5" customHeight="1" outlineLevel="1">
      <c r="A199" s="410" t="s">
        <v>1070</v>
      </c>
      <c r="B199" s="31" t="s">
        <v>1060</v>
      </c>
      <c r="C199" s="31">
        <v>5</v>
      </c>
      <c r="D199" s="31">
        <v>4</v>
      </c>
      <c r="E199" s="31" t="s">
        <v>215</v>
      </c>
      <c r="F199" s="53">
        <v>3</v>
      </c>
      <c r="G199" s="411">
        <v>1473</v>
      </c>
      <c r="H199" s="413">
        <v>6.48</v>
      </c>
      <c r="I199" s="413">
        <v>3.24</v>
      </c>
      <c r="J199" s="413">
        <v>7.46</v>
      </c>
      <c r="K199" s="413">
        <v>3.73</v>
      </c>
      <c r="L199" s="413">
        <v>8.48</v>
      </c>
      <c r="M199" s="413">
        <v>4.24</v>
      </c>
      <c r="N199" s="413">
        <v>10.1</v>
      </c>
      <c r="O199" s="413">
        <v>5.05</v>
      </c>
      <c r="P199" s="413">
        <v>102</v>
      </c>
      <c r="Q199" s="413">
        <v>51</v>
      </c>
      <c r="R199" s="53" t="s">
        <v>2205</v>
      </c>
      <c r="S199" s="53" t="s">
        <v>989</v>
      </c>
      <c r="T199" s="412">
        <v>83.943028685790537</v>
      </c>
      <c r="U199" s="412">
        <v>86.275850567044699</v>
      </c>
      <c r="V199" s="412">
        <v>86.7</v>
      </c>
      <c r="W199" s="412">
        <v>47.95</v>
      </c>
      <c r="X199" s="412">
        <v>61.4</v>
      </c>
      <c r="Y199" s="412">
        <v>68.52</v>
      </c>
      <c r="Z199" s="413">
        <v>10.694649</v>
      </c>
      <c r="AA199" s="413">
        <v>43.331767500000005</v>
      </c>
      <c r="AB199" s="413">
        <v>59.196726120000008</v>
      </c>
      <c r="AC199" s="411">
        <v>405.17241379310349</v>
      </c>
      <c r="AD199" s="411">
        <v>553.51724137931046</v>
      </c>
    </row>
    <row r="200" spans="1:30" ht="13.5" customHeight="1" outlineLevel="1">
      <c r="A200" s="410" t="s">
        <v>1071</v>
      </c>
      <c r="B200" s="31" t="s">
        <v>1060</v>
      </c>
      <c r="C200" s="31">
        <v>1.5</v>
      </c>
      <c r="D200" s="31">
        <v>6</v>
      </c>
      <c r="E200" s="31" t="s">
        <v>212</v>
      </c>
      <c r="F200" s="53">
        <v>1</v>
      </c>
      <c r="G200" s="411">
        <v>978</v>
      </c>
      <c r="H200" s="413">
        <v>3.16</v>
      </c>
      <c r="I200" s="413">
        <v>1.58</v>
      </c>
      <c r="J200" s="413">
        <v>3.54</v>
      </c>
      <c r="K200" s="413">
        <v>1.77</v>
      </c>
      <c r="L200" s="413">
        <v>3.98</v>
      </c>
      <c r="M200" s="413">
        <v>1.99</v>
      </c>
      <c r="N200" s="413">
        <v>4.34</v>
      </c>
      <c r="O200" s="413">
        <v>2.17</v>
      </c>
      <c r="P200" s="413">
        <v>30</v>
      </c>
      <c r="Q200" s="413">
        <v>15</v>
      </c>
      <c r="R200" s="53" t="s">
        <v>202</v>
      </c>
      <c r="S200" s="53" t="s">
        <v>194</v>
      </c>
      <c r="T200" s="412">
        <v>74.3</v>
      </c>
      <c r="U200" s="412">
        <v>77.400000000000006</v>
      </c>
      <c r="V200" s="412">
        <v>78.900000000000006</v>
      </c>
      <c r="W200" s="412">
        <v>36.1</v>
      </c>
      <c r="X200" s="412">
        <v>46.1</v>
      </c>
      <c r="Y200" s="412">
        <v>55.4</v>
      </c>
      <c r="Z200" s="413">
        <v>5.4</v>
      </c>
      <c r="AA200" s="413">
        <v>17.8</v>
      </c>
      <c r="AB200" s="413">
        <v>30.4</v>
      </c>
      <c r="AC200" s="411">
        <v>331</v>
      </c>
      <c r="AD200" s="411">
        <v>567</v>
      </c>
    </row>
    <row r="201" spans="1:30" ht="13.5" customHeight="1" outlineLevel="1">
      <c r="A201" s="410" t="s">
        <v>1072</v>
      </c>
      <c r="B201" s="31" t="s">
        <v>1060</v>
      </c>
      <c r="C201" s="31">
        <v>2</v>
      </c>
      <c r="D201" s="31">
        <v>6</v>
      </c>
      <c r="E201" s="31" t="s">
        <v>215</v>
      </c>
      <c r="F201" s="53">
        <v>1.5</v>
      </c>
      <c r="G201" s="411">
        <v>971</v>
      </c>
      <c r="H201" s="413">
        <v>4.12</v>
      </c>
      <c r="I201" s="413">
        <v>2.06</v>
      </c>
      <c r="J201" s="413">
        <v>4.7</v>
      </c>
      <c r="K201" s="413">
        <v>2.35</v>
      </c>
      <c r="L201" s="413">
        <v>5.24</v>
      </c>
      <c r="M201" s="413">
        <v>2.62</v>
      </c>
      <c r="N201" s="413">
        <v>5.94</v>
      </c>
      <c r="O201" s="413">
        <v>2.97</v>
      </c>
      <c r="P201" s="413">
        <v>37.6</v>
      </c>
      <c r="Q201" s="413">
        <v>18.8</v>
      </c>
      <c r="R201" s="53" t="s">
        <v>193</v>
      </c>
      <c r="S201" s="53" t="s">
        <v>194</v>
      </c>
      <c r="T201" s="412">
        <v>78.099999999999994</v>
      </c>
      <c r="U201" s="412">
        <v>80.5</v>
      </c>
      <c r="V201" s="412">
        <v>81.099999999999994</v>
      </c>
      <c r="W201" s="412">
        <v>39.200000000000003</v>
      </c>
      <c r="X201" s="412">
        <v>51.1</v>
      </c>
      <c r="Y201" s="412">
        <v>59.6</v>
      </c>
      <c r="Z201" s="413">
        <v>8.1</v>
      </c>
      <c r="AA201" s="413">
        <v>23.3</v>
      </c>
      <c r="AB201" s="413">
        <v>33.5</v>
      </c>
      <c r="AC201" s="411">
        <v>287</v>
      </c>
      <c r="AD201" s="411">
        <v>414</v>
      </c>
    </row>
    <row r="202" spans="1:30" ht="13.5" customHeight="1" outlineLevel="1">
      <c r="A202" s="410" t="s">
        <v>1075</v>
      </c>
      <c r="B202" s="31" t="s">
        <v>1060</v>
      </c>
      <c r="C202" s="31">
        <v>7.5</v>
      </c>
      <c r="D202" s="31">
        <v>2</v>
      </c>
      <c r="E202" s="31" t="s">
        <v>221</v>
      </c>
      <c r="F202" s="53">
        <v>5</v>
      </c>
      <c r="G202" s="411">
        <v>2956</v>
      </c>
      <c r="H202" s="413">
        <v>5.7</v>
      </c>
      <c r="I202" s="413">
        <v>2.85</v>
      </c>
      <c r="J202" s="413">
        <v>8.74</v>
      </c>
      <c r="K202" s="413">
        <v>4.37</v>
      </c>
      <c r="L202" s="413">
        <v>10.88</v>
      </c>
      <c r="M202" s="413">
        <v>5.44</v>
      </c>
      <c r="N202" s="413">
        <v>11.1</v>
      </c>
      <c r="O202" s="413">
        <v>5.55</v>
      </c>
      <c r="P202" s="413">
        <v>134</v>
      </c>
      <c r="Q202" s="413">
        <v>67</v>
      </c>
      <c r="R202" s="53" t="s">
        <v>193</v>
      </c>
      <c r="S202" s="53" t="s">
        <v>989</v>
      </c>
      <c r="T202" s="412">
        <v>87.251361909929471</v>
      </c>
      <c r="U202" s="412">
        <v>87.9</v>
      </c>
      <c r="V202" s="412">
        <v>87.9</v>
      </c>
      <c r="W202" s="412">
        <v>72.599999999999994</v>
      </c>
      <c r="X202" s="412">
        <v>83.12</v>
      </c>
      <c r="Y202" s="412">
        <v>88.1</v>
      </c>
      <c r="Z202" s="413">
        <v>8.93</v>
      </c>
      <c r="AA202" s="413">
        <v>26.343499999999999</v>
      </c>
      <c r="AB202" s="413">
        <v>39.113399999999999</v>
      </c>
      <c r="AC202" s="411">
        <v>295</v>
      </c>
      <c r="AD202" s="411">
        <v>438</v>
      </c>
    </row>
    <row r="203" spans="1:30" ht="13.5" customHeight="1" outlineLevel="1">
      <c r="A203" s="410" t="s">
        <v>1076</v>
      </c>
      <c r="B203" s="31" t="s">
        <v>1060</v>
      </c>
      <c r="C203" s="31">
        <v>10</v>
      </c>
      <c r="D203" s="31">
        <v>2</v>
      </c>
      <c r="E203" s="31" t="s">
        <v>224</v>
      </c>
      <c r="F203" s="53">
        <v>7.5</v>
      </c>
      <c r="G203" s="411">
        <v>2938</v>
      </c>
      <c r="H203" s="413">
        <v>8.98</v>
      </c>
      <c r="I203" s="413">
        <v>4.49</v>
      </c>
      <c r="J203" s="413">
        <v>12.5</v>
      </c>
      <c r="K203" s="413">
        <v>6.25</v>
      </c>
      <c r="L203" s="413">
        <v>15.86</v>
      </c>
      <c r="M203" s="413">
        <v>7.93</v>
      </c>
      <c r="N203" s="413">
        <v>19.78</v>
      </c>
      <c r="O203" s="413">
        <v>9.89</v>
      </c>
      <c r="P203" s="413">
        <v>176</v>
      </c>
      <c r="Q203" s="413">
        <v>88</v>
      </c>
      <c r="R203" s="53" t="s">
        <v>210</v>
      </c>
      <c r="S203" s="53" t="s">
        <v>989</v>
      </c>
      <c r="T203" s="412">
        <v>89.53938471572998</v>
      </c>
      <c r="U203" s="412">
        <v>89.529688009566257</v>
      </c>
      <c r="V203" s="412">
        <v>89.2</v>
      </c>
      <c r="W203" s="412">
        <v>75.400000000000006</v>
      </c>
      <c r="X203" s="412">
        <v>84.85</v>
      </c>
      <c r="Y203" s="412">
        <v>89</v>
      </c>
      <c r="Z203" s="413">
        <v>13.48</v>
      </c>
      <c r="AA203" s="413">
        <v>34.643599999999999</v>
      </c>
      <c r="AB203" s="413">
        <v>58.503200000000007</v>
      </c>
      <c r="AC203" s="411">
        <v>257</v>
      </c>
      <c r="AD203" s="411">
        <v>434</v>
      </c>
    </row>
    <row r="204" spans="1:30" ht="13.5" customHeight="1" outlineLevel="1">
      <c r="A204" s="410" t="s">
        <v>1077</v>
      </c>
      <c r="B204" s="31" t="s">
        <v>1060</v>
      </c>
      <c r="C204" s="31">
        <v>7.5</v>
      </c>
      <c r="D204" s="31">
        <v>4</v>
      </c>
      <c r="E204" s="31" t="s">
        <v>221</v>
      </c>
      <c r="F204" s="53">
        <v>5</v>
      </c>
      <c r="G204" s="411">
        <v>1475</v>
      </c>
      <c r="H204" s="413">
        <v>10.18</v>
      </c>
      <c r="I204" s="413">
        <v>5.09</v>
      </c>
      <c r="J204" s="413">
        <v>11.32</v>
      </c>
      <c r="K204" s="413">
        <v>5.66</v>
      </c>
      <c r="L204" s="413">
        <v>12.5</v>
      </c>
      <c r="M204" s="413">
        <v>6.25</v>
      </c>
      <c r="N204" s="413">
        <v>14.74</v>
      </c>
      <c r="O204" s="413">
        <v>7.37</v>
      </c>
      <c r="P204" s="413">
        <v>138</v>
      </c>
      <c r="Q204" s="413">
        <v>69</v>
      </c>
      <c r="R204" s="53" t="s">
        <v>193</v>
      </c>
      <c r="S204" s="53" t="s">
        <v>989</v>
      </c>
      <c r="T204" s="412">
        <v>86.069393511988721</v>
      </c>
      <c r="U204" s="412">
        <v>88.045133991537384</v>
      </c>
      <c r="V204" s="412">
        <v>88.4</v>
      </c>
      <c r="W204" s="412">
        <v>51.07</v>
      </c>
      <c r="X204" s="412">
        <v>67.78</v>
      </c>
      <c r="Y204" s="412">
        <v>76.28</v>
      </c>
      <c r="Z204" s="413">
        <v>17.8</v>
      </c>
      <c r="AA204" s="413">
        <v>56.07</v>
      </c>
      <c r="AB204" s="413">
        <v>65.682000000000002</v>
      </c>
      <c r="AC204" s="411">
        <v>315</v>
      </c>
      <c r="AD204" s="411">
        <v>369</v>
      </c>
    </row>
    <row r="205" spans="1:30" ht="13.5" customHeight="1" outlineLevel="1">
      <c r="A205" s="410" t="s">
        <v>1078</v>
      </c>
      <c r="B205" s="31" t="s">
        <v>1060</v>
      </c>
      <c r="C205" s="31">
        <v>10</v>
      </c>
      <c r="D205" s="31">
        <v>4</v>
      </c>
      <c r="E205" s="31" t="s">
        <v>224</v>
      </c>
      <c r="F205" s="53">
        <v>7.5</v>
      </c>
      <c r="G205" s="411">
        <v>1469</v>
      </c>
      <c r="H205" s="413">
        <v>17.059999999999999</v>
      </c>
      <c r="I205" s="413">
        <v>8.5299999999999994</v>
      </c>
      <c r="J205" s="413">
        <v>17.32</v>
      </c>
      <c r="K205" s="413">
        <v>8.66</v>
      </c>
      <c r="L205" s="413">
        <v>23.7</v>
      </c>
      <c r="M205" s="413">
        <v>11.85</v>
      </c>
      <c r="N205" s="413">
        <v>26.44</v>
      </c>
      <c r="O205" s="413">
        <v>13.22</v>
      </c>
      <c r="P205" s="413">
        <v>172</v>
      </c>
      <c r="Q205" s="413">
        <v>86</v>
      </c>
      <c r="R205" s="53" t="s">
        <v>210</v>
      </c>
      <c r="S205" s="53" t="s">
        <v>989</v>
      </c>
      <c r="T205" s="412">
        <v>88.72913629335099</v>
      </c>
      <c r="U205" s="412">
        <v>89.016125469405779</v>
      </c>
      <c r="V205" s="412">
        <v>89.6</v>
      </c>
      <c r="W205" s="412">
        <v>50.1</v>
      </c>
      <c r="X205" s="412">
        <v>54.7</v>
      </c>
      <c r="Y205" s="412">
        <v>65</v>
      </c>
      <c r="Z205" s="413">
        <v>26.82</v>
      </c>
      <c r="AA205" s="413">
        <v>68.659199999999998</v>
      </c>
      <c r="AB205" s="413">
        <v>146.16899999999998</v>
      </c>
      <c r="AC205" s="411">
        <v>256</v>
      </c>
      <c r="AD205" s="411">
        <v>545</v>
      </c>
    </row>
    <row r="206" spans="1:30" ht="13.5" customHeight="1" outlineLevel="1">
      <c r="A206" s="410" t="s">
        <v>1079</v>
      </c>
      <c r="B206" s="31" t="s">
        <v>1060</v>
      </c>
      <c r="C206" s="31">
        <v>3</v>
      </c>
      <c r="D206" s="31">
        <v>6</v>
      </c>
      <c r="E206" s="31" t="s">
        <v>221</v>
      </c>
      <c r="F206" s="53">
        <v>2</v>
      </c>
      <c r="G206" s="411">
        <v>984</v>
      </c>
      <c r="H206" s="413">
        <v>5.54</v>
      </c>
      <c r="I206" s="413">
        <v>2.77</v>
      </c>
      <c r="J206" s="413">
        <v>6.14</v>
      </c>
      <c r="K206" s="413">
        <v>3.07</v>
      </c>
      <c r="L206" s="413">
        <v>6.74</v>
      </c>
      <c r="M206" s="413">
        <v>3.37</v>
      </c>
      <c r="N206" s="413">
        <v>7.54</v>
      </c>
      <c r="O206" s="413">
        <v>3.77</v>
      </c>
      <c r="P206" s="413">
        <v>65.599999999999994</v>
      </c>
      <c r="Q206" s="413">
        <v>32.799999999999997</v>
      </c>
      <c r="R206" s="53" t="s">
        <v>2205</v>
      </c>
      <c r="S206" s="53" t="s">
        <v>194</v>
      </c>
      <c r="T206" s="412">
        <v>78.599999999999994</v>
      </c>
      <c r="U206" s="412">
        <v>81.400000000000006</v>
      </c>
      <c r="V206" s="412">
        <v>82.5</v>
      </c>
      <c r="W206" s="412">
        <v>39.700000000000003</v>
      </c>
      <c r="X206" s="412">
        <v>52.3</v>
      </c>
      <c r="Y206" s="412">
        <v>61.7</v>
      </c>
      <c r="Z206" s="413">
        <v>10.7</v>
      </c>
      <c r="AA206" s="413">
        <v>42</v>
      </c>
      <c r="AB206" s="413">
        <v>77.400000000000006</v>
      </c>
      <c r="AC206" s="411">
        <v>393</v>
      </c>
      <c r="AD206" s="411">
        <v>724</v>
      </c>
    </row>
    <row r="207" spans="1:30" ht="13.5" customHeight="1" outlineLevel="1">
      <c r="A207" s="410" t="s">
        <v>1080</v>
      </c>
      <c r="B207" s="31" t="s">
        <v>1060</v>
      </c>
      <c r="C207" s="31">
        <v>5</v>
      </c>
      <c r="D207" s="31">
        <v>6</v>
      </c>
      <c r="E207" s="31" t="s">
        <v>224</v>
      </c>
      <c r="F207" s="53">
        <v>3</v>
      </c>
      <c r="G207" s="411">
        <v>980</v>
      </c>
      <c r="H207" s="413">
        <v>7.74</v>
      </c>
      <c r="I207" s="413">
        <v>3.87</v>
      </c>
      <c r="J207" s="413">
        <v>8.6</v>
      </c>
      <c r="K207" s="413">
        <v>4.3</v>
      </c>
      <c r="L207" s="413">
        <v>9.64</v>
      </c>
      <c r="M207" s="413">
        <v>4.82</v>
      </c>
      <c r="N207" s="413">
        <v>10.86</v>
      </c>
      <c r="O207" s="413">
        <v>5.43</v>
      </c>
      <c r="P207" s="413">
        <v>90.8</v>
      </c>
      <c r="Q207" s="413">
        <v>45.4</v>
      </c>
      <c r="R207" s="53" t="s">
        <v>202</v>
      </c>
      <c r="S207" s="53" t="s">
        <v>194</v>
      </c>
      <c r="T207" s="412">
        <v>80.599999999999994</v>
      </c>
      <c r="U207" s="412">
        <v>83.4</v>
      </c>
      <c r="V207" s="412">
        <v>84.4</v>
      </c>
      <c r="W207" s="412">
        <v>42.7</v>
      </c>
      <c r="X207" s="412">
        <v>55.6</v>
      </c>
      <c r="Y207" s="412">
        <v>65</v>
      </c>
      <c r="Z207" s="413">
        <v>16.100000000000001</v>
      </c>
      <c r="AA207" s="413">
        <v>61</v>
      </c>
      <c r="AB207" s="413">
        <v>118.9</v>
      </c>
      <c r="AC207" s="411">
        <v>378</v>
      </c>
      <c r="AD207" s="411">
        <v>737</v>
      </c>
    </row>
    <row r="208" spans="1:30" ht="13.5" customHeight="1" outlineLevel="1">
      <c r="A208" s="410" t="s">
        <v>1083</v>
      </c>
      <c r="B208" s="31" t="s">
        <v>1060</v>
      </c>
      <c r="C208" s="31">
        <v>15</v>
      </c>
      <c r="D208" s="31">
        <v>2</v>
      </c>
      <c r="E208" s="31" t="s">
        <v>230</v>
      </c>
      <c r="F208" s="53">
        <v>10</v>
      </c>
      <c r="G208" s="411">
        <v>2963</v>
      </c>
      <c r="H208" s="413">
        <v>10</v>
      </c>
      <c r="I208" s="413">
        <v>5</v>
      </c>
      <c r="J208" s="413">
        <v>15.6</v>
      </c>
      <c r="K208" s="413">
        <v>7.8</v>
      </c>
      <c r="L208" s="413">
        <v>20.399999999999999</v>
      </c>
      <c r="M208" s="413">
        <v>10.199999999999999</v>
      </c>
      <c r="N208" s="413">
        <v>25.4</v>
      </c>
      <c r="O208" s="413">
        <v>12.7</v>
      </c>
      <c r="P208" s="413">
        <v>251.54</v>
      </c>
      <c r="Q208" s="413">
        <v>125.77</v>
      </c>
      <c r="R208" s="53" t="s">
        <v>193</v>
      </c>
      <c r="S208" s="53" t="s">
        <v>989</v>
      </c>
      <c r="T208" s="412">
        <v>87</v>
      </c>
      <c r="U208" s="412">
        <v>89.2</v>
      </c>
      <c r="V208" s="412">
        <v>90.1</v>
      </c>
      <c r="W208" s="412">
        <v>74.3</v>
      </c>
      <c r="X208" s="412">
        <v>83.8</v>
      </c>
      <c r="Y208" s="412">
        <v>88.3</v>
      </c>
      <c r="Z208" s="413">
        <v>17.7</v>
      </c>
      <c r="AA208" s="413">
        <v>88.91</v>
      </c>
      <c r="AB208" s="413">
        <v>128.19</v>
      </c>
      <c r="AC208" s="411">
        <v>502</v>
      </c>
      <c r="AD208" s="411">
        <v>724</v>
      </c>
    </row>
    <row r="209" spans="1:35" ht="13.5" customHeight="1" outlineLevel="1">
      <c r="A209" s="410" t="s">
        <v>1084</v>
      </c>
      <c r="B209" s="31" t="s">
        <v>1060</v>
      </c>
      <c r="C209" s="31">
        <v>20</v>
      </c>
      <c r="D209" s="31">
        <v>2</v>
      </c>
      <c r="E209" s="31" t="s">
        <v>233</v>
      </c>
      <c r="F209" s="53">
        <v>15</v>
      </c>
      <c r="G209" s="411">
        <v>2941</v>
      </c>
      <c r="H209" s="413">
        <v>10.4</v>
      </c>
      <c r="I209" s="413">
        <v>5.2</v>
      </c>
      <c r="J209" s="413">
        <v>20.2</v>
      </c>
      <c r="K209" s="413">
        <v>10.1</v>
      </c>
      <c r="L209" s="413">
        <v>28</v>
      </c>
      <c r="M209" s="413">
        <v>14</v>
      </c>
      <c r="N209" s="413">
        <v>36.4</v>
      </c>
      <c r="O209" s="413">
        <v>18.2</v>
      </c>
      <c r="P209" s="413">
        <v>280</v>
      </c>
      <c r="Q209" s="413">
        <v>140</v>
      </c>
      <c r="R209" s="53" t="s">
        <v>222</v>
      </c>
      <c r="S209" s="53" t="s">
        <v>989</v>
      </c>
      <c r="T209" s="412">
        <v>91.4</v>
      </c>
      <c r="U209" s="412">
        <v>91.7</v>
      </c>
      <c r="V209" s="412">
        <v>91.2</v>
      </c>
      <c r="W209" s="412">
        <v>82.6</v>
      </c>
      <c r="X209" s="412">
        <v>89.1</v>
      </c>
      <c r="Y209" s="412">
        <v>91.7</v>
      </c>
      <c r="Z209" s="413">
        <v>26.77</v>
      </c>
      <c r="AA209" s="413">
        <v>65.81</v>
      </c>
      <c r="AB209" s="413">
        <v>95.35</v>
      </c>
      <c r="AC209" s="411">
        <v>246</v>
      </c>
      <c r="AD209" s="411">
        <v>356</v>
      </c>
    </row>
    <row r="210" spans="1:35" ht="13.5" customHeight="1" outlineLevel="1">
      <c r="A210" s="410" t="s">
        <v>1085</v>
      </c>
      <c r="B210" s="31" t="s">
        <v>1060</v>
      </c>
      <c r="C210" s="31">
        <v>15</v>
      </c>
      <c r="D210" s="31">
        <v>4</v>
      </c>
      <c r="E210" s="31" t="s">
        <v>230</v>
      </c>
      <c r="F210" s="53">
        <v>10</v>
      </c>
      <c r="G210" s="411">
        <v>1480.61</v>
      </c>
      <c r="H210" s="413">
        <v>24.06</v>
      </c>
      <c r="I210" s="413">
        <v>12.03</v>
      </c>
      <c r="J210" s="413">
        <v>26.819611362866073</v>
      </c>
      <c r="K210" s="413">
        <v>13.409805681433037</v>
      </c>
      <c r="L210" s="413">
        <v>29.868560059249589</v>
      </c>
      <c r="M210" s="413">
        <v>14.934280029624794</v>
      </c>
      <c r="N210" s="413">
        <v>33.804889346371588</v>
      </c>
      <c r="O210" s="413">
        <v>16.902444673185794</v>
      </c>
      <c r="P210" s="413">
        <v>240</v>
      </c>
      <c r="Q210" s="413">
        <v>120</v>
      </c>
      <c r="R210" s="53" t="s">
        <v>210</v>
      </c>
      <c r="S210" s="53" t="s">
        <v>989</v>
      </c>
      <c r="T210" s="412">
        <v>87.35</v>
      </c>
      <c r="U210" s="412">
        <v>89.61</v>
      </c>
      <c r="V210" s="412">
        <v>90.4</v>
      </c>
      <c r="W210" s="412">
        <v>43.47</v>
      </c>
      <c r="X210" s="412">
        <v>57.08</v>
      </c>
      <c r="Y210" s="412">
        <v>66.670735524256656</v>
      </c>
      <c r="Z210" s="413">
        <v>35.491483440000003</v>
      </c>
      <c r="AA210" s="413">
        <v>102.925301976</v>
      </c>
      <c r="AB210" s="413">
        <v>145.51508210399999</v>
      </c>
      <c r="AC210" s="411">
        <v>290</v>
      </c>
      <c r="AD210" s="411">
        <v>410</v>
      </c>
    </row>
    <row r="211" spans="1:35" ht="13.5" customHeight="1" outlineLevel="1">
      <c r="A211" s="410" t="s">
        <v>1086</v>
      </c>
      <c r="B211" s="31" t="s">
        <v>1060</v>
      </c>
      <c r="C211" s="31">
        <v>20</v>
      </c>
      <c r="D211" s="31">
        <v>4</v>
      </c>
      <c r="E211" s="31" t="s">
        <v>233</v>
      </c>
      <c r="F211" s="53">
        <v>15</v>
      </c>
      <c r="G211" s="411">
        <v>1477</v>
      </c>
      <c r="H211" s="413">
        <v>30.2</v>
      </c>
      <c r="I211" s="413">
        <v>15.1</v>
      </c>
      <c r="J211" s="413">
        <v>34.799999999999997</v>
      </c>
      <c r="K211" s="413">
        <v>17.399999999999999</v>
      </c>
      <c r="L211" s="413">
        <v>39.799999999999997</v>
      </c>
      <c r="M211" s="413">
        <v>19.899999999999999</v>
      </c>
      <c r="N211" s="413">
        <v>46.2</v>
      </c>
      <c r="O211" s="413">
        <v>23.1</v>
      </c>
      <c r="P211" s="413">
        <v>352.8</v>
      </c>
      <c r="Q211" s="413">
        <v>176.4</v>
      </c>
      <c r="R211" s="53" t="s">
        <v>210</v>
      </c>
      <c r="S211" s="53" t="s">
        <v>989</v>
      </c>
      <c r="T211" s="412">
        <v>89.81837837837837</v>
      </c>
      <c r="U211" s="412">
        <v>91.302162162162162</v>
      </c>
      <c r="V211" s="412">
        <v>91.5</v>
      </c>
      <c r="W211" s="412">
        <v>49.3</v>
      </c>
      <c r="X211" s="412">
        <v>63.6</v>
      </c>
      <c r="Y211" s="412">
        <v>72.900000000000006</v>
      </c>
      <c r="Z211" s="413">
        <v>53.399488800000007</v>
      </c>
      <c r="AA211" s="413">
        <v>175.39224360000003</v>
      </c>
      <c r="AB211" s="413">
        <v>202.16574420000003</v>
      </c>
      <c r="AC211" s="411">
        <v>328.45303867403317</v>
      </c>
      <c r="AD211" s="411">
        <v>378.59116022099448</v>
      </c>
    </row>
    <row r="212" spans="1:35" ht="13.5" customHeight="1" outlineLevel="1">
      <c r="A212" s="410" t="s">
        <v>1087</v>
      </c>
      <c r="B212" s="31" t="s">
        <v>1060</v>
      </c>
      <c r="C212" s="31">
        <v>7.5</v>
      </c>
      <c r="D212" s="31">
        <v>6</v>
      </c>
      <c r="E212" s="31" t="s">
        <v>230</v>
      </c>
      <c r="F212" s="53">
        <v>5</v>
      </c>
      <c r="G212" s="411">
        <v>985</v>
      </c>
      <c r="H212" s="413">
        <v>12.8</v>
      </c>
      <c r="I212" s="413">
        <v>6.4</v>
      </c>
      <c r="J212" s="413">
        <v>14.1</v>
      </c>
      <c r="K212" s="413">
        <v>7.05</v>
      </c>
      <c r="L212" s="413">
        <v>15.7</v>
      </c>
      <c r="M212" s="413">
        <v>7.85</v>
      </c>
      <c r="N212" s="413">
        <v>17.84</v>
      </c>
      <c r="O212" s="413">
        <v>8.92</v>
      </c>
      <c r="P212" s="413">
        <v>135.74</v>
      </c>
      <c r="Q212" s="413">
        <v>67.87</v>
      </c>
      <c r="R212" s="53" t="s">
        <v>210</v>
      </c>
      <c r="S212" s="53" t="s">
        <v>194</v>
      </c>
      <c r="T212" s="412">
        <v>83.877927336397462</v>
      </c>
      <c r="U212" s="412">
        <v>85.922576056029769</v>
      </c>
      <c r="V212" s="412">
        <v>86.5</v>
      </c>
      <c r="W212" s="412">
        <v>41.39</v>
      </c>
      <c r="X212" s="412">
        <v>54.41</v>
      </c>
      <c r="Y212" s="412">
        <v>63.48</v>
      </c>
      <c r="Z212" s="413">
        <v>26.662866300000001</v>
      </c>
      <c r="AA212" s="413">
        <v>76.292325744831004</v>
      </c>
      <c r="AB212" s="413">
        <v>116.68203550206</v>
      </c>
      <c r="AC212" s="411">
        <v>286.137</v>
      </c>
      <c r="AD212" s="411">
        <v>437.62</v>
      </c>
    </row>
    <row r="213" spans="1:35" ht="13.5" customHeight="1" outlineLevel="1">
      <c r="A213" s="410" t="s">
        <v>1088</v>
      </c>
      <c r="B213" s="31" t="s">
        <v>1060</v>
      </c>
      <c r="C213" s="31">
        <v>10</v>
      </c>
      <c r="D213" s="31">
        <v>6</v>
      </c>
      <c r="E213" s="31" t="s">
        <v>233</v>
      </c>
      <c r="F213" s="53">
        <v>7.5</v>
      </c>
      <c r="G213" s="411">
        <v>983</v>
      </c>
      <c r="H213" s="413">
        <v>16.14</v>
      </c>
      <c r="I213" s="413">
        <v>8.07</v>
      </c>
      <c r="J213" s="413">
        <v>19.64</v>
      </c>
      <c r="K213" s="413">
        <v>9.82</v>
      </c>
      <c r="L213" s="413">
        <v>22.26</v>
      </c>
      <c r="M213" s="413">
        <v>11.13</v>
      </c>
      <c r="N213" s="413">
        <v>25.64</v>
      </c>
      <c r="O213" s="413">
        <v>12.82</v>
      </c>
      <c r="P213" s="413">
        <v>179.2</v>
      </c>
      <c r="Q213" s="413">
        <v>89.6</v>
      </c>
      <c r="R213" s="53" t="s">
        <v>213</v>
      </c>
      <c r="S213" s="53" t="s">
        <v>194</v>
      </c>
      <c r="T213" s="412">
        <v>86.197555335315499</v>
      </c>
      <c r="U213" s="412">
        <v>87.815879308446213</v>
      </c>
      <c r="V213" s="412">
        <v>88</v>
      </c>
      <c r="W213" s="412">
        <v>44.43</v>
      </c>
      <c r="X213" s="412">
        <v>57.66</v>
      </c>
      <c r="Y213" s="412">
        <v>66.650000000000006</v>
      </c>
      <c r="Z213" s="413">
        <v>40.064367840000003</v>
      </c>
      <c r="AA213" s="413">
        <v>107.25231270768001</v>
      </c>
      <c r="AB213" s="413">
        <v>157.58918446185601</v>
      </c>
      <c r="AC213" s="411">
        <v>267.7</v>
      </c>
      <c r="AD213" s="411">
        <v>393.34</v>
      </c>
    </row>
    <row r="214" spans="1:35" ht="13.5" customHeight="1" outlineLevel="1">
      <c r="A214" s="410" t="s">
        <v>1091</v>
      </c>
      <c r="B214" s="31" t="s">
        <v>1060</v>
      </c>
      <c r="C214" s="31">
        <v>25</v>
      </c>
      <c r="D214" s="31">
        <v>4</v>
      </c>
      <c r="E214" s="31" t="s">
        <v>298</v>
      </c>
      <c r="F214" s="53">
        <v>20</v>
      </c>
      <c r="G214" s="411">
        <v>1481.41</v>
      </c>
      <c r="H214" s="413">
        <v>26.3</v>
      </c>
      <c r="I214" s="413">
        <v>13.15</v>
      </c>
      <c r="J214" s="413">
        <v>35.59094720594063</v>
      </c>
      <c r="K214" s="413">
        <v>17.795473602970315</v>
      </c>
      <c r="L214" s="413">
        <v>42.620587805844679</v>
      </c>
      <c r="M214" s="413">
        <v>21.310293902922339</v>
      </c>
      <c r="N214" s="413">
        <v>54.995999249076988</v>
      </c>
      <c r="O214" s="413">
        <v>27.497999624538494</v>
      </c>
      <c r="P214" s="413">
        <v>405.4</v>
      </c>
      <c r="Q214" s="413">
        <v>202.7</v>
      </c>
      <c r="R214" s="53" t="s">
        <v>213</v>
      </c>
      <c r="S214" s="53" t="s">
        <v>989</v>
      </c>
      <c r="T214" s="412">
        <v>91.518000000000001</v>
      </c>
      <c r="U214" s="412">
        <v>92.49</v>
      </c>
      <c r="V214" s="412">
        <v>92.1</v>
      </c>
      <c r="W214" s="412">
        <v>62.5</v>
      </c>
      <c r="X214" s="412">
        <v>78.400000000000006</v>
      </c>
      <c r="Y214" s="412">
        <v>80.360444655807868</v>
      </c>
      <c r="Z214" s="413">
        <v>70.916586300000006</v>
      </c>
      <c r="AA214" s="413">
        <v>170.19980712</v>
      </c>
      <c r="AB214" s="413">
        <v>269.48302794</v>
      </c>
      <c r="AC214" s="411">
        <v>240</v>
      </c>
      <c r="AD214" s="411">
        <v>380</v>
      </c>
    </row>
    <row r="215" spans="1:35" ht="13.5" customHeight="1" outlineLevel="1">
      <c r="A215" s="410" t="s">
        <v>1093</v>
      </c>
      <c r="B215" s="31" t="s">
        <v>1060</v>
      </c>
      <c r="C215" s="31">
        <v>30</v>
      </c>
      <c r="D215" s="31">
        <v>4</v>
      </c>
      <c r="E215" s="31" t="s">
        <v>302</v>
      </c>
      <c r="F215" s="53">
        <v>25</v>
      </c>
      <c r="G215" s="411">
        <v>1477.6578</v>
      </c>
      <c r="H215" s="413">
        <v>32.200000000000003</v>
      </c>
      <c r="I215" s="413">
        <v>16.100000000000001</v>
      </c>
      <c r="J215" s="413">
        <v>44.06</v>
      </c>
      <c r="K215" s="413">
        <v>22.03</v>
      </c>
      <c r="L215" s="413">
        <v>55.36</v>
      </c>
      <c r="M215" s="413">
        <v>27.68</v>
      </c>
      <c r="N215" s="413">
        <v>68.618200000000002</v>
      </c>
      <c r="O215" s="413">
        <v>34.309100000000001</v>
      </c>
      <c r="P215" s="413">
        <v>485.7</v>
      </c>
      <c r="Q215" s="413">
        <v>242.85</v>
      </c>
      <c r="R215" s="53" t="s">
        <v>222</v>
      </c>
      <c r="S215" s="53" t="s">
        <v>989</v>
      </c>
      <c r="T215" s="412">
        <v>92.62</v>
      </c>
      <c r="U215" s="412">
        <v>93.08</v>
      </c>
      <c r="V215" s="412">
        <v>92.6</v>
      </c>
      <c r="W215" s="412">
        <v>62.88</v>
      </c>
      <c r="X215" s="412">
        <v>74.73</v>
      </c>
      <c r="Y215" s="412">
        <v>80.819999999999993</v>
      </c>
      <c r="Z215" s="413">
        <v>88.79803942800001</v>
      </c>
      <c r="AA215" s="413">
        <v>198.41033929792323</v>
      </c>
      <c r="AB215" s="413">
        <v>310.32250838903167</v>
      </c>
      <c r="AC215" s="411">
        <v>223.44</v>
      </c>
      <c r="AD215" s="411">
        <v>349.47</v>
      </c>
    </row>
    <row r="216" spans="1:35" ht="13.5" customHeight="1" outlineLevel="1">
      <c r="A216" s="410" t="s">
        <v>1095</v>
      </c>
      <c r="B216" s="31" t="s">
        <v>1060</v>
      </c>
      <c r="C216" s="31">
        <v>15</v>
      </c>
      <c r="D216" s="31">
        <v>6</v>
      </c>
      <c r="E216" s="31" t="s">
        <v>298</v>
      </c>
      <c r="F216" s="53">
        <v>10</v>
      </c>
      <c r="G216" s="411">
        <v>989</v>
      </c>
      <c r="H216" s="413">
        <v>29.6</v>
      </c>
      <c r="I216" s="413">
        <v>14.8</v>
      </c>
      <c r="J216" s="413">
        <v>31.8</v>
      </c>
      <c r="K216" s="413">
        <v>15.9</v>
      </c>
      <c r="L216" s="413">
        <v>34.799999999999997</v>
      </c>
      <c r="M216" s="413">
        <v>17.399999999999999</v>
      </c>
      <c r="N216" s="413">
        <v>38.04</v>
      </c>
      <c r="O216" s="413">
        <v>19.02</v>
      </c>
      <c r="P216" s="413">
        <v>254</v>
      </c>
      <c r="Q216" s="413">
        <v>127</v>
      </c>
      <c r="R216" s="53" t="s">
        <v>193</v>
      </c>
      <c r="S216" s="53" t="s">
        <v>989</v>
      </c>
      <c r="T216" s="412">
        <v>85.594426229508201</v>
      </c>
      <c r="U216" s="412">
        <v>88.077540983606553</v>
      </c>
      <c r="V216" s="412">
        <v>89.1</v>
      </c>
      <c r="W216" s="412">
        <v>37.1</v>
      </c>
      <c r="X216" s="412">
        <v>49.4</v>
      </c>
      <c r="Y216" s="412">
        <v>59.6</v>
      </c>
      <c r="Z216" s="413">
        <v>72</v>
      </c>
      <c r="AA216" s="413">
        <v>177.84</v>
      </c>
      <c r="AB216" s="413">
        <v>270.72000000000003</v>
      </c>
      <c r="AC216" s="411">
        <v>247</v>
      </c>
      <c r="AD216" s="411">
        <v>376</v>
      </c>
    </row>
    <row r="217" spans="1:35" ht="13.5" customHeight="1" outlineLevel="1">
      <c r="A217" s="410" t="s">
        <v>1097</v>
      </c>
      <c r="B217" s="31" t="s">
        <v>1060</v>
      </c>
      <c r="C217" s="31">
        <v>20</v>
      </c>
      <c r="D217" s="31">
        <v>6</v>
      </c>
      <c r="E217" s="31" t="s">
        <v>302</v>
      </c>
      <c r="F217" s="53">
        <v>15</v>
      </c>
      <c r="G217" s="411">
        <v>986</v>
      </c>
      <c r="H217" s="413">
        <v>27.4</v>
      </c>
      <c r="I217" s="413">
        <v>13.7</v>
      </c>
      <c r="J217" s="413">
        <v>33.799999999999997</v>
      </c>
      <c r="K217" s="413">
        <v>16.899999999999999</v>
      </c>
      <c r="L217" s="413">
        <v>40.1</v>
      </c>
      <c r="M217" s="413">
        <v>20.05</v>
      </c>
      <c r="N217" s="413">
        <v>47.8</v>
      </c>
      <c r="O217" s="413">
        <v>23.9</v>
      </c>
      <c r="P217" s="413">
        <v>340</v>
      </c>
      <c r="Q217" s="413">
        <v>170</v>
      </c>
      <c r="R217" s="53" t="s">
        <v>210</v>
      </c>
      <c r="S217" s="53" t="s">
        <v>989</v>
      </c>
      <c r="T217" s="412">
        <v>89.07235649546827</v>
      </c>
      <c r="U217" s="412">
        <v>90.2512839879154</v>
      </c>
      <c r="V217" s="412">
        <v>90.3</v>
      </c>
      <c r="W217" s="412">
        <v>50.4</v>
      </c>
      <c r="X217" s="412">
        <v>62.8</v>
      </c>
      <c r="Y217" s="412">
        <v>70.400000000000006</v>
      </c>
      <c r="Z217" s="413">
        <v>108.3</v>
      </c>
      <c r="AA217" s="413">
        <v>271.83299999999997</v>
      </c>
      <c r="AB217" s="413">
        <v>347.64299999999997</v>
      </c>
      <c r="AC217" s="411">
        <v>251</v>
      </c>
      <c r="AD217" s="411">
        <v>321</v>
      </c>
    </row>
    <row r="218" spans="1:35" ht="13.5" customHeight="1" outlineLevel="1">
      <c r="A218" s="410" t="s">
        <v>1103</v>
      </c>
      <c r="B218" s="31" t="s">
        <v>1060</v>
      </c>
      <c r="C218" s="31">
        <v>25</v>
      </c>
      <c r="D218" s="31">
        <v>2</v>
      </c>
      <c r="E218" s="31" t="s">
        <v>308</v>
      </c>
      <c r="F218" s="53">
        <v>20</v>
      </c>
      <c r="G218" s="411">
        <v>2954</v>
      </c>
      <c r="H218" s="413">
        <v>27</v>
      </c>
      <c r="I218" s="413">
        <v>13.5</v>
      </c>
      <c r="J218" s="413">
        <v>36.340000000000003</v>
      </c>
      <c r="K218" s="413">
        <v>18.170000000000002</v>
      </c>
      <c r="L218" s="413">
        <v>42.92</v>
      </c>
      <c r="M218" s="413">
        <v>21.46</v>
      </c>
      <c r="N218" s="413">
        <v>53.8</v>
      </c>
      <c r="O218" s="413">
        <v>26.9</v>
      </c>
      <c r="P218" s="413">
        <v>386.48</v>
      </c>
      <c r="Q218" s="413">
        <v>193.24</v>
      </c>
      <c r="R218" s="53" t="s">
        <v>222</v>
      </c>
      <c r="S218" s="53" t="s">
        <v>989</v>
      </c>
      <c r="T218" s="412">
        <v>90.256243865197945</v>
      </c>
      <c r="U218" s="412">
        <v>92.050343548914839</v>
      </c>
      <c r="V218" s="412">
        <v>91.9</v>
      </c>
      <c r="W218" s="412">
        <v>63.4</v>
      </c>
      <c r="X218" s="412">
        <v>80.099999999999994</v>
      </c>
      <c r="Y218" s="412">
        <v>84.14</v>
      </c>
      <c r="Z218" s="413">
        <v>35.572615259999999</v>
      </c>
      <c r="AA218" s="413">
        <v>59.447497200000001</v>
      </c>
      <c r="AB218" s="413">
        <v>117.93616380000002</v>
      </c>
      <c r="AC218" s="411">
        <v>167.11590296495956</v>
      </c>
      <c r="AD218" s="411">
        <v>331.53638814016176</v>
      </c>
    </row>
    <row r="219" spans="1:35" ht="13.5" customHeight="1" outlineLevel="1">
      <c r="A219" s="410" t="s">
        <v>1105</v>
      </c>
      <c r="B219" s="31" t="s">
        <v>1060</v>
      </c>
      <c r="C219" s="31">
        <v>30</v>
      </c>
      <c r="D219" s="31">
        <v>2</v>
      </c>
      <c r="E219" s="31" t="s">
        <v>310</v>
      </c>
      <c r="F219" s="53">
        <v>25</v>
      </c>
      <c r="G219" s="411">
        <v>2953</v>
      </c>
      <c r="H219" s="413">
        <v>30.36</v>
      </c>
      <c r="I219" s="413">
        <v>15.18</v>
      </c>
      <c r="J219" s="413">
        <v>42.16</v>
      </c>
      <c r="K219" s="413">
        <v>21.08</v>
      </c>
      <c r="L219" s="413">
        <v>51.52</v>
      </c>
      <c r="M219" s="413">
        <v>25.76</v>
      </c>
      <c r="N219" s="413">
        <v>65.22</v>
      </c>
      <c r="O219" s="413">
        <v>32.61</v>
      </c>
      <c r="P219" s="413">
        <v>486.4</v>
      </c>
      <c r="Q219" s="413">
        <v>243.2</v>
      </c>
      <c r="R219" s="53" t="s">
        <v>222</v>
      </c>
      <c r="S219" s="53" t="s">
        <v>989</v>
      </c>
      <c r="T219" s="412">
        <v>92.052183265218332</v>
      </c>
      <c r="U219" s="412">
        <v>92.886943428694352</v>
      </c>
      <c r="V219" s="412">
        <v>92.4</v>
      </c>
      <c r="W219" s="412">
        <v>66.400000000000006</v>
      </c>
      <c r="X219" s="412">
        <v>80.8</v>
      </c>
      <c r="Y219" s="412">
        <v>85.6</v>
      </c>
      <c r="Z219" s="413">
        <v>44.474988600000003</v>
      </c>
      <c r="AA219" s="413">
        <v>82.27504110000001</v>
      </c>
      <c r="AB219" s="413">
        <v>141.78891888000001</v>
      </c>
      <c r="AC219" s="411">
        <v>184.99170812603651</v>
      </c>
      <c r="AD219" s="411">
        <v>318.80597014925377</v>
      </c>
    </row>
    <row r="220" spans="1:35" s="220" customFormat="1" ht="13.5" customHeight="1" outlineLevel="1">
      <c r="A220" s="410" t="s">
        <v>1107</v>
      </c>
      <c r="B220" s="31" t="s">
        <v>1060</v>
      </c>
      <c r="C220" s="31">
        <v>25</v>
      </c>
      <c r="D220" s="31">
        <v>4</v>
      </c>
      <c r="E220" s="31" t="s">
        <v>308</v>
      </c>
      <c r="F220" s="53">
        <v>20</v>
      </c>
      <c r="G220" s="411">
        <v>1481.41</v>
      </c>
      <c r="H220" s="413">
        <v>26.3</v>
      </c>
      <c r="I220" s="413">
        <v>13.15</v>
      </c>
      <c r="J220" s="413">
        <v>35.59094720594063</v>
      </c>
      <c r="K220" s="413">
        <v>17.795473602970315</v>
      </c>
      <c r="L220" s="413">
        <v>42.620587805844679</v>
      </c>
      <c r="M220" s="413">
        <v>21.310293902922339</v>
      </c>
      <c r="N220" s="413">
        <v>54.995999249076988</v>
      </c>
      <c r="O220" s="413">
        <v>27.497999624538494</v>
      </c>
      <c r="P220" s="413">
        <v>405.4</v>
      </c>
      <c r="Q220" s="413">
        <v>202.7</v>
      </c>
      <c r="R220" s="53" t="s">
        <v>213</v>
      </c>
      <c r="S220" s="53" t="s">
        <v>989</v>
      </c>
      <c r="T220" s="412">
        <v>91.518000000000001</v>
      </c>
      <c r="U220" s="412">
        <v>92.49</v>
      </c>
      <c r="V220" s="412">
        <v>92.1</v>
      </c>
      <c r="W220" s="412">
        <v>62.5</v>
      </c>
      <c r="X220" s="412">
        <v>78.400000000000006</v>
      </c>
      <c r="Y220" s="412">
        <v>80.360444655807868</v>
      </c>
      <c r="Z220" s="413">
        <v>70.916586300000006</v>
      </c>
      <c r="AA220" s="413">
        <v>170.19980712</v>
      </c>
      <c r="AB220" s="413">
        <v>269.48302794</v>
      </c>
      <c r="AC220" s="411">
        <v>240</v>
      </c>
      <c r="AD220" s="411">
        <v>380</v>
      </c>
      <c r="AE220"/>
      <c r="AF220"/>
      <c r="AG220"/>
      <c r="AH220"/>
      <c r="AI220"/>
    </row>
    <row r="221" spans="1:35" s="220" customFormat="1" ht="13.5" customHeight="1" outlineLevel="1">
      <c r="A221" s="410" t="s">
        <v>1108</v>
      </c>
      <c r="B221" s="31" t="s">
        <v>1060</v>
      </c>
      <c r="C221" s="31">
        <v>30</v>
      </c>
      <c r="D221" s="31">
        <v>4</v>
      </c>
      <c r="E221" s="31" t="s">
        <v>310</v>
      </c>
      <c r="F221" s="53">
        <v>25</v>
      </c>
      <c r="G221" s="411">
        <v>1477.6578</v>
      </c>
      <c r="H221" s="413">
        <v>32.200000000000003</v>
      </c>
      <c r="I221" s="413">
        <v>16.100000000000001</v>
      </c>
      <c r="J221" s="413">
        <v>44.06</v>
      </c>
      <c r="K221" s="413">
        <v>22.03</v>
      </c>
      <c r="L221" s="413">
        <v>55.36</v>
      </c>
      <c r="M221" s="413">
        <v>27.68</v>
      </c>
      <c r="N221" s="413">
        <v>68.618200000000002</v>
      </c>
      <c r="O221" s="413">
        <v>34.309100000000001</v>
      </c>
      <c r="P221" s="413">
        <v>485.7</v>
      </c>
      <c r="Q221" s="413">
        <v>242.85</v>
      </c>
      <c r="R221" s="53" t="s">
        <v>222</v>
      </c>
      <c r="S221" s="53" t="s">
        <v>989</v>
      </c>
      <c r="T221" s="412">
        <v>92.62</v>
      </c>
      <c r="U221" s="412">
        <v>93.08</v>
      </c>
      <c r="V221" s="412">
        <v>92.6</v>
      </c>
      <c r="W221" s="412">
        <v>62.88</v>
      </c>
      <c r="X221" s="412">
        <v>74.73</v>
      </c>
      <c r="Y221" s="412">
        <v>80.819999999999993</v>
      </c>
      <c r="Z221" s="413">
        <v>88.79803942800001</v>
      </c>
      <c r="AA221" s="413">
        <v>198.41033929792323</v>
      </c>
      <c r="AB221" s="413">
        <v>310.32250838903167</v>
      </c>
      <c r="AC221" s="411">
        <v>223.44</v>
      </c>
      <c r="AD221" s="411">
        <v>349.47</v>
      </c>
      <c r="AE221"/>
      <c r="AF221"/>
      <c r="AG221"/>
      <c r="AH221"/>
      <c r="AI221"/>
    </row>
    <row r="222" spans="1:35" ht="13.5" customHeight="1" outlineLevel="1">
      <c r="A222" s="410" t="s">
        <v>1109</v>
      </c>
      <c r="B222" s="31" t="s">
        <v>1060</v>
      </c>
      <c r="C222" s="31">
        <v>40</v>
      </c>
      <c r="D222" s="31">
        <v>4</v>
      </c>
      <c r="E222" s="31" t="s">
        <v>312</v>
      </c>
      <c r="F222" s="53">
        <v>30</v>
      </c>
      <c r="G222" s="411">
        <v>1488</v>
      </c>
      <c r="H222" s="413">
        <v>41.4</v>
      </c>
      <c r="I222" s="413">
        <v>20.7</v>
      </c>
      <c r="J222" s="413">
        <v>53.8</v>
      </c>
      <c r="K222" s="413">
        <v>26.9</v>
      </c>
      <c r="L222" s="413">
        <v>62.8</v>
      </c>
      <c r="M222" s="413">
        <v>31.4</v>
      </c>
      <c r="N222" s="413">
        <v>78</v>
      </c>
      <c r="O222" s="413">
        <v>39</v>
      </c>
      <c r="P222" s="413">
        <v>707.2</v>
      </c>
      <c r="Q222" s="413">
        <v>353.6</v>
      </c>
      <c r="R222" s="53" t="s">
        <v>210</v>
      </c>
      <c r="S222" s="53" t="s">
        <v>194</v>
      </c>
      <c r="T222" s="412">
        <v>92.3</v>
      </c>
      <c r="U222" s="412">
        <v>93.2</v>
      </c>
      <c r="V222" s="412">
        <v>93</v>
      </c>
      <c r="W222" s="412">
        <v>61.2</v>
      </c>
      <c r="X222" s="412">
        <v>78.099999999999994</v>
      </c>
      <c r="Y222" s="412">
        <v>83.8</v>
      </c>
      <c r="Z222" s="413">
        <v>105.91</v>
      </c>
      <c r="AA222" s="413">
        <v>217.65</v>
      </c>
      <c r="AB222" s="413">
        <v>375.42</v>
      </c>
      <c r="AC222" s="411">
        <v>206</v>
      </c>
      <c r="AD222" s="411">
        <v>354</v>
      </c>
    </row>
    <row r="223" spans="1:35" ht="13.5" customHeight="1" outlineLevel="1">
      <c r="A223" s="410" t="s">
        <v>1111</v>
      </c>
      <c r="B223" s="31" t="s">
        <v>1060</v>
      </c>
      <c r="C223" s="31">
        <v>50</v>
      </c>
      <c r="D223" s="31">
        <v>4</v>
      </c>
      <c r="E223" s="31" t="s">
        <v>322</v>
      </c>
      <c r="F223" s="53">
        <v>40</v>
      </c>
      <c r="G223" s="411">
        <v>1486</v>
      </c>
      <c r="H223" s="413">
        <v>41.2</v>
      </c>
      <c r="I223" s="413">
        <v>20.6</v>
      </c>
      <c r="J223" s="413">
        <v>61.8</v>
      </c>
      <c r="K223" s="413">
        <v>30.9</v>
      </c>
      <c r="L223" s="413">
        <v>80.599999999999994</v>
      </c>
      <c r="M223" s="413">
        <v>40.299999999999997</v>
      </c>
      <c r="N223" s="413">
        <v>101.8</v>
      </c>
      <c r="O223" s="413">
        <v>50.9</v>
      </c>
      <c r="P223" s="413">
        <v>1000.6</v>
      </c>
      <c r="Q223" s="413">
        <v>500.3</v>
      </c>
      <c r="R223" s="53" t="s">
        <v>210</v>
      </c>
      <c r="S223" s="53" t="s">
        <v>989</v>
      </c>
      <c r="T223" s="412">
        <v>93.5</v>
      </c>
      <c r="U223" s="412">
        <v>93.8</v>
      </c>
      <c r="V223" s="412">
        <v>93.5</v>
      </c>
      <c r="W223" s="412">
        <v>70.599999999999994</v>
      </c>
      <c r="X223" s="412">
        <v>80.900000000000006</v>
      </c>
      <c r="Y223" s="412">
        <v>85.7</v>
      </c>
      <c r="Z223" s="413">
        <v>141.46</v>
      </c>
      <c r="AA223" s="413">
        <v>369.22</v>
      </c>
      <c r="AB223" s="413">
        <v>642.41999999999996</v>
      </c>
      <c r="AC223" s="411">
        <v>261</v>
      </c>
      <c r="AD223" s="411">
        <v>454</v>
      </c>
    </row>
    <row r="224" spans="1:35" ht="13.5" customHeight="1" outlineLevel="1">
      <c r="A224" s="410" t="s">
        <v>1113</v>
      </c>
      <c r="B224" s="31" t="s">
        <v>1060</v>
      </c>
      <c r="C224" s="31">
        <v>25</v>
      </c>
      <c r="D224" s="31">
        <v>6</v>
      </c>
      <c r="E224" s="31" t="s">
        <v>312</v>
      </c>
      <c r="F224" s="53">
        <v>20</v>
      </c>
      <c r="G224" s="411">
        <v>990</v>
      </c>
      <c r="H224" s="413">
        <v>44</v>
      </c>
      <c r="I224" s="413">
        <v>22</v>
      </c>
      <c r="J224" s="413">
        <v>53.018471337579619</v>
      </c>
      <c r="K224" s="413">
        <v>26.50923566878981</v>
      </c>
      <c r="L224" s="413">
        <v>60.101910828025481</v>
      </c>
      <c r="M224" s="413">
        <v>30.050955414012741</v>
      </c>
      <c r="N224" s="413">
        <v>69.117197452229306</v>
      </c>
      <c r="O224" s="413">
        <v>34.558598726114653</v>
      </c>
      <c r="P224" s="413">
        <v>399.07770441848652</v>
      </c>
      <c r="Q224" s="413">
        <v>199.53885220924326</v>
      </c>
      <c r="R224" s="53" t="s">
        <v>213</v>
      </c>
      <c r="S224" s="53" t="s">
        <v>989</v>
      </c>
      <c r="T224" s="412">
        <v>89.221691973969627</v>
      </c>
      <c r="U224" s="412">
        <v>90.903253796095441</v>
      </c>
      <c r="V224" s="412">
        <v>91.2</v>
      </c>
      <c r="W224" s="412">
        <v>43.570999999999998</v>
      </c>
      <c r="X224" s="412">
        <v>56.567499999999995</v>
      </c>
      <c r="Y224" s="412">
        <v>65.356499999999997</v>
      </c>
      <c r="Z224" s="413">
        <v>106.20892800000001</v>
      </c>
      <c r="AA224" s="413">
        <v>266.20235216399999</v>
      </c>
      <c r="AB224" s="413">
        <v>338.62238484480002</v>
      </c>
      <c r="AC224" s="411">
        <v>250.64027777777773</v>
      </c>
      <c r="AD224" s="411">
        <v>318.82666666666665</v>
      </c>
    </row>
    <row r="225" spans="1:30" ht="13.5" customHeight="1" outlineLevel="1">
      <c r="A225" s="410" t="s">
        <v>1115</v>
      </c>
      <c r="B225" s="31" t="s">
        <v>1060</v>
      </c>
      <c r="C225" s="31">
        <v>30</v>
      </c>
      <c r="D225" s="31">
        <v>6</v>
      </c>
      <c r="E225" s="31" t="s">
        <v>322</v>
      </c>
      <c r="F225" s="53">
        <v>25</v>
      </c>
      <c r="G225" s="411">
        <v>989</v>
      </c>
      <c r="H225" s="413">
        <v>52</v>
      </c>
      <c r="I225" s="413">
        <v>26</v>
      </c>
      <c r="J225" s="413">
        <v>64.348901098901109</v>
      </c>
      <c r="K225" s="413">
        <v>32.174450549450555</v>
      </c>
      <c r="L225" s="413">
        <v>73.510439560439579</v>
      </c>
      <c r="M225" s="413">
        <v>36.75521978021979</v>
      </c>
      <c r="N225" s="413">
        <v>85.289560439560447</v>
      </c>
      <c r="O225" s="413">
        <v>42.644780219780223</v>
      </c>
      <c r="P225" s="413">
        <v>490.2244</v>
      </c>
      <c r="Q225" s="413">
        <v>245.1122</v>
      </c>
      <c r="R225" s="53" t="s">
        <v>222</v>
      </c>
      <c r="S225" s="53" t="s">
        <v>194</v>
      </c>
      <c r="T225" s="412">
        <v>90.219375672766418</v>
      </c>
      <c r="U225" s="412">
        <v>91.502583423035517</v>
      </c>
      <c r="V225" s="412">
        <v>91.7</v>
      </c>
      <c r="W225" s="412">
        <v>43.993902439024396</v>
      </c>
      <c r="X225" s="412">
        <v>56.890243902439032</v>
      </c>
      <c r="Y225" s="412">
        <v>65.304878048780495</v>
      </c>
      <c r="Z225" s="413">
        <v>132.76116000000002</v>
      </c>
      <c r="AA225" s="413">
        <v>276.23105643420001</v>
      </c>
      <c r="AB225" s="413">
        <v>381.8140155648</v>
      </c>
      <c r="AC225" s="411">
        <v>208.06616666666665</v>
      </c>
      <c r="AD225" s="411">
        <v>287.59466666666663</v>
      </c>
    </row>
    <row r="226" spans="1:30" ht="13.5" customHeight="1" outlineLevel="1">
      <c r="A226" s="410" t="s">
        <v>1121</v>
      </c>
      <c r="B226" s="31" t="s">
        <v>1060</v>
      </c>
      <c r="C226" s="31">
        <v>40</v>
      </c>
      <c r="D226" s="31">
        <v>2</v>
      </c>
      <c r="E226" s="31" t="s">
        <v>334</v>
      </c>
      <c r="F226" s="53">
        <v>30</v>
      </c>
      <c r="G226" s="411">
        <v>2979</v>
      </c>
      <c r="H226" s="413">
        <v>40</v>
      </c>
      <c r="I226" s="413">
        <v>20</v>
      </c>
      <c r="J226" s="413">
        <v>52.92</v>
      </c>
      <c r="K226" s="413">
        <v>26.46</v>
      </c>
      <c r="L226" s="413">
        <v>65.599999999999994</v>
      </c>
      <c r="M226" s="413">
        <v>32.799999999999997</v>
      </c>
      <c r="N226" s="413">
        <v>77.86</v>
      </c>
      <c r="O226" s="413">
        <v>38.93</v>
      </c>
      <c r="P226" s="413">
        <v>612</v>
      </c>
      <c r="Q226" s="413">
        <v>306</v>
      </c>
      <c r="R226" s="53" t="s">
        <v>213</v>
      </c>
      <c r="S226" s="53" t="s">
        <v>989</v>
      </c>
      <c r="T226" s="412">
        <v>92.310031678986263</v>
      </c>
      <c r="U226" s="412">
        <v>92.8</v>
      </c>
      <c r="V226" s="412">
        <v>92.8</v>
      </c>
      <c r="W226" s="412">
        <v>74.739999999999995</v>
      </c>
      <c r="X226" s="412">
        <v>83.46</v>
      </c>
      <c r="Y226" s="412">
        <v>87.01</v>
      </c>
      <c r="Z226" s="413">
        <v>53</v>
      </c>
      <c r="AA226" s="413">
        <v>116.6</v>
      </c>
      <c r="AB226" s="413">
        <v>201.4</v>
      </c>
      <c r="AC226" s="411">
        <v>220</v>
      </c>
      <c r="AD226" s="411">
        <v>380</v>
      </c>
    </row>
    <row r="227" spans="1:30" ht="13.5" customHeight="1" outlineLevel="1">
      <c r="A227" s="410" t="s">
        <v>1122</v>
      </c>
      <c r="B227" s="31" t="s">
        <v>1060</v>
      </c>
      <c r="C227" s="31">
        <v>50</v>
      </c>
      <c r="D227" s="31">
        <v>2</v>
      </c>
      <c r="E227" s="31" t="s">
        <v>336</v>
      </c>
      <c r="F227" s="53">
        <v>40</v>
      </c>
      <c r="G227" s="411">
        <v>2970</v>
      </c>
      <c r="H227" s="413">
        <v>65.2</v>
      </c>
      <c r="I227" s="413">
        <v>32.6</v>
      </c>
      <c r="J227" s="413">
        <v>78.2</v>
      </c>
      <c r="K227" s="413">
        <v>39.1</v>
      </c>
      <c r="L227" s="413">
        <v>92.8</v>
      </c>
      <c r="M227" s="413">
        <v>46.4</v>
      </c>
      <c r="N227" s="413">
        <v>110.8</v>
      </c>
      <c r="O227" s="413">
        <v>55.4</v>
      </c>
      <c r="P227" s="413">
        <v>700</v>
      </c>
      <c r="Q227" s="413">
        <v>350</v>
      </c>
      <c r="R227" s="53" t="s">
        <v>222</v>
      </c>
      <c r="S227" s="53" t="s">
        <v>194</v>
      </c>
      <c r="T227" s="412">
        <v>93.628766684463415</v>
      </c>
      <c r="U227" s="412">
        <v>93.92764548852108</v>
      </c>
      <c r="V227" s="412">
        <v>93.3</v>
      </c>
      <c r="W227" s="412">
        <v>70.8</v>
      </c>
      <c r="X227" s="412">
        <v>81.900000000000006</v>
      </c>
      <c r="Y227" s="412">
        <v>87.2</v>
      </c>
      <c r="Z227" s="413">
        <v>70.900000000000006</v>
      </c>
      <c r="AA227" s="413">
        <v>138.96400000000003</v>
      </c>
      <c r="AB227" s="413">
        <v>221.20800000000003</v>
      </c>
      <c r="AC227" s="411">
        <v>196</v>
      </c>
      <c r="AD227" s="411">
        <v>312</v>
      </c>
    </row>
    <row r="228" spans="1:30" ht="13.5" customHeight="1" outlineLevel="1">
      <c r="A228" s="410" t="s">
        <v>1123</v>
      </c>
      <c r="B228" s="31" t="s">
        <v>1060</v>
      </c>
      <c r="C228" s="31">
        <v>40</v>
      </c>
      <c r="D228" s="31">
        <v>4</v>
      </c>
      <c r="E228" s="31" t="s">
        <v>334</v>
      </c>
      <c r="F228" s="53">
        <v>30</v>
      </c>
      <c r="G228" s="411">
        <v>1488</v>
      </c>
      <c r="H228" s="413">
        <v>41.4</v>
      </c>
      <c r="I228" s="413">
        <v>20.7</v>
      </c>
      <c r="J228" s="413">
        <v>53.8</v>
      </c>
      <c r="K228" s="413">
        <v>26.9</v>
      </c>
      <c r="L228" s="413">
        <v>62.8</v>
      </c>
      <c r="M228" s="413">
        <v>31.4</v>
      </c>
      <c r="N228" s="413">
        <v>78</v>
      </c>
      <c r="O228" s="413">
        <v>39</v>
      </c>
      <c r="P228" s="413">
        <v>707.2</v>
      </c>
      <c r="Q228" s="413">
        <v>353.6</v>
      </c>
      <c r="R228" s="53" t="s">
        <v>210</v>
      </c>
      <c r="S228" s="53" t="s">
        <v>194</v>
      </c>
      <c r="T228" s="412">
        <v>92.3</v>
      </c>
      <c r="U228" s="412">
        <v>93.2</v>
      </c>
      <c r="V228" s="412">
        <v>93</v>
      </c>
      <c r="W228" s="412">
        <v>61.2</v>
      </c>
      <c r="X228" s="412">
        <v>78.099999999999994</v>
      </c>
      <c r="Y228" s="412">
        <v>83.8</v>
      </c>
      <c r="Z228" s="413">
        <v>105.91</v>
      </c>
      <c r="AA228" s="413">
        <v>217.65</v>
      </c>
      <c r="AB228" s="413">
        <v>375.42</v>
      </c>
      <c r="AC228" s="411">
        <v>206</v>
      </c>
      <c r="AD228" s="411">
        <v>354</v>
      </c>
    </row>
    <row r="229" spans="1:30" ht="13.5" customHeight="1" outlineLevel="1">
      <c r="A229" s="410" t="s">
        <v>1124</v>
      </c>
      <c r="B229" s="31" t="s">
        <v>1060</v>
      </c>
      <c r="C229" s="31">
        <v>50</v>
      </c>
      <c r="D229" s="31">
        <v>4</v>
      </c>
      <c r="E229" s="31" t="s">
        <v>336</v>
      </c>
      <c r="F229" s="53">
        <v>40</v>
      </c>
      <c r="G229" s="411">
        <v>1486</v>
      </c>
      <c r="H229" s="413">
        <v>41.2</v>
      </c>
      <c r="I229" s="413">
        <v>20.6</v>
      </c>
      <c r="J229" s="413">
        <v>61.8</v>
      </c>
      <c r="K229" s="413">
        <v>30.9</v>
      </c>
      <c r="L229" s="413">
        <v>80.599999999999994</v>
      </c>
      <c r="M229" s="413">
        <v>40.299999999999997</v>
      </c>
      <c r="N229" s="413">
        <v>101.8</v>
      </c>
      <c r="O229" s="413">
        <v>50.9</v>
      </c>
      <c r="P229" s="413">
        <v>1000.6</v>
      </c>
      <c r="Q229" s="413">
        <v>500.3</v>
      </c>
      <c r="R229" s="53" t="s">
        <v>210</v>
      </c>
      <c r="S229" s="53" t="s">
        <v>989</v>
      </c>
      <c r="T229" s="412">
        <v>93.5</v>
      </c>
      <c r="U229" s="412">
        <v>93.8</v>
      </c>
      <c r="V229" s="412">
        <v>93.5</v>
      </c>
      <c r="W229" s="412">
        <v>70.599999999999994</v>
      </c>
      <c r="X229" s="412">
        <v>80.900000000000006</v>
      </c>
      <c r="Y229" s="412">
        <v>85.7</v>
      </c>
      <c r="Z229" s="413">
        <v>141.46</v>
      </c>
      <c r="AA229" s="413">
        <v>369.22</v>
      </c>
      <c r="AB229" s="413">
        <v>642.41999999999996</v>
      </c>
      <c r="AC229" s="411">
        <v>261</v>
      </c>
      <c r="AD229" s="411">
        <v>454</v>
      </c>
    </row>
    <row r="230" spans="1:30" ht="13.5" customHeight="1" outlineLevel="1">
      <c r="A230" s="410" t="s">
        <v>1125</v>
      </c>
      <c r="B230" s="31" t="s">
        <v>1060</v>
      </c>
      <c r="C230" s="31">
        <v>60</v>
      </c>
      <c r="D230" s="31">
        <v>4</v>
      </c>
      <c r="E230" s="31" t="s">
        <v>340</v>
      </c>
      <c r="F230" s="53">
        <v>50</v>
      </c>
      <c r="G230" s="411">
        <v>1487</v>
      </c>
      <c r="H230" s="413">
        <v>55.8</v>
      </c>
      <c r="I230" s="413">
        <v>27.9</v>
      </c>
      <c r="J230" s="413">
        <v>80.8</v>
      </c>
      <c r="K230" s="413">
        <v>40.4</v>
      </c>
      <c r="L230" s="413">
        <v>104</v>
      </c>
      <c r="M230" s="413">
        <v>52</v>
      </c>
      <c r="N230" s="413">
        <v>130.6</v>
      </c>
      <c r="O230" s="413">
        <v>65.3</v>
      </c>
      <c r="P230" s="413">
        <v>1017.8</v>
      </c>
      <c r="Q230" s="413">
        <v>508.9</v>
      </c>
      <c r="R230" s="53" t="s">
        <v>213</v>
      </c>
      <c r="S230" s="53" t="s">
        <v>989</v>
      </c>
      <c r="T230" s="412">
        <v>93.7</v>
      </c>
      <c r="U230" s="412">
        <v>94.1</v>
      </c>
      <c r="V230" s="412">
        <v>93.9</v>
      </c>
      <c r="W230" s="412">
        <v>67.5</v>
      </c>
      <c r="X230" s="412">
        <v>78.3</v>
      </c>
      <c r="Y230" s="412">
        <v>83.4</v>
      </c>
      <c r="Z230" s="413">
        <v>176.65</v>
      </c>
      <c r="AA230" s="413">
        <v>462.6</v>
      </c>
      <c r="AB230" s="413">
        <v>586.95000000000005</v>
      </c>
      <c r="AC230" s="411">
        <v>262</v>
      </c>
      <c r="AD230" s="411">
        <v>332</v>
      </c>
    </row>
    <row r="231" spans="1:30" ht="13.5" customHeight="1" outlineLevel="1">
      <c r="A231" s="410" t="s">
        <v>1127</v>
      </c>
      <c r="B231" s="31" t="s">
        <v>1060</v>
      </c>
      <c r="C231" s="31">
        <v>75</v>
      </c>
      <c r="D231" s="31">
        <v>4</v>
      </c>
      <c r="E231" s="31" t="s">
        <v>343</v>
      </c>
      <c r="F231" s="53">
        <v>60</v>
      </c>
      <c r="G231" s="411">
        <v>1487</v>
      </c>
      <c r="H231" s="413">
        <v>61.6</v>
      </c>
      <c r="I231" s="413">
        <v>30.8</v>
      </c>
      <c r="J231" s="413">
        <v>93.8</v>
      </c>
      <c r="K231" s="413">
        <v>46.9</v>
      </c>
      <c r="L231" s="413">
        <v>128.44</v>
      </c>
      <c r="M231" s="413">
        <v>64.22</v>
      </c>
      <c r="N231" s="413">
        <v>156.4</v>
      </c>
      <c r="O231" s="413">
        <v>78.2</v>
      </c>
      <c r="P231" s="413">
        <v>1226</v>
      </c>
      <c r="Q231" s="413">
        <v>613</v>
      </c>
      <c r="R231" s="53" t="s">
        <v>213</v>
      </c>
      <c r="S231" s="53" t="s">
        <v>989</v>
      </c>
      <c r="T231" s="412">
        <v>93.8</v>
      </c>
      <c r="U231" s="412">
        <v>94.2</v>
      </c>
      <c r="V231" s="412">
        <v>94.2</v>
      </c>
      <c r="W231" s="412">
        <v>70.5</v>
      </c>
      <c r="X231" s="412">
        <v>77</v>
      </c>
      <c r="Y231" s="412">
        <v>84.2</v>
      </c>
      <c r="Z231" s="413">
        <v>213.15</v>
      </c>
      <c r="AA231" s="413">
        <v>542.85</v>
      </c>
      <c r="AB231" s="413">
        <v>699.95</v>
      </c>
      <c r="AC231" s="411">
        <v>261</v>
      </c>
      <c r="AD231" s="411">
        <v>161</v>
      </c>
    </row>
    <row r="232" spans="1:30" ht="13.5" customHeight="1" outlineLevel="1">
      <c r="A232" s="410" t="s">
        <v>1129</v>
      </c>
      <c r="B232" s="31" t="s">
        <v>1060</v>
      </c>
      <c r="C232" s="31">
        <v>40</v>
      </c>
      <c r="D232" s="31">
        <v>6</v>
      </c>
      <c r="E232" s="31" t="s">
        <v>340</v>
      </c>
      <c r="F232" s="53">
        <v>30</v>
      </c>
      <c r="G232" s="411">
        <v>990</v>
      </c>
      <c r="H232" s="413">
        <v>32.4</v>
      </c>
      <c r="I232" s="413">
        <v>16.2</v>
      </c>
      <c r="J232" s="413">
        <v>60</v>
      </c>
      <c r="K232" s="413">
        <v>30</v>
      </c>
      <c r="L232" s="413">
        <v>71</v>
      </c>
      <c r="M232" s="413">
        <v>35.5</v>
      </c>
      <c r="N232" s="413">
        <v>78.2</v>
      </c>
      <c r="O232" s="413">
        <v>39.1</v>
      </c>
      <c r="P232" s="413">
        <v>564</v>
      </c>
      <c r="Q232" s="413">
        <v>282</v>
      </c>
      <c r="R232" s="53" t="s">
        <v>222</v>
      </c>
      <c r="S232" s="53" t="s">
        <v>194</v>
      </c>
      <c r="T232" s="412">
        <v>91.808076514346453</v>
      </c>
      <c r="U232" s="412">
        <v>92.395961742826785</v>
      </c>
      <c r="V232" s="412">
        <v>92.2</v>
      </c>
      <c r="W232" s="412">
        <v>55.4</v>
      </c>
      <c r="X232" s="412">
        <v>68</v>
      </c>
      <c r="Y232" s="412">
        <v>83.5</v>
      </c>
      <c r="Z232" s="413">
        <v>215.8</v>
      </c>
      <c r="AA232" s="413">
        <v>584.81799999999998</v>
      </c>
      <c r="AB232" s="413">
        <v>599.92399999999998</v>
      </c>
      <c r="AC232" s="411">
        <v>271</v>
      </c>
      <c r="AD232" s="411">
        <v>278</v>
      </c>
    </row>
    <row r="233" spans="1:30" ht="13.5" customHeight="1" outlineLevel="1">
      <c r="A233" s="410" t="s">
        <v>1131</v>
      </c>
      <c r="B233" s="31" t="s">
        <v>1060</v>
      </c>
      <c r="C233" s="31">
        <v>50</v>
      </c>
      <c r="D233" s="31">
        <v>6</v>
      </c>
      <c r="E233" s="31" t="s">
        <v>343</v>
      </c>
      <c r="F233" s="53">
        <v>40</v>
      </c>
      <c r="G233" s="411">
        <v>989</v>
      </c>
      <c r="H233" s="413">
        <v>62</v>
      </c>
      <c r="I233" s="413">
        <v>31</v>
      </c>
      <c r="J233" s="413">
        <v>79.319999999999993</v>
      </c>
      <c r="K233" s="413">
        <v>39.659999999999997</v>
      </c>
      <c r="L233" s="413">
        <v>96.9</v>
      </c>
      <c r="M233" s="413">
        <v>48.45</v>
      </c>
      <c r="N233" s="413">
        <v>117.76</v>
      </c>
      <c r="O233" s="413">
        <v>58.88</v>
      </c>
      <c r="P233" s="413">
        <v>796</v>
      </c>
      <c r="Q233" s="413">
        <v>398</v>
      </c>
      <c r="R233" s="53" t="s">
        <v>213</v>
      </c>
      <c r="S233" s="53" t="s">
        <v>194</v>
      </c>
      <c r="T233" s="412">
        <v>92.9</v>
      </c>
      <c r="U233" s="412">
        <v>93.195546129374335</v>
      </c>
      <c r="V233" s="412">
        <v>92.9</v>
      </c>
      <c r="W233" s="412">
        <v>55.55</v>
      </c>
      <c r="X233" s="412">
        <v>68</v>
      </c>
      <c r="Y233" s="412">
        <v>74.8</v>
      </c>
      <c r="Z233" s="413">
        <v>288.60000000000002</v>
      </c>
      <c r="AA233" s="413">
        <v>620.49000000000012</v>
      </c>
      <c r="AB233" s="413">
        <v>712.8420000000001</v>
      </c>
      <c r="AC233" s="411">
        <v>215</v>
      </c>
      <c r="AD233" s="411">
        <v>247</v>
      </c>
    </row>
    <row r="234" spans="1:30" ht="13.5" customHeight="1" outlineLevel="1">
      <c r="A234" s="410" t="s">
        <v>1137</v>
      </c>
      <c r="B234" s="31" t="s">
        <v>1060</v>
      </c>
      <c r="C234" s="31">
        <v>60</v>
      </c>
      <c r="D234" s="31">
        <v>2</v>
      </c>
      <c r="E234" s="31" t="s">
        <v>354</v>
      </c>
      <c r="F234" s="53">
        <v>50</v>
      </c>
      <c r="G234" s="411">
        <v>2978.28</v>
      </c>
      <c r="H234" s="413">
        <v>40.840000000000003</v>
      </c>
      <c r="I234" s="413">
        <v>20.420000000000002</v>
      </c>
      <c r="J234" s="413">
        <v>69.760000000000005</v>
      </c>
      <c r="K234" s="413">
        <v>34.880000000000003</v>
      </c>
      <c r="L234" s="413">
        <v>95.1</v>
      </c>
      <c r="M234" s="413">
        <v>47.55</v>
      </c>
      <c r="N234" s="413">
        <v>120.9396</v>
      </c>
      <c r="O234" s="413">
        <v>60.469799999999999</v>
      </c>
      <c r="P234" s="413">
        <v>950.66</v>
      </c>
      <c r="Q234" s="413">
        <v>475.33</v>
      </c>
      <c r="R234" s="53" t="s">
        <v>222</v>
      </c>
      <c r="S234" s="53" t="s">
        <v>989</v>
      </c>
      <c r="T234" s="412">
        <v>93.356999999999999</v>
      </c>
      <c r="U234" s="412">
        <v>93.8</v>
      </c>
      <c r="V234" s="412">
        <v>93.7</v>
      </c>
      <c r="W234" s="412">
        <v>78.02</v>
      </c>
      <c r="X234" s="412">
        <v>85.44</v>
      </c>
      <c r="Y234" s="412">
        <v>89.69</v>
      </c>
      <c r="Z234" s="413">
        <v>88.127595570000011</v>
      </c>
      <c r="AA234" s="413">
        <v>154.20566672838601</v>
      </c>
      <c r="AB234" s="413">
        <v>300.66491780616906</v>
      </c>
      <c r="AC234" s="411">
        <v>174.98</v>
      </c>
      <c r="AD234" s="411">
        <v>341.17</v>
      </c>
    </row>
    <row r="235" spans="1:30" ht="13.5" customHeight="1" outlineLevel="1">
      <c r="A235" s="410" t="s">
        <v>1138</v>
      </c>
      <c r="B235" s="31" t="s">
        <v>1060</v>
      </c>
      <c r="C235" s="31">
        <v>75</v>
      </c>
      <c r="D235" s="31">
        <v>2</v>
      </c>
      <c r="E235" s="31" t="s">
        <v>356</v>
      </c>
      <c r="F235" s="53">
        <v>60</v>
      </c>
      <c r="G235" s="411">
        <v>2978</v>
      </c>
      <c r="H235" s="413">
        <v>50.6</v>
      </c>
      <c r="I235" s="413">
        <v>25.3</v>
      </c>
      <c r="J235" s="413">
        <v>86</v>
      </c>
      <c r="K235" s="413">
        <v>43</v>
      </c>
      <c r="L235" s="413">
        <v>116.1</v>
      </c>
      <c r="M235" s="413">
        <v>58.05</v>
      </c>
      <c r="N235" s="413">
        <v>146.6</v>
      </c>
      <c r="O235" s="413">
        <v>73.3</v>
      </c>
      <c r="P235" s="413">
        <v>1204</v>
      </c>
      <c r="Q235" s="413">
        <v>602</v>
      </c>
      <c r="R235" s="53" t="s">
        <v>213</v>
      </c>
      <c r="S235" s="53" t="s">
        <v>989</v>
      </c>
      <c r="T235" s="412">
        <v>93.842397568898662</v>
      </c>
      <c r="U235" s="412">
        <v>94.049250759719158</v>
      </c>
      <c r="V235" s="412">
        <v>94</v>
      </c>
      <c r="W235" s="412">
        <v>83</v>
      </c>
      <c r="X235" s="412">
        <v>89</v>
      </c>
      <c r="Y235" s="412">
        <v>90.5</v>
      </c>
      <c r="Z235" s="413">
        <v>106.6</v>
      </c>
      <c r="AA235" s="413">
        <v>198.27599999999998</v>
      </c>
      <c r="AB235" s="413">
        <v>410.41</v>
      </c>
      <c r="AC235" s="411">
        <v>186</v>
      </c>
      <c r="AD235" s="411">
        <v>385</v>
      </c>
    </row>
    <row r="236" spans="1:30" ht="13.5" customHeight="1" outlineLevel="1">
      <c r="A236" s="410" t="s">
        <v>1139</v>
      </c>
      <c r="B236" s="31" t="s">
        <v>1060</v>
      </c>
      <c r="C236" s="31">
        <v>60</v>
      </c>
      <c r="D236" s="31">
        <v>4</v>
      </c>
      <c r="E236" s="31" t="s">
        <v>354</v>
      </c>
      <c r="F236" s="53">
        <v>50</v>
      </c>
      <c r="G236" s="411">
        <v>1487</v>
      </c>
      <c r="H236" s="413">
        <v>55.8</v>
      </c>
      <c r="I236" s="413">
        <v>27.9</v>
      </c>
      <c r="J236" s="413">
        <v>80.8</v>
      </c>
      <c r="K236" s="413">
        <v>40.4</v>
      </c>
      <c r="L236" s="413">
        <v>104</v>
      </c>
      <c r="M236" s="413">
        <v>52</v>
      </c>
      <c r="N236" s="413">
        <v>130.6</v>
      </c>
      <c r="O236" s="413">
        <v>65.3</v>
      </c>
      <c r="P236" s="413">
        <v>1017.8</v>
      </c>
      <c r="Q236" s="413">
        <v>508.9</v>
      </c>
      <c r="R236" s="53" t="s">
        <v>213</v>
      </c>
      <c r="S236" s="53" t="s">
        <v>989</v>
      </c>
      <c r="T236" s="412">
        <v>93.7</v>
      </c>
      <c r="U236" s="412">
        <v>94.1</v>
      </c>
      <c r="V236" s="412">
        <v>93.9</v>
      </c>
      <c r="W236" s="412">
        <v>67.5</v>
      </c>
      <c r="X236" s="412">
        <v>78.3</v>
      </c>
      <c r="Y236" s="412">
        <v>83.4</v>
      </c>
      <c r="Z236" s="413">
        <v>176.65</v>
      </c>
      <c r="AA236" s="413">
        <v>462.6</v>
      </c>
      <c r="AB236" s="413">
        <v>586.95000000000005</v>
      </c>
      <c r="AC236" s="411">
        <v>262</v>
      </c>
      <c r="AD236" s="411">
        <v>332</v>
      </c>
    </row>
    <row r="237" spans="1:30" ht="13.5" customHeight="1" outlineLevel="1">
      <c r="A237" s="410" t="s">
        <v>1140</v>
      </c>
      <c r="B237" s="31" t="s">
        <v>1060</v>
      </c>
      <c r="C237" s="31">
        <v>75</v>
      </c>
      <c r="D237" s="31">
        <v>4</v>
      </c>
      <c r="E237" s="31" t="s">
        <v>356</v>
      </c>
      <c r="F237" s="53">
        <v>60</v>
      </c>
      <c r="G237" s="411">
        <v>1487</v>
      </c>
      <c r="H237" s="413">
        <v>61.6</v>
      </c>
      <c r="I237" s="413">
        <v>30.8</v>
      </c>
      <c r="J237" s="413">
        <v>93.8</v>
      </c>
      <c r="K237" s="413">
        <v>46.9</v>
      </c>
      <c r="L237" s="413">
        <v>128.44</v>
      </c>
      <c r="M237" s="413">
        <v>64.22</v>
      </c>
      <c r="N237" s="413">
        <v>156.4</v>
      </c>
      <c r="O237" s="413">
        <v>78.2</v>
      </c>
      <c r="P237" s="413">
        <v>1226</v>
      </c>
      <c r="Q237" s="413">
        <v>613</v>
      </c>
      <c r="R237" s="53" t="s">
        <v>213</v>
      </c>
      <c r="S237" s="53" t="s">
        <v>989</v>
      </c>
      <c r="T237" s="412">
        <v>93.8</v>
      </c>
      <c r="U237" s="412">
        <v>94.2</v>
      </c>
      <c r="V237" s="412">
        <v>94.2</v>
      </c>
      <c r="W237" s="412">
        <v>70.5</v>
      </c>
      <c r="X237" s="412">
        <v>77</v>
      </c>
      <c r="Y237" s="412">
        <v>84.2</v>
      </c>
      <c r="Z237" s="413">
        <v>213.15</v>
      </c>
      <c r="AA237" s="413">
        <v>542.85</v>
      </c>
      <c r="AB237" s="413">
        <v>699.95</v>
      </c>
      <c r="AC237" s="411">
        <v>261</v>
      </c>
      <c r="AD237" s="411">
        <v>161</v>
      </c>
    </row>
    <row r="238" spans="1:30" ht="13.5" customHeight="1" outlineLevel="1">
      <c r="A238" s="410" t="s">
        <v>1141</v>
      </c>
      <c r="B238" s="31" t="s">
        <v>1060</v>
      </c>
      <c r="C238" s="31">
        <v>100</v>
      </c>
      <c r="D238" s="31">
        <v>4</v>
      </c>
      <c r="E238" s="31" t="s">
        <v>360</v>
      </c>
      <c r="F238" s="53">
        <v>75</v>
      </c>
      <c r="G238" s="411">
        <v>1490</v>
      </c>
      <c r="H238" s="413">
        <v>72</v>
      </c>
      <c r="I238" s="413">
        <v>36</v>
      </c>
      <c r="J238" s="413">
        <v>111.6</v>
      </c>
      <c r="K238" s="413">
        <v>55.8</v>
      </c>
      <c r="L238" s="413">
        <v>147.30000000000001</v>
      </c>
      <c r="M238" s="413">
        <v>73.650000000000006</v>
      </c>
      <c r="N238" s="413">
        <v>192.6</v>
      </c>
      <c r="O238" s="413">
        <v>96.3</v>
      </c>
      <c r="P238" s="413">
        <v>1550</v>
      </c>
      <c r="Q238" s="413">
        <v>775</v>
      </c>
      <c r="R238" s="53" t="s">
        <v>213</v>
      </c>
      <c r="S238" s="53" t="s">
        <v>989</v>
      </c>
      <c r="T238" s="412">
        <v>94.7</v>
      </c>
      <c r="U238" s="412">
        <v>95</v>
      </c>
      <c r="V238" s="412">
        <v>94.6</v>
      </c>
      <c r="W238" s="412">
        <v>71.7</v>
      </c>
      <c r="X238" s="412">
        <v>81.2</v>
      </c>
      <c r="Y238" s="412">
        <v>84.5</v>
      </c>
      <c r="Z238" s="413">
        <v>260.04000000000002</v>
      </c>
      <c r="AA238" s="413">
        <v>809.53</v>
      </c>
      <c r="AB238" s="413">
        <v>878.58</v>
      </c>
      <c r="AC238" s="411">
        <v>247</v>
      </c>
      <c r="AD238" s="411">
        <v>332</v>
      </c>
    </row>
    <row r="239" spans="1:30" ht="13.5" customHeight="1" outlineLevel="1">
      <c r="A239" s="410" t="s">
        <v>1143</v>
      </c>
      <c r="B239" s="31" t="s">
        <v>1060</v>
      </c>
      <c r="C239" s="31">
        <v>60</v>
      </c>
      <c r="D239" s="31">
        <v>6</v>
      </c>
      <c r="E239" s="31" t="s">
        <v>363</v>
      </c>
      <c r="F239" s="53">
        <v>50</v>
      </c>
      <c r="G239" s="411">
        <v>990</v>
      </c>
      <c r="H239" s="413">
        <v>73.599999999999994</v>
      </c>
      <c r="I239" s="413">
        <v>36.799999999999997</v>
      </c>
      <c r="J239" s="413">
        <v>95.68</v>
      </c>
      <c r="K239" s="413">
        <v>47.84</v>
      </c>
      <c r="L239" s="413">
        <v>117.28</v>
      </c>
      <c r="M239" s="413">
        <v>58.64</v>
      </c>
      <c r="N239" s="413">
        <v>143</v>
      </c>
      <c r="O239" s="413">
        <v>71.5</v>
      </c>
      <c r="P239" s="413">
        <v>988.4</v>
      </c>
      <c r="Q239" s="413">
        <v>494.2</v>
      </c>
      <c r="R239" s="53" t="s">
        <v>213</v>
      </c>
      <c r="S239" s="53" t="s">
        <v>194</v>
      </c>
      <c r="T239" s="412">
        <v>92.852314136125656</v>
      </c>
      <c r="U239" s="412">
        <v>93.468460732984283</v>
      </c>
      <c r="V239" s="412">
        <v>93.4</v>
      </c>
      <c r="W239" s="412">
        <v>57.11</v>
      </c>
      <c r="X239" s="412">
        <v>69.400000000000006</v>
      </c>
      <c r="Y239" s="412">
        <v>76</v>
      </c>
      <c r="Z239" s="413">
        <v>359.8</v>
      </c>
      <c r="AA239" s="413">
        <v>1047.018</v>
      </c>
      <c r="AB239" s="413">
        <v>996.64600000000007</v>
      </c>
      <c r="AC239" s="411">
        <v>291</v>
      </c>
      <c r="AD239" s="411">
        <v>277</v>
      </c>
    </row>
    <row r="240" spans="1:30" ht="13.5" customHeight="1" outlineLevel="1">
      <c r="A240" s="410" t="s">
        <v>1145</v>
      </c>
      <c r="B240" s="31" t="s">
        <v>1060</v>
      </c>
      <c r="C240" s="31">
        <v>75</v>
      </c>
      <c r="D240" s="31">
        <v>6</v>
      </c>
      <c r="E240" s="31" t="s">
        <v>360</v>
      </c>
      <c r="F240" s="53">
        <v>60</v>
      </c>
      <c r="G240" s="411">
        <v>989</v>
      </c>
      <c r="H240" s="413">
        <v>89.8</v>
      </c>
      <c r="I240" s="413">
        <v>44.9</v>
      </c>
      <c r="J240" s="413">
        <v>115.6</v>
      </c>
      <c r="K240" s="413">
        <v>57.8</v>
      </c>
      <c r="L240" s="413">
        <v>141.19999999999999</v>
      </c>
      <c r="M240" s="413">
        <v>70.599999999999994</v>
      </c>
      <c r="N240" s="413">
        <v>171.66</v>
      </c>
      <c r="O240" s="413">
        <v>85.83</v>
      </c>
      <c r="P240" s="413">
        <v>1233</v>
      </c>
      <c r="Q240" s="413">
        <v>616.5</v>
      </c>
      <c r="R240" s="53" t="s">
        <v>213</v>
      </c>
      <c r="S240" s="53" t="s">
        <v>989</v>
      </c>
      <c r="T240" s="412">
        <v>92.891646501841137</v>
      </c>
      <c r="U240" s="412">
        <v>93.680284061020515</v>
      </c>
      <c r="V240" s="412">
        <v>93.7</v>
      </c>
      <c r="W240" s="412">
        <v>57.15</v>
      </c>
      <c r="X240" s="412">
        <v>70.599999999999994</v>
      </c>
      <c r="Y240" s="412">
        <v>76.349999999999994</v>
      </c>
      <c r="Z240" s="413">
        <v>432</v>
      </c>
      <c r="AA240" s="413">
        <v>1382.4</v>
      </c>
      <c r="AB240" s="413">
        <v>1360.8</v>
      </c>
      <c r="AC240" s="411">
        <v>320</v>
      </c>
      <c r="AD240" s="411">
        <v>315</v>
      </c>
    </row>
    <row r="241" spans="1:30" ht="13.5" customHeight="1" outlineLevel="1">
      <c r="A241" s="410" t="s">
        <v>1149</v>
      </c>
      <c r="B241" s="31" t="s">
        <v>1060</v>
      </c>
      <c r="C241" s="31">
        <v>100</v>
      </c>
      <c r="D241" s="31">
        <v>2</v>
      </c>
      <c r="E241" s="31" t="s">
        <v>375</v>
      </c>
      <c r="F241" s="53">
        <v>75</v>
      </c>
      <c r="G241" s="411">
        <v>2977.51</v>
      </c>
      <c r="H241" s="413">
        <v>45.04</v>
      </c>
      <c r="I241" s="413">
        <v>22.52</v>
      </c>
      <c r="J241" s="413">
        <v>96.13649370722014</v>
      </c>
      <c r="K241" s="413">
        <v>48.06824685361007</v>
      </c>
      <c r="L241" s="413">
        <v>134.82579686465004</v>
      </c>
      <c r="M241" s="413">
        <v>67.412898432325022</v>
      </c>
      <c r="N241" s="413">
        <v>176.47424817840584</v>
      </c>
      <c r="O241" s="413">
        <v>88.237124089202922</v>
      </c>
      <c r="P241" s="413">
        <v>1519.3</v>
      </c>
      <c r="Q241" s="413">
        <v>759.65</v>
      </c>
      <c r="R241" s="53" t="s">
        <v>213</v>
      </c>
      <c r="S241" s="53" t="s">
        <v>989</v>
      </c>
      <c r="T241" s="412">
        <v>93.918999999999997</v>
      </c>
      <c r="U241" s="412">
        <v>94.45</v>
      </c>
      <c r="V241" s="412">
        <v>94.3</v>
      </c>
      <c r="W241" s="412">
        <v>83.659000000000006</v>
      </c>
      <c r="X241" s="412">
        <v>88.99</v>
      </c>
      <c r="Y241" s="412">
        <v>90.792865687873828</v>
      </c>
      <c r="Z241" s="413">
        <v>129.98055126</v>
      </c>
      <c r="AA241" s="413">
        <v>249.69263897046</v>
      </c>
      <c r="AB241" s="413">
        <v>483.37167402568798</v>
      </c>
      <c r="AC241" s="411">
        <v>192.1</v>
      </c>
      <c r="AD241" s="411">
        <v>371.88</v>
      </c>
    </row>
    <row r="242" spans="1:30" ht="13.5" customHeight="1" outlineLevel="1">
      <c r="A242" s="410" t="s">
        <v>1151</v>
      </c>
      <c r="B242" s="31" t="s">
        <v>1060</v>
      </c>
      <c r="C242" s="31">
        <v>100</v>
      </c>
      <c r="D242" s="31">
        <v>4</v>
      </c>
      <c r="E242" s="31" t="s">
        <v>375</v>
      </c>
      <c r="F242" s="53">
        <v>75</v>
      </c>
      <c r="G242" s="411">
        <v>1490</v>
      </c>
      <c r="H242" s="413">
        <v>72</v>
      </c>
      <c r="I242" s="413">
        <v>36</v>
      </c>
      <c r="J242" s="413">
        <v>111.6</v>
      </c>
      <c r="K242" s="413">
        <v>55.8</v>
      </c>
      <c r="L242" s="413">
        <v>147.30000000000001</v>
      </c>
      <c r="M242" s="413">
        <v>73.650000000000006</v>
      </c>
      <c r="N242" s="413">
        <v>192.6</v>
      </c>
      <c r="O242" s="413">
        <v>96.3</v>
      </c>
      <c r="P242" s="413">
        <v>1550</v>
      </c>
      <c r="Q242" s="413">
        <v>775</v>
      </c>
      <c r="R242" s="53" t="s">
        <v>213</v>
      </c>
      <c r="S242" s="53" t="s">
        <v>989</v>
      </c>
      <c r="T242" s="412">
        <v>94.7</v>
      </c>
      <c r="U242" s="412">
        <v>95</v>
      </c>
      <c r="V242" s="412">
        <v>94.6</v>
      </c>
      <c r="W242" s="412">
        <v>71.7</v>
      </c>
      <c r="X242" s="412">
        <v>81.2</v>
      </c>
      <c r="Y242" s="412">
        <v>84.5</v>
      </c>
      <c r="Z242" s="413">
        <v>260.04000000000002</v>
      </c>
      <c r="AA242" s="413">
        <v>809.53</v>
      </c>
      <c r="AB242" s="413">
        <v>878.58</v>
      </c>
      <c r="AC242" s="411">
        <v>247</v>
      </c>
      <c r="AD242" s="411">
        <v>332</v>
      </c>
    </row>
    <row r="243" spans="1:30" ht="13.5" customHeight="1" outlineLevel="1">
      <c r="A243" s="410" t="s">
        <v>1152</v>
      </c>
      <c r="B243" s="31" t="s">
        <v>1060</v>
      </c>
      <c r="C243" s="31">
        <v>125</v>
      </c>
      <c r="D243" s="31">
        <v>4</v>
      </c>
      <c r="E243" s="31" t="s">
        <v>378</v>
      </c>
      <c r="F243" s="53">
        <v>100</v>
      </c>
      <c r="G243" s="411">
        <v>1491</v>
      </c>
      <c r="H243" s="413"/>
      <c r="I243" s="413">
        <v>58.3</v>
      </c>
      <c r="J243" s="413"/>
      <c r="K243" s="413">
        <v>82.7</v>
      </c>
      <c r="L243" s="413"/>
      <c r="M243" s="413">
        <v>105.7</v>
      </c>
      <c r="N243" s="413"/>
      <c r="O243" s="413">
        <v>132.1</v>
      </c>
      <c r="P243" s="413"/>
      <c r="Q243" s="413">
        <v>1005</v>
      </c>
      <c r="R243" s="53" t="s">
        <v>213</v>
      </c>
      <c r="S243" s="53" t="s">
        <v>989</v>
      </c>
      <c r="T243" s="412">
        <v>94.290750725839899</v>
      </c>
      <c r="U243" s="412">
        <v>94.940895893819985</v>
      </c>
      <c r="V243" s="412">
        <v>95</v>
      </c>
      <c r="W243" s="412">
        <v>65.5</v>
      </c>
      <c r="X243" s="412">
        <v>76.38</v>
      </c>
      <c r="Y243" s="412">
        <v>81.459999999999994</v>
      </c>
      <c r="Z243" s="413">
        <v>352.4</v>
      </c>
      <c r="AA243" s="413">
        <v>799.94799999999987</v>
      </c>
      <c r="AB243" s="413">
        <v>1191.1120000000001</v>
      </c>
      <c r="AC243" s="411">
        <v>227</v>
      </c>
      <c r="AD243" s="411">
        <v>338</v>
      </c>
    </row>
    <row r="244" spans="1:30" ht="13.5" customHeight="1" outlineLevel="1">
      <c r="A244" s="410" t="s">
        <v>1153</v>
      </c>
      <c r="B244" s="31" t="s">
        <v>1060</v>
      </c>
      <c r="C244" s="31">
        <v>150</v>
      </c>
      <c r="D244" s="31">
        <v>4</v>
      </c>
      <c r="E244" s="31" t="s">
        <v>383</v>
      </c>
      <c r="F244" s="53">
        <v>125</v>
      </c>
      <c r="G244" s="411">
        <v>1489</v>
      </c>
      <c r="H244" s="413"/>
      <c r="I244" s="413">
        <v>60.6</v>
      </c>
      <c r="J244" s="413"/>
      <c r="K244" s="413">
        <v>95.29</v>
      </c>
      <c r="L244" s="413"/>
      <c r="M244" s="413">
        <v>125.8</v>
      </c>
      <c r="N244" s="413"/>
      <c r="O244" s="413">
        <v>160.1</v>
      </c>
      <c r="P244" s="413"/>
      <c r="Q244" s="413">
        <v>1150</v>
      </c>
      <c r="R244" s="53" t="s">
        <v>222</v>
      </c>
      <c r="S244" s="53" t="s">
        <v>989</v>
      </c>
      <c r="T244" s="412">
        <v>94.645766590389016</v>
      </c>
      <c r="U244" s="412">
        <v>95.3</v>
      </c>
      <c r="V244" s="412">
        <v>95.3</v>
      </c>
      <c r="W244" s="412">
        <v>71.3</v>
      </c>
      <c r="X244" s="412">
        <v>80.459999999999994</v>
      </c>
      <c r="Y244" s="412">
        <v>84.26</v>
      </c>
      <c r="Z244" s="413">
        <v>441.16</v>
      </c>
      <c r="AA244" s="413">
        <v>908.78960000000006</v>
      </c>
      <c r="AB244" s="413">
        <v>1274.9524000000001</v>
      </c>
      <c r="AC244" s="411">
        <v>206</v>
      </c>
      <c r="AD244" s="411">
        <v>289</v>
      </c>
    </row>
    <row r="245" spans="1:30" ht="13.5" customHeight="1" outlineLevel="1">
      <c r="A245" s="410" t="s">
        <v>1155</v>
      </c>
      <c r="B245" s="31" t="s">
        <v>1060</v>
      </c>
      <c r="C245" s="31">
        <v>200</v>
      </c>
      <c r="D245" s="31">
        <v>4</v>
      </c>
      <c r="E245" s="31" t="s">
        <v>388</v>
      </c>
      <c r="F245" s="53">
        <v>150</v>
      </c>
      <c r="G245" s="411">
        <v>1491</v>
      </c>
      <c r="H245" s="413"/>
      <c r="I245" s="413">
        <v>93.15</v>
      </c>
      <c r="J245" s="413"/>
      <c r="K245" s="413">
        <v>127.97</v>
      </c>
      <c r="L245" s="413"/>
      <c r="M245" s="413">
        <v>161.1</v>
      </c>
      <c r="N245" s="413"/>
      <c r="O245" s="413">
        <v>199.4</v>
      </c>
      <c r="P245" s="413"/>
      <c r="Q245" s="413">
        <v>1697</v>
      </c>
      <c r="R245" s="53" t="s">
        <v>210</v>
      </c>
      <c r="S245" s="53" t="s">
        <v>989</v>
      </c>
      <c r="T245" s="412">
        <v>94.88718691782239</v>
      </c>
      <c r="U245" s="412">
        <v>95.480231836058778</v>
      </c>
      <c r="V245" s="412">
        <v>95.5</v>
      </c>
      <c r="W245" s="412">
        <v>63.35</v>
      </c>
      <c r="X245" s="412">
        <v>75</v>
      </c>
      <c r="Y245" s="412">
        <v>80.8</v>
      </c>
      <c r="Z245" s="413">
        <v>528.5</v>
      </c>
      <c r="AA245" s="413">
        <v>1622.4949999999999</v>
      </c>
      <c r="AB245" s="413">
        <v>2034.7249999999999</v>
      </c>
      <c r="AC245" s="411">
        <v>307</v>
      </c>
      <c r="AD245" s="411">
        <v>385</v>
      </c>
    </row>
    <row r="246" spans="1:30" ht="13.5" customHeight="1" outlineLevel="1">
      <c r="A246" s="410" t="s">
        <v>1157</v>
      </c>
      <c r="B246" s="31" t="s">
        <v>1060</v>
      </c>
      <c r="C246" s="31">
        <v>250</v>
      </c>
      <c r="D246" s="31">
        <v>4</v>
      </c>
      <c r="E246" s="31" t="s">
        <v>400</v>
      </c>
      <c r="F246" s="53">
        <v>200</v>
      </c>
      <c r="G246" s="411">
        <v>1495</v>
      </c>
      <c r="H246" s="413"/>
      <c r="I246" s="413">
        <v>97.3</v>
      </c>
      <c r="J246" s="413"/>
      <c r="K246" s="413">
        <v>130.65</v>
      </c>
      <c r="L246" s="413"/>
      <c r="M246" s="413">
        <v>162.71</v>
      </c>
      <c r="N246" s="413"/>
      <c r="O246" s="413">
        <v>210.2</v>
      </c>
      <c r="P246" s="413"/>
      <c r="Q246" s="413">
        <v>2214</v>
      </c>
      <c r="R246" s="53" t="s">
        <v>213</v>
      </c>
      <c r="S246" s="53" t="s">
        <v>989</v>
      </c>
      <c r="T246" s="412">
        <v>94.700558312655076</v>
      </c>
      <c r="U246" s="412">
        <v>95.621712158808933</v>
      </c>
      <c r="V246" s="412">
        <v>95.8</v>
      </c>
      <c r="W246" s="412">
        <v>62.31</v>
      </c>
      <c r="X246" s="412">
        <v>74.319999999999993</v>
      </c>
      <c r="Y246" s="412">
        <v>76.56</v>
      </c>
      <c r="Z246" s="413">
        <v>527.26</v>
      </c>
      <c r="AA246" s="413">
        <v>901.61459999999988</v>
      </c>
      <c r="AB246" s="413">
        <v>1297.0595999999998</v>
      </c>
      <c r="AC246" s="411">
        <v>171</v>
      </c>
      <c r="AD246" s="411">
        <v>246</v>
      </c>
    </row>
    <row r="247" spans="1:30" ht="13.5" customHeight="1" outlineLevel="1">
      <c r="A247" s="410" t="s">
        <v>1159</v>
      </c>
      <c r="B247" s="31" t="s">
        <v>1060</v>
      </c>
      <c r="C247" s="31">
        <v>100</v>
      </c>
      <c r="D247" s="31">
        <v>6</v>
      </c>
      <c r="E247" s="31" t="s">
        <v>378</v>
      </c>
      <c r="F247" s="53">
        <v>75</v>
      </c>
      <c r="G247" s="411">
        <v>993</v>
      </c>
      <c r="H247" s="413"/>
      <c r="I247" s="413">
        <v>51.12</v>
      </c>
      <c r="J247" s="413"/>
      <c r="K247" s="413">
        <v>62.53447856559383</v>
      </c>
      <c r="L247" s="413"/>
      <c r="M247" s="413">
        <v>81.353690230316616</v>
      </c>
      <c r="N247" s="413"/>
      <c r="O247" s="413">
        <v>102.52284830408033</v>
      </c>
      <c r="P247" s="413"/>
      <c r="Q247" s="413">
        <v>884.45254235580001</v>
      </c>
      <c r="R247" s="53" t="s">
        <v>213</v>
      </c>
      <c r="S247" s="53" t="s">
        <v>194</v>
      </c>
      <c r="T247" s="412">
        <v>92.983941517575246</v>
      </c>
      <c r="U247" s="412">
        <v>93.934171279730592</v>
      </c>
      <c r="V247" s="412">
        <v>94.1</v>
      </c>
      <c r="W247" s="412">
        <v>66.361529654224867</v>
      </c>
      <c r="X247" s="412">
        <v>75.739317609342791</v>
      </c>
      <c r="Y247" s="412">
        <v>80.022532631096851</v>
      </c>
      <c r="Z247" s="413">
        <v>396.58798346407383</v>
      </c>
      <c r="AA247" s="413">
        <v>993.38603979231266</v>
      </c>
      <c r="AB247" s="413">
        <v>1503.5512714716685</v>
      </c>
      <c r="AC247" s="411">
        <v>250.48314150000002</v>
      </c>
      <c r="AD247" s="411">
        <v>379.12174199999998</v>
      </c>
    </row>
    <row r="248" spans="1:30" ht="13.5" customHeight="1" outlineLevel="1">
      <c r="A248" s="410" t="s">
        <v>1161</v>
      </c>
      <c r="B248" s="31" t="s">
        <v>1060</v>
      </c>
      <c r="C248" s="31">
        <v>125</v>
      </c>
      <c r="D248" s="31">
        <v>6</v>
      </c>
      <c r="E248" s="31" t="s">
        <v>383</v>
      </c>
      <c r="F248" s="53">
        <v>100</v>
      </c>
      <c r="G248" s="411">
        <v>992</v>
      </c>
      <c r="H248" s="413"/>
      <c r="I248" s="413">
        <v>52.28</v>
      </c>
      <c r="J248" s="413"/>
      <c r="K248" s="413">
        <v>76.53431061806657</v>
      </c>
      <c r="L248" s="413"/>
      <c r="M248" s="413">
        <v>101.80007923930269</v>
      </c>
      <c r="N248" s="413"/>
      <c r="O248" s="413">
        <v>129.96</v>
      </c>
      <c r="P248" s="413"/>
      <c r="Q248" s="413">
        <v>995.08</v>
      </c>
      <c r="R248" s="53" t="s">
        <v>222</v>
      </c>
      <c r="S248" s="53" t="s">
        <v>194</v>
      </c>
      <c r="T248" s="412">
        <v>94.542504593639578</v>
      </c>
      <c r="U248" s="412">
        <v>94.827507985865722</v>
      </c>
      <c r="V248" s="412">
        <v>94.6</v>
      </c>
      <c r="W248" s="412">
        <v>70.472865123703116</v>
      </c>
      <c r="X248" s="412">
        <v>79.239824421388676</v>
      </c>
      <c r="Y248" s="412">
        <v>82.97</v>
      </c>
      <c r="Z248" s="413">
        <v>529.60639409999999</v>
      </c>
      <c r="AA248" s="413">
        <v>1285.6195216777501</v>
      </c>
      <c r="AB248" s="413">
        <v>1569.0648638000698</v>
      </c>
      <c r="AC248" s="411">
        <v>242.75</v>
      </c>
      <c r="AD248" s="411">
        <v>296.27</v>
      </c>
    </row>
    <row r="249" spans="1:30" ht="13.5" customHeight="1" outlineLevel="1">
      <c r="A249" s="410" t="s">
        <v>1163</v>
      </c>
      <c r="B249" s="31" t="s">
        <v>1060</v>
      </c>
      <c r="C249" s="31">
        <v>150</v>
      </c>
      <c r="D249" s="31">
        <v>6</v>
      </c>
      <c r="E249" s="31" t="s">
        <v>388</v>
      </c>
      <c r="F249" s="53">
        <v>125</v>
      </c>
      <c r="G249" s="411">
        <v>995</v>
      </c>
      <c r="H249" s="413"/>
      <c r="I249" s="413">
        <v>74.349999999999994</v>
      </c>
      <c r="J249" s="413"/>
      <c r="K249" s="413">
        <v>91.350547748265228</v>
      </c>
      <c r="L249" s="413"/>
      <c r="M249" s="413">
        <v>113.27676245865273</v>
      </c>
      <c r="N249" s="413"/>
      <c r="O249" s="413">
        <v>138.52000000000001</v>
      </c>
      <c r="P249" s="413"/>
      <c r="Q249" s="413">
        <v>1358.16</v>
      </c>
      <c r="R249" s="53" t="s">
        <v>213</v>
      </c>
      <c r="S249" s="53" t="s">
        <v>194</v>
      </c>
      <c r="T249" s="412">
        <v>93.670749145139553</v>
      </c>
      <c r="U249" s="412">
        <v>94.615625883390408</v>
      </c>
      <c r="V249" s="412">
        <v>94.9</v>
      </c>
      <c r="W249" s="412">
        <v>59.54512434933487</v>
      </c>
      <c r="X249" s="412">
        <v>71.306651243493349</v>
      </c>
      <c r="Y249" s="412">
        <v>74.247032967032951</v>
      </c>
      <c r="Z249" s="413">
        <v>527.99850894000008</v>
      </c>
      <c r="AA249" s="413">
        <v>1838.7548073835503</v>
      </c>
      <c r="AB249" s="413">
        <v>2358.9917382421322</v>
      </c>
      <c r="AC249" s="411">
        <v>348.25</v>
      </c>
      <c r="AD249" s="411">
        <v>446.78</v>
      </c>
    </row>
    <row r="250" spans="1:30" ht="13.5" customHeight="1" outlineLevel="1">
      <c r="A250" s="410" t="s">
        <v>1165</v>
      </c>
      <c r="B250" s="31" t="s">
        <v>1060</v>
      </c>
      <c r="C250" s="31">
        <v>200</v>
      </c>
      <c r="D250" s="31">
        <v>6</v>
      </c>
      <c r="E250" s="31" t="s">
        <v>400</v>
      </c>
      <c r="F250" s="53">
        <v>150</v>
      </c>
      <c r="G250" s="411">
        <v>992</v>
      </c>
      <c r="H250" s="413"/>
      <c r="I250" s="413">
        <v>106</v>
      </c>
      <c r="J250" s="413"/>
      <c r="K250" s="413">
        <v>138.9</v>
      </c>
      <c r="L250" s="413"/>
      <c r="M250" s="413">
        <v>170.7</v>
      </c>
      <c r="N250" s="413"/>
      <c r="O250" s="413">
        <v>208.6</v>
      </c>
      <c r="P250" s="413"/>
      <c r="Q250" s="413">
        <v>1528</v>
      </c>
      <c r="R250" s="53" t="s">
        <v>213</v>
      </c>
      <c r="S250" s="53" t="s">
        <v>194</v>
      </c>
      <c r="T250" s="412">
        <v>94.8</v>
      </c>
      <c r="U250" s="412">
        <v>95.3</v>
      </c>
      <c r="V250" s="412">
        <v>95.2</v>
      </c>
      <c r="W250" s="412">
        <v>58.8</v>
      </c>
      <c r="X250" s="412">
        <v>71.3</v>
      </c>
      <c r="Y250" s="412">
        <v>77.900000000000006</v>
      </c>
      <c r="Z250" s="413">
        <v>794.1</v>
      </c>
      <c r="AA250" s="413">
        <v>1126.0999999999999</v>
      </c>
      <c r="AB250" s="413">
        <v>692</v>
      </c>
      <c r="AC250" s="411">
        <v>241</v>
      </c>
      <c r="AD250" s="411">
        <v>371</v>
      </c>
    </row>
    <row r="251" spans="1:30" ht="13.5" customHeight="1" outlineLevel="1">
      <c r="A251" s="410" t="s">
        <v>1167</v>
      </c>
      <c r="B251" s="31" t="s">
        <v>1060</v>
      </c>
      <c r="C251" s="31">
        <v>250</v>
      </c>
      <c r="D251" s="31">
        <v>6</v>
      </c>
      <c r="E251" s="31" t="s">
        <v>400</v>
      </c>
      <c r="F251" s="53">
        <v>200</v>
      </c>
      <c r="G251" s="411">
        <v>990</v>
      </c>
      <c r="H251" s="413"/>
      <c r="I251" s="413">
        <v>108</v>
      </c>
      <c r="J251" s="413"/>
      <c r="K251" s="413">
        <v>159.4</v>
      </c>
      <c r="L251" s="413"/>
      <c r="M251" s="413">
        <v>207.8</v>
      </c>
      <c r="N251" s="413"/>
      <c r="O251" s="413">
        <v>262.8</v>
      </c>
      <c r="P251" s="413"/>
      <c r="Q251" s="413">
        <v>1799</v>
      </c>
      <c r="R251" s="53" t="s">
        <v>222</v>
      </c>
      <c r="S251" s="53" t="s">
        <v>194</v>
      </c>
      <c r="T251" s="412">
        <v>95.6</v>
      </c>
      <c r="U251" s="412">
        <v>95.8</v>
      </c>
      <c r="V251" s="412">
        <v>95.5</v>
      </c>
      <c r="W251" s="412">
        <v>68</v>
      </c>
      <c r="X251" s="412">
        <v>78</v>
      </c>
      <c r="Y251" s="412">
        <v>82.6</v>
      </c>
      <c r="Z251" s="413">
        <v>1060.5</v>
      </c>
      <c r="AA251" s="413">
        <v>1600</v>
      </c>
      <c r="AB251" s="413">
        <v>2365.8000000000002</v>
      </c>
      <c r="AC251" s="411">
        <v>151</v>
      </c>
      <c r="AD251" s="411">
        <v>223</v>
      </c>
    </row>
    <row r="252" spans="1:30" ht="13.5" customHeight="1" outlineLevel="1">
      <c r="A252" s="410" t="s">
        <v>1173</v>
      </c>
      <c r="B252" s="31" t="s">
        <v>1060</v>
      </c>
      <c r="C252" s="31">
        <v>125</v>
      </c>
      <c r="D252" s="31">
        <v>2</v>
      </c>
      <c r="E252" s="31" t="s">
        <v>409</v>
      </c>
      <c r="F252" s="53">
        <v>100</v>
      </c>
      <c r="G252" s="411">
        <v>2980</v>
      </c>
      <c r="H252" s="413"/>
      <c r="I252" s="413">
        <v>37.369999999999997</v>
      </c>
      <c r="J252" s="413"/>
      <c r="K252" s="413">
        <v>68.61</v>
      </c>
      <c r="L252" s="413"/>
      <c r="M252" s="413">
        <v>94.18</v>
      </c>
      <c r="N252" s="413"/>
      <c r="O252" s="413">
        <v>122.26</v>
      </c>
      <c r="P252" s="413"/>
      <c r="Q252" s="413">
        <v>952</v>
      </c>
      <c r="R252" s="53" t="s">
        <v>222</v>
      </c>
      <c r="S252" s="53" t="s">
        <v>989</v>
      </c>
      <c r="T252" s="412">
        <v>94.275867097177368</v>
      </c>
      <c r="U252" s="412">
        <v>94.798635558795951</v>
      </c>
      <c r="V252" s="412">
        <v>94.7</v>
      </c>
      <c r="W252" s="412">
        <v>79.13</v>
      </c>
      <c r="X252" s="412">
        <v>85.98</v>
      </c>
      <c r="Y252" s="412">
        <v>88.41</v>
      </c>
      <c r="Z252" s="413">
        <v>176.27731800000001</v>
      </c>
      <c r="AA252" s="413">
        <v>373.94393400000001</v>
      </c>
      <c r="AB252" s="413">
        <v>713.22245400000008</v>
      </c>
      <c r="AC252" s="411">
        <v>212.13389121338912</v>
      </c>
      <c r="AD252" s="411">
        <v>404.6025104602511</v>
      </c>
    </row>
    <row r="253" spans="1:30" ht="13.5" customHeight="1" outlineLevel="1">
      <c r="A253" s="410" t="s">
        <v>1175</v>
      </c>
      <c r="B253" s="31" t="s">
        <v>1060</v>
      </c>
      <c r="C253" s="31">
        <v>150</v>
      </c>
      <c r="D253" s="31">
        <v>2</v>
      </c>
      <c r="E253" s="31" t="s">
        <v>411</v>
      </c>
      <c r="F253" s="53">
        <v>125</v>
      </c>
      <c r="G253" s="411">
        <v>2985</v>
      </c>
      <c r="H253" s="413"/>
      <c r="I253" s="413">
        <v>45.34</v>
      </c>
      <c r="J253" s="413"/>
      <c r="K253" s="413">
        <v>85.77</v>
      </c>
      <c r="L253" s="413"/>
      <c r="M253" s="413">
        <v>118.38</v>
      </c>
      <c r="N253" s="413"/>
      <c r="O253" s="413">
        <v>154.28</v>
      </c>
      <c r="P253" s="413"/>
      <c r="Q253" s="413">
        <v>1108.8</v>
      </c>
      <c r="R253" s="53" t="s">
        <v>222</v>
      </c>
      <c r="S253" s="53" t="s">
        <v>989</v>
      </c>
      <c r="T253" s="412">
        <v>94.285937989351694</v>
      </c>
      <c r="U253" s="412">
        <v>94.99008247207432</v>
      </c>
      <c r="V253" s="412">
        <v>95</v>
      </c>
      <c r="W253" s="412">
        <v>79.5</v>
      </c>
      <c r="X253" s="412">
        <v>85.8</v>
      </c>
      <c r="Y253" s="412">
        <v>87.8</v>
      </c>
      <c r="Z253" s="413">
        <v>220.00736898000002</v>
      </c>
      <c r="AA253" s="413">
        <v>403.446414</v>
      </c>
      <c r="AB253" s="413">
        <v>835.65774600000009</v>
      </c>
      <c r="AC253" s="411">
        <v>183.37859130376478</v>
      </c>
      <c r="AD253" s="411">
        <v>379.83170739884002</v>
      </c>
    </row>
    <row r="254" spans="1:30" ht="13.5" customHeight="1" outlineLevel="1">
      <c r="A254" s="410" t="s">
        <v>1177</v>
      </c>
      <c r="B254" s="31" t="s">
        <v>1060</v>
      </c>
      <c r="C254" s="31">
        <v>200</v>
      </c>
      <c r="D254" s="31">
        <v>2</v>
      </c>
      <c r="E254" s="31" t="s">
        <v>413</v>
      </c>
      <c r="F254" s="53">
        <v>150</v>
      </c>
      <c r="G254" s="411">
        <v>2983</v>
      </c>
      <c r="H254" s="413"/>
      <c r="I254" s="413">
        <v>48</v>
      </c>
      <c r="J254" s="413"/>
      <c r="K254" s="413">
        <v>98.05</v>
      </c>
      <c r="L254" s="413"/>
      <c r="M254" s="413">
        <v>136.96</v>
      </c>
      <c r="N254" s="413"/>
      <c r="O254" s="413">
        <v>179</v>
      </c>
      <c r="P254" s="413"/>
      <c r="Q254" s="413">
        <v>1564</v>
      </c>
      <c r="R254" s="53" t="s">
        <v>213</v>
      </c>
      <c r="S254" s="53" t="s">
        <v>989</v>
      </c>
      <c r="T254" s="412">
        <v>95.002796478508557</v>
      </c>
      <c r="U254" s="412">
        <v>95.347902641118594</v>
      </c>
      <c r="V254" s="412">
        <v>95.2</v>
      </c>
      <c r="W254" s="412">
        <v>82.4</v>
      </c>
      <c r="X254" s="412">
        <v>88.15</v>
      </c>
      <c r="Y254" s="412">
        <v>90.05</v>
      </c>
      <c r="Z254" s="413">
        <v>264.14307905999999</v>
      </c>
      <c r="AA254" s="413">
        <v>759.68886000000009</v>
      </c>
      <c r="AB254" s="413">
        <v>1143.958662</v>
      </c>
      <c r="AC254" s="411">
        <v>287.60505961522358</v>
      </c>
      <c r="AD254" s="411">
        <v>433.08295870214732</v>
      </c>
    </row>
    <row r="255" spans="1:30" ht="13.5" customHeight="1" outlineLevel="1">
      <c r="A255" s="410" t="s">
        <v>1179</v>
      </c>
      <c r="B255" s="31" t="s">
        <v>1060</v>
      </c>
      <c r="C255" s="31">
        <v>250</v>
      </c>
      <c r="D255" s="31">
        <v>2</v>
      </c>
      <c r="E255" s="31" t="s">
        <v>421</v>
      </c>
      <c r="F255" s="53">
        <v>200</v>
      </c>
      <c r="G255" s="411">
        <v>2978</v>
      </c>
      <c r="H255" s="413"/>
      <c r="I255" s="413">
        <v>58.84</v>
      </c>
      <c r="J255" s="413"/>
      <c r="K255" s="413">
        <v>127.94</v>
      </c>
      <c r="L255" s="413"/>
      <c r="M255" s="413">
        <v>179.6</v>
      </c>
      <c r="N255" s="413"/>
      <c r="O255" s="413">
        <v>234.7</v>
      </c>
      <c r="P255" s="413"/>
      <c r="Q255" s="413">
        <v>1860</v>
      </c>
      <c r="R255" s="53" t="s">
        <v>222</v>
      </c>
      <c r="S255" s="53" t="s">
        <v>989</v>
      </c>
      <c r="T255" s="412">
        <v>94.86333333333333</v>
      </c>
      <c r="U255" s="412">
        <v>95.490052083333339</v>
      </c>
      <c r="V255" s="412">
        <v>95.5</v>
      </c>
      <c r="W255" s="412">
        <v>85.06</v>
      </c>
      <c r="X255" s="412">
        <v>90.29</v>
      </c>
      <c r="Y255" s="412">
        <v>92.12</v>
      </c>
      <c r="Z255" s="413">
        <v>352.75377774000003</v>
      </c>
      <c r="AA255" s="413">
        <v>362.88050400000003</v>
      </c>
      <c r="AB255" s="413">
        <v>1332.7745340000001</v>
      </c>
      <c r="AC255" s="411">
        <v>102.87076337633553</v>
      </c>
      <c r="AD255" s="411">
        <v>377.82005979885832</v>
      </c>
    </row>
    <row r="256" spans="1:30" ht="13.5" customHeight="1" outlineLevel="1">
      <c r="A256" s="410" t="s">
        <v>1183</v>
      </c>
      <c r="B256" s="31" t="s">
        <v>1060</v>
      </c>
      <c r="C256" s="31">
        <v>125</v>
      </c>
      <c r="D256" s="31">
        <v>4</v>
      </c>
      <c r="E256" s="31" t="s">
        <v>409</v>
      </c>
      <c r="F256" s="53">
        <v>100</v>
      </c>
      <c r="G256" s="411">
        <v>1491</v>
      </c>
      <c r="H256" s="413"/>
      <c r="I256" s="413">
        <v>58.3</v>
      </c>
      <c r="J256" s="413"/>
      <c r="K256" s="413">
        <v>82.7</v>
      </c>
      <c r="L256" s="413"/>
      <c r="M256" s="413">
        <v>105.7</v>
      </c>
      <c r="N256" s="413"/>
      <c r="O256" s="413">
        <v>132.1</v>
      </c>
      <c r="P256" s="413"/>
      <c r="Q256" s="413">
        <v>1005</v>
      </c>
      <c r="R256" s="53" t="s">
        <v>213</v>
      </c>
      <c r="S256" s="53" t="s">
        <v>989</v>
      </c>
      <c r="T256" s="412">
        <v>94.290750725839899</v>
      </c>
      <c r="U256" s="412">
        <v>94.940895893819985</v>
      </c>
      <c r="V256" s="412">
        <v>95</v>
      </c>
      <c r="W256" s="412">
        <v>65.5</v>
      </c>
      <c r="X256" s="412">
        <v>76.38</v>
      </c>
      <c r="Y256" s="412">
        <v>81.459999999999994</v>
      </c>
      <c r="Z256" s="413">
        <v>352.4</v>
      </c>
      <c r="AA256" s="413">
        <v>799.94799999999987</v>
      </c>
      <c r="AB256" s="413">
        <v>1191.1120000000001</v>
      </c>
      <c r="AC256" s="411">
        <v>227</v>
      </c>
      <c r="AD256" s="411">
        <v>338</v>
      </c>
    </row>
    <row r="257" spans="1:30" ht="13.5" customHeight="1" outlineLevel="1">
      <c r="A257" s="410" t="s">
        <v>1184</v>
      </c>
      <c r="B257" s="31" t="s">
        <v>1060</v>
      </c>
      <c r="C257" s="31">
        <v>150</v>
      </c>
      <c r="D257" s="31">
        <v>4</v>
      </c>
      <c r="E257" s="31" t="s">
        <v>411</v>
      </c>
      <c r="F257" s="53">
        <v>125</v>
      </c>
      <c r="G257" s="411">
        <v>1489</v>
      </c>
      <c r="H257" s="413"/>
      <c r="I257" s="413">
        <v>60.6</v>
      </c>
      <c r="J257" s="413"/>
      <c r="K257" s="413">
        <v>95.29</v>
      </c>
      <c r="L257" s="413"/>
      <c r="M257" s="413">
        <v>125.8</v>
      </c>
      <c r="N257" s="413"/>
      <c r="O257" s="413">
        <v>160.1</v>
      </c>
      <c r="P257" s="413"/>
      <c r="Q257" s="413">
        <v>1150</v>
      </c>
      <c r="R257" s="53" t="s">
        <v>222</v>
      </c>
      <c r="S257" s="53" t="s">
        <v>989</v>
      </c>
      <c r="T257" s="412">
        <v>94.645766590389016</v>
      </c>
      <c r="U257" s="412">
        <v>95.3</v>
      </c>
      <c r="V257" s="412">
        <v>95.3</v>
      </c>
      <c r="W257" s="412">
        <v>71.3</v>
      </c>
      <c r="X257" s="412">
        <v>80.459999999999994</v>
      </c>
      <c r="Y257" s="412">
        <v>84.26</v>
      </c>
      <c r="Z257" s="413">
        <v>441.16</v>
      </c>
      <c r="AA257" s="413">
        <v>908.78960000000006</v>
      </c>
      <c r="AB257" s="413">
        <v>1274.9524000000001</v>
      </c>
      <c r="AC257" s="411">
        <v>206</v>
      </c>
      <c r="AD257" s="411">
        <v>289</v>
      </c>
    </row>
    <row r="258" spans="1:30" ht="13.5" customHeight="1" outlineLevel="1">
      <c r="A258" s="410" t="s">
        <v>1185</v>
      </c>
      <c r="B258" s="31" t="s">
        <v>1060</v>
      </c>
      <c r="C258" s="31">
        <v>200</v>
      </c>
      <c r="D258" s="31">
        <v>4</v>
      </c>
      <c r="E258" s="31" t="s">
        <v>413</v>
      </c>
      <c r="F258" s="53">
        <v>150</v>
      </c>
      <c r="G258" s="411">
        <v>1491</v>
      </c>
      <c r="H258" s="413"/>
      <c r="I258" s="413">
        <v>93.15</v>
      </c>
      <c r="J258" s="413"/>
      <c r="K258" s="413">
        <v>127.97</v>
      </c>
      <c r="L258" s="413"/>
      <c r="M258" s="413">
        <v>161.1</v>
      </c>
      <c r="N258" s="413"/>
      <c r="O258" s="413">
        <v>199.4</v>
      </c>
      <c r="P258" s="413"/>
      <c r="Q258" s="413">
        <v>1697</v>
      </c>
      <c r="R258" s="53" t="s">
        <v>210</v>
      </c>
      <c r="S258" s="53" t="s">
        <v>989</v>
      </c>
      <c r="T258" s="412">
        <v>94.88718691782239</v>
      </c>
      <c r="U258" s="412">
        <v>95.480231836058778</v>
      </c>
      <c r="V258" s="412">
        <v>95.5</v>
      </c>
      <c r="W258" s="412">
        <v>63.35</v>
      </c>
      <c r="X258" s="412">
        <v>75</v>
      </c>
      <c r="Y258" s="412">
        <v>80.8</v>
      </c>
      <c r="Z258" s="413">
        <v>528.5</v>
      </c>
      <c r="AA258" s="413">
        <v>1622.4949999999999</v>
      </c>
      <c r="AB258" s="413">
        <v>2034.7249999999999</v>
      </c>
      <c r="AC258" s="411">
        <v>307</v>
      </c>
      <c r="AD258" s="411">
        <v>385</v>
      </c>
    </row>
    <row r="259" spans="1:30" ht="13.5" customHeight="1" outlineLevel="1">
      <c r="A259" s="410" t="s">
        <v>1186</v>
      </c>
      <c r="B259" s="31" t="s">
        <v>1060</v>
      </c>
      <c r="C259" s="31">
        <v>250</v>
      </c>
      <c r="D259" s="31">
        <v>4</v>
      </c>
      <c r="E259" s="31" t="s">
        <v>421</v>
      </c>
      <c r="F259" s="53">
        <v>200</v>
      </c>
      <c r="G259" s="411">
        <v>1495</v>
      </c>
      <c r="H259" s="413"/>
      <c r="I259" s="413">
        <v>97.3</v>
      </c>
      <c r="J259" s="413"/>
      <c r="K259" s="413">
        <v>130.65</v>
      </c>
      <c r="L259" s="413"/>
      <c r="M259" s="413">
        <v>162.71</v>
      </c>
      <c r="N259" s="413"/>
      <c r="O259" s="413">
        <v>210.2</v>
      </c>
      <c r="P259" s="413"/>
      <c r="Q259" s="413">
        <v>2214</v>
      </c>
      <c r="R259" s="53" t="s">
        <v>213</v>
      </c>
      <c r="S259" s="53" t="s">
        <v>989</v>
      </c>
      <c r="T259" s="412">
        <v>94.700558312655076</v>
      </c>
      <c r="U259" s="412">
        <v>95.621712158808933</v>
      </c>
      <c r="V259" s="412">
        <v>95.8</v>
      </c>
      <c r="W259" s="412">
        <v>62.31</v>
      </c>
      <c r="X259" s="412">
        <v>74.319999999999993</v>
      </c>
      <c r="Y259" s="412">
        <v>76.56</v>
      </c>
      <c r="Z259" s="413">
        <v>527.26</v>
      </c>
      <c r="AA259" s="413">
        <v>901.61459999999988</v>
      </c>
      <c r="AB259" s="413">
        <v>1297.0595999999998</v>
      </c>
      <c r="AC259" s="411">
        <v>171</v>
      </c>
      <c r="AD259" s="411">
        <v>246</v>
      </c>
    </row>
    <row r="260" spans="1:30" ht="13.5" customHeight="1" outlineLevel="1">
      <c r="A260" s="410" t="s">
        <v>1187</v>
      </c>
      <c r="B260" s="31" t="s">
        <v>1060</v>
      </c>
      <c r="C260" s="31">
        <v>100</v>
      </c>
      <c r="D260" s="31">
        <v>6</v>
      </c>
      <c r="E260" s="31" t="s">
        <v>409</v>
      </c>
      <c r="F260" s="53">
        <v>75</v>
      </c>
      <c r="G260" s="411">
        <v>993</v>
      </c>
      <c r="H260" s="413"/>
      <c r="I260" s="413">
        <v>51.12</v>
      </c>
      <c r="J260" s="413"/>
      <c r="K260" s="413">
        <v>62.53447856559383</v>
      </c>
      <c r="L260" s="413"/>
      <c r="M260" s="413">
        <v>81.353690230316616</v>
      </c>
      <c r="N260" s="413"/>
      <c r="O260" s="413">
        <v>102.52284830408033</v>
      </c>
      <c r="P260" s="413"/>
      <c r="Q260" s="413">
        <v>884.45254235580001</v>
      </c>
      <c r="R260" s="53" t="s">
        <v>213</v>
      </c>
      <c r="S260" s="53" t="s">
        <v>194</v>
      </c>
      <c r="T260" s="412">
        <v>92.983941517575246</v>
      </c>
      <c r="U260" s="412">
        <v>93.934171279730592</v>
      </c>
      <c r="V260" s="412">
        <v>94.1</v>
      </c>
      <c r="W260" s="412">
        <v>66.361529654224867</v>
      </c>
      <c r="X260" s="412">
        <v>75.739317609342791</v>
      </c>
      <c r="Y260" s="412">
        <v>80.022532631096851</v>
      </c>
      <c r="Z260" s="413">
        <v>396.58798346407383</v>
      </c>
      <c r="AA260" s="413">
        <v>993.38603979231266</v>
      </c>
      <c r="AB260" s="413">
        <v>1503.5512714716685</v>
      </c>
      <c r="AC260" s="411">
        <v>250.48314150000002</v>
      </c>
      <c r="AD260" s="411">
        <v>379.12174199999998</v>
      </c>
    </row>
    <row r="261" spans="1:30" ht="13.5" customHeight="1" outlineLevel="1">
      <c r="A261" s="410" t="s">
        <v>1188</v>
      </c>
      <c r="B261" s="31" t="s">
        <v>1060</v>
      </c>
      <c r="C261" s="31">
        <v>125</v>
      </c>
      <c r="D261" s="31">
        <v>6</v>
      </c>
      <c r="E261" s="31" t="s">
        <v>411</v>
      </c>
      <c r="F261" s="53">
        <v>100</v>
      </c>
      <c r="G261" s="411">
        <v>992</v>
      </c>
      <c r="H261" s="413"/>
      <c r="I261" s="413">
        <v>52.28</v>
      </c>
      <c r="J261" s="413"/>
      <c r="K261" s="413">
        <v>76.53431061806657</v>
      </c>
      <c r="L261" s="413"/>
      <c r="M261" s="413">
        <v>101.80007923930269</v>
      </c>
      <c r="N261" s="413"/>
      <c r="O261" s="413">
        <v>129.96</v>
      </c>
      <c r="P261" s="413"/>
      <c r="Q261" s="413">
        <v>995.08</v>
      </c>
      <c r="R261" s="53" t="s">
        <v>222</v>
      </c>
      <c r="S261" s="53" t="s">
        <v>194</v>
      </c>
      <c r="T261" s="412">
        <v>94.542504593639578</v>
      </c>
      <c r="U261" s="412">
        <v>94.827507985865722</v>
      </c>
      <c r="V261" s="412">
        <v>94.6</v>
      </c>
      <c r="W261" s="412">
        <v>70.472865123703116</v>
      </c>
      <c r="X261" s="412">
        <v>79.239824421388676</v>
      </c>
      <c r="Y261" s="412">
        <v>82.97</v>
      </c>
      <c r="Z261" s="413">
        <v>529.60639409999999</v>
      </c>
      <c r="AA261" s="413">
        <v>1285.6195216777501</v>
      </c>
      <c r="AB261" s="413">
        <v>1569.0648638000698</v>
      </c>
      <c r="AC261" s="411">
        <v>242.75</v>
      </c>
      <c r="AD261" s="411">
        <v>296.27</v>
      </c>
    </row>
    <row r="262" spans="1:30" ht="13.5" customHeight="1" outlineLevel="1">
      <c r="A262" s="410" t="s">
        <v>1189</v>
      </c>
      <c r="B262" s="31" t="s">
        <v>1060</v>
      </c>
      <c r="C262" s="31">
        <v>150</v>
      </c>
      <c r="D262" s="31">
        <v>6</v>
      </c>
      <c r="E262" s="31" t="s">
        <v>413</v>
      </c>
      <c r="F262" s="53">
        <v>125</v>
      </c>
      <c r="G262" s="411">
        <v>995</v>
      </c>
      <c r="H262" s="413"/>
      <c r="I262" s="413">
        <v>74.349999999999994</v>
      </c>
      <c r="J262" s="413"/>
      <c r="K262" s="413">
        <v>91.350547748265228</v>
      </c>
      <c r="L262" s="413"/>
      <c r="M262" s="413">
        <v>113.27676245865273</v>
      </c>
      <c r="N262" s="413"/>
      <c r="O262" s="413">
        <v>138.52000000000001</v>
      </c>
      <c r="P262" s="413"/>
      <c r="Q262" s="413">
        <v>1358.16</v>
      </c>
      <c r="R262" s="53" t="s">
        <v>213</v>
      </c>
      <c r="S262" s="53" t="s">
        <v>194</v>
      </c>
      <c r="T262" s="412">
        <v>93.670749145139553</v>
      </c>
      <c r="U262" s="412">
        <v>94.615625883390408</v>
      </c>
      <c r="V262" s="412">
        <v>94.9</v>
      </c>
      <c r="W262" s="412">
        <v>59.54512434933487</v>
      </c>
      <c r="X262" s="412">
        <v>71.306651243493349</v>
      </c>
      <c r="Y262" s="412">
        <v>74.247032967032951</v>
      </c>
      <c r="Z262" s="413">
        <v>527.99850894000008</v>
      </c>
      <c r="AA262" s="413">
        <v>1838.7548073835503</v>
      </c>
      <c r="AB262" s="413">
        <v>2358.9917382421322</v>
      </c>
      <c r="AC262" s="411">
        <v>348.25</v>
      </c>
      <c r="AD262" s="411">
        <v>446.78</v>
      </c>
    </row>
    <row r="263" spans="1:30" ht="13.5" customHeight="1" outlineLevel="1">
      <c r="A263" s="410" t="s">
        <v>1190</v>
      </c>
      <c r="B263" s="31" t="s">
        <v>1060</v>
      </c>
      <c r="C263" s="31">
        <v>200</v>
      </c>
      <c r="D263" s="31">
        <v>6</v>
      </c>
      <c r="E263" s="31" t="s">
        <v>421</v>
      </c>
      <c r="F263" s="53">
        <v>150</v>
      </c>
      <c r="G263" s="411">
        <v>992</v>
      </c>
      <c r="H263" s="413"/>
      <c r="I263" s="413">
        <v>106</v>
      </c>
      <c r="J263" s="413"/>
      <c r="K263" s="413">
        <v>138.9</v>
      </c>
      <c r="L263" s="413"/>
      <c r="M263" s="413">
        <v>170.7</v>
      </c>
      <c r="N263" s="413"/>
      <c r="O263" s="413">
        <v>208.6</v>
      </c>
      <c r="P263" s="413"/>
      <c r="Q263" s="413">
        <v>1528</v>
      </c>
      <c r="R263" s="53" t="s">
        <v>213</v>
      </c>
      <c r="S263" s="53" t="s">
        <v>194</v>
      </c>
      <c r="T263" s="412">
        <v>94.8</v>
      </c>
      <c r="U263" s="412">
        <v>95.3</v>
      </c>
      <c r="V263" s="412">
        <v>95.2</v>
      </c>
      <c r="W263" s="412">
        <v>58.8</v>
      </c>
      <c r="X263" s="412">
        <v>71.3</v>
      </c>
      <c r="Y263" s="412">
        <v>77.900000000000006</v>
      </c>
      <c r="Z263" s="413">
        <v>794.1</v>
      </c>
      <c r="AA263" s="413">
        <v>1126.0999999999999</v>
      </c>
      <c r="AB263" s="413">
        <v>692</v>
      </c>
      <c r="AC263" s="411">
        <v>241</v>
      </c>
      <c r="AD263" s="411">
        <v>371</v>
      </c>
    </row>
    <row r="264" spans="1:30" ht="13.5" customHeight="1" outlineLevel="1">
      <c r="A264" s="410" t="s">
        <v>1191</v>
      </c>
      <c r="B264" s="31" t="s">
        <v>1060</v>
      </c>
      <c r="C264" s="31">
        <v>250</v>
      </c>
      <c r="D264" s="31">
        <v>6</v>
      </c>
      <c r="E264" s="31" t="s">
        <v>421</v>
      </c>
      <c r="F264" s="53">
        <v>200</v>
      </c>
      <c r="G264" s="411">
        <v>990</v>
      </c>
      <c r="H264" s="413"/>
      <c r="I264" s="413">
        <v>108</v>
      </c>
      <c r="J264" s="413"/>
      <c r="K264" s="413">
        <v>159.4</v>
      </c>
      <c r="L264" s="413"/>
      <c r="M264" s="413">
        <v>207.8</v>
      </c>
      <c r="N264" s="413"/>
      <c r="O264" s="413">
        <v>262.8</v>
      </c>
      <c r="P264" s="413"/>
      <c r="Q264" s="413">
        <v>1799</v>
      </c>
      <c r="R264" s="53" t="s">
        <v>222</v>
      </c>
      <c r="S264" s="53" t="s">
        <v>194</v>
      </c>
      <c r="T264" s="412">
        <v>95.6</v>
      </c>
      <c r="U264" s="412">
        <v>95.8</v>
      </c>
      <c r="V264" s="412">
        <v>95.5</v>
      </c>
      <c r="W264" s="412">
        <v>68</v>
      </c>
      <c r="X264" s="412">
        <v>78</v>
      </c>
      <c r="Y264" s="412">
        <v>82.6</v>
      </c>
      <c r="Z264" s="413">
        <v>1060.5</v>
      </c>
      <c r="AA264" s="413">
        <v>1600</v>
      </c>
      <c r="AB264" s="413">
        <v>2365.8000000000002</v>
      </c>
      <c r="AC264" s="411">
        <v>151</v>
      </c>
      <c r="AD264" s="411">
        <v>223</v>
      </c>
    </row>
    <row r="265" spans="1:30" ht="13.5" customHeight="1" outlineLevel="1">
      <c r="A265" s="410" t="s">
        <v>1196</v>
      </c>
      <c r="B265" s="31" t="s">
        <v>1060</v>
      </c>
      <c r="C265" s="31">
        <v>125</v>
      </c>
      <c r="D265" s="31">
        <v>4</v>
      </c>
      <c r="E265" s="31" t="s">
        <v>423</v>
      </c>
      <c r="F265" s="53">
        <v>100</v>
      </c>
      <c r="G265" s="411">
        <v>1491</v>
      </c>
      <c r="H265" s="413"/>
      <c r="I265" s="413">
        <v>58.3</v>
      </c>
      <c r="J265" s="413"/>
      <c r="K265" s="413">
        <v>82.7</v>
      </c>
      <c r="L265" s="413"/>
      <c r="M265" s="413">
        <v>105.7</v>
      </c>
      <c r="N265" s="413"/>
      <c r="O265" s="413">
        <v>132.1</v>
      </c>
      <c r="P265" s="413"/>
      <c r="Q265" s="413">
        <v>1005</v>
      </c>
      <c r="R265" s="53" t="s">
        <v>213</v>
      </c>
      <c r="S265" s="53" t="s">
        <v>989</v>
      </c>
      <c r="T265" s="412">
        <v>94.290750725839899</v>
      </c>
      <c r="U265" s="412">
        <v>94.940895893819985</v>
      </c>
      <c r="V265" s="412">
        <v>95</v>
      </c>
      <c r="W265" s="412">
        <v>65.5</v>
      </c>
      <c r="X265" s="412">
        <v>76.38</v>
      </c>
      <c r="Y265" s="412">
        <v>81.459999999999994</v>
      </c>
      <c r="Z265" s="413">
        <v>352.4</v>
      </c>
      <c r="AA265" s="413">
        <v>799.94799999999987</v>
      </c>
      <c r="AB265" s="413">
        <v>1191.1120000000001</v>
      </c>
      <c r="AC265" s="411">
        <v>227</v>
      </c>
      <c r="AD265" s="411">
        <v>338</v>
      </c>
    </row>
    <row r="266" spans="1:30" ht="13.5" customHeight="1" outlineLevel="1">
      <c r="A266" s="410" t="s">
        <v>1197</v>
      </c>
      <c r="B266" s="31" t="s">
        <v>1060</v>
      </c>
      <c r="C266" s="31">
        <v>150</v>
      </c>
      <c r="D266" s="31">
        <v>4</v>
      </c>
      <c r="E266" s="31" t="s">
        <v>425</v>
      </c>
      <c r="F266" s="53">
        <v>125</v>
      </c>
      <c r="G266" s="411">
        <v>1489</v>
      </c>
      <c r="H266" s="413"/>
      <c r="I266" s="413">
        <v>60.6</v>
      </c>
      <c r="J266" s="413"/>
      <c r="K266" s="413">
        <v>95.29</v>
      </c>
      <c r="L266" s="413"/>
      <c r="M266" s="413">
        <v>125.8</v>
      </c>
      <c r="N266" s="413"/>
      <c r="O266" s="413">
        <v>160.1</v>
      </c>
      <c r="P266" s="413"/>
      <c r="Q266" s="413">
        <v>1150</v>
      </c>
      <c r="R266" s="53" t="s">
        <v>222</v>
      </c>
      <c r="S266" s="53" t="s">
        <v>989</v>
      </c>
      <c r="T266" s="412">
        <v>94.645766590389016</v>
      </c>
      <c r="U266" s="412">
        <v>95.3</v>
      </c>
      <c r="V266" s="412">
        <v>95.3</v>
      </c>
      <c r="W266" s="412">
        <v>71.3</v>
      </c>
      <c r="X266" s="412">
        <v>80.459999999999994</v>
      </c>
      <c r="Y266" s="412">
        <v>84.26</v>
      </c>
      <c r="Z266" s="413">
        <v>441.16</v>
      </c>
      <c r="AA266" s="413">
        <v>908.78960000000006</v>
      </c>
      <c r="AB266" s="413">
        <v>1274.9524000000001</v>
      </c>
      <c r="AC266" s="411">
        <v>206</v>
      </c>
      <c r="AD266" s="411">
        <v>289</v>
      </c>
    </row>
    <row r="267" spans="1:30" ht="13.5" customHeight="1" outlineLevel="1">
      <c r="A267" s="410" t="s">
        <v>1198</v>
      </c>
      <c r="B267" s="31" t="s">
        <v>1060</v>
      </c>
      <c r="C267" s="31">
        <v>200</v>
      </c>
      <c r="D267" s="31">
        <v>4</v>
      </c>
      <c r="E267" s="31" t="s">
        <v>427</v>
      </c>
      <c r="F267" s="53">
        <v>150</v>
      </c>
      <c r="G267" s="411">
        <v>1491</v>
      </c>
      <c r="H267" s="413"/>
      <c r="I267" s="413">
        <v>93.15</v>
      </c>
      <c r="J267" s="413"/>
      <c r="K267" s="413">
        <v>127.97</v>
      </c>
      <c r="L267" s="413"/>
      <c r="M267" s="413">
        <v>161.1</v>
      </c>
      <c r="N267" s="413"/>
      <c r="O267" s="413">
        <v>199.4</v>
      </c>
      <c r="P267" s="413"/>
      <c r="Q267" s="413">
        <v>1697</v>
      </c>
      <c r="R267" s="53" t="s">
        <v>210</v>
      </c>
      <c r="S267" s="53" t="s">
        <v>989</v>
      </c>
      <c r="T267" s="412">
        <v>94.88718691782239</v>
      </c>
      <c r="U267" s="412">
        <v>95.480231836058778</v>
      </c>
      <c r="V267" s="412">
        <v>95.5</v>
      </c>
      <c r="W267" s="412">
        <v>63.35</v>
      </c>
      <c r="X267" s="412">
        <v>75</v>
      </c>
      <c r="Y267" s="412">
        <v>80.8</v>
      </c>
      <c r="Z267" s="413">
        <v>528.5</v>
      </c>
      <c r="AA267" s="413">
        <v>1622.4949999999999</v>
      </c>
      <c r="AB267" s="413">
        <v>2034.7249999999999</v>
      </c>
      <c r="AC267" s="411">
        <v>307</v>
      </c>
      <c r="AD267" s="411">
        <v>385</v>
      </c>
    </row>
    <row r="268" spans="1:30" ht="13.5" customHeight="1" outlineLevel="1">
      <c r="A268" s="410" t="s">
        <v>1199</v>
      </c>
      <c r="B268" s="31" t="s">
        <v>1060</v>
      </c>
      <c r="C268" s="31">
        <v>250</v>
      </c>
      <c r="D268" s="31">
        <v>4</v>
      </c>
      <c r="E268" s="31" t="s">
        <v>432</v>
      </c>
      <c r="F268" s="53">
        <v>200</v>
      </c>
      <c r="G268" s="411">
        <v>1495</v>
      </c>
      <c r="H268" s="413"/>
      <c r="I268" s="413">
        <v>97.3</v>
      </c>
      <c r="J268" s="413"/>
      <c r="K268" s="413">
        <v>130.65</v>
      </c>
      <c r="L268" s="413"/>
      <c r="M268" s="413">
        <v>162.71</v>
      </c>
      <c r="N268" s="413"/>
      <c r="O268" s="413">
        <v>210.2</v>
      </c>
      <c r="P268" s="413"/>
      <c r="Q268" s="413">
        <v>2214</v>
      </c>
      <c r="R268" s="53" t="s">
        <v>213</v>
      </c>
      <c r="S268" s="53" t="s">
        <v>989</v>
      </c>
      <c r="T268" s="412">
        <v>94.700558312655076</v>
      </c>
      <c r="U268" s="412">
        <v>95.621712158808933</v>
      </c>
      <c r="V268" s="412">
        <v>95.8</v>
      </c>
      <c r="W268" s="412">
        <v>62.31</v>
      </c>
      <c r="X268" s="412">
        <v>74.319999999999993</v>
      </c>
      <c r="Y268" s="412">
        <v>76.56</v>
      </c>
      <c r="Z268" s="413">
        <v>527.26</v>
      </c>
      <c r="AA268" s="413">
        <v>901.61459999999988</v>
      </c>
      <c r="AB268" s="413">
        <v>1297.0595999999998</v>
      </c>
      <c r="AC268" s="411">
        <v>171</v>
      </c>
      <c r="AD268" s="411">
        <v>246</v>
      </c>
    </row>
    <row r="269" spans="1:30" ht="13.5" customHeight="1" outlineLevel="1">
      <c r="A269" s="410" t="s">
        <v>1200</v>
      </c>
      <c r="B269" s="31" t="s">
        <v>1060</v>
      </c>
      <c r="C269" s="31">
        <v>100</v>
      </c>
      <c r="D269" s="31">
        <v>6</v>
      </c>
      <c r="E269" s="31" t="s">
        <v>423</v>
      </c>
      <c r="F269" s="53">
        <v>75</v>
      </c>
      <c r="G269" s="411">
        <v>993</v>
      </c>
      <c r="H269" s="413"/>
      <c r="I269" s="413">
        <v>51.12</v>
      </c>
      <c r="J269" s="413"/>
      <c r="K269" s="413">
        <v>62.53447856559383</v>
      </c>
      <c r="L269" s="413"/>
      <c r="M269" s="413">
        <v>81.353690230316616</v>
      </c>
      <c r="N269" s="413"/>
      <c r="O269" s="413">
        <v>102.52284830408033</v>
      </c>
      <c r="P269" s="413"/>
      <c r="Q269" s="413">
        <v>884.45254235580001</v>
      </c>
      <c r="R269" s="53" t="s">
        <v>213</v>
      </c>
      <c r="S269" s="53" t="s">
        <v>194</v>
      </c>
      <c r="T269" s="412">
        <v>92.983941517575246</v>
      </c>
      <c r="U269" s="412">
        <v>93.934171279730592</v>
      </c>
      <c r="V269" s="412">
        <v>94.1</v>
      </c>
      <c r="W269" s="412">
        <v>66.361529654224867</v>
      </c>
      <c r="X269" s="412">
        <v>75.739317609342791</v>
      </c>
      <c r="Y269" s="412">
        <v>80.022532631096851</v>
      </c>
      <c r="Z269" s="413">
        <v>396.58798346407383</v>
      </c>
      <c r="AA269" s="413">
        <v>993.38603979231266</v>
      </c>
      <c r="AB269" s="413">
        <v>1503.5512714716685</v>
      </c>
      <c r="AC269" s="411">
        <v>250.48314150000002</v>
      </c>
      <c r="AD269" s="411">
        <v>379.12174199999998</v>
      </c>
    </row>
    <row r="270" spans="1:30" ht="13.5" customHeight="1" outlineLevel="1">
      <c r="A270" s="410" t="s">
        <v>1201</v>
      </c>
      <c r="B270" s="31" t="s">
        <v>1060</v>
      </c>
      <c r="C270" s="31">
        <v>125</v>
      </c>
      <c r="D270" s="31">
        <v>6</v>
      </c>
      <c r="E270" s="31" t="s">
        <v>425</v>
      </c>
      <c r="F270" s="53">
        <v>100</v>
      </c>
      <c r="G270" s="411">
        <v>992</v>
      </c>
      <c r="H270" s="413"/>
      <c r="I270" s="413">
        <v>52.28</v>
      </c>
      <c r="J270" s="413"/>
      <c r="K270" s="413">
        <v>76.53431061806657</v>
      </c>
      <c r="L270" s="413"/>
      <c r="M270" s="413">
        <v>101.80007923930269</v>
      </c>
      <c r="N270" s="413"/>
      <c r="O270" s="413">
        <v>129.96</v>
      </c>
      <c r="P270" s="413"/>
      <c r="Q270" s="413">
        <v>995.08</v>
      </c>
      <c r="R270" s="53" t="s">
        <v>222</v>
      </c>
      <c r="S270" s="53" t="s">
        <v>194</v>
      </c>
      <c r="T270" s="412">
        <v>94.542504593639578</v>
      </c>
      <c r="U270" s="412">
        <v>94.827507985865722</v>
      </c>
      <c r="V270" s="412">
        <v>94.6</v>
      </c>
      <c r="W270" s="412">
        <v>70.472865123703116</v>
      </c>
      <c r="X270" s="412">
        <v>79.239824421388676</v>
      </c>
      <c r="Y270" s="412">
        <v>82.97</v>
      </c>
      <c r="Z270" s="413">
        <v>529.60639409999999</v>
      </c>
      <c r="AA270" s="413">
        <v>1285.6195216777501</v>
      </c>
      <c r="AB270" s="413">
        <v>1569.0648638000698</v>
      </c>
      <c r="AC270" s="411">
        <v>242.75</v>
      </c>
      <c r="AD270" s="411">
        <v>296.27</v>
      </c>
    </row>
    <row r="271" spans="1:30" ht="13.5" customHeight="1" outlineLevel="1">
      <c r="A271" s="410" t="s">
        <v>1202</v>
      </c>
      <c r="B271" s="31" t="s">
        <v>1060</v>
      </c>
      <c r="C271" s="31">
        <v>150</v>
      </c>
      <c r="D271" s="31">
        <v>6</v>
      </c>
      <c r="E271" s="31" t="s">
        <v>427</v>
      </c>
      <c r="F271" s="53">
        <v>125</v>
      </c>
      <c r="G271" s="411">
        <v>995</v>
      </c>
      <c r="H271" s="413"/>
      <c r="I271" s="413">
        <v>74.349999999999994</v>
      </c>
      <c r="J271" s="413"/>
      <c r="K271" s="413">
        <v>91.350547748265228</v>
      </c>
      <c r="L271" s="413"/>
      <c r="M271" s="413">
        <v>113.27676245865273</v>
      </c>
      <c r="N271" s="413"/>
      <c r="O271" s="413">
        <v>138.52000000000001</v>
      </c>
      <c r="P271" s="413"/>
      <c r="Q271" s="413">
        <v>1358.16</v>
      </c>
      <c r="R271" s="53" t="s">
        <v>213</v>
      </c>
      <c r="S271" s="53" t="s">
        <v>194</v>
      </c>
      <c r="T271" s="412">
        <v>93.670749145139553</v>
      </c>
      <c r="U271" s="412">
        <v>94.615625883390408</v>
      </c>
      <c r="V271" s="412">
        <v>94.9</v>
      </c>
      <c r="W271" s="412">
        <v>59.54512434933487</v>
      </c>
      <c r="X271" s="412">
        <v>71.306651243493349</v>
      </c>
      <c r="Y271" s="412">
        <v>74.247032967032951</v>
      </c>
      <c r="Z271" s="413">
        <v>527.99850894000008</v>
      </c>
      <c r="AA271" s="413">
        <v>1838.7548073835503</v>
      </c>
      <c r="AB271" s="413">
        <v>2358.9917382421322</v>
      </c>
      <c r="AC271" s="411">
        <v>348.25</v>
      </c>
      <c r="AD271" s="411">
        <v>446.78</v>
      </c>
    </row>
    <row r="272" spans="1:30" ht="13.5" customHeight="1" outlineLevel="1">
      <c r="A272" s="410" t="s">
        <v>1203</v>
      </c>
      <c r="B272" s="31" t="s">
        <v>1060</v>
      </c>
      <c r="C272" s="31">
        <v>200</v>
      </c>
      <c r="D272" s="31">
        <v>6</v>
      </c>
      <c r="E272" s="31" t="s">
        <v>432</v>
      </c>
      <c r="F272" s="53">
        <v>150</v>
      </c>
      <c r="G272" s="411">
        <v>992</v>
      </c>
      <c r="H272" s="413"/>
      <c r="I272" s="413">
        <v>106</v>
      </c>
      <c r="J272" s="413"/>
      <c r="K272" s="413">
        <v>138.9</v>
      </c>
      <c r="L272" s="413"/>
      <c r="M272" s="413">
        <v>170.7</v>
      </c>
      <c r="N272" s="413"/>
      <c r="O272" s="413">
        <v>208.6</v>
      </c>
      <c r="P272" s="413"/>
      <c r="Q272" s="413">
        <v>1528</v>
      </c>
      <c r="R272" s="53" t="s">
        <v>213</v>
      </c>
      <c r="S272" s="53" t="s">
        <v>194</v>
      </c>
      <c r="T272" s="412">
        <v>94.8</v>
      </c>
      <c r="U272" s="412">
        <v>95.3</v>
      </c>
      <c r="V272" s="412">
        <v>95.2</v>
      </c>
      <c r="W272" s="412">
        <v>58.8</v>
      </c>
      <c r="X272" s="412">
        <v>71.3</v>
      </c>
      <c r="Y272" s="412">
        <v>77.900000000000006</v>
      </c>
      <c r="Z272" s="413">
        <v>794.1</v>
      </c>
      <c r="AA272" s="413">
        <v>1126.0999999999999</v>
      </c>
      <c r="AB272" s="413">
        <v>692</v>
      </c>
      <c r="AC272" s="411">
        <v>241</v>
      </c>
      <c r="AD272" s="411">
        <v>371</v>
      </c>
    </row>
    <row r="273" spans="1:35" ht="13.5" customHeight="1" outlineLevel="1">
      <c r="A273" s="410" t="s">
        <v>1204</v>
      </c>
      <c r="B273" s="31" t="s">
        <v>1060</v>
      </c>
      <c r="C273" s="31">
        <v>250</v>
      </c>
      <c r="D273" s="31">
        <v>6</v>
      </c>
      <c r="E273" s="31" t="s">
        <v>432</v>
      </c>
      <c r="F273" s="53">
        <v>200</v>
      </c>
      <c r="G273" s="411">
        <v>990</v>
      </c>
      <c r="H273" s="413"/>
      <c r="I273" s="413">
        <v>108</v>
      </c>
      <c r="J273" s="413"/>
      <c r="K273" s="413">
        <v>159.4</v>
      </c>
      <c r="L273" s="413"/>
      <c r="M273" s="413">
        <v>207.8</v>
      </c>
      <c r="N273" s="413"/>
      <c r="O273" s="413">
        <v>262.8</v>
      </c>
      <c r="P273" s="413"/>
      <c r="Q273" s="413">
        <v>1799</v>
      </c>
      <c r="R273" s="53" t="s">
        <v>222</v>
      </c>
      <c r="S273" s="53" t="s">
        <v>194</v>
      </c>
      <c r="T273" s="412">
        <v>95.6</v>
      </c>
      <c r="U273" s="412">
        <v>95.8</v>
      </c>
      <c r="V273" s="412">
        <v>95.5</v>
      </c>
      <c r="W273" s="412">
        <v>68</v>
      </c>
      <c r="X273" s="412">
        <v>78</v>
      </c>
      <c r="Y273" s="412">
        <v>82.6</v>
      </c>
      <c r="Z273" s="413">
        <v>1060.5</v>
      </c>
      <c r="AA273" s="413">
        <v>1600</v>
      </c>
      <c r="AB273" s="413">
        <v>2365.8000000000002</v>
      </c>
      <c r="AC273" s="411">
        <v>151</v>
      </c>
      <c r="AD273" s="411">
        <v>223</v>
      </c>
    </row>
    <row r="274" spans="1:35" ht="13.5" customHeight="1" outlineLevel="1">
      <c r="A274" s="410" t="s">
        <v>1224</v>
      </c>
      <c r="B274" s="31" t="s">
        <v>1225</v>
      </c>
      <c r="C274" s="31">
        <v>5</v>
      </c>
      <c r="D274" s="31">
        <v>4</v>
      </c>
      <c r="E274" s="31" t="s">
        <v>215</v>
      </c>
      <c r="F274" s="53">
        <v>3</v>
      </c>
      <c r="G274" s="411">
        <v>1473</v>
      </c>
      <c r="H274" s="413">
        <v>6.48</v>
      </c>
      <c r="I274" s="413">
        <v>3.24</v>
      </c>
      <c r="J274" s="413">
        <v>7.46</v>
      </c>
      <c r="K274" s="413">
        <v>3.73</v>
      </c>
      <c r="L274" s="413">
        <v>8.48</v>
      </c>
      <c r="M274" s="413">
        <v>4.24</v>
      </c>
      <c r="N274" s="413">
        <v>10.1</v>
      </c>
      <c r="O274" s="413">
        <v>5.05</v>
      </c>
      <c r="P274" s="413">
        <v>102</v>
      </c>
      <c r="Q274" s="413">
        <v>51</v>
      </c>
      <c r="R274" s="53" t="s">
        <v>2205</v>
      </c>
      <c r="S274" s="53" t="s">
        <v>989</v>
      </c>
      <c r="T274" s="412">
        <v>83.943028685790537</v>
      </c>
      <c r="U274" s="412">
        <v>86.275850567044699</v>
      </c>
      <c r="V274" s="412">
        <v>86.7</v>
      </c>
      <c r="W274" s="412">
        <v>47.95</v>
      </c>
      <c r="X274" s="412">
        <v>61.4</v>
      </c>
      <c r="Y274" s="412">
        <v>68.52</v>
      </c>
      <c r="Z274" s="413">
        <v>10.694649</v>
      </c>
      <c r="AA274" s="413">
        <v>43.331767500000005</v>
      </c>
      <c r="AB274" s="413">
        <v>59.196726120000008</v>
      </c>
      <c r="AC274" s="411">
        <v>405.17241379310349</v>
      </c>
      <c r="AD274" s="411">
        <v>553.51724137931046</v>
      </c>
    </row>
    <row r="275" spans="1:35" ht="13.5" customHeight="1" outlineLevel="1">
      <c r="A275" s="414" t="s">
        <v>1227</v>
      </c>
      <c r="B275" s="31" t="s">
        <v>1225</v>
      </c>
      <c r="C275" s="31">
        <v>1.5</v>
      </c>
      <c r="D275" s="31">
        <v>6</v>
      </c>
      <c r="E275" s="31" t="s">
        <v>212</v>
      </c>
      <c r="F275" s="53">
        <v>1</v>
      </c>
      <c r="G275" s="411">
        <v>978</v>
      </c>
      <c r="H275" s="413">
        <v>3.16</v>
      </c>
      <c r="I275" s="413">
        <v>1.58</v>
      </c>
      <c r="J275" s="413">
        <v>3.54</v>
      </c>
      <c r="K275" s="413">
        <v>1.77</v>
      </c>
      <c r="L275" s="413">
        <v>3.98</v>
      </c>
      <c r="M275" s="413">
        <v>1.99</v>
      </c>
      <c r="N275" s="413">
        <v>4.34</v>
      </c>
      <c r="O275" s="413">
        <v>2.17</v>
      </c>
      <c r="P275" s="413">
        <v>30</v>
      </c>
      <c r="Q275" s="413">
        <v>15</v>
      </c>
      <c r="R275" s="53" t="s">
        <v>202</v>
      </c>
      <c r="S275" s="53" t="s">
        <v>194</v>
      </c>
      <c r="T275" s="412">
        <v>74.3</v>
      </c>
      <c r="U275" s="412">
        <v>77.400000000000006</v>
      </c>
      <c r="V275" s="412">
        <v>78.900000000000006</v>
      </c>
      <c r="W275" s="412">
        <v>36.1</v>
      </c>
      <c r="X275" s="412">
        <v>46.1</v>
      </c>
      <c r="Y275" s="412">
        <v>55.4</v>
      </c>
      <c r="Z275" s="413">
        <v>5.4</v>
      </c>
      <c r="AA275" s="413">
        <v>17.8</v>
      </c>
      <c r="AB275" s="413">
        <v>30.4</v>
      </c>
      <c r="AC275" s="411">
        <v>331</v>
      </c>
      <c r="AD275" s="411">
        <v>567</v>
      </c>
    </row>
    <row r="276" spans="1:35" ht="13.5" customHeight="1" outlineLevel="1">
      <c r="A276" s="414" t="s">
        <v>1228</v>
      </c>
      <c r="B276" s="31" t="s">
        <v>1225</v>
      </c>
      <c r="C276" s="31">
        <v>2</v>
      </c>
      <c r="D276" s="31">
        <v>6</v>
      </c>
      <c r="E276" s="31" t="s">
        <v>215</v>
      </c>
      <c r="F276" s="53">
        <v>1.5</v>
      </c>
      <c r="G276" s="411">
        <v>971</v>
      </c>
      <c r="H276" s="413">
        <v>4.12</v>
      </c>
      <c r="I276" s="413">
        <v>2.06</v>
      </c>
      <c r="J276" s="413">
        <v>4.7</v>
      </c>
      <c r="K276" s="413">
        <v>2.35</v>
      </c>
      <c r="L276" s="413">
        <v>5.24</v>
      </c>
      <c r="M276" s="413">
        <v>2.62</v>
      </c>
      <c r="N276" s="413">
        <v>5.94</v>
      </c>
      <c r="O276" s="413">
        <v>2.97</v>
      </c>
      <c r="P276" s="413">
        <v>37.6</v>
      </c>
      <c r="Q276" s="413">
        <v>18.8</v>
      </c>
      <c r="R276" s="53" t="s">
        <v>193</v>
      </c>
      <c r="S276" s="53" t="s">
        <v>194</v>
      </c>
      <c r="T276" s="412">
        <v>78.099999999999994</v>
      </c>
      <c r="U276" s="412">
        <v>80.5</v>
      </c>
      <c r="V276" s="412">
        <v>81.099999999999994</v>
      </c>
      <c r="W276" s="412">
        <v>39.200000000000003</v>
      </c>
      <c r="X276" s="412">
        <v>51.1</v>
      </c>
      <c r="Y276" s="412">
        <v>59.6</v>
      </c>
      <c r="Z276" s="413">
        <v>8.1</v>
      </c>
      <c r="AA276" s="413">
        <v>23.3</v>
      </c>
      <c r="AB276" s="413">
        <v>33.5</v>
      </c>
      <c r="AC276" s="411">
        <v>287</v>
      </c>
      <c r="AD276" s="411">
        <v>414</v>
      </c>
    </row>
    <row r="277" spans="1:35" ht="13.5" customHeight="1" outlineLevel="1">
      <c r="A277" s="410" t="s">
        <v>1229</v>
      </c>
      <c r="B277" s="31" t="s">
        <v>1225</v>
      </c>
      <c r="C277" s="31">
        <v>7.5</v>
      </c>
      <c r="D277" s="31">
        <v>4</v>
      </c>
      <c r="E277" s="31" t="s">
        <v>221</v>
      </c>
      <c r="F277" s="53">
        <v>5</v>
      </c>
      <c r="G277" s="411">
        <v>1475</v>
      </c>
      <c r="H277" s="413">
        <v>10.18</v>
      </c>
      <c r="I277" s="413">
        <v>5.09</v>
      </c>
      <c r="J277" s="413">
        <v>11.32</v>
      </c>
      <c r="K277" s="413">
        <v>5.66</v>
      </c>
      <c r="L277" s="413">
        <v>12.5</v>
      </c>
      <c r="M277" s="413">
        <v>6.25</v>
      </c>
      <c r="N277" s="413">
        <v>14.74</v>
      </c>
      <c r="O277" s="413">
        <v>7.37</v>
      </c>
      <c r="P277" s="413">
        <v>138</v>
      </c>
      <c r="Q277" s="413">
        <v>69</v>
      </c>
      <c r="R277" s="53" t="s">
        <v>193</v>
      </c>
      <c r="S277" s="53" t="s">
        <v>989</v>
      </c>
      <c r="T277" s="412">
        <v>86.069393511988721</v>
      </c>
      <c r="U277" s="412">
        <v>88.045133991537384</v>
      </c>
      <c r="V277" s="412">
        <v>88.4</v>
      </c>
      <c r="W277" s="412">
        <v>51.07</v>
      </c>
      <c r="X277" s="412">
        <v>67.78</v>
      </c>
      <c r="Y277" s="412">
        <v>76.28</v>
      </c>
      <c r="Z277" s="413">
        <v>17.8</v>
      </c>
      <c r="AA277" s="413">
        <v>56.07</v>
      </c>
      <c r="AB277" s="413">
        <v>65.682000000000002</v>
      </c>
      <c r="AC277" s="411">
        <v>315</v>
      </c>
      <c r="AD277" s="411">
        <v>369</v>
      </c>
    </row>
    <row r="278" spans="1:35" ht="13.5" customHeight="1" outlineLevel="1">
      <c r="A278" s="410" t="s">
        <v>1230</v>
      </c>
      <c r="B278" s="31" t="s">
        <v>1225</v>
      </c>
      <c r="C278" s="31">
        <v>10</v>
      </c>
      <c r="D278" s="31">
        <v>4</v>
      </c>
      <c r="E278" s="31" t="s">
        <v>224</v>
      </c>
      <c r="F278" s="53">
        <v>7.5</v>
      </c>
      <c r="G278" s="411">
        <v>1469</v>
      </c>
      <c r="H278" s="413">
        <v>17.059999999999999</v>
      </c>
      <c r="I278" s="413">
        <v>8.5299999999999994</v>
      </c>
      <c r="J278" s="413">
        <v>17.32</v>
      </c>
      <c r="K278" s="413">
        <v>8.66</v>
      </c>
      <c r="L278" s="413">
        <v>23.7</v>
      </c>
      <c r="M278" s="413">
        <v>11.85</v>
      </c>
      <c r="N278" s="413">
        <v>26.44</v>
      </c>
      <c r="O278" s="413">
        <v>13.22</v>
      </c>
      <c r="P278" s="413">
        <v>172</v>
      </c>
      <c r="Q278" s="413">
        <v>86</v>
      </c>
      <c r="R278" s="53" t="s">
        <v>210</v>
      </c>
      <c r="S278" s="53" t="s">
        <v>989</v>
      </c>
      <c r="T278" s="412">
        <v>88.72913629335099</v>
      </c>
      <c r="U278" s="412">
        <v>89.016125469405779</v>
      </c>
      <c r="V278" s="412">
        <v>89.6</v>
      </c>
      <c r="W278" s="412">
        <v>50.1</v>
      </c>
      <c r="X278" s="412">
        <v>54.7</v>
      </c>
      <c r="Y278" s="412">
        <v>65</v>
      </c>
      <c r="Z278" s="413">
        <v>26.82</v>
      </c>
      <c r="AA278" s="413">
        <v>68.659199999999998</v>
      </c>
      <c r="AB278" s="413">
        <v>146.16899999999998</v>
      </c>
      <c r="AC278" s="411">
        <v>256</v>
      </c>
      <c r="AD278" s="411">
        <v>545</v>
      </c>
    </row>
    <row r="279" spans="1:35" ht="13.5" customHeight="1" outlineLevel="1">
      <c r="A279" s="414" t="s">
        <v>1231</v>
      </c>
      <c r="B279" s="31" t="s">
        <v>1225</v>
      </c>
      <c r="C279" s="31">
        <v>3</v>
      </c>
      <c r="D279" s="31">
        <v>6</v>
      </c>
      <c r="E279" s="31" t="s">
        <v>221</v>
      </c>
      <c r="F279" s="53">
        <v>2</v>
      </c>
      <c r="G279" s="411">
        <v>984</v>
      </c>
      <c r="H279" s="413">
        <v>5.54</v>
      </c>
      <c r="I279" s="413">
        <v>2.77</v>
      </c>
      <c r="J279" s="413">
        <v>6.14</v>
      </c>
      <c r="K279" s="413">
        <v>3.07</v>
      </c>
      <c r="L279" s="413">
        <v>6.74</v>
      </c>
      <c r="M279" s="413">
        <v>3.37</v>
      </c>
      <c r="N279" s="413">
        <v>7.54</v>
      </c>
      <c r="O279" s="413">
        <v>3.77</v>
      </c>
      <c r="P279" s="413">
        <v>65.599999999999994</v>
      </c>
      <c r="Q279" s="413">
        <v>32.799999999999997</v>
      </c>
      <c r="R279" s="53" t="s">
        <v>2205</v>
      </c>
      <c r="S279" s="53" t="s">
        <v>194</v>
      </c>
      <c r="T279" s="412">
        <v>78.599999999999994</v>
      </c>
      <c r="U279" s="412">
        <v>81.400000000000006</v>
      </c>
      <c r="V279" s="412">
        <v>82.5</v>
      </c>
      <c r="W279" s="412">
        <v>39.700000000000003</v>
      </c>
      <c r="X279" s="412">
        <v>52.3</v>
      </c>
      <c r="Y279" s="412">
        <v>61.7</v>
      </c>
      <c r="Z279" s="413">
        <v>10.7</v>
      </c>
      <c r="AA279" s="413">
        <v>42</v>
      </c>
      <c r="AB279" s="413">
        <v>77.400000000000006</v>
      </c>
      <c r="AC279" s="411">
        <v>393</v>
      </c>
      <c r="AD279" s="411">
        <v>724</v>
      </c>
    </row>
    <row r="280" spans="1:35" ht="13.5" customHeight="1" outlineLevel="1">
      <c r="A280" s="414" t="s">
        <v>1232</v>
      </c>
      <c r="B280" s="31" t="s">
        <v>1225</v>
      </c>
      <c r="C280" s="31">
        <v>5</v>
      </c>
      <c r="D280" s="31">
        <v>6</v>
      </c>
      <c r="E280" s="31" t="s">
        <v>224</v>
      </c>
      <c r="F280" s="53">
        <v>3</v>
      </c>
      <c r="G280" s="411">
        <v>980</v>
      </c>
      <c r="H280" s="413">
        <v>7.74</v>
      </c>
      <c r="I280" s="413">
        <v>3.87</v>
      </c>
      <c r="J280" s="413">
        <v>8.6</v>
      </c>
      <c r="K280" s="413">
        <v>4.3</v>
      </c>
      <c r="L280" s="413">
        <v>9.64</v>
      </c>
      <c r="M280" s="413">
        <v>4.82</v>
      </c>
      <c r="N280" s="413">
        <v>10.86</v>
      </c>
      <c r="O280" s="413">
        <v>5.43</v>
      </c>
      <c r="P280" s="413">
        <v>90.8</v>
      </c>
      <c r="Q280" s="413">
        <v>45.4</v>
      </c>
      <c r="R280" s="53" t="s">
        <v>202</v>
      </c>
      <c r="S280" s="53" t="s">
        <v>194</v>
      </c>
      <c r="T280" s="412">
        <v>80.599999999999994</v>
      </c>
      <c r="U280" s="412">
        <v>83.4</v>
      </c>
      <c r="V280" s="412">
        <v>84.4</v>
      </c>
      <c r="W280" s="412">
        <v>42.7</v>
      </c>
      <c r="X280" s="412">
        <v>55.6</v>
      </c>
      <c r="Y280" s="412">
        <v>65</v>
      </c>
      <c r="Z280" s="413">
        <v>16.100000000000001</v>
      </c>
      <c r="AA280" s="413">
        <v>61</v>
      </c>
      <c r="AB280" s="413">
        <v>118.9</v>
      </c>
      <c r="AC280" s="411">
        <v>378</v>
      </c>
      <c r="AD280" s="411">
        <v>737</v>
      </c>
    </row>
    <row r="281" spans="1:35" ht="13.5" customHeight="1" outlineLevel="1">
      <c r="A281" s="410" t="s">
        <v>1233</v>
      </c>
      <c r="B281" s="31" t="s">
        <v>1225</v>
      </c>
      <c r="C281" s="31">
        <v>15</v>
      </c>
      <c r="D281" s="31">
        <v>4</v>
      </c>
      <c r="E281" s="31" t="s">
        <v>230</v>
      </c>
      <c r="F281" s="53">
        <v>10</v>
      </c>
      <c r="G281" s="411">
        <v>1480.61</v>
      </c>
      <c r="H281" s="413">
        <v>24.06</v>
      </c>
      <c r="I281" s="413">
        <v>12.03</v>
      </c>
      <c r="J281" s="413">
        <v>26.819611362866073</v>
      </c>
      <c r="K281" s="413">
        <v>13.409805681433037</v>
      </c>
      <c r="L281" s="413">
        <v>29.868560059249589</v>
      </c>
      <c r="M281" s="413">
        <v>14.934280029624794</v>
      </c>
      <c r="N281" s="413">
        <v>33.804889346371588</v>
      </c>
      <c r="O281" s="413">
        <v>16.902444673185794</v>
      </c>
      <c r="P281" s="413">
        <v>240</v>
      </c>
      <c r="Q281" s="413">
        <v>120</v>
      </c>
      <c r="R281" s="53" t="s">
        <v>210</v>
      </c>
      <c r="S281" s="53" t="s">
        <v>989</v>
      </c>
      <c r="T281" s="412">
        <v>87.35</v>
      </c>
      <c r="U281" s="412">
        <v>89.61</v>
      </c>
      <c r="V281" s="412">
        <v>90.4</v>
      </c>
      <c r="W281" s="412">
        <v>43.47</v>
      </c>
      <c r="X281" s="412">
        <v>57.08</v>
      </c>
      <c r="Y281" s="412">
        <v>66.670735524256656</v>
      </c>
      <c r="Z281" s="413">
        <v>35.491483440000003</v>
      </c>
      <c r="AA281" s="413">
        <v>102.925301976</v>
      </c>
      <c r="AB281" s="413">
        <v>145.51508210399999</v>
      </c>
      <c r="AC281" s="411">
        <v>290</v>
      </c>
      <c r="AD281" s="411">
        <v>410</v>
      </c>
    </row>
    <row r="282" spans="1:35" ht="13.5" customHeight="1" outlineLevel="1">
      <c r="A282" s="410" t="s">
        <v>1234</v>
      </c>
      <c r="B282" s="31" t="s">
        <v>1225</v>
      </c>
      <c r="C282" s="31">
        <v>20</v>
      </c>
      <c r="D282" s="31">
        <v>4</v>
      </c>
      <c r="E282" s="31" t="s">
        <v>233</v>
      </c>
      <c r="F282" s="53">
        <v>15</v>
      </c>
      <c r="G282" s="411">
        <v>1477</v>
      </c>
      <c r="H282" s="413">
        <v>30.2</v>
      </c>
      <c r="I282" s="413">
        <v>15.1</v>
      </c>
      <c r="J282" s="413">
        <v>34.799999999999997</v>
      </c>
      <c r="K282" s="413">
        <v>17.399999999999999</v>
      </c>
      <c r="L282" s="413">
        <v>39.799999999999997</v>
      </c>
      <c r="M282" s="413">
        <v>19.899999999999999</v>
      </c>
      <c r="N282" s="413">
        <v>46.2</v>
      </c>
      <c r="O282" s="413">
        <v>23.1</v>
      </c>
      <c r="P282" s="413">
        <v>352.8</v>
      </c>
      <c r="Q282" s="413">
        <v>176.4</v>
      </c>
      <c r="R282" s="53" t="s">
        <v>210</v>
      </c>
      <c r="S282" s="53" t="s">
        <v>989</v>
      </c>
      <c r="T282" s="412">
        <v>89.81837837837837</v>
      </c>
      <c r="U282" s="412">
        <v>91.302162162162162</v>
      </c>
      <c r="V282" s="412">
        <v>91.5</v>
      </c>
      <c r="W282" s="412">
        <v>49.3</v>
      </c>
      <c r="X282" s="412">
        <v>63.6</v>
      </c>
      <c r="Y282" s="412">
        <v>72.900000000000006</v>
      </c>
      <c r="Z282" s="413">
        <v>53.399488800000007</v>
      </c>
      <c r="AA282" s="413">
        <v>175.39224360000003</v>
      </c>
      <c r="AB282" s="413">
        <v>202.16574420000003</v>
      </c>
      <c r="AC282" s="411">
        <v>328.45303867403317</v>
      </c>
      <c r="AD282" s="411">
        <v>378.59116022099448</v>
      </c>
    </row>
    <row r="283" spans="1:35" ht="13.5" customHeight="1" outlineLevel="1">
      <c r="A283" s="414" t="s">
        <v>1235</v>
      </c>
      <c r="B283" s="31" t="s">
        <v>1225</v>
      </c>
      <c r="C283" s="31">
        <v>7.5</v>
      </c>
      <c r="D283" s="31">
        <v>6</v>
      </c>
      <c r="E283" s="31" t="s">
        <v>230</v>
      </c>
      <c r="F283" s="53">
        <v>5</v>
      </c>
      <c r="G283" s="411">
        <v>985</v>
      </c>
      <c r="H283" s="413">
        <v>12.8</v>
      </c>
      <c r="I283" s="413">
        <v>6.4</v>
      </c>
      <c r="J283" s="413">
        <v>14.1</v>
      </c>
      <c r="K283" s="413">
        <v>7.05</v>
      </c>
      <c r="L283" s="413">
        <v>15.7</v>
      </c>
      <c r="M283" s="413">
        <v>7.85</v>
      </c>
      <c r="N283" s="413">
        <v>17.84</v>
      </c>
      <c r="O283" s="413">
        <v>8.92</v>
      </c>
      <c r="P283" s="413">
        <v>135.74</v>
      </c>
      <c r="Q283" s="413">
        <v>67.87</v>
      </c>
      <c r="R283" s="53" t="s">
        <v>210</v>
      </c>
      <c r="S283" s="53" t="s">
        <v>194</v>
      </c>
      <c r="T283" s="412">
        <v>83.877927336397462</v>
      </c>
      <c r="U283" s="412">
        <v>85.922576056029769</v>
      </c>
      <c r="V283" s="412">
        <v>86.5</v>
      </c>
      <c r="W283" s="412">
        <v>41.39</v>
      </c>
      <c r="X283" s="412">
        <v>54.41</v>
      </c>
      <c r="Y283" s="412">
        <v>63.48</v>
      </c>
      <c r="Z283" s="413">
        <v>26.662866300000001</v>
      </c>
      <c r="AA283" s="413">
        <v>76.292325744831004</v>
      </c>
      <c r="AB283" s="413">
        <v>116.68203550206</v>
      </c>
      <c r="AC283" s="411">
        <v>286.137</v>
      </c>
      <c r="AD283" s="411">
        <v>437.62</v>
      </c>
    </row>
    <row r="284" spans="1:35" ht="13.5" customHeight="1" outlineLevel="1">
      <c r="A284" s="414" t="s">
        <v>1236</v>
      </c>
      <c r="B284" s="31" t="s">
        <v>1225</v>
      </c>
      <c r="C284" s="31">
        <v>10</v>
      </c>
      <c r="D284" s="31">
        <v>6</v>
      </c>
      <c r="E284" s="31" t="s">
        <v>233</v>
      </c>
      <c r="F284" s="53">
        <v>7.5</v>
      </c>
      <c r="G284" s="411">
        <v>983</v>
      </c>
      <c r="H284" s="413">
        <v>16.14</v>
      </c>
      <c r="I284" s="413">
        <v>8.07</v>
      </c>
      <c r="J284" s="413">
        <v>19.64</v>
      </c>
      <c r="K284" s="413">
        <v>9.82</v>
      </c>
      <c r="L284" s="413">
        <v>22.26</v>
      </c>
      <c r="M284" s="413">
        <v>11.13</v>
      </c>
      <c r="N284" s="413">
        <v>25.64</v>
      </c>
      <c r="O284" s="413">
        <v>12.82</v>
      </c>
      <c r="P284" s="413">
        <v>179.2</v>
      </c>
      <c r="Q284" s="413">
        <v>89.6</v>
      </c>
      <c r="R284" s="53" t="s">
        <v>213</v>
      </c>
      <c r="S284" s="53" t="s">
        <v>194</v>
      </c>
      <c r="T284" s="412">
        <v>86.197555335315499</v>
      </c>
      <c r="U284" s="412">
        <v>87.815879308446213</v>
      </c>
      <c r="V284" s="412">
        <v>88</v>
      </c>
      <c r="W284" s="412">
        <v>44.43</v>
      </c>
      <c r="X284" s="412">
        <v>57.66</v>
      </c>
      <c r="Y284" s="412">
        <v>66.650000000000006</v>
      </c>
      <c r="Z284" s="413">
        <v>40.064367840000003</v>
      </c>
      <c r="AA284" s="413">
        <v>107.25231270768001</v>
      </c>
      <c r="AB284" s="413">
        <v>157.58918446185601</v>
      </c>
      <c r="AC284" s="411">
        <v>267.7</v>
      </c>
      <c r="AD284" s="411">
        <v>393.34</v>
      </c>
      <c r="AE284" s="89"/>
      <c r="AF284" s="89"/>
      <c r="AG284" s="89"/>
      <c r="AH284" s="89"/>
      <c r="AI284" s="89"/>
    </row>
    <row r="285" spans="1:35" ht="13.5" customHeight="1" outlineLevel="1">
      <c r="A285" s="410" t="s">
        <v>1237</v>
      </c>
      <c r="B285" s="31" t="s">
        <v>1225</v>
      </c>
      <c r="C285" s="31">
        <v>25</v>
      </c>
      <c r="D285" s="31">
        <v>4</v>
      </c>
      <c r="E285" s="31" t="s">
        <v>298</v>
      </c>
      <c r="F285" s="53">
        <v>20</v>
      </c>
      <c r="G285" s="411">
        <v>1481.41</v>
      </c>
      <c r="H285" s="413">
        <v>26.3</v>
      </c>
      <c r="I285" s="413">
        <v>13.15</v>
      </c>
      <c r="J285" s="413">
        <v>35.59094720594063</v>
      </c>
      <c r="K285" s="413">
        <v>17.795473602970315</v>
      </c>
      <c r="L285" s="413">
        <v>42.620587805844679</v>
      </c>
      <c r="M285" s="413">
        <v>21.310293902922339</v>
      </c>
      <c r="N285" s="413">
        <v>54.995999249076988</v>
      </c>
      <c r="O285" s="413">
        <v>27.497999624538494</v>
      </c>
      <c r="P285" s="413">
        <v>405.4</v>
      </c>
      <c r="Q285" s="413">
        <v>202.7</v>
      </c>
      <c r="R285" s="53" t="s">
        <v>213</v>
      </c>
      <c r="S285" s="53" t="s">
        <v>989</v>
      </c>
      <c r="T285" s="412">
        <v>91.518000000000001</v>
      </c>
      <c r="U285" s="412">
        <v>92.49</v>
      </c>
      <c r="V285" s="412">
        <v>92.1</v>
      </c>
      <c r="W285" s="412">
        <v>62.5</v>
      </c>
      <c r="X285" s="412">
        <v>78.400000000000006</v>
      </c>
      <c r="Y285" s="412">
        <v>80.360444655807868</v>
      </c>
      <c r="Z285" s="413">
        <v>70.916586300000006</v>
      </c>
      <c r="AA285" s="413">
        <v>170.19980712</v>
      </c>
      <c r="AB285" s="413">
        <v>269.48302794</v>
      </c>
      <c r="AC285" s="411">
        <v>240</v>
      </c>
      <c r="AD285" s="411">
        <v>380</v>
      </c>
    </row>
    <row r="286" spans="1:35" ht="13.5" customHeight="1" outlineLevel="1">
      <c r="A286" s="410" t="s">
        <v>1238</v>
      </c>
      <c r="B286" s="31" t="s">
        <v>1225</v>
      </c>
      <c r="C286" s="31">
        <v>30</v>
      </c>
      <c r="D286" s="31">
        <v>4</v>
      </c>
      <c r="E286" s="31" t="s">
        <v>302</v>
      </c>
      <c r="F286" s="53">
        <v>25</v>
      </c>
      <c r="G286" s="411">
        <v>1477.6578</v>
      </c>
      <c r="H286" s="413">
        <v>32.200000000000003</v>
      </c>
      <c r="I286" s="413">
        <v>16.100000000000001</v>
      </c>
      <c r="J286" s="413">
        <v>44.06</v>
      </c>
      <c r="K286" s="413">
        <v>22.03</v>
      </c>
      <c r="L286" s="413">
        <v>55.36</v>
      </c>
      <c r="M286" s="413">
        <v>27.68</v>
      </c>
      <c r="N286" s="413">
        <v>68.618200000000002</v>
      </c>
      <c r="O286" s="413">
        <v>34.309100000000001</v>
      </c>
      <c r="P286" s="413">
        <v>485.7</v>
      </c>
      <c r="Q286" s="413">
        <v>242.85</v>
      </c>
      <c r="R286" s="53" t="s">
        <v>222</v>
      </c>
      <c r="S286" s="53" t="s">
        <v>989</v>
      </c>
      <c r="T286" s="412">
        <v>92.62</v>
      </c>
      <c r="U286" s="412">
        <v>93.08</v>
      </c>
      <c r="V286" s="412">
        <v>92.6</v>
      </c>
      <c r="W286" s="412">
        <v>62.88</v>
      </c>
      <c r="X286" s="412">
        <v>74.73</v>
      </c>
      <c r="Y286" s="412">
        <v>80.819999999999993</v>
      </c>
      <c r="Z286" s="413">
        <v>88.79803942800001</v>
      </c>
      <c r="AA286" s="413">
        <v>198.41033929792323</v>
      </c>
      <c r="AB286" s="413">
        <v>310.32250838903167</v>
      </c>
      <c r="AC286" s="411">
        <v>223.44</v>
      </c>
      <c r="AD286" s="411">
        <v>349.47</v>
      </c>
    </row>
    <row r="287" spans="1:35" ht="13.5" customHeight="1" outlineLevel="1">
      <c r="A287" s="410" t="s">
        <v>1239</v>
      </c>
      <c r="B287" s="31" t="s">
        <v>1225</v>
      </c>
      <c r="C287" s="31">
        <v>15</v>
      </c>
      <c r="D287" s="31">
        <v>6</v>
      </c>
      <c r="E287" s="31" t="s">
        <v>298</v>
      </c>
      <c r="F287" s="53">
        <v>10</v>
      </c>
      <c r="G287" s="411">
        <v>989</v>
      </c>
      <c r="H287" s="413">
        <v>29.6</v>
      </c>
      <c r="I287" s="413">
        <v>14.8</v>
      </c>
      <c r="J287" s="413">
        <v>31.8</v>
      </c>
      <c r="K287" s="413">
        <v>15.9</v>
      </c>
      <c r="L287" s="413">
        <v>34.799999999999997</v>
      </c>
      <c r="M287" s="413">
        <v>17.399999999999999</v>
      </c>
      <c r="N287" s="413">
        <v>38.04</v>
      </c>
      <c r="O287" s="413">
        <v>19.02</v>
      </c>
      <c r="P287" s="413">
        <v>254</v>
      </c>
      <c r="Q287" s="413">
        <v>127</v>
      </c>
      <c r="R287" s="53" t="s">
        <v>193</v>
      </c>
      <c r="S287" s="53" t="s">
        <v>989</v>
      </c>
      <c r="T287" s="412">
        <v>85.594426229508201</v>
      </c>
      <c r="U287" s="412">
        <v>88.077540983606553</v>
      </c>
      <c r="V287" s="412">
        <v>89.1</v>
      </c>
      <c r="W287" s="412">
        <v>37.1</v>
      </c>
      <c r="X287" s="412">
        <v>49.4</v>
      </c>
      <c r="Y287" s="412">
        <v>59.6</v>
      </c>
      <c r="Z287" s="413">
        <v>72</v>
      </c>
      <c r="AA287" s="413">
        <v>177.84</v>
      </c>
      <c r="AB287" s="413">
        <v>270.72000000000003</v>
      </c>
      <c r="AC287" s="411">
        <v>247</v>
      </c>
      <c r="AD287" s="411">
        <v>376</v>
      </c>
    </row>
    <row r="288" spans="1:35" ht="13.5" customHeight="1" outlineLevel="1">
      <c r="A288" s="410" t="s">
        <v>1240</v>
      </c>
      <c r="B288" s="31" t="s">
        <v>1225</v>
      </c>
      <c r="C288" s="31">
        <v>20</v>
      </c>
      <c r="D288" s="31">
        <v>6</v>
      </c>
      <c r="E288" s="31" t="s">
        <v>302</v>
      </c>
      <c r="F288" s="53">
        <v>15</v>
      </c>
      <c r="G288" s="411">
        <v>986</v>
      </c>
      <c r="H288" s="413">
        <v>27.4</v>
      </c>
      <c r="I288" s="413">
        <v>13.7</v>
      </c>
      <c r="J288" s="413">
        <v>33.799999999999997</v>
      </c>
      <c r="K288" s="413">
        <v>16.899999999999999</v>
      </c>
      <c r="L288" s="413">
        <v>40.1</v>
      </c>
      <c r="M288" s="413">
        <v>20.05</v>
      </c>
      <c r="N288" s="413">
        <v>47.8</v>
      </c>
      <c r="O288" s="413">
        <v>23.9</v>
      </c>
      <c r="P288" s="413">
        <v>340</v>
      </c>
      <c r="Q288" s="413">
        <v>170</v>
      </c>
      <c r="R288" s="53" t="s">
        <v>210</v>
      </c>
      <c r="S288" s="53" t="s">
        <v>989</v>
      </c>
      <c r="T288" s="412">
        <v>89.07235649546827</v>
      </c>
      <c r="U288" s="412">
        <v>90.2512839879154</v>
      </c>
      <c r="V288" s="412">
        <v>90.3</v>
      </c>
      <c r="W288" s="412">
        <v>50.4</v>
      </c>
      <c r="X288" s="412">
        <v>62.8</v>
      </c>
      <c r="Y288" s="412">
        <v>70.400000000000006</v>
      </c>
      <c r="Z288" s="413">
        <v>108.3</v>
      </c>
      <c r="AA288" s="413">
        <v>271.83299999999997</v>
      </c>
      <c r="AB288" s="413">
        <v>347.64299999999997</v>
      </c>
      <c r="AC288" s="411">
        <v>251</v>
      </c>
      <c r="AD288" s="411">
        <v>321</v>
      </c>
    </row>
    <row r="289" spans="1:30" ht="13.5" customHeight="1" outlineLevel="1">
      <c r="A289" s="410" t="s">
        <v>1241</v>
      </c>
      <c r="B289" s="31" t="s">
        <v>1225</v>
      </c>
      <c r="C289" s="31">
        <v>40</v>
      </c>
      <c r="D289" s="31">
        <v>4</v>
      </c>
      <c r="E289" s="31" t="s">
        <v>312</v>
      </c>
      <c r="F289" s="53">
        <v>30</v>
      </c>
      <c r="G289" s="411">
        <v>1488</v>
      </c>
      <c r="H289" s="413">
        <v>41.4</v>
      </c>
      <c r="I289" s="413">
        <v>20.7</v>
      </c>
      <c r="J289" s="413">
        <v>53.8</v>
      </c>
      <c r="K289" s="413">
        <v>26.9</v>
      </c>
      <c r="L289" s="413">
        <v>62.8</v>
      </c>
      <c r="M289" s="413">
        <v>31.4</v>
      </c>
      <c r="N289" s="413">
        <v>78</v>
      </c>
      <c r="O289" s="413">
        <v>39</v>
      </c>
      <c r="P289" s="413">
        <v>707.2</v>
      </c>
      <c r="Q289" s="413">
        <v>353.6</v>
      </c>
      <c r="R289" s="53" t="s">
        <v>210</v>
      </c>
      <c r="S289" s="53" t="s">
        <v>194</v>
      </c>
      <c r="T289" s="412">
        <v>92.3</v>
      </c>
      <c r="U289" s="412">
        <v>93.2</v>
      </c>
      <c r="V289" s="412">
        <v>93</v>
      </c>
      <c r="W289" s="412">
        <v>61.2</v>
      </c>
      <c r="X289" s="412">
        <v>78.099999999999994</v>
      </c>
      <c r="Y289" s="412">
        <v>83.8</v>
      </c>
      <c r="Z289" s="413">
        <v>105.91</v>
      </c>
      <c r="AA289" s="413">
        <v>217.65</v>
      </c>
      <c r="AB289" s="413">
        <v>375.42</v>
      </c>
      <c r="AC289" s="411">
        <v>206</v>
      </c>
      <c r="AD289" s="411">
        <v>354</v>
      </c>
    </row>
    <row r="290" spans="1:30" ht="13.5" customHeight="1" outlineLevel="1">
      <c r="A290" s="410" t="s">
        <v>1242</v>
      </c>
      <c r="B290" s="31" t="s">
        <v>1225</v>
      </c>
      <c r="C290" s="31">
        <v>50</v>
      </c>
      <c r="D290" s="31">
        <v>4</v>
      </c>
      <c r="E290" s="31" t="s">
        <v>322</v>
      </c>
      <c r="F290" s="53">
        <v>40</v>
      </c>
      <c r="G290" s="411">
        <v>1486</v>
      </c>
      <c r="H290" s="413">
        <v>41.2</v>
      </c>
      <c r="I290" s="413">
        <v>20.6</v>
      </c>
      <c r="J290" s="413">
        <v>61.8</v>
      </c>
      <c r="K290" s="413">
        <v>30.9</v>
      </c>
      <c r="L290" s="413">
        <v>80.599999999999994</v>
      </c>
      <c r="M290" s="413">
        <v>40.299999999999997</v>
      </c>
      <c r="N290" s="413">
        <v>101.8</v>
      </c>
      <c r="O290" s="413">
        <v>50.9</v>
      </c>
      <c r="P290" s="413">
        <v>1000.6</v>
      </c>
      <c r="Q290" s="413">
        <v>500.3</v>
      </c>
      <c r="R290" s="53" t="s">
        <v>210</v>
      </c>
      <c r="S290" s="53" t="s">
        <v>989</v>
      </c>
      <c r="T290" s="412">
        <v>93.5</v>
      </c>
      <c r="U290" s="412">
        <v>93.8</v>
      </c>
      <c r="V290" s="412">
        <v>93.5</v>
      </c>
      <c r="W290" s="412">
        <v>70.599999999999994</v>
      </c>
      <c r="X290" s="412">
        <v>80.900000000000006</v>
      </c>
      <c r="Y290" s="412">
        <v>85.7</v>
      </c>
      <c r="Z290" s="413">
        <v>141.46</v>
      </c>
      <c r="AA290" s="413">
        <v>369.22</v>
      </c>
      <c r="AB290" s="413">
        <v>642.41999999999996</v>
      </c>
      <c r="AC290" s="411">
        <v>261</v>
      </c>
      <c r="AD290" s="411">
        <v>454</v>
      </c>
    </row>
    <row r="291" spans="1:30" ht="13.5" customHeight="1" outlineLevel="1">
      <c r="A291" s="410" t="s">
        <v>1243</v>
      </c>
      <c r="B291" s="31" t="s">
        <v>1225</v>
      </c>
      <c r="C291" s="31">
        <v>25</v>
      </c>
      <c r="D291" s="31">
        <v>6</v>
      </c>
      <c r="E291" s="31" t="s">
        <v>312</v>
      </c>
      <c r="F291" s="53">
        <v>20</v>
      </c>
      <c r="G291" s="411">
        <v>990</v>
      </c>
      <c r="H291" s="413">
        <v>44</v>
      </c>
      <c r="I291" s="413">
        <v>22</v>
      </c>
      <c r="J291" s="413">
        <v>53.018471337579619</v>
      </c>
      <c r="K291" s="413">
        <v>26.50923566878981</v>
      </c>
      <c r="L291" s="413">
        <v>60.101910828025481</v>
      </c>
      <c r="M291" s="413">
        <v>30.050955414012741</v>
      </c>
      <c r="N291" s="413">
        <v>69.117197452229306</v>
      </c>
      <c r="O291" s="413">
        <v>34.558598726114653</v>
      </c>
      <c r="P291" s="413">
        <v>399.07770441848652</v>
      </c>
      <c r="Q291" s="413">
        <v>199.53885220924326</v>
      </c>
      <c r="R291" s="53" t="s">
        <v>213</v>
      </c>
      <c r="S291" s="53" t="s">
        <v>989</v>
      </c>
      <c r="T291" s="412">
        <v>89.221691973969627</v>
      </c>
      <c r="U291" s="412">
        <v>90.903253796095441</v>
      </c>
      <c r="V291" s="412">
        <v>91.2</v>
      </c>
      <c r="W291" s="412">
        <v>43.570999999999998</v>
      </c>
      <c r="X291" s="412">
        <v>56.567499999999995</v>
      </c>
      <c r="Y291" s="412">
        <v>65.356499999999997</v>
      </c>
      <c r="Z291" s="413">
        <v>106.20892800000001</v>
      </c>
      <c r="AA291" s="413">
        <v>266.20235216399999</v>
      </c>
      <c r="AB291" s="413">
        <v>338.62238484480002</v>
      </c>
      <c r="AC291" s="411">
        <v>250.64027777777773</v>
      </c>
      <c r="AD291" s="411">
        <v>318.82666666666665</v>
      </c>
    </row>
    <row r="292" spans="1:30" ht="13.5" customHeight="1" outlineLevel="1">
      <c r="A292" s="410" t="s">
        <v>1244</v>
      </c>
      <c r="B292" s="31" t="s">
        <v>1225</v>
      </c>
      <c r="C292" s="31">
        <v>30</v>
      </c>
      <c r="D292" s="31">
        <v>6</v>
      </c>
      <c r="E292" s="31" t="s">
        <v>322</v>
      </c>
      <c r="F292" s="53">
        <v>25</v>
      </c>
      <c r="G292" s="411">
        <v>989</v>
      </c>
      <c r="H292" s="413">
        <v>52</v>
      </c>
      <c r="I292" s="413">
        <v>26</v>
      </c>
      <c r="J292" s="413">
        <v>64.348901098901109</v>
      </c>
      <c r="K292" s="413">
        <v>32.174450549450555</v>
      </c>
      <c r="L292" s="413">
        <v>73.510439560439579</v>
      </c>
      <c r="M292" s="413">
        <v>36.75521978021979</v>
      </c>
      <c r="N292" s="413">
        <v>85.289560439560447</v>
      </c>
      <c r="O292" s="413">
        <v>42.644780219780223</v>
      </c>
      <c r="P292" s="413">
        <v>490.2244</v>
      </c>
      <c r="Q292" s="413">
        <v>245.1122</v>
      </c>
      <c r="R292" s="53" t="s">
        <v>222</v>
      </c>
      <c r="S292" s="53" t="s">
        <v>194</v>
      </c>
      <c r="T292" s="412">
        <v>90.219375672766418</v>
      </c>
      <c r="U292" s="412">
        <v>91.502583423035517</v>
      </c>
      <c r="V292" s="412">
        <v>91.7</v>
      </c>
      <c r="W292" s="412">
        <v>43.993902439024396</v>
      </c>
      <c r="X292" s="412">
        <v>56.890243902439032</v>
      </c>
      <c r="Y292" s="412">
        <v>65.304878048780495</v>
      </c>
      <c r="Z292" s="413">
        <v>132.76116000000002</v>
      </c>
      <c r="AA292" s="413">
        <v>276.23105643420001</v>
      </c>
      <c r="AB292" s="413">
        <v>381.8140155648</v>
      </c>
      <c r="AC292" s="411">
        <v>208.06616666666665</v>
      </c>
      <c r="AD292" s="411">
        <v>287.59466666666663</v>
      </c>
    </row>
    <row r="293" spans="1:30" ht="13.5" customHeight="1" outlineLevel="1">
      <c r="A293" s="410" t="s">
        <v>1245</v>
      </c>
      <c r="B293" s="31" t="s">
        <v>1225</v>
      </c>
      <c r="C293" s="31">
        <v>60</v>
      </c>
      <c r="D293" s="31">
        <v>4</v>
      </c>
      <c r="E293" s="31" t="s">
        <v>340</v>
      </c>
      <c r="F293" s="53">
        <v>50</v>
      </c>
      <c r="G293" s="411">
        <v>1487</v>
      </c>
      <c r="H293" s="413">
        <v>55.8</v>
      </c>
      <c r="I293" s="413">
        <v>27.9</v>
      </c>
      <c r="J293" s="413">
        <v>80.8</v>
      </c>
      <c r="K293" s="413">
        <v>40.4</v>
      </c>
      <c r="L293" s="413">
        <v>104</v>
      </c>
      <c r="M293" s="413">
        <v>52</v>
      </c>
      <c r="N293" s="413">
        <v>130.6</v>
      </c>
      <c r="O293" s="413">
        <v>65.3</v>
      </c>
      <c r="P293" s="413">
        <v>1017.8</v>
      </c>
      <c r="Q293" s="413">
        <v>508.9</v>
      </c>
      <c r="R293" s="53" t="s">
        <v>213</v>
      </c>
      <c r="S293" s="53" t="s">
        <v>989</v>
      </c>
      <c r="T293" s="412">
        <v>93.7</v>
      </c>
      <c r="U293" s="412">
        <v>94.1</v>
      </c>
      <c r="V293" s="412">
        <v>93.9</v>
      </c>
      <c r="W293" s="412">
        <v>67.5</v>
      </c>
      <c r="X293" s="412">
        <v>78.3</v>
      </c>
      <c r="Y293" s="412">
        <v>83.4</v>
      </c>
      <c r="Z293" s="413">
        <v>176.65</v>
      </c>
      <c r="AA293" s="413">
        <v>462.6</v>
      </c>
      <c r="AB293" s="413">
        <v>586.95000000000005</v>
      </c>
      <c r="AC293" s="411">
        <v>262</v>
      </c>
      <c r="AD293" s="411">
        <v>332</v>
      </c>
    </row>
    <row r="294" spans="1:30" ht="13.5" customHeight="1" outlineLevel="1">
      <c r="A294" s="410" t="s">
        <v>1246</v>
      </c>
      <c r="B294" s="31" t="s">
        <v>1225</v>
      </c>
      <c r="C294" s="31">
        <v>75</v>
      </c>
      <c r="D294" s="31">
        <v>4</v>
      </c>
      <c r="E294" s="31" t="s">
        <v>343</v>
      </c>
      <c r="F294" s="53">
        <v>60</v>
      </c>
      <c r="G294" s="411">
        <v>1487</v>
      </c>
      <c r="H294" s="413">
        <v>61.6</v>
      </c>
      <c r="I294" s="413">
        <v>30.8</v>
      </c>
      <c r="J294" s="413">
        <v>93.8</v>
      </c>
      <c r="K294" s="413">
        <v>46.9</v>
      </c>
      <c r="L294" s="413">
        <v>128.44</v>
      </c>
      <c r="M294" s="413">
        <v>64.22</v>
      </c>
      <c r="N294" s="413">
        <v>156.4</v>
      </c>
      <c r="O294" s="413">
        <v>78.2</v>
      </c>
      <c r="P294" s="413">
        <v>1226</v>
      </c>
      <c r="Q294" s="413">
        <v>613</v>
      </c>
      <c r="R294" s="53" t="s">
        <v>213</v>
      </c>
      <c r="S294" s="53" t="s">
        <v>989</v>
      </c>
      <c r="T294" s="412">
        <v>93.8</v>
      </c>
      <c r="U294" s="412">
        <v>94.2</v>
      </c>
      <c r="V294" s="412">
        <v>94.2</v>
      </c>
      <c r="W294" s="412">
        <v>70.5</v>
      </c>
      <c r="X294" s="412">
        <v>77</v>
      </c>
      <c r="Y294" s="412">
        <v>84.2</v>
      </c>
      <c r="Z294" s="413">
        <v>213.15</v>
      </c>
      <c r="AA294" s="413">
        <v>542.85</v>
      </c>
      <c r="AB294" s="413">
        <v>699.95</v>
      </c>
      <c r="AC294" s="411">
        <v>261</v>
      </c>
      <c r="AD294" s="411">
        <v>161</v>
      </c>
    </row>
    <row r="295" spans="1:30" ht="13.5" customHeight="1" outlineLevel="1">
      <c r="A295" s="410" t="s">
        <v>1247</v>
      </c>
      <c r="B295" s="31" t="s">
        <v>1225</v>
      </c>
      <c r="C295" s="31">
        <v>40</v>
      </c>
      <c r="D295" s="31">
        <v>6</v>
      </c>
      <c r="E295" s="31" t="s">
        <v>340</v>
      </c>
      <c r="F295" s="53">
        <v>30</v>
      </c>
      <c r="G295" s="411">
        <v>990</v>
      </c>
      <c r="H295" s="413">
        <v>32.4</v>
      </c>
      <c r="I295" s="413">
        <v>16.2</v>
      </c>
      <c r="J295" s="413">
        <v>60</v>
      </c>
      <c r="K295" s="413">
        <v>30</v>
      </c>
      <c r="L295" s="413">
        <v>71</v>
      </c>
      <c r="M295" s="413">
        <v>35.5</v>
      </c>
      <c r="N295" s="413">
        <v>78.2</v>
      </c>
      <c r="O295" s="413">
        <v>39.1</v>
      </c>
      <c r="P295" s="413">
        <v>564</v>
      </c>
      <c r="Q295" s="413">
        <v>282</v>
      </c>
      <c r="R295" s="53" t="s">
        <v>222</v>
      </c>
      <c r="S295" s="53" t="s">
        <v>194</v>
      </c>
      <c r="T295" s="412">
        <v>91.808076514346453</v>
      </c>
      <c r="U295" s="412">
        <v>92.395961742826785</v>
      </c>
      <c r="V295" s="412">
        <v>92.2</v>
      </c>
      <c r="W295" s="412">
        <v>55.4</v>
      </c>
      <c r="X295" s="412">
        <v>68</v>
      </c>
      <c r="Y295" s="412">
        <v>83.5</v>
      </c>
      <c r="Z295" s="413">
        <v>215.8</v>
      </c>
      <c r="AA295" s="413">
        <v>584.81799999999998</v>
      </c>
      <c r="AB295" s="413">
        <v>599.92399999999998</v>
      </c>
      <c r="AC295" s="411">
        <v>271</v>
      </c>
      <c r="AD295" s="411">
        <v>278</v>
      </c>
    </row>
    <row r="296" spans="1:30" ht="13.5" customHeight="1" outlineLevel="1">
      <c r="A296" s="410" t="s">
        <v>1248</v>
      </c>
      <c r="B296" s="31" t="s">
        <v>1225</v>
      </c>
      <c r="C296" s="31">
        <v>50</v>
      </c>
      <c r="D296" s="31">
        <v>6</v>
      </c>
      <c r="E296" s="31" t="s">
        <v>343</v>
      </c>
      <c r="F296" s="53">
        <v>40</v>
      </c>
      <c r="G296" s="411">
        <v>989</v>
      </c>
      <c r="H296" s="413">
        <v>62</v>
      </c>
      <c r="I296" s="413">
        <v>31</v>
      </c>
      <c r="J296" s="413">
        <v>79.319999999999993</v>
      </c>
      <c r="K296" s="413">
        <v>39.659999999999997</v>
      </c>
      <c r="L296" s="413">
        <v>96.9</v>
      </c>
      <c r="M296" s="413">
        <v>48.45</v>
      </c>
      <c r="N296" s="413">
        <v>117.76</v>
      </c>
      <c r="O296" s="413">
        <v>58.88</v>
      </c>
      <c r="P296" s="413">
        <v>796</v>
      </c>
      <c r="Q296" s="413">
        <v>398</v>
      </c>
      <c r="R296" s="53" t="s">
        <v>213</v>
      </c>
      <c r="S296" s="53" t="s">
        <v>194</v>
      </c>
      <c r="T296" s="412">
        <v>92.9</v>
      </c>
      <c r="U296" s="412">
        <v>93.195546129374335</v>
      </c>
      <c r="V296" s="412">
        <v>92.9</v>
      </c>
      <c r="W296" s="412">
        <v>55.55</v>
      </c>
      <c r="X296" s="412">
        <v>68</v>
      </c>
      <c r="Y296" s="412">
        <v>74.8</v>
      </c>
      <c r="Z296" s="413">
        <v>288.60000000000002</v>
      </c>
      <c r="AA296" s="413">
        <v>620.49000000000012</v>
      </c>
      <c r="AB296" s="413">
        <v>712.8420000000001</v>
      </c>
      <c r="AC296" s="411">
        <v>215</v>
      </c>
      <c r="AD296" s="411">
        <v>247</v>
      </c>
    </row>
    <row r="297" spans="1:30" ht="13.5" customHeight="1" outlineLevel="1">
      <c r="A297" s="414" t="s">
        <v>1998</v>
      </c>
      <c r="B297" s="31" t="s">
        <v>1856</v>
      </c>
      <c r="C297" s="31">
        <v>125</v>
      </c>
      <c r="D297" s="31">
        <v>4</v>
      </c>
      <c r="E297" s="31" t="s">
        <v>378</v>
      </c>
      <c r="F297" s="53">
        <v>100</v>
      </c>
      <c r="G297" s="411">
        <v>1489</v>
      </c>
      <c r="H297" s="413"/>
      <c r="I297" s="413">
        <v>76.88</v>
      </c>
      <c r="J297" s="413"/>
      <c r="K297" s="413">
        <v>106.6</v>
      </c>
      <c r="L297" s="413"/>
      <c r="M297" s="413">
        <v>126.8</v>
      </c>
      <c r="N297" s="413"/>
      <c r="O297" s="413">
        <v>149.19999999999999</v>
      </c>
      <c r="P297" s="413"/>
      <c r="Q297" s="413">
        <v>898.5</v>
      </c>
      <c r="R297" s="53" t="s">
        <v>222</v>
      </c>
      <c r="S297" s="53" t="s">
        <v>194</v>
      </c>
      <c r="T297" s="412">
        <v>93.6</v>
      </c>
      <c r="U297" s="412">
        <v>95.5</v>
      </c>
      <c r="V297" s="412">
        <v>95</v>
      </c>
      <c r="W297" s="412">
        <v>50.9</v>
      </c>
      <c r="X297" s="412">
        <v>52.1</v>
      </c>
      <c r="Y297" s="412">
        <v>73.400000000000006</v>
      </c>
      <c r="Z297" s="413">
        <v>352.92</v>
      </c>
      <c r="AA297" s="413">
        <v>665.94</v>
      </c>
      <c r="AB297" s="413">
        <v>1054.57</v>
      </c>
      <c r="AC297" s="411">
        <v>189</v>
      </c>
      <c r="AD297" s="411">
        <v>299</v>
      </c>
    </row>
    <row r="298" spans="1:30" ht="13.5" customHeight="1" outlineLevel="1">
      <c r="A298" s="414" t="s">
        <v>1999</v>
      </c>
      <c r="B298" s="31" t="s">
        <v>1856</v>
      </c>
      <c r="C298" s="31">
        <v>150</v>
      </c>
      <c r="D298" s="31">
        <v>4</v>
      </c>
      <c r="E298" s="31" t="s">
        <v>383</v>
      </c>
      <c r="F298" s="53">
        <v>125</v>
      </c>
      <c r="G298" s="411">
        <v>1489</v>
      </c>
      <c r="H298" s="413"/>
      <c r="I298" s="413">
        <v>100.03</v>
      </c>
      <c r="J298" s="413"/>
      <c r="K298" s="413">
        <v>129.19</v>
      </c>
      <c r="L298" s="413"/>
      <c r="M298" s="413">
        <v>154.09</v>
      </c>
      <c r="N298" s="413"/>
      <c r="O298" s="413">
        <v>184.54</v>
      </c>
      <c r="P298" s="413"/>
      <c r="Q298" s="413">
        <v>1058</v>
      </c>
      <c r="R298" s="53" t="s">
        <v>231</v>
      </c>
      <c r="S298" s="53" t="s">
        <v>989</v>
      </c>
      <c r="T298" s="412">
        <v>94.2</v>
      </c>
      <c r="U298" s="412">
        <v>95.2</v>
      </c>
      <c r="V298" s="412">
        <v>95.3</v>
      </c>
      <c r="W298" s="412">
        <v>52.3</v>
      </c>
      <c r="X298" s="412">
        <v>65</v>
      </c>
      <c r="Y298" s="412">
        <v>72.400000000000006</v>
      </c>
      <c r="Z298" s="413">
        <v>440.99</v>
      </c>
      <c r="AA298" s="413">
        <v>919.67</v>
      </c>
      <c r="AB298" s="413">
        <v>1152.3699999999999</v>
      </c>
      <c r="AC298" s="411">
        <v>209</v>
      </c>
      <c r="AD298" s="411">
        <v>261</v>
      </c>
    </row>
    <row r="299" spans="1:30" ht="13.5" customHeight="1" outlineLevel="1">
      <c r="A299" s="414" t="s">
        <v>2091</v>
      </c>
      <c r="B299" s="31" t="s">
        <v>1856</v>
      </c>
      <c r="C299" s="31">
        <v>100</v>
      </c>
      <c r="D299" s="31">
        <v>6</v>
      </c>
      <c r="E299" s="31" t="s">
        <v>378</v>
      </c>
      <c r="F299" s="53">
        <v>75</v>
      </c>
      <c r="G299" s="411">
        <v>993</v>
      </c>
      <c r="H299" s="413"/>
      <c r="I299" s="413">
        <v>81.3</v>
      </c>
      <c r="J299" s="413"/>
      <c r="K299" s="413">
        <v>92.6</v>
      </c>
      <c r="L299" s="413"/>
      <c r="M299" s="413">
        <v>105.2</v>
      </c>
      <c r="N299" s="413"/>
      <c r="O299" s="413">
        <v>121.1</v>
      </c>
      <c r="P299" s="413"/>
      <c r="Q299" s="413">
        <v>815</v>
      </c>
      <c r="R299" s="53" t="s">
        <v>213</v>
      </c>
      <c r="S299" s="53" t="s">
        <v>989</v>
      </c>
      <c r="T299" s="412">
        <v>92.362005277044858</v>
      </c>
      <c r="U299" s="412">
        <v>93.712675461741426</v>
      </c>
      <c r="V299" s="412">
        <v>94.1</v>
      </c>
      <c r="W299" s="412">
        <v>45.2</v>
      </c>
      <c r="X299" s="412">
        <v>58.8</v>
      </c>
      <c r="Y299" s="412">
        <v>67.84</v>
      </c>
      <c r="Z299" s="413">
        <v>538.20000000000005</v>
      </c>
      <c r="AA299" s="413">
        <v>1157.1300000000001</v>
      </c>
      <c r="AB299" s="413">
        <v>1808.3520000000001</v>
      </c>
      <c r="AC299" s="411">
        <v>215</v>
      </c>
      <c r="AD299" s="411">
        <v>336</v>
      </c>
    </row>
    <row r="300" spans="1:30" ht="13.5" customHeight="1" outlineLevel="1">
      <c r="A300" s="414" t="s">
        <v>2046</v>
      </c>
      <c r="B300" s="31" t="s">
        <v>1856</v>
      </c>
      <c r="C300" s="31">
        <v>125</v>
      </c>
      <c r="D300" s="31">
        <v>6</v>
      </c>
      <c r="E300" s="31" t="s">
        <v>383</v>
      </c>
      <c r="F300" s="53">
        <v>100</v>
      </c>
      <c r="G300" s="411">
        <v>991</v>
      </c>
      <c r="H300" s="413"/>
      <c r="I300" s="413">
        <v>83.565765069551773</v>
      </c>
      <c r="J300" s="413"/>
      <c r="K300" s="413">
        <v>105.7</v>
      </c>
      <c r="L300" s="413"/>
      <c r="M300" s="413">
        <v>124.96</v>
      </c>
      <c r="N300" s="413"/>
      <c r="O300" s="413">
        <v>148.6</v>
      </c>
      <c r="P300" s="413"/>
      <c r="Q300" s="413">
        <v>964.76811524609832</v>
      </c>
      <c r="R300" s="53" t="s">
        <v>222</v>
      </c>
      <c r="S300" s="53" t="s">
        <v>194</v>
      </c>
      <c r="T300" s="412">
        <v>93.604000842282588</v>
      </c>
      <c r="U300" s="412">
        <v>94.71951989892608</v>
      </c>
      <c r="V300" s="412">
        <v>94.6</v>
      </c>
      <c r="W300" s="412">
        <v>52.2</v>
      </c>
      <c r="X300" s="412">
        <v>66.8</v>
      </c>
      <c r="Y300" s="412">
        <v>73.5</v>
      </c>
      <c r="Z300" s="413">
        <v>529.93829700000003</v>
      </c>
      <c r="AA300" s="413">
        <v>1047.4935985309089</v>
      </c>
      <c r="AB300" s="413">
        <v>1564.7830424863637</v>
      </c>
      <c r="AC300" s="411">
        <v>197.66331372176879</v>
      </c>
      <c r="AD300" s="411">
        <v>295.27645979629278</v>
      </c>
    </row>
    <row r="301" spans="1:30" ht="13.5" customHeight="1" outlineLevel="1">
      <c r="A301" s="414" t="s">
        <v>2000</v>
      </c>
      <c r="B301" s="31" t="s">
        <v>1856</v>
      </c>
      <c r="C301" s="31">
        <v>200</v>
      </c>
      <c r="D301" s="31">
        <v>4</v>
      </c>
      <c r="E301" s="31" t="s">
        <v>388</v>
      </c>
      <c r="F301" s="53">
        <v>150</v>
      </c>
      <c r="G301" s="411">
        <v>1491</v>
      </c>
      <c r="H301" s="413"/>
      <c r="I301" s="413">
        <v>133.30000000000001</v>
      </c>
      <c r="J301" s="413"/>
      <c r="K301" s="413">
        <v>161.80000000000001</v>
      </c>
      <c r="L301" s="413"/>
      <c r="M301" s="413">
        <v>191.5</v>
      </c>
      <c r="N301" s="413"/>
      <c r="O301" s="413">
        <v>228.1</v>
      </c>
      <c r="P301" s="413"/>
      <c r="Q301" s="413">
        <v>1534.76</v>
      </c>
      <c r="R301" s="53" t="s">
        <v>213</v>
      </c>
      <c r="S301" s="53" t="s">
        <v>989</v>
      </c>
      <c r="T301" s="412">
        <v>94.3</v>
      </c>
      <c r="U301" s="412">
        <v>95.3</v>
      </c>
      <c r="V301" s="412">
        <v>95.5</v>
      </c>
      <c r="W301" s="412">
        <v>50.8</v>
      </c>
      <c r="X301" s="412">
        <v>63.7</v>
      </c>
      <c r="Y301" s="412">
        <v>71.099999999999994</v>
      </c>
      <c r="Z301" s="413">
        <v>528.54</v>
      </c>
      <c r="AA301" s="413">
        <v>1252.92</v>
      </c>
      <c r="AB301" s="413">
        <v>1918.48</v>
      </c>
      <c r="AC301" s="411">
        <v>237</v>
      </c>
      <c r="AD301" s="411">
        <v>363</v>
      </c>
    </row>
    <row r="302" spans="1:30" ht="13.5" customHeight="1" outlineLevel="1">
      <c r="A302" s="414" t="s">
        <v>2001</v>
      </c>
      <c r="B302" s="31" t="s">
        <v>1856</v>
      </c>
      <c r="C302" s="31">
        <v>250</v>
      </c>
      <c r="D302" s="31">
        <v>4</v>
      </c>
      <c r="E302" s="31" t="s">
        <v>400</v>
      </c>
      <c r="F302" s="53">
        <v>200</v>
      </c>
      <c r="G302" s="411">
        <v>1490</v>
      </c>
      <c r="H302" s="413"/>
      <c r="I302" s="413">
        <v>154.80000000000001</v>
      </c>
      <c r="J302" s="413"/>
      <c r="K302" s="413">
        <v>196.1</v>
      </c>
      <c r="L302" s="413"/>
      <c r="M302" s="413">
        <v>238.5</v>
      </c>
      <c r="N302" s="413"/>
      <c r="O302" s="413">
        <v>289.7</v>
      </c>
      <c r="P302" s="413"/>
      <c r="Q302" s="413">
        <v>2195</v>
      </c>
      <c r="R302" s="53" t="s">
        <v>213</v>
      </c>
      <c r="S302" s="53" t="s">
        <v>989</v>
      </c>
      <c r="T302" s="412">
        <v>94.9</v>
      </c>
      <c r="U302" s="412">
        <v>95.7</v>
      </c>
      <c r="V302" s="412">
        <v>95.8</v>
      </c>
      <c r="W302" s="412">
        <v>55.6</v>
      </c>
      <c r="X302" s="412">
        <v>68</v>
      </c>
      <c r="Y302" s="412">
        <v>74.599999999999994</v>
      </c>
      <c r="Z302" s="413">
        <v>705.4</v>
      </c>
      <c r="AA302" s="413">
        <v>1888.44</v>
      </c>
      <c r="AB302" s="413">
        <v>2510.56</v>
      </c>
      <c r="AC302" s="411">
        <v>268</v>
      </c>
      <c r="AD302" s="411">
        <v>356</v>
      </c>
    </row>
    <row r="303" spans="1:30" ht="13.5" customHeight="1" outlineLevel="1">
      <c r="A303" s="414" t="s">
        <v>2047</v>
      </c>
      <c r="B303" s="31" t="s">
        <v>1856</v>
      </c>
      <c r="C303" s="31">
        <v>150</v>
      </c>
      <c r="D303" s="31">
        <v>6</v>
      </c>
      <c r="E303" s="31" t="s">
        <v>388</v>
      </c>
      <c r="F303" s="53">
        <v>125</v>
      </c>
      <c r="G303" s="411">
        <v>991</v>
      </c>
      <c r="H303" s="413"/>
      <c r="I303" s="413">
        <v>92.774714104193137</v>
      </c>
      <c r="J303" s="413"/>
      <c r="K303" s="413">
        <v>120.86408839779007</v>
      </c>
      <c r="L303" s="413"/>
      <c r="M303" s="413">
        <v>146.80662983425415</v>
      </c>
      <c r="N303" s="413"/>
      <c r="O303" s="413">
        <v>177.87734806629837</v>
      </c>
      <c r="P303" s="413"/>
      <c r="Q303" s="413">
        <v>1195.1231858105227</v>
      </c>
      <c r="R303" s="53" t="s">
        <v>222</v>
      </c>
      <c r="S303" s="53" t="s">
        <v>194</v>
      </c>
      <c r="T303" s="412">
        <v>94.115292024283022</v>
      </c>
      <c r="U303" s="412">
        <v>94.860267950596608</v>
      </c>
      <c r="V303" s="412">
        <v>94.9</v>
      </c>
      <c r="W303" s="412">
        <v>56.609261083743839</v>
      </c>
      <c r="X303" s="412">
        <v>69.330443349753693</v>
      </c>
      <c r="Y303" s="412">
        <v>76.327093596059115</v>
      </c>
      <c r="Z303" s="413">
        <v>662.18321285288823</v>
      </c>
      <c r="AA303" s="413">
        <v>1288.6460166193976</v>
      </c>
      <c r="AB303" s="413">
        <v>1915.1042966092621</v>
      </c>
      <c r="AC303" s="411">
        <v>194.60566073058777</v>
      </c>
      <c r="AD303" s="411">
        <v>289.21063830029846</v>
      </c>
    </row>
    <row r="304" spans="1:30" ht="13.5" customHeight="1" outlineLevel="1">
      <c r="A304" s="414" t="s">
        <v>2048</v>
      </c>
      <c r="B304" s="31" t="s">
        <v>1856</v>
      </c>
      <c r="C304" s="31">
        <v>200</v>
      </c>
      <c r="D304" s="31">
        <v>6</v>
      </c>
      <c r="E304" s="31" t="s">
        <v>400</v>
      </c>
      <c r="F304" s="53">
        <v>150</v>
      </c>
      <c r="G304" s="411">
        <v>991</v>
      </c>
      <c r="H304" s="413"/>
      <c r="I304" s="413">
        <v>129.12045743329099</v>
      </c>
      <c r="J304" s="413"/>
      <c r="K304" s="413">
        <v>159.57679558011051</v>
      </c>
      <c r="L304" s="413"/>
      <c r="M304" s="413">
        <v>188.13370165745857</v>
      </c>
      <c r="N304" s="413"/>
      <c r="O304" s="413">
        <v>222.78408839779007</v>
      </c>
      <c r="P304" s="413"/>
      <c r="Q304" s="413">
        <v>1671.7107529632472</v>
      </c>
      <c r="R304" s="53" t="s">
        <v>210</v>
      </c>
      <c r="S304" s="53" t="s">
        <v>989</v>
      </c>
      <c r="T304" s="412">
        <v>94.055888807607914</v>
      </c>
      <c r="U304" s="412">
        <v>95.010972933430878</v>
      </c>
      <c r="V304" s="412">
        <v>95.2</v>
      </c>
      <c r="W304" s="412">
        <v>51.550603448275858</v>
      </c>
      <c r="X304" s="412">
        <v>64.89790640394088</v>
      </c>
      <c r="Y304" s="412">
        <v>72.948029556650255</v>
      </c>
      <c r="Z304" s="413">
        <v>793.80170831052419</v>
      </c>
      <c r="AA304" s="413">
        <v>1884.3223425400975</v>
      </c>
      <c r="AB304" s="413">
        <v>2644.6269525245289</v>
      </c>
      <c r="AC304" s="411">
        <v>237.3794768658997</v>
      </c>
      <c r="AD304" s="411">
        <v>333.15964488829087</v>
      </c>
    </row>
    <row r="305" spans="1:30" ht="13.5" customHeight="1" outlineLevel="1">
      <c r="A305" s="414" t="s">
        <v>2049</v>
      </c>
      <c r="B305" s="31" t="s">
        <v>1856</v>
      </c>
      <c r="C305" s="31">
        <v>250</v>
      </c>
      <c r="D305" s="31">
        <v>6</v>
      </c>
      <c r="E305" s="31" t="s">
        <v>400</v>
      </c>
      <c r="F305" s="53">
        <v>200</v>
      </c>
      <c r="G305" s="411">
        <v>991</v>
      </c>
      <c r="H305" s="413"/>
      <c r="I305" s="413">
        <v>155.77680339462518</v>
      </c>
      <c r="J305" s="413"/>
      <c r="K305" s="413">
        <v>203.20189265536723</v>
      </c>
      <c r="L305" s="413"/>
      <c r="M305" s="413">
        <v>243.48861299435029</v>
      </c>
      <c r="N305" s="413"/>
      <c r="O305" s="413">
        <v>292.12166666666673</v>
      </c>
      <c r="P305" s="413"/>
      <c r="Q305" s="413">
        <v>2000.5092792403971</v>
      </c>
      <c r="R305" s="53" t="s">
        <v>213</v>
      </c>
      <c r="S305" s="53" t="s">
        <v>989</v>
      </c>
      <c r="T305" s="412">
        <v>95.009927892151737</v>
      </c>
      <c r="U305" s="412">
        <v>95.710001045041281</v>
      </c>
      <c r="V305" s="412">
        <v>95.7</v>
      </c>
      <c r="W305" s="412">
        <v>53.842048192771081</v>
      </c>
      <c r="X305" s="412">
        <v>66.930722891566262</v>
      </c>
      <c r="Y305" s="412">
        <v>74.367469879518069</v>
      </c>
      <c r="Z305" s="413">
        <v>1060.3191311999999</v>
      </c>
      <c r="AA305" s="413">
        <v>2222.413844756757</v>
      </c>
      <c r="AB305" s="413">
        <v>3545.0730014237292</v>
      </c>
      <c r="AC305" s="411">
        <v>209.59858021627645</v>
      </c>
      <c r="AD305" s="411">
        <v>334.34019033605921</v>
      </c>
    </row>
    <row r="306" spans="1:30" ht="13.5" customHeight="1" outlineLevel="1">
      <c r="A306" s="414" t="s">
        <v>1991</v>
      </c>
      <c r="B306" s="31" t="s">
        <v>1856</v>
      </c>
      <c r="C306" s="31">
        <v>125</v>
      </c>
      <c r="D306" s="31">
        <v>2</v>
      </c>
      <c r="E306" s="31" t="s">
        <v>409</v>
      </c>
      <c r="F306" s="53">
        <v>100</v>
      </c>
      <c r="G306" s="411">
        <v>2977.7</v>
      </c>
      <c r="H306" s="413"/>
      <c r="I306" s="413">
        <v>62.22</v>
      </c>
      <c r="J306" s="413"/>
      <c r="K306" s="413">
        <v>88.47921908205339</v>
      </c>
      <c r="L306" s="413"/>
      <c r="M306" s="413">
        <v>110.32028301921441</v>
      </c>
      <c r="N306" s="413"/>
      <c r="O306" s="413">
        <v>135.73810585453393</v>
      </c>
      <c r="P306" s="413"/>
      <c r="Q306" s="413">
        <v>904.83</v>
      </c>
      <c r="R306" s="53" t="s">
        <v>222</v>
      </c>
      <c r="S306" s="53" t="s">
        <v>989</v>
      </c>
      <c r="T306" s="412">
        <v>93.49</v>
      </c>
      <c r="U306" s="412">
        <v>94.5</v>
      </c>
      <c r="V306" s="412">
        <v>94.7</v>
      </c>
      <c r="W306" s="412">
        <v>62.87</v>
      </c>
      <c r="X306" s="412">
        <v>74.8</v>
      </c>
      <c r="Y306" s="412">
        <v>80.933349265145182</v>
      </c>
      <c r="Z306" s="413">
        <v>178.23849535799999</v>
      </c>
      <c r="AA306" s="413">
        <v>289.15631101928335</v>
      </c>
      <c r="AB306" s="413">
        <v>580.28928695208697</v>
      </c>
      <c r="AC306" s="411">
        <v>162.22999999999999</v>
      </c>
      <c r="AD306" s="411">
        <v>325.56900000000002</v>
      </c>
    </row>
    <row r="307" spans="1:30" ht="13.5" customHeight="1" outlineLevel="1">
      <c r="A307" s="414" t="s">
        <v>1992</v>
      </c>
      <c r="B307" s="31" t="s">
        <v>1856</v>
      </c>
      <c r="C307" s="31">
        <v>150</v>
      </c>
      <c r="D307" s="31">
        <v>2</v>
      </c>
      <c r="E307" s="31" t="s">
        <v>411</v>
      </c>
      <c r="F307" s="53">
        <v>125</v>
      </c>
      <c r="G307" s="411">
        <v>2980</v>
      </c>
      <c r="H307" s="413"/>
      <c r="I307" s="413">
        <v>72.599999999999994</v>
      </c>
      <c r="J307" s="413"/>
      <c r="K307" s="413">
        <v>102.1</v>
      </c>
      <c r="L307" s="413"/>
      <c r="M307" s="413">
        <v>129.80000000000001</v>
      </c>
      <c r="N307" s="413"/>
      <c r="O307" s="413">
        <v>161.6</v>
      </c>
      <c r="P307" s="413"/>
      <c r="Q307" s="413">
        <v>1171.5999999999999</v>
      </c>
      <c r="R307" s="53" t="s">
        <v>222</v>
      </c>
      <c r="S307" s="53" t="s">
        <v>989</v>
      </c>
      <c r="T307" s="412">
        <v>93.9</v>
      </c>
      <c r="U307" s="412">
        <v>94.9</v>
      </c>
      <c r="V307" s="412">
        <v>95</v>
      </c>
      <c r="W307" s="412">
        <v>65.7</v>
      </c>
      <c r="X307" s="412">
        <v>76.7</v>
      </c>
      <c r="Y307" s="412">
        <v>82.1</v>
      </c>
      <c r="Z307" s="413">
        <v>220.38</v>
      </c>
      <c r="AA307" s="413">
        <v>434.18</v>
      </c>
      <c r="AB307" s="413">
        <v>741.89</v>
      </c>
      <c r="AC307" s="411">
        <v>197</v>
      </c>
      <c r="AD307" s="411">
        <v>337</v>
      </c>
    </row>
    <row r="308" spans="1:30" ht="13.5" customHeight="1" outlineLevel="1">
      <c r="A308" s="414" t="s">
        <v>2015</v>
      </c>
      <c r="B308" s="31" t="s">
        <v>1856</v>
      </c>
      <c r="C308" s="31">
        <v>125</v>
      </c>
      <c r="D308" s="31">
        <v>4</v>
      </c>
      <c r="E308" s="31" t="s">
        <v>409</v>
      </c>
      <c r="F308" s="53">
        <v>100</v>
      </c>
      <c r="G308" s="411">
        <v>1489</v>
      </c>
      <c r="H308" s="413"/>
      <c r="I308" s="413">
        <v>76.88</v>
      </c>
      <c r="J308" s="413"/>
      <c r="K308" s="413">
        <v>106.6</v>
      </c>
      <c r="L308" s="413"/>
      <c r="M308" s="413">
        <v>126.8</v>
      </c>
      <c r="N308" s="413"/>
      <c r="O308" s="413">
        <v>149.19999999999999</v>
      </c>
      <c r="P308" s="413"/>
      <c r="Q308" s="413">
        <v>898.5</v>
      </c>
      <c r="R308" s="53" t="s">
        <v>222</v>
      </c>
      <c r="S308" s="53" t="s">
        <v>194</v>
      </c>
      <c r="T308" s="412">
        <v>93.6</v>
      </c>
      <c r="U308" s="412">
        <v>95.5</v>
      </c>
      <c r="V308" s="412">
        <v>95</v>
      </c>
      <c r="W308" s="412">
        <v>50.9</v>
      </c>
      <c r="X308" s="412">
        <v>52.1</v>
      </c>
      <c r="Y308" s="412">
        <v>73.400000000000006</v>
      </c>
      <c r="Z308" s="413">
        <v>352.92</v>
      </c>
      <c r="AA308" s="413">
        <v>665.94</v>
      </c>
      <c r="AB308" s="413">
        <v>1054.57</v>
      </c>
      <c r="AC308" s="411">
        <v>189</v>
      </c>
      <c r="AD308" s="411">
        <v>299</v>
      </c>
    </row>
    <row r="309" spans="1:30" ht="13.5" customHeight="1" outlineLevel="1">
      <c r="A309" s="414" t="s">
        <v>2021</v>
      </c>
      <c r="B309" s="31" t="s">
        <v>1856</v>
      </c>
      <c r="C309" s="31">
        <v>150</v>
      </c>
      <c r="D309" s="31">
        <v>4</v>
      </c>
      <c r="E309" s="31" t="s">
        <v>411</v>
      </c>
      <c r="F309" s="53">
        <v>125</v>
      </c>
      <c r="G309" s="411">
        <v>1489</v>
      </c>
      <c r="H309" s="413"/>
      <c r="I309" s="413">
        <v>100.03</v>
      </c>
      <c r="J309" s="413"/>
      <c r="K309" s="413">
        <v>129.19</v>
      </c>
      <c r="L309" s="413"/>
      <c r="M309" s="413">
        <v>154.09</v>
      </c>
      <c r="N309" s="413"/>
      <c r="O309" s="413">
        <v>184.54</v>
      </c>
      <c r="P309" s="413"/>
      <c r="Q309" s="413">
        <v>1058</v>
      </c>
      <c r="R309" s="53" t="s">
        <v>231</v>
      </c>
      <c r="S309" s="53" t="s">
        <v>989</v>
      </c>
      <c r="T309" s="412">
        <v>94.2</v>
      </c>
      <c r="U309" s="412">
        <v>95.2</v>
      </c>
      <c r="V309" s="412">
        <v>95.3</v>
      </c>
      <c r="W309" s="412">
        <v>52.3</v>
      </c>
      <c r="X309" s="412">
        <v>65</v>
      </c>
      <c r="Y309" s="412">
        <v>72.400000000000006</v>
      </c>
      <c r="Z309" s="413">
        <v>440.99</v>
      </c>
      <c r="AA309" s="413">
        <v>919.67</v>
      </c>
      <c r="AB309" s="413">
        <v>1152.3699999999999</v>
      </c>
      <c r="AC309" s="411">
        <v>209</v>
      </c>
      <c r="AD309" s="411">
        <v>261</v>
      </c>
    </row>
    <row r="310" spans="1:30" ht="13.5" customHeight="1" outlineLevel="1">
      <c r="A310" s="414" t="s">
        <v>2050</v>
      </c>
      <c r="B310" s="31" t="s">
        <v>1856</v>
      </c>
      <c r="C310" s="31">
        <v>100</v>
      </c>
      <c r="D310" s="31">
        <v>6</v>
      </c>
      <c r="E310" s="31" t="s">
        <v>409</v>
      </c>
      <c r="F310" s="53">
        <v>75</v>
      </c>
      <c r="G310" s="411">
        <v>993</v>
      </c>
      <c r="H310" s="413"/>
      <c r="I310" s="413">
        <v>81.3</v>
      </c>
      <c r="J310" s="413"/>
      <c r="K310" s="413">
        <v>92.6</v>
      </c>
      <c r="L310" s="413"/>
      <c r="M310" s="413">
        <v>105.2</v>
      </c>
      <c r="N310" s="413"/>
      <c r="O310" s="413">
        <v>121.1</v>
      </c>
      <c r="P310" s="413"/>
      <c r="Q310" s="413">
        <v>815</v>
      </c>
      <c r="R310" s="53" t="s">
        <v>213</v>
      </c>
      <c r="S310" s="53" t="s">
        <v>989</v>
      </c>
      <c r="T310" s="412">
        <v>92.362005277044858</v>
      </c>
      <c r="U310" s="412">
        <v>93.712675461741426</v>
      </c>
      <c r="V310" s="412">
        <v>94.1</v>
      </c>
      <c r="W310" s="412">
        <v>45.2</v>
      </c>
      <c r="X310" s="412">
        <v>58.8</v>
      </c>
      <c r="Y310" s="412">
        <v>67.84</v>
      </c>
      <c r="Z310" s="413">
        <v>538.20000000000005</v>
      </c>
      <c r="AA310" s="413">
        <v>1157.1300000000001</v>
      </c>
      <c r="AB310" s="413">
        <v>1808.3520000000001</v>
      </c>
      <c r="AC310" s="411">
        <v>215</v>
      </c>
      <c r="AD310" s="411">
        <v>336</v>
      </c>
    </row>
    <row r="311" spans="1:30" ht="13.5" customHeight="1" outlineLevel="1">
      <c r="A311" s="414" t="s">
        <v>2051</v>
      </c>
      <c r="B311" s="31" t="s">
        <v>1856</v>
      </c>
      <c r="C311" s="31">
        <v>125</v>
      </c>
      <c r="D311" s="31">
        <v>6</v>
      </c>
      <c r="E311" s="31" t="s">
        <v>411</v>
      </c>
      <c r="F311" s="53">
        <v>100</v>
      </c>
      <c r="G311" s="411">
        <v>991</v>
      </c>
      <c r="H311" s="413"/>
      <c r="I311" s="413">
        <v>83.565765069551773</v>
      </c>
      <c r="J311" s="413"/>
      <c r="K311" s="413">
        <v>105.7</v>
      </c>
      <c r="L311" s="413"/>
      <c r="M311" s="413">
        <v>124.96</v>
      </c>
      <c r="N311" s="413"/>
      <c r="O311" s="413">
        <v>148.6</v>
      </c>
      <c r="P311" s="413"/>
      <c r="Q311" s="413">
        <v>964.76811524609832</v>
      </c>
      <c r="R311" s="53" t="s">
        <v>222</v>
      </c>
      <c r="S311" s="53" t="s">
        <v>194</v>
      </c>
      <c r="T311" s="412">
        <v>93.604000842282588</v>
      </c>
      <c r="U311" s="412">
        <v>94.71951989892608</v>
      </c>
      <c r="V311" s="412">
        <v>94.6</v>
      </c>
      <c r="W311" s="412">
        <v>52.2</v>
      </c>
      <c r="X311" s="412">
        <v>66.8</v>
      </c>
      <c r="Y311" s="412">
        <v>73.5</v>
      </c>
      <c r="Z311" s="413">
        <v>529.93829700000003</v>
      </c>
      <c r="AA311" s="413">
        <v>1047.4935985309089</v>
      </c>
      <c r="AB311" s="413">
        <v>1564.7830424863637</v>
      </c>
      <c r="AC311" s="411">
        <v>197.66331372176879</v>
      </c>
      <c r="AD311" s="411">
        <v>295.27645979629278</v>
      </c>
    </row>
    <row r="312" spans="1:30" ht="13.5" customHeight="1" outlineLevel="1">
      <c r="A312" s="414" t="s">
        <v>1993</v>
      </c>
      <c r="B312" s="31" t="s">
        <v>1856</v>
      </c>
      <c r="C312" s="31">
        <v>200</v>
      </c>
      <c r="D312" s="31">
        <v>2</v>
      </c>
      <c r="E312" s="31" t="s">
        <v>413</v>
      </c>
      <c r="F312" s="53">
        <v>150</v>
      </c>
      <c r="G312" s="411">
        <v>2980</v>
      </c>
      <c r="H312" s="413"/>
      <c r="I312" s="413">
        <v>96.9</v>
      </c>
      <c r="J312" s="413"/>
      <c r="K312" s="413">
        <v>129.30000000000001</v>
      </c>
      <c r="L312" s="413"/>
      <c r="M312" s="413">
        <v>161.30000000000001</v>
      </c>
      <c r="N312" s="413"/>
      <c r="O312" s="413">
        <v>198.3</v>
      </c>
      <c r="P312" s="413"/>
      <c r="Q312" s="413">
        <v>1525.35</v>
      </c>
      <c r="R312" s="53" t="s">
        <v>213</v>
      </c>
      <c r="S312" s="53" t="s">
        <v>989</v>
      </c>
      <c r="T312" s="412">
        <v>94.2</v>
      </c>
      <c r="U312" s="412">
        <v>95</v>
      </c>
      <c r="V312" s="412">
        <v>95.2</v>
      </c>
      <c r="W312" s="412">
        <v>63.2</v>
      </c>
      <c r="X312" s="412">
        <v>75.3</v>
      </c>
      <c r="Y312" s="412">
        <v>81.599999999999994</v>
      </c>
      <c r="Z312" s="413">
        <v>264.42</v>
      </c>
      <c r="AA312" s="413">
        <v>582.16</v>
      </c>
      <c r="AB312" s="413">
        <v>960.45</v>
      </c>
      <c r="AC312" s="411">
        <v>220</v>
      </c>
      <c r="AD312" s="411">
        <v>363</v>
      </c>
    </row>
    <row r="313" spans="1:30" ht="13.5" customHeight="1" outlineLevel="1">
      <c r="A313" s="414" t="s">
        <v>1994</v>
      </c>
      <c r="B313" s="31" t="s">
        <v>1856</v>
      </c>
      <c r="C313" s="31">
        <v>250</v>
      </c>
      <c r="D313" s="31">
        <v>2</v>
      </c>
      <c r="E313" s="31" t="s">
        <v>421</v>
      </c>
      <c r="F313" s="53">
        <v>200</v>
      </c>
      <c r="G313" s="411">
        <v>2979</v>
      </c>
      <c r="H313" s="413"/>
      <c r="I313" s="413">
        <v>114.6</v>
      </c>
      <c r="J313" s="413"/>
      <c r="K313" s="413">
        <v>161.4</v>
      </c>
      <c r="L313" s="413"/>
      <c r="M313" s="413">
        <v>205.4</v>
      </c>
      <c r="N313" s="413"/>
      <c r="O313" s="413">
        <v>255.4</v>
      </c>
      <c r="P313" s="413"/>
      <c r="Q313" s="413">
        <v>2159.6999999999998</v>
      </c>
      <c r="R313" s="53" t="s">
        <v>213</v>
      </c>
      <c r="S313" s="53" t="s">
        <v>989</v>
      </c>
      <c r="T313" s="412">
        <v>94.8</v>
      </c>
      <c r="U313" s="412">
        <v>95.4</v>
      </c>
      <c r="V313" s="412">
        <v>95.5</v>
      </c>
      <c r="W313" s="412">
        <v>67</v>
      </c>
      <c r="X313" s="412">
        <v>78.400000000000006</v>
      </c>
      <c r="Y313" s="412">
        <v>84</v>
      </c>
      <c r="Z313" s="413">
        <v>352.7</v>
      </c>
      <c r="AA313" s="413">
        <v>970.52</v>
      </c>
      <c r="AB313" s="413">
        <v>1338.27</v>
      </c>
      <c r="AC313" s="411">
        <v>275</v>
      </c>
      <c r="AD313" s="411">
        <v>379</v>
      </c>
    </row>
    <row r="314" spans="1:30" ht="13.5" customHeight="1" outlineLevel="1">
      <c r="A314" s="414" t="s">
        <v>2029</v>
      </c>
      <c r="B314" s="31" t="s">
        <v>1856</v>
      </c>
      <c r="C314" s="31">
        <v>200</v>
      </c>
      <c r="D314" s="31">
        <v>4</v>
      </c>
      <c r="E314" s="31" t="s">
        <v>413</v>
      </c>
      <c r="F314" s="53">
        <v>150</v>
      </c>
      <c r="G314" s="411">
        <v>1491</v>
      </c>
      <c r="H314" s="413"/>
      <c r="I314" s="413">
        <v>133.30000000000001</v>
      </c>
      <c r="J314" s="413"/>
      <c r="K314" s="413">
        <v>161.80000000000001</v>
      </c>
      <c r="L314" s="413"/>
      <c r="M314" s="413">
        <v>191.5</v>
      </c>
      <c r="N314" s="413"/>
      <c r="O314" s="413">
        <v>228.1</v>
      </c>
      <c r="P314" s="413"/>
      <c r="Q314" s="413">
        <v>1534.76</v>
      </c>
      <c r="R314" s="53" t="s">
        <v>213</v>
      </c>
      <c r="S314" s="53" t="s">
        <v>989</v>
      </c>
      <c r="T314" s="412">
        <v>94.3</v>
      </c>
      <c r="U314" s="412">
        <v>95.3</v>
      </c>
      <c r="V314" s="412">
        <v>95.5</v>
      </c>
      <c r="W314" s="412">
        <v>50.8</v>
      </c>
      <c r="X314" s="412">
        <v>63.7</v>
      </c>
      <c r="Y314" s="412">
        <v>71.099999999999994</v>
      </c>
      <c r="Z314" s="413">
        <v>528.54</v>
      </c>
      <c r="AA314" s="413">
        <v>1252.92</v>
      </c>
      <c r="AB314" s="413">
        <v>1918.48</v>
      </c>
      <c r="AC314" s="411">
        <v>237</v>
      </c>
      <c r="AD314" s="411">
        <v>363</v>
      </c>
    </row>
    <row r="315" spans="1:30" ht="13.5" customHeight="1" outlineLevel="1">
      <c r="A315" s="414" t="s">
        <v>2034</v>
      </c>
      <c r="B315" s="31" t="s">
        <v>1856</v>
      </c>
      <c r="C315" s="31">
        <v>250</v>
      </c>
      <c r="D315" s="31">
        <v>4</v>
      </c>
      <c r="E315" s="31" t="s">
        <v>421</v>
      </c>
      <c r="F315" s="53">
        <v>200</v>
      </c>
      <c r="G315" s="411">
        <v>1490</v>
      </c>
      <c r="H315" s="413"/>
      <c r="I315" s="413">
        <v>154.80000000000001</v>
      </c>
      <c r="J315" s="413"/>
      <c r="K315" s="413">
        <v>196.1</v>
      </c>
      <c r="L315" s="413"/>
      <c r="M315" s="413">
        <v>238.5</v>
      </c>
      <c r="N315" s="413"/>
      <c r="O315" s="413">
        <v>289.7</v>
      </c>
      <c r="P315" s="413"/>
      <c r="Q315" s="413">
        <v>2195</v>
      </c>
      <c r="R315" s="53" t="s">
        <v>213</v>
      </c>
      <c r="S315" s="53" t="s">
        <v>989</v>
      </c>
      <c r="T315" s="412">
        <v>94.9</v>
      </c>
      <c r="U315" s="412">
        <v>95.7</v>
      </c>
      <c r="V315" s="412">
        <v>95.8</v>
      </c>
      <c r="W315" s="412">
        <v>55.6</v>
      </c>
      <c r="X315" s="412">
        <v>68</v>
      </c>
      <c r="Y315" s="412">
        <v>74.599999999999994</v>
      </c>
      <c r="Z315" s="413">
        <v>705.4</v>
      </c>
      <c r="AA315" s="413">
        <v>1888.44</v>
      </c>
      <c r="AB315" s="413">
        <v>2510.56</v>
      </c>
      <c r="AC315" s="411">
        <v>268</v>
      </c>
      <c r="AD315" s="411">
        <v>356</v>
      </c>
    </row>
    <row r="316" spans="1:30" ht="13.5" customHeight="1" outlineLevel="1">
      <c r="A316" s="414" t="s">
        <v>2052</v>
      </c>
      <c r="B316" s="31" t="s">
        <v>1856</v>
      </c>
      <c r="C316" s="31">
        <v>150</v>
      </c>
      <c r="D316" s="31">
        <v>6</v>
      </c>
      <c r="E316" s="31" t="s">
        <v>413</v>
      </c>
      <c r="F316" s="53">
        <v>125</v>
      </c>
      <c r="G316" s="411">
        <v>991</v>
      </c>
      <c r="H316" s="413"/>
      <c r="I316" s="413">
        <v>92.774714104193137</v>
      </c>
      <c r="J316" s="413"/>
      <c r="K316" s="413">
        <v>120.86408839779007</v>
      </c>
      <c r="L316" s="413"/>
      <c r="M316" s="413">
        <v>146.80662983425415</v>
      </c>
      <c r="N316" s="413"/>
      <c r="O316" s="413">
        <v>177.87734806629837</v>
      </c>
      <c r="P316" s="413"/>
      <c r="Q316" s="413">
        <v>1195.1231858105227</v>
      </c>
      <c r="R316" s="53" t="s">
        <v>222</v>
      </c>
      <c r="S316" s="53" t="s">
        <v>194</v>
      </c>
      <c r="T316" s="412">
        <v>94.115292024283022</v>
      </c>
      <c r="U316" s="412">
        <v>94.860267950596608</v>
      </c>
      <c r="V316" s="412">
        <v>94.9</v>
      </c>
      <c r="W316" s="412">
        <v>56.609261083743839</v>
      </c>
      <c r="X316" s="412">
        <v>69.330443349753693</v>
      </c>
      <c r="Y316" s="412">
        <v>76.327093596059115</v>
      </c>
      <c r="Z316" s="413">
        <v>662.18321285288823</v>
      </c>
      <c r="AA316" s="413">
        <v>1288.6460166193976</v>
      </c>
      <c r="AB316" s="413">
        <v>1915.1042966092621</v>
      </c>
      <c r="AC316" s="411">
        <v>194.60566073058777</v>
      </c>
      <c r="AD316" s="411">
        <v>289.21063830029846</v>
      </c>
    </row>
    <row r="317" spans="1:30" ht="13.5" customHeight="1" outlineLevel="1">
      <c r="A317" s="414" t="s">
        <v>2053</v>
      </c>
      <c r="B317" s="31" t="s">
        <v>1856</v>
      </c>
      <c r="C317" s="31">
        <v>200</v>
      </c>
      <c r="D317" s="31">
        <v>6</v>
      </c>
      <c r="E317" s="31" t="s">
        <v>421</v>
      </c>
      <c r="F317" s="53">
        <v>150</v>
      </c>
      <c r="G317" s="411">
        <v>991</v>
      </c>
      <c r="H317" s="413"/>
      <c r="I317" s="413">
        <v>129.12045743329099</v>
      </c>
      <c r="J317" s="413"/>
      <c r="K317" s="413">
        <v>159.57679558011051</v>
      </c>
      <c r="L317" s="413"/>
      <c r="M317" s="413">
        <v>188.13370165745857</v>
      </c>
      <c r="N317" s="413"/>
      <c r="O317" s="413">
        <v>222.78408839779007</v>
      </c>
      <c r="P317" s="413"/>
      <c r="Q317" s="413">
        <v>1671.7107529632472</v>
      </c>
      <c r="R317" s="53" t="s">
        <v>210</v>
      </c>
      <c r="S317" s="53" t="s">
        <v>989</v>
      </c>
      <c r="T317" s="412">
        <v>94.055888807607914</v>
      </c>
      <c r="U317" s="412">
        <v>95.010972933430878</v>
      </c>
      <c r="V317" s="412">
        <v>95.2</v>
      </c>
      <c r="W317" s="412">
        <v>51.550603448275858</v>
      </c>
      <c r="X317" s="412">
        <v>64.89790640394088</v>
      </c>
      <c r="Y317" s="412">
        <v>72.948029556650255</v>
      </c>
      <c r="Z317" s="413">
        <v>793.80170831052419</v>
      </c>
      <c r="AA317" s="413">
        <v>1884.3223425400975</v>
      </c>
      <c r="AB317" s="413">
        <v>2644.6269525245289</v>
      </c>
      <c r="AC317" s="411">
        <v>237.3794768658997</v>
      </c>
      <c r="AD317" s="411">
        <v>333.15964488829087</v>
      </c>
    </row>
    <row r="318" spans="1:30" ht="13.5" customHeight="1" outlineLevel="1">
      <c r="A318" s="414" t="s">
        <v>2054</v>
      </c>
      <c r="B318" s="31" t="s">
        <v>1856</v>
      </c>
      <c r="C318" s="31">
        <v>250</v>
      </c>
      <c r="D318" s="31">
        <v>6</v>
      </c>
      <c r="E318" s="31" t="s">
        <v>421</v>
      </c>
      <c r="F318" s="53">
        <v>200</v>
      </c>
      <c r="G318" s="411">
        <v>991</v>
      </c>
      <c r="H318" s="413"/>
      <c r="I318" s="413">
        <v>155.77680339462518</v>
      </c>
      <c r="J318" s="413"/>
      <c r="K318" s="413">
        <v>203.20189265536723</v>
      </c>
      <c r="L318" s="413"/>
      <c r="M318" s="413">
        <v>243.48861299435029</v>
      </c>
      <c r="N318" s="413"/>
      <c r="O318" s="413">
        <v>292.12166666666673</v>
      </c>
      <c r="P318" s="413"/>
      <c r="Q318" s="413">
        <v>2000.5092792403971</v>
      </c>
      <c r="R318" s="53" t="s">
        <v>213</v>
      </c>
      <c r="S318" s="53" t="s">
        <v>989</v>
      </c>
      <c r="T318" s="412">
        <v>95.009927892151737</v>
      </c>
      <c r="U318" s="412">
        <v>95.710001045041281</v>
      </c>
      <c r="V318" s="412">
        <v>95.7</v>
      </c>
      <c r="W318" s="412">
        <v>53.842048192771081</v>
      </c>
      <c r="X318" s="412">
        <v>66.930722891566262</v>
      </c>
      <c r="Y318" s="412">
        <v>74.367469879518069</v>
      </c>
      <c r="Z318" s="413">
        <v>1060.3191311999999</v>
      </c>
      <c r="AA318" s="413">
        <v>2222.413844756757</v>
      </c>
      <c r="AB318" s="413">
        <v>3545.0730014237292</v>
      </c>
      <c r="AC318" s="411">
        <v>209.59858021627645</v>
      </c>
      <c r="AD318" s="411">
        <v>334.34019033605921</v>
      </c>
    </row>
    <row r="319" spans="1:30" ht="13.5" customHeight="1" outlineLevel="1">
      <c r="A319" s="414" t="s">
        <v>2013</v>
      </c>
      <c r="B319" s="31" t="s">
        <v>1856</v>
      </c>
      <c r="C319" s="31">
        <v>125</v>
      </c>
      <c r="D319" s="31">
        <v>4</v>
      </c>
      <c r="E319" s="31" t="s">
        <v>2014</v>
      </c>
      <c r="F319" s="53">
        <v>100</v>
      </c>
      <c r="G319" s="411">
        <v>1489</v>
      </c>
      <c r="H319" s="413"/>
      <c r="I319" s="413">
        <v>76.88</v>
      </c>
      <c r="J319" s="413"/>
      <c r="K319" s="413">
        <v>106.6</v>
      </c>
      <c r="L319" s="413"/>
      <c r="M319" s="413">
        <v>126.8</v>
      </c>
      <c r="N319" s="413"/>
      <c r="O319" s="413">
        <v>149.19999999999999</v>
      </c>
      <c r="P319" s="413"/>
      <c r="Q319" s="413">
        <v>898.5</v>
      </c>
      <c r="R319" s="53" t="s">
        <v>222</v>
      </c>
      <c r="S319" s="53" t="s">
        <v>194</v>
      </c>
      <c r="T319" s="412">
        <v>93.6</v>
      </c>
      <c r="U319" s="412">
        <v>95.5</v>
      </c>
      <c r="V319" s="412">
        <v>95</v>
      </c>
      <c r="W319" s="412">
        <v>50.9</v>
      </c>
      <c r="X319" s="412">
        <v>52.1</v>
      </c>
      <c r="Y319" s="412">
        <v>73.400000000000006</v>
      </c>
      <c r="Z319" s="413">
        <v>352.92</v>
      </c>
      <c r="AA319" s="413">
        <v>665.94</v>
      </c>
      <c r="AB319" s="413">
        <v>1054.57</v>
      </c>
      <c r="AC319" s="411">
        <v>189</v>
      </c>
      <c r="AD319" s="411">
        <v>299</v>
      </c>
    </row>
    <row r="320" spans="1:30" ht="13.5" customHeight="1" outlineLevel="1">
      <c r="A320" s="414" t="s">
        <v>2019</v>
      </c>
      <c r="B320" s="31" t="s">
        <v>1856</v>
      </c>
      <c r="C320" s="31">
        <v>150</v>
      </c>
      <c r="D320" s="31">
        <v>4</v>
      </c>
      <c r="E320" s="31" t="s">
        <v>2020</v>
      </c>
      <c r="F320" s="53">
        <v>125</v>
      </c>
      <c r="G320" s="411">
        <v>1489</v>
      </c>
      <c r="H320" s="413"/>
      <c r="I320" s="413">
        <v>100.03</v>
      </c>
      <c r="J320" s="413"/>
      <c r="K320" s="413">
        <v>129.19</v>
      </c>
      <c r="L320" s="413"/>
      <c r="M320" s="413">
        <v>154.09</v>
      </c>
      <c r="N320" s="413"/>
      <c r="O320" s="413">
        <v>184.54</v>
      </c>
      <c r="P320" s="413"/>
      <c r="Q320" s="413">
        <v>1058</v>
      </c>
      <c r="R320" s="53" t="s">
        <v>231</v>
      </c>
      <c r="S320" s="53" t="s">
        <v>989</v>
      </c>
      <c r="T320" s="412">
        <v>94.2</v>
      </c>
      <c r="U320" s="412">
        <v>95.2</v>
      </c>
      <c r="V320" s="412">
        <v>95.3</v>
      </c>
      <c r="W320" s="412">
        <v>52.3</v>
      </c>
      <c r="X320" s="412">
        <v>65</v>
      </c>
      <c r="Y320" s="412">
        <v>72.400000000000006</v>
      </c>
      <c r="Z320" s="413">
        <v>440.99</v>
      </c>
      <c r="AA320" s="413">
        <v>919.67</v>
      </c>
      <c r="AB320" s="413">
        <v>1152.3699999999999</v>
      </c>
      <c r="AC320" s="411">
        <v>209</v>
      </c>
      <c r="AD320" s="411">
        <v>261</v>
      </c>
    </row>
    <row r="321" spans="1:30" ht="13.5" customHeight="1" outlineLevel="1">
      <c r="A321" s="414" t="s">
        <v>2055</v>
      </c>
      <c r="B321" s="31" t="s">
        <v>1856</v>
      </c>
      <c r="C321" s="31">
        <v>100</v>
      </c>
      <c r="D321" s="31">
        <v>6</v>
      </c>
      <c r="E321" s="31" t="s">
        <v>2014</v>
      </c>
      <c r="F321" s="53">
        <v>75</v>
      </c>
      <c r="G321" s="411">
        <v>993</v>
      </c>
      <c r="H321" s="413"/>
      <c r="I321" s="413">
        <v>81.3</v>
      </c>
      <c r="J321" s="413"/>
      <c r="K321" s="413">
        <v>92.6</v>
      </c>
      <c r="L321" s="413"/>
      <c r="M321" s="413">
        <v>105.2</v>
      </c>
      <c r="N321" s="413"/>
      <c r="O321" s="413">
        <v>121.1</v>
      </c>
      <c r="P321" s="413"/>
      <c r="Q321" s="413">
        <v>815</v>
      </c>
      <c r="R321" s="53" t="s">
        <v>213</v>
      </c>
      <c r="S321" s="53" t="s">
        <v>989</v>
      </c>
      <c r="T321" s="412">
        <v>92.362005277044858</v>
      </c>
      <c r="U321" s="412">
        <v>93.712675461741426</v>
      </c>
      <c r="V321" s="412">
        <v>94.1</v>
      </c>
      <c r="W321" s="412">
        <v>45.2</v>
      </c>
      <c r="X321" s="412">
        <v>58.8</v>
      </c>
      <c r="Y321" s="412">
        <v>67.84</v>
      </c>
      <c r="Z321" s="413">
        <v>538.20000000000005</v>
      </c>
      <c r="AA321" s="413">
        <v>1157.1300000000001</v>
      </c>
      <c r="AB321" s="413">
        <v>1808.3520000000001</v>
      </c>
      <c r="AC321" s="411">
        <v>215</v>
      </c>
      <c r="AD321" s="411">
        <v>336</v>
      </c>
    </row>
    <row r="322" spans="1:30" ht="13.5" customHeight="1" outlineLevel="1">
      <c r="A322" s="414" t="s">
        <v>2056</v>
      </c>
      <c r="B322" s="31" t="s">
        <v>1856</v>
      </c>
      <c r="C322" s="31">
        <v>125</v>
      </c>
      <c r="D322" s="31">
        <v>6</v>
      </c>
      <c r="E322" s="31" t="s">
        <v>2020</v>
      </c>
      <c r="F322" s="53">
        <v>100</v>
      </c>
      <c r="G322" s="411">
        <v>991</v>
      </c>
      <c r="H322" s="413"/>
      <c r="I322" s="413">
        <v>83.565765069551773</v>
      </c>
      <c r="J322" s="413"/>
      <c r="K322" s="413">
        <v>105.7</v>
      </c>
      <c r="L322" s="413"/>
      <c r="M322" s="413">
        <v>124.96</v>
      </c>
      <c r="N322" s="413"/>
      <c r="O322" s="413">
        <v>148.6</v>
      </c>
      <c r="P322" s="413"/>
      <c r="Q322" s="413">
        <v>964.76811524609832</v>
      </c>
      <c r="R322" s="53" t="s">
        <v>222</v>
      </c>
      <c r="S322" s="53" t="s">
        <v>194</v>
      </c>
      <c r="T322" s="412">
        <v>93.604000842282588</v>
      </c>
      <c r="U322" s="412">
        <v>94.71951989892608</v>
      </c>
      <c r="V322" s="412">
        <v>94.6</v>
      </c>
      <c r="W322" s="412">
        <v>52.2</v>
      </c>
      <c r="X322" s="412">
        <v>66.8</v>
      </c>
      <c r="Y322" s="412">
        <v>73.5</v>
      </c>
      <c r="Z322" s="413">
        <v>529.93829700000003</v>
      </c>
      <c r="AA322" s="413">
        <v>1047.4935985309089</v>
      </c>
      <c r="AB322" s="413">
        <v>1564.7830424863637</v>
      </c>
      <c r="AC322" s="411">
        <v>197.66331372176879</v>
      </c>
      <c r="AD322" s="411">
        <v>295.27645979629278</v>
      </c>
    </row>
    <row r="323" spans="1:30" ht="13.5" customHeight="1" outlineLevel="1">
      <c r="A323" s="414" t="s">
        <v>2027</v>
      </c>
      <c r="B323" s="31" t="s">
        <v>1856</v>
      </c>
      <c r="C323" s="31">
        <v>200</v>
      </c>
      <c r="D323" s="31">
        <v>4</v>
      </c>
      <c r="E323" s="31" t="s">
        <v>2028</v>
      </c>
      <c r="F323" s="53">
        <v>150</v>
      </c>
      <c r="G323" s="411">
        <v>1491</v>
      </c>
      <c r="H323" s="413"/>
      <c r="I323" s="413">
        <v>133.30000000000001</v>
      </c>
      <c r="J323" s="413"/>
      <c r="K323" s="413">
        <v>161.80000000000001</v>
      </c>
      <c r="L323" s="413"/>
      <c r="M323" s="413">
        <v>191.5</v>
      </c>
      <c r="N323" s="413"/>
      <c r="O323" s="413">
        <v>228.1</v>
      </c>
      <c r="P323" s="413"/>
      <c r="Q323" s="413">
        <v>1534.76</v>
      </c>
      <c r="R323" s="53" t="s">
        <v>213</v>
      </c>
      <c r="S323" s="53" t="s">
        <v>989</v>
      </c>
      <c r="T323" s="412">
        <v>94.3</v>
      </c>
      <c r="U323" s="412">
        <v>95.3</v>
      </c>
      <c r="V323" s="412">
        <v>95.5</v>
      </c>
      <c r="W323" s="412">
        <v>50.8</v>
      </c>
      <c r="X323" s="412">
        <v>63.7</v>
      </c>
      <c r="Y323" s="412">
        <v>71.099999999999994</v>
      </c>
      <c r="Z323" s="413">
        <v>528.54</v>
      </c>
      <c r="AA323" s="413">
        <v>1252.92</v>
      </c>
      <c r="AB323" s="413">
        <v>1918.48</v>
      </c>
      <c r="AC323" s="411">
        <v>237</v>
      </c>
      <c r="AD323" s="411">
        <v>363</v>
      </c>
    </row>
    <row r="324" spans="1:30" ht="13.5" customHeight="1" outlineLevel="1">
      <c r="A324" s="414" t="s">
        <v>2032</v>
      </c>
      <c r="B324" s="31" t="s">
        <v>1856</v>
      </c>
      <c r="C324" s="31">
        <v>250</v>
      </c>
      <c r="D324" s="31">
        <v>4</v>
      </c>
      <c r="E324" s="31" t="s">
        <v>2033</v>
      </c>
      <c r="F324" s="53">
        <v>200</v>
      </c>
      <c r="G324" s="411">
        <v>1490</v>
      </c>
      <c r="H324" s="413"/>
      <c r="I324" s="413">
        <v>154.80000000000001</v>
      </c>
      <c r="J324" s="413"/>
      <c r="K324" s="413">
        <v>196.1</v>
      </c>
      <c r="L324" s="413"/>
      <c r="M324" s="413">
        <v>238.5</v>
      </c>
      <c r="N324" s="413"/>
      <c r="O324" s="413">
        <v>289.7</v>
      </c>
      <c r="P324" s="413"/>
      <c r="Q324" s="413">
        <v>2195</v>
      </c>
      <c r="R324" s="53" t="s">
        <v>213</v>
      </c>
      <c r="S324" s="53" t="s">
        <v>989</v>
      </c>
      <c r="T324" s="412">
        <v>94.9</v>
      </c>
      <c r="U324" s="412">
        <v>95.7</v>
      </c>
      <c r="V324" s="412">
        <v>95.8</v>
      </c>
      <c r="W324" s="412">
        <v>55.6</v>
      </c>
      <c r="X324" s="412">
        <v>68</v>
      </c>
      <c r="Y324" s="412">
        <v>74.599999999999994</v>
      </c>
      <c r="Z324" s="413">
        <v>705.4</v>
      </c>
      <c r="AA324" s="413">
        <v>1888.44</v>
      </c>
      <c r="AB324" s="413">
        <v>2510.56</v>
      </c>
      <c r="AC324" s="411">
        <v>268</v>
      </c>
      <c r="AD324" s="411">
        <v>356</v>
      </c>
    </row>
    <row r="325" spans="1:30" ht="13.5" customHeight="1" outlineLevel="1">
      <c r="A325" s="414" t="s">
        <v>2057</v>
      </c>
      <c r="B325" s="31" t="s">
        <v>1856</v>
      </c>
      <c r="C325" s="31">
        <v>150</v>
      </c>
      <c r="D325" s="31">
        <v>6</v>
      </c>
      <c r="E325" s="31" t="s">
        <v>2028</v>
      </c>
      <c r="F325" s="53">
        <v>125</v>
      </c>
      <c r="G325" s="411">
        <v>991</v>
      </c>
      <c r="H325" s="413"/>
      <c r="I325" s="413">
        <v>92.774714104193137</v>
      </c>
      <c r="J325" s="413"/>
      <c r="K325" s="413">
        <v>120.86408839779007</v>
      </c>
      <c r="L325" s="413"/>
      <c r="M325" s="413">
        <v>146.80662983425415</v>
      </c>
      <c r="N325" s="413"/>
      <c r="O325" s="413">
        <v>177.87734806629837</v>
      </c>
      <c r="P325" s="413"/>
      <c r="Q325" s="413">
        <v>1195.1231858105227</v>
      </c>
      <c r="R325" s="53" t="s">
        <v>222</v>
      </c>
      <c r="S325" s="53" t="s">
        <v>194</v>
      </c>
      <c r="T325" s="412">
        <v>94.115292024283022</v>
      </c>
      <c r="U325" s="412">
        <v>94.860267950596608</v>
      </c>
      <c r="V325" s="412">
        <v>94.9</v>
      </c>
      <c r="W325" s="412">
        <v>56.609261083743839</v>
      </c>
      <c r="X325" s="412">
        <v>69.330443349753693</v>
      </c>
      <c r="Y325" s="412">
        <v>76.327093596059115</v>
      </c>
      <c r="Z325" s="413">
        <v>662.18321285288823</v>
      </c>
      <c r="AA325" s="413">
        <v>1288.6460166193976</v>
      </c>
      <c r="AB325" s="413">
        <v>1915.1042966092621</v>
      </c>
      <c r="AC325" s="411">
        <v>194.60566073058777</v>
      </c>
      <c r="AD325" s="411">
        <v>289.21063830029846</v>
      </c>
    </row>
    <row r="326" spans="1:30" ht="13.5" customHeight="1" outlineLevel="1">
      <c r="A326" s="414" t="s">
        <v>2058</v>
      </c>
      <c r="B326" s="31" t="s">
        <v>1856</v>
      </c>
      <c r="C326" s="31">
        <v>200</v>
      </c>
      <c r="D326" s="31">
        <v>6</v>
      </c>
      <c r="E326" s="31" t="s">
        <v>2033</v>
      </c>
      <c r="F326" s="53">
        <v>150</v>
      </c>
      <c r="G326" s="411">
        <v>991</v>
      </c>
      <c r="H326" s="413"/>
      <c r="I326" s="413">
        <v>129.12045743329099</v>
      </c>
      <c r="J326" s="413"/>
      <c r="K326" s="413">
        <v>159.57679558011051</v>
      </c>
      <c r="L326" s="413"/>
      <c r="M326" s="413">
        <v>188.13370165745857</v>
      </c>
      <c r="N326" s="413"/>
      <c r="O326" s="413">
        <v>222.78408839779007</v>
      </c>
      <c r="P326" s="413"/>
      <c r="Q326" s="413">
        <v>1671.7107529632472</v>
      </c>
      <c r="R326" s="53" t="s">
        <v>210</v>
      </c>
      <c r="S326" s="53" t="s">
        <v>989</v>
      </c>
      <c r="T326" s="412">
        <v>94.055888807607914</v>
      </c>
      <c r="U326" s="412">
        <v>95.010972933430878</v>
      </c>
      <c r="V326" s="412">
        <v>95.2</v>
      </c>
      <c r="W326" s="412">
        <v>51.550603448275858</v>
      </c>
      <c r="X326" s="412">
        <v>64.89790640394088</v>
      </c>
      <c r="Y326" s="412">
        <v>72.948029556650255</v>
      </c>
      <c r="Z326" s="413">
        <v>793.80170831052419</v>
      </c>
      <c r="AA326" s="413">
        <v>1884.3223425400975</v>
      </c>
      <c r="AB326" s="413">
        <v>2644.6269525245289</v>
      </c>
      <c r="AC326" s="411">
        <v>237.3794768658997</v>
      </c>
      <c r="AD326" s="411">
        <v>333.15964488829087</v>
      </c>
    </row>
    <row r="327" spans="1:30" ht="13.5" customHeight="1" outlineLevel="1">
      <c r="A327" s="414" t="s">
        <v>2059</v>
      </c>
      <c r="B327" s="31" t="s">
        <v>1856</v>
      </c>
      <c r="C327" s="31">
        <v>250</v>
      </c>
      <c r="D327" s="31">
        <v>6</v>
      </c>
      <c r="E327" s="31" t="s">
        <v>2033</v>
      </c>
      <c r="F327" s="53">
        <v>200</v>
      </c>
      <c r="G327" s="411">
        <v>991</v>
      </c>
      <c r="H327" s="413"/>
      <c r="I327" s="413">
        <v>155.77680339462518</v>
      </c>
      <c r="J327" s="413"/>
      <c r="K327" s="413">
        <v>203.20189265536723</v>
      </c>
      <c r="L327" s="413"/>
      <c r="M327" s="413">
        <v>243.48861299435029</v>
      </c>
      <c r="N327" s="413"/>
      <c r="O327" s="413">
        <v>292.12166666666673</v>
      </c>
      <c r="P327" s="413"/>
      <c r="Q327" s="413">
        <v>2000.5092792403971</v>
      </c>
      <c r="R327" s="53" t="s">
        <v>213</v>
      </c>
      <c r="S327" s="53" t="s">
        <v>989</v>
      </c>
      <c r="T327" s="412">
        <v>95.009927892151737</v>
      </c>
      <c r="U327" s="412">
        <v>95.710001045041281</v>
      </c>
      <c r="V327" s="412">
        <v>95.7</v>
      </c>
      <c r="W327" s="412">
        <v>53.842048192771081</v>
      </c>
      <c r="X327" s="412">
        <v>66.930722891566262</v>
      </c>
      <c r="Y327" s="412">
        <v>74.367469879518069</v>
      </c>
      <c r="Z327" s="413">
        <v>1060.3191311999999</v>
      </c>
      <c r="AA327" s="413">
        <v>2222.413844756757</v>
      </c>
      <c r="AB327" s="413">
        <v>3545.0730014237292</v>
      </c>
      <c r="AC327" s="411">
        <v>209.59858021627645</v>
      </c>
      <c r="AD327" s="411">
        <v>334.34019033605921</v>
      </c>
    </row>
    <row r="328" spans="1:30" ht="13.5" customHeight="1" outlineLevel="1">
      <c r="A328" s="414" t="s">
        <v>2018</v>
      </c>
      <c r="B328" s="31" t="s">
        <v>2006</v>
      </c>
      <c r="C328" s="31">
        <v>125</v>
      </c>
      <c r="D328" s="31">
        <v>4</v>
      </c>
      <c r="E328" s="31" t="s">
        <v>378</v>
      </c>
      <c r="F328" s="53">
        <v>100</v>
      </c>
      <c r="G328" s="411">
        <v>1489</v>
      </c>
      <c r="H328" s="413"/>
      <c r="I328" s="413">
        <v>76.88</v>
      </c>
      <c r="J328" s="413"/>
      <c r="K328" s="413">
        <v>106.6</v>
      </c>
      <c r="L328" s="413"/>
      <c r="M328" s="413">
        <v>126.8</v>
      </c>
      <c r="N328" s="413"/>
      <c r="O328" s="413">
        <v>149.19999999999999</v>
      </c>
      <c r="P328" s="413"/>
      <c r="Q328" s="413">
        <v>898.5</v>
      </c>
      <c r="R328" s="53" t="s">
        <v>222</v>
      </c>
      <c r="S328" s="53" t="s">
        <v>194</v>
      </c>
      <c r="T328" s="412">
        <v>93.6</v>
      </c>
      <c r="U328" s="412">
        <v>95.5</v>
      </c>
      <c r="V328" s="412">
        <v>95</v>
      </c>
      <c r="W328" s="412">
        <v>50.9</v>
      </c>
      <c r="X328" s="412">
        <v>52.1</v>
      </c>
      <c r="Y328" s="412">
        <v>73.400000000000006</v>
      </c>
      <c r="Z328" s="413">
        <v>352.92</v>
      </c>
      <c r="AA328" s="413">
        <v>665.94</v>
      </c>
      <c r="AB328" s="413">
        <v>1054.57</v>
      </c>
      <c r="AC328" s="411">
        <v>189</v>
      </c>
      <c r="AD328" s="411">
        <v>299</v>
      </c>
    </row>
    <row r="329" spans="1:30" ht="13.5" customHeight="1" outlineLevel="1">
      <c r="A329" s="414" t="s">
        <v>2024</v>
      </c>
      <c r="B329" s="31" t="s">
        <v>2006</v>
      </c>
      <c r="C329" s="31">
        <v>150</v>
      </c>
      <c r="D329" s="31">
        <v>4</v>
      </c>
      <c r="E329" s="31" t="s">
        <v>383</v>
      </c>
      <c r="F329" s="53">
        <v>125</v>
      </c>
      <c r="G329" s="411">
        <v>1489</v>
      </c>
      <c r="H329" s="413"/>
      <c r="I329" s="413">
        <v>100.03</v>
      </c>
      <c r="J329" s="413"/>
      <c r="K329" s="413">
        <v>129.19</v>
      </c>
      <c r="L329" s="413"/>
      <c r="M329" s="413">
        <v>154.09</v>
      </c>
      <c r="N329" s="413"/>
      <c r="O329" s="413">
        <v>184.54</v>
      </c>
      <c r="P329" s="413"/>
      <c r="Q329" s="413">
        <v>1058</v>
      </c>
      <c r="R329" s="53" t="s">
        <v>231</v>
      </c>
      <c r="S329" s="53" t="s">
        <v>989</v>
      </c>
      <c r="T329" s="412">
        <v>94.2</v>
      </c>
      <c r="U329" s="412">
        <v>95.2</v>
      </c>
      <c r="V329" s="412">
        <v>95.3</v>
      </c>
      <c r="W329" s="412">
        <v>52.3</v>
      </c>
      <c r="X329" s="412">
        <v>65</v>
      </c>
      <c r="Y329" s="412">
        <v>72.400000000000006</v>
      </c>
      <c r="Z329" s="413">
        <v>440.99</v>
      </c>
      <c r="AA329" s="413">
        <v>919.67</v>
      </c>
      <c r="AB329" s="413">
        <v>1152.3699999999999</v>
      </c>
      <c r="AC329" s="411">
        <v>209</v>
      </c>
      <c r="AD329" s="411">
        <v>261</v>
      </c>
    </row>
    <row r="330" spans="1:30" ht="13.5" customHeight="1" outlineLevel="1">
      <c r="A330" s="414" t="s">
        <v>2061</v>
      </c>
      <c r="B330" s="31" t="s">
        <v>2006</v>
      </c>
      <c r="C330" s="31">
        <v>100</v>
      </c>
      <c r="D330" s="31">
        <v>6</v>
      </c>
      <c r="E330" s="31" t="s">
        <v>378</v>
      </c>
      <c r="F330" s="53">
        <v>75</v>
      </c>
      <c r="G330" s="411">
        <v>993</v>
      </c>
      <c r="H330" s="413"/>
      <c r="I330" s="413">
        <v>81.3</v>
      </c>
      <c r="J330" s="413"/>
      <c r="K330" s="413">
        <v>92.6</v>
      </c>
      <c r="L330" s="413"/>
      <c r="M330" s="413">
        <v>105.2</v>
      </c>
      <c r="N330" s="413"/>
      <c r="O330" s="413">
        <v>121.1</v>
      </c>
      <c r="P330" s="413"/>
      <c r="Q330" s="413">
        <v>815</v>
      </c>
      <c r="R330" s="53" t="s">
        <v>213</v>
      </c>
      <c r="S330" s="53" t="s">
        <v>989</v>
      </c>
      <c r="T330" s="412">
        <v>92.362005277044858</v>
      </c>
      <c r="U330" s="412">
        <v>93.712675461741426</v>
      </c>
      <c r="V330" s="412">
        <v>94.1</v>
      </c>
      <c r="W330" s="412">
        <v>45.2</v>
      </c>
      <c r="X330" s="412">
        <v>58.8</v>
      </c>
      <c r="Y330" s="412">
        <v>67.84</v>
      </c>
      <c r="Z330" s="413">
        <v>538.20000000000005</v>
      </c>
      <c r="AA330" s="413">
        <v>1157.1300000000001</v>
      </c>
      <c r="AB330" s="413">
        <v>1808.3520000000001</v>
      </c>
      <c r="AC330" s="411">
        <v>215</v>
      </c>
      <c r="AD330" s="411">
        <v>336</v>
      </c>
    </row>
    <row r="331" spans="1:30" ht="13.5" customHeight="1" outlineLevel="1">
      <c r="A331" s="414" t="s">
        <v>2062</v>
      </c>
      <c r="B331" s="31" t="s">
        <v>2006</v>
      </c>
      <c r="C331" s="31">
        <v>125</v>
      </c>
      <c r="D331" s="31">
        <v>6</v>
      </c>
      <c r="E331" s="31" t="s">
        <v>383</v>
      </c>
      <c r="F331" s="53">
        <v>100</v>
      </c>
      <c r="G331" s="411">
        <v>991</v>
      </c>
      <c r="H331" s="413"/>
      <c r="I331" s="413">
        <v>83.565765069551773</v>
      </c>
      <c r="J331" s="413"/>
      <c r="K331" s="413">
        <v>105.7</v>
      </c>
      <c r="L331" s="413"/>
      <c r="M331" s="413">
        <v>124.96</v>
      </c>
      <c r="N331" s="413"/>
      <c r="O331" s="413">
        <v>148.6</v>
      </c>
      <c r="P331" s="413"/>
      <c r="Q331" s="413">
        <v>964.76811524609832</v>
      </c>
      <c r="R331" s="53" t="s">
        <v>222</v>
      </c>
      <c r="S331" s="53" t="s">
        <v>194</v>
      </c>
      <c r="T331" s="412">
        <v>93.604000842282588</v>
      </c>
      <c r="U331" s="412">
        <v>94.71951989892608</v>
      </c>
      <c r="V331" s="412">
        <v>94.6</v>
      </c>
      <c r="W331" s="412">
        <v>52.2</v>
      </c>
      <c r="X331" s="412">
        <v>66.8</v>
      </c>
      <c r="Y331" s="412">
        <v>73.5</v>
      </c>
      <c r="Z331" s="413">
        <v>529.93829700000003</v>
      </c>
      <c r="AA331" s="413">
        <v>1047.4935985309089</v>
      </c>
      <c r="AB331" s="413">
        <v>1564.7830424863637</v>
      </c>
      <c r="AC331" s="411">
        <v>197.66331372176879</v>
      </c>
      <c r="AD331" s="411">
        <v>295.27645979629278</v>
      </c>
    </row>
    <row r="332" spans="1:30" ht="13.5" customHeight="1" outlineLevel="1">
      <c r="A332" s="414" t="s">
        <v>2026</v>
      </c>
      <c r="B332" s="31" t="s">
        <v>2006</v>
      </c>
      <c r="C332" s="31">
        <v>200</v>
      </c>
      <c r="D332" s="31">
        <v>4</v>
      </c>
      <c r="E332" s="31" t="s">
        <v>388</v>
      </c>
      <c r="F332" s="53">
        <v>150</v>
      </c>
      <c r="G332" s="411">
        <v>1491</v>
      </c>
      <c r="H332" s="413"/>
      <c r="I332" s="413">
        <v>133.30000000000001</v>
      </c>
      <c r="J332" s="413"/>
      <c r="K332" s="413">
        <v>161.80000000000001</v>
      </c>
      <c r="L332" s="413"/>
      <c r="M332" s="413">
        <v>191.5</v>
      </c>
      <c r="N332" s="413"/>
      <c r="O332" s="413">
        <v>228.1</v>
      </c>
      <c r="P332" s="413"/>
      <c r="Q332" s="413">
        <v>1534.76</v>
      </c>
      <c r="R332" s="53" t="s">
        <v>213</v>
      </c>
      <c r="S332" s="53" t="s">
        <v>989</v>
      </c>
      <c r="T332" s="412">
        <v>94.3</v>
      </c>
      <c r="U332" s="412">
        <v>95.3</v>
      </c>
      <c r="V332" s="412">
        <v>95.5</v>
      </c>
      <c r="W332" s="412">
        <v>50.8</v>
      </c>
      <c r="X332" s="412">
        <v>63.7</v>
      </c>
      <c r="Y332" s="412">
        <v>71.099999999999994</v>
      </c>
      <c r="Z332" s="413">
        <v>528.54</v>
      </c>
      <c r="AA332" s="413">
        <v>1252.92</v>
      </c>
      <c r="AB332" s="413">
        <v>1918.48</v>
      </c>
      <c r="AC332" s="411">
        <v>237</v>
      </c>
      <c r="AD332" s="411">
        <v>363</v>
      </c>
    </row>
    <row r="333" spans="1:30" ht="13.5" customHeight="1" outlineLevel="1">
      <c r="A333" s="414" t="s">
        <v>2037</v>
      </c>
      <c r="B333" s="31" t="s">
        <v>2006</v>
      </c>
      <c r="C333" s="31">
        <v>250</v>
      </c>
      <c r="D333" s="31">
        <v>4</v>
      </c>
      <c r="E333" s="31" t="s">
        <v>400</v>
      </c>
      <c r="F333" s="53">
        <v>200</v>
      </c>
      <c r="G333" s="411">
        <v>1490</v>
      </c>
      <c r="H333" s="413"/>
      <c r="I333" s="413">
        <v>154.80000000000001</v>
      </c>
      <c r="J333" s="413"/>
      <c r="K333" s="413">
        <v>196.1</v>
      </c>
      <c r="L333" s="413"/>
      <c r="M333" s="413">
        <v>238.5</v>
      </c>
      <c r="N333" s="413"/>
      <c r="O333" s="413">
        <v>289.7</v>
      </c>
      <c r="P333" s="413"/>
      <c r="Q333" s="413">
        <v>2195</v>
      </c>
      <c r="R333" s="53" t="s">
        <v>213</v>
      </c>
      <c r="S333" s="53" t="s">
        <v>989</v>
      </c>
      <c r="T333" s="412">
        <v>94.9</v>
      </c>
      <c r="U333" s="412">
        <v>95.7</v>
      </c>
      <c r="V333" s="412">
        <v>95.8</v>
      </c>
      <c r="W333" s="412">
        <v>55.6</v>
      </c>
      <c r="X333" s="412">
        <v>68</v>
      </c>
      <c r="Y333" s="412">
        <v>74.599999999999994</v>
      </c>
      <c r="Z333" s="413">
        <v>705.4</v>
      </c>
      <c r="AA333" s="413">
        <v>1888.44</v>
      </c>
      <c r="AB333" s="413">
        <v>2510.56</v>
      </c>
      <c r="AC333" s="411">
        <v>268</v>
      </c>
      <c r="AD333" s="411">
        <v>356</v>
      </c>
    </row>
    <row r="334" spans="1:30" ht="13.5" customHeight="1" outlineLevel="1">
      <c r="A334" s="414" t="s">
        <v>2063</v>
      </c>
      <c r="B334" s="31" t="s">
        <v>2006</v>
      </c>
      <c r="C334" s="31">
        <v>150</v>
      </c>
      <c r="D334" s="31">
        <v>6</v>
      </c>
      <c r="E334" s="31" t="s">
        <v>388</v>
      </c>
      <c r="F334" s="53">
        <v>125</v>
      </c>
      <c r="G334" s="411">
        <v>991</v>
      </c>
      <c r="H334" s="413"/>
      <c r="I334" s="413">
        <v>92.774714104193137</v>
      </c>
      <c r="J334" s="413"/>
      <c r="K334" s="413">
        <v>120.86408839779007</v>
      </c>
      <c r="L334" s="413"/>
      <c r="M334" s="413">
        <v>146.80662983425415</v>
      </c>
      <c r="N334" s="413"/>
      <c r="O334" s="413">
        <v>177.87734806629837</v>
      </c>
      <c r="P334" s="413"/>
      <c r="Q334" s="413">
        <v>1195.1231858105227</v>
      </c>
      <c r="R334" s="53" t="s">
        <v>222</v>
      </c>
      <c r="S334" s="53" t="s">
        <v>194</v>
      </c>
      <c r="T334" s="412">
        <v>94.115292024283022</v>
      </c>
      <c r="U334" s="412">
        <v>94.860267950596608</v>
      </c>
      <c r="V334" s="412">
        <v>94.9</v>
      </c>
      <c r="W334" s="412">
        <v>56.609261083743839</v>
      </c>
      <c r="X334" s="412">
        <v>69.330443349753693</v>
      </c>
      <c r="Y334" s="412">
        <v>76.327093596059115</v>
      </c>
      <c r="Z334" s="413">
        <v>662.18321285288823</v>
      </c>
      <c r="AA334" s="413">
        <v>1288.6460166193976</v>
      </c>
      <c r="AB334" s="413">
        <v>1915.1042966092621</v>
      </c>
      <c r="AC334" s="411">
        <v>194.60566073058777</v>
      </c>
      <c r="AD334" s="411">
        <v>289.21063830029846</v>
      </c>
    </row>
    <row r="335" spans="1:30" ht="13.5" customHeight="1" outlineLevel="1">
      <c r="A335" s="414" t="s">
        <v>2064</v>
      </c>
      <c r="B335" s="31" t="s">
        <v>2006</v>
      </c>
      <c r="C335" s="31">
        <v>200</v>
      </c>
      <c r="D335" s="31">
        <v>6</v>
      </c>
      <c r="E335" s="31" t="s">
        <v>400</v>
      </c>
      <c r="F335" s="53">
        <v>150</v>
      </c>
      <c r="G335" s="411">
        <v>991</v>
      </c>
      <c r="H335" s="413"/>
      <c r="I335" s="413">
        <v>129.12045743329099</v>
      </c>
      <c r="J335" s="413"/>
      <c r="K335" s="413">
        <v>159.57679558011051</v>
      </c>
      <c r="L335" s="413"/>
      <c r="M335" s="413">
        <v>188.13370165745857</v>
      </c>
      <c r="N335" s="413"/>
      <c r="O335" s="413">
        <v>222.78408839779007</v>
      </c>
      <c r="P335" s="413"/>
      <c r="Q335" s="413">
        <v>1671.7107529632472</v>
      </c>
      <c r="R335" s="53" t="s">
        <v>210</v>
      </c>
      <c r="S335" s="53" t="s">
        <v>989</v>
      </c>
      <c r="T335" s="412">
        <v>94.055888807607914</v>
      </c>
      <c r="U335" s="412">
        <v>95.010972933430878</v>
      </c>
      <c r="V335" s="412">
        <v>95.2</v>
      </c>
      <c r="W335" s="412">
        <v>51.550603448275858</v>
      </c>
      <c r="X335" s="412">
        <v>64.89790640394088</v>
      </c>
      <c r="Y335" s="412">
        <v>72.948029556650255</v>
      </c>
      <c r="Z335" s="413">
        <v>793.80170831052419</v>
      </c>
      <c r="AA335" s="413">
        <v>1884.3223425400975</v>
      </c>
      <c r="AB335" s="413">
        <v>2644.6269525245289</v>
      </c>
      <c r="AC335" s="411">
        <v>237.3794768658997</v>
      </c>
      <c r="AD335" s="411">
        <v>333.15964488829087</v>
      </c>
    </row>
    <row r="336" spans="1:30" ht="13.5" customHeight="1" outlineLevel="1">
      <c r="A336" s="414" t="s">
        <v>2065</v>
      </c>
      <c r="B336" s="31" t="s">
        <v>2006</v>
      </c>
      <c r="C336" s="31">
        <v>250</v>
      </c>
      <c r="D336" s="31">
        <v>6</v>
      </c>
      <c r="E336" s="31" t="s">
        <v>400</v>
      </c>
      <c r="F336" s="53">
        <v>200</v>
      </c>
      <c r="G336" s="411">
        <v>991</v>
      </c>
      <c r="H336" s="413"/>
      <c r="I336" s="413">
        <v>155.77680339462518</v>
      </c>
      <c r="J336" s="413"/>
      <c r="K336" s="413">
        <v>203.20189265536723</v>
      </c>
      <c r="L336" s="413"/>
      <c r="M336" s="413">
        <v>243.48861299435029</v>
      </c>
      <c r="N336" s="413"/>
      <c r="O336" s="413">
        <v>292.12166666666673</v>
      </c>
      <c r="P336" s="413"/>
      <c r="Q336" s="413">
        <v>2000.5092792403971</v>
      </c>
      <c r="R336" s="53" t="s">
        <v>213</v>
      </c>
      <c r="S336" s="53" t="s">
        <v>989</v>
      </c>
      <c r="T336" s="412">
        <v>95.009927892151737</v>
      </c>
      <c r="U336" s="412">
        <v>95.710001045041281</v>
      </c>
      <c r="V336" s="412">
        <v>95.7</v>
      </c>
      <c r="W336" s="412">
        <v>53.842048192771081</v>
      </c>
      <c r="X336" s="412">
        <v>66.930722891566262</v>
      </c>
      <c r="Y336" s="412">
        <v>74.367469879518069</v>
      </c>
      <c r="Z336" s="413">
        <v>1060.3191311999999</v>
      </c>
      <c r="AA336" s="413">
        <v>2222.413844756757</v>
      </c>
      <c r="AB336" s="413">
        <v>3545.0730014237292</v>
      </c>
      <c r="AC336" s="411">
        <v>209.59858021627645</v>
      </c>
      <c r="AD336" s="411">
        <v>334.34019033605921</v>
      </c>
    </row>
    <row r="337" spans="1:30" ht="13.5" customHeight="1" outlineLevel="1">
      <c r="A337" s="414" t="s">
        <v>2005</v>
      </c>
      <c r="B337" s="31" t="s">
        <v>2006</v>
      </c>
      <c r="C337" s="31">
        <v>125</v>
      </c>
      <c r="D337" s="31">
        <v>2</v>
      </c>
      <c r="E337" s="31" t="s">
        <v>409</v>
      </c>
      <c r="F337" s="53">
        <v>100</v>
      </c>
      <c r="G337" s="411">
        <v>2977.7</v>
      </c>
      <c r="H337" s="413"/>
      <c r="I337" s="413">
        <v>62.22</v>
      </c>
      <c r="J337" s="413"/>
      <c r="K337" s="413">
        <v>88.47921908205339</v>
      </c>
      <c r="L337" s="413"/>
      <c r="M337" s="413">
        <v>110.32028301921441</v>
      </c>
      <c r="N337" s="413"/>
      <c r="O337" s="413">
        <v>135.73810585453393</v>
      </c>
      <c r="P337" s="413"/>
      <c r="Q337" s="413">
        <v>904.83</v>
      </c>
      <c r="R337" s="53" t="s">
        <v>222</v>
      </c>
      <c r="S337" s="53" t="s">
        <v>989</v>
      </c>
      <c r="T337" s="412">
        <v>93.49</v>
      </c>
      <c r="U337" s="412">
        <v>94.5</v>
      </c>
      <c r="V337" s="412">
        <v>94.7</v>
      </c>
      <c r="W337" s="412">
        <v>62.87</v>
      </c>
      <c r="X337" s="412">
        <v>74.8</v>
      </c>
      <c r="Y337" s="412">
        <v>80.933349265145182</v>
      </c>
      <c r="Z337" s="413">
        <v>178.23849535799999</v>
      </c>
      <c r="AA337" s="413">
        <v>289.15631101928335</v>
      </c>
      <c r="AB337" s="413">
        <v>580.28928695208697</v>
      </c>
      <c r="AC337" s="411">
        <v>162.22999999999999</v>
      </c>
      <c r="AD337" s="411">
        <v>325.56900000000002</v>
      </c>
    </row>
    <row r="338" spans="1:30" ht="13.5" customHeight="1" outlineLevel="1">
      <c r="A338" s="414" t="s">
        <v>2007</v>
      </c>
      <c r="B338" s="31" t="s">
        <v>2006</v>
      </c>
      <c r="C338" s="31">
        <v>150</v>
      </c>
      <c r="D338" s="31">
        <v>2</v>
      </c>
      <c r="E338" s="31" t="s">
        <v>411</v>
      </c>
      <c r="F338" s="53">
        <v>125</v>
      </c>
      <c r="G338" s="411">
        <v>2980</v>
      </c>
      <c r="H338" s="413"/>
      <c r="I338" s="413">
        <v>72.599999999999994</v>
      </c>
      <c r="J338" s="413"/>
      <c r="K338" s="413">
        <v>102.1</v>
      </c>
      <c r="L338" s="413"/>
      <c r="M338" s="413">
        <v>129.80000000000001</v>
      </c>
      <c r="N338" s="413"/>
      <c r="O338" s="413">
        <v>161.6</v>
      </c>
      <c r="P338" s="413"/>
      <c r="Q338" s="413">
        <v>1171.5999999999999</v>
      </c>
      <c r="R338" s="53" t="s">
        <v>222</v>
      </c>
      <c r="S338" s="53" t="s">
        <v>989</v>
      </c>
      <c r="T338" s="412">
        <v>93.9</v>
      </c>
      <c r="U338" s="412">
        <v>94.9</v>
      </c>
      <c r="V338" s="412">
        <v>95</v>
      </c>
      <c r="W338" s="412">
        <v>65.7</v>
      </c>
      <c r="X338" s="412">
        <v>76.7</v>
      </c>
      <c r="Y338" s="412">
        <v>82.1</v>
      </c>
      <c r="Z338" s="413">
        <v>220.38</v>
      </c>
      <c r="AA338" s="413">
        <v>434.18</v>
      </c>
      <c r="AB338" s="413">
        <v>741.89</v>
      </c>
      <c r="AC338" s="411">
        <v>197</v>
      </c>
      <c r="AD338" s="411">
        <v>337</v>
      </c>
    </row>
    <row r="339" spans="1:30" ht="13.5" customHeight="1" outlineLevel="1">
      <c r="A339" s="414" t="s">
        <v>2017</v>
      </c>
      <c r="B339" s="31" t="s">
        <v>2006</v>
      </c>
      <c r="C339" s="31">
        <v>125</v>
      </c>
      <c r="D339" s="31">
        <v>4</v>
      </c>
      <c r="E339" s="31" t="s">
        <v>409</v>
      </c>
      <c r="F339" s="53">
        <v>100</v>
      </c>
      <c r="G339" s="411">
        <v>1489</v>
      </c>
      <c r="H339" s="413"/>
      <c r="I339" s="413">
        <v>76.88</v>
      </c>
      <c r="J339" s="413"/>
      <c r="K339" s="413">
        <v>106.6</v>
      </c>
      <c r="L339" s="413"/>
      <c r="M339" s="413">
        <v>126.8</v>
      </c>
      <c r="N339" s="413"/>
      <c r="O339" s="413">
        <v>149.19999999999999</v>
      </c>
      <c r="P339" s="413"/>
      <c r="Q339" s="413">
        <v>898.5</v>
      </c>
      <c r="R339" s="53" t="s">
        <v>222</v>
      </c>
      <c r="S339" s="53" t="s">
        <v>194</v>
      </c>
      <c r="T339" s="412">
        <v>93.6</v>
      </c>
      <c r="U339" s="412">
        <v>95.5</v>
      </c>
      <c r="V339" s="412">
        <v>95</v>
      </c>
      <c r="W339" s="412">
        <v>50.9</v>
      </c>
      <c r="X339" s="412">
        <v>52.1</v>
      </c>
      <c r="Y339" s="412">
        <v>73.400000000000006</v>
      </c>
      <c r="Z339" s="413">
        <v>352.92</v>
      </c>
      <c r="AA339" s="413">
        <v>665.94</v>
      </c>
      <c r="AB339" s="413">
        <v>1054.57</v>
      </c>
      <c r="AC339" s="411">
        <v>189</v>
      </c>
      <c r="AD339" s="411">
        <v>299</v>
      </c>
    </row>
    <row r="340" spans="1:30" ht="13.5" customHeight="1" outlineLevel="1">
      <c r="A340" s="414" t="s">
        <v>2023</v>
      </c>
      <c r="B340" s="31" t="s">
        <v>2006</v>
      </c>
      <c r="C340" s="31">
        <v>150</v>
      </c>
      <c r="D340" s="31">
        <v>4</v>
      </c>
      <c r="E340" s="31" t="s">
        <v>411</v>
      </c>
      <c r="F340" s="53">
        <v>125</v>
      </c>
      <c r="G340" s="411">
        <v>1489</v>
      </c>
      <c r="H340" s="413"/>
      <c r="I340" s="413">
        <v>100.03</v>
      </c>
      <c r="J340" s="413"/>
      <c r="K340" s="413">
        <v>129.19</v>
      </c>
      <c r="L340" s="413"/>
      <c r="M340" s="413">
        <v>154.09</v>
      </c>
      <c r="N340" s="413"/>
      <c r="O340" s="413">
        <v>184.54</v>
      </c>
      <c r="P340" s="413"/>
      <c r="Q340" s="413">
        <v>1058</v>
      </c>
      <c r="R340" s="53" t="s">
        <v>231</v>
      </c>
      <c r="S340" s="53" t="s">
        <v>989</v>
      </c>
      <c r="T340" s="412">
        <v>94.2</v>
      </c>
      <c r="U340" s="412">
        <v>95.2</v>
      </c>
      <c r="V340" s="412">
        <v>95.3</v>
      </c>
      <c r="W340" s="412">
        <v>52.3</v>
      </c>
      <c r="X340" s="412">
        <v>65</v>
      </c>
      <c r="Y340" s="412">
        <v>72.400000000000006</v>
      </c>
      <c r="Z340" s="413">
        <v>440.99</v>
      </c>
      <c r="AA340" s="413">
        <v>919.67</v>
      </c>
      <c r="AB340" s="413">
        <v>1152.3699999999999</v>
      </c>
      <c r="AC340" s="411">
        <v>209</v>
      </c>
      <c r="AD340" s="411">
        <v>261</v>
      </c>
    </row>
    <row r="341" spans="1:30" ht="13.5" customHeight="1" outlineLevel="1">
      <c r="A341" s="414" t="s">
        <v>2115</v>
      </c>
      <c r="B341" s="31" t="s">
        <v>2006</v>
      </c>
      <c r="C341" s="31">
        <v>100</v>
      </c>
      <c r="D341" s="31">
        <v>6</v>
      </c>
      <c r="E341" s="31" t="s">
        <v>409</v>
      </c>
      <c r="F341" s="53">
        <v>75</v>
      </c>
      <c r="G341" s="411">
        <v>993</v>
      </c>
      <c r="H341" s="413"/>
      <c r="I341" s="413">
        <v>81.3</v>
      </c>
      <c r="J341" s="413"/>
      <c r="K341" s="413">
        <v>92.6</v>
      </c>
      <c r="L341" s="413"/>
      <c r="M341" s="413">
        <v>105.2</v>
      </c>
      <c r="N341" s="413"/>
      <c r="O341" s="413">
        <v>121.1</v>
      </c>
      <c r="P341" s="413"/>
      <c r="Q341" s="413">
        <v>815</v>
      </c>
      <c r="R341" s="53" t="s">
        <v>213</v>
      </c>
      <c r="S341" s="53" t="s">
        <v>989</v>
      </c>
      <c r="T341" s="412">
        <v>92.362005277044858</v>
      </c>
      <c r="U341" s="412">
        <v>93.712675461741426</v>
      </c>
      <c r="V341" s="412">
        <v>94.1</v>
      </c>
      <c r="W341" s="412">
        <v>45.2</v>
      </c>
      <c r="X341" s="412">
        <v>58.8</v>
      </c>
      <c r="Y341" s="412">
        <v>67.84</v>
      </c>
      <c r="Z341" s="413">
        <v>538.20000000000005</v>
      </c>
      <c r="AA341" s="413">
        <v>1157.1300000000001</v>
      </c>
      <c r="AB341" s="413">
        <v>1808.3520000000001</v>
      </c>
      <c r="AC341" s="411">
        <v>215</v>
      </c>
      <c r="AD341" s="411">
        <v>336</v>
      </c>
    </row>
    <row r="342" spans="1:30" ht="13.5" customHeight="1" outlineLevel="1">
      <c r="A342" s="414" t="s">
        <v>2066</v>
      </c>
      <c r="B342" s="31" t="s">
        <v>2006</v>
      </c>
      <c r="C342" s="31">
        <v>125</v>
      </c>
      <c r="D342" s="31">
        <v>6</v>
      </c>
      <c r="E342" s="31" t="s">
        <v>411</v>
      </c>
      <c r="F342" s="53">
        <v>100</v>
      </c>
      <c r="G342" s="411">
        <v>991</v>
      </c>
      <c r="H342" s="413"/>
      <c r="I342" s="413">
        <v>83.565765069551773</v>
      </c>
      <c r="J342" s="413"/>
      <c r="K342" s="413">
        <v>105.7</v>
      </c>
      <c r="L342" s="413"/>
      <c r="M342" s="413">
        <v>124.96</v>
      </c>
      <c r="N342" s="413"/>
      <c r="O342" s="413">
        <v>148.6</v>
      </c>
      <c r="P342" s="413"/>
      <c r="Q342" s="413">
        <v>964.76811524609832</v>
      </c>
      <c r="R342" s="53" t="s">
        <v>222</v>
      </c>
      <c r="S342" s="53" t="s">
        <v>194</v>
      </c>
      <c r="T342" s="412">
        <v>93.604000842282588</v>
      </c>
      <c r="U342" s="412">
        <v>94.71951989892608</v>
      </c>
      <c r="V342" s="412">
        <v>94.6</v>
      </c>
      <c r="W342" s="412">
        <v>52.2</v>
      </c>
      <c r="X342" s="412">
        <v>66.8</v>
      </c>
      <c r="Y342" s="412">
        <v>73.5</v>
      </c>
      <c r="Z342" s="413">
        <v>529.93829700000003</v>
      </c>
      <c r="AA342" s="413">
        <v>1047.4935985309089</v>
      </c>
      <c r="AB342" s="413">
        <v>1564.7830424863637</v>
      </c>
      <c r="AC342" s="411">
        <v>197.66331372176879</v>
      </c>
      <c r="AD342" s="411">
        <v>295.27645979629278</v>
      </c>
    </row>
    <row r="343" spans="1:30" ht="13.5" customHeight="1" outlineLevel="1">
      <c r="A343" s="414" t="s">
        <v>2008</v>
      </c>
      <c r="B343" s="31" t="s">
        <v>2006</v>
      </c>
      <c r="C343" s="31">
        <v>200</v>
      </c>
      <c r="D343" s="31">
        <v>2</v>
      </c>
      <c r="E343" s="31" t="s">
        <v>413</v>
      </c>
      <c r="F343" s="53">
        <v>150</v>
      </c>
      <c r="G343" s="411">
        <v>2980</v>
      </c>
      <c r="H343" s="413"/>
      <c r="I343" s="413">
        <v>96.9</v>
      </c>
      <c r="J343" s="413"/>
      <c r="K343" s="413">
        <v>129.30000000000001</v>
      </c>
      <c r="L343" s="413"/>
      <c r="M343" s="413">
        <v>161.30000000000001</v>
      </c>
      <c r="N343" s="413"/>
      <c r="O343" s="413">
        <v>198.3</v>
      </c>
      <c r="P343" s="413"/>
      <c r="Q343" s="413">
        <v>1525.35</v>
      </c>
      <c r="R343" s="53" t="s">
        <v>213</v>
      </c>
      <c r="S343" s="53" t="s">
        <v>989</v>
      </c>
      <c r="T343" s="412">
        <v>94.2</v>
      </c>
      <c r="U343" s="412">
        <v>95</v>
      </c>
      <c r="V343" s="412">
        <v>95.2</v>
      </c>
      <c r="W343" s="412">
        <v>63.2</v>
      </c>
      <c r="X343" s="412">
        <v>75.3</v>
      </c>
      <c r="Y343" s="412">
        <v>81.599999999999994</v>
      </c>
      <c r="Z343" s="413">
        <v>264.42</v>
      </c>
      <c r="AA343" s="413">
        <v>582.16</v>
      </c>
      <c r="AB343" s="413">
        <v>960.45</v>
      </c>
      <c r="AC343" s="411">
        <v>220</v>
      </c>
      <c r="AD343" s="411">
        <v>363</v>
      </c>
    </row>
    <row r="344" spans="1:30" ht="13.5" customHeight="1" outlineLevel="1">
      <c r="A344" s="414" t="s">
        <v>2009</v>
      </c>
      <c r="B344" s="31" t="s">
        <v>2006</v>
      </c>
      <c r="C344" s="31">
        <v>250</v>
      </c>
      <c r="D344" s="31">
        <v>2</v>
      </c>
      <c r="E344" s="31" t="s">
        <v>421</v>
      </c>
      <c r="F344" s="53">
        <v>200</v>
      </c>
      <c r="G344" s="411">
        <v>2979</v>
      </c>
      <c r="H344" s="413"/>
      <c r="I344" s="413">
        <v>114.6</v>
      </c>
      <c r="J344" s="413"/>
      <c r="K344" s="413">
        <v>161.4</v>
      </c>
      <c r="L344" s="413"/>
      <c r="M344" s="413">
        <v>205.4</v>
      </c>
      <c r="N344" s="413"/>
      <c r="O344" s="413">
        <v>255.4</v>
      </c>
      <c r="P344" s="413"/>
      <c r="Q344" s="413">
        <v>2159.6999999999998</v>
      </c>
      <c r="R344" s="53" t="s">
        <v>213</v>
      </c>
      <c r="S344" s="53" t="s">
        <v>989</v>
      </c>
      <c r="T344" s="412">
        <v>94.8</v>
      </c>
      <c r="U344" s="412">
        <v>95.4</v>
      </c>
      <c r="V344" s="412">
        <v>95.5</v>
      </c>
      <c r="W344" s="412">
        <v>67</v>
      </c>
      <c r="X344" s="412">
        <v>78.400000000000006</v>
      </c>
      <c r="Y344" s="412">
        <v>84</v>
      </c>
      <c r="Z344" s="413">
        <v>352.7</v>
      </c>
      <c r="AA344" s="413">
        <v>970.52</v>
      </c>
      <c r="AB344" s="413">
        <v>1338.27</v>
      </c>
      <c r="AC344" s="411">
        <v>275</v>
      </c>
      <c r="AD344" s="411">
        <v>379</v>
      </c>
    </row>
    <row r="345" spans="1:30" ht="13.5" customHeight="1" outlineLevel="1">
      <c r="A345" s="414" t="s">
        <v>2031</v>
      </c>
      <c r="B345" s="31" t="s">
        <v>2006</v>
      </c>
      <c r="C345" s="31">
        <v>200</v>
      </c>
      <c r="D345" s="31">
        <v>4</v>
      </c>
      <c r="E345" s="31" t="s">
        <v>413</v>
      </c>
      <c r="F345" s="53">
        <v>150</v>
      </c>
      <c r="G345" s="411">
        <v>1491</v>
      </c>
      <c r="H345" s="413"/>
      <c r="I345" s="413">
        <v>133.30000000000001</v>
      </c>
      <c r="J345" s="413"/>
      <c r="K345" s="413">
        <v>161.80000000000001</v>
      </c>
      <c r="L345" s="413"/>
      <c r="M345" s="413">
        <v>191.5</v>
      </c>
      <c r="N345" s="413"/>
      <c r="O345" s="413">
        <v>228.1</v>
      </c>
      <c r="P345" s="413"/>
      <c r="Q345" s="413">
        <v>1534.76</v>
      </c>
      <c r="R345" s="53" t="s">
        <v>213</v>
      </c>
      <c r="S345" s="53" t="s">
        <v>989</v>
      </c>
      <c r="T345" s="412">
        <v>94.3</v>
      </c>
      <c r="U345" s="412">
        <v>95.3</v>
      </c>
      <c r="V345" s="412">
        <v>95.5</v>
      </c>
      <c r="W345" s="412">
        <v>50.8</v>
      </c>
      <c r="X345" s="412">
        <v>63.7</v>
      </c>
      <c r="Y345" s="412">
        <v>71.099999999999994</v>
      </c>
      <c r="Z345" s="413">
        <v>528.54</v>
      </c>
      <c r="AA345" s="413">
        <v>1252.92</v>
      </c>
      <c r="AB345" s="413">
        <v>1918.48</v>
      </c>
      <c r="AC345" s="411">
        <v>237</v>
      </c>
      <c r="AD345" s="411">
        <v>363</v>
      </c>
    </row>
    <row r="346" spans="1:30" ht="13.5" customHeight="1" outlineLevel="1">
      <c r="A346" s="414" t="s">
        <v>2036</v>
      </c>
      <c r="B346" s="31" t="s">
        <v>2006</v>
      </c>
      <c r="C346" s="31">
        <v>250</v>
      </c>
      <c r="D346" s="31">
        <v>4</v>
      </c>
      <c r="E346" s="31" t="s">
        <v>421</v>
      </c>
      <c r="F346" s="53">
        <v>200</v>
      </c>
      <c r="G346" s="411">
        <v>1490</v>
      </c>
      <c r="H346" s="413"/>
      <c r="I346" s="413">
        <v>154.80000000000001</v>
      </c>
      <c r="J346" s="413"/>
      <c r="K346" s="413">
        <v>196.1</v>
      </c>
      <c r="L346" s="413"/>
      <c r="M346" s="413">
        <v>238.5</v>
      </c>
      <c r="N346" s="413"/>
      <c r="O346" s="413">
        <v>289.7</v>
      </c>
      <c r="P346" s="413"/>
      <c r="Q346" s="413">
        <v>2195</v>
      </c>
      <c r="R346" s="53" t="s">
        <v>213</v>
      </c>
      <c r="S346" s="53" t="s">
        <v>989</v>
      </c>
      <c r="T346" s="412">
        <v>94.9</v>
      </c>
      <c r="U346" s="412">
        <v>95.7</v>
      </c>
      <c r="V346" s="412">
        <v>95.8</v>
      </c>
      <c r="W346" s="412">
        <v>55.6</v>
      </c>
      <c r="X346" s="412">
        <v>68</v>
      </c>
      <c r="Y346" s="412">
        <v>74.599999999999994</v>
      </c>
      <c r="Z346" s="413">
        <v>705.4</v>
      </c>
      <c r="AA346" s="413">
        <v>1888.44</v>
      </c>
      <c r="AB346" s="413">
        <v>2510.56</v>
      </c>
      <c r="AC346" s="411">
        <v>268</v>
      </c>
      <c r="AD346" s="411">
        <v>356</v>
      </c>
    </row>
    <row r="347" spans="1:30" ht="13.5" customHeight="1" outlineLevel="1">
      <c r="A347" s="414" t="s">
        <v>2067</v>
      </c>
      <c r="B347" s="31" t="s">
        <v>2006</v>
      </c>
      <c r="C347" s="31">
        <v>150</v>
      </c>
      <c r="D347" s="31">
        <v>6</v>
      </c>
      <c r="E347" s="31" t="s">
        <v>413</v>
      </c>
      <c r="F347" s="53">
        <v>125</v>
      </c>
      <c r="G347" s="411">
        <v>991</v>
      </c>
      <c r="H347" s="413"/>
      <c r="I347" s="413">
        <v>92.774714104193137</v>
      </c>
      <c r="J347" s="413"/>
      <c r="K347" s="413">
        <v>120.86408839779007</v>
      </c>
      <c r="L347" s="413"/>
      <c r="M347" s="413">
        <v>146.80662983425415</v>
      </c>
      <c r="N347" s="413"/>
      <c r="O347" s="413">
        <v>177.87734806629837</v>
      </c>
      <c r="P347" s="413"/>
      <c r="Q347" s="413">
        <v>1195.1231858105227</v>
      </c>
      <c r="R347" s="53" t="s">
        <v>222</v>
      </c>
      <c r="S347" s="53" t="s">
        <v>194</v>
      </c>
      <c r="T347" s="412">
        <v>94.115292024283022</v>
      </c>
      <c r="U347" s="412">
        <v>94.860267950596608</v>
      </c>
      <c r="V347" s="412">
        <v>94.9</v>
      </c>
      <c r="W347" s="412">
        <v>56.609261083743839</v>
      </c>
      <c r="X347" s="412">
        <v>69.330443349753693</v>
      </c>
      <c r="Y347" s="412">
        <v>76.327093596059115</v>
      </c>
      <c r="Z347" s="413">
        <v>662.18321285288823</v>
      </c>
      <c r="AA347" s="413">
        <v>1288.6460166193976</v>
      </c>
      <c r="AB347" s="413">
        <v>1915.1042966092621</v>
      </c>
      <c r="AC347" s="411">
        <v>194.60566073058777</v>
      </c>
      <c r="AD347" s="411">
        <v>289.21063830029846</v>
      </c>
    </row>
    <row r="348" spans="1:30" ht="13.5" customHeight="1" outlineLevel="1">
      <c r="A348" s="414" t="s">
        <v>2126</v>
      </c>
      <c r="B348" s="31" t="s">
        <v>2006</v>
      </c>
      <c r="C348" s="31">
        <v>200</v>
      </c>
      <c r="D348" s="31">
        <v>6</v>
      </c>
      <c r="E348" s="31" t="s">
        <v>421</v>
      </c>
      <c r="F348" s="53">
        <v>150</v>
      </c>
      <c r="G348" s="411">
        <v>991</v>
      </c>
      <c r="H348" s="413"/>
      <c r="I348" s="413">
        <v>129.12045743329099</v>
      </c>
      <c r="J348" s="413"/>
      <c r="K348" s="413">
        <v>159.57679558011051</v>
      </c>
      <c r="L348" s="413"/>
      <c r="M348" s="413">
        <v>188.13370165745857</v>
      </c>
      <c r="N348" s="413"/>
      <c r="O348" s="413">
        <v>222.78408839779007</v>
      </c>
      <c r="P348" s="413"/>
      <c r="Q348" s="413">
        <v>1671.7107529632472</v>
      </c>
      <c r="R348" s="53" t="s">
        <v>210</v>
      </c>
      <c r="S348" s="53" t="s">
        <v>989</v>
      </c>
      <c r="T348" s="412">
        <v>94.055888807607914</v>
      </c>
      <c r="U348" s="412">
        <v>95.010972933430878</v>
      </c>
      <c r="V348" s="412">
        <v>95.2</v>
      </c>
      <c r="W348" s="412">
        <v>51.550603448275858</v>
      </c>
      <c r="X348" s="412">
        <v>64.89790640394088</v>
      </c>
      <c r="Y348" s="412">
        <v>72.948029556650255</v>
      </c>
      <c r="Z348" s="413">
        <v>793.80170831052419</v>
      </c>
      <c r="AA348" s="413">
        <v>1884.3223425400975</v>
      </c>
      <c r="AB348" s="413">
        <v>2644.6269525245289</v>
      </c>
      <c r="AC348" s="411">
        <v>237.3794768658997</v>
      </c>
      <c r="AD348" s="411">
        <v>333.15964488829087</v>
      </c>
    </row>
    <row r="349" spans="1:30" ht="13.5" customHeight="1" outlineLevel="1">
      <c r="A349" s="414" t="s">
        <v>2117</v>
      </c>
      <c r="B349" s="31" t="s">
        <v>2006</v>
      </c>
      <c r="C349" s="31">
        <v>250</v>
      </c>
      <c r="D349" s="31">
        <v>6</v>
      </c>
      <c r="E349" s="31" t="s">
        <v>421</v>
      </c>
      <c r="F349" s="53">
        <v>200</v>
      </c>
      <c r="G349" s="411">
        <v>991</v>
      </c>
      <c r="H349" s="413"/>
      <c r="I349" s="413">
        <v>155.77680339462518</v>
      </c>
      <c r="J349" s="413"/>
      <c r="K349" s="413">
        <v>203.20189265536723</v>
      </c>
      <c r="L349" s="413"/>
      <c r="M349" s="413">
        <v>243.48861299435029</v>
      </c>
      <c r="N349" s="413"/>
      <c r="O349" s="413">
        <v>292.12166666666673</v>
      </c>
      <c r="P349" s="413"/>
      <c r="Q349" s="413">
        <v>2000.5092792403971</v>
      </c>
      <c r="R349" s="53" t="s">
        <v>213</v>
      </c>
      <c r="S349" s="53" t="s">
        <v>989</v>
      </c>
      <c r="T349" s="412">
        <v>95.009927892151737</v>
      </c>
      <c r="U349" s="412">
        <v>95.710001045041281</v>
      </c>
      <c r="V349" s="412">
        <v>95.7</v>
      </c>
      <c r="W349" s="412">
        <v>53.842048192771081</v>
      </c>
      <c r="X349" s="412">
        <v>66.930722891566262</v>
      </c>
      <c r="Y349" s="412">
        <v>74.367469879518069</v>
      </c>
      <c r="Z349" s="413">
        <v>1060.3191311999999</v>
      </c>
      <c r="AA349" s="413">
        <v>2222.413844756757</v>
      </c>
      <c r="AB349" s="413">
        <v>3545.0730014237292</v>
      </c>
      <c r="AC349" s="411">
        <v>209.59858021627645</v>
      </c>
      <c r="AD349" s="411">
        <v>334.34019033605921</v>
      </c>
    </row>
    <row r="350" spans="1:30" ht="13.5" customHeight="1" outlineLevel="1">
      <c r="A350" s="414" t="s">
        <v>2016</v>
      </c>
      <c r="B350" s="31" t="s">
        <v>2006</v>
      </c>
      <c r="C350" s="31">
        <v>125</v>
      </c>
      <c r="D350" s="31">
        <v>4</v>
      </c>
      <c r="E350" s="31" t="s">
        <v>2014</v>
      </c>
      <c r="F350" s="53">
        <v>100</v>
      </c>
      <c r="G350" s="411">
        <v>1489</v>
      </c>
      <c r="H350" s="413"/>
      <c r="I350" s="413">
        <v>76.88</v>
      </c>
      <c r="J350" s="413"/>
      <c r="K350" s="413">
        <v>106.6</v>
      </c>
      <c r="L350" s="413"/>
      <c r="M350" s="413">
        <v>126.8</v>
      </c>
      <c r="N350" s="413"/>
      <c r="O350" s="413">
        <v>149.19999999999999</v>
      </c>
      <c r="P350" s="413"/>
      <c r="Q350" s="413">
        <v>898.5</v>
      </c>
      <c r="R350" s="53" t="s">
        <v>222</v>
      </c>
      <c r="S350" s="53" t="s">
        <v>194</v>
      </c>
      <c r="T350" s="412">
        <v>93.6</v>
      </c>
      <c r="U350" s="412">
        <v>95.5</v>
      </c>
      <c r="V350" s="412">
        <v>95</v>
      </c>
      <c r="W350" s="412">
        <v>50.9</v>
      </c>
      <c r="X350" s="412">
        <v>52.1</v>
      </c>
      <c r="Y350" s="412">
        <v>73.400000000000006</v>
      </c>
      <c r="Z350" s="413">
        <v>352.92</v>
      </c>
      <c r="AA350" s="413">
        <v>665.94</v>
      </c>
      <c r="AB350" s="413">
        <v>1054.57</v>
      </c>
      <c r="AC350" s="411">
        <v>189</v>
      </c>
      <c r="AD350" s="411">
        <v>299</v>
      </c>
    </row>
    <row r="351" spans="1:30" ht="13.5" customHeight="1" outlineLevel="1">
      <c r="A351" s="414" t="s">
        <v>2022</v>
      </c>
      <c r="B351" s="31" t="s">
        <v>2006</v>
      </c>
      <c r="C351" s="31">
        <v>150</v>
      </c>
      <c r="D351" s="31">
        <v>4</v>
      </c>
      <c r="E351" s="31" t="s">
        <v>2020</v>
      </c>
      <c r="F351" s="53">
        <v>125</v>
      </c>
      <c r="G351" s="411">
        <v>1489</v>
      </c>
      <c r="H351" s="413"/>
      <c r="I351" s="413">
        <v>100.03</v>
      </c>
      <c r="J351" s="413"/>
      <c r="K351" s="413">
        <v>129.19</v>
      </c>
      <c r="L351" s="413"/>
      <c r="M351" s="413">
        <v>154.09</v>
      </c>
      <c r="N351" s="413"/>
      <c r="O351" s="413">
        <v>184.54</v>
      </c>
      <c r="P351" s="413"/>
      <c r="Q351" s="413">
        <v>1058</v>
      </c>
      <c r="R351" s="53" t="s">
        <v>231</v>
      </c>
      <c r="S351" s="53" t="s">
        <v>989</v>
      </c>
      <c r="T351" s="412">
        <v>94.2</v>
      </c>
      <c r="U351" s="412">
        <v>95.2</v>
      </c>
      <c r="V351" s="412">
        <v>95.3</v>
      </c>
      <c r="W351" s="412">
        <v>52.3</v>
      </c>
      <c r="X351" s="412">
        <v>65</v>
      </c>
      <c r="Y351" s="412">
        <v>72.400000000000006</v>
      </c>
      <c r="Z351" s="413">
        <v>440.99</v>
      </c>
      <c r="AA351" s="413">
        <v>919.67</v>
      </c>
      <c r="AB351" s="413">
        <v>1152.3699999999999</v>
      </c>
      <c r="AC351" s="411">
        <v>209</v>
      </c>
      <c r="AD351" s="411">
        <v>261</v>
      </c>
    </row>
    <row r="352" spans="1:30" ht="13.5" customHeight="1" outlineLevel="1">
      <c r="A352" s="414" t="s">
        <v>2069</v>
      </c>
      <c r="B352" s="31" t="s">
        <v>2006</v>
      </c>
      <c r="C352" s="31">
        <v>100</v>
      </c>
      <c r="D352" s="31">
        <v>6</v>
      </c>
      <c r="E352" s="31" t="s">
        <v>2014</v>
      </c>
      <c r="F352" s="53">
        <v>75</v>
      </c>
      <c r="G352" s="411">
        <v>993</v>
      </c>
      <c r="H352" s="413"/>
      <c r="I352" s="413">
        <v>81.3</v>
      </c>
      <c r="J352" s="413"/>
      <c r="K352" s="413">
        <v>92.6</v>
      </c>
      <c r="L352" s="413"/>
      <c r="M352" s="413">
        <v>105.2</v>
      </c>
      <c r="N352" s="413"/>
      <c r="O352" s="413">
        <v>121.1</v>
      </c>
      <c r="P352" s="413"/>
      <c r="Q352" s="413">
        <v>815</v>
      </c>
      <c r="R352" s="53" t="s">
        <v>213</v>
      </c>
      <c r="S352" s="53" t="s">
        <v>989</v>
      </c>
      <c r="T352" s="412">
        <v>92.362005277044858</v>
      </c>
      <c r="U352" s="412">
        <v>93.712675461741426</v>
      </c>
      <c r="V352" s="412">
        <v>94.1</v>
      </c>
      <c r="W352" s="412">
        <v>45.2</v>
      </c>
      <c r="X352" s="412">
        <v>58.8</v>
      </c>
      <c r="Y352" s="412">
        <v>67.84</v>
      </c>
      <c r="Z352" s="413">
        <v>538.20000000000005</v>
      </c>
      <c r="AA352" s="413">
        <v>1157.1300000000001</v>
      </c>
      <c r="AB352" s="413">
        <v>1808.3520000000001</v>
      </c>
      <c r="AC352" s="411">
        <v>215</v>
      </c>
      <c r="AD352" s="411">
        <v>336</v>
      </c>
    </row>
    <row r="353" spans="1:30" ht="13.5" customHeight="1" outlineLevel="1">
      <c r="A353" s="414" t="s">
        <v>2070</v>
      </c>
      <c r="B353" s="31" t="s">
        <v>2006</v>
      </c>
      <c r="C353" s="31">
        <v>125</v>
      </c>
      <c r="D353" s="31">
        <v>6</v>
      </c>
      <c r="E353" s="31" t="s">
        <v>2020</v>
      </c>
      <c r="F353" s="53">
        <v>100</v>
      </c>
      <c r="G353" s="411">
        <v>991</v>
      </c>
      <c r="H353" s="413"/>
      <c r="I353" s="413">
        <v>83.565765069551773</v>
      </c>
      <c r="J353" s="413"/>
      <c r="K353" s="413">
        <v>105.7</v>
      </c>
      <c r="L353" s="413"/>
      <c r="M353" s="413">
        <v>124.96</v>
      </c>
      <c r="N353" s="413"/>
      <c r="O353" s="413">
        <v>148.6</v>
      </c>
      <c r="P353" s="413"/>
      <c r="Q353" s="413">
        <v>964.76811524609832</v>
      </c>
      <c r="R353" s="53" t="s">
        <v>222</v>
      </c>
      <c r="S353" s="53" t="s">
        <v>194</v>
      </c>
      <c r="T353" s="412">
        <v>93.604000842282588</v>
      </c>
      <c r="U353" s="412">
        <v>94.71951989892608</v>
      </c>
      <c r="V353" s="412">
        <v>94.6</v>
      </c>
      <c r="W353" s="412">
        <v>52.2</v>
      </c>
      <c r="X353" s="412">
        <v>66.8</v>
      </c>
      <c r="Y353" s="412">
        <v>73.5</v>
      </c>
      <c r="Z353" s="413">
        <v>529.93829700000003</v>
      </c>
      <c r="AA353" s="413">
        <v>1047.4935985309089</v>
      </c>
      <c r="AB353" s="413">
        <v>1564.7830424863637</v>
      </c>
      <c r="AC353" s="411">
        <v>197.66331372176879</v>
      </c>
      <c r="AD353" s="411">
        <v>295.27645979629278</v>
      </c>
    </row>
    <row r="354" spans="1:30" ht="13.5" customHeight="1" outlineLevel="1">
      <c r="A354" s="414" t="s">
        <v>2030</v>
      </c>
      <c r="B354" s="31" t="s">
        <v>2006</v>
      </c>
      <c r="C354" s="31">
        <v>200</v>
      </c>
      <c r="D354" s="31">
        <v>4</v>
      </c>
      <c r="E354" s="31" t="s">
        <v>2028</v>
      </c>
      <c r="F354" s="53">
        <v>150</v>
      </c>
      <c r="G354" s="411">
        <v>1491</v>
      </c>
      <c r="H354" s="413"/>
      <c r="I354" s="413">
        <v>133.30000000000001</v>
      </c>
      <c r="J354" s="413"/>
      <c r="K354" s="413">
        <v>161.80000000000001</v>
      </c>
      <c r="L354" s="413"/>
      <c r="M354" s="413">
        <v>191.5</v>
      </c>
      <c r="N354" s="413"/>
      <c r="O354" s="413">
        <v>228.1</v>
      </c>
      <c r="P354" s="413"/>
      <c r="Q354" s="413">
        <v>1534.76</v>
      </c>
      <c r="R354" s="53" t="s">
        <v>213</v>
      </c>
      <c r="S354" s="53" t="s">
        <v>989</v>
      </c>
      <c r="T354" s="412">
        <v>94.3</v>
      </c>
      <c r="U354" s="412">
        <v>95.3</v>
      </c>
      <c r="V354" s="412">
        <v>95.5</v>
      </c>
      <c r="W354" s="412">
        <v>50.8</v>
      </c>
      <c r="X354" s="412">
        <v>63.7</v>
      </c>
      <c r="Y354" s="412">
        <v>71.099999999999994</v>
      </c>
      <c r="Z354" s="413">
        <v>528.54</v>
      </c>
      <c r="AA354" s="413">
        <v>1252.92</v>
      </c>
      <c r="AB354" s="413">
        <v>1918.48</v>
      </c>
      <c r="AC354" s="411">
        <v>237</v>
      </c>
      <c r="AD354" s="411">
        <v>363</v>
      </c>
    </row>
    <row r="355" spans="1:30" ht="13.5" customHeight="1" outlineLevel="1">
      <c r="A355" s="414" t="s">
        <v>2035</v>
      </c>
      <c r="B355" s="31" t="s">
        <v>2006</v>
      </c>
      <c r="C355" s="31">
        <v>250</v>
      </c>
      <c r="D355" s="31">
        <v>4</v>
      </c>
      <c r="E355" s="31" t="s">
        <v>2033</v>
      </c>
      <c r="F355" s="53">
        <v>200</v>
      </c>
      <c r="G355" s="411">
        <v>1490</v>
      </c>
      <c r="H355" s="413"/>
      <c r="I355" s="413">
        <v>154.80000000000001</v>
      </c>
      <c r="J355" s="413"/>
      <c r="K355" s="413">
        <v>196.1</v>
      </c>
      <c r="L355" s="413"/>
      <c r="M355" s="413">
        <v>238.5</v>
      </c>
      <c r="N355" s="413"/>
      <c r="O355" s="413">
        <v>289.7</v>
      </c>
      <c r="P355" s="413"/>
      <c r="Q355" s="413">
        <v>2195</v>
      </c>
      <c r="R355" s="53" t="s">
        <v>213</v>
      </c>
      <c r="S355" s="53" t="s">
        <v>989</v>
      </c>
      <c r="T355" s="412">
        <v>94.9</v>
      </c>
      <c r="U355" s="412">
        <v>95.7</v>
      </c>
      <c r="V355" s="412">
        <v>95.8</v>
      </c>
      <c r="W355" s="412">
        <v>55.6</v>
      </c>
      <c r="X355" s="412">
        <v>68</v>
      </c>
      <c r="Y355" s="412">
        <v>74.599999999999994</v>
      </c>
      <c r="Z355" s="413">
        <v>705.4</v>
      </c>
      <c r="AA355" s="413">
        <v>1888.44</v>
      </c>
      <c r="AB355" s="413">
        <v>2510.56</v>
      </c>
      <c r="AC355" s="411">
        <v>268</v>
      </c>
      <c r="AD355" s="411">
        <v>356</v>
      </c>
    </row>
    <row r="356" spans="1:30" ht="13.5" customHeight="1" outlineLevel="1">
      <c r="A356" s="414" t="s">
        <v>2071</v>
      </c>
      <c r="B356" s="31" t="s">
        <v>2006</v>
      </c>
      <c r="C356" s="31">
        <v>150</v>
      </c>
      <c r="D356" s="31">
        <v>6</v>
      </c>
      <c r="E356" s="31" t="s">
        <v>2028</v>
      </c>
      <c r="F356" s="53">
        <v>125</v>
      </c>
      <c r="G356" s="411">
        <v>991</v>
      </c>
      <c r="H356" s="413"/>
      <c r="I356" s="413">
        <v>92.774714104193137</v>
      </c>
      <c r="J356" s="413"/>
      <c r="K356" s="413">
        <v>120.86408839779007</v>
      </c>
      <c r="L356" s="413"/>
      <c r="M356" s="413">
        <v>146.80662983425415</v>
      </c>
      <c r="N356" s="413"/>
      <c r="O356" s="413">
        <v>177.87734806629837</v>
      </c>
      <c r="P356" s="413"/>
      <c r="Q356" s="413">
        <v>1195.1231858105227</v>
      </c>
      <c r="R356" s="53" t="s">
        <v>222</v>
      </c>
      <c r="S356" s="53" t="s">
        <v>194</v>
      </c>
      <c r="T356" s="412">
        <v>94.115292024283022</v>
      </c>
      <c r="U356" s="412">
        <v>94.860267950596608</v>
      </c>
      <c r="V356" s="412">
        <v>94.9</v>
      </c>
      <c r="W356" s="412">
        <v>56.609261083743839</v>
      </c>
      <c r="X356" s="412">
        <v>69.330443349753693</v>
      </c>
      <c r="Y356" s="412">
        <v>76.327093596059115</v>
      </c>
      <c r="Z356" s="413">
        <v>662.18321285288823</v>
      </c>
      <c r="AA356" s="413">
        <v>1288.6460166193976</v>
      </c>
      <c r="AB356" s="413">
        <v>1915.1042966092621</v>
      </c>
      <c r="AC356" s="411">
        <v>194.60566073058777</v>
      </c>
      <c r="AD356" s="411">
        <v>289.21063830029846</v>
      </c>
    </row>
    <row r="357" spans="1:30" ht="13.5" customHeight="1" outlineLevel="1">
      <c r="A357" s="414" t="s">
        <v>2072</v>
      </c>
      <c r="B357" s="31" t="s">
        <v>2006</v>
      </c>
      <c r="C357" s="31">
        <v>200</v>
      </c>
      <c r="D357" s="31">
        <v>6</v>
      </c>
      <c r="E357" s="31" t="s">
        <v>2033</v>
      </c>
      <c r="F357" s="53">
        <v>150</v>
      </c>
      <c r="G357" s="411">
        <v>991</v>
      </c>
      <c r="H357" s="413"/>
      <c r="I357" s="413">
        <v>129.12045743329099</v>
      </c>
      <c r="J357" s="413"/>
      <c r="K357" s="413">
        <v>159.57679558011051</v>
      </c>
      <c r="L357" s="413"/>
      <c r="M357" s="413">
        <v>188.13370165745857</v>
      </c>
      <c r="N357" s="413"/>
      <c r="O357" s="413">
        <v>222.78408839779007</v>
      </c>
      <c r="P357" s="413"/>
      <c r="Q357" s="413">
        <v>1671.7107529632472</v>
      </c>
      <c r="R357" s="53" t="s">
        <v>210</v>
      </c>
      <c r="S357" s="53" t="s">
        <v>989</v>
      </c>
      <c r="T357" s="412">
        <v>94.055888807607914</v>
      </c>
      <c r="U357" s="412">
        <v>95.010972933430878</v>
      </c>
      <c r="V357" s="412">
        <v>95.2</v>
      </c>
      <c r="W357" s="412">
        <v>51.550603448275858</v>
      </c>
      <c r="X357" s="412">
        <v>64.89790640394088</v>
      </c>
      <c r="Y357" s="412">
        <v>72.948029556650255</v>
      </c>
      <c r="Z357" s="413">
        <v>793.80170831052419</v>
      </c>
      <c r="AA357" s="413">
        <v>1884.3223425400975</v>
      </c>
      <c r="AB357" s="413">
        <v>2644.6269525245289</v>
      </c>
      <c r="AC357" s="411">
        <v>237.3794768658997</v>
      </c>
      <c r="AD357" s="411">
        <v>333.15964488829087</v>
      </c>
    </row>
    <row r="358" spans="1:30" ht="13.5" customHeight="1" outlineLevel="1">
      <c r="A358" s="414" t="s">
        <v>2073</v>
      </c>
      <c r="B358" s="31" t="s">
        <v>2006</v>
      </c>
      <c r="C358" s="31">
        <v>250</v>
      </c>
      <c r="D358" s="31">
        <v>6</v>
      </c>
      <c r="E358" s="31" t="s">
        <v>2033</v>
      </c>
      <c r="F358" s="53">
        <v>200</v>
      </c>
      <c r="G358" s="411">
        <v>991</v>
      </c>
      <c r="H358" s="413"/>
      <c r="I358" s="413">
        <v>155.77680339462518</v>
      </c>
      <c r="J358" s="413"/>
      <c r="K358" s="413">
        <v>203.20189265536723</v>
      </c>
      <c r="L358" s="413"/>
      <c r="M358" s="413">
        <v>243.48861299435029</v>
      </c>
      <c r="N358" s="413"/>
      <c r="O358" s="413">
        <v>292.12166666666673</v>
      </c>
      <c r="P358" s="413"/>
      <c r="Q358" s="413">
        <v>2000.5092792403971</v>
      </c>
      <c r="R358" s="53" t="s">
        <v>213</v>
      </c>
      <c r="S358" s="53" t="s">
        <v>989</v>
      </c>
      <c r="T358" s="412">
        <v>95.009927892151737</v>
      </c>
      <c r="U358" s="412">
        <v>95.710001045041281</v>
      </c>
      <c r="V358" s="412">
        <v>95.7</v>
      </c>
      <c r="W358" s="412">
        <v>53.842048192771081</v>
      </c>
      <c r="X358" s="412">
        <v>66.930722891566262</v>
      </c>
      <c r="Y358" s="412">
        <v>74.367469879518069</v>
      </c>
      <c r="Z358" s="413">
        <v>1060.3191311999999</v>
      </c>
      <c r="AA358" s="413">
        <v>2222.413844756757</v>
      </c>
      <c r="AB358" s="413">
        <v>3545.0730014237292</v>
      </c>
      <c r="AC358" s="411">
        <v>209.59858021627645</v>
      </c>
      <c r="AD358" s="411">
        <v>334.34019033605921</v>
      </c>
    </row>
    <row r="359" spans="1:30" ht="13.5" customHeight="1" outlineLevel="1">
      <c r="A359" s="410" t="s">
        <v>1249</v>
      </c>
      <c r="B359" s="31" t="s">
        <v>1250</v>
      </c>
      <c r="C359" s="31">
        <v>1.5</v>
      </c>
      <c r="D359" s="31">
        <v>2</v>
      </c>
      <c r="E359" s="31" t="s">
        <v>192</v>
      </c>
      <c r="F359" s="53">
        <v>1</v>
      </c>
      <c r="G359" s="411">
        <v>2952.8</v>
      </c>
      <c r="H359" s="413">
        <v>2.38</v>
      </c>
      <c r="I359" s="413">
        <v>1.19</v>
      </c>
      <c r="J359" s="413">
        <v>2.68</v>
      </c>
      <c r="K359" s="413">
        <v>1.34</v>
      </c>
      <c r="L359" s="413">
        <v>2.98</v>
      </c>
      <c r="M359" s="413">
        <v>1.49</v>
      </c>
      <c r="N359" s="413">
        <v>3.38</v>
      </c>
      <c r="O359" s="413">
        <v>1.69</v>
      </c>
      <c r="P359" s="413">
        <v>36.46</v>
      </c>
      <c r="Q359" s="413">
        <v>18.23</v>
      </c>
      <c r="R359" s="53" t="s">
        <v>2222</v>
      </c>
      <c r="S359" s="53" t="s">
        <v>194</v>
      </c>
      <c r="T359" s="412">
        <v>75.08</v>
      </c>
      <c r="U359" s="412">
        <v>79.08</v>
      </c>
      <c r="V359" s="412">
        <v>80.7</v>
      </c>
      <c r="W359" s="412">
        <v>48.63</v>
      </c>
      <c r="X359" s="412">
        <v>62.17</v>
      </c>
      <c r="Y359" s="412">
        <v>71.84</v>
      </c>
      <c r="Z359" s="413">
        <v>1.7798846183999999</v>
      </c>
      <c r="AA359" s="413">
        <v>6.5962523957904002</v>
      </c>
      <c r="AB359" s="413">
        <v>11.773936750716</v>
      </c>
      <c r="AC359" s="411">
        <v>370.6</v>
      </c>
      <c r="AD359" s="411">
        <v>661.5</v>
      </c>
    </row>
    <row r="360" spans="1:30" ht="13.5" customHeight="1" outlineLevel="1">
      <c r="A360" s="410" t="s">
        <v>1254</v>
      </c>
      <c r="B360" s="31" t="s">
        <v>1250</v>
      </c>
      <c r="C360" s="31">
        <v>2</v>
      </c>
      <c r="D360" s="31">
        <v>2</v>
      </c>
      <c r="E360" s="31" t="s">
        <v>204</v>
      </c>
      <c r="F360" s="53">
        <v>1.5</v>
      </c>
      <c r="G360" s="411">
        <v>2938.36</v>
      </c>
      <c r="H360" s="413">
        <v>2.68</v>
      </c>
      <c r="I360" s="413">
        <v>1.34</v>
      </c>
      <c r="J360" s="413">
        <v>3.2</v>
      </c>
      <c r="K360" s="413">
        <v>1.6</v>
      </c>
      <c r="L360" s="413">
        <v>3.76</v>
      </c>
      <c r="M360" s="413">
        <v>1.88</v>
      </c>
      <c r="N360" s="413">
        <v>4.4400000000000004</v>
      </c>
      <c r="O360" s="413">
        <v>2.2200000000000002</v>
      </c>
      <c r="P360" s="413">
        <v>42.2</v>
      </c>
      <c r="Q360" s="413">
        <v>21.1</v>
      </c>
      <c r="R360" s="53" t="s">
        <v>202</v>
      </c>
      <c r="S360" s="53" t="s">
        <v>194</v>
      </c>
      <c r="T360" s="412">
        <v>80.28</v>
      </c>
      <c r="U360" s="412">
        <v>82.45</v>
      </c>
      <c r="V360" s="412">
        <v>82.8</v>
      </c>
      <c r="W360" s="412">
        <v>59.91</v>
      </c>
      <c r="X360" s="412">
        <v>70.930000000000007</v>
      </c>
      <c r="Y360" s="412">
        <v>79.67</v>
      </c>
      <c r="Z360" s="413">
        <v>2.6825129940000001</v>
      </c>
      <c r="AA360" s="413">
        <v>8.69134210056</v>
      </c>
      <c r="AB360" s="413">
        <v>10.217691994146</v>
      </c>
      <c r="AC360" s="411">
        <v>324</v>
      </c>
      <c r="AD360" s="411">
        <v>380.9</v>
      </c>
    </row>
    <row r="361" spans="1:30" ht="13.5" customHeight="1" outlineLevel="1">
      <c r="A361" s="410" t="s">
        <v>1255</v>
      </c>
      <c r="B361" s="31" t="s">
        <v>1250</v>
      </c>
      <c r="C361" s="31">
        <v>1</v>
      </c>
      <c r="D361" s="31">
        <v>4</v>
      </c>
      <c r="E361" s="31" t="s">
        <v>192</v>
      </c>
      <c r="F361" s="53">
        <v>0.75</v>
      </c>
      <c r="G361" s="411">
        <v>1465.6</v>
      </c>
      <c r="H361" s="413">
        <v>1.7</v>
      </c>
      <c r="I361" s="413">
        <v>0.85</v>
      </c>
      <c r="J361" s="413">
        <v>1.92</v>
      </c>
      <c r="K361" s="413">
        <v>0.96</v>
      </c>
      <c r="L361" s="413">
        <v>2.1800000000000002</v>
      </c>
      <c r="M361" s="413">
        <v>1.0900000000000001</v>
      </c>
      <c r="N361" s="413">
        <v>2.48</v>
      </c>
      <c r="O361" s="413">
        <v>1.24</v>
      </c>
      <c r="P361" s="413">
        <v>24.92</v>
      </c>
      <c r="Q361" s="413">
        <v>12.46</v>
      </c>
      <c r="R361" s="53" t="s">
        <v>2205</v>
      </c>
      <c r="S361" s="53" t="s">
        <v>194</v>
      </c>
      <c r="T361" s="412">
        <v>77.19</v>
      </c>
      <c r="U361" s="412">
        <v>80</v>
      </c>
      <c r="V361" s="412">
        <v>80.8</v>
      </c>
      <c r="W361" s="412">
        <v>48.71</v>
      </c>
      <c r="X361" s="412">
        <v>62.59</v>
      </c>
      <c r="Y361" s="412">
        <v>72.319999999999993</v>
      </c>
      <c r="Z361" s="413">
        <v>2.6847256800000001</v>
      </c>
      <c r="AA361" s="413">
        <v>11.133825867528001</v>
      </c>
      <c r="AB361" s="413">
        <v>15.862970152848</v>
      </c>
      <c r="AC361" s="411">
        <v>414.71</v>
      </c>
      <c r="AD361" s="411">
        <v>590.86</v>
      </c>
    </row>
    <row r="362" spans="1:30" ht="13.5" customHeight="1" outlineLevel="1">
      <c r="A362" s="410" t="s">
        <v>1256</v>
      </c>
      <c r="B362" s="31" t="s">
        <v>1250</v>
      </c>
      <c r="C362" s="31">
        <v>1.5</v>
      </c>
      <c r="D362" s="31">
        <v>4</v>
      </c>
      <c r="E362" s="31" t="s">
        <v>204</v>
      </c>
      <c r="F362" s="53">
        <v>1</v>
      </c>
      <c r="G362" s="411">
        <v>1464.4</v>
      </c>
      <c r="H362" s="413">
        <v>2.38</v>
      </c>
      <c r="I362" s="413">
        <v>1.19</v>
      </c>
      <c r="J362" s="413">
        <v>2.66</v>
      </c>
      <c r="K362" s="413">
        <v>1.33</v>
      </c>
      <c r="L362" s="413">
        <v>2.98</v>
      </c>
      <c r="M362" s="413">
        <v>1.49</v>
      </c>
      <c r="N362" s="413">
        <v>3.38</v>
      </c>
      <c r="O362" s="413">
        <v>1.69</v>
      </c>
      <c r="P362" s="413">
        <v>35.44</v>
      </c>
      <c r="Q362" s="413">
        <v>17.72</v>
      </c>
      <c r="R362" s="53" t="s">
        <v>2222</v>
      </c>
      <c r="S362" s="53" t="s">
        <v>194</v>
      </c>
      <c r="T362" s="412">
        <v>78.704999999999998</v>
      </c>
      <c r="U362" s="412">
        <v>81.647999999999996</v>
      </c>
      <c r="V362" s="412">
        <v>82.5</v>
      </c>
      <c r="W362" s="412">
        <v>47.11</v>
      </c>
      <c r="X362" s="412">
        <v>60.96</v>
      </c>
      <c r="Y362" s="412">
        <v>70.89</v>
      </c>
      <c r="Z362" s="413">
        <v>3.5845513200000005</v>
      </c>
      <c r="AA362" s="413">
        <v>17.172510008724004</v>
      </c>
      <c r="AB362" s="413">
        <v>22.962635755920004</v>
      </c>
      <c r="AC362" s="411">
        <v>479.07</v>
      </c>
      <c r="AD362" s="411">
        <v>640.6</v>
      </c>
    </row>
    <row r="363" spans="1:30" ht="13.5" customHeight="1" outlineLevel="1">
      <c r="A363" s="410" t="s">
        <v>1257</v>
      </c>
      <c r="B363" s="31" t="s">
        <v>1250</v>
      </c>
      <c r="C363" s="31">
        <v>2</v>
      </c>
      <c r="D363" s="31">
        <v>4</v>
      </c>
      <c r="E363" s="31" t="s">
        <v>204</v>
      </c>
      <c r="F363" s="53">
        <v>1.5</v>
      </c>
      <c r="G363" s="411">
        <v>1459.31</v>
      </c>
      <c r="H363" s="413">
        <v>3.22</v>
      </c>
      <c r="I363" s="413">
        <v>1.61</v>
      </c>
      <c r="J363" s="413">
        <v>3.66</v>
      </c>
      <c r="K363" s="413">
        <v>1.83</v>
      </c>
      <c r="L363" s="413">
        <v>4.16</v>
      </c>
      <c r="M363" s="413">
        <v>2.08</v>
      </c>
      <c r="N363" s="413">
        <v>4.82</v>
      </c>
      <c r="O363" s="413">
        <v>2.41</v>
      </c>
      <c r="P363" s="413">
        <v>47.06</v>
      </c>
      <c r="Q363" s="413">
        <v>23.53</v>
      </c>
      <c r="R363" s="53" t="s">
        <v>2205</v>
      </c>
      <c r="S363" s="53" t="s">
        <v>194</v>
      </c>
      <c r="T363" s="412">
        <v>81.64</v>
      </c>
      <c r="U363" s="412">
        <v>83.94</v>
      </c>
      <c r="V363" s="412">
        <v>84.2</v>
      </c>
      <c r="W363" s="412">
        <v>50.62</v>
      </c>
      <c r="X363" s="412">
        <v>64.92</v>
      </c>
      <c r="Y363" s="412">
        <v>74.69</v>
      </c>
      <c r="Z363" s="413">
        <v>5.3989538400000008</v>
      </c>
      <c r="AA363" s="413">
        <v>22.389461574480006</v>
      </c>
      <c r="AB363" s="413">
        <v>29.672650304640008</v>
      </c>
      <c r="AC363" s="411">
        <v>414.7</v>
      </c>
      <c r="AD363" s="411">
        <v>549.6</v>
      </c>
    </row>
    <row r="364" spans="1:30" ht="13.5" customHeight="1" outlineLevel="1">
      <c r="A364" s="410" t="s">
        <v>1258</v>
      </c>
      <c r="B364" s="31" t="s">
        <v>1250</v>
      </c>
      <c r="C364" s="31">
        <v>1</v>
      </c>
      <c r="D364" s="31">
        <v>6</v>
      </c>
      <c r="E364" s="31" t="s">
        <v>204</v>
      </c>
      <c r="F364" s="53">
        <v>0.75</v>
      </c>
      <c r="G364" s="411">
        <v>973</v>
      </c>
      <c r="H364" s="413">
        <v>2.3981152000000003</v>
      </c>
      <c r="I364" s="413">
        <v>1.1990576000000002</v>
      </c>
      <c r="J364" s="413">
        <v>2.4497272800000003</v>
      </c>
      <c r="K364" s="413">
        <v>1.2248636400000001</v>
      </c>
      <c r="L364" s="413">
        <v>2.6810784000000001</v>
      </c>
      <c r="M364" s="413">
        <v>1.3405392</v>
      </c>
      <c r="N364" s="413">
        <v>3.0270239999999999</v>
      </c>
      <c r="O364" s="413">
        <v>1.513512</v>
      </c>
      <c r="P364" s="413">
        <v>21.716783400000001</v>
      </c>
      <c r="Q364" s="413">
        <v>10.8583917</v>
      </c>
      <c r="R364" s="53" t="s">
        <v>193</v>
      </c>
      <c r="S364" s="53" t="s">
        <v>194</v>
      </c>
      <c r="T364" s="412">
        <v>72.858565217184335</v>
      </c>
      <c r="U364" s="412">
        <v>76.257776446507208</v>
      </c>
      <c r="V364" s="412">
        <v>77</v>
      </c>
      <c r="W364" s="412">
        <v>40.598017532029665</v>
      </c>
      <c r="X364" s="412">
        <v>53.306635198921107</v>
      </c>
      <c r="Y364" s="412">
        <v>62.029710047201611</v>
      </c>
      <c r="Z364" s="413">
        <v>4.0671153493276968</v>
      </c>
      <c r="AA364" s="413">
        <v>14.300625654932867</v>
      </c>
      <c r="AB364" s="413">
        <v>19.706800713632425</v>
      </c>
      <c r="AC364" s="411">
        <v>351.61593479999999</v>
      </c>
      <c r="AD364" s="411">
        <v>484.54</v>
      </c>
    </row>
    <row r="365" spans="1:30" ht="13.5" customHeight="1" outlineLevel="1">
      <c r="A365" s="410" t="s">
        <v>1259</v>
      </c>
      <c r="B365" s="31" t="s">
        <v>1250</v>
      </c>
      <c r="C365" s="31">
        <v>3</v>
      </c>
      <c r="D365" s="31">
        <v>2</v>
      </c>
      <c r="E365" s="31" t="s">
        <v>212</v>
      </c>
      <c r="F365" s="53">
        <v>2</v>
      </c>
      <c r="G365" s="411">
        <v>2952</v>
      </c>
      <c r="H365" s="413">
        <v>3.42</v>
      </c>
      <c r="I365" s="413">
        <v>1.71</v>
      </c>
      <c r="J365" s="413">
        <v>4.24</v>
      </c>
      <c r="K365" s="413">
        <v>2.12</v>
      </c>
      <c r="L365" s="413">
        <v>5.22</v>
      </c>
      <c r="M365" s="413">
        <v>2.61</v>
      </c>
      <c r="N365" s="413">
        <v>6.28</v>
      </c>
      <c r="O365" s="413">
        <v>3.14</v>
      </c>
      <c r="P365" s="413">
        <v>68.16</v>
      </c>
      <c r="Q365" s="413">
        <v>34.08</v>
      </c>
      <c r="R365" s="53" t="s">
        <v>2222</v>
      </c>
      <c r="S365" s="53" t="s">
        <v>989</v>
      </c>
      <c r="T365" s="412">
        <v>81.287777031564801</v>
      </c>
      <c r="U365" s="412">
        <v>83.511999104544444</v>
      </c>
      <c r="V365" s="412">
        <v>84.2</v>
      </c>
      <c r="W365" s="412">
        <v>56.75</v>
      </c>
      <c r="X365" s="412">
        <v>67.2</v>
      </c>
      <c r="Y365" s="412">
        <v>74</v>
      </c>
      <c r="Z365" s="413">
        <v>3.5550488400000004</v>
      </c>
      <c r="AA365" s="413">
        <v>12.479549040000002</v>
      </c>
      <c r="AB365" s="413">
        <v>22.112108760000002</v>
      </c>
      <c r="AC365" s="411">
        <v>351.03734439834028</v>
      </c>
      <c r="AD365" s="411">
        <v>621.99170124481327</v>
      </c>
    </row>
    <row r="366" spans="1:30" ht="13.5" customHeight="1" outlineLevel="1">
      <c r="A366" s="410" t="s">
        <v>1260</v>
      </c>
      <c r="B366" s="31" t="s">
        <v>1250</v>
      </c>
      <c r="C366" s="31">
        <v>5</v>
      </c>
      <c r="D366" s="31">
        <v>2</v>
      </c>
      <c r="E366" s="31" t="s">
        <v>215</v>
      </c>
      <c r="F366" s="53">
        <v>3</v>
      </c>
      <c r="G366" s="411">
        <v>2948</v>
      </c>
      <c r="H366" s="413">
        <v>5.36</v>
      </c>
      <c r="I366" s="413">
        <v>2.68</v>
      </c>
      <c r="J366" s="413">
        <v>6.38</v>
      </c>
      <c r="K366" s="413">
        <v>3.19</v>
      </c>
      <c r="L366" s="413">
        <v>7.48</v>
      </c>
      <c r="M366" s="413">
        <v>3.74</v>
      </c>
      <c r="N366" s="413">
        <v>8.86</v>
      </c>
      <c r="O366" s="413">
        <v>4.43</v>
      </c>
      <c r="P366" s="413">
        <v>94</v>
      </c>
      <c r="Q366" s="413">
        <v>47</v>
      </c>
      <c r="R366" s="53" t="s">
        <v>2205</v>
      </c>
      <c r="S366" s="53" t="s">
        <v>989</v>
      </c>
      <c r="T366" s="412">
        <v>83.163968148639682</v>
      </c>
      <c r="U366" s="412">
        <v>85.31099314310994</v>
      </c>
      <c r="V366" s="412">
        <v>85.9</v>
      </c>
      <c r="W366" s="412">
        <v>55.7</v>
      </c>
      <c r="X366" s="412">
        <v>69.010000000000005</v>
      </c>
      <c r="Y366" s="412">
        <v>77.7</v>
      </c>
      <c r="Z366" s="413">
        <v>5.3399488800000006</v>
      </c>
      <c r="AA366" s="413">
        <v>18.439050000000002</v>
      </c>
      <c r="AB366" s="413">
        <v>35.034195000000004</v>
      </c>
      <c r="AC366" s="411">
        <v>345.30386740331494</v>
      </c>
      <c r="AD366" s="411">
        <v>656.07734806629833</v>
      </c>
    </row>
    <row r="367" spans="1:30" ht="13.5" customHeight="1" outlineLevel="1">
      <c r="A367" s="410" t="s">
        <v>1261</v>
      </c>
      <c r="B367" s="31" t="s">
        <v>1250</v>
      </c>
      <c r="C367" s="31">
        <v>3</v>
      </c>
      <c r="D367" s="31">
        <v>4</v>
      </c>
      <c r="E367" s="31" t="s">
        <v>212</v>
      </c>
      <c r="F367" s="53">
        <v>2</v>
      </c>
      <c r="G367" s="411">
        <v>1477</v>
      </c>
      <c r="H367" s="413">
        <v>4.16</v>
      </c>
      <c r="I367" s="413">
        <v>2.08</v>
      </c>
      <c r="J367" s="413">
        <v>4.88</v>
      </c>
      <c r="K367" s="413">
        <v>2.44</v>
      </c>
      <c r="L367" s="413">
        <v>5.82</v>
      </c>
      <c r="M367" s="413">
        <v>2.91</v>
      </c>
      <c r="N367" s="413">
        <v>6.56</v>
      </c>
      <c r="O367" s="413">
        <v>3.28</v>
      </c>
      <c r="P367" s="413">
        <v>68.5</v>
      </c>
      <c r="Q367" s="413">
        <v>34.25</v>
      </c>
      <c r="R367" s="53" t="s">
        <v>2205</v>
      </c>
      <c r="S367" s="53" t="s">
        <v>989</v>
      </c>
      <c r="T367" s="412">
        <v>85.3</v>
      </c>
      <c r="U367" s="412">
        <v>83.67236060329067</v>
      </c>
      <c r="V367" s="412">
        <v>85.3</v>
      </c>
      <c r="W367" s="412">
        <v>51.8</v>
      </c>
      <c r="X367" s="412">
        <v>62.15</v>
      </c>
      <c r="Y367" s="412">
        <v>72.099999999999994</v>
      </c>
      <c r="Z367" s="413">
        <v>7.1027220600000014</v>
      </c>
      <c r="AA367" s="413">
        <v>26.662866300000001</v>
      </c>
      <c r="AB367" s="413">
        <v>51.408071400000004</v>
      </c>
      <c r="AC367" s="411">
        <v>375.38940809968841</v>
      </c>
      <c r="AD367" s="411">
        <v>723.77985462097604</v>
      </c>
    </row>
    <row r="368" spans="1:30" ht="13.5" customHeight="1" outlineLevel="1">
      <c r="A368" s="410" t="s">
        <v>1262</v>
      </c>
      <c r="B368" s="31" t="s">
        <v>1250</v>
      </c>
      <c r="C368" s="31">
        <v>5</v>
      </c>
      <c r="D368" s="31">
        <v>4</v>
      </c>
      <c r="E368" s="31" t="s">
        <v>215</v>
      </c>
      <c r="F368" s="53">
        <v>3</v>
      </c>
      <c r="G368" s="411">
        <v>1473</v>
      </c>
      <c r="H368" s="413">
        <v>6.48</v>
      </c>
      <c r="I368" s="413">
        <v>3.24</v>
      </c>
      <c r="J368" s="413">
        <v>7.46</v>
      </c>
      <c r="K368" s="413">
        <v>3.73</v>
      </c>
      <c r="L368" s="413">
        <v>8.48</v>
      </c>
      <c r="M368" s="413">
        <v>4.24</v>
      </c>
      <c r="N368" s="413">
        <v>10.1</v>
      </c>
      <c r="O368" s="413">
        <v>5.05</v>
      </c>
      <c r="P368" s="413">
        <v>102</v>
      </c>
      <c r="Q368" s="413">
        <v>51</v>
      </c>
      <c r="R368" s="53" t="s">
        <v>2205</v>
      </c>
      <c r="S368" s="53" t="s">
        <v>989</v>
      </c>
      <c r="T368" s="412">
        <v>83.943028685790537</v>
      </c>
      <c r="U368" s="412">
        <v>86.275850567044699</v>
      </c>
      <c r="V368" s="412">
        <v>86.7</v>
      </c>
      <c r="W368" s="412">
        <v>47.95</v>
      </c>
      <c r="X368" s="412">
        <v>61.4</v>
      </c>
      <c r="Y368" s="412">
        <v>68.52</v>
      </c>
      <c r="Z368" s="413">
        <v>10.694649</v>
      </c>
      <c r="AA368" s="413">
        <v>43.331767500000005</v>
      </c>
      <c r="AB368" s="413">
        <v>59.196726120000008</v>
      </c>
      <c r="AC368" s="411">
        <v>405.17241379310349</v>
      </c>
      <c r="AD368" s="411">
        <v>553.51724137931046</v>
      </c>
    </row>
    <row r="369" spans="1:30" ht="13.5" customHeight="1" outlineLevel="1">
      <c r="A369" s="410" t="s">
        <v>1263</v>
      </c>
      <c r="B369" s="31" t="s">
        <v>1250</v>
      </c>
      <c r="C369" s="31">
        <v>1.5</v>
      </c>
      <c r="D369" s="31">
        <v>6</v>
      </c>
      <c r="E369" s="31" t="s">
        <v>212</v>
      </c>
      <c r="F369" s="53">
        <v>1</v>
      </c>
      <c r="G369" s="411">
        <v>978</v>
      </c>
      <c r="H369" s="413">
        <v>3.16</v>
      </c>
      <c r="I369" s="413">
        <v>1.58</v>
      </c>
      <c r="J369" s="413">
        <v>3.54</v>
      </c>
      <c r="K369" s="413">
        <v>1.77</v>
      </c>
      <c r="L369" s="413">
        <v>3.98</v>
      </c>
      <c r="M369" s="413">
        <v>1.99</v>
      </c>
      <c r="N369" s="413">
        <v>4.34</v>
      </c>
      <c r="O369" s="413">
        <v>2.17</v>
      </c>
      <c r="P369" s="413">
        <v>30</v>
      </c>
      <c r="Q369" s="413">
        <v>15</v>
      </c>
      <c r="R369" s="53" t="s">
        <v>202</v>
      </c>
      <c r="S369" s="53" t="s">
        <v>194</v>
      </c>
      <c r="T369" s="412">
        <v>74.3</v>
      </c>
      <c r="U369" s="412">
        <v>77.400000000000006</v>
      </c>
      <c r="V369" s="412">
        <v>78.900000000000006</v>
      </c>
      <c r="W369" s="412">
        <v>36.1</v>
      </c>
      <c r="X369" s="412">
        <v>46.1</v>
      </c>
      <c r="Y369" s="412">
        <v>55.4</v>
      </c>
      <c r="Z369" s="413">
        <v>5.4</v>
      </c>
      <c r="AA369" s="413">
        <v>17.8</v>
      </c>
      <c r="AB369" s="413">
        <v>30.4</v>
      </c>
      <c r="AC369" s="411">
        <v>331</v>
      </c>
      <c r="AD369" s="411">
        <v>567</v>
      </c>
    </row>
    <row r="370" spans="1:30" ht="13.5" customHeight="1" outlineLevel="1">
      <c r="A370" s="410" t="s">
        <v>1264</v>
      </c>
      <c r="B370" s="31" t="s">
        <v>1250</v>
      </c>
      <c r="C370" s="31">
        <v>2</v>
      </c>
      <c r="D370" s="31">
        <v>6</v>
      </c>
      <c r="E370" s="31" t="s">
        <v>215</v>
      </c>
      <c r="F370" s="53">
        <v>1.5</v>
      </c>
      <c r="G370" s="411">
        <v>971</v>
      </c>
      <c r="H370" s="413">
        <v>4.12</v>
      </c>
      <c r="I370" s="413">
        <v>2.06</v>
      </c>
      <c r="J370" s="413">
        <v>4.7</v>
      </c>
      <c r="K370" s="413">
        <v>2.35</v>
      </c>
      <c r="L370" s="413">
        <v>5.24</v>
      </c>
      <c r="M370" s="413">
        <v>2.62</v>
      </c>
      <c r="N370" s="413">
        <v>5.94</v>
      </c>
      <c r="O370" s="413">
        <v>2.97</v>
      </c>
      <c r="P370" s="413">
        <v>37.6</v>
      </c>
      <c r="Q370" s="413">
        <v>18.8</v>
      </c>
      <c r="R370" s="53" t="s">
        <v>193</v>
      </c>
      <c r="S370" s="53" t="s">
        <v>194</v>
      </c>
      <c r="T370" s="412">
        <v>78.099999999999994</v>
      </c>
      <c r="U370" s="412">
        <v>80.5</v>
      </c>
      <c r="V370" s="412">
        <v>81.099999999999994</v>
      </c>
      <c r="W370" s="412">
        <v>39.200000000000003</v>
      </c>
      <c r="X370" s="412">
        <v>51.1</v>
      </c>
      <c r="Y370" s="412">
        <v>59.6</v>
      </c>
      <c r="Z370" s="413">
        <v>8.1</v>
      </c>
      <c r="AA370" s="413">
        <v>23.3</v>
      </c>
      <c r="AB370" s="413">
        <v>33.5</v>
      </c>
      <c r="AC370" s="411">
        <v>287</v>
      </c>
      <c r="AD370" s="411">
        <v>414</v>
      </c>
    </row>
    <row r="371" spans="1:30" ht="13.5" customHeight="1" outlineLevel="1">
      <c r="A371" s="410" t="s">
        <v>1267</v>
      </c>
      <c r="B371" s="31" t="s">
        <v>1250</v>
      </c>
      <c r="C371" s="31">
        <v>3</v>
      </c>
      <c r="D371" s="31">
        <v>2</v>
      </c>
      <c r="E371" s="31" t="s">
        <v>1268</v>
      </c>
      <c r="F371" s="53">
        <v>2</v>
      </c>
      <c r="G371" s="411">
        <v>2952</v>
      </c>
      <c r="H371" s="413">
        <v>3.42</v>
      </c>
      <c r="I371" s="413">
        <v>1.71</v>
      </c>
      <c r="J371" s="413">
        <v>4.24</v>
      </c>
      <c r="K371" s="413">
        <v>2.12</v>
      </c>
      <c r="L371" s="413">
        <v>5.22</v>
      </c>
      <c r="M371" s="413">
        <v>2.61</v>
      </c>
      <c r="N371" s="413">
        <v>6.28</v>
      </c>
      <c r="O371" s="413">
        <v>3.14</v>
      </c>
      <c r="P371" s="413">
        <v>68.16</v>
      </c>
      <c r="Q371" s="413">
        <v>34.08</v>
      </c>
      <c r="R371" s="53" t="s">
        <v>2222</v>
      </c>
      <c r="S371" s="53" t="s">
        <v>989</v>
      </c>
      <c r="T371" s="412">
        <v>81.287777031564801</v>
      </c>
      <c r="U371" s="412">
        <v>83.511999104544444</v>
      </c>
      <c r="V371" s="412">
        <v>84.2</v>
      </c>
      <c r="W371" s="412">
        <v>56.75</v>
      </c>
      <c r="X371" s="412">
        <v>67.2</v>
      </c>
      <c r="Y371" s="412">
        <v>74</v>
      </c>
      <c r="Z371" s="413">
        <v>3.5550488400000004</v>
      </c>
      <c r="AA371" s="413">
        <v>12.479549040000002</v>
      </c>
      <c r="AB371" s="413">
        <v>22.112108760000002</v>
      </c>
      <c r="AC371" s="411">
        <v>351.03734439834028</v>
      </c>
      <c r="AD371" s="411">
        <v>621.99170124481327</v>
      </c>
    </row>
    <row r="372" spans="1:30" ht="13.5" customHeight="1" outlineLevel="1">
      <c r="A372" s="410" t="s">
        <v>1269</v>
      </c>
      <c r="B372" s="31" t="s">
        <v>1250</v>
      </c>
      <c r="C372" s="31">
        <v>5</v>
      </c>
      <c r="D372" s="31">
        <v>2</v>
      </c>
      <c r="E372" s="31" t="s">
        <v>1270</v>
      </c>
      <c r="F372" s="53">
        <v>3</v>
      </c>
      <c r="G372" s="411">
        <v>2948</v>
      </c>
      <c r="H372" s="413">
        <v>5.36</v>
      </c>
      <c r="I372" s="413">
        <v>2.68</v>
      </c>
      <c r="J372" s="413">
        <v>6.38</v>
      </c>
      <c r="K372" s="413">
        <v>3.19</v>
      </c>
      <c r="L372" s="413">
        <v>7.48</v>
      </c>
      <c r="M372" s="413">
        <v>3.74</v>
      </c>
      <c r="N372" s="413">
        <v>8.86</v>
      </c>
      <c r="O372" s="413">
        <v>4.43</v>
      </c>
      <c r="P372" s="413">
        <v>94</v>
      </c>
      <c r="Q372" s="413">
        <v>47</v>
      </c>
      <c r="R372" s="53" t="s">
        <v>2205</v>
      </c>
      <c r="S372" s="53" t="s">
        <v>989</v>
      </c>
      <c r="T372" s="412">
        <v>83.163968148639682</v>
      </c>
      <c r="U372" s="412">
        <v>85.31099314310994</v>
      </c>
      <c r="V372" s="412">
        <v>85.9</v>
      </c>
      <c r="W372" s="412">
        <v>55.7</v>
      </c>
      <c r="X372" s="412">
        <v>69.010000000000005</v>
      </c>
      <c r="Y372" s="412">
        <v>77.7</v>
      </c>
      <c r="Z372" s="413">
        <v>5.3399488800000006</v>
      </c>
      <c r="AA372" s="413">
        <v>18.439050000000002</v>
      </c>
      <c r="AB372" s="413">
        <v>35.034195000000004</v>
      </c>
      <c r="AC372" s="411">
        <v>345.30386740331494</v>
      </c>
      <c r="AD372" s="411">
        <v>656.07734806629833</v>
      </c>
    </row>
    <row r="373" spans="1:30" ht="13.5" customHeight="1" outlineLevel="1">
      <c r="A373" s="410" t="s">
        <v>1271</v>
      </c>
      <c r="B373" s="31" t="s">
        <v>1250</v>
      </c>
      <c r="C373" s="31">
        <v>3</v>
      </c>
      <c r="D373" s="31">
        <v>4</v>
      </c>
      <c r="E373" s="31" t="s">
        <v>1268</v>
      </c>
      <c r="F373" s="53">
        <v>2</v>
      </c>
      <c r="G373" s="411">
        <v>1477</v>
      </c>
      <c r="H373" s="413">
        <v>4.16</v>
      </c>
      <c r="I373" s="413">
        <v>2.08</v>
      </c>
      <c r="J373" s="413">
        <v>4.88</v>
      </c>
      <c r="K373" s="413">
        <v>2.44</v>
      </c>
      <c r="L373" s="413">
        <v>5.82</v>
      </c>
      <c r="M373" s="413">
        <v>2.91</v>
      </c>
      <c r="N373" s="413">
        <v>6.56</v>
      </c>
      <c r="O373" s="413">
        <v>3.28</v>
      </c>
      <c r="P373" s="413">
        <v>68.5</v>
      </c>
      <c r="Q373" s="413">
        <v>34.25</v>
      </c>
      <c r="R373" s="53" t="s">
        <v>2205</v>
      </c>
      <c r="S373" s="53" t="s">
        <v>989</v>
      </c>
      <c r="T373" s="412">
        <v>85.3</v>
      </c>
      <c r="U373" s="412">
        <v>83.67236060329067</v>
      </c>
      <c r="V373" s="412">
        <v>85.3</v>
      </c>
      <c r="W373" s="412">
        <v>51.8</v>
      </c>
      <c r="X373" s="412">
        <v>62.15</v>
      </c>
      <c r="Y373" s="412">
        <v>72.099999999999994</v>
      </c>
      <c r="Z373" s="413">
        <v>7.1027220600000014</v>
      </c>
      <c r="AA373" s="413">
        <v>26.662866300000001</v>
      </c>
      <c r="AB373" s="413">
        <v>51.408071400000004</v>
      </c>
      <c r="AC373" s="411">
        <v>375.38940809968841</v>
      </c>
      <c r="AD373" s="411">
        <v>723.77985462097604</v>
      </c>
    </row>
    <row r="374" spans="1:30" ht="13.5" customHeight="1" outlineLevel="1">
      <c r="A374" s="410" t="s">
        <v>1272</v>
      </c>
      <c r="B374" s="31" t="s">
        <v>1250</v>
      </c>
      <c r="C374" s="31">
        <v>5</v>
      </c>
      <c r="D374" s="31">
        <v>4</v>
      </c>
      <c r="E374" s="31" t="s">
        <v>1270</v>
      </c>
      <c r="F374" s="53">
        <v>3</v>
      </c>
      <c r="G374" s="411">
        <v>1473</v>
      </c>
      <c r="H374" s="413">
        <v>6.48</v>
      </c>
      <c r="I374" s="413">
        <v>3.24</v>
      </c>
      <c r="J374" s="413">
        <v>7.46</v>
      </c>
      <c r="K374" s="413">
        <v>3.73</v>
      </c>
      <c r="L374" s="413">
        <v>8.48</v>
      </c>
      <c r="M374" s="413">
        <v>4.24</v>
      </c>
      <c r="N374" s="413">
        <v>10.1</v>
      </c>
      <c r="O374" s="413">
        <v>5.05</v>
      </c>
      <c r="P374" s="413">
        <v>102</v>
      </c>
      <c r="Q374" s="413">
        <v>51</v>
      </c>
      <c r="R374" s="53" t="s">
        <v>2205</v>
      </c>
      <c r="S374" s="53" t="s">
        <v>989</v>
      </c>
      <c r="T374" s="412">
        <v>83.943028685790537</v>
      </c>
      <c r="U374" s="412">
        <v>86.275850567044699</v>
      </c>
      <c r="V374" s="412">
        <v>86.7</v>
      </c>
      <c r="W374" s="412">
        <v>47.95</v>
      </c>
      <c r="X374" s="412">
        <v>61.4</v>
      </c>
      <c r="Y374" s="412">
        <v>68.52</v>
      </c>
      <c r="Z374" s="413">
        <v>10.694649</v>
      </c>
      <c r="AA374" s="413">
        <v>43.331767500000005</v>
      </c>
      <c r="AB374" s="413">
        <v>59.196726120000008</v>
      </c>
      <c r="AC374" s="411">
        <v>405.17241379310349</v>
      </c>
      <c r="AD374" s="411">
        <v>553.51724137931046</v>
      </c>
    </row>
    <row r="375" spans="1:30" ht="13.5" customHeight="1" outlineLevel="1">
      <c r="A375" s="410" t="s">
        <v>1273</v>
      </c>
      <c r="B375" s="31" t="s">
        <v>1250</v>
      </c>
      <c r="C375" s="31">
        <v>7.5</v>
      </c>
      <c r="D375" s="31">
        <v>2</v>
      </c>
      <c r="E375" s="31" t="s">
        <v>221</v>
      </c>
      <c r="F375" s="53">
        <v>5</v>
      </c>
      <c r="G375" s="411">
        <v>2956</v>
      </c>
      <c r="H375" s="413">
        <v>5.7</v>
      </c>
      <c r="I375" s="413">
        <v>2.85</v>
      </c>
      <c r="J375" s="413">
        <v>8.74</v>
      </c>
      <c r="K375" s="413">
        <v>4.37</v>
      </c>
      <c r="L375" s="413">
        <v>10.88</v>
      </c>
      <c r="M375" s="413">
        <v>5.44</v>
      </c>
      <c r="N375" s="413">
        <v>11.1</v>
      </c>
      <c r="O375" s="413">
        <v>5.55</v>
      </c>
      <c r="P375" s="413">
        <v>134</v>
      </c>
      <c r="Q375" s="413">
        <v>67</v>
      </c>
      <c r="R375" s="53" t="s">
        <v>193</v>
      </c>
      <c r="S375" s="53" t="s">
        <v>989</v>
      </c>
      <c r="T375" s="412">
        <v>87.251361909929471</v>
      </c>
      <c r="U375" s="412">
        <v>87.9</v>
      </c>
      <c r="V375" s="412">
        <v>87.9</v>
      </c>
      <c r="W375" s="412">
        <v>72.599999999999994</v>
      </c>
      <c r="X375" s="412">
        <v>83.12</v>
      </c>
      <c r="Y375" s="412">
        <v>88.1</v>
      </c>
      <c r="Z375" s="413">
        <v>8.93</v>
      </c>
      <c r="AA375" s="413">
        <v>26.343499999999999</v>
      </c>
      <c r="AB375" s="413">
        <v>39.113399999999999</v>
      </c>
      <c r="AC375" s="411">
        <v>295</v>
      </c>
      <c r="AD375" s="411">
        <v>438</v>
      </c>
    </row>
    <row r="376" spans="1:30" ht="13.5" customHeight="1" outlineLevel="1">
      <c r="A376" s="410" t="s">
        <v>1274</v>
      </c>
      <c r="B376" s="31" t="s">
        <v>1250</v>
      </c>
      <c r="C376" s="31">
        <v>10</v>
      </c>
      <c r="D376" s="31">
        <v>2</v>
      </c>
      <c r="E376" s="31" t="s">
        <v>224</v>
      </c>
      <c r="F376" s="53">
        <v>7.5</v>
      </c>
      <c r="G376" s="411">
        <v>2938</v>
      </c>
      <c r="H376" s="413">
        <v>8.98</v>
      </c>
      <c r="I376" s="413">
        <v>4.49</v>
      </c>
      <c r="J376" s="413">
        <v>12.5</v>
      </c>
      <c r="K376" s="413">
        <v>6.25</v>
      </c>
      <c r="L376" s="413">
        <v>15.86</v>
      </c>
      <c r="M376" s="413">
        <v>7.93</v>
      </c>
      <c r="N376" s="413">
        <v>19.78</v>
      </c>
      <c r="O376" s="413">
        <v>9.89</v>
      </c>
      <c r="P376" s="413">
        <v>176</v>
      </c>
      <c r="Q376" s="413">
        <v>88</v>
      </c>
      <c r="R376" s="53" t="s">
        <v>210</v>
      </c>
      <c r="S376" s="53" t="s">
        <v>989</v>
      </c>
      <c r="T376" s="412">
        <v>89.53938471572998</v>
      </c>
      <c r="U376" s="412">
        <v>89.529688009566257</v>
      </c>
      <c r="V376" s="412">
        <v>89.2</v>
      </c>
      <c r="W376" s="412">
        <v>75.400000000000006</v>
      </c>
      <c r="X376" s="412">
        <v>84.85</v>
      </c>
      <c r="Y376" s="412">
        <v>89</v>
      </c>
      <c r="Z376" s="413">
        <v>13.48</v>
      </c>
      <c r="AA376" s="413">
        <v>34.643599999999999</v>
      </c>
      <c r="AB376" s="413">
        <v>58.503200000000007</v>
      </c>
      <c r="AC376" s="411">
        <v>257</v>
      </c>
      <c r="AD376" s="411">
        <v>434</v>
      </c>
    </row>
    <row r="377" spans="1:30" ht="13.5" customHeight="1" outlineLevel="1">
      <c r="A377" s="410" t="s">
        <v>1275</v>
      </c>
      <c r="B377" s="31" t="s">
        <v>1250</v>
      </c>
      <c r="C377" s="31">
        <v>7.5</v>
      </c>
      <c r="D377" s="31">
        <v>4</v>
      </c>
      <c r="E377" s="31" t="s">
        <v>221</v>
      </c>
      <c r="F377" s="53">
        <v>5</v>
      </c>
      <c r="G377" s="411">
        <v>1475</v>
      </c>
      <c r="H377" s="413">
        <v>10.18</v>
      </c>
      <c r="I377" s="413">
        <v>5.09</v>
      </c>
      <c r="J377" s="413">
        <v>11.32</v>
      </c>
      <c r="K377" s="413">
        <v>5.66</v>
      </c>
      <c r="L377" s="413">
        <v>12.5</v>
      </c>
      <c r="M377" s="413">
        <v>6.25</v>
      </c>
      <c r="N377" s="413">
        <v>14.74</v>
      </c>
      <c r="O377" s="413">
        <v>7.37</v>
      </c>
      <c r="P377" s="413">
        <v>138</v>
      </c>
      <c r="Q377" s="413">
        <v>69</v>
      </c>
      <c r="R377" s="53" t="s">
        <v>193</v>
      </c>
      <c r="S377" s="53" t="s">
        <v>989</v>
      </c>
      <c r="T377" s="412">
        <v>86.069393511988721</v>
      </c>
      <c r="U377" s="412">
        <v>88.045133991537384</v>
      </c>
      <c r="V377" s="412">
        <v>88.4</v>
      </c>
      <c r="W377" s="412">
        <v>51.07</v>
      </c>
      <c r="X377" s="412">
        <v>67.78</v>
      </c>
      <c r="Y377" s="412">
        <v>76.28</v>
      </c>
      <c r="Z377" s="413">
        <v>17.8</v>
      </c>
      <c r="AA377" s="413">
        <v>56.07</v>
      </c>
      <c r="AB377" s="413">
        <v>65.682000000000002</v>
      </c>
      <c r="AC377" s="411">
        <v>315</v>
      </c>
      <c r="AD377" s="411">
        <v>369</v>
      </c>
    </row>
    <row r="378" spans="1:30" ht="13.5" customHeight="1" outlineLevel="1">
      <c r="A378" s="410" t="s">
        <v>1276</v>
      </c>
      <c r="B378" s="31" t="s">
        <v>1250</v>
      </c>
      <c r="C378" s="31">
        <v>10</v>
      </c>
      <c r="D378" s="31">
        <v>4</v>
      </c>
      <c r="E378" s="31" t="s">
        <v>224</v>
      </c>
      <c r="F378" s="53">
        <v>7.5</v>
      </c>
      <c r="G378" s="411">
        <v>1469</v>
      </c>
      <c r="H378" s="413">
        <v>17.059999999999999</v>
      </c>
      <c r="I378" s="413">
        <v>8.5299999999999994</v>
      </c>
      <c r="J378" s="413">
        <v>17.32</v>
      </c>
      <c r="K378" s="413">
        <v>8.66</v>
      </c>
      <c r="L378" s="413">
        <v>23.7</v>
      </c>
      <c r="M378" s="413">
        <v>11.85</v>
      </c>
      <c r="N378" s="413">
        <v>26.44</v>
      </c>
      <c r="O378" s="413">
        <v>13.22</v>
      </c>
      <c r="P378" s="413">
        <v>172</v>
      </c>
      <c r="Q378" s="413">
        <v>86</v>
      </c>
      <c r="R378" s="53" t="s">
        <v>210</v>
      </c>
      <c r="S378" s="53" t="s">
        <v>989</v>
      </c>
      <c r="T378" s="412">
        <v>88.72913629335099</v>
      </c>
      <c r="U378" s="412">
        <v>89.016125469405779</v>
      </c>
      <c r="V378" s="412">
        <v>89.6</v>
      </c>
      <c r="W378" s="412">
        <v>50.1</v>
      </c>
      <c r="X378" s="412">
        <v>54.7</v>
      </c>
      <c r="Y378" s="412">
        <v>65</v>
      </c>
      <c r="Z378" s="413">
        <v>26.82</v>
      </c>
      <c r="AA378" s="413">
        <v>68.659199999999998</v>
      </c>
      <c r="AB378" s="413">
        <v>146.16899999999998</v>
      </c>
      <c r="AC378" s="411">
        <v>256</v>
      </c>
      <c r="AD378" s="411">
        <v>545</v>
      </c>
    </row>
    <row r="379" spans="1:30" ht="13.5" customHeight="1" outlineLevel="1">
      <c r="A379" s="410" t="s">
        <v>1277</v>
      </c>
      <c r="B379" s="31" t="s">
        <v>1250</v>
      </c>
      <c r="C379" s="31">
        <v>3</v>
      </c>
      <c r="D379" s="31">
        <v>6</v>
      </c>
      <c r="E379" s="31" t="s">
        <v>221</v>
      </c>
      <c r="F379" s="53">
        <v>2</v>
      </c>
      <c r="G379" s="411">
        <v>984</v>
      </c>
      <c r="H379" s="413">
        <v>5.54</v>
      </c>
      <c r="I379" s="413">
        <v>2.77</v>
      </c>
      <c r="J379" s="413">
        <v>6.14</v>
      </c>
      <c r="K379" s="413">
        <v>3.07</v>
      </c>
      <c r="L379" s="413">
        <v>6.74</v>
      </c>
      <c r="M379" s="413">
        <v>3.37</v>
      </c>
      <c r="N379" s="413">
        <v>7.54</v>
      </c>
      <c r="O379" s="413">
        <v>3.77</v>
      </c>
      <c r="P379" s="413">
        <v>65.599999999999994</v>
      </c>
      <c r="Q379" s="413">
        <v>32.799999999999997</v>
      </c>
      <c r="R379" s="53" t="s">
        <v>2205</v>
      </c>
      <c r="S379" s="53" t="s">
        <v>194</v>
      </c>
      <c r="T379" s="412">
        <v>78.599999999999994</v>
      </c>
      <c r="U379" s="412">
        <v>81.400000000000006</v>
      </c>
      <c r="V379" s="412">
        <v>82.5</v>
      </c>
      <c r="W379" s="412">
        <v>39.700000000000003</v>
      </c>
      <c r="X379" s="412">
        <v>52.3</v>
      </c>
      <c r="Y379" s="412">
        <v>61.7</v>
      </c>
      <c r="Z379" s="413">
        <v>10.7</v>
      </c>
      <c r="AA379" s="413">
        <v>42</v>
      </c>
      <c r="AB379" s="413">
        <v>77.400000000000006</v>
      </c>
      <c r="AC379" s="411">
        <v>393</v>
      </c>
      <c r="AD379" s="411">
        <v>724</v>
      </c>
    </row>
    <row r="380" spans="1:30" ht="13.5" customHeight="1" outlineLevel="1">
      <c r="A380" s="410" t="s">
        <v>1278</v>
      </c>
      <c r="B380" s="31" t="s">
        <v>1250</v>
      </c>
      <c r="C380" s="31">
        <v>5</v>
      </c>
      <c r="D380" s="31">
        <v>6</v>
      </c>
      <c r="E380" s="31" t="s">
        <v>224</v>
      </c>
      <c r="F380" s="53">
        <v>3</v>
      </c>
      <c r="G380" s="411">
        <v>980</v>
      </c>
      <c r="H380" s="413">
        <v>7.74</v>
      </c>
      <c r="I380" s="413">
        <v>3.87</v>
      </c>
      <c r="J380" s="413">
        <v>8.6</v>
      </c>
      <c r="K380" s="413">
        <v>4.3</v>
      </c>
      <c r="L380" s="413">
        <v>9.64</v>
      </c>
      <c r="M380" s="413">
        <v>4.82</v>
      </c>
      <c r="N380" s="413">
        <v>10.86</v>
      </c>
      <c r="O380" s="413">
        <v>5.43</v>
      </c>
      <c r="P380" s="413">
        <v>90.8</v>
      </c>
      <c r="Q380" s="413">
        <v>45.4</v>
      </c>
      <c r="R380" s="53" t="s">
        <v>202</v>
      </c>
      <c r="S380" s="53" t="s">
        <v>194</v>
      </c>
      <c r="T380" s="412">
        <v>80.599999999999994</v>
      </c>
      <c r="U380" s="412">
        <v>83.4</v>
      </c>
      <c r="V380" s="412">
        <v>84.4</v>
      </c>
      <c r="W380" s="412">
        <v>42.7</v>
      </c>
      <c r="X380" s="412">
        <v>55.6</v>
      </c>
      <c r="Y380" s="412">
        <v>65</v>
      </c>
      <c r="Z380" s="413">
        <v>16.100000000000001</v>
      </c>
      <c r="AA380" s="413">
        <v>61</v>
      </c>
      <c r="AB380" s="413">
        <v>118.9</v>
      </c>
      <c r="AC380" s="411">
        <v>378</v>
      </c>
      <c r="AD380" s="411">
        <v>737</v>
      </c>
    </row>
    <row r="381" spans="1:30" ht="13.5" customHeight="1" outlineLevel="1">
      <c r="A381" s="410" t="s">
        <v>1281</v>
      </c>
      <c r="B381" s="31" t="s">
        <v>1250</v>
      </c>
      <c r="C381" s="31">
        <v>15</v>
      </c>
      <c r="D381" s="31">
        <v>2</v>
      </c>
      <c r="E381" s="31" t="s">
        <v>230</v>
      </c>
      <c r="F381" s="53">
        <v>10</v>
      </c>
      <c r="G381" s="411">
        <v>2963</v>
      </c>
      <c r="H381" s="413">
        <v>10</v>
      </c>
      <c r="I381" s="413">
        <v>5</v>
      </c>
      <c r="J381" s="413">
        <v>15.6</v>
      </c>
      <c r="K381" s="413">
        <v>7.8</v>
      </c>
      <c r="L381" s="413">
        <v>20.399999999999999</v>
      </c>
      <c r="M381" s="413">
        <v>10.199999999999999</v>
      </c>
      <c r="N381" s="413">
        <v>25.4</v>
      </c>
      <c r="O381" s="413">
        <v>12.7</v>
      </c>
      <c r="P381" s="413">
        <v>251.54</v>
      </c>
      <c r="Q381" s="413">
        <v>125.77</v>
      </c>
      <c r="R381" s="53" t="s">
        <v>193</v>
      </c>
      <c r="S381" s="53" t="s">
        <v>989</v>
      </c>
      <c r="T381" s="412">
        <v>87</v>
      </c>
      <c r="U381" s="412">
        <v>89.2</v>
      </c>
      <c r="V381" s="412">
        <v>90.1</v>
      </c>
      <c r="W381" s="412">
        <v>74.3</v>
      </c>
      <c r="X381" s="412">
        <v>83.8</v>
      </c>
      <c r="Y381" s="412">
        <v>88.3</v>
      </c>
      <c r="Z381" s="413">
        <v>17.7</v>
      </c>
      <c r="AA381" s="413">
        <v>88.91</v>
      </c>
      <c r="AB381" s="413">
        <v>128.19</v>
      </c>
      <c r="AC381" s="411">
        <v>502</v>
      </c>
      <c r="AD381" s="411">
        <v>724</v>
      </c>
    </row>
    <row r="382" spans="1:30" ht="13.5" customHeight="1" outlineLevel="1">
      <c r="A382" s="410" t="s">
        <v>1282</v>
      </c>
      <c r="B382" s="31" t="s">
        <v>1250</v>
      </c>
      <c r="C382" s="31">
        <v>20</v>
      </c>
      <c r="D382" s="31">
        <v>2</v>
      </c>
      <c r="E382" s="31" t="s">
        <v>233</v>
      </c>
      <c r="F382" s="53">
        <v>15</v>
      </c>
      <c r="G382" s="411">
        <v>2941</v>
      </c>
      <c r="H382" s="413">
        <v>10.4</v>
      </c>
      <c r="I382" s="413">
        <v>5.2</v>
      </c>
      <c r="J382" s="413">
        <v>20.2</v>
      </c>
      <c r="K382" s="413">
        <v>10.1</v>
      </c>
      <c r="L382" s="413">
        <v>28</v>
      </c>
      <c r="M382" s="413">
        <v>14</v>
      </c>
      <c r="N382" s="413">
        <v>36.4</v>
      </c>
      <c r="O382" s="413">
        <v>18.2</v>
      </c>
      <c r="P382" s="413">
        <v>280</v>
      </c>
      <c r="Q382" s="413">
        <v>140</v>
      </c>
      <c r="R382" s="53" t="s">
        <v>222</v>
      </c>
      <c r="S382" s="53" t="s">
        <v>989</v>
      </c>
      <c r="T382" s="412">
        <v>91.4</v>
      </c>
      <c r="U382" s="412">
        <v>91.7</v>
      </c>
      <c r="V382" s="412">
        <v>91.2</v>
      </c>
      <c r="W382" s="412">
        <v>82.6</v>
      </c>
      <c r="X382" s="412">
        <v>89.1</v>
      </c>
      <c r="Y382" s="412">
        <v>91.7</v>
      </c>
      <c r="Z382" s="413">
        <v>26.77</v>
      </c>
      <c r="AA382" s="413">
        <v>65.81</v>
      </c>
      <c r="AB382" s="413">
        <v>95.35</v>
      </c>
      <c r="AC382" s="411">
        <v>246</v>
      </c>
      <c r="AD382" s="411">
        <v>356</v>
      </c>
    </row>
    <row r="383" spans="1:30" ht="13.5" customHeight="1" outlineLevel="1">
      <c r="A383" s="410" t="s">
        <v>1283</v>
      </c>
      <c r="B383" s="31" t="s">
        <v>1250</v>
      </c>
      <c r="C383" s="31">
        <v>15</v>
      </c>
      <c r="D383" s="31">
        <v>4</v>
      </c>
      <c r="E383" s="31" t="s">
        <v>230</v>
      </c>
      <c r="F383" s="53">
        <v>10</v>
      </c>
      <c r="G383" s="411">
        <v>1480.61</v>
      </c>
      <c r="H383" s="413">
        <v>24.06</v>
      </c>
      <c r="I383" s="413">
        <v>12.03</v>
      </c>
      <c r="J383" s="413">
        <v>26.819611362866073</v>
      </c>
      <c r="K383" s="413">
        <v>13.409805681433037</v>
      </c>
      <c r="L383" s="413">
        <v>29.868560059249589</v>
      </c>
      <c r="M383" s="413">
        <v>14.934280029624794</v>
      </c>
      <c r="N383" s="413">
        <v>33.804889346371588</v>
      </c>
      <c r="O383" s="413">
        <v>16.902444673185794</v>
      </c>
      <c r="P383" s="413">
        <v>240</v>
      </c>
      <c r="Q383" s="413">
        <v>120</v>
      </c>
      <c r="R383" s="53" t="s">
        <v>210</v>
      </c>
      <c r="S383" s="53" t="s">
        <v>989</v>
      </c>
      <c r="T383" s="412">
        <v>87.35</v>
      </c>
      <c r="U383" s="412">
        <v>89.61</v>
      </c>
      <c r="V383" s="412">
        <v>90.4</v>
      </c>
      <c r="W383" s="412">
        <v>43.47</v>
      </c>
      <c r="X383" s="412">
        <v>57.08</v>
      </c>
      <c r="Y383" s="412">
        <v>66.670735524256656</v>
      </c>
      <c r="Z383" s="413">
        <v>35.491483440000003</v>
      </c>
      <c r="AA383" s="413">
        <v>102.925301976</v>
      </c>
      <c r="AB383" s="413">
        <v>145.51508210399999</v>
      </c>
      <c r="AC383" s="411">
        <v>290</v>
      </c>
      <c r="AD383" s="411">
        <v>410</v>
      </c>
    </row>
    <row r="384" spans="1:30" ht="13.5" customHeight="1" outlineLevel="1">
      <c r="A384" s="410" t="s">
        <v>1284</v>
      </c>
      <c r="B384" s="31" t="s">
        <v>1250</v>
      </c>
      <c r="C384" s="31">
        <v>20</v>
      </c>
      <c r="D384" s="31">
        <v>4</v>
      </c>
      <c r="E384" s="31" t="s">
        <v>233</v>
      </c>
      <c r="F384" s="53">
        <v>15</v>
      </c>
      <c r="G384" s="411">
        <v>1477</v>
      </c>
      <c r="H384" s="413">
        <v>30.2</v>
      </c>
      <c r="I384" s="413">
        <v>15.1</v>
      </c>
      <c r="J384" s="413">
        <v>34.799999999999997</v>
      </c>
      <c r="K384" s="413">
        <v>17.399999999999999</v>
      </c>
      <c r="L384" s="413">
        <v>39.799999999999997</v>
      </c>
      <c r="M384" s="413">
        <v>19.899999999999999</v>
      </c>
      <c r="N384" s="413">
        <v>46.2</v>
      </c>
      <c r="O384" s="413">
        <v>23.1</v>
      </c>
      <c r="P384" s="413">
        <v>352.8</v>
      </c>
      <c r="Q384" s="413">
        <v>176.4</v>
      </c>
      <c r="R384" s="53" t="s">
        <v>210</v>
      </c>
      <c r="S384" s="53" t="s">
        <v>989</v>
      </c>
      <c r="T384" s="412">
        <v>89.81837837837837</v>
      </c>
      <c r="U384" s="412">
        <v>91.302162162162162</v>
      </c>
      <c r="V384" s="412">
        <v>91.5</v>
      </c>
      <c r="W384" s="412">
        <v>49.3</v>
      </c>
      <c r="X384" s="412">
        <v>63.6</v>
      </c>
      <c r="Y384" s="412">
        <v>72.900000000000006</v>
      </c>
      <c r="Z384" s="413">
        <v>53.399488800000007</v>
      </c>
      <c r="AA384" s="413">
        <v>175.39224360000003</v>
      </c>
      <c r="AB384" s="413">
        <v>202.16574420000003</v>
      </c>
      <c r="AC384" s="411">
        <v>328.45303867403317</v>
      </c>
      <c r="AD384" s="411">
        <v>378.59116022099448</v>
      </c>
    </row>
    <row r="385" spans="1:30" ht="13.5" customHeight="1" outlineLevel="1">
      <c r="A385" s="410" t="s">
        <v>1285</v>
      </c>
      <c r="B385" s="31" t="s">
        <v>1250</v>
      </c>
      <c r="C385" s="31">
        <v>7.5</v>
      </c>
      <c r="D385" s="31">
        <v>6</v>
      </c>
      <c r="E385" s="31" t="s">
        <v>230</v>
      </c>
      <c r="F385" s="53">
        <v>5</v>
      </c>
      <c r="G385" s="411">
        <v>985</v>
      </c>
      <c r="H385" s="413">
        <v>12.8</v>
      </c>
      <c r="I385" s="413">
        <v>6.4</v>
      </c>
      <c r="J385" s="413">
        <v>14.1</v>
      </c>
      <c r="K385" s="413">
        <v>7.05</v>
      </c>
      <c r="L385" s="413">
        <v>15.7</v>
      </c>
      <c r="M385" s="413">
        <v>7.85</v>
      </c>
      <c r="N385" s="413">
        <v>17.84</v>
      </c>
      <c r="O385" s="413">
        <v>8.92</v>
      </c>
      <c r="P385" s="413">
        <v>135.74</v>
      </c>
      <c r="Q385" s="413">
        <v>67.87</v>
      </c>
      <c r="R385" s="53" t="s">
        <v>210</v>
      </c>
      <c r="S385" s="53" t="s">
        <v>194</v>
      </c>
      <c r="T385" s="412">
        <v>83.877927336397462</v>
      </c>
      <c r="U385" s="412">
        <v>85.922576056029769</v>
      </c>
      <c r="V385" s="412">
        <v>86.5</v>
      </c>
      <c r="W385" s="412">
        <v>41.39</v>
      </c>
      <c r="X385" s="412">
        <v>54.41</v>
      </c>
      <c r="Y385" s="412">
        <v>63.48</v>
      </c>
      <c r="Z385" s="413">
        <v>26.662866300000001</v>
      </c>
      <c r="AA385" s="413">
        <v>76.292325744831004</v>
      </c>
      <c r="AB385" s="413">
        <v>116.68203550206</v>
      </c>
      <c r="AC385" s="411">
        <v>286.137</v>
      </c>
      <c r="AD385" s="411">
        <v>437.62</v>
      </c>
    </row>
    <row r="386" spans="1:30" ht="13.5" customHeight="1" outlineLevel="1">
      <c r="A386" s="410" t="s">
        <v>1286</v>
      </c>
      <c r="B386" s="31" t="s">
        <v>1250</v>
      </c>
      <c r="C386" s="31">
        <v>10</v>
      </c>
      <c r="D386" s="31">
        <v>6</v>
      </c>
      <c r="E386" s="31" t="s">
        <v>233</v>
      </c>
      <c r="F386" s="53">
        <v>7.5</v>
      </c>
      <c r="G386" s="411">
        <v>983</v>
      </c>
      <c r="H386" s="413">
        <v>16.14</v>
      </c>
      <c r="I386" s="413">
        <v>8.07</v>
      </c>
      <c r="J386" s="413">
        <v>19.64</v>
      </c>
      <c r="K386" s="413">
        <v>9.82</v>
      </c>
      <c r="L386" s="413">
        <v>22.26</v>
      </c>
      <c r="M386" s="413">
        <v>11.13</v>
      </c>
      <c r="N386" s="413">
        <v>25.64</v>
      </c>
      <c r="O386" s="413">
        <v>12.82</v>
      </c>
      <c r="P386" s="413">
        <v>179.2</v>
      </c>
      <c r="Q386" s="413">
        <v>89.6</v>
      </c>
      <c r="R386" s="53" t="s">
        <v>213</v>
      </c>
      <c r="S386" s="53" t="s">
        <v>194</v>
      </c>
      <c r="T386" s="412">
        <v>86.197555335315499</v>
      </c>
      <c r="U386" s="412">
        <v>87.815879308446213</v>
      </c>
      <c r="V386" s="412">
        <v>88</v>
      </c>
      <c r="W386" s="412">
        <v>44.43</v>
      </c>
      <c r="X386" s="412">
        <v>57.66</v>
      </c>
      <c r="Y386" s="412">
        <v>66.650000000000006</v>
      </c>
      <c r="Z386" s="413">
        <v>40.064367840000003</v>
      </c>
      <c r="AA386" s="413">
        <v>107.25231270768001</v>
      </c>
      <c r="AB386" s="413">
        <v>157.58918446185601</v>
      </c>
      <c r="AC386" s="411">
        <v>267.7</v>
      </c>
      <c r="AD386" s="411">
        <v>393.34</v>
      </c>
    </row>
    <row r="387" spans="1:30" ht="13.5" customHeight="1" outlineLevel="1">
      <c r="A387" s="410" t="s">
        <v>1289</v>
      </c>
      <c r="B387" s="31" t="s">
        <v>1250</v>
      </c>
      <c r="C387" s="31">
        <v>25</v>
      </c>
      <c r="D387" s="31">
        <v>4</v>
      </c>
      <c r="E387" s="31" t="s">
        <v>298</v>
      </c>
      <c r="F387" s="53">
        <v>20</v>
      </c>
      <c r="G387" s="411">
        <v>1481.41</v>
      </c>
      <c r="H387" s="413">
        <v>26.3</v>
      </c>
      <c r="I387" s="413">
        <v>13.15</v>
      </c>
      <c r="J387" s="413">
        <v>35.59094720594063</v>
      </c>
      <c r="K387" s="413">
        <v>17.795473602970315</v>
      </c>
      <c r="L387" s="413">
        <v>42.620587805844679</v>
      </c>
      <c r="M387" s="413">
        <v>21.310293902922339</v>
      </c>
      <c r="N387" s="413">
        <v>54.995999249076988</v>
      </c>
      <c r="O387" s="413">
        <v>27.497999624538494</v>
      </c>
      <c r="P387" s="413">
        <v>405.4</v>
      </c>
      <c r="Q387" s="413">
        <v>202.7</v>
      </c>
      <c r="R387" s="53" t="s">
        <v>213</v>
      </c>
      <c r="S387" s="53" t="s">
        <v>989</v>
      </c>
      <c r="T387" s="412">
        <v>91.518000000000001</v>
      </c>
      <c r="U387" s="412">
        <v>92.49</v>
      </c>
      <c r="V387" s="412">
        <v>92.1</v>
      </c>
      <c r="W387" s="412">
        <v>62.5</v>
      </c>
      <c r="X387" s="412">
        <v>78.400000000000006</v>
      </c>
      <c r="Y387" s="412">
        <v>80.360444655807868</v>
      </c>
      <c r="Z387" s="413">
        <v>70.916586300000006</v>
      </c>
      <c r="AA387" s="413">
        <v>170.19980712</v>
      </c>
      <c r="AB387" s="413">
        <v>269.48302794</v>
      </c>
      <c r="AC387" s="411">
        <v>240</v>
      </c>
      <c r="AD387" s="411">
        <v>380</v>
      </c>
    </row>
    <row r="388" spans="1:30" ht="13.5" customHeight="1" outlineLevel="1">
      <c r="A388" s="410" t="s">
        <v>1290</v>
      </c>
      <c r="B388" s="31" t="s">
        <v>1250</v>
      </c>
      <c r="C388" s="31">
        <v>30</v>
      </c>
      <c r="D388" s="31">
        <v>4</v>
      </c>
      <c r="E388" s="31" t="s">
        <v>302</v>
      </c>
      <c r="F388" s="53">
        <v>25</v>
      </c>
      <c r="G388" s="411">
        <v>1477.6578</v>
      </c>
      <c r="H388" s="413">
        <v>32.200000000000003</v>
      </c>
      <c r="I388" s="413">
        <v>16.100000000000001</v>
      </c>
      <c r="J388" s="413">
        <v>44.06</v>
      </c>
      <c r="K388" s="413">
        <v>22.03</v>
      </c>
      <c r="L388" s="413">
        <v>55.36</v>
      </c>
      <c r="M388" s="413">
        <v>27.68</v>
      </c>
      <c r="N388" s="413">
        <v>68.618200000000002</v>
      </c>
      <c r="O388" s="413">
        <v>34.309100000000001</v>
      </c>
      <c r="P388" s="413">
        <v>485.7</v>
      </c>
      <c r="Q388" s="413">
        <v>242.85</v>
      </c>
      <c r="R388" s="53" t="s">
        <v>222</v>
      </c>
      <c r="S388" s="53" t="s">
        <v>989</v>
      </c>
      <c r="T388" s="412">
        <v>92.62</v>
      </c>
      <c r="U388" s="412">
        <v>93.08</v>
      </c>
      <c r="V388" s="412">
        <v>92.6</v>
      </c>
      <c r="W388" s="412">
        <v>62.88</v>
      </c>
      <c r="X388" s="412">
        <v>74.73</v>
      </c>
      <c r="Y388" s="412">
        <v>80.819999999999993</v>
      </c>
      <c r="Z388" s="413">
        <v>88.79803942800001</v>
      </c>
      <c r="AA388" s="413">
        <v>198.41033929792323</v>
      </c>
      <c r="AB388" s="413">
        <v>310.32250838903167</v>
      </c>
      <c r="AC388" s="411">
        <v>223.44</v>
      </c>
      <c r="AD388" s="411">
        <v>349.47</v>
      </c>
    </row>
    <row r="389" spans="1:30" ht="13.5" customHeight="1" outlineLevel="1">
      <c r="A389" s="410" t="s">
        <v>1291</v>
      </c>
      <c r="B389" s="31" t="s">
        <v>1250</v>
      </c>
      <c r="C389" s="31">
        <v>15</v>
      </c>
      <c r="D389" s="31">
        <v>6</v>
      </c>
      <c r="E389" s="31" t="s">
        <v>1292</v>
      </c>
      <c r="F389" s="53">
        <v>10</v>
      </c>
      <c r="G389" s="411">
        <v>989</v>
      </c>
      <c r="H389" s="413">
        <v>29.6</v>
      </c>
      <c r="I389" s="413">
        <v>14.8</v>
      </c>
      <c r="J389" s="413">
        <v>31.8</v>
      </c>
      <c r="K389" s="413">
        <v>15.9</v>
      </c>
      <c r="L389" s="413">
        <v>34.799999999999997</v>
      </c>
      <c r="M389" s="413">
        <v>17.399999999999999</v>
      </c>
      <c r="N389" s="413">
        <v>38.04</v>
      </c>
      <c r="O389" s="413">
        <v>19.02</v>
      </c>
      <c r="P389" s="413">
        <v>254</v>
      </c>
      <c r="Q389" s="413">
        <v>127</v>
      </c>
      <c r="R389" s="53" t="s">
        <v>193</v>
      </c>
      <c r="S389" s="53" t="s">
        <v>989</v>
      </c>
      <c r="T389" s="412">
        <v>85.594426229508201</v>
      </c>
      <c r="U389" s="412">
        <v>88.077540983606553</v>
      </c>
      <c r="V389" s="412">
        <v>89.1</v>
      </c>
      <c r="W389" s="412">
        <v>37.1</v>
      </c>
      <c r="X389" s="412">
        <v>49.4</v>
      </c>
      <c r="Y389" s="412">
        <v>59.6</v>
      </c>
      <c r="Z389" s="413">
        <v>72</v>
      </c>
      <c r="AA389" s="413">
        <v>177.84</v>
      </c>
      <c r="AB389" s="413">
        <v>270.72000000000003</v>
      </c>
      <c r="AC389" s="411">
        <v>247</v>
      </c>
      <c r="AD389" s="411">
        <v>376</v>
      </c>
    </row>
    <row r="390" spans="1:30" ht="13.5" customHeight="1" outlineLevel="1">
      <c r="A390" s="410" t="s">
        <v>1293</v>
      </c>
      <c r="B390" s="31" t="s">
        <v>1250</v>
      </c>
      <c r="C390" s="31">
        <v>20</v>
      </c>
      <c r="D390" s="31">
        <v>6</v>
      </c>
      <c r="E390" s="31" t="s">
        <v>1294</v>
      </c>
      <c r="F390" s="53">
        <v>15</v>
      </c>
      <c r="G390" s="411">
        <v>986</v>
      </c>
      <c r="H390" s="413">
        <v>27.4</v>
      </c>
      <c r="I390" s="413">
        <v>13.7</v>
      </c>
      <c r="J390" s="413">
        <v>33.799999999999997</v>
      </c>
      <c r="K390" s="413">
        <v>16.899999999999999</v>
      </c>
      <c r="L390" s="413">
        <v>40.1</v>
      </c>
      <c r="M390" s="413">
        <v>20.05</v>
      </c>
      <c r="N390" s="413">
        <v>47.8</v>
      </c>
      <c r="O390" s="413">
        <v>23.9</v>
      </c>
      <c r="P390" s="413">
        <v>340</v>
      </c>
      <c r="Q390" s="413">
        <v>170</v>
      </c>
      <c r="R390" s="53" t="s">
        <v>210</v>
      </c>
      <c r="S390" s="53" t="s">
        <v>989</v>
      </c>
      <c r="T390" s="412">
        <v>89.07235649546827</v>
      </c>
      <c r="U390" s="412">
        <v>90.2512839879154</v>
      </c>
      <c r="V390" s="412">
        <v>90.3</v>
      </c>
      <c r="W390" s="412">
        <v>50.4</v>
      </c>
      <c r="X390" s="412">
        <v>62.8</v>
      </c>
      <c r="Y390" s="412">
        <v>70.400000000000006</v>
      </c>
      <c r="Z390" s="413">
        <v>108.3</v>
      </c>
      <c r="AA390" s="413">
        <v>271.83299999999997</v>
      </c>
      <c r="AB390" s="413">
        <v>347.64299999999997</v>
      </c>
      <c r="AC390" s="411">
        <v>251</v>
      </c>
      <c r="AD390" s="411">
        <v>321</v>
      </c>
    </row>
    <row r="391" spans="1:30" ht="13.5" customHeight="1" outlineLevel="1">
      <c r="A391" s="410" t="s">
        <v>1297</v>
      </c>
      <c r="B391" s="31" t="s">
        <v>1250</v>
      </c>
      <c r="C391" s="31">
        <v>25</v>
      </c>
      <c r="D391" s="31">
        <v>2</v>
      </c>
      <c r="E391" s="31" t="s">
        <v>308</v>
      </c>
      <c r="F391" s="53">
        <v>20</v>
      </c>
      <c r="G391" s="411">
        <v>2954</v>
      </c>
      <c r="H391" s="413">
        <v>27</v>
      </c>
      <c r="I391" s="413">
        <v>13.5</v>
      </c>
      <c r="J391" s="413">
        <v>36.340000000000003</v>
      </c>
      <c r="K391" s="413">
        <v>18.170000000000002</v>
      </c>
      <c r="L391" s="413">
        <v>42.92</v>
      </c>
      <c r="M391" s="413">
        <v>21.46</v>
      </c>
      <c r="N391" s="413">
        <v>53.8</v>
      </c>
      <c r="O391" s="413">
        <v>26.9</v>
      </c>
      <c r="P391" s="413">
        <v>386.48</v>
      </c>
      <c r="Q391" s="413">
        <v>193.24</v>
      </c>
      <c r="R391" s="53" t="s">
        <v>222</v>
      </c>
      <c r="S391" s="53" t="s">
        <v>989</v>
      </c>
      <c r="T391" s="412">
        <v>90.256243865197945</v>
      </c>
      <c r="U391" s="412">
        <v>92.050343548914839</v>
      </c>
      <c r="V391" s="412">
        <v>91.9</v>
      </c>
      <c r="W391" s="412">
        <v>63.4</v>
      </c>
      <c r="X391" s="412">
        <v>80.099999999999994</v>
      </c>
      <c r="Y391" s="412">
        <v>84.14</v>
      </c>
      <c r="Z391" s="413">
        <v>35.572615259999999</v>
      </c>
      <c r="AA391" s="413">
        <v>59.447497200000001</v>
      </c>
      <c r="AB391" s="413">
        <v>117.93616380000002</v>
      </c>
      <c r="AC391" s="411">
        <v>167.11590296495956</v>
      </c>
      <c r="AD391" s="411">
        <v>331.53638814016176</v>
      </c>
    </row>
    <row r="392" spans="1:30" ht="13.5" customHeight="1" outlineLevel="1">
      <c r="A392" s="410" t="s">
        <v>1298</v>
      </c>
      <c r="B392" s="31" t="s">
        <v>1250</v>
      </c>
      <c r="C392" s="31">
        <v>30</v>
      </c>
      <c r="D392" s="31">
        <v>2</v>
      </c>
      <c r="E392" s="31" t="s">
        <v>310</v>
      </c>
      <c r="F392" s="53">
        <v>25</v>
      </c>
      <c r="G392" s="411">
        <v>2953</v>
      </c>
      <c r="H392" s="413">
        <v>30.36</v>
      </c>
      <c r="I392" s="413">
        <v>15.18</v>
      </c>
      <c r="J392" s="413">
        <v>42.16</v>
      </c>
      <c r="K392" s="413">
        <v>21.08</v>
      </c>
      <c r="L392" s="413">
        <v>51.52</v>
      </c>
      <c r="M392" s="413">
        <v>25.76</v>
      </c>
      <c r="N392" s="413">
        <v>65.22</v>
      </c>
      <c r="O392" s="413">
        <v>32.61</v>
      </c>
      <c r="P392" s="413">
        <v>486.4</v>
      </c>
      <c r="Q392" s="413">
        <v>243.2</v>
      </c>
      <c r="R392" s="53" t="s">
        <v>222</v>
      </c>
      <c r="S392" s="53" t="s">
        <v>989</v>
      </c>
      <c r="T392" s="412">
        <v>92.052183265218332</v>
      </c>
      <c r="U392" s="412">
        <v>92.886943428694352</v>
      </c>
      <c r="V392" s="412">
        <v>92.4</v>
      </c>
      <c r="W392" s="412">
        <v>66.400000000000006</v>
      </c>
      <c r="X392" s="412">
        <v>80.8</v>
      </c>
      <c r="Y392" s="412">
        <v>85.6</v>
      </c>
      <c r="Z392" s="413">
        <v>44.474988600000003</v>
      </c>
      <c r="AA392" s="413">
        <v>82.27504110000001</v>
      </c>
      <c r="AB392" s="413">
        <v>141.78891888000001</v>
      </c>
      <c r="AC392" s="411">
        <v>184.99170812603651</v>
      </c>
      <c r="AD392" s="411">
        <v>318.80597014925377</v>
      </c>
    </row>
    <row r="393" spans="1:30" ht="13.5" customHeight="1" outlineLevel="1">
      <c r="A393" s="414" t="s">
        <v>1299</v>
      </c>
      <c r="B393" s="31" t="s">
        <v>1250</v>
      </c>
      <c r="C393" s="31">
        <v>25</v>
      </c>
      <c r="D393" s="31">
        <v>4</v>
      </c>
      <c r="E393" s="31" t="s">
        <v>308</v>
      </c>
      <c r="F393" s="53">
        <v>20</v>
      </c>
      <c r="G393" s="411">
        <v>1481.41</v>
      </c>
      <c r="H393" s="413">
        <v>26.3</v>
      </c>
      <c r="I393" s="413">
        <v>13.15</v>
      </c>
      <c r="J393" s="413">
        <v>35.59094720594063</v>
      </c>
      <c r="K393" s="413">
        <v>17.795473602970315</v>
      </c>
      <c r="L393" s="413">
        <v>42.620587805844679</v>
      </c>
      <c r="M393" s="413">
        <v>21.310293902922339</v>
      </c>
      <c r="N393" s="413">
        <v>54.995999249076988</v>
      </c>
      <c r="O393" s="413">
        <v>27.497999624538494</v>
      </c>
      <c r="P393" s="413">
        <v>405.4</v>
      </c>
      <c r="Q393" s="413">
        <v>202.7</v>
      </c>
      <c r="R393" s="53" t="s">
        <v>213</v>
      </c>
      <c r="S393" s="53" t="s">
        <v>989</v>
      </c>
      <c r="T393" s="412">
        <v>91.518000000000001</v>
      </c>
      <c r="U393" s="412">
        <v>92.49</v>
      </c>
      <c r="V393" s="412">
        <v>92.1</v>
      </c>
      <c r="W393" s="412">
        <v>62.5</v>
      </c>
      <c r="X393" s="412">
        <v>78.400000000000006</v>
      </c>
      <c r="Y393" s="412">
        <v>80.360444655807868</v>
      </c>
      <c r="Z393" s="413">
        <v>70.916586300000006</v>
      </c>
      <c r="AA393" s="413">
        <v>170.19980712</v>
      </c>
      <c r="AB393" s="413">
        <v>269.48302794</v>
      </c>
      <c r="AC393" s="411">
        <v>240</v>
      </c>
      <c r="AD393" s="411">
        <v>380</v>
      </c>
    </row>
    <row r="394" spans="1:30" ht="13.5" customHeight="1" outlineLevel="1">
      <c r="A394" s="414" t="s">
        <v>1300</v>
      </c>
      <c r="B394" s="31" t="s">
        <v>1250</v>
      </c>
      <c r="C394" s="31">
        <v>30</v>
      </c>
      <c r="D394" s="31">
        <v>4</v>
      </c>
      <c r="E394" s="31" t="s">
        <v>310</v>
      </c>
      <c r="F394" s="53">
        <v>25</v>
      </c>
      <c r="G394" s="411">
        <v>1477.6578</v>
      </c>
      <c r="H394" s="413">
        <v>32.200000000000003</v>
      </c>
      <c r="I394" s="413">
        <v>16.100000000000001</v>
      </c>
      <c r="J394" s="413">
        <v>44.06</v>
      </c>
      <c r="K394" s="413">
        <v>22.03</v>
      </c>
      <c r="L394" s="413">
        <v>55.36</v>
      </c>
      <c r="M394" s="413">
        <v>27.68</v>
      </c>
      <c r="N394" s="413">
        <v>68.618200000000002</v>
      </c>
      <c r="O394" s="413">
        <v>34.309100000000001</v>
      </c>
      <c r="P394" s="413">
        <v>485.7</v>
      </c>
      <c r="Q394" s="413">
        <v>242.85</v>
      </c>
      <c r="R394" s="53" t="s">
        <v>222</v>
      </c>
      <c r="S394" s="53" t="s">
        <v>989</v>
      </c>
      <c r="T394" s="412">
        <v>92.62</v>
      </c>
      <c r="U394" s="412">
        <v>93.08</v>
      </c>
      <c r="V394" s="412">
        <v>92.6</v>
      </c>
      <c r="W394" s="412">
        <v>62.88</v>
      </c>
      <c r="X394" s="412">
        <v>74.73</v>
      </c>
      <c r="Y394" s="412">
        <v>80.819999999999993</v>
      </c>
      <c r="Z394" s="413">
        <v>88.79803942800001</v>
      </c>
      <c r="AA394" s="413">
        <v>198.41033929792323</v>
      </c>
      <c r="AB394" s="413">
        <v>310.32250838903167</v>
      </c>
      <c r="AC394" s="411">
        <v>223.44</v>
      </c>
      <c r="AD394" s="411">
        <v>349.47</v>
      </c>
    </row>
    <row r="395" spans="1:30" ht="13.5" customHeight="1" outlineLevel="1">
      <c r="A395" s="414" t="s">
        <v>1301</v>
      </c>
      <c r="B395" s="31" t="s">
        <v>1250</v>
      </c>
      <c r="C395" s="31">
        <v>15</v>
      </c>
      <c r="D395" s="31">
        <v>6</v>
      </c>
      <c r="E395" s="31" t="s">
        <v>308</v>
      </c>
      <c r="F395" s="53">
        <v>10</v>
      </c>
      <c r="G395" s="411">
        <v>989</v>
      </c>
      <c r="H395" s="413">
        <v>29.6</v>
      </c>
      <c r="I395" s="413">
        <v>14.8</v>
      </c>
      <c r="J395" s="413">
        <v>31.8</v>
      </c>
      <c r="K395" s="413">
        <v>15.9</v>
      </c>
      <c r="L395" s="413">
        <v>34.799999999999997</v>
      </c>
      <c r="M395" s="413">
        <v>17.399999999999999</v>
      </c>
      <c r="N395" s="413">
        <v>38.04</v>
      </c>
      <c r="O395" s="413">
        <v>19.02</v>
      </c>
      <c r="P395" s="413">
        <v>254</v>
      </c>
      <c r="Q395" s="413">
        <v>127</v>
      </c>
      <c r="R395" s="53" t="s">
        <v>193</v>
      </c>
      <c r="S395" s="53" t="s">
        <v>989</v>
      </c>
      <c r="T395" s="412">
        <v>85.594426229508201</v>
      </c>
      <c r="U395" s="412">
        <v>88.077540983606553</v>
      </c>
      <c r="V395" s="412">
        <v>89.1</v>
      </c>
      <c r="W395" s="412">
        <v>37.1</v>
      </c>
      <c r="X395" s="412">
        <v>49.4</v>
      </c>
      <c r="Y395" s="412">
        <v>59.6</v>
      </c>
      <c r="Z395" s="413">
        <v>72</v>
      </c>
      <c r="AA395" s="413">
        <v>177.84</v>
      </c>
      <c r="AB395" s="413">
        <v>270.72000000000003</v>
      </c>
      <c r="AC395" s="411">
        <v>247</v>
      </c>
      <c r="AD395" s="411">
        <v>376</v>
      </c>
    </row>
    <row r="396" spans="1:30" ht="13.5" customHeight="1" outlineLevel="1">
      <c r="A396" s="414" t="s">
        <v>1302</v>
      </c>
      <c r="B396" s="31" t="s">
        <v>1250</v>
      </c>
      <c r="C396" s="31">
        <v>20</v>
      </c>
      <c r="D396" s="31">
        <v>6</v>
      </c>
      <c r="E396" s="31" t="s">
        <v>310</v>
      </c>
      <c r="F396" s="53">
        <v>15</v>
      </c>
      <c r="G396" s="411">
        <v>986</v>
      </c>
      <c r="H396" s="413">
        <v>27.4</v>
      </c>
      <c r="I396" s="413">
        <v>13.7</v>
      </c>
      <c r="J396" s="413">
        <v>33.799999999999997</v>
      </c>
      <c r="K396" s="413">
        <v>16.899999999999999</v>
      </c>
      <c r="L396" s="413">
        <v>40.1</v>
      </c>
      <c r="M396" s="413">
        <v>20.05</v>
      </c>
      <c r="N396" s="413">
        <v>47.8</v>
      </c>
      <c r="O396" s="413">
        <v>23.9</v>
      </c>
      <c r="P396" s="413">
        <v>340</v>
      </c>
      <c r="Q396" s="413">
        <v>170</v>
      </c>
      <c r="R396" s="53" t="s">
        <v>210</v>
      </c>
      <c r="S396" s="53" t="s">
        <v>989</v>
      </c>
      <c r="T396" s="412">
        <v>89.07235649546827</v>
      </c>
      <c r="U396" s="412">
        <v>90.2512839879154</v>
      </c>
      <c r="V396" s="412">
        <v>90.3</v>
      </c>
      <c r="W396" s="412">
        <v>50.4</v>
      </c>
      <c r="X396" s="412">
        <v>62.8</v>
      </c>
      <c r="Y396" s="412">
        <v>70.400000000000006</v>
      </c>
      <c r="Z396" s="413">
        <v>108.3</v>
      </c>
      <c r="AA396" s="413">
        <v>271.83299999999997</v>
      </c>
      <c r="AB396" s="413">
        <v>347.64299999999997</v>
      </c>
      <c r="AC396" s="411">
        <v>251</v>
      </c>
      <c r="AD396" s="411">
        <v>321</v>
      </c>
    </row>
    <row r="397" spans="1:30" ht="13.5" customHeight="1" outlineLevel="1">
      <c r="A397" s="410" t="s">
        <v>1305</v>
      </c>
      <c r="B397" s="31" t="s">
        <v>1250</v>
      </c>
      <c r="C397" s="31">
        <v>7.5</v>
      </c>
      <c r="D397" s="31">
        <v>2</v>
      </c>
      <c r="E397" s="31" t="s">
        <v>1306</v>
      </c>
      <c r="F397" s="53">
        <v>5</v>
      </c>
      <c r="G397" s="411">
        <v>2956</v>
      </c>
      <c r="H397" s="413">
        <v>5.7</v>
      </c>
      <c r="I397" s="413">
        <v>2.85</v>
      </c>
      <c r="J397" s="413">
        <v>8.74</v>
      </c>
      <c r="K397" s="413">
        <v>4.37</v>
      </c>
      <c r="L397" s="413">
        <v>10.88</v>
      </c>
      <c r="M397" s="413">
        <v>5.44</v>
      </c>
      <c r="N397" s="413">
        <v>11.1</v>
      </c>
      <c r="O397" s="413">
        <v>5.55</v>
      </c>
      <c r="P397" s="413">
        <v>134</v>
      </c>
      <c r="Q397" s="413">
        <v>67</v>
      </c>
      <c r="R397" s="53" t="s">
        <v>193</v>
      </c>
      <c r="S397" s="53" t="s">
        <v>989</v>
      </c>
      <c r="T397" s="412">
        <v>87.251361909929471</v>
      </c>
      <c r="U397" s="412">
        <v>87.9</v>
      </c>
      <c r="V397" s="412">
        <v>87.9</v>
      </c>
      <c r="W397" s="412">
        <v>72.599999999999994</v>
      </c>
      <c r="X397" s="412">
        <v>83.12</v>
      </c>
      <c r="Y397" s="412">
        <v>88.1</v>
      </c>
      <c r="Z397" s="413">
        <v>8.93</v>
      </c>
      <c r="AA397" s="413">
        <v>26.343499999999999</v>
      </c>
      <c r="AB397" s="413">
        <v>39.113399999999999</v>
      </c>
      <c r="AC397" s="411">
        <v>295</v>
      </c>
      <c r="AD397" s="411">
        <v>438</v>
      </c>
    </row>
    <row r="398" spans="1:30" ht="13.5" customHeight="1" outlineLevel="1">
      <c r="A398" s="410" t="s">
        <v>1307</v>
      </c>
      <c r="B398" s="31" t="s">
        <v>1250</v>
      </c>
      <c r="C398" s="31">
        <v>10</v>
      </c>
      <c r="D398" s="31">
        <v>2</v>
      </c>
      <c r="E398" s="31" t="s">
        <v>1308</v>
      </c>
      <c r="F398" s="53">
        <v>7.5</v>
      </c>
      <c r="G398" s="411">
        <v>2938</v>
      </c>
      <c r="H398" s="413">
        <v>8.98</v>
      </c>
      <c r="I398" s="413">
        <v>4.49</v>
      </c>
      <c r="J398" s="413">
        <v>12.5</v>
      </c>
      <c r="K398" s="413">
        <v>6.25</v>
      </c>
      <c r="L398" s="413">
        <v>15.86</v>
      </c>
      <c r="M398" s="413">
        <v>7.93</v>
      </c>
      <c r="N398" s="413">
        <v>19.78</v>
      </c>
      <c r="O398" s="413">
        <v>9.89</v>
      </c>
      <c r="P398" s="413">
        <v>176</v>
      </c>
      <c r="Q398" s="413">
        <v>88</v>
      </c>
      <c r="R398" s="53" t="s">
        <v>210</v>
      </c>
      <c r="S398" s="53" t="s">
        <v>989</v>
      </c>
      <c r="T398" s="412">
        <v>89.53938471572998</v>
      </c>
      <c r="U398" s="412">
        <v>89.529688009566257</v>
      </c>
      <c r="V398" s="412">
        <v>89.2</v>
      </c>
      <c r="W398" s="412">
        <v>75.400000000000006</v>
      </c>
      <c r="X398" s="412">
        <v>84.85</v>
      </c>
      <c r="Y398" s="412">
        <v>89</v>
      </c>
      <c r="Z398" s="413">
        <v>13.48</v>
      </c>
      <c r="AA398" s="413">
        <v>34.643599999999999</v>
      </c>
      <c r="AB398" s="413">
        <v>58.503200000000007</v>
      </c>
      <c r="AC398" s="411">
        <v>257</v>
      </c>
      <c r="AD398" s="411">
        <v>434</v>
      </c>
    </row>
    <row r="399" spans="1:30" ht="13.5" customHeight="1" outlineLevel="1">
      <c r="A399" s="410" t="s">
        <v>1309</v>
      </c>
      <c r="B399" s="31" t="s">
        <v>1250</v>
      </c>
      <c r="C399" s="31">
        <v>7.5</v>
      </c>
      <c r="D399" s="31">
        <v>4</v>
      </c>
      <c r="E399" s="31" t="s">
        <v>1306</v>
      </c>
      <c r="F399" s="53">
        <v>5</v>
      </c>
      <c r="G399" s="411">
        <v>1475</v>
      </c>
      <c r="H399" s="413">
        <v>10.18</v>
      </c>
      <c r="I399" s="413">
        <v>5.09</v>
      </c>
      <c r="J399" s="413">
        <v>11.32</v>
      </c>
      <c r="K399" s="413">
        <v>5.66</v>
      </c>
      <c r="L399" s="413">
        <v>12.5</v>
      </c>
      <c r="M399" s="413">
        <v>6.25</v>
      </c>
      <c r="N399" s="413">
        <v>14.74</v>
      </c>
      <c r="O399" s="413">
        <v>7.37</v>
      </c>
      <c r="P399" s="413">
        <v>138</v>
      </c>
      <c r="Q399" s="413">
        <v>69</v>
      </c>
      <c r="R399" s="53" t="s">
        <v>193</v>
      </c>
      <c r="S399" s="53" t="s">
        <v>989</v>
      </c>
      <c r="T399" s="412">
        <v>86.069393511988721</v>
      </c>
      <c r="U399" s="412">
        <v>88.045133991537384</v>
      </c>
      <c r="V399" s="412">
        <v>88.4</v>
      </c>
      <c r="W399" s="412">
        <v>51.07</v>
      </c>
      <c r="X399" s="412">
        <v>67.78</v>
      </c>
      <c r="Y399" s="412">
        <v>76.28</v>
      </c>
      <c r="Z399" s="413">
        <v>17.8</v>
      </c>
      <c r="AA399" s="413">
        <v>56.07</v>
      </c>
      <c r="AB399" s="413">
        <v>65.682000000000002</v>
      </c>
      <c r="AC399" s="411">
        <v>315</v>
      </c>
      <c r="AD399" s="411">
        <v>369</v>
      </c>
    </row>
    <row r="400" spans="1:30" ht="13.5" customHeight="1" outlineLevel="1">
      <c r="A400" s="410" t="s">
        <v>1310</v>
      </c>
      <c r="B400" s="31" t="s">
        <v>1250</v>
      </c>
      <c r="C400" s="31">
        <v>10</v>
      </c>
      <c r="D400" s="31">
        <v>4</v>
      </c>
      <c r="E400" s="31" t="s">
        <v>1308</v>
      </c>
      <c r="F400" s="53">
        <v>7.5</v>
      </c>
      <c r="G400" s="411">
        <v>1469</v>
      </c>
      <c r="H400" s="413">
        <v>17.059999999999999</v>
      </c>
      <c r="I400" s="413">
        <v>8.5299999999999994</v>
      </c>
      <c r="J400" s="413">
        <v>17.32</v>
      </c>
      <c r="K400" s="413">
        <v>8.66</v>
      </c>
      <c r="L400" s="413">
        <v>23.7</v>
      </c>
      <c r="M400" s="413">
        <v>11.85</v>
      </c>
      <c r="N400" s="413">
        <v>26.44</v>
      </c>
      <c r="O400" s="413">
        <v>13.22</v>
      </c>
      <c r="P400" s="413">
        <v>172</v>
      </c>
      <c r="Q400" s="413">
        <v>86</v>
      </c>
      <c r="R400" s="53" t="s">
        <v>210</v>
      </c>
      <c r="S400" s="53" t="s">
        <v>989</v>
      </c>
      <c r="T400" s="412">
        <v>88.72913629335099</v>
      </c>
      <c r="U400" s="412">
        <v>89.016125469405779</v>
      </c>
      <c r="V400" s="412">
        <v>89.6</v>
      </c>
      <c r="W400" s="412">
        <v>50.1</v>
      </c>
      <c r="X400" s="412">
        <v>54.7</v>
      </c>
      <c r="Y400" s="412">
        <v>65</v>
      </c>
      <c r="Z400" s="413">
        <v>26.82</v>
      </c>
      <c r="AA400" s="413">
        <v>68.659199999999998</v>
      </c>
      <c r="AB400" s="413">
        <v>146.16899999999998</v>
      </c>
      <c r="AC400" s="411">
        <v>256</v>
      </c>
      <c r="AD400" s="411">
        <v>545</v>
      </c>
    </row>
    <row r="401" spans="1:30" ht="13.5" customHeight="1" outlineLevel="1">
      <c r="A401" s="410" t="s">
        <v>1311</v>
      </c>
      <c r="B401" s="31" t="s">
        <v>1250</v>
      </c>
      <c r="C401" s="31">
        <v>40</v>
      </c>
      <c r="D401" s="31">
        <v>4</v>
      </c>
      <c r="E401" s="31" t="s">
        <v>312</v>
      </c>
      <c r="F401" s="53">
        <v>30</v>
      </c>
      <c r="G401" s="411">
        <v>1488</v>
      </c>
      <c r="H401" s="413">
        <v>41.4</v>
      </c>
      <c r="I401" s="413">
        <v>20.7</v>
      </c>
      <c r="J401" s="413">
        <v>53.8</v>
      </c>
      <c r="K401" s="413">
        <v>26.9</v>
      </c>
      <c r="L401" s="413">
        <v>62.8</v>
      </c>
      <c r="M401" s="413">
        <v>31.4</v>
      </c>
      <c r="N401" s="413">
        <v>78</v>
      </c>
      <c r="O401" s="413">
        <v>39</v>
      </c>
      <c r="P401" s="413">
        <v>707.2</v>
      </c>
      <c r="Q401" s="413">
        <v>353.6</v>
      </c>
      <c r="R401" s="53" t="s">
        <v>210</v>
      </c>
      <c r="S401" s="53" t="s">
        <v>194</v>
      </c>
      <c r="T401" s="412">
        <v>92.3</v>
      </c>
      <c r="U401" s="412">
        <v>93.2</v>
      </c>
      <c r="V401" s="412">
        <v>93</v>
      </c>
      <c r="W401" s="412">
        <v>61.2</v>
      </c>
      <c r="X401" s="412">
        <v>78.099999999999994</v>
      </c>
      <c r="Y401" s="412">
        <v>83.8</v>
      </c>
      <c r="Z401" s="413">
        <v>105.91</v>
      </c>
      <c r="AA401" s="413">
        <v>217.65</v>
      </c>
      <c r="AB401" s="413">
        <v>375.42</v>
      </c>
      <c r="AC401" s="411">
        <v>206</v>
      </c>
      <c r="AD401" s="411">
        <v>354</v>
      </c>
    </row>
    <row r="402" spans="1:30" ht="13.5" customHeight="1" outlineLevel="1">
      <c r="A402" s="410" t="s">
        <v>1312</v>
      </c>
      <c r="B402" s="31" t="s">
        <v>1250</v>
      </c>
      <c r="C402" s="31">
        <v>50</v>
      </c>
      <c r="D402" s="31">
        <v>4</v>
      </c>
      <c r="E402" s="31" t="s">
        <v>322</v>
      </c>
      <c r="F402" s="53">
        <v>40</v>
      </c>
      <c r="G402" s="411">
        <v>1486</v>
      </c>
      <c r="H402" s="413">
        <v>41.2</v>
      </c>
      <c r="I402" s="413">
        <v>20.6</v>
      </c>
      <c r="J402" s="413">
        <v>61.8</v>
      </c>
      <c r="K402" s="413">
        <v>30.9</v>
      </c>
      <c r="L402" s="413">
        <v>80.599999999999994</v>
      </c>
      <c r="M402" s="413">
        <v>40.299999999999997</v>
      </c>
      <c r="N402" s="413">
        <v>101.8</v>
      </c>
      <c r="O402" s="413">
        <v>50.9</v>
      </c>
      <c r="P402" s="413">
        <v>1000.6</v>
      </c>
      <c r="Q402" s="413">
        <v>500.3</v>
      </c>
      <c r="R402" s="53" t="s">
        <v>210</v>
      </c>
      <c r="S402" s="53" t="s">
        <v>989</v>
      </c>
      <c r="T402" s="412">
        <v>93.5</v>
      </c>
      <c r="U402" s="412">
        <v>93.8</v>
      </c>
      <c r="V402" s="412">
        <v>93.5</v>
      </c>
      <c r="W402" s="412">
        <v>70.599999999999994</v>
      </c>
      <c r="X402" s="412">
        <v>80.900000000000006</v>
      </c>
      <c r="Y402" s="412">
        <v>85.7</v>
      </c>
      <c r="Z402" s="413">
        <v>141.46</v>
      </c>
      <c r="AA402" s="413">
        <v>369.22</v>
      </c>
      <c r="AB402" s="413">
        <v>642.41999999999996</v>
      </c>
      <c r="AC402" s="411">
        <v>261</v>
      </c>
      <c r="AD402" s="411">
        <v>454</v>
      </c>
    </row>
    <row r="403" spans="1:30" ht="13.5" customHeight="1" outlineLevel="1">
      <c r="A403" s="410" t="s">
        <v>1313</v>
      </c>
      <c r="B403" s="31" t="s">
        <v>1250</v>
      </c>
      <c r="C403" s="31">
        <v>25</v>
      </c>
      <c r="D403" s="31">
        <v>6</v>
      </c>
      <c r="E403" s="31" t="s">
        <v>312</v>
      </c>
      <c r="F403" s="53">
        <v>20</v>
      </c>
      <c r="G403" s="411">
        <v>990</v>
      </c>
      <c r="H403" s="413">
        <v>44</v>
      </c>
      <c r="I403" s="413">
        <v>22</v>
      </c>
      <c r="J403" s="413">
        <v>53.018471337579619</v>
      </c>
      <c r="K403" s="413">
        <v>26.50923566878981</v>
      </c>
      <c r="L403" s="413">
        <v>60.101910828025481</v>
      </c>
      <c r="M403" s="413">
        <v>30.050955414012741</v>
      </c>
      <c r="N403" s="413">
        <v>69.117197452229306</v>
      </c>
      <c r="O403" s="413">
        <v>34.558598726114653</v>
      </c>
      <c r="P403" s="413">
        <v>399.07770441848652</v>
      </c>
      <c r="Q403" s="413">
        <v>199.53885220924326</v>
      </c>
      <c r="R403" s="53" t="s">
        <v>213</v>
      </c>
      <c r="S403" s="53" t="s">
        <v>989</v>
      </c>
      <c r="T403" s="412">
        <v>89.221691973969627</v>
      </c>
      <c r="U403" s="412">
        <v>90.903253796095441</v>
      </c>
      <c r="V403" s="412">
        <v>91.2</v>
      </c>
      <c r="W403" s="412">
        <v>43.570999999999998</v>
      </c>
      <c r="X403" s="412">
        <v>56.567499999999995</v>
      </c>
      <c r="Y403" s="412">
        <v>65.356499999999997</v>
      </c>
      <c r="Z403" s="413">
        <v>106.20892800000001</v>
      </c>
      <c r="AA403" s="413">
        <v>266.20235216399999</v>
      </c>
      <c r="AB403" s="413">
        <v>338.62238484480002</v>
      </c>
      <c r="AC403" s="411">
        <v>250.64027777777773</v>
      </c>
      <c r="AD403" s="411">
        <v>318.82666666666665</v>
      </c>
    </row>
    <row r="404" spans="1:30" ht="13.5" customHeight="1" outlineLevel="1">
      <c r="A404" s="410" t="s">
        <v>1314</v>
      </c>
      <c r="B404" s="31" t="s">
        <v>1250</v>
      </c>
      <c r="C404" s="31">
        <v>30</v>
      </c>
      <c r="D404" s="31">
        <v>6</v>
      </c>
      <c r="E404" s="31" t="s">
        <v>322</v>
      </c>
      <c r="F404" s="53">
        <v>25</v>
      </c>
      <c r="G404" s="411">
        <v>989</v>
      </c>
      <c r="H404" s="413">
        <v>52</v>
      </c>
      <c r="I404" s="413">
        <v>26</v>
      </c>
      <c r="J404" s="413">
        <v>64.348901098901109</v>
      </c>
      <c r="K404" s="413">
        <v>32.174450549450555</v>
      </c>
      <c r="L404" s="413">
        <v>73.510439560439579</v>
      </c>
      <c r="M404" s="413">
        <v>36.75521978021979</v>
      </c>
      <c r="N404" s="413">
        <v>85.289560439560447</v>
      </c>
      <c r="O404" s="413">
        <v>42.644780219780223</v>
      </c>
      <c r="P404" s="413">
        <v>490.2244</v>
      </c>
      <c r="Q404" s="413">
        <v>245.1122</v>
      </c>
      <c r="R404" s="53" t="s">
        <v>222</v>
      </c>
      <c r="S404" s="53" t="s">
        <v>194</v>
      </c>
      <c r="T404" s="412">
        <v>90.219375672766418</v>
      </c>
      <c r="U404" s="412">
        <v>91.502583423035517</v>
      </c>
      <c r="V404" s="412">
        <v>91.7</v>
      </c>
      <c r="W404" s="412">
        <v>43.993902439024396</v>
      </c>
      <c r="X404" s="412">
        <v>56.890243902439032</v>
      </c>
      <c r="Y404" s="412">
        <v>65.304878048780495</v>
      </c>
      <c r="Z404" s="413">
        <v>132.76116000000002</v>
      </c>
      <c r="AA404" s="413">
        <v>276.23105643420001</v>
      </c>
      <c r="AB404" s="413">
        <v>381.8140155648</v>
      </c>
      <c r="AC404" s="411">
        <v>208.06616666666665</v>
      </c>
      <c r="AD404" s="411">
        <v>287.59466666666663</v>
      </c>
    </row>
    <row r="405" spans="1:30" ht="13.5" customHeight="1" outlineLevel="1">
      <c r="A405" s="410" t="s">
        <v>1317</v>
      </c>
      <c r="B405" s="31" t="s">
        <v>1250</v>
      </c>
      <c r="C405" s="31">
        <v>40</v>
      </c>
      <c r="D405" s="31">
        <v>2</v>
      </c>
      <c r="E405" s="31" t="s">
        <v>334</v>
      </c>
      <c r="F405" s="53">
        <v>30</v>
      </c>
      <c r="G405" s="411">
        <v>2979</v>
      </c>
      <c r="H405" s="413">
        <v>40</v>
      </c>
      <c r="I405" s="413">
        <v>20</v>
      </c>
      <c r="J405" s="413">
        <v>52.92</v>
      </c>
      <c r="K405" s="413">
        <v>26.46</v>
      </c>
      <c r="L405" s="413">
        <v>65.599999999999994</v>
      </c>
      <c r="M405" s="413">
        <v>32.799999999999997</v>
      </c>
      <c r="N405" s="413">
        <v>77.86</v>
      </c>
      <c r="O405" s="413">
        <v>38.93</v>
      </c>
      <c r="P405" s="413">
        <v>612</v>
      </c>
      <c r="Q405" s="413">
        <v>306</v>
      </c>
      <c r="R405" s="53" t="s">
        <v>213</v>
      </c>
      <c r="S405" s="53" t="s">
        <v>989</v>
      </c>
      <c r="T405" s="412">
        <v>92.310031678986263</v>
      </c>
      <c r="U405" s="412">
        <v>92.8</v>
      </c>
      <c r="V405" s="412">
        <v>92.8</v>
      </c>
      <c r="W405" s="412">
        <v>74.739999999999995</v>
      </c>
      <c r="X405" s="412">
        <v>83.46</v>
      </c>
      <c r="Y405" s="412">
        <v>87.01</v>
      </c>
      <c r="Z405" s="413">
        <v>53</v>
      </c>
      <c r="AA405" s="413">
        <v>116.6</v>
      </c>
      <c r="AB405" s="413">
        <v>201.4</v>
      </c>
      <c r="AC405" s="411">
        <v>220</v>
      </c>
      <c r="AD405" s="411">
        <v>380</v>
      </c>
    </row>
    <row r="406" spans="1:30" ht="13.5" customHeight="1" outlineLevel="1">
      <c r="A406" s="410" t="s">
        <v>1318</v>
      </c>
      <c r="B406" s="31" t="s">
        <v>1250</v>
      </c>
      <c r="C406" s="31">
        <v>50</v>
      </c>
      <c r="D406" s="31">
        <v>2</v>
      </c>
      <c r="E406" s="31" t="s">
        <v>336</v>
      </c>
      <c r="F406" s="53">
        <v>40</v>
      </c>
      <c r="G406" s="411">
        <v>2970</v>
      </c>
      <c r="H406" s="413">
        <v>65.2</v>
      </c>
      <c r="I406" s="413">
        <v>32.6</v>
      </c>
      <c r="J406" s="413">
        <v>78.2</v>
      </c>
      <c r="K406" s="413">
        <v>39.1</v>
      </c>
      <c r="L406" s="413">
        <v>92.8</v>
      </c>
      <c r="M406" s="413">
        <v>46.4</v>
      </c>
      <c r="N406" s="413">
        <v>110.8</v>
      </c>
      <c r="O406" s="413">
        <v>55.4</v>
      </c>
      <c r="P406" s="413">
        <v>700</v>
      </c>
      <c r="Q406" s="413">
        <v>350</v>
      </c>
      <c r="R406" s="53" t="s">
        <v>222</v>
      </c>
      <c r="S406" s="53" t="s">
        <v>194</v>
      </c>
      <c r="T406" s="412">
        <v>93.628766684463415</v>
      </c>
      <c r="U406" s="412">
        <v>93.92764548852108</v>
      </c>
      <c r="V406" s="412">
        <v>93.3</v>
      </c>
      <c r="W406" s="412">
        <v>70.8</v>
      </c>
      <c r="X406" s="412">
        <v>81.900000000000006</v>
      </c>
      <c r="Y406" s="412">
        <v>87.2</v>
      </c>
      <c r="Z406" s="413">
        <v>70.900000000000006</v>
      </c>
      <c r="AA406" s="413">
        <v>138.96400000000003</v>
      </c>
      <c r="AB406" s="413">
        <v>221.20800000000003</v>
      </c>
      <c r="AC406" s="411">
        <v>196</v>
      </c>
      <c r="AD406" s="411">
        <v>312</v>
      </c>
    </row>
    <row r="407" spans="1:30" ht="13.5" customHeight="1" outlineLevel="1">
      <c r="A407" s="414" t="s">
        <v>1319</v>
      </c>
      <c r="B407" s="31" t="s">
        <v>1250</v>
      </c>
      <c r="C407" s="31">
        <v>40</v>
      </c>
      <c r="D407" s="31">
        <v>4</v>
      </c>
      <c r="E407" s="31" t="s">
        <v>334</v>
      </c>
      <c r="F407" s="53">
        <v>30</v>
      </c>
      <c r="G407" s="411">
        <v>1488</v>
      </c>
      <c r="H407" s="413">
        <v>41.4</v>
      </c>
      <c r="I407" s="413">
        <v>20.7</v>
      </c>
      <c r="J407" s="413">
        <v>53.8</v>
      </c>
      <c r="K407" s="413">
        <v>26.9</v>
      </c>
      <c r="L407" s="413">
        <v>62.8</v>
      </c>
      <c r="M407" s="413">
        <v>31.4</v>
      </c>
      <c r="N407" s="413">
        <v>78</v>
      </c>
      <c r="O407" s="413">
        <v>39</v>
      </c>
      <c r="P407" s="413">
        <v>707.2</v>
      </c>
      <c r="Q407" s="413">
        <v>353.6</v>
      </c>
      <c r="R407" s="53" t="s">
        <v>210</v>
      </c>
      <c r="S407" s="53" t="s">
        <v>194</v>
      </c>
      <c r="T407" s="412">
        <v>92.3</v>
      </c>
      <c r="U407" s="412">
        <v>93.2</v>
      </c>
      <c r="V407" s="412">
        <v>93</v>
      </c>
      <c r="W407" s="412">
        <v>61.2</v>
      </c>
      <c r="X407" s="412">
        <v>78.099999999999994</v>
      </c>
      <c r="Y407" s="412">
        <v>83.8</v>
      </c>
      <c r="Z407" s="413">
        <v>105.91</v>
      </c>
      <c r="AA407" s="413">
        <v>217.65</v>
      </c>
      <c r="AB407" s="413">
        <v>375.42</v>
      </c>
      <c r="AC407" s="411">
        <v>206</v>
      </c>
      <c r="AD407" s="411">
        <v>354</v>
      </c>
    </row>
    <row r="408" spans="1:30" ht="13.5" customHeight="1" outlineLevel="1">
      <c r="A408" s="414" t="s">
        <v>1320</v>
      </c>
      <c r="B408" s="31" t="s">
        <v>1250</v>
      </c>
      <c r="C408" s="31">
        <v>50</v>
      </c>
      <c r="D408" s="31">
        <v>4</v>
      </c>
      <c r="E408" s="31" t="s">
        <v>336</v>
      </c>
      <c r="F408" s="53">
        <v>40</v>
      </c>
      <c r="G408" s="411">
        <v>1486</v>
      </c>
      <c r="H408" s="413">
        <v>41.2</v>
      </c>
      <c r="I408" s="413">
        <v>20.6</v>
      </c>
      <c r="J408" s="413">
        <v>61.8</v>
      </c>
      <c r="K408" s="413">
        <v>30.9</v>
      </c>
      <c r="L408" s="413">
        <v>80.599999999999994</v>
      </c>
      <c r="M408" s="413">
        <v>40.299999999999997</v>
      </c>
      <c r="N408" s="413">
        <v>101.8</v>
      </c>
      <c r="O408" s="413">
        <v>50.9</v>
      </c>
      <c r="P408" s="413">
        <v>1000.6</v>
      </c>
      <c r="Q408" s="413">
        <v>500.3</v>
      </c>
      <c r="R408" s="53" t="s">
        <v>210</v>
      </c>
      <c r="S408" s="53" t="s">
        <v>989</v>
      </c>
      <c r="T408" s="412">
        <v>93.5</v>
      </c>
      <c r="U408" s="412">
        <v>93.8</v>
      </c>
      <c r="V408" s="412">
        <v>93.5</v>
      </c>
      <c r="W408" s="412">
        <v>70.599999999999994</v>
      </c>
      <c r="X408" s="412">
        <v>80.900000000000006</v>
      </c>
      <c r="Y408" s="412">
        <v>85.7</v>
      </c>
      <c r="Z408" s="413">
        <v>141.46</v>
      </c>
      <c r="AA408" s="413">
        <v>369.22</v>
      </c>
      <c r="AB408" s="413">
        <v>642.41999999999996</v>
      </c>
      <c r="AC408" s="411">
        <v>261</v>
      </c>
      <c r="AD408" s="411">
        <v>454</v>
      </c>
    </row>
    <row r="409" spans="1:30" ht="13.5" customHeight="1" outlineLevel="1">
      <c r="A409" s="414" t="s">
        <v>1321</v>
      </c>
      <c r="B409" s="31" t="s">
        <v>1250</v>
      </c>
      <c r="C409" s="31">
        <v>25</v>
      </c>
      <c r="D409" s="31">
        <v>6</v>
      </c>
      <c r="E409" s="31" t="s">
        <v>334</v>
      </c>
      <c r="F409" s="53">
        <v>20</v>
      </c>
      <c r="G409" s="411">
        <v>990</v>
      </c>
      <c r="H409" s="413">
        <v>44</v>
      </c>
      <c r="I409" s="413">
        <v>22</v>
      </c>
      <c r="J409" s="413">
        <v>53.018471337579619</v>
      </c>
      <c r="K409" s="413">
        <v>26.50923566878981</v>
      </c>
      <c r="L409" s="413">
        <v>60.101910828025481</v>
      </c>
      <c r="M409" s="413">
        <v>30.050955414012741</v>
      </c>
      <c r="N409" s="413">
        <v>69.117197452229306</v>
      </c>
      <c r="O409" s="413">
        <v>34.558598726114653</v>
      </c>
      <c r="P409" s="413">
        <v>399.07770441848652</v>
      </c>
      <c r="Q409" s="413">
        <v>199.53885220924326</v>
      </c>
      <c r="R409" s="53" t="s">
        <v>213</v>
      </c>
      <c r="S409" s="53" t="s">
        <v>989</v>
      </c>
      <c r="T409" s="412">
        <v>89.221691973969627</v>
      </c>
      <c r="U409" s="412">
        <v>90.903253796095441</v>
      </c>
      <c r="V409" s="412">
        <v>91.2</v>
      </c>
      <c r="W409" s="412">
        <v>43.570999999999998</v>
      </c>
      <c r="X409" s="412">
        <v>56.567499999999995</v>
      </c>
      <c r="Y409" s="412">
        <v>65.356499999999997</v>
      </c>
      <c r="Z409" s="413">
        <v>106.20892800000001</v>
      </c>
      <c r="AA409" s="413">
        <v>266.20235216399999</v>
      </c>
      <c r="AB409" s="413">
        <v>338.62238484480002</v>
      </c>
      <c r="AC409" s="411">
        <v>250.64027777777773</v>
      </c>
      <c r="AD409" s="411">
        <v>318.82666666666665</v>
      </c>
    </row>
    <row r="410" spans="1:30" ht="13.5" customHeight="1" outlineLevel="1">
      <c r="A410" s="414" t="s">
        <v>1322</v>
      </c>
      <c r="B410" s="31" t="s">
        <v>1250</v>
      </c>
      <c r="C410" s="31">
        <v>30</v>
      </c>
      <c r="D410" s="31">
        <v>6</v>
      </c>
      <c r="E410" s="31" t="s">
        <v>336</v>
      </c>
      <c r="F410" s="53">
        <v>25</v>
      </c>
      <c r="G410" s="411">
        <v>989</v>
      </c>
      <c r="H410" s="413">
        <v>52</v>
      </c>
      <c r="I410" s="413">
        <v>26</v>
      </c>
      <c r="J410" s="413">
        <v>64.348901098901109</v>
      </c>
      <c r="K410" s="413">
        <v>32.174450549450555</v>
      </c>
      <c r="L410" s="413">
        <v>73.510439560439579</v>
      </c>
      <c r="M410" s="413">
        <v>36.75521978021979</v>
      </c>
      <c r="N410" s="413">
        <v>85.289560439560447</v>
      </c>
      <c r="O410" s="413">
        <v>42.644780219780223</v>
      </c>
      <c r="P410" s="413">
        <v>490.2244</v>
      </c>
      <c r="Q410" s="413">
        <v>245.1122</v>
      </c>
      <c r="R410" s="53" t="s">
        <v>222</v>
      </c>
      <c r="S410" s="53" t="s">
        <v>194</v>
      </c>
      <c r="T410" s="412">
        <v>90.219375672766418</v>
      </c>
      <c r="U410" s="412">
        <v>91.502583423035517</v>
      </c>
      <c r="V410" s="412">
        <v>91.7</v>
      </c>
      <c r="W410" s="412">
        <v>43.993902439024396</v>
      </c>
      <c r="X410" s="412">
        <v>56.890243902439032</v>
      </c>
      <c r="Y410" s="412">
        <v>65.304878048780495</v>
      </c>
      <c r="Z410" s="413">
        <v>132.76116000000002</v>
      </c>
      <c r="AA410" s="413">
        <v>276.23105643420001</v>
      </c>
      <c r="AB410" s="413">
        <v>381.8140155648</v>
      </c>
      <c r="AC410" s="411">
        <v>208.06616666666665</v>
      </c>
      <c r="AD410" s="411">
        <v>287.59466666666663</v>
      </c>
    </row>
    <row r="411" spans="1:30" ht="13.5" customHeight="1" outlineLevel="1">
      <c r="A411" s="410" t="s">
        <v>1325</v>
      </c>
      <c r="B411" s="31" t="s">
        <v>1250</v>
      </c>
      <c r="C411" s="31">
        <v>60</v>
      </c>
      <c r="D411" s="31">
        <v>4</v>
      </c>
      <c r="E411" s="31" t="s">
        <v>340</v>
      </c>
      <c r="F411" s="53">
        <v>50</v>
      </c>
      <c r="G411" s="411">
        <v>1487</v>
      </c>
      <c r="H411" s="413">
        <v>55.8</v>
      </c>
      <c r="I411" s="413">
        <v>27.9</v>
      </c>
      <c r="J411" s="413">
        <v>80.8</v>
      </c>
      <c r="K411" s="413">
        <v>40.4</v>
      </c>
      <c r="L411" s="413">
        <v>104</v>
      </c>
      <c r="M411" s="413">
        <v>52</v>
      </c>
      <c r="N411" s="413">
        <v>130.6</v>
      </c>
      <c r="O411" s="413">
        <v>65.3</v>
      </c>
      <c r="P411" s="413">
        <v>1017.8</v>
      </c>
      <c r="Q411" s="413">
        <v>508.9</v>
      </c>
      <c r="R411" s="53" t="s">
        <v>213</v>
      </c>
      <c r="S411" s="53" t="s">
        <v>989</v>
      </c>
      <c r="T411" s="412">
        <v>93.7</v>
      </c>
      <c r="U411" s="412">
        <v>94.1</v>
      </c>
      <c r="V411" s="412">
        <v>93.9</v>
      </c>
      <c r="W411" s="412">
        <v>67.5</v>
      </c>
      <c r="X411" s="412">
        <v>78.3</v>
      </c>
      <c r="Y411" s="412">
        <v>83.4</v>
      </c>
      <c r="Z411" s="413">
        <v>176.65</v>
      </c>
      <c r="AA411" s="413">
        <v>462.6</v>
      </c>
      <c r="AB411" s="413">
        <v>586.95000000000005</v>
      </c>
      <c r="AC411" s="411">
        <v>262</v>
      </c>
      <c r="AD411" s="411">
        <v>332</v>
      </c>
    </row>
    <row r="412" spans="1:30" ht="13.5" customHeight="1" outlineLevel="1">
      <c r="A412" s="410" t="s">
        <v>1326</v>
      </c>
      <c r="B412" s="31" t="s">
        <v>1250</v>
      </c>
      <c r="C412" s="31">
        <v>75</v>
      </c>
      <c r="D412" s="31">
        <v>4</v>
      </c>
      <c r="E412" s="31" t="s">
        <v>343</v>
      </c>
      <c r="F412" s="53">
        <v>60</v>
      </c>
      <c r="G412" s="411">
        <v>1487</v>
      </c>
      <c r="H412" s="413">
        <v>61.6</v>
      </c>
      <c r="I412" s="413">
        <v>30.8</v>
      </c>
      <c r="J412" s="413">
        <v>93.8</v>
      </c>
      <c r="K412" s="413">
        <v>46.9</v>
      </c>
      <c r="L412" s="413">
        <v>128.44</v>
      </c>
      <c r="M412" s="413">
        <v>64.22</v>
      </c>
      <c r="N412" s="413">
        <v>156.4</v>
      </c>
      <c r="O412" s="413">
        <v>78.2</v>
      </c>
      <c r="P412" s="413">
        <v>1226</v>
      </c>
      <c r="Q412" s="413">
        <v>613</v>
      </c>
      <c r="R412" s="53" t="s">
        <v>213</v>
      </c>
      <c r="S412" s="53" t="s">
        <v>989</v>
      </c>
      <c r="T412" s="412">
        <v>93.8</v>
      </c>
      <c r="U412" s="412">
        <v>94.2</v>
      </c>
      <c r="V412" s="412">
        <v>94.2</v>
      </c>
      <c r="W412" s="412">
        <v>70.5</v>
      </c>
      <c r="X412" s="412">
        <v>77</v>
      </c>
      <c r="Y412" s="412">
        <v>84.2</v>
      </c>
      <c r="Z412" s="413">
        <v>213.15</v>
      </c>
      <c r="AA412" s="413">
        <v>542.85</v>
      </c>
      <c r="AB412" s="413">
        <v>699.95</v>
      </c>
      <c r="AC412" s="411">
        <v>261</v>
      </c>
      <c r="AD412" s="411">
        <v>161</v>
      </c>
    </row>
    <row r="413" spans="1:30" ht="13.5" customHeight="1" outlineLevel="1">
      <c r="A413" s="410" t="s">
        <v>1327</v>
      </c>
      <c r="B413" s="31" t="s">
        <v>1250</v>
      </c>
      <c r="C413" s="31">
        <v>40</v>
      </c>
      <c r="D413" s="31">
        <v>6</v>
      </c>
      <c r="E413" s="31" t="s">
        <v>340</v>
      </c>
      <c r="F413" s="53">
        <v>30</v>
      </c>
      <c r="G413" s="411">
        <v>990</v>
      </c>
      <c r="H413" s="413">
        <v>32.4</v>
      </c>
      <c r="I413" s="413">
        <v>16.2</v>
      </c>
      <c r="J413" s="413">
        <v>60</v>
      </c>
      <c r="K413" s="413">
        <v>30</v>
      </c>
      <c r="L413" s="413">
        <v>71</v>
      </c>
      <c r="M413" s="413">
        <v>35.5</v>
      </c>
      <c r="N413" s="413">
        <v>78.2</v>
      </c>
      <c r="O413" s="413">
        <v>39.1</v>
      </c>
      <c r="P413" s="413">
        <v>564</v>
      </c>
      <c r="Q413" s="413">
        <v>282</v>
      </c>
      <c r="R413" s="53" t="s">
        <v>222</v>
      </c>
      <c r="S413" s="53" t="s">
        <v>194</v>
      </c>
      <c r="T413" s="412">
        <v>91.808076514346453</v>
      </c>
      <c r="U413" s="412">
        <v>92.395961742826785</v>
      </c>
      <c r="V413" s="412">
        <v>92.2</v>
      </c>
      <c r="W413" s="412">
        <v>55.4</v>
      </c>
      <c r="X413" s="412">
        <v>68</v>
      </c>
      <c r="Y413" s="412">
        <v>83.5</v>
      </c>
      <c r="Z413" s="413">
        <v>215.8</v>
      </c>
      <c r="AA413" s="413">
        <v>584.81799999999998</v>
      </c>
      <c r="AB413" s="413">
        <v>599.92399999999998</v>
      </c>
      <c r="AC413" s="411">
        <v>271</v>
      </c>
      <c r="AD413" s="411">
        <v>278</v>
      </c>
    </row>
    <row r="414" spans="1:30" ht="13.5" customHeight="1" outlineLevel="1">
      <c r="A414" s="410" t="s">
        <v>1328</v>
      </c>
      <c r="B414" s="31" t="s">
        <v>1250</v>
      </c>
      <c r="C414" s="31">
        <v>50</v>
      </c>
      <c r="D414" s="31">
        <v>6</v>
      </c>
      <c r="E414" s="31" t="s">
        <v>343</v>
      </c>
      <c r="F414" s="53">
        <v>40</v>
      </c>
      <c r="G414" s="411">
        <v>989</v>
      </c>
      <c r="H414" s="413">
        <v>62</v>
      </c>
      <c r="I414" s="413">
        <v>31</v>
      </c>
      <c r="J414" s="413">
        <v>79.319999999999993</v>
      </c>
      <c r="K414" s="413">
        <v>39.659999999999997</v>
      </c>
      <c r="L414" s="413">
        <v>96.9</v>
      </c>
      <c r="M414" s="413">
        <v>48.45</v>
      </c>
      <c r="N414" s="413">
        <v>117.76</v>
      </c>
      <c r="O414" s="413">
        <v>58.88</v>
      </c>
      <c r="P414" s="413">
        <v>796</v>
      </c>
      <c r="Q414" s="413">
        <v>398</v>
      </c>
      <c r="R414" s="53" t="s">
        <v>213</v>
      </c>
      <c r="S414" s="53" t="s">
        <v>194</v>
      </c>
      <c r="T414" s="412">
        <v>92.9</v>
      </c>
      <c r="U414" s="412">
        <v>93.195546129374335</v>
      </c>
      <c r="V414" s="412">
        <v>92.9</v>
      </c>
      <c r="W414" s="412">
        <v>55.55</v>
      </c>
      <c r="X414" s="412">
        <v>68</v>
      </c>
      <c r="Y414" s="412">
        <v>74.8</v>
      </c>
      <c r="Z414" s="413">
        <v>288.60000000000002</v>
      </c>
      <c r="AA414" s="413">
        <v>620.49000000000012</v>
      </c>
      <c r="AB414" s="413">
        <v>712.8420000000001</v>
      </c>
      <c r="AC414" s="411">
        <v>215</v>
      </c>
      <c r="AD414" s="411">
        <v>247</v>
      </c>
    </row>
    <row r="415" spans="1:30" ht="13.5" customHeight="1" outlineLevel="1">
      <c r="A415" s="410" t="s">
        <v>1331</v>
      </c>
      <c r="B415" s="31" t="s">
        <v>1250</v>
      </c>
      <c r="C415" s="31">
        <v>60</v>
      </c>
      <c r="D415" s="31">
        <v>2</v>
      </c>
      <c r="E415" s="31" t="s">
        <v>354</v>
      </c>
      <c r="F415" s="53">
        <v>50</v>
      </c>
      <c r="G415" s="411">
        <v>2978.28</v>
      </c>
      <c r="H415" s="413">
        <v>40.840000000000003</v>
      </c>
      <c r="I415" s="413">
        <v>20.420000000000002</v>
      </c>
      <c r="J415" s="413">
        <v>69.760000000000005</v>
      </c>
      <c r="K415" s="413">
        <v>34.880000000000003</v>
      </c>
      <c r="L415" s="413">
        <v>95.1</v>
      </c>
      <c r="M415" s="413">
        <v>47.55</v>
      </c>
      <c r="N415" s="413">
        <v>120.9396</v>
      </c>
      <c r="O415" s="413">
        <v>60.469799999999999</v>
      </c>
      <c r="P415" s="413">
        <v>950.66</v>
      </c>
      <c r="Q415" s="413">
        <v>475.33</v>
      </c>
      <c r="R415" s="53" t="s">
        <v>222</v>
      </c>
      <c r="S415" s="53" t="s">
        <v>989</v>
      </c>
      <c r="T415" s="412">
        <v>93.356999999999999</v>
      </c>
      <c r="U415" s="412">
        <v>93.8</v>
      </c>
      <c r="V415" s="412">
        <v>93.7</v>
      </c>
      <c r="W415" s="412">
        <v>78.02</v>
      </c>
      <c r="X415" s="412">
        <v>85.44</v>
      </c>
      <c r="Y415" s="412">
        <v>89.69</v>
      </c>
      <c r="Z415" s="413">
        <v>88.127595570000011</v>
      </c>
      <c r="AA415" s="413">
        <v>154.20566672838601</v>
      </c>
      <c r="AB415" s="413">
        <v>300.66491780616906</v>
      </c>
      <c r="AC415" s="411">
        <v>174.98</v>
      </c>
      <c r="AD415" s="411">
        <v>341.17</v>
      </c>
    </row>
    <row r="416" spans="1:30" ht="13.5" customHeight="1" outlineLevel="1">
      <c r="A416" s="410" t="s">
        <v>1332</v>
      </c>
      <c r="B416" s="31" t="s">
        <v>1250</v>
      </c>
      <c r="C416" s="31">
        <v>75</v>
      </c>
      <c r="D416" s="31">
        <v>2</v>
      </c>
      <c r="E416" s="31" t="s">
        <v>356</v>
      </c>
      <c r="F416" s="53">
        <v>60</v>
      </c>
      <c r="G416" s="411">
        <v>2978</v>
      </c>
      <c r="H416" s="413">
        <v>50.6</v>
      </c>
      <c r="I416" s="413">
        <v>25.3</v>
      </c>
      <c r="J416" s="413">
        <v>86</v>
      </c>
      <c r="K416" s="413">
        <v>43</v>
      </c>
      <c r="L416" s="413">
        <v>116.1</v>
      </c>
      <c r="M416" s="413">
        <v>58.05</v>
      </c>
      <c r="N416" s="413">
        <v>146.6</v>
      </c>
      <c r="O416" s="413">
        <v>73.3</v>
      </c>
      <c r="P416" s="413">
        <v>1204</v>
      </c>
      <c r="Q416" s="413">
        <v>602</v>
      </c>
      <c r="R416" s="53" t="s">
        <v>213</v>
      </c>
      <c r="S416" s="53" t="s">
        <v>989</v>
      </c>
      <c r="T416" s="412">
        <v>93.842397568898662</v>
      </c>
      <c r="U416" s="412">
        <v>94.049250759719158</v>
      </c>
      <c r="V416" s="412">
        <v>94</v>
      </c>
      <c r="W416" s="412">
        <v>83</v>
      </c>
      <c r="X416" s="412">
        <v>89</v>
      </c>
      <c r="Y416" s="412">
        <v>90.5</v>
      </c>
      <c r="Z416" s="413">
        <v>106.6</v>
      </c>
      <c r="AA416" s="413">
        <v>198.27599999999998</v>
      </c>
      <c r="AB416" s="413">
        <v>410.41</v>
      </c>
      <c r="AC416" s="411">
        <v>186</v>
      </c>
      <c r="AD416" s="411">
        <v>385</v>
      </c>
    </row>
    <row r="417" spans="1:30" ht="13.5" customHeight="1" outlineLevel="1">
      <c r="A417" s="414" t="s">
        <v>1333</v>
      </c>
      <c r="B417" s="31" t="s">
        <v>1250</v>
      </c>
      <c r="C417" s="31">
        <v>60</v>
      </c>
      <c r="D417" s="31">
        <v>4</v>
      </c>
      <c r="E417" s="31" t="s">
        <v>354</v>
      </c>
      <c r="F417" s="53">
        <v>50</v>
      </c>
      <c r="G417" s="411">
        <v>1487</v>
      </c>
      <c r="H417" s="413">
        <v>55.8</v>
      </c>
      <c r="I417" s="413">
        <v>27.9</v>
      </c>
      <c r="J417" s="413">
        <v>80.8</v>
      </c>
      <c r="K417" s="413">
        <v>40.4</v>
      </c>
      <c r="L417" s="413">
        <v>104</v>
      </c>
      <c r="M417" s="413">
        <v>52</v>
      </c>
      <c r="N417" s="413">
        <v>130.6</v>
      </c>
      <c r="O417" s="413">
        <v>65.3</v>
      </c>
      <c r="P417" s="413">
        <v>1017.8</v>
      </c>
      <c r="Q417" s="413">
        <v>508.9</v>
      </c>
      <c r="R417" s="53" t="s">
        <v>213</v>
      </c>
      <c r="S417" s="53" t="s">
        <v>989</v>
      </c>
      <c r="T417" s="412">
        <v>93.7</v>
      </c>
      <c r="U417" s="412">
        <v>94.1</v>
      </c>
      <c r="V417" s="412">
        <v>93.9</v>
      </c>
      <c r="W417" s="412">
        <v>67.5</v>
      </c>
      <c r="X417" s="412">
        <v>78.3</v>
      </c>
      <c r="Y417" s="412">
        <v>83.4</v>
      </c>
      <c r="Z417" s="413">
        <v>176.65</v>
      </c>
      <c r="AA417" s="413">
        <v>462.6</v>
      </c>
      <c r="AB417" s="413">
        <v>586.95000000000005</v>
      </c>
      <c r="AC417" s="411">
        <v>262</v>
      </c>
      <c r="AD417" s="411">
        <v>332</v>
      </c>
    </row>
    <row r="418" spans="1:30" ht="13.5" customHeight="1" outlineLevel="1">
      <c r="A418" s="414" t="s">
        <v>1334</v>
      </c>
      <c r="B418" s="31" t="s">
        <v>1250</v>
      </c>
      <c r="C418" s="31">
        <v>75</v>
      </c>
      <c r="D418" s="31">
        <v>4</v>
      </c>
      <c r="E418" s="31" t="s">
        <v>356</v>
      </c>
      <c r="F418" s="53">
        <v>60</v>
      </c>
      <c r="G418" s="411">
        <v>1487</v>
      </c>
      <c r="H418" s="413">
        <v>61.6</v>
      </c>
      <c r="I418" s="413">
        <v>30.8</v>
      </c>
      <c r="J418" s="413">
        <v>93.8</v>
      </c>
      <c r="K418" s="413">
        <v>46.9</v>
      </c>
      <c r="L418" s="413">
        <v>128.44</v>
      </c>
      <c r="M418" s="413">
        <v>64.22</v>
      </c>
      <c r="N418" s="413">
        <v>156.4</v>
      </c>
      <c r="O418" s="413">
        <v>78.2</v>
      </c>
      <c r="P418" s="413">
        <v>1226</v>
      </c>
      <c r="Q418" s="413">
        <v>613</v>
      </c>
      <c r="R418" s="53" t="s">
        <v>213</v>
      </c>
      <c r="S418" s="53" t="s">
        <v>989</v>
      </c>
      <c r="T418" s="412">
        <v>93.8</v>
      </c>
      <c r="U418" s="412">
        <v>94.2</v>
      </c>
      <c r="V418" s="412">
        <v>94.2</v>
      </c>
      <c r="W418" s="412">
        <v>70.5</v>
      </c>
      <c r="X418" s="412">
        <v>77</v>
      </c>
      <c r="Y418" s="412">
        <v>84.2</v>
      </c>
      <c r="Z418" s="413">
        <v>213.15</v>
      </c>
      <c r="AA418" s="413">
        <v>542.85</v>
      </c>
      <c r="AB418" s="413">
        <v>699.95</v>
      </c>
      <c r="AC418" s="411">
        <v>261</v>
      </c>
      <c r="AD418" s="411">
        <v>161</v>
      </c>
    </row>
    <row r="419" spans="1:30" ht="13.5" customHeight="1" outlineLevel="1">
      <c r="A419" s="414" t="s">
        <v>1335</v>
      </c>
      <c r="B419" s="31" t="s">
        <v>1250</v>
      </c>
      <c r="C419" s="31">
        <v>40</v>
      </c>
      <c r="D419" s="31">
        <v>6</v>
      </c>
      <c r="E419" s="31" t="s">
        <v>354</v>
      </c>
      <c r="F419" s="53">
        <v>30</v>
      </c>
      <c r="G419" s="411">
        <v>990</v>
      </c>
      <c r="H419" s="413">
        <v>32.4</v>
      </c>
      <c r="I419" s="413">
        <v>16.2</v>
      </c>
      <c r="J419" s="413">
        <v>60</v>
      </c>
      <c r="K419" s="413">
        <v>30</v>
      </c>
      <c r="L419" s="413">
        <v>71</v>
      </c>
      <c r="M419" s="413">
        <v>35.5</v>
      </c>
      <c r="N419" s="413">
        <v>78.2</v>
      </c>
      <c r="O419" s="413">
        <v>39.1</v>
      </c>
      <c r="P419" s="413">
        <v>564</v>
      </c>
      <c r="Q419" s="413">
        <v>282</v>
      </c>
      <c r="R419" s="53" t="s">
        <v>222</v>
      </c>
      <c r="S419" s="53" t="s">
        <v>194</v>
      </c>
      <c r="T419" s="412">
        <v>91.808076514346453</v>
      </c>
      <c r="U419" s="412">
        <v>92.395961742826785</v>
      </c>
      <c r="V419" s="412">
        <v>92.2</v>
      </c>
      <c r="W419" s="412">
        <v>55.4</v>
      </c>
      <c r="X419" s="412">
        <v>68</v>
      </c>
      <c r="Y419" s="412">
        <v>83.5</v>
      </c>
      <c r="Z419" s="413">
        <v>215.8</v>
      </c>
      <c r="AA419" s="413">
        <v>584.81799999999998</v>
      </c>
      <c r="AB419" s="413">
        <v>599.92399999999998</v>
      </c>
      <c r="AC419" s="411">
        <v>271</v>
      </c>
      <c r="AD419" s="411">
        <v>278</v>
      </c>
    </row>
    <row r="420" spans="1:30" ht="13.5" customHeight="1" outlineLevel="1">
      <c r="A420" s="414" t="s">
        <v>1336</v>
      </c>
      <c r="B420" s="31" t="s">
        <v>1250</v>
      </c>
      <c r="C420" s="31">
        <v>50</v>
      </c>
      <c r="D420" s="31">
        <v>6</v>
      </c>
      <c r="E420" s="31" t="s">
        <v>356</v>
      </c>
      <c r="F420" s="53">
        <v>40</v>
      </c>
      <c r="G420" s="411">
        <v>989</v>
      </c>
      <c r="H420" s="413">
        <v>62</v>
      </c>
      <c r="I420" s="413">
        <v>31</v>
      </c>
      <c r="J420" s="413">
        <v>79.319999999999993</v>
      </c>
      <c r="K420" s="413">
        <v>39.659999999999997</v>
      </c>
      <c r="L420" s="413">
        <v>96.9</v>
      </c>
      <c r="M420" s="413">
        <v>48.45</v>
      </c>
      <c r="N420" s="413">
        <v>117.76</v>
      </c>
      <c r="O420" s="413">
        <v>58.88</v>
      </c>
      <c r="P420" s="413">
        <v>796</v>
      </c>
      <c r="Q420" s="413">
        <v>398</v>
      </c>
      <c r="R420" s="53" t="s">
        <v>213</v>
      </c>
      <c r="S420" s="53" t="s">
        <v>194</v>
      </c>
      <c r="T420" s="412">
        <v>92.9</v>
      </c>
      <c r="U420" s="412">
        <v>93.195546129374335</v>
      </c>
      <c r="V420" s="412">
        <v>92.9</v>
      </c>
      <c r="W420" s="412">
        <v>55.55</v>
      </c>
      <c r="X420" s="412">
        <v>68</v>
      </c>
      <c r="Y420" s="412">
        <v>74.8</v>
      </c>
      <c r="Z420" s="413">
        <v>288.60000000000002</v>
      </c>
      <c r="AA420" s="413">
        <v>620.49000000000012</v>
      </c>
      <c r="AB420" s="413">
        <v>712.8420000000001</v>
      </c>
      <c r="AC420" s="411">
        <v>215</v>
      </c>
      <c r="AD420" s="411">
        <v>247</v>
      </c>
    </row>
    <row r="421" spans="1:30" ht="13.5" customHeight="1" outlineLevel="1">
      <c r="A421" s="410" t="s">
        <v>1339</v>
      </c>
      <c r="B421" s="31" t="s">
        <v>1250</v>
      </c>
      <c r="C421" s="31">
        <v>100</v>
      </c>
      <c r="D421" s="31">
        <v>4</v>
      </c>
      <c r="E421" s="31" t="s">
        <v>360</v>
      </c>
      <c r="F421" s="53">
        <v>75</v>
      </c>
      <c r="G421" s="411">
        <v>1490</v>
      </c>
      <c r="H421" s="413">
        <v>72</v>
      </c>
      <c r="I421" s="413">
        <v>36</v>
      </c>
      <c r="J421" s="413">
        <v>111.6</v>
      </c>
      <c r="K421" s="413">
        <v>55.8</v>
      </c>
      <c r="L421" s="413">
        <v>147.30000000000001</v>
      </c>
      <c r="M421" s="413">
        <v>73.650000000000006</v>
      </c>
      <c r="N421" s="413">
        <v>192.6</v>
      </c>
      <c r="O421" s="413">
        <v>96.3</v>
      </c>
      <c r="P421" s="413">
        <v>1550</v>
      </c>
      <c r="Q421" s="413">
        <v>775</v>
      </c>
      <c r="R421" s="53" t="s">
        <v>213</v>
      </c>
      <c r="S421" s="53" t="s">
        <v>989</v>
      </c>
      <c r="T421" s="412">
        <v>94.7</v>
      </c>
      <c r="U421" s="412">
        <v>95</v>
      </c>
      <c r="V421" s="412">
        <v>94.6</v>
      </c>
      <c r="W421" s="412">
        <v>71.7</v>
      </c>
      <c r="X421" s="412">
        <v>81.2</v>
      </c>
      <c r="Y421" s="412">
        <v>84.5</v>
      </c>
      <c r="Z421" s="413">
        <v>260.04000000000002</v>
      </c>
      <c r="AA421" s="413">
        <v>809.53</v>
      </c>
      <c r="AB421" s="413">
        <v>878.58</v>
      </c>
      <c r="AC421" s="411">
        <v>247</v>
      </c>
      <c r="AD421" s="411">
        <v>332</v>
      </c>
    </row>
    <row r="422" spans="1:30" ht="13.5" customHeight="1" outlineLevel="1">
      <c r="A422" s="410" t="s">
        <v>1340</v>
      </c>
      <c r="B422" s="31" t="s">
        <v>1250</v>
      </c>
      <c r="C422" s="31">
        <v>60</v>
      </c>
      <c r="D422" s="31">
        <v>6</v>
      </c>
      <c r="E422" s="31" t="s">
        <v>363</v>
      </c>
      <c r="F422" s="53">
        <v>50</v>
      </c>
      <c r="G422" s="411">
        <v>990</v>
      </c>
      <c r="H422" s="413">
        <v>73.599999999999994</v>
      </c>
      <c r="I422" s="413">
        <v>36.799999999999997</v>
      </c>
      <c r="J422" s="413">
        <v>95.68</v>
      </c>
      <c r="K422" s="413">
        <v>47.84</v>
      </c>
      <c r="L422" s="413">
        <v>117.28</v>
      </c>
      <c r="M422" s="413">
        <v>58.64</v>
      </c>
      <c r="N422" s="413">
        <v>143</v>
      </c>
      <c r="O422" s="413">
        <v>71.5</v>
      </c>
      <c r="P422" s="413">
        <v>988.4</v>
      </c>
      <c r="Q422" s="413">
        <v>494.2</v>
      </c>
      <c r="R422" s="53" t="s">
        <v>213</v>
      </c>
      <c r="S422" s="53" t="s">
        <v>194</v>
      </c>
      <c r="T422" s="412">
        <v>92.852314136125656</v>
      </c>
      <c r="U422" s="412">
        <v>93.468460732984283</v>
      </c>
      <c r="V422" s="412">
        <v>93.4</v>
      </c>
      <c r="W422" s="412">
        <v>57.11</v>
      </c>
      <c r="X422" s="412">
        <v>69.400000000000006</v>
      </c>
      <c r="Y422" s="412">
        <v>76</v>
      </c>
      <c r="Z422" s="413">
        <v>359.8</v>
      </c>
      <c r="AA422" s="413">
        <v>1047.018</v>
      </c>
      <c r="AB422" s="413">
        <v>996.64600000000007</v>
      </c>
      <c r="AC422" s="411">
        <v>291</v>
      </c>
      <c r="AD422" s="411">
        <v>277</v>
      </c>
    </row>
    <row r="423" spans="1:30" ht="13.5" customHeight="1" outlineLevel="1">
      <c r="A423" s="410" t="s">
        <v>1341</v>
      </c>
      <c r="B423" s="31" t="s">
        <v>1250</v>
      </c>
      <c r="C423" s="31">
        <v>75</v>
      </c>
      <c r="D423" s="31">
        <v>6</v>
      </c>
      <c r="E423" s="31" t="s">
        <v>360</v>
      </c>
      <c r="F423" s="53">
        <v>60</v>
      </c>
      <c r="G423" s="411">
        <v>989</v>
      </c>
      <c r="H423" s="413">
        <v>89.8</v>
      </c>
      <c r="I423" s="413">
        <v>44.9</v>
      </c>
      <c r="J423" s="413">
        <v>115.6</v>
      </c>
      <c r="K423" s="413">
        <v>57.8</v>
      </c>
      <c r="L423" s="413">
        <v>141.19999999999999</v>
      </c>
      <c r="M423" s="413">
        <v>70.599999999999994</v>
      </c>
      <c r="N423" s="413">
        <v>171.66</v>
      </c>
      <c r="O423" s="413">
        <v>85.83</v>
      </c>
      <c r="P423" s="413">
        <v>1233</v>
      </c>
      <c r="Q423" s="413">
        <v>616.5</v>
      </c>
      <c r="R423" s="53" t="s">
        <v>213</v>
      </c>
      <c r="S423" s="53" t="s">
        <v>989</v>
      </c>
      <c r="T423" s="412">
        <v>92.891646501841137</v>
      </c>
      <c r="U423" s="412">
        <v>93.680284061020515</v>
      </c>
      <c r="V423" s="412">
        <v>93.7</v>
      </c>
      <c r="W423" s="412">
        <v>57.15</v>
      </c>
      <c r="X423" s="412">
        <v>70.599999999999994</v>
      </c>
      <c r="Y423" s="412">
        <v>76.349999999999994</v>
      </c>
      <c r="Z423" s="413">
        <v>432</v>
      </c>
      <c r="AA423" s="413">
        <v>1382.4</v>
      </c>
      <c r="AB423" s="413">
        <v>1360.8</v>
      </c>
      <c r="AC423" s="411">
        <v>320</v>
      </c>
      <c r="AD423" s="411">
        <v>315</v>
      </c>
    </row>
    <row r="424" spans="1:30" ht="13.5" customHeight="1" outlineLevel="1">
      <c r="A424" s="410" t="s">
        <v>1344</v>
      </c>
      <c r="B424" s="31" t="s">
        <v>1250</v>
      </c>
      <c r="C424" s="31">
        <v>100</v>
      </c>
      <c r="D424" s="31">
        <v>2</v>
      </c>
      <c r="E424" s="31" t="s">
        <v>375</v>
      </c>
      <c r="F424" s="53">
        <v>75</v>
      </c>
      <c r="G424" s="411">
        <v>2977.51</v>
      </c>
      <c r="H424" s="413">
        <v>45.04</v>
      </c>
      <c r="I424" s="413">
        <v>22.52</v>
      </c>
      <c r="J424" s="413">
        <v>96.13649370722014</v>
      </c>
      <c r="K424" s="413">
        <v>48.06824685361007</v>
      </c>
      <c r="L424" s="413">
        <v>134.82579686465004</v>
      </c>
      <c r="M424" s="413">
        <v>67.412898432325022</v>
      </c>
      <c r="N424" s="413">
        <v>176.47424817840584</v>
      </c>
      <c r="O424" s="413">
        <v>88.237124089202922</v>
      </c>
      <c r="P424" s="413">
        <v>1519.3</v>
      </c>
      <c r="Q424" s="413">
        <v>759.65</v>
      </c>
      <c r="R424" s="53" t="s">
        <v>213</v>
      </c>
      <c r="S424" s="53" t="s">
        <v>989</v>
      </c>
      <c r="T424" s="412">
        <v>93.918999999999997</v>
      </c>
      <c r="U424" s="412">
        <v>94.45</v>
      </c>
      <c r="V424" s="412">
        <v>94.3</v>
      </c>
      <c r="W424" s="412">
        <v>83.659000000000006</v>
      </c>
      <c r="X424" s="412">
        <v>88.99</v>
      </c>
      <c r="Y424" s="412">
        <v>90.792865687873828</v>
      </c>
      <c r="Z424" s="413">
        <v>129.98055126</v>
      </c>
      <c r="AA424" s="413">
        <v>249.69263897046</v>
      </c>
      <c r="AB424" s="413">
        <v>483.37167402568798</v>
      </c>
      <c r="AC424" s="411">
        <v>192.1</v>
      </c>
      <c r="AD424" s="411">
        <v>371.88</v>
      </c>
    </row>
    <row r="425" spans="1:30" ht="13.5" customHeight="1" outlineLevel="1">
      <c r="A425" s="414" t="s">
        <v>1345</v>
      </c>
      <c r="B425" s="31" t="s">
        <v>1250</v>
      </c>
      <c r="C425" s="31">
        <v>100</v>
      </c>
      <c r="D425" s="31">
        <v>4</v>
      </c>
      <c r="E425" s="31" t="s">
        <v>375</v>
      </c>
      <c r="F425" s="53">
        <v>75</v>
      </c>
      <c r="G425" s="411">
        <v>1490</v>
      </c>
      <c r="H425" s="413">
        <v>72</v>
      </c>
      <c r="I425" s="413">
        <v>36</v>
      </c>
      <c r="J425" s="413">
        <v>111.6</v>
      </c>
      <c r="K425" s="413">
        <v>55.8</v>
      </c>
      <c r="L425" s="413">
        <v>147.30000000000001</v>
      </c>
      <c r="M425" s="413">
        <v>73.650000000000006</v>
      </c>
      <c r="N425" s="413">
        <v>192.6</v>
      </c>
      <c r="O425" s="413">
        <v>96.3</v>
      </c>
      <c r="P425" s="413">
        <v>1550</v>
      </c>
      <c r="Q425" s="413">
        <v>775</v>
      </c>
      <c r="R425" s="53" t="s">
        <v>213</v>
      </c>
      <c r="S425" s="53" t="s">
        <v>989</v>
      </c>
      <c r="T425" s="412">
        <v>94.7</v>
      </c>
      <c r="U425" s="412">
        <v>95</v>
      </c>
      <c r="V425" s="412">
        <v>94.6</v>
      </c>
      <c r="W425" s="412">
        <v>71.7</v>
      </c>
      <c r="X425" s="412">
        <v>81.2</v>
      </c>
      <c r="Y425" s="412">
        <v>84.5</v>
      </c>
      <c r="Z425" s="413">
        <v>260.04000000000002</v>
      </c>
      <c r="AA425" s="413">
        <v>809.53</v>
      </c>
      <c r="AB425" s="413">
        <v>878.58</v>
      </c>
      <c r="AC425" s="411">
        <v>247</v>
      </c>
      <c r="AD425" s="411">
        <v>332</v>
      </c>
    </row>
    <row r="426" spans="1:30" ht="13.5" customHeight="1" outlineLevel="1">
      <c r="A426" s="414" t="s">
        <v>1346</v>
      </c>
      <c r="B426" s="31" t="s">
        <v>1250</v>
      </c>
      <c r="C426" s="31">
        <v>60</v>
      </c>
      <c r="D426" s="31">
        <v>6</v>
      </c>
      <c r="E426" s="31" t="s">
        <v>1347</v>
      </c>
      <c r="F426" s="53">
        <v>50</v>
      </c>
      <c r="G426" s="411">
        <v>990</v>
      </c>
      <c r="H426" s="413">
        <v>73.599999999999994</v>
      </c>
      <c r="I426" s="413">
        <v>36.799999999999997</v>
      </c>
      <c r="J426" s="413">
        <v>95.68</v>
      </c>
      <c r="K426" s="413">
        <v>47.84</v>
      </c>
      <c r="L426" s="413">
        <v>117.28</v>
      </c>
      <c r="M426" s="413">
        <v>58.64</v>
      </c>
      <c r="N426" s="413">
        <v>143</v>
      </c>
      <c r="O426" s="413">
        <v>71.5</v>
      </c>
      <c r="P426" s="413">
        <v>988.4</v>
      </c>
      <c r="Q426" s="413">
        <v>494.2</v>
      </c>
      <c r="R426" s="53" t="s">
        <v>213</v>
      </c>
      <c r="S426" s="53" t="s">
        <v>194</v>
      </c>
      <c r="T426" s="412">
        <v>92.852314136125656</v>
      </c>
      <c r="U426" s="412">
        <v>93.468460732984283</v>
      </c>
      <c r="V426" s="412">
        <v>93.4</v>
      </c>
      <c r="W426" s="412">
        <v>57.11</v>
      </c>
      <c r="X426" s="412">
        <v>69.400000000000006</v>
      </c>
      <c r="Y426" s="412">
        <v>76</v>
      </c>
      <c r="Z426" s="413">
        <v>359.8</v>
      </c>
      <c r="AA426" s="413">
        <v>1047.018</v>
      </c>
      <c r="AB426" s="413">
        <v>996.64600000000007</v>
      </c>
      <c r="AC426" s="411">
        <v>291</v>
      </c>
      <c r="AD426" s="411">
        <v>277</v>
      </c>
    </row>
    <row r="427" spans="1:30" ht="13.5" customHeight="1" outlineLevel="1">
      <c r="A427" s="414" t="s">
        <v>1348</v>
      </c>
      <c r="B427" s="31" t="s">
        <v>1250</v>
      </c>
      <c r="C427" s="31">
        <v>75</v>
      </c>
      <c r="D427" s="31">
        <v>6</v>
      </c>
      <c r="E427" s="31" t="s">
        <v>375</v>
      </c>
      <c r="F427" s="53">
        <v>60</v>
      </c>
      <c r="G427" s="411">
        <v>989</v>
      </c>
      <c r="H427" s="413">
        <v>89.8</v>
      </c>
      <c r="I427" s="413">
        <v>44.9</v>
      </c>
      <c r="J427" s="413">
        <v>115.6</v>
      </c>
      <c r="K427" s="413">
        <v>57.8</v>
      </c>
      <c r="L427" s="413">
        <v>141.19999999999999</v>
      </c>
      <c r="M427" s="413">
        <v>70.599999999999994</v>
      </c>
      <c r="N427" s="413">
        <v>171.66</v>
      </c>
      <c r="O427" s="413">
        <v>85.83</v>
      </c>
      <c r="P427" s="413">
        <v>1233</v>
      </c>
      <c r="Q427" s="413">
        <v>616.5</v>
      </c>
      <c r="R427" s="53" t="s">
        <v>213</v>
      </c>
      <c r="S427" s="53" t="s">
        <v>989</v>
      </c>
      <c r="T427" s="412">
        <v>92.891646501841137</v>
      </c>
      <c r="U427" s="412">
        <v>93.680284061020515</v>
      </c>
      <c r="V427" s="412">
        <v>93.7</v>
      </c>
      <c r="W427" s="412">
        <v>57.15</v>
      </c>
      <c r="X427" s="412">
        <v>70.599999999999994</v>
      </c>
      <c r="Y427" s="412">
        <v>76.349999999999994</v>
      </c>
      <c r="Z427" s="413">
        <v>432</v>
      </c>
      <c r="AA427" s="413">
        <v>1382.4</v>
      </c>
      <c r="AB427" s="413">
        <v>1360.8</v>
      </c>
      <c r="AC427" s="411">
        <v>320</v>
      </c>
      <c r="AD427" s="411">
        <v>315</v>
      </c>
    </row>
    <row r="428" spans="1:30" ht="13.5" customHeight="1" outlineLevel="1">
      <c r="A428" s="410" t="s">
        <v>1351</v>
      </c>
      <c r="B428" s="31" t="s">
        <v>1250</v>
      </c>
      <c r="C428" s="31">
        <v>125</v>
      </c>
      <c r="D428" s="31">
        <v>4</v>
      </c>
      <c r="E428" s="31" t="s">
        <v>378</v>
      </c>
      <c r="F428" s="53">
        <v>100</v>
      </c>
      <c r="G428" s="411">
        <v>1491</v>
      </c>
      <c r="H428" s="413"/>
      <c r="I428" s="413">
        <v>58.3</v>
      </c>
      <c r="J428" s="413"/>
      <c r="K428" s="413">
        <v>82.7</v>
      </c>
      <c r="L428" s="413"/>
      <c r="M428" s="413">
        <v>105.7</v>
      </c>
      <c r="N428" s="413"/>
      <c r="O428" s="413">
        <v>132.1</v>
      </c>
      <c r="P428" s="413"/>
      <c r="Q428" s="413">
        <v>1005</v>
      </c>
      <c r="R428" s="53" t="s">
        <v>213</v>
      </c>
      <c r="S428" s="53" t="s">
        <v>989</v>
      </c>
      <c r="T428" s="412">
        <v>94.290750725839899</v>
      </c>
      <c r="U428" s="412">
        <v>94.940895893819985</v>
      </c>
      <c r="V428" s="412">
        <v>95</v>
      </c>
      <c r="W428" s="412">
        <v>65.5</v>
      </c>
      <c r="X428" s="412">
        <v>76.38</v>
      </c>
      <c r="Y428" s="412">
        <v>81.459999999999994</v>
      </c>
      <c r="Z428" s="413">
        <v>352.4</v>
      </c>
      <c r="AA428" s="413">
        <v>799.94799999999987</v>
      </c>
      <c r="AB428" s="413">
        <v>1191.1120000000001</v>
      </c>
      <c r="AC428" s="411">
        <v>227</v>
      </c>
      <c r="AD428" s="411">
        <v>338</v>
      </c>
    </row>
    <row r="429" spans="1:30" ht="13.5" customHeight="1" outlineLevel="1">
      <c r="A429" s="410" t="s">
        <v>1352</v>
      </c>
      <c r="B429" s="31" t="s">
        <v>1250</v>
      </c>
      <c r="C429" s="31">
        <v>150</v>
      </c>
      <c r="D429" s="31">
        <v>4</v>
      </c>
      <c r="E429" s="31" t="s">
        <v>383</v>
      </c>
      <c r="F429" s="53">
        <v>125</v>
      </c>
      <c r="G429" s="411">
        <v>1489</v>
      </c>
      <c r="H429" s="413"/>
      <c r="I429" s="413">
        <v>60.6</v>
      </c>
      <c r="J429" s="413"/>
      <c r="K429" s="413">
        <v>95.29</v>
      </c>
      <c r="L429" s="413"/>
      <c r="M429" s="413">
        <v>125.8</v>
      </c>
      <c r="N429" s="413"/>
      <c r="O429" s="413">
        <v>160.1</v>
      </c>
      <c r="P429" s="413"/>
      <c r="Q429" s="413">
        <v>1150</v>
      </c>
      <c r="R429" s="53" t="s">
        <v>222</v>
      </c>
      <c r="S429" s="53" t="s">
        <v>989</v>
      </c>
      <c r="T429" s="412">
        <v>94.645766590389016</v>
      </c>
      <c r="U429" s="412">
        <v>95.3</v>
      </c>
      <c r="V429" s="412">
        <v>95.3</v>
      </c>
      <c r="W429" s="412">
        <v>71.3</v>
      </c>
      <c r="X429" s="412">
        <v>80.459999999999994</v>
      </c>
      <c r="Y429" s="412">
        <v>84.26</v>
      </c>
      <c r="Z429" s="413">
        <v>441.16</v>
      </c>
      <c r="AA429" s="413">
        <v>908.78960000000006</v>
      </c>
      <c r="AB429" s="413">
        <v>1274.9524000000001</v>
      </c>
      <c r="AC429" s="411">
        <v>206</v>
      </c>
      <c r="AD429" s="411">
        <v>289</v>
      </c>
    </row>
    <row r="430" spans="1:30" ht="13.5" customHeight="1" outlineLevel="1">
      <c r="A430" s="410" t="s">
        <v>1353</v>
      </c>
      <c r="B430" s="31" t="s">
        <v>1250</v>
      </c>
      <c r="C430" s="31">
        <v>200</v>
      </c>
      <c r="D430" s="31">
        <v>4</v>
      </c>
      <c r="E430" s="31" t="s">
        <v>388</v>
      </c>
      <c r="F430" s="53">
        <v>150</v>
      </c>
      <c r="G430" s="411">
        <v>1491</v>
      </c>
      <c r="H430" s="413"/>
      <c r="I430" s="413">
        <v>93.15</v>
      </c>
      <c r="J430" s="413"/>
      <c r="K430" s="413">
        <v>127.97</v>
      </c>
      <c r="L430" s="413"/>
      <c r="M430" s="413">
        <v>161.1</v>
      </c>
      <c r="N430" s="413"/>
      <c r="O430" s="413">
        <v>199.4</v>
      </c>
      <c r="P430" s="413"/>
      <c r="Q430" s="413">
        <v>1697</v>
      </c>
      <c r="R430" s="53" t="s">
        <v>210</v>
      </c>
      <c r="S430" s="53" t="s">
        <v>989</v>
      </c>
      <c r="T430" s="412">
        <v>94.88718691782239</v>
      </c>
      <c r="U430" s="412">
        <v>95.480231836058778</v>
      </c>
      <c r="V430" s="412">
        <v>95.5</v>
      </c>
      <c r="W430" s="412">
        <v>63.35</v>
      </c>
      <c r="X430" s="412">
        <v>75</v>
      </c>
      <c r="Y430" s="412">
        <v>80.8</v>
      </c>
      <c r="Z430" s="413">
        <v>528.5</v>
      </c>
      <c r="AA430" s="413">
        <v>1622.4949999999999</v>
      </c>
      <c r="AB430" s="413">
        <v>2034.7249999999999</v>
      </c>
      <c r="AC430" s="411">
        <v>307</v>
      </c>
      <c r="AD430" s="411">
        <v>385</v>
      </c>
    </row>
    <row r="431" spans="1:30" ht="13.5" customHeight="1" outlineLevel="1">
      <c r="A431" s="410" t="s">
        <v>1354</v>
      </c>
      <c r="B431" s="31" t="s">
        <v>1250</v>
      </c>
      <c r="C431" s="31">
        <v>250</v>
      </c>
      <c r="D431" s="31">
        <v>4</v>
      </c>
      <c r="E431" s="31" t="s">
        <v>400</v>
      </c>
      <c r="F431" s="53">
        <v>200</v>
      </c>
      <c r="G431" s="411">
        <v>1495</v>
      </c>
      <c r="H431" s="413"/>
      <c r="I431" s="413">
        <v>97.3</v>
      </c>
      <c r="J431" s="413"/>
      <c r="K431" s="413">
        <v>130.65</v>
      </c>
      <c r="L431" s="413"/>
      <c r="M431" s="413">
        <v>162.71</v>
      </c>
      <c r="N431" s="413"/>
      <c r="O431" s="413">
        <v>210.2</v>
      </c>
      <c r="P431" s="413"/>
      <c r="Q431" s="413">
        <v>2214</v>
      </c>
      <c r="R431" s="53" t="s">
        <v>213</v>
      </c>
      <c r="S431" s="53" t="s">
        <v>989</v>
      </c>
      <c r="T431" s="412">
        <v>94.700558312655076</v>
      </c>
      <c r="U431" s="412">
        <v>95.621712158808933</v>
      </c>
      <c r="V431" s="412">
        <v>95.8</v>
      </c>
      <c r="W431" s="412">
        <v>62.31</v>
      </c>
      <c r="X431" s="412">
        <v>74.319999999999993</v>
      </c>
      <c r="Y431" s="412">
        <v>76.56</v>
      </c>
      <c r="Z431" s="413">
        <v>527.26</v>
      </c>
      <c r="AA431" s="413">
        <v>901.61459999999988</v>
      </c>
      <c r="AB431" s="413">
        <v>1297.0595999999998</v>
      </c>
      <c r="AC431" s="411">
        <v>171</v>
      </c>
      <c r="AD431" s="411">
        <v>246</v>
      </c>
    </row>
    <row r="432" spans="1:30" ht="13.5" customHeight="1" outlineLevel="1">
      <c r="A432" s="410" t="s">
        <v>1356</v>
      </c>
      <c r="B432" s="31" t="s">
        <v>1250</v>
      </c>
      <c r="C432" s="31">
        <v>100</v>
      </c>
      <c r="D432" s="31">
        <v>6</v>
      </c>
      <c r="E432" s="31" t="s">
        <v>378</v>
      </c>
      <c r="F432" s="53">
        <v>75</v>
      </c>
      <c r="G432" s="411">
        <v>993</v>
      </c>
      <c r="H432" s="413"/>
      <c r="I432" s="413">
        <v>51.12</v>
      </c>
      <c r="J432" s="413"/>
      <c r="K432" s="413">
        <v>62.53447856559383</v>
      </c>
      <c r="L432" s="413"/>
      <c r="M432" s="413">
        <v>81.353690230316616</v>
      </c>
      <c r="N432" s="413"/>
      <c r="O432" s="413">
        <v>102.52284830408033</v>
      </c>
      <c r="P432" s="413"/>
      <c r="Q432" s="413">
        <v>884.45254235580001</v>
      </c>
      <c r="R432" s="53" t="s">
        <v>213</v>
      </c>
      <c r="S432" s="53" t="s">
        <v>194</v>
      </c>
      <c r="T432" s="412">
        <v>92.983941517575246</v>
      </c>
      <c r="U432" s="412">
        <v>93.934171279730592</v>
      </c>
      <c r="V432" s="412">
        <v>94.1</v>
      </c>
      <c r="W432" s="412">
        <v>66.361529654224867</v>
      </c>
      <c r="X432" s="412">
        <v>75.739317609342791</v>
      </c>
      <c r="Y432" s="412">
        <v>80.022532631096851</v>
      </c>
      <c r="Z432" s="413">
        <v>396.58798346407383</v>
      </c>
      <c r="AA432" s="413">
        <v>993.38603979231266</v>
      </c>
      <c r="AB432" s="413">
        <v>1503.5512714716685</v>
      </c>
      <c r="AC432" s="411">
        <v>250.48314150000002</v>
      </c>
      <c r="AD432" s="411">
        <v>379.12174199999998</v>
      </c>
    </row>
    <row r="433" spans="1:30" ht="13.5" customHeight="1" outlineLevel="1">
      <c r="A433" s="410" t="s">
        <v>1357</v>
      </c>
      <c r="B433" s="31" t="s">
        <v>1250</v>
      </c>
      <c r="C433" s="31">
        <v>125</v>
      </c>
      <c r="D433" s="31">
        <v>6</v>
      </c>
      <c r="E433" s="31" t="s">
        <v>383</v>
      </c>
      <c r="F433" s="53">
        <v>100</v>
      </c>
      <c r="G433" s="411">
        <v>992</v>
      </c>
      <c r="H433" s="413"/>
      <c r="I433" s="413">
        <v>52.28</v>
      </c>
      <c r="J433" s="413"/>
      <c r="K433" s="413">
        <v>76.53431061806657</v>
      </c>
      <c r="L433" s="413"/>
      <c r="M433" s="413">
        <v>101.80007923930269</v>
      </c>
      <c r="N433" s="413"/>
      <c r="O433" s="413">
        <v>129.96</v>
      </c>
      <c r="P433" s="413"/>
      <c r="Q433" s="413">
        <v>995.08</v>
      </c>
      <c r="R433" s="53" t="s">
        <v>222</v>
      </c>
      <c r="S433" s="53" t="s">
        <v>194</v>
      </c>
      <c r="T433" s="412">
        <v>94.542504593639578</v>
      </c>
      <c r="U433" s="412">
        <v>94.827507985865722</v>
      </c>
      <c r="V433" s="412">
        <v>94.6</v>
      </c>
      <c r="W433" s="412">
        <v>70.472865123703116</v>
      </c>
      <c r="X433" s="412">
        <v>79.239824421388676</v>
      </c>
      <c r="Y433" s="412">
        <v>82.97</v>
      </c>
      <c r="Z433" s="413">
        <v>529.60639409999999</v>
      </c>
      <c r="AA433" s="413">
        <v>1285.6195216777501</v>
      </c>
      <c r="AB433" s="413">
        <v>1569.0648638000698</v>
      </c>
      <c r="AC433" s="411">
        <v>242.75</v>
      </c>
      <c r="AD433" s="411">
        <v>296.27</v>
      </c>
    </row>
    <row r="434" spans="1:30" ht="13.5" customHeight="1" outlineLevel="1">
      <c r="A434" s="410" t="s">
        <v>1358</v>
      </c>
      <c r="B434" s="31" t="s">
        <v>1250</v>
      </c>
      <c r="C434" s="31">
        <v>150</v>
      </c>
      <c r="D434" s="31">
        <v>6</v>
      </c>
      <c r="E434" s="31" t="s">
        <v>388</v>
      </c>
      <c r="F434" s="53">
        <v>125</v>
      </c>
      <c r="G434" s="411">
        <v>995</v>
      </c>
      <c r="H434" s="413"/>
      <c r="I434" s="413">
        <v>74.349999999999994</v>
      </c>
      <c r="J434" s="413"/>
      <c r="K434" s="413">
        <v>91.350547748265228</v>
      </c>
      <c r="L434" s="413"/>
      <c r="M434" s="413">
        <v>113.27676245865273</v>
      </c>
      <c r="N434" s="413"/>
      <c r="O434" s="413">
        <v>138.52000000000001</v>
      </c>
      <c r="P434" s="413"/>
      <c r="Q434" s="413">
        <v>1358.16</v>
      </c>
      <c r="R434" s="53" t="s">
        <v>213</v>
      </c>
      <c r="S434" s="53" t="s">
        <v>194</v>
      </c>
      <c r="T434" s="412">
        <v>93.670749145139553</v>
      </c>
      <c r="U434" s="412">
        <v>94.615625883390408</v>
      </c>
      <c r="V434" s="412">
        <v>94.9</v>
      </c>
      <c r="W434" s="412">
        <v>59.54512434933487</v>
      </c>
      <c r="X434" s="412">
        <v>71.306651243493349</v>
      </c>
      <c r="Y434" s="412">
        <v>74.247032967032951</v>
      </c>
      <c r="Z434" s="413">
        <v>527.99850894000008</v>
      </c>
      <c r="AA434" s="413">
        <v>1838.7548073835503</v>
      </c>
      <c r="AB434" s="413">
        <v>2358.9917382421322</v>
      </c>
      <c r="AC434" s="411">
        <v>348.25</v>
      </c>
      <c r="AD434" s="411">
        <v>446.78</v>
      </c>
    </row>
    <row r="435" spans="1:30" ht="13.5" customHeight="1" outlineLevel="1">
      <c r="A435" s="410" t="s">
        <v>1359</v>
      </c>
      <c r="B435" s="31" t="s">
        <v>1250</v>
      </c>
      <c r="C435" s="31">
        <v>200</v>
      </c>
      <c r="D435" s="31">
        <v>6</v>
      </c>
      <c r="E435" s="31" t="s">
        <v>400</v>
      </c>
      <c r="F435" s="53">
        <v>150</v>
      </c>
      <c r="G435" s="411">
        <v>992</v>
      </c>
      <c r="H435" s="413"/>
      <c r="I435" s="413">
        <v>106</v>
      </c>
      <c r="J435" s="413"/>
      <c r="K435" s="413">
        <v>138.9</v>
      </c>
      <c r="L435" s="413"/>
      <c r="M435" s="413">
        <v>170.7</v>
      </c>
      <c r="N435" s="413"/>
      <c r="O435" s="413">
        <v>208.6</v>
      </c>
      <c r="P435" s="413"/>
      <c r="Q435" s="413">
        <v>1528</v>
      </c>
      <c r="R435" s="53" t="s">
        <v>213</v>
      </c>
      <c r="S435" s="53" t="s">
        <v>194</v>
      </c>
      <c r="T435" s="412">
        <v>94.8</v>
      </c>
      <c r="U435" s="412">
        <v>95.3</v>
      </c>
      <c r="V435" s="412">
        <v>95.2</v>
      </c>
      <c r="W435" s="412">
        <v>58.8</v>
      </c>
      <c r="X435" s="412">
        <v>71.3</v>
      </c>
      <c r="Y435" s="412">
        <v>77.900000000000006</v>
      </c>
      <c r="Z435" s="413">
        <v>794.1</v>
      </c>
      <c r="AA435" s="413">
        <v>1126.0999999999999</v>
      </c>
      <c r="AB435" s="413">
        <v>692</v>
      </c>
      <c r="AC435" s="411">
        <v>241</v>
      </c>
      <c r="AD435" s="411">
        <v>371</v>
      </c>
    </row>
    <row r="436" spans="1:30" ht="13.5" customHeight="1" outlineLevel="1">
      <c r="A436" s="410" t="s">
        <v>1360</v>
      </c>
      <c r="B436" s="31" t="s">
        <v>1250</v>
      </c>
      <c r="C436" s="31">
        <v>250</v>
      </c>
      <c r="D436" s="31">
        <v>6</v>
      </c>
      <c r="E436" s="31" t="s">
        <v>400</v>
      </c>
      <c r="F436" s="53">
        <v>200</v>
      </c>
      <c r="G436" s="411">
        <v>990</v>
      </c>
      <c r="H436" s="413"/>
      <c r="I436" s="413">
        <v>108</v>
      </c>
      <c r="J436" s="413"/>
      <c r="K436" s="413">
        <v>159.4</v>
      </c>
      <c r="L436" s="413"/>
      <c r="M436" s="413">
        <v>207.8</v>
      </c>
      <c r="N436" s="413"/>
      <c r="O436" s="413">
        <v>262.8</v>
      </c>
      <c r="P436" s="413"/>
      <c r="Q436" s="413">
        <v>1799</v>
      </c>
      <c r="R436" s="53" t="s">
        <v>222</v>
      </c>
      <c r="S436" s="53" t="s">
        <v>194</v>
      </c>
      <c r="T436" s="412">
        <v>95.6</v>
      </c>
      <c r="U436" s="412">
        <v>95.8</v>
      </c>
      <c r="V436" s="412">
        <v>95.5</v>
      </c>
      <c r="W436" s="412">
        <v>68</v>
      </c>
      <c r="X436" s="412">
        <v>78</v>
      </c>
      <c r="Y436" s="412">
        <v>82.6</v>
      </c>
      <c r="Z436" s="413">
        <v>1060.5</v>
      </c>
      <c r="AA436" s="413">
        <v>1600</v>
      </c>
      <c r="AB436" s="413">
        <v>2365.8000000000002</v>
      </c>
      <c r="AC436" s="411">
        <v>151</v>
      </c>
      <c r="AD436" s="411">
        <v>223</v>
      </c>
    </row>
    <row r="437" spans="1:30" ht="13.5" customHeight="1" outlineLevel="1">
      <c r="A437" s="410" t="s">
        <v>1367</v>
      </c>
      <c r="B437" s="31" t="s">
        <v>1250</v>
      </c>
      <c r="C437" s="31">
        <v>125</v>
      </c>
      <c r="D437" s="31">
        <v>2</v>
      </c>
      <c r="E437" s="31" t="s">
        <v>409</v>
      </c>
      <c r="F437" s="53">
        <v>100</v>
      </c>
      <c r="G437" s="411">
        <v>2980</v>
      </c>
      <c r="H437" s="413"/>
      <c r="I437" s="413">
        <v>37.369999999999997</v>
      </c>
      <c r="J437" s="413"/>
      <c r="K437" s="413">
        <v>68.61</v>
      </c>
      <c r="L437" s="413"/>
      <c r="M437" s="413">
        <v>94.18</v>
      </c>
      <c r="N437" s="413"/>
      <c r="O437" s="413">
        <v>122.26</v>
      </c>
      <c r="P437" s="413"/>
      <c r="Q437" s="413">
        <v>952</v>
      </c>
      <c r="R437" s="53" t="s">
        <v>222</v>
      </c>
      <c r="S437" s="53" t="s">
        <v>989</v>
      </c>
      <c r="T437" s="412">
        <v>94.275867097177368</v>
      </c>
      <c r="U437" s="412">
        <v>94.798635558795951</v>
      </c>
      <c r="V437" s="412">
        <v>94.7</v>
      </c>
      <c r="W437" s="412">
        <v>79.13</v>
      </c>
      <c r="X437" s="412">
        <v>85.98</v>
      </c>
      <c r="Y437" s="412">
        <v>88.41</v>
      </c>
      <c r="Z437" s="413">
        <v>176.27731800000001</v>
      </c>
      <c r="AA437" s="413">
        <v>373.94393400000001</v>
      </c>
      <c r="AB437" s="413">
        <v>713.22245400000008</v>
      </c>
      <c r="AC437" s="411">
        <v>212.13389121338912</v>
      </c>
      <c r="AD437" s="411">
        <v>404.6025104602511</v>
      </c>
    </row>
    <row r="438" spans="1:30" ht="13.5" customHeight="1" outlineLevel="1">
      <c r="A438" s="410" t="s">
        <v>1368</v>
      </c>
      <c r="B438" s="31" t="s">
        <v>1250</v>
      </c>
      <c r="C438" s="31">
        <v>150</v>
      </c>
      <c r="D438" s="31">
        <v>2</v>
      </c>
      <c r="E438" s="31" t="s">
        <v>411</v>
      </c>
      <c r="F438" s="53">
        <v>125</v>
      </c>
      <c r="G438" s="411">
        <v>2985</v>
      </c>
      <c r="H438" s="413"/>
      <c r="I438" s="413">
        <v>45.34</v>
      </c>
      <c r="J438" s="413"/>
      <c r="K438" s="413">
        <v>85.77</v>
      </c>
      <c r="L438" s="413"/>
      <c r="M438" s="413">
        <v>118.38</v>
      </c>
      <c r="N438" s="413"/>
      <c r="O438" s="413">
        <v>154.28</v>
      </c>
      <c r="P438" s="413"/>
      <c r="Q438" s="413">
        <v>1108.8</v>
      </c>
      <c r="R438" s="53" t="s">
        <v>222</v>
      </c>
      <c r="S438" s="53" t="s">
        <v>989</v>
      </c>
      <c r="T438" s="412">
        <v>94.285937989351694</v>
      </c>
      <c r="U438" s="412">
        <v>94.99008247207432</v>
      </c>
      <c r="V438" s="412">
        <v>95</v>
      </c>
      <c r="W438" s="412">
        <v>79.5</v>
      </c>
      <c r="X438" s="412">
        <v>85.8</v>
      </c>
      <c r="Y438" s="412">
        <v>87.8</v>
      </c>
      <c r="Z438" s="413">
        <v>220.00736898000002</v>
      </c>
      <c r="AA438" s="413">
        <v>403.446414</v>
      </c>
      <c r="AB438" s="413">
        <v>835.65774600000009</v>
      </c>
      <c r="AC438" s="411">
        <v>183.37859130376478</v>
      </c>
      <c r="AD438" s="411">
        <v>379.83170739884002</v>
      </c>
    </row>
    <row r="439" spans="1:30" ht="13.5" customHeight="1" outlineLevel="1">
      <c r="A439" s="410" t="s">
        <v>1369</v>
      </c>
      <c r="B439" s="31" t="s">
        <v>1250</v>
      </c>
      <c r="C439" s="31">
        <v>200</v>
      </c>
      <c r="D439" s="31">
        <v>2</v>
      </c>
      <c r="E439" s="31" t="s">
        <v>413</v>
      </c>
      <c r="F439" s="53">
        <v>150</v>
      </c>
      <c r="G439" s="411">
        <v>2983</v>
      </c>
      <c r="H439" s="413"/>
      <c r="I439" s="413">
        <v>48</v>
      </c>
      <c r="J439" s="413"/>
      <c r="K439" s="413">
        <v>98.05</v>
      </c>
      <c r="L439" s="413"/>
      <c r="M439" s="413">
        <v>136.96</v>
      </c>
      <c r="N439" s="413"/>
      <c r="O439" s="413">
        <v>179</v>
      </c>
      <c r="P439" s="413"/>
      <c r="Q439" s="413">
        <v>1564</v>
      </c>
      <c r="R439" s="53" t="s">
        <v>213</v>
      </c>
      <c r="S439" s="53" t="s">
        <v>989</v>
      </c>
      <c r="T439" s="412">
        <v>95.002796478508557</v>
      </c>
      <c r="U439" s="412">
        <v>95.347902641118594</v>
      </c>
      <c r="V439" s="412">
        <v>95.2</v>
      </c>
      <c r="W439" s="412">
        <v>82.4</v>
      </c>
      <c r="X439" s="412">
        <v>88.15</v>
      </c>
      <c r="Y439" s="412">
        <v>90.05</v>
      </c>
      <c r="Z439" s="413">
        <v>264.14307905999999</v>
      </c>
      <c r="AA439" s="413">
        <v>759.68886000000009</v>
      </c>
      <c r="AB439" s="413">
        <v>1143.958662</v>
      </c>
      <c r="AC439" s="411">
        <v>287.60505961522358</v>
      </c>
      <c r="AD439" s="411">
        <v>433.08295870214732</v>
      </c>
    </row>
    <row r="440" spans="1:30" ht="13.5" customHeight="1" outlineLevel="1">
      <c r="A440" s="410" t="s">
        <v>1370</v>
      </c>
      <c r="B440" s="31" t="s">
        <v>1250</v>
      </c>
      <c r="C440" s="31">
        <v>250</v>
      </c>
      <c r="D440" s="31">
        <v>2</v>
      </c>
      <c r="E440" s="31" t="s">
        <v>421</v>
      </c>
      <c r="F440" s="53">
        <v>200</v>
      </c>
      <c r="G440" s="411">
        <v>2978</v>
      </c>
      <c r="H440" s="413"/>
      <c r="I440" s="413">
        <v>58.84</v>
      </c>
      <c r="J440" s="413"/>
      <c r="K440" s="413">
        <v>127.94</v>
      </c>
      <c r="L440" s="413"/>
      <c r="M440" s="413">
        <v>179.6</v>
      </c>
      <c r="N440" s="413"/>
      <c r="O440" s="413">
        <v>234.7</v>
      </c>
      <c r="P440" s="413"/>
      <c r="Q440" s="413">
        <v>1860</v>
      </c>
      <c r="R440" s="53" t="s">
        <v>222</v>
      </c>
      <c r="S440" s="53" t="s">
        <v>989</v>
      </c>
      <c r="T440" s="412">
        <v>94.86333333333333</v>
      </c>
      <c r="U440" s="412">
        <v>95.490052083333339</v>
      </c>
      <c r="V440" s="412">
        <v>95.5</v>
      </c>
      <c r="W440" s="412">
        <v>85.06</v>
      </c>
      <c r="X440" s="412">
        <v>90.29</v>
      </c>
      <c r="Y440" s="412">
        <v>92.12</v>
      </c>
      <c r="Z440" s="413">
        <v>352.75377774000003</v>
      </c>
      <c r="AA440" s="413">
        <v>362.88050400000003</v>
      </c>
      <c r="AB440" s="413">
        <v>1332.7745340000001</v>
      </c>
      <c r="AC440" s="411">
        <v>102.87076337633553</v>
      </c>
      <c r="AD440" s="411">
        <v>377.82005979885832</v>
      </c>
    </row>
    <row r="441" spans="1:30" ht="13.5" customHeight="1" outlineLevel="1">
      <c r="A441" s="410" t="s">
        <v>1372</v>
      </c>
      <c r="B441" s="31" t="s">
        <v>1250</v>
      </c>
      <c r="C441" s="31">
        <v>125</v>
      </c>
      <c r="D441" s="31">
        <v>4</v>
      </c>
      <c r="E441" s="31" t="s">
        <v>409</v>
      </c>
      <c r="F441" s="53">
        <v>100</v>
      </c>
      <c r="G441" s="411">
        <v>1491</v>
      </c>
      <c r="H441" s="413"/>
      <c r="I441" s="413">
        <v>58.3</v>
      </c>
      <c r="J441" s="413"/>
      <c r="K441" s="413">
        <v>82.7</v>
      </c>
      <c r="L441" s="413"/>
      <c r="M441" s="413">
        <v>105.7</v>
      </c>
      <c r="N441" s="413"/>
      <c r="O441" s="413">
        <v>132.1</v>
      </c>
      <c r="P441" s="413"/>
      <c r="Q441" s="413">
        <v>1005</v>
      </c>
      <c r="R441" s="53" t="s">
        <v>213</v>
      </c>
      <c r="S441" s="53" t="s">
        <v>989</v>
      </c>
      <c r="T441" s="412">
        <v>94.290750725839899</v>
      </c>
      <c r="U441" s="412">
        <v>94.940895893819985</v>
      </c>
      <c r="V441" s="412">
        <v>95</v>
      </c>
      <c r="W441" s="412">
        <v>65.5</v>
      </c>
      <c r="X441" s="412">
        <v>76.38</v>
      </c>
      <c r="Y441" s="412">
        <v>81.459999999999994</v>
      </c>
      <c r="Z441" s="413">
        <v>352.4</v>
      </c>
      <c r="AA441" s="413">
        <v>799.94799999999987</v>
      </c>
      <c r="AB441" s="413">
        <v>1191.1120000000001</v>
      </c>
      <c r="AC441" s="411">
        <v>227</v>
      </c>
      <c r="AD441" s="411">
        <v>338</v>
      </c>
    </row>
    <row r="442" spans="1:30" ht="13.5" customHeight="1" outlineLevel="1">
      <c r="A442" s="410" t="s">
        <v>1373</v>
      </c>
      <c r="B442" s="31" t="s">
        <v>1250</v>
      </c>
      <c r="C442" s="31">
        <v>150</v>
      </c>
      <c r="D442" s="31">
        <v>4</v>
      </c>
      <c r="E442" s="31" t="s">
        <v>411</v>
      </c>
      <c r="F442" s="53">
        <v>125</v>
      </c>
      <c r="G442" s="411">
        <v>1489</v>
      </c>
      <c r="H442" s="413"/>
      <c r="I442" s="413">
        <v>60.6</v>
      </c>
      <c r="J442" s="413"/>
      <c r="K442" s="413">
        <v>95.29</v>
      </c>
      <c r="L442" s="413"/>
      <c r="M442" s="413">
        <v>125.8</v>
      </c>
      <c r="N442" s="413"/>
      <c r="O442" s="413">
        <v>160.1</v>
      </c>
      <c r="P442" s="413"/>
      <c r="Q442" s="413">
        <v>1150</v>
      </c>
      <c r="R442" s="53" t="s">
        <v>222</v>
      </c>
      <c r="S442" s="53" t="s">
        <v>989</v>
      </c>
      <c r="T442" s="412">
        <v>94.645766590389016</v>
      </c>
      <c r="U442" s="412">
        <v>95.3</v>
      </c>
      <c r="V442" s="412">
        <v>95.3</v>
      </c>
      <c r="W442" s="412">
        <v>71.3</v>
      </c>
      <c r="X442" s="412">
        <v>80.459999999999994</v>
      </c>
      <c r="Y442" s="412">
        <v>84.26</v>
      </c>
      <c r="Z442" s="413">
        <v>441.16</v>
      </c>
      <c r="AA442" s="413">
        <v>908.78960000000006</v>
      </c>
      <c r="AB442" s="413">
        <v>1274.9524000000001</v>
      </c>
      <c r="AC442" s="411">
        <v>206</v>
      </c>
      <c r="AD442" s="411">
        <v>289</v>
      </c>
    </row>
    <row r="443" spans="1:30" ht="13.5" customHeight="1" outlineLevel="1">
      <c r="A443" s="410" t="s">
        <v>1374</v>
      </c>
      <c r="B443" s="31" t="s">
        <v>1250</v>
      </c>
      <c r="C443" s="31">
        <v>200</v>
      </c>
      <c r="D443" s="31">
        <v>4</v>
      </c>
      <c r="E443" s="31" t="s">
        <v>413</v>
      </c>
      <c r="F443" s="53">
        <v>150</v>
      </c>
      <c r="G443" s="411">
        <v>1491</v>
      </c>
      <c r="H443" s="413"/>
      <c r="I443" s="413">
        <v>93.15</v>
      </c>
      <c r="J443" s="413"/>
      <c r="K443" s="413">
        <v>127.97</v>
      </c>
      <c r="L443" s="413"/>
      <c r="M443" s="413">
        <v>161.1</v>
      </c>
      <c r="N443" s="413"/>
      <c r="O443" s="413">
        <v>199.4</v>
      </c>
      <c r="P443" s="413"/>
      <c r="Q443" s="413">
        <v>1697</v>
      </c>
      <c r="R443" s="53" t="s">
        <v>210</v>
      </c>
      <c r="S443" s="53" t="s">
        <v>989</v>
      </c>
      <c r="T443" s="412">
        <v>94.88718691782239</v>
      </c>
      <c r="U443" s="412">
        <v>95.480231836058778</v>
      </c>
      <c r="V443" s="412">
        <v>95.5</v>
      </c>
      <c r="W443" s="412">
        <v>63.35</v>
      </c>
      <c r="X443" s="412">
        <v>75</v>
      </c>
      <c r="Y443" s="412">
        <v>80.8</v>
      </c>
      <c r="Z443" s="413">
        <v>528.5</v>
      </c>
      <c r="AA443" s="413">
        <v>1622.4949999999999</v>
      </c>
      <c r="AB443" s="413">
        <v>2034.7249999999999</v>
      </c>
      <c r="AC443" s="411">
        <v>307</v>
      </c>
      <c r="AD443" s="411">
        <v>385</v>
      </c>
    </row>
    <row r="444" spans="1:30" ht="13.5" customHeight="1" outlineLevel="1">
      <c r="A444" s="410" t="s">
        <v>1375</v>
      </c>
      <c r="B444" s="31" t="s">
        <v>1250</v>
      </c>
      <c r="C444" s="31">
        <v>250</v>
      </c>
      <c r="D444" s="31">
        <v>4</v>
      </c>
      <c r="E444" s="31" t="s">
        <v>421</v>
      </c>
      <c r="F444" s="53">
        <v>200</v>
      </c>
      <c r="G444" s="411">
        <v>1495</v>
      </c>
      <c r="H444" s="413"/>
      <c r="I444" s="413">
        <v>97.3</v>
      </c>
      <c r="J444" s="413"/>
      <c r="K444" s="413">
        <v>130.65</v>
      </c>
      <c r="L444" s="413"/>
      <c r="M444" s="413">
        <v>162.71</v>
      </c>
      <c r="N444" s="413"/>
      <c r="O444" s="413">
        <v>210.2</v>
      </c>
      <c r="P444" s="413"/>
      <c r="Q444" s="413">
        <v>2214</v>
      </c>
      <c r="R444" s="53" t="s">
        <v>213</v>
      </c>
      <c r="S444" s="53" t="s">
        <v>989</v>
      </c>
      <c r="T444" s="412">
        <v>94.700558312655076</v>
      </c>
      <c r="U444" s="412">
        <v>95.621712158808933</v>
      </c>
      <c r="V444" s="412">
        <v>95.8</v>
      </c>
      <c r="W444" s="412">
        <v>62.31</v>
      </c>
      <c r="X444" s="412">
        <v>74.319999999999993</v>
      </c>
      <c r="Y444" s="412">
        <v>76.56</v>
      </c>
      <c r="Z444" s="413">
        <v>527.26</v>
      </c>
      <c r="AA444" s="413">
        <v>901.61459999999988</v>
      </c>
      <c r="AB444" s="413">
        <v>1297.0595999999998</v>
      </c>
      <c r="AC444" s="411">
        <v>171</v>
      </c>
      <c r="AD444" s="411">
        <v>246</v>
      </c>
    </row>
    <row r="445" spans="1:30" ht="13.5" customHeight="1" outlineLevel="1">
      <c r="A445" s="414" t="s">
        <v>1377</v>
      </c>
      <c r="B445" s="31" t="s">
        <v>1250</v>
      </c>
      <c r="C445" s="31">
        <v>100</v>
      </c>
      <c r="D445" s="31">
        <v>6</v>
      </c>
      <c r="E445" s="31" t="s">
        <v>409</v>
      </c>
      <c r="F445" s="53">
        <v>75</v>
      </c>
      <c r="G445" s="411">
        <v>993</v>
      </c>
      <c r="H445" s="413"/>
      <c r="I445" s="413">
        <v>51.12</v>
      </c>
      <c r="J445" s="413"/>
      <c r="K445" s="413">
        <v>62.53447856559383</v>
      </c>
      <c r="L445" s="413"/>
      <c r="M445" s="413">
        <v>81.353690230316616</v>
      </c>
      <c r="N445" s="413"/>
      <c r="O445" s="413">
        <v>102.52284830408033</v>
      </c>
      <c r="P445" s="413"/>
      <c r="Q445" s="413">
        <v>884.45254235580001</v>
      </c>
      <c r="R445" s="53" t="s">
        <v>213</v>
      </c>
      <c r="S445" s="53" t="s">
        <v>194</v>
      </c>
      <c r="T445" s="412">
        <v>92.983941517575246</v>
      </c>
      <c r="U445" s="412">
        <v>93.934171279730592</v>
      </c>
      <c r="V445" s="412">
        <v>94.1</v>
      </c>
      <c r="W445" s="412">
        <v>66.361529654224867</v>
      </c>
      <c r="X445" s="412">
        <v>75.739317609342791</v>
      </c>
      <c r="Y445" s="412">
        <v>80.022532631096851</v>
      </c>
      <c r="Z445" s="413">
        <v>396.58798346407383</v>
      </c>
      <c r="AA445" s="413">
        <v>993.38603979231266</v>
      </c>
      <c r="AB445" s="413">
        <v>1503.5512714716685</v>
      </c>
      <c r="AC445" s="411">
        <v>250.48314150000002</v>
      </c>
      <c r="AD445" s="411">
        <v>379.12174199999998</v>
      </c>
    </row>
    <row r="446" spans="1:30" ht="13.5" customHeight="1" outlineLevel="1">
      <c r="A446" s="414" t="s">
        <v>1378</v>
      </c>
      <c r="B446" s="31" t="s">
        <v>1250</v>
      </c>
      <c r="C446" s="31">
        <v>125</v>
      </c>
      <c r="D446" s="31">
        <v>6</v>
      </c>
      <c r="E446" s="31" t="s">
        <v>411</v>
      </c>
      <c r="F446" s="53">
        <v>100</v>
      </c>
      <c r="G446" s="411">
        <v>992</v>
      </c>
      <c r="H446" s="413"/>
      <c r="I446" s="413">
        <v>52.28</v>
      </c>
      <c r="J446" s="413"/>
      <c r="K446" s="413">
        <v>76.53431061806657</v>
      </c>
      <c r="L446" s="413"/>
      <c r="M446" s="413">
        <v>101.80007923930269</v>
      </c>
      <c r="N446" s="413"/>
      <c r="O446" s="413">
        <v>129.96</v>
      </c>
      <c r="P446" s="413"/>
      <c r="Q446" s="413">
        <v>995.08</v>
      </c>
      <c r="R446" s="53" t="s">
        <v>222</v>
      </c>
      <c r="S446" s="53" t="s">
        <v>194</v>
      </c>
      <c r="T446" s="412">
        <v>94.542504593639578</v>
      </c>
      <c r="U446" s="412">
        <v>94.827507985865722</v>
      </c>
      <c r="V446" s="412">
        <v>94.6</v>
      </c>
      <c r="W446" s="412">
        <v>70.472865123703116</v>
      </c>
      <c r="X446" s="412">
        <v>79.239824421388676</v>
      </c>
      <c r="Y446" s="412">
        <v>82.97</v>
      </c>
      <c r="Z446" s="413">
        <v>529.60639409999999</v>
      </c>
      <c r="AA446" s="413">
        <v>1285.6195216777501</v>
      </c>
      <c r="AB446" s="413">
        <v>1569.0648638000698</v>
      </c>
      <c r="AC446" s="411">
        <v>242.75</v>
      </c>
      <c r="AD446" s="411">
        <v>296.27</v>
      </c>
    </row>
    <row r="447" spans="1:30" ht="13.5" customHeight="1" outlineLevel="1">
      <c r="A447" s="414" t="s">
        <v>1379</v>
      </c>
      <c r="B447" s="31" t="s">
        <v>1250</v>
      </c>
      <c r="C447" s="31">
        <v>150</v>
      </c>
      <c r="D447" s="31">
        <v>6</v>
      </c>
      <c r="E447" s="31" t="s">
        <v>413</v>
      </c>
      <c r="F447" s="53">
        <v>125</v>
      </c>
      <c r="G447" s="411">
        <v>995</v>
      </c>
      <c r="H447" s="413"/>
      <c r="I447" s="413">
        <v>74.349999999999994</v>
      </c>
      <c r="J447" s="413"/>
      <c r="K447" s="413">
        <v>91.350547748265228</v>
      </c>
      <c r="L447" s="413"/>
      <c r="M447" s="413">
        <v>113.27676245865273</v>
      </c>
      <c r="N447" s="413"/>
      <c r="O447" s="413">
        <v>138.52000000000001</v>
      </c>
      <c r="P447" s="413"/>
      <c r="Q447" s="413">
        <v>1358.16</v>
      </c>
      <c r="R447" s="53" t="s">
        <v>213</v>
      </c>
      <c r="S447" s="53" t="s">
        <v>194</v>
      </c>
      <c r="T447" s="412">
        <v>93.670749145139553</v>
      </c>
      <c r="U447" s="412">
        <v>94.615625883390408</v>
      </c>
      <c r="V447" s="412">
        <v>94.9</v>
      </c>
      <c r="W447" s="412">
        <v>59.54512434933487</v>
      </c>
      <c r="X447" s="412">
        <v>71.306651243493349</v>
      </c>
      <c r="Y447" s="412">
        <v>74.247032967032951</v>
      </c>
      <c r="Z447" s="413">
        <v>527.99850894000008</v>
      </c>
      <c r="AA447" s="413">
        <v>1838.7548073835503</v>
      </c>
      <c r="AB447" s="413">
        <v>2358.9917382421322</v>
      </c>
      <c r="AC447" s="411">
        <v>348.25</v>
      </c>
      <c r="AD447" s="411">
        <v>446.78</v>
      </c>
    </row>
    <row r="448" spans="1:30" ht="13.5" customHeight="1" outlineLevel="1">
      <c r="A448" s="414" t="s">
        <v>1380</v>
      </c>
      <c r="B448" s="31" t="s">
        <v>1250</v>
      </c>
      <c r="C448" s="31">
        <v>200</v>
      </c>
      <c r="D448" s="31">
        <v>6</v>
      </c>
      <c r="E448" s="31" t="s">
        <v>421</v>
      </c>
      <c r="F448" s="53">
        <v>150</v>
      </c>
      <c r="G448" s="411">
        <v>992</v>
      </c>
      <c r="H448" s="413"/>
      <c r="I448" s="413">
        <v>106</v>
      </c>
      <c r="J448" s="413"/>
      <c r="K448" s="413">
        <v>138.9</v>
      </c>
      <c r="L448" s="413"/>
      <c r="M448" s="413">
        <v>170.7</v>
      </c>
      <c r="N448" s="413"/>
      <c r="O448" s="413">
        <v>208.6</v>
      </c>
      <c r="P448" s="413"/>
      <c r="Q448" s="413">
        <v>1528</v>
      </c>
      <c r="R448" s="53" t="s">
        <v>213</v>
      </c>
      <c r="S448" s="53" t="s">
        <v>194</v>
      </c>
      <c r="T448" s="412">
        <v>94.8</v>
      </c>
      <c r="U448" s="412">
        <v>95.3</v>
      </c>
      <c r="V448" s="412">
        <v>95.2</v>
      </c>
      <c r="W448" s="412">
        <v>58.8</v>
      </c>
      <c r="X448" s="412">
        <v>71.3</v>
      </c>
      <c r="Y448" s="412">
        <v>77.900000000000006</v>
      </c>
      <c r="Z448" s="413">
        <v>794.1</v>
      </c>
      <c r="AA448" s="413">
        <v>1126.0999999999999</v>
      </c>
      <c r="AB448" s="413">
        <v>692</v>
      </c>
      <c r="AC448" s="411">
        <v>241</v>
      </c>
      <c r="AD448" s="411">
        <v>371</v>
      </c>
    </row>
    <row r="449" spans="1:30" ht="13.5" customHeight="1" outlineLevel="1">
      <c r="A449" s="410" t="s">
        <v>1381</v>
      </c>
      <c r="B449" s="31" t="s">
        <v>1250</v>
      </c>
      <c r="C449" s="31">
        <v>250</v>
      </c>
      <c r="D449" s="31">
        <v>6</v>
      </c>
      <c r="E449" s="31" t="s">
        <v>421</v>
      </c>
      <c r="F449" s="53">
        <v>200</v>
      </c>
      <c r="G449" s="411">
        <v>990</v>
      </c>
      <c r="H449" s="413"/>
      <c r="I449" s="413">
        <v>108</v>
      </c>
      <c r="J449" s="413"/>
      <c r="K449" s="413">
        <v>159.4</v>
      </c>
      <c r="L449" s="413"/>
      <c r="M449" s="413">
        <v>207.8</v>
      </c>
      <c r="N449" s="413"/>
      <c r="O449" s="413">
        <v>262.8</v>
      </c>
      <c r="P449" s="413"/>
      <c r="Q449" s="413">
        <v>1799</v>
      </c>
      <c r="R449" s="53" t="s">
        <v>222</v>
      </c>
      <c r="S449" s="53" t="s">
        <v>194</v>
      </c>
      <c r="T449" s="412">
        <v>95.6</v>
      </c>
      <c r="U449" s="412">
        <v>95.8</v>
      </c>
      <c r="V449" s="412">
        <v>95.5</v>
      </c>
      <c r="W449" s="412">
        <v>68</v>
      </c>
      <c r="X449" s="412">
        <v>78</v>
      </c>
      <c r="Y449" s="412">
        <v>82.6</v>
      </c>
      <c r="Z449" s="413">
        <v>1060.5</v>
      </c>
      <c r="AA449" s="413">
        <v>1600</v>
      </c>
      <c r="AB449" s="413">
        <v>2365.8000000000002</v>
      </c>
      <c r="AC449" s="411">
        <v>151</v>
      </c>
      <c r="AD449" s="411">
        <v>223</v>
      </c>
    </row>
    <row r="450" spans="1:30" ht="13.5" customHeight="1" outlineLevel="1">
      <c r="A450" s="410" t="s">
        <v>1388</v>
      </c>
      <c r="B450" s="31" t="s">
        <v>1250</v>
      </c>
      <c r="C450" s="31">
        <v>125</v>
      </c>
      <c r="D450" s="31">
        <v>4</v>
      </c>
      <c r="E450" s="31" t="s">
        <v>423</v>
      </c>
      <c r="F450" s="53">
        <v>100</v>
      </c>
      <c r="G450" s="411">
        <v>1491</v>
      </c>
      <c r="H450" s="413"/>
      <c r="I450" s="413">
        <v>58.3</v>
      </c>
      <c r="J450" s="413"/>
      <c r="K450" s="413">
        <v>82.7</v>
      </c>
      <c r="L450" s="413"/>
      <c r="M450" s="413">
        <v>105.7</v>
      </c>
      <c r="N450" s="413"/>
      <c r="O450" s="413">
        <v>132.1</v>
      </c>
      <c r="P450" s="413"/>
      <c r="Q450" s="413">
        <v>1005</v>
      </c>
      <c r="R450" s="53" t="s">
        <v>213</v>
      </c>
      <c r="S450" s="53" t="s">
        <v>989</v>
      </c>
      <c r="T450" s="412">
        <v>94.290750725839899</v>
      </c>
      <c r="U450" s="412">
        <v>94.940895893819985</v>
      </c>
      <c r="V450" s="412">
        <v>95</v>
      </c>
      <c r="W450" s="412">
        <v>65.5</v>
      </c>
      <c r="X450" s="412">
        <v>76.38</v>
      </c>
      <c r="Y450" s="412">
        <v>81.459999999999994</v>
      </c>
      <c r="Z450" s="413">
        <v>352.4</v>
      </c>
      <c r="AA450" s="413">
        <v>799.94799999999987</v>
      </c>
      <c r="AB450" s="413">
        <v>1191.1120000000001</v>
      </c>
      <c r="AC450" s="411">
        <v>227</v>
      </c>
      <c r="AD450" s="411">
        <v>338</v>
      </c>
    </row>
    <row r="451" spans="1:30" ht="13.5" customHeight="1" outlineLevel="1">
      <c r="A451" s="410" t="s">
        <v>1389</v>
      </c>
      <c r="B451" s="31" t="s">
        <v>1250</v>
      </c>
      <c r="C451" s="31">
        <v>150</v>
      </c>
      <c r="D451" s="31">
        <v>4</v>
      </c>
      <c r="E451" s="31" t="s">
        <v>425</v>
      </c>
      <c r="F451" s="53">
        <v>125</v>
      </c>
      <c r="G451" s="411">
        <v>1489</v>
      </c>
      <c r="H451" s="413"/>
      <c r="I451" s="413">
        <v>60.6</v>
      </c>
      <c r="J451" s="413"/>
      <c r="K451" s="413">
        <v>95.29</v>
      </c>
      <c r="L451" s="413"/>
      <c r="M451" s="413">
        <v>125.8</v>
      </c>
      <c r="N451" s="413"/>
      <c r="O451" s="413">
        <v>160.1</v>
      </c>
      <c r="P451" s="413"/>
      <c r="Q451" s="413">
        <v>1150</v>
      </c>
      <c r="R451" s="53" t="s">
        <v>222</v>
      </c>
      <c r="S451" s="53" t="s">
        <v>989</v>
      </c>
      <c r="T451" s="412">
        <v>94.645766590389016</v>
      </c>
      <c r="U451" s="412">
        <v>95.3</v>
      </c>
      <c r="V451" s="412">
        <v>95.3</v>
      </c>
      <c r="W451" s="412">
        <v>71.3</v>
      </c>
      <c r="X451" s="412">
        <v>80.459999999999994</v>
      </c>
      <c r="Y451" s="412">
        <v>84.26</v>
      </c>
      <c r="Z451" s="413">
        <v>441.16</v>
      </c>
      <c r="AA451" s="413">
        <v>908.78960000000006</v>
      </c>
      <c r="AB451" s="413">
        <v>1274.9524000000001</v>
      </c>
      <c r="AC451" s="411">
        <v>206</v>
      </c>
      <c r="AD451" s="411">
        <v>289</v>
      </c>
    </row>
    <row r="452" spans="1:30" ht="13.5" customHeight="1" outlineLevel="1">
      <c r="A452" s="410" t="s">
        <v>1390</v>
      </c>
      <c r="B452" s="31" t="s">
        <v>1250</v>
      </c>
      <c r="C452" s="31">
        <v>200</v>
      </c>
      <c r="D452" s="31">
        <v>4</v>
      </c>
      <c r="E452" s="31" t="s">
        <v>427</v>
      </c>
      <c r="F452" s="53">
        <v>150</v>
      </c>
      <c r="G452" s="411">
        <v>1491</v>
      </c>
      <c r="H452" s="413"/>
      <c r="I452" s="413">
        <v>93.15</v>
      </c>
      <c r="J452" s="413"/>
      <c r="K452" s="413">
        <v>127.97</v>
      </c>
      <c r="L452" s="413"/>
      <c r="M452" s="413">
        <v>161.1</v>
      </c>
      <c r="N452" s="413"/>
      <c r="O452" s="413">
        <v>199.4</v>
      </c>
      <c r="P452" s="413"/>
      <c r="Q452" s="413">
        <v>1697</v>
      </c>
      <c r="R452" s="53" t="s">
        <v>210</v>
      </c>
      <c r="S452" s="53" t="s">
        <v>989</v>
      </c>
      <c r="T452" s="412">
        <v>94.88718691782239</v>
      </c>
      <c r="U452" s="412">
        <v>95.480231836058778</v>
      </c>
      <c r="V452" s="412">
        <v>95.5</v>
      </c>
      <c r="W452" s="412">
        <v>63.35</v>
      </c>
      <c r="X452" s="412">
        <v>75</v>
      </c>
      <c r="Y452" s="412">
        <v>80.8</v>
      </c>
      <c r="Z452" s="413">
        <v>528.5</v>
      </c>
      <c r="AA452" s="413">
        <v>1622.4949999999999</v>
      </c>
      <c r="AB452" s="413">
        <v>2034.7249999999999</v>
      </c>
      <c r="AC452" s="411">
        <v>307</v>
      </c>
      <c r="AD452" s="411">
        <v>385</v>
      </c>
    </row>
    <row r="453" spans="1:30" ht="13.5" customHeight="1" outlineLevel="1">
      <c r="A453" s="410" t="s">
        <v>1391</v>
      </c>
      <c r="B453" s="31" t="s">
        <v>1250</v>
      </c>
      <c r="C453" s="31">
        <v>250</v>
      </c>
      <c r="D453" s="31">
        <v>4</v>
      </c>
      <c r="E453" s="31" t="s">
        <v>432</v>
      </c>
      <c r="F453" s="53">
        <v>200</v>
      </c>
      <c r="G453" s="411">
        <v>1495</v>
      </c>
      <c r="H453" s="413"/>
      <c r="I453" s="413">
        <v>97.3</v>
      </c>
      <c r="J453" s="413"/>
      <c r="K453" s="413">
        <v>130.65</v>
      </c>
      <c r="L453" s="413"/>
      <c r="M453" s="413">
        <v>162.71</v>
      </c>
      <c r="N453" s="413"/>
      <c r="O453" s="413">
        <v>210.2</v>
      </c>
      <c r="P453" s="413"/>
      <c r="Q453" s="413">
        <v>2214</v>
      </c>
      <c r="R453" s="53" t="s">
        <v>213</v>
      </c>
      <c r="S453" s="53" t="s">
        <v>989</v>
      </c>
      <c r="T453" s="412">
        <v>94.700558312655076</v>
      </c>
      <c r="U453" s="412">
        <v>95.621712158808933</v>
      </c>
      <c r="V453" s="412">
        <v>95.8</v>
      </c>
      <c r="W453" s="412">
        <v>62.31</v>
      </c>
      <c r="X453" s="412">
        <v>74.319999999999993</v>
      </c>
      <c r="Y453" s="412">
        <v>76.56</v>
      </c>
      <c r="Z453" s="413">
        <v>527.26</v>
      </c>
      <c r="AA453" s="413">
        <v>901.61459999999988</v>
      </c>
      <c r="AB453" s="413">
        <v>1297.0595999999998</v>
      </c>
      <c r="AC453" s="411">
        <v>171</v>
      </c>
      <c r="AD453" s="411">
        <v>246</v>
      </c>
    </row>
    <row r="454" spans="1:30" ht="13.5" customHeight="1" outlineLevel="1">
      <c r="A454" s="410" t="s">
        <v>1393</v>
      </c>
      <c r="B454" s="31" t="s">
        <v>1250</v>
      </c>
      <c r="C454" s="31">
        <v>100</v>
      </c>
      <c r="D454" s="31">
        <v>6</v>
      </c>
      <c r="E454" s="31" t="s">
        <v>423</v>
      </c>
      <c r="F454" s="53">
        <v>75</v>
      </c>
      <c r="G454" s="411">
        <v>993</v>
      </c>
      <c r="H454" s="413"/>
      <c r="I454" s="413">
        <v>51.12</v>
      </c>
      <c r="J454" s="413"/>
      <c r="K454" s="413">
        <v>62.53447856559383</v>
      </c>
      <c r="L454" s="413"/>
      <c r="M454" s="413">
        <v>81.353690230316616</v>
      </c>
      <c r="N454" s="413"/>
      <c r="O454" s="413">
        <v>102.52284830408033</v>
      </c>
      <c r="P454" s="413"/>
      <c r="Q454" s="413">
        <v>884.45254235580001</v>
      </c>
      <c r="R454" s="53" t="s">
        <v>213</v>
      </c>
      <c r="S454" s="53" t="s">
        <v>194</v>
      </c>
      <c r="T454" s="412">
        <v>92.983941517575246</v>
      </c>
      <c r="U454" s="412">
        <v>93.934171279730592</v>
      </c>
      <c r="V454" s="412">
        <v>94.1</v>
      </c>
      <c r="W454" s="412">
        <v>66.361529654224867</v>
      </c>
      <c r="X454" s="412">
        <v>75.739317609342791</v>
      </c>
      <c r="Y454" s="412">
        <v>80.022532631096851</v>
      </c>
      <c r="Z454" s="413">
        <v>396.58798346407383</v>
      </c>
      <c r="AA454" s="413">
        <v>993.38603979231266</v>
      </c>
      <c r="AB454" s="413">
        <v>1503.5512714716685</v>
      </c>
      <c r="AC454" s="411">
        <v>250.48314150000002</v>
      </c>
      <c r="AD454" s="411">
        <v>379.12174199999998</v>
      </c>
    </row>
    <row r="455" spans="1:30" ht="13.5" customHeight="1" outlineLevel="1">
      <c r="A455" s="410" t="s">
        <v>1394</v>
      </c>
      <c r="B455" s="31" t="s">
        <v>1250</v>
      </c>
      <c r="C455" s="31">
        <v>125</v>
      </c>
      <c r="D455" s="31">
        <v>6</v>
      </c>
      <c r="E455" s="31" t="s">
        <v>425</v>
      </c>
      <c r="F455" s="53">
        <v>100</v>
      </c>
      <c r="G455" s="411">
        <v>992</v>
      </c>
      <c r="H455" s="413"/>
      <c r="I455" s="413">
        <v>52.28</v>
      </c>
      <c r="J455" s="413"/>
      <c r="K455" s="413">
        <v>76.53431061806657</v>
      </c>
      <c r="L455" s="413"/>
      <c r="M455" s="413">
        <v>101.80007923930269</v>
      </c>
      <c r="N455" s="413"/>
      <c r="O455" s="413">
        <v>129.96</v>
      </c>
      <c r="P455" s="413"/>
      <c r="Q455" s="413">
        <v>995.08</v>
      </c>
      <c r="R455" s="53" t="s">
        <v>222</v>
      </c>
      <c r="S455" s="53" t="s">
        <v>194</v>
      </c>
      <c r="T455" s="412">
        <v>94.542504593639578</v>
      </c>
      <c r="U455" s="412">
        <v>94.827507985865722</v>
      </c>
      <c r="V455" s="412">
        <v>94.6</v>
      </c>
      <c r="W455" s="412">
        <v>70.472865123703116</v>
      </c>
      <c r="X455" s="412">
        <v>79.239824421388676</v>
      </c>
      <c r="Y455" s="412">
        <v>82.97</v>
      </c>
      <c r="Z455" s="413">
        <v>529.60639409999999</v>
      </c>
      <c r="AA455" s="413">
        <v>1285.6195216777501</v>
      </c>
      <c r="AB455" s="413">
        <v>1569.0648638000698</v>
      </c>
      <c r="AC455" s="411">
        <v>242.75</v>
      </c>
      <c r="AD455" s="411">
        <v>296.27</v>
      </c>
    </row>
    <row r="456" spans="1:30" ht="13.5" customHeight="1" outlineLevel="1">
      <c r="A456" s="410" t="s">
        <v>1395</v>
      </c>
      <c r="B456" s="31" t="s">
        <v>1250</v>
      </c>
      <c r="C456" s="31">
        <v>200</v>
      </c>
      <c r="D456" s="31">
        <v>6</v>
      </c>
      <c r="E456" s="31" t="s">
        <v>432</v>
      </c>
      <c r="F456" s="53">
        <v>150</v>
      </c>
      <c r="G456" s="411">
        <v>992</v>
      </c>
      <c r="H456" s="413"/>
      <c r="I456" s="413">
        <v>106</v>
      </c>
      <c r="J456" s="413"/>
      <c r="K456" s="413">
        <v>138.9</v>
      </c>
      <c r="L456" s="413"/>
      <c r="M456" s="413">
        <v>170.7</v>
      </c>
      <c r="N456" s="413"/>
      <c r="O456" s="413">
        <v>208.6</v>
      </c>
      <c r="P456" s="413"/>
      <c r="Q456" s="413">
        <v>1528</v>
      </c>
      <c r="R456" s="53" t="s">
        <v>213</v>
      </c>
      <c r="S456" s="53" t="s">
        <v>194</v>
      </c>
      <c r="T456" s="412">
        <v>94.8</v>
      </c>
      <c r="U456" s="412">
        <v>95.3</v>
      </c>
      <c r="V456" s="412">
        <v>95.2</v>
      </c>
      <c r="W456" s="412">
        <v>58.8</v>
      </c>
      <c r="X456" s="412">
        <v>71.3</v>
      </c>
      <c r="Y456" s="412">
        <v>77.900000000000006</v>
      </c>
      <c r="Z456" s="413">
        <v>794.1</v>
      </c>
      <c r="AA456" s="413">
        <v>1126.0999999999999</v>
      </c>
      <c r="AB456" s="413">
        <v>692</v>
      </c>
      <c r="AC456" s="411">
        <v>241</v>
      </c>
      <c r="AD456" s="411">
        <v>371</v>
      </c>
    </row>
    <row r="457" spans="1:30" ht="13.5" customHeight="1" outlineLevel="1">
      <c r="A457" s="410" t="s">
        <v>1396</v>
      </c>
      <c r="B457" s="31" t="s">
        <v>1250</v>
      </c>
      <c r="C457" s="31">
        <v>250</v>
      </c>
      <c r="D457" s="31">
        <v>6</v>
      </c>
      <c r="E457" s="31" t="s">
        <v>432</v>
      </c>
      <c r="F457" s="53">
        <v>200</v>
      </c>
      <c r="G457" s="411">
        <v>990</v>
      </c>
      <c r="H457" s="413"/>
      <c r="I457" s="413">
        <v>108</v>
      </c>
      <c r="J457" s="413"/>
      <c r="K457" s="413">
        <v>159.4</v>
      </c>
      <c r="L457" s="413"/>
      <c r="M457" s="413">
        <v>207.8</v>
      </c>
      <c r="N457" s="413"/>
      <c r="O457" s="413">
        <v>262.8</v>
      </c>
      <c r="P457" s="413"/>
      <c r="Q457" s="413">
        <v>1799</v>
      </c>
      <c r="R457" s="53" t="s">
        <v>222</v>
      </c>
      <c r="S457" s="53" t="s">
        <v>194</v>
      </c>
      <c r="T457" s="412">
        <v>95.6</v>
      </c>
      <c r="U457" s="412">
        <v>95.8</v>
      </c>
      <c r="V457" s="412">
        <v>95.5</v>
      </c>
      <c r="W457" s="412">
        <v>68</v>
      </c>
      <c r="X457" s="412">
        <v>78</v>
      </c>
      <c r="Y457" s="412">
        <v>82.6</v>
      </c>
      <c r="Z457" s="413">
        <v>1060.5</v>
      </c>
      <c r="AA457" s="413">
        <v>1600</v>
      </c>
      <c r="AB457" s="413">
        <v>2365.8000000000002</v>
      </c>
      <c r="AC457" s="411">
        <v>151</v>
      </c>
      <c r="AD457" s="411">
        <v>223</v>
      </c>
    </row>
    <row r="458" spans="1:30" ht="13.5" customHeight="1" outlineLevel="1">
      <c r="A458" s="410" t="s">
        <v>1402</v>
      </c>
      <c r="B458" s="31" t="s">
        <v>1403</v>
      </c>
      <c r="C458" s="31">
        <v>1.5</v>
      </c>
      <c r="D458" s="31">
        <v>2</v>
      </c>
      <c r="E458" s="31" t="s">
        <v>192</v>
      </c>
      <c r="F458" s="53">
        <v>1</v>
      </c>
      <c r="G458" s="411">
        <v>2952.8</v>
      </c>
      <c r="H458" s="413">
        <v>2.38</v>
      </c>
      <c r="I458" s="413">
        <v>1.19</v>
      </c>
      <c r="J458" s="413">
        <v>2.68</v>
      </c>
      <c r="K458" s="413">
        <v>1.34</v>
      </c>
      <c r="L458" s="413">
        <v>2.98</v>
      </c>
      <c r="M458" s="413">
        <v>1.49</v>
      </c>
      <c r="N458" s="413">
        <v>3.38</v>
      </c>
      <c r="O458" s="413">
        <v>1.69</v>
      </c>
      <c r="P458" s="413">
        <v>36.46</v>
      </c>
      <c r="Q458" s="413">
        <v>18.23</v>
      </c>
      <c r="R458" s="53" t="s">
        <v>2222</v>
      </c>
      <c r="S458" s="53" t="s">
        <v>194</v>
      </c>
      <c r="T458" s="412">
        <v>75.08</v>
      </c>
      <c r="U458" s="412">
        <v>79.08</v>
      </c>
      <c r="V458" s="412">
        <v>80.7</v>
      </c>
      <c r="W458" s="412">
        <v>48.63</v>
      </c>
      <c r="X458" s="412">
        <v>62.17</v>
      </c>
      <c r="Y458" s="412">
        <v>71.84</v>
      </c>
      <c r="Z458" s="413">
        <v>1.7798846183999999</v>
      </c>
      <c r="AA458" s="413">
        <v>6.5962523957904002</v>
      </c>
      <c r="AB458" s="413">
        <v>11.773936750716</v>
      </c>
      <c r="AC458" s="411">
        <v>370.6</v>
      </c>
      <c r="AD458" s="411">
        <v>661.5</v>
      </c>
    </row>
    <row r="459" spans="1:30" ht="13.5" customHeight="1" outlineLevel="1">
      <c r="A459" s="410" t="s">
        <v>1406</v>
      </c>
      <c r="B459" s="31" t="s">
        <v>1403</v>
      </c>
      <c r="C459" s="31">
        <v>2</v>
      </c>
      <c r="D459" s="31">
        <v>2</v>
      </c>
      <c r="E459" s="31" t="s">
        <v>204</v>
      </c>
      <c r="F459" s="53">
        <v>1.5</v>
      </c>
      <c r="G459" s="411">
        <v>2938.36</v>
      </c>
      <c r="H459" s="413">
        <v>2.68</v>
      </c>
      <c r="I459" s="413">
        <v>1.34</v>
      </c>
      <c r="J459" s="413">
        <v>3.2</v>
      </c>
      <c r="K459" s="413">
        <v>1.6</v>
      </c>
      <c r="L459" s="413">
        <v>3.76</v>
      </c>
      <c r="M459" s="413">
        <v>1.88</v>
      </c>
      <c r="N459" s="413">
        <v>4.4400000000000004</v>
      </c>
      <c r="O459" s="413">
        <v>2.2200000000000002</v>
      </c>
      <c r="P459" s="413">
        <v>42.2</v>
      </c>
      <c r="Q459" s="413">
        <v>21.1</v>
      </c>
      <c r="R459" s="53" t="s">
        <v>202</v>
      </c>
      <c r="S459" s="53" t="s">
        <v>194</v>
      </c>
      <c r="T459" s="412">
        <v>80.28</v>
      </c>
      <c r="U459" s="412">
        <v>82.45</v>
      </c>
      <c r="V459" s="412">
        <v>82.8</v>
      </c>
      <c r="W459" s="412">
        <v>59.91</v>
      </c>
      <c r="X459" s="412">
        <v>70.930000000000007</v>
      </c>
      <c r="Y459" s="412">
        <v>79.67</v>
      </c>
      <c r="Z459" s="413">
        <v>2.6825129940000001</v>
      </c>
      <c r="AA459" s="413">
        <v>8.69134210056</v>
      </c>
      <c r="AB459" s="413">
        <v>10.217691994146</v>
      </c>
      <c r="AC459" s="411">
        <v>324</v>
      </c>
      <c r="AD459" s="411">
        <v>380.9</v>
      </c>
    </row>
    <row r="460" spans="1:30" ht="13.5" customHeight="1" outlineLevel="1">
      <c r="A460" s="410" t="s">
        <v>1407</v>
      </c>
      <c r="B460" s="31" t="s">
        <v>1403</v>
      </c>
      <c r="C460" s="31">
        <v>1</v>
      </c>
      <c r="D460" s="31">
        <v>4</v>
      </c>
      <c r="E460" s="31" t="s">
        <v>1408</v>
      </c>
      <c r="F460" s="53">
        <v>0.75</v>
      </c>
      <c r="G460" s="411">
        <v>1465.6</v>
      </c>
      <c r="H460" s="413">
        <v>1.7</v>
      </c>
      <c r="I460" s="413">
        <v>0.85</v>
      </c>
      <c r="J460" s="413">
        <v>1.92</v>
      </c>
      <c r="K460" s="413">
        <v>0.96</v>
      </c>
      <c r="L460" s="413">
        <v>2.1800000000000002</v>
      </c>
      <c r="M460" s="413">
        <v>1.0900000000000001</v>
      </c>
      <c r="N460" s="413">
        <v>2.48</v>
      </c>
      <c r="O460" s="413">
        <v>1.24</v>
      </c>
      <c r="P460" s="413">
        <v>24.92</v>
      </c>
      <c r="Q460" s="413">
        <v>12.46</v>
      </c>
      <c r="R460" s="53" t="s">
        <v>2205</v>
      </c>
      <c r="S460" s="53" t="s">
        <v>194</v>
      </c>
      <c r="T460" s="412">
        <v>77.19</v>
      </c>
      <c r="U460" s="412">
        <v>80</v>
      </c>
      <c r="V460" s="412">
        <v>80.8</v>
      </c>
      <c r="W460" s="412">
        <v>48.71</v>
      </c>
      <c r="X460" s="412">
        <v>62.59</v>
      </c>
      <c r="Y460" s="412">
        <v>72.319999999999993</v>
      </c>
      <c r="Z460" s="413">
        <v>2.6847256800000001</v>
      </c>
      <c r="AA460" s="413">
        <v>11.133825867528001</v>
      </c>
      <c r="AB460" s="413">
        <v>15.862970152848</v>
      </c>
      <c r="AC460" s="411">
        <v>414.71</v>
      </c>
      <c r="AD460" s="411">
        <v>590.86</v>
      </c>
    </row>
    <row r="461" spans="1:30" ht="13.5" customHeight="1" outlineLevel="1">
      <c r="A461" s="410" t="s">
        <v>1409</v>
      </c>
      <c r="B461" s="31" t="s">
        <v>1403</v>
      </c>
      <c r="C461" s="31">
        <v>1.5</v>
      </c>
      <c r="D461" s="31">
        <v>4</v>
      </c>
      <c r="E461" s="31" t="s">
        <v>204</v>
      </c>
      <c r="F461" s="53">
        <v>1</v>
      </c>
      <c r="G461" s="411">
        <v>1464.4</v>
      </c>
      <c r="H461" s="413">
        <v>2.38</v>
      </c>
      <c r="I461" s="413">
        <v>1.19</v>
      </c>
      <c r="J461" s="413">
        <v>2.66</v>
      </c>
      <c r="K461" s="413">
        <v>1.33</v>
      </c>
      <c r="L461" s="413">
        <v>2.98</v>
      </c>
      <c r="M461" s="413">
        <v>1.49</v>
      </c>
      <c r="N461" s="413">
        <v>3.38</v>
      </c>
      <c r="O461" s="413">
        <v>1.69</v>
      </c>
      <c r="P461" s="413">
        <v>35.44</v>
      </c>
      <c r="Q461" s="413">
        <v>17.72</v>
      </c>
      <c r="R461" s="53" t="s">
        <v>2222</v>
      </c>
      <c r="S461" s="53" t="s">
        <v>194</v>
      </c>
      <c r="T461" s="412">
        <v>78.704999999999998</v>
      </c>
      <c r="U461" s="412">
        <v>81.647999999999996</v>
      </c>
      <c r="V461" s="412">
        <v>82.5</v>
      </c>
      <c r="W461" s="412">
        <v>47.11</v>
      </c>
      <c r="X461" s="412">
        <v>60.96</v>
      </c>
      <c r="Y461" s="412">
        <v>70.89</v>
      </c>
      <c r="Z461" s="413">
        <v>3.5845513200000005</v>
      </c>
      <c r="AA461" s="413">
        <v>17.172510008724004</v>
      </c>
      <c r="AB461" s="413">
        <v>22.962635755920004</v>
      </c>
      <c r="AC461" s="411">
        <v>479.07</v>
      </c>
      <c r="AD461" s="411">
        <v>640.6</v>
      </c>
    </row>
    <row r="462" spans="1:30" ht="13.5" customHeight="1" outlineLevel="1">
      <c r="A462" s="410" t="s">
        <v>1410</v>
      </c>
      <c r="B462" s="31" t="s">
        <v>1403</v>
      </c>
      <c r="C462" s="31">
        <v>2</v>
      </c>
      <c r="D462" s="31">
        <v>4</v>
      </c>
      <c r="E462" s="31" t="s">
        <v>204</v>
      </c>
      <c r="F462" s="53">
        <v>1.5</v>
      </c>
      <c r="G462" s="411">
        <v>1459.31</v>
      </c>
      <c r="H462" s="413">
        <v>3.22</v>
      </c>
      <c r="I462" s="413">
        <v>1.61</v>
      </c>
      <c r="J462" s="413">
        <v>3.66</v>
      </c>
      <c r="K462" s="413">
        <v>1.83</v>
      </c>
      <c r="L462" s="413">
        <v>4.16</v>
      </c>
      <c r="M462" s="413">
        <v>2.08</v>
      </c>
      <c r="N462" s="413">
        <v>4.82</v>
      </c>
      <c r="O462" s="413">
        <v>2.41</v>
      </c>
      <c r="P462" s="413">
        <v>47.06</v>
      </c>
      <c r="Q462" s="413">
        <v>23.53</v>
      </c>
      <c r="R462" s="53" t="s">
        <v>2205</v>
      </c>
      <c r="S462" s="53" t="s">
        <v>194</v>
      </c>
      <c r="T462" s="412">
        <v>81.64</v>
      </c>
      <c r="U462" s="412">
        <v>83.94</v>
      </c>
      <c r="V462" s="412">
        <v>84.2</v>
      </c>
      <c r="W462" s="412">
        <v>50.62</v>
      </c>
      <c r="X462" s="412">
        <v>64.92</v>
      </c>
      <c r="Y462" s="412">
        <v>74.69</v>
      </c>
      <c r="Z462" s="413">
        <v>5.3989538400000008</v>
      </c>
      <c r="AA462" s="413">
        <v>22.389461574480006</v>
      </c>
      <c r="AB462" s="413">
        <v>29.672650304640008</v>
      </c>
      <c r="AC462" s="411">
        <v>414.7</v>
      </c>
      <c r="AD462" s="411">
        <v>549.6</v>
      </c>
    </row>
    <row r="463" spans="1:30" ht="13.5" customHeight="1" outlineLevel="1">
      <c r="A463" s="410" t="s">
        <v>1411</v>
      </c>
      <c r="B463" s="31" t="s">
        <v>1403</v>
      </c>
      <c r="C463" s="31">
        <v>1</v>
      </c>
      <c r="D463" s="31">
        <v>6</v>
      </c>
      <c r="E463" s="31" t="s">
        <v>204</v>
      </c>
      <c r="F463" s="53">
        <v>0.75</v>
      </c>
      <c r="G463" s="411">
        <v>973</v>
      </c>
      <c r="H463" s="413">
        <v>2.3981152000000003</v>
      </c>
      <c r="I463" s="413">
        <v>1.1990576000000002</v>
      </c>
      <c r="J463" s="413">
        <v>2.4497272800000003</v>
      </c>
      <c r="K463" s="413">
        <v>1.2248636400000001</v>
      </c>
      <c r="L463" s="413">
        <v>2.6810784000000001</v>
      </c>
      <c r="M463" s="413">
        <v>1.3405392</v>
      </c>
      <c r="N463" s="413">
        <v>3.0270239999999999</v>
      </c>
      <c r="O463" s="413">
        <v>1.513512</v>
      </c>
      <c r="P463" s="413">
        <v>21.716783400000001</v>
      </c>
      <c r="Q463" s="413">
        <v>10.8583917</v>
      </c>
      <c r="R463" s="53" t="s">
        <v>193</v>
      </c>
      <c r="S463" s="53" t="s">
        <v>194</v>
      </c>
      <c r="T463" s="412">
        <v>72.858565217184335</v>
      </c>
      <c r="U463" s="412">
        <v>76.257776446507208</v>
      </c>
      <c r="V463" s="412">
        <v>77</v>
      </c>
      <c r="W463" s="412">
        <v>40.598017532029665</v>
      </c>
      <c r="X463" s="412">
        <v>53.306635198921107</v>
      </c>
      <c r="Y463" s="412">
        <v>62.029710047201611</v>
      </c>
      <c r="Z463" s="413">
        <v>4.0671153493276968</v>
      </c>
      <c r="AA463" s="413">
        <v>14.300625654932867</v>
      </c>
      <c r="AB463" s="413">
        <v>19.706800713632425</v>
      </c>
      <c r="AC463" s="411">
        <v>351.61593479999999</v>
      </c>
      <c r="AD463" s="411">
        <v>484.54</v>
      </c>
    </row>
    <row r="464" spans="1:30" ht="13.5" customHeight="1" outlineLevel="1">
      <c r="A464" s="410" t="s">
        <v>1412</v>
      </c>
      <c r="B464" s="31" t="s">
        <v>1403</v>
      </c>
      <c r="C464" s="31">
        <v>3</v>
      </c>
      <c r="D464" s="31">
        <v>2</v>
      </c>
      <c r="E464" s="31" t="s">
        <v>212</v>
      </c>
      <c r="F464" s="53">
        <v>2</v>
      </c>
      <c r="G464" s="411">
        <v>2952</v>
      </c>
      <c r="H464" s="413">
        <v>3.42</v>
      </c>
      <c r="I464" s="413">
        <v>1.71</v>
      </c>
      <c r="J464" s="413">
        <v>4.24</v>
      </c>
      <c r="K464" s="413">
        <v>2.12</v>
      </c>
      <c r="L464" s="413">
        <v>5.22</v>
      </c>
      <c r="M464" s="413">
        <v>2.61</v>
      </c>
      <c r="N464" s="413">
        <v>6.28</v>
      </c>
      <c r="O464" s="413">
        <v>3.14</v>
      </c>
      <c r="P464" s="413">
        <v>68.16</v>
      </c>
      <c r="Q464" s="413">
        <v>34.08</v>
      </c>
      <c r="R464" s="53" t="s">
        <v>2222</v>
      </c>
      <c r="S464" s="53" t="s">
        <v>989</v>
      </c>
      <c r="T464" s="412">
        <v>81.287777031564801</v>
      </c>
      <c r="U464" s="412">
        <v>83.511999104544444</v>
      </c>
      <c r="V464" s="412">
        <v>84.2</v>
      </c>
      <c r="W464" s="412">
        <v>56.75</v>
      </c>
      <c r="X464" s="412">
        <v>67.2</v>
      </c>
      <c r="Y464" s="412">
        <v>74</v>
      </c>
      <c r="Z464" s="413">
        <v>3.5550488400000004</v>
      </c>
      <c r="AA464" s="413">
        <v>12.479549040000002</v>
      </c>
      <c r="AB464" s="413">
        <v>22.112108760000002</v>
      </c>
      <c r="AC464" s="411">
        <v>351.03734439834028</v>
      </c>
      <c r="AD464" s="411">
        <v>621.99170124481327</v>
      </c>
    </row>
    <row r="465" spans="1:30" ht="13.5" customHeight="1" outlineLevel="1">
      <c r="A465" s="410" t="s">
        <v>1413</v>
      </c>
      <c r="B465" s="31" t="s">
        <v>1403</v>
      </c>
      <c r="C465" s="31">
        <v>5</v>
      </c>
      <c r="D465" s="31">
        <v>2</v>
      </c>
      <c r="E465" s="31" t="s">
        <v>215</v>
      </c>
      <c r="F465" s="53">
        <v>3</v>
      </c>
      <c r="G465" s="411">
        <v>2948</v>
      </c>
      <c r="H465" s="413">
        <v>5.36</v>
      </c>
      <c r="I465" s="413">
        <v>2.68</v>
      </c>
      <c r="J465" s="413">
        <v>6.38</v>
      </c>
      <c r="K465" s="413">
        <v>3.19</v>
      </c>
      <c r="L465" s="413">
        <v>7.48</v>
      </c>
      <c r="M465" s="413">
        <v>3.74</v>
      </c>
      <c r="N465" s="413">
        <v>8.86</v>
      </c>
      <c r="O465" s="413">
        <v>4.43</v>
      </c>
      <c r="P465" s="413">
        <v>94</v>
      </c>
      <c r="Q465" s="413">
        <v>47</v>
      </c>
      <c r="R465" s="53" t="s">
        <v>2205</v>
      </c>
      <c r="S465" s="53" t="s">
        <v>989</v>
      </c>
      <c r="T465" s="412">
        <v>83.163968148639682</v>
      </c>
      <c r="U465" s="412">
        <v>85.31099314310994</v>
      </c>
      <c r="V465" s="412">
        <v>85.9</v>
      </c>
      <c r="W465" s="412">
        <v>55.7</v>
      </c>
      <c r="X465" s="412">
        <v>69.010000000000005</v>
      </c>
      <c r="Y465" s="412">
        <v>77.7</v>
      </c>
      <c r="Z465" s="413">
        <v>5.3399488800000006</v>
      </c>
      <c r="AA465" s="413">
        <v>18.439050000000002</v>
      </c>
      <c r="AB465" s="413">
        <v>35.034195000000004</v>
      </c>
      <c r="AC465" s="411">
        <v>345.30386740331494</v>
      </c>
      <c r="AD465" s="411">
        <v>656.07734806629833</v>
      </c>
    </row>
    <row r="466" spans="1:30" ht="13.5" customHeight="1" outlineLevel="1">
      <c r="A466" s="410" t="s">
        <v>1414</v>
      </c>
      <c r="B466" s="31" t="s">
        <v>1403</v>
      </c>
      <c r="C466" s="31">
        <v>3</v>
      </c>
      <c r="D466" s="31">
        <v>4</v>
      </c>
      <c r="E466" s="31" t="s">
        <v>212</v>
      </c>
      <c r="F466" s="53">
        <v>2</v>
      </c>
      <c r="G466" s="411">
        <v>1477</v>
      </c>
      <c r="H466" s="413">
        <v>4.16</v>
      </c>
      <c r="I466" s="413">
        <v>2.08</v>
      </c>
      <c r="J466" s="413">
        <v>4.88</v>
      </c>
      <c r="K466" s="413">
        <v>2.44</v>
      </c>
      <c r="L466" s="413">
        <v>5.82</v>
      </c>
      <c r="M466" s="413">
        <v>2.91</v>
      </c>
      <c r="N466" s="413">
        <v>6.56</v>
      </c>
      <c r="O466" s="413">
        <v>3.28</v>
      </c>
      <c r="P466" s="413">
        <v>68.5</v>
      </c>
      <c r="Q466" s="413">
        <v>34.25</v>
      </c>
      <c r="R466" s="53" t="s">
        <v>2205</v>
      </c>
      <c r="S466" s="53" t="s">
        <v>989</v>
      </c>
      <c r="T466" s="412">
        <v>85.3</v>
      </c>
      <c r="U466" s="412">
        <v>83.67236060329067</v>
      </c>
      <c r="V466" s="412">
        <v>85.3</v>
      </c>
      <c r="W466" s="412">
        <v>51.8</v>
      </c>
      <c r="X466" s="412">
        <v>62.15</v>
      </c>
      <c r="Y466" s="412">
        <v>72.099999999999994</v>
      </c>
      <c r="Z466" s="413">
        <v>7.1027220600000014</v>
      </c>
      <c r="AA466" s="413">
        <v>26.662866300000001</v>
      </c>
      <c r="AB466" s="413">
        <v>51.408071400000004</v>
      </c>
      <c r="AC466" s="411">
        <v>375.38940809968841</v>
      </c>
      <c r="AD466" s="411">
        <v>723.77985462097604</v>
      </c>
    </row>
    <row r="467" spans="1:30" ht="13.5" customHeight="1" outlineLevel="1">
      <c r="A467" s="410" t="s">
        <v>1415</v>
      </c>
      <c r="B467" s="31" t="s">
        <v>1403</v>
      </c>
      <c r="C467" s="31">
        <v>5</v>
      </c>
      <c r="D467" s="31">
        <v>4</v>
      </c>
      <c r="E467" s="31" t="s">
        <v>215</v>
      </c>
      <c r="F467" s="53">
        <v>3</v>
      </c>
      <c r="G467" s="411">
        <v>1473</v>
      </c>
      <c r="H467" s="413">
        <v>6.48</v>
      </c>
      <c r="I467" s="413">
        <v>3.24</v>
      </c>
      <c r="J467" s="413">
        <v>7.46</v>
      </c>
      <c r="K467" s="413">
        <v>3.73</v>
      </c>
      <c r="L467" s="413">
        <v>8.48</v>
      </c>
      <c r="M467" s="413">
        <v>4.24</v>
      </c>
      <c r="N467" s="413">
        <v>10.1</v>
      </c>
      <c r="O467" s="413">
        <v>5.05</v>
      </c>
      <c r="P467" s="413">
        <v>102</v>
      </c>
      <c r="Q467" s="413">
        <v>51</v>
      </c>
      <c r="R467" s="53" t="s">
        <v>2205</v>
      </c>
      <c r="S467" s="53" t="s">
        <v>989</v>
      </c>
      <c r="T467" s="412">
        <v>83.943028685790537</v>
      </c>
      <c r="U467" s="412">
        <v>86.275850567044699</v>
      </c>
      <c r="V467" s="412">
        <v>86.7</v>
      </c>
      <c r="W467" s="412">
        <v>47.95</v>
      </c>
      <c r="X467" s="412">
        <v>61.4</v>
      </c>
      <c r="Y467" s="412">
        <v>68.52</v>
      </c>
      <c r="Z467" s="413">
        <v>10.694649</v>
      </c>
      <c r="AA467" s="413">
        <v>43.331767500000005</v>
      </c>
      <c r="AB467" s="413">
        <v>59.196726120000008</v>
      </c>
      <c r="AC467" s="411">
        <v>405.17241379310349</v>
      </c>
      <c r="AD467" s="411">
        <v>553.51724137931046</v>
      </c>
    </row>
    <row r="468" spans="1:30" ht="13.5" customHeight="1" outlineLevel="1">
      <c r="A468" s="410" t="s">
        <v>1416</v>
      </c>
      <c r="B468" s="31" t="s">
        <v>1403</v>
      </c>
      <c r="C468" s="31">
        <v>1.5</v>
      </c>
      <c r="D468" s="31">
        <v>6</v>
      </c>
      <c r="E468" s="31" t="s">
        <v>212</v>
      </c>
      <c r="F468" s="53">
        <v>1</v>
      </c>
      <c r="G468" s="411">
        <v>978</v>
      </c>
      <c r="H468" s="413">
        <v>3.16</v>
      </c>
      <c r="I468" s="413">
        <v>1.58</v>
      </c>
      <c r="J468" s="413">
        <v>3.54</v>
      </c>
      <c r="K468" s="413">
        <v>1.77</v>
      </c>
      <c r="L468" s="413">
        <v>3.98</v>
      </c>
      <c r="M468" s="413">
        <v>1.99</v>
      </c>
      <c r="N468" s="413">
        <v>4.34</v>
      </c>
      <c r="O468" s="413">
        <v>2.17</v>
      </c>
      <c r="P468" s="413">
        <v>30</v>
      </c>
      <c r="Q468" s="413">
        <v>15</v>
      </c>
      <c r="R468" s="53" t="s">
        <v>202</v>
      </c>
      <c r="S468" s="53" t="s">
        <v>194</v>
      </c>
      <c r="T468" s="412">
        <v>74.3</v>
      </c>
      <c r="U468" s="412">
        <v>77.400000000000006</v>
      </c>
      <c r="V468" s="412">
        <v>78.900000000000006</v>
      </c>
      <c r="W468" s="412">
        <v>36.1</v>
      </c>
      <c r="X468" s="412">
        <v>46.1</v>
      </c>
      <c r="Y468" s="412">
        <v>55.4</v>
      </c>
      <c r="Z468" s="413">
        <v>5.4</v>
      </c>
      <c r="AA468" s="413">
        <v>17.8</v>
      </c>
      <c r="AB468" s="413">
        <v>30.4</v>
      </c>
      <c r="AC468" s="411">
        <v>331</v>
      </c>
      <c r="AD468" s="411">
        <v>567</v>
      </c>
    </row>
    <row r="469" spans="1:30" ht="13.5" customHeight="1" outlineLevel="1">
      <c r="A469" s="410" t="s">
        <v>1417</v>
      </c>
      <c r="B469" s="31" t="s">
        <v>1403</v>
      </c>
      <c r="C469" s="31">
        <v>2</v>
      </c>
      <c r="D469" s="31">
        <v>6</v>
      </c>
      <c r="E469" s="31" t="s">
        <v>215</v>
      </c>
      <c r="F469" s="53">
        <v>1.5</v>
      </c>
      <c r="G469" s="411">
        <v>971</v>
      </c>
      <c r="H469" s="413">
        <v>4.12</v>
      </c>
      <c r="I469" s="413">
        <v>2.06</v>
      </c>
      <c r="J469" s="413">
        <v>4.7</v>
      </c>
      <c r="K469" s="413">
        <v>2.35</v>
      </c>
      <c r="L469" s="413">
        <v>5.24</v>
      </c>
      <c r="M469" s="413">
        <v>2.62</v>
      </c>
      <c r="N469" s="413">
        <v>5.94</v>
      </c>
      <c r="O469" s="413">
        <v>2.97</v>
      </c>
      <c r="P469" s="413">
        <v>37.6</v>
      </c>
      <c r="Q469" s="413">
        <v>18.8</v>
      </c>
      <c r="R469" s="53" t="s">
        <v>193</v>
      </c>
      <c r="S469" s="53" t="s">
        <v>194</v>
      </c>
      <c r="T469" s="412">
        <v>78.099999999999994</v>
      </c>
      <c r="U469" s="412">
        <v>80.5</v>
      </c>
      <c r="V469" s="412">
        <v>81.099999999999994</v>
      </c>
      <c r="W469" s="412">
        <v>39.200000000000003</v>
      </c>
      <c r="X469" s="412">
        <v>51.1</v>
      </c>
      <c r="Y469" s="412">
        <v>59.6</v>
      </c>
      <c r="Z469" s="413">
        <v>8.1</v>
      </c>
      <c r="AA469" s="413">
        <v>23.3</v>
      </c>
      <c r="AB469" s="413">
        <v>33.5</v>
      </c>
      <c r="AC469" s="411">
        <v>287</v>
      </c>
      <c r="AD469" s="411">
        <v>414</v>
      </c>
    </row>
    <row r="470" spans="1:30" ht="13.5" customHeight="1" outlineLevel="1">
      <c r="A470" s="410" t="s">
        <v>1418</v>
      </c>
      <c r="B470" s="31" t="s">
        <v>1403</v>
      </c>
      <c r="C470" s="31">
        <v>3</v>
      </c>
      <c r="D470" s="31">
        <v>2</v>
      </c>
      <c r="E470" s="31" t="s">
        <v>1268</v>
      </c>
      <c r="F470" s="53">
        <v>2</v>
      </c>
      <c r="G470" s="411">
        <v>2952</v>
      </c>
      <c r="H470" s="413">
        <v>3.42</v>
      </c>
      <c r="I470" s="413">
        <v>1.71</v>
      </c>
      <c r="J470" s="413">
        <v>4.24</v>
      </c>
      <c r="K470" s="413">
        <v>2.12</v>
      </c>
      <c r="L470" s="413">
        <v>5.22</v>
      </c>
      <c r="M470" s="413">
        <v>2.61</v>
      </c>
      <c r="N470" s="413">
        <v>6.28</v>
      </c>
      <c r="O470" s="413">
        <v>3.14</v>
      </c>
      <c r="P470" s="413">
        <v>68.16</v>
      </c>
      <c r="Q470" s="413">
        <v>34.08</v>
      </c>
      <c r="R470" s="53" t="s">
        <v>2222</v>
      </c>
      <c r="S470" s="53" t="s">
        <v>989</v>
      </c>
      <c r="T470" s="412">
        <v>81.287777031564801</v>
      </c>
      <c r="U470" s="412">
        <v>83.511999104544444</v>
      </c>
      <c r="V470" s="412">
        <v>84.2</v>
      </c>
      <c r="W470" s="412">
        <v>56.75</v>
      </c>
      <c r="X470" s="412">
        <v>67.2</v>
      </c>
      <c r="Y470" s="412">
        <v>74</v>
      </c>
      <c r="Z470" s="413">
        <v>3.5550488400000004</v>
      </c>
      <c r="AA470" s="413">
        <v>12.479549040000002</v>
      </c>
      <c r="AB470" s="413">
        <v>22.112108760000002</v>
      </c>
      <c r="AC470" s="411">
        <v>351.03734439834028</v>
      </c>
      <c r="AD470" s="411">
        <v>621.99170124481327</v>
      </c>
    </row>
    <row r="471" spans="1:30" ht="13.5" customHeight="1" outlineLevel="1">
      <c r="A471" s="410" t="s">
        <v>1419</v>
      </c>
      <c r="B471" s="31" t="s">
        <v>1403</v>
      </c>
      <c r="C471" s="31">
        <v>5</v>
      </c>
      <c r="D471" s="31">
        <v>2</v>
      </c>
      <c r="E471" s="31" t="s">
        <v>1270</v>
      </c>
      <c r="F471" s="53">
        <v>3</v>
      </c>
      <c r="G471" s="411">
        <v>2948</v>
      </c>
      <c r="H471" s="413">
        <v>5.36</v>
      </c>
      <c r="I471" s="413">
        <v>2.68</v>
      </c>
      <c r="J471" s="413">
        <v>6.38</v>
      </c>
      <c r="K471" s="413">
        <v>3.19</v>
      </c>
      <c r="L471" s="413">
        <v>7.48</v>
      </c>
      <c r="M471" s="413">
        <v>3.74</v>
      </c>
      <c r="N471" s="413">
        <v>8.86</v>
      </c>
      <c r="O471" s="413">
        <v>4.43</v>
      </c>
      <c r="P471" s="413">
        <v>94</v>
      </c>
      <c r="Q471" s="413">
        <v>47</v>
      </c>
      <c r="R471" s="53" t="s">
        <v>2205</v>
      </c>
      <c r="S471" s="53" t="s">
        <v>989</v>
      </c>
      <c r="T471" s="412">
        <v>83.163968148639682</v>
      </c>
      <c r="U471" s="412">
        <v>85.31099314310994</v>
      </c>
      <c r="V471" s="412">
        <v>85.9</v>
      </c>
      <c r="W471" s="412">
        <v>55.7</v>
      </c>
      <c r="X471" s="412">
        <v>69.010000000000005</v>
      </c>
      <c r="Y471" s="412">
        <v>77.7</v>
      </c>
      <c r="Z471" s="413">
        <v>5.3399488800000006</v>
      </c>
      <c r="AA471" s="413">
        <v>18.439050000000002</v>
      </c>
      <c r="AB471" s="413">
        <v>35.034195000000004</v>
      </c>
      <c r="AC471" s="411">
        <v>345.30386740331494</v>
      </c>
      <c r="AD471" s="411">
        <v>656.07734806629833</v>
      </c>
    </row>
    <row r="472" spans="1:30" ht="13.5" customHeight="1" outlineLevel="1">
      <c r="A472" s="410" t="s">
        <v>1420</v>
      </c>
      <c r="B472" s="31" t="s">
        <v>1403</v>
      </c>
      <c r="C472" s="31">
        <v>3</v>
      </c>
      <c r="D472" s="31">
        <v>4</v>
      </c>
      <c r="E472" s="31" t="s">
        <v>1268</v>
      </c>
      <c r="F472" s="53">
        <v>2</v>
      </c>
      <c r="G472" s="411">
        <v>1477</v>
      </c>
      <c r="H472" s="413">
        <v>4.16</v>
      </c>
      <c r="I472" s="413">
        <v>2.08</v>
      </c>
      <c r="J472" s="413">
        <v>4.88</v>
      </c>
      <c r="K472" s="413">
        <v>2.44</v>
      </c>
      <c r="L472" s="413">
        <v>5.82</v>
      </c>
      <c r="M472" s="413">
        <v>2.91</v>
      </c>
      <c r="N472" s="413">
        <v>6.56</v>
      </c>
      <c r="O472" s="413">
        <v>3.28</v>
      </c>
      <c r="P472" s="413">
        <v>68.5</v>
      </c>
      <c r="Q472" s="413">
        <v>34.25</v>
      </c>
      <c r="R472" s="53" t="s">
        <v>2205</v>
      </c>
      <c r="S472" s="53" t="s">
        <v>989</v>
      </c>
      <c r="T472" s="412">
        <v>85.3</v>
      </c>
      <c r="U472" s="412">
        <v>83.67236060329067</v>
      </c>
      <c r="V472" s="412">
        <v>85.3</v>
      </c>
      <c r="W472" s="412">
        <v>51.8</v>
      </c>
      <c r="X472" s="412">
        <v>62.15</v>
      </c>
      <c r="Y472" s="412">
        <v>72.099999999999994</v>
      </c>
      <c r="Z472" s="413">
        <v>7.1027220600000014</v>
      </c>
      <c r="AA472" s="413">
        <v>26.662866300000001</v>
      </c>
      <c r="AB472" s="413">
        <v>51.408071400000004</v>
      </c>
      <c r="AC472" s="411">
        <v>375.38940809968841</v>
      </c>
      <c r="AD472" s="411">
        <v>723.77985462097604</v>
      </c>
    </row>
    <row r="473" spans="1:30" ht="13.5" customHeight="1" outlineLevel="1">
      <c r="A473" s="410" t="s">
        <v>1421</v>
      </c>
      <c r="B473" s="31" t="s">
        <v>1403</v>
      </c>
      <c r="C473" s="31">
        <v>5</v>
      </c>
      <c r="D473" s="31">
        <v>4</v>
      </c>
      <c r="E473" s="31" t="s">
        <v>1270</v>
      </c>
      <c r="F473" s="53">
        <v>3</v>
      </c>
      <c r="G473" s="411">
        <v>1473</v>
      </c>
      <c r="H473" s="413">
        <v>6.48</v>
      </c>
      <c r="I473" s="413">
        <v>3.24</v>
      </c>
      <c r="J473" s="413">
        <v>7.46</v>
      </c>
      <c r="K473" s="413">
        <v>3.73</v>
      </c>
      <c r="L473" s="413">
        <v>8.48</v>
      </c>
      <c r="M473" s="413">
        <v>4.24</v>
      </c>
      <c r="N473" s="413">
        <v>10.1</v>
      </c>
      <c r="O473" s="413">
        <v>5.05</v>
      </c>
      <c r="P473" s="413">
        <v>102</v>
      </c>
      <c r="Q473" s="413">
        <v>51</v>
      </c>
      <c r="R473" s="53" t="s">
        <v>2205</v>
      </c>
      <c r="S473" s="53" t="s">
        <v>989</v>
      </c>
      <c r="T473" s="412">
        <v>83.943028685790537</v>
      </c>
      <c r="U473" s="412">
        <v>86.275850567044699</v>
      </c>
      <c r="V473" s="412">
        <v>86.7</v>
      </c>
      <c r="W473" s="412">
        <v>47.95</v>
      </c>
      <c r="X473" s="412">
        <v>61.4</v>
      </c>
      <c r="Y473" s="412">
        <v>68.52</v>
      </c>
      <c r="Z473" s="413">
        <v>10.694649</v>
      </c>
      <c r="AA473" s="413">
        <v>43.331767500000005</v>
      </c>
      <c r="AB473" s="413">
        <v>59.196726120000008</v>
      </c>
      <c r="AC473" s="411">
        <v>405.17241379310349</v>
      </c>
      <c r="AD473" s="411">
        <v>553.51724137931046</v>
      </c>
    </row>
    <row r="474" spans="1:30" ht="13.5" customHeight="1" outlineLevel="1">
      <c r="A474" s="410" t="s">
        <v>1422</v>
      </c>
      <c r="B474" s="31" t="s">
        <v>1403</v>
      </c>
      <c r="C474" s="31">
        <v>7.5</v>
      </c>
      <c r="D474" s="31">
        <v>2</v>
      </c>
      <c r="E474" s="31" t="s">
        <v>221</v>
      </c>
      <c r="F474" s="53">
        <v>5</v>
      </c>
      <c r="G474" s="411">
        <v>2956</v>
      </c>
      <c r="H474" s="413">
        <v>5.7</v>
      </c>
      <c r="I474" s="413">
        <v>2.85</v>
      </c>
      <c r="J474" s="413">
        <v>8.74</v>
      </c>
      <c r="K474" s="413">
        <v>4.37</v>
      </c>
      <c r="L474" s="413">
        <v>10.88</v>
      </c>
      <c r="M474" s="413">
        <v>5.44</v>
      </c>
      <c r="N474" s="413">
        <v>11.1</v>
      </c>
      <c r="O474" s="413">
        <v>5.55</v>
      </c>
      <c r="P474" s="413">
        <v>134</v>
      </c>
      <c r="Q474" s="413">
        <v>67</v>
      </c>
      <c r="R474" s="53" t="s">
        <v>193</v>
      </c>
      <c r="S474" s="53" t="s">
        <v>989</v>
      </c>
      <c r="T474" s="412">
        <v>87.251361909929471</v>
      </c>
      <c r="U474" s="412">
        <v>87.9</v>
      </c>
      <c r="V474" s="412">
        <v>87.9</v>
      </c>
      <c r="W474" s="412">
        <v>72.599999999999994</v>
      </c>
      <c r="X474" s="412">
        <v>83.12</v>
      </c>
      <c r="Y474" s="412">
        <v>88.1</v>
      </c>
      <c r="Z474" s="413">
        <v>8.93</v>
      </c>
      <c r="AA474" s="413">
        <v>26.343499999999999</v>
      </c>
      <c r="AB474" s="413">
        <v>39.113399999999999</v>
      </c>
      <c r="AC474" s="411">
        <v>295</v>
      </c>
      <c r="AD474" s="411">
        <v>438</v>
      </c>
    </row>
    <row r="475" spans="1:30" ht="13.5" customHeight="1" outlineLevel="1">
      <c r="A475" s="410" t="s">
        <v>1423</v>
      </c>
      <c r="B475" s="31" t="s">
        <v>1403</v>
      </c>
      <c r="C475" s="31">
        <v>10</v>
      </c>
      <c r="D475" s="31">
        <v>2</v>
      </c>
      <c r="E475" s="31" t="s">
        <v>224</v>
      </c>
      <c r="F475" s="53">
        <v>7.5</v>
      </c>
      <c r="G475" s="411">
        <v>2938</v>
      </c>
      <c r="H475" s="413">
        <v>8.98</v>
      </c>
      <c r="I475" s="413">
        <v>4.49</v>
      </c>
      <c r="J475" s="413">
        <v>12.5</v>
      </c>
      <c r="K475" s="413">
        <v>6.25</v>
      </c>
      <c r="L475" s="413">
        <v>15.86</v>
      </c>
      <c r="M475" s="413">
        <v>7.93</v>
      </c>
      <c r="N475" s="413">
        <v>19.78</v>
      </c>
      <c r="O475" s="413">
        <v>9.89</v>
      </c>
      <c r="P475" s="413">
        <v>176</v>
      </c>
      <c r="Q475" s="413">
        <v>88</v>
      </c>
      <c r="R475" s="53" t="s">
        <v>210</v>
      </c>
      <c r="S475" s="53" t="s">
        <v>989</v>
      </c>
      <c r="T475" s="412">
        <v>89.53938471572998</v>
      </c>
      <c r="U475" s="412">
        <v>89.529688009566257</v>
      </c>
      <c r="V475" s="412">
        <v>89.2</v>
      </c>
      <c r="W475" s="412">
        <v>75.400000000000006</v>
      </c>
      <c r="X475" s="412">
        <v>84.85</v>
      </c>
      <c r="Y475" s="412">
        <v>89</v>
      </c>
      <c r="Z475" s="413">
        <v>13.48</v>
      </c>
      <c r="AA475" s="413">
        <v>34.643599999999999</v>
      </c>
      <c r="AB475" s="413">
        <v>58.503200000000007</v>
      </c>
      <c r="AC475" s="411">
        <v>257</v>
      </c>
      <c r="AD475" s="411">
        <v>434</v>
      </c>
    </row>
    <row r="476" spans="1:30" ht="13.5" customHeight="1" outlineLevel="1">
      <c r="A476" s="410" t="s">
        <v>1424</v>
      </c>
      <c r="B476" s="31" t="s">
        <v>1403</v>
      </c>
      <c r="C476" s="31">
        <v>7.5</v>
      </c>
      <c r="D476" s="31">
        <v>4</v>
      </c>
      <c r="E476" s="31" t="s">
        <v>221</v>
      </c>
      <c r="F476" s="53">
        <v>5</v>
      </c>
      <c r="G476" s="411">
        <v>1475</v>
      </c>
      <c r="H476" s="413">
        <v>10.18</v>
      </c>
      <c r="I476" s="413">
        <v>5.09</v>
      </c>
      <c r="J476" s="413">
        <v>11.32</v>
      </c>
      <c r="K476" s="413">
        <v>5.66</v>
      </c>
      <c r="L476" s="413">
        <v>12.5</v>
      </c>
      <c r="M476" s="413">
        <v>6.25</v>
      </c>
      <c r="N476" s="413">
        <v>14.74</v>
      </c>
      <c r="O476" s="413">
        <v>7.37</v>
      </c>
      <c r="P476" s="413">
        <v>138</v>
      </c>
      <c r="Q476" s="413">
        <v>69</v>
      </c>
      <c r="R476" s="53" t="s">
        <v>193</v>
      </c>
      <c r="S476" s="53" t="s">
        <v>989</v>
      </c>
      <c r="T476" s="412">
        <v>86.069393511988721</v>
      </c>
      <c r="U476" s="412">
        <v>88.045133991537384</v>
      </c>
      <c r="V476" s="412">
        <v>88.4</v>
      </c>
      <c r="W476" s="412">
        <v>51.07</v>
      </c>
      <c r="X476" s="412">
        <v>67.78</v>
      </c>
      <c r="Y476" s="412">
        <v>76.28</v>
      </c>
      <c r="Z476" s="413">
        <v>17.8</v>
      </c>
      <c r="AA476" s="413">
        <v>56.07</v>
      </c>
      <c r="AB476" s="413">
        <v>65.682000000000002</v>
      </c>
      <c r="AC476" s="411">
        <v>315</v>
      </c>
      <c r="AD476" s="411">
        <v>369</v>
      </c>
    </row>
    <row r="477" spans="1:30" ht="13.5" customHeight="1" outlineLevel="1">
      <c r="A477" s="410" t="s">
        <v>1425</v>
      </c>
      <c r="B477" s="31" t="s">
        <v>1403</v>
      </c>
      <c r="C477" s="31">
        <v>10</v>
      </c>
      <c r="D477" s="31">
        <v>4</v>
      </c>
      <c r="E477" s="31" t="s">
        <v>224</v>
      </c>
      <c r="F477" s="53">
        <v>7.5</v>
      </c>
      <c r="G477" s="411">
        <v>1469</v>
      </c>
      <c r="H477" s="413">
        <v>17.059999999999999</v>
      </c>
      <c r="I477" s="413">
        <v>8.5299999999999994</v>
      </c>
      <c r="J477" s="413">
        <v>17.32</v>
      </c>
      <c r="K477" s="413">
        <v>8.66</v>
      </c>
      <c r="L477" s="413">
        <v>23.7</v>
      </c>
      <c r="M477" s="413">
        <v>11.85</v>
      </c>
      <c r="N477" s="413">
        <v>26.44</v>
      </c>
      <c r="O477" s="413">
        <v>13.22</v>
      </c>
      <c r="P477" s="413">
        <v>172</v>
      </c>
      <c r="Q477" s="413">
        <v>86</v>
      </c>
      <c r="R477" s="53" t="s">
        <v>210</v>
      </c>
      <c r="S477" s="53" t="s">
        <v>989</v>
      </c>
      <c r="T477" s="412">
        <v>88.72913629335099</v>
      </c>
      <c r="U477" s="412">
        <v>89.016125469405779</v>
      </c>
      <c r="V477" s="412">
        <v>89.6</v>
      </c>
      <c r="W477" s="412">
        <v>50.1</v>
      </c>
      <c r="X477" s="412">
        <v>54.7</v>
      </c>
      <c r="Y477" s="412">
        <v>65</v>
      </c>
      <c r="Z477" s="413">
        <v>26.82</v>
      </c>
      <c r="AA477" s="413">
        <v>68.659199999999998</v>
      </c>
      <c r="AB477" s="413">
        <v>146.16899999999998</v>
      </c>
      <c r="AC477" s="411">
        <v>256</v>
      </c>
      <c r="AD477" s="411">
        <v>545</v>
      </c>
    </row>
    <row r="478" spans="1:30" ht="13.5" customHeight="1" outlineLevel="1">
      <c r="A478" s="410" t="s">
        <v>1426</v>
      </c>
      <c r="B478" s="31" t="s">
        <v>1403</v>
      </c>
      <c r="C478" s="31">
        <v>3</v>
      </c>
      <c r="D478" s="31">
        <v>6</v>
      </c>
      <c r="E478" s="31" t="s">
        <v>221</v>
      </c>
      <c r="F478" s="53">
        <v>2</v>
      </c>
      <c r="G478" s="411">
        <v>984</v>
      </c>
      <c r="H478" s="413">
        <v>5.54</v>
      </c>
      <c r="I478" s="413">
        <v>2.77</v>
      </c>
      <c r="J478" s="413">
        <v>6.14</v>
      </c>
      <c r="K478" s="413">
        <v>3.07</v>
      </c>
      <c r="L478" s="413">
        <v>6.74</v>
      </c>
      <c r="M478" s="413">
        <v>3.37</v>
      </c>
      <c r="N478" s="413">
        <v>7.54</v>
      </c>
      <c r="O478" s="413">
        <v>3.77</v>
      </c>
      <c r="P478" s="413">
        <v>65.599999999999994</v>
      </c>
      <c r="Q478" s="413">
        <v>32.799999999999997</v>
      </c>
      <c r="R478" s="53" t="s">
        <v>2205</v>
      </c>
      <c r="S478" s="53" t="s">
        <v>194</v>
      </c>
      <c r="T478" s="412">
        <v>78.599999999999994</v>
      </c>
      <c r="U478" s="412">
        <v>81.400000000000006</v>
      </c>
      <c r="V478" s="412">
        <v>82.5</v>
      </c>
      <c r="W478" s="412">
        <v>39.700000000000003</v>
      </c>
      <c r="X478" s="412">
        <v>52.3</v>
      </c>
      <c r="Y478" s="412">
        <v>61.7</v>
      </c>
      <c r="Z478" s="413">
        <v>10.7</v>
      </c>
      <c r="AA478" s="413">
        <v>42</v>
      </c>
      <c r="AB478" s="413">
        <v>77.400000000000006</v>
      </c>
      <c r="AC478" s="411">
        <v>393</v>
      </c>
      <c r="AD478" s="411">
        <v>724</v>
      </c>
    </row>
    <row r="479" spans="1:30" ht="13.5" customHeight="1" outlineLevel="1">
      <c r="A479" s="410" t="s">
        <v>1427</v>
      </c>
      <c r="B479" s="31" t="s">
        <v>1403</v>
      </c>
      <c r="C479" s="31">
        <v>5</v>
      </c>
      <c r="D479" s="31">
        <v>6</v>
      </c>
      <c r="E479" s="31" t="s">
        <v>224</v>
      </c>
      <c r="F479" s="53">
        <v>3</v>
      </c>
      <c r="G479" s="411">
        <v>980</v>
      </c>
      <c r="H479" s="413">
        <v>7.74</v>
      </c>
      <c r="I479" s="413">
        <v>3.87</v>
      </c>
      <c r="J479" s="413">
        <v>8.6</v>
      </c>
      <c r="K479" s="413">
        <v>4.3</v>
      </c>
      <c r="L479" s="413">
        <v>9.64</v>
      </c>
      <c r="M479" s="413">
        <v>4.82</v>
      </c>
      <c r="N479" s="413">
        <v>10.86</v>
      </c>
      <c r="O479" s="413">
        <v>5.43</v>
      </c>
      <c r="P479" s="413">
        <v>90.8</v>
      </c>
      <c r="Q479" s="413">
        <v>45.4</v>
      </c>
      <c r="R479" s="53" t="s">
        <v>202</v>
      </c>
      <c r="S479" s="53" t="s">
        <v>194</v>
      </c>
      <c r="T479" s="412">
        <v>80.599999999999994</v>
      </c>
      <c r="U479" s="412">
        <v>83.4</v>
      </c>
      <c r="V479" s="412">
        <v>84.4</v>
      </c>
      <c r="W479" s="412">
        <v>42.7</v>
      </c>
      <c r="X479" s="412">
        <v>55.6</v>
      </c>
      <c r="Y479" s="412">
        <v>65</v>
      </c>
      <c r="Z479" s="413">
        <v>16.100000000000001</v>
      </c>
      <c r="AA479" s="413">
        <v>61</v>
      </c>
      <c r="AB479" s="413">
        <v>118.9</v>
      </c>
      <c r="AC479" s="411">
        <v>378</v>
      </c>
      <c r="AD479" s="411">
        <v>737</v>
      </c>
    </row>
    <row r="480" spans="1:30" ht="13.5" customHeight="1" outlineLevel="1">
      <c r="A480" s="410" t="s">
        <v>1428</v>
      </c>
      <c r="B480" s="31" t="s">
        <v>1403</v>
      </c>
      <c r="C480" s="31">
        <v>15</v>
      </c>
      <c r="D480" s="31">
        <v>2</v>
      </c>
      <c r="E480" s="31" t="s">
        <v>230</v>
      </c>
      <c r="F480" s="53">
        <v>10</v>
      </c>
      <c r="G480" s="411">
        <v>2963</v>
      </c>
      <c r="H480" s="413">
        <v>10</v>
      </c>
      <c r="I480" s="413">
        <v>5</v>
      </c>
      <c r="J480" s="413">
        <v>15.6</v>
      </c>
      <c r="K480" s="413">
        <v>7.8</v>
      </c>
      <c r="L480" s="413">
        <v>20.399999999999999</v>
      </c>
      <c r="M480" s="413">
        <v>10.199999999999999</v>
      </c>
      <c r="N480" s="413">
        <v>25.4</v>
      </c>
      <c r="O480" s="413">
        <v>12.7</v>
      </c>
      <c r="P480" s="413">
        <v>251.54</v>
      </c>
      <c r="Q480" s="413">
        <v>125.77</v>
      </c>
      <c r="R480" s="53" t="s">
        <v>193</v>
      </c>
      <c r="S480" s="53" t="s">
        <v>989</v>
      </c>
      <c r="T480" s="412">
        <v>87</v>
      </c>
      <c r="U480" s="412">
        <v>89.2</v>
      </c>
      <c r="V480" s="412">
        <v>90.1</v>
      </c>
      <c r="W480" s="412">
        <v>74.3</v>
      </c>
      <c r="X480" s="412">
        <v>83.8</v>
      </c>
      <c r="Y480" s="412">
        <v>88.3</v>
      </c>
      <c r="Z480" s="413">
        <v>17.7</v>
      </c>
      <c r="AA480" s="413">
        <v>88.91</v>
      </c>
      <c r="AB480" s="413">
        <v>128.19</v>
      </c>
      <c r="AC480" s="411">
        <v>502</v>
      </c>
      <c r="AD480" s="411">
        <v>724</v>
      </c>
    </row>
    <row r="481" spans="1:30" ht="13.5" customHeight="1" outlineLevel="1">
      <c r="A481" s="410" t="s">
        <v>1429</v>
      </c>
      <c r="B481" s="31" t="s">
        <v>1403</v>
      </c>
      <c r="C481" s="31">
        <v>20</v>
      </c>
      <c r="D481" s="31">
        <v>2</v>
      </c>
      <c r="E481" s="31" t="s">
        <v>233</v>
      </c>
      <c r="F481" s="53">
        <v>15</v>
      </c>
      <c r="G481" s="411">
        <v>2941</v>
      </c>
      <c r="H481" s="413">
        <v>10.4</v>
      </c>
      <c r="I481" s="413">
        <v>5.2</v>
      </c>
      <c r="J481" s="413">
        <v>20.2</v>
      </c>
      <c r="K481" s="413">
        <v>10.1</v>
      </c>
      <c r="L481" s="413">
        <v>28</v>
      </c>
      <c r="M481" s="413">
        <v>14</v>
      </c>
      <c r="N481" s="413">
        <v>36.4</v>
      </c>
      <c r="O481" s="413">
        <v>18.2</v>
      </c>
      <c r="P481" s="413">
        <v>280</v>
      </c>
      <c r="Q481" s="413">
        <v>140</v>
      </c>
      <c r="R481" s="53" t="s">
        <v>222</v>
      </c>
      <c r="S481" s="53" t="s">
        <v>989</v>
      </c>
      <c r="T481" s="412">
        <v>91.4</v>
      </c>
      <c r="U481" s="412">
        <v>91.7</v>
      </c>
      <c r="V481" s="412">
        <v>91.2</v>
      </c>
      <c r="W481" s="412">
        <v>82.6</v>
      </c>
      <c r="X481" s="412">
        <v>89.1</v>
      </c>
      <c r="Y481" s="412">
        <v>91.7</v>
      </c>
      <c r="Z481" s="413">
        <v>26.77</v>
      </c>
      <c r="AA481" s="413">
        <v>65.81</v>
      </c>
      <c r="AB481" s="413">
        <v>95.35</v>
      </c>
      <c r="AC481" s="411">
        <v>246</v>
      </c>
      <c r="AD481" s="411">
        <v>356</v>
      </c>
    </row>
    <row r="482" spans="1:30" ht="13.5" customHeight="1" outlineLevel="1">
      <c r="A482" s="410" t="s">
        <v>1430</v>
      </c>
      <c r="B482" s="31" t="s">
        <v>1403</v>
      </c>
      <c r="C482" s="31">
        <v>15</v>
      </c>
      <c r="D482" s="31">
        <v>4</v>
      </c>
      <c r="E482" s="31" t="s">
        <v>230</v>
      </c>
      <c r="F482" s="53">
        <v>10</v>
      </c>
      <c r="G482" s="411">
        <v>1480.61</v>
      </c>
      <c r="H482" s="413">
        <v>24.06</v>
      </c>
      <c r="I482" s="413">
        <v>12.03</v>
      </c>
      <c r="J482" s="413">
        <v>26.819611362866073</v>
      </c>
      <c r="K482" s="413">
        <v>13.409805681433037</v>
      </c>
      <c r="L482" s="413">
        <v>29.868560059249589</v>
      </c>
      <c r="M482" s="413">
        <v>14.934280029624794</v>
      </c>
      <c r="N482" s="413">
        <v>33.804889346371588</v>
      </c>
      <c r="O482" s="413">
        <v>16.902444673185794</v>
      </c>
      <c r="P482" s="413">
        <v>240</v>
      </c>
      <c r="Q482" s="413">
        <v>120</v>
      </c>
      <c r="R482" s="53" t="s">
        <v>210</v>
      </c>
      <c r="S482" s="53" t="s">
        <v>989</v>
      </c>
      <c r="T482" s="412">
        <v>87.35</v>
      </c>
      <c r="U482" s="412">
        <v>89.61</v>
      </c>
      <c r="V482" s="412">
        <v>90.4</v>
      </c>
      <c r="W482" s="412">
        <v>43.47</v>
      </c>
      <c r="X482" s="412">
        <v>57.08</v>
      </c>
      <c r="Y482" s="412">
        <v>66.670735524256656</v>
      </c>
      <c r="Z482" s="413">
        <v>35.491483440000003</v>
      </c>
      <c r="AA482" s="413">
        <v>102.925301976</v>
      </c>
      <c r="AB482" s="413">
        <v>145.51508210399999</v>
      </c>
      <c r="AC482" s="411">
        <v>290</v>
      </c>
      <c r="AD482" s="411">
        <v>410</v>
      </c>
    </row>
    <row r="483" spans="1:30" ht="13.5" customHeight="1" outlineLevel="1">
      <c r="A483" s="410" t="s">
        <v>1431</v>
      </c>
      <c r="B483" s="31" t="s">
        <v>1403</v>
      </c>
      <c r="C483" s="31">
        <v>20</v>
      </c>
      <c r="D483" s="31">
        <v>4</v>
      </c>
      <c r="E483" s="31" t="s">
        <v>233</v>
      </c>
      <c r="F483" s="53">
        <v>15</v>
      </c>
      <c r="G483" s="411">
        <v>1477</v>
      </c>
      <c r="H483" s="413">
        <v>30.2</v>
      </c>
      <c r="I483" s="413">
        <v>15.1</v>
      </c>
      <c r="J483" s="413">
        <v>34.799999999999997</v>
      </c>
      <c r="K483" s="413">
        <v>17.399999999999999</v>
      </c>
      <c r="L483" s="413">
        <v>39.799999999999997</v>
      </c>
      <c r="M483" s="413">
        <v>19.899999999999999</v>
      </c>
      <c r="N483" s="413">
        <v>46.2</v>
      </c>
      <c r="O483" s="413">
        <v>23.1</v>
      </c>
      <c r="P483" s="413">
        <v>352.8</v>
      </c>
      <c r="Q483" s="413">
        <v>176.4</v>
      </c>
      <c r="R483" s="53" t="s">
        <v>210</v>
      </c>
      <c r="S483" s="53" t="s">
        <v>989</v>
      </c>
      <c r="T483" s="412">
        <v>89.81837837837837</v>
      </c>
      <c r="U483" s="412">
        <v>91.302162162162162</v>
      </c>
      <c r="V483" s="412">
        <v>91.5</v>
      </c>
      <c r="W483" s="412">
        <v>49.3</v>
      </c>
      <c r="X483" s="412">
        <v>63.6</v>
      </c>
      <c r="Y483" s="412">
        <v>72.900000000000006</v>
      </c>
      <c r="Z483" s="413">
        <v>53.399488800000007</v>
      </c>
      <c r="AA483" s="413">
        <v>175.39224360000003</v>
      </c>
      <c r="AB483" s="413">
        <v>202.16574420000003</v>
      </c>
      <c r="AC483" s="411">
        <v>328.45303867403317</v>
      </c>
      <c r="AD483" s="411">
        <v>378.59116022099448</v>
      </c>
    </row>
    <row r="484" spans="1:30" ht="13.5" customHeight="1" outlineLevel="1">
      <c r="A484" s="410" t="s">
        <v>1432</v>
      </c>
      <c r="B484" s="31" t="s">
        <v>1403</v>
      </c>
      <c r="C484" s="31">
        <v>7.5</v>
      </c>
      <c r="D484" s="31">
        <v>6</v>
      </c>
      <c r="E484" s="31" t="s">
        <v>230</v>
      </c>
      <c r="F484" s="53">
        <v>5</v>
      </c>
      <c r="G484" s="411">
        <v>985</v>
      </c>
      <c r="H484" s="413">
        <v>12.8</v>
      </c>
      <c r="I484" s="413">
        <v>6.4</v>
      </c>
      <c r="J484" s="413">
        <v>14.1</v>
      </c>
      <c r="K484" s="413">
        <v>7.05</v>
      </c>
      <c r="L484" s="413">
        <v>15.7</v>
      </c>
      <c r="M484" s="413">
        <v>7.85</v>
      </c>
      <c r="N484" s="413">
        <v>17.84</v>
      </c>
      <c r="O484" s="413">
        <v>8.92</v>
      </c>
      <c r="P484" s="413">
        <v>135.74</v>
      </c>
      <c r="Q484" s="413">
        <v>67.87</v>
      </c>
      <c r="R484" s="53" t="s">
        <v>210</v>
      </c>
      <c r="S484" s="53" t="s">
        <v>194</v>
      </c>
      <c r="T484" s="412">
        <v>83.877927336397462</v>
      </c>
      <c r="U484" s="412">
        <v>85.922576056029769</v>
      </c>
      <c r="V484" s="412">
        <v>86.5</v>
      </c>
      <c r="W484" s="412">
        <v>41.39</v>
      </c>
      <c r="X484" s="412">
        <v>54.41</v>
      </c>
      <c r="Y484" s="412">
        <v>63.48</v>
      </c>
      <c r="Z484" s="413">
        <v>26.662866300000001</v>
      </c>
      <c r="AA484" s="413">
        <v>76.292325744831004</v>
      </c>
      <c r="AB484" s="413">
        <v>116.68203550206</v>
      </c>
      <c r="AC484" s="411">
        <v>286.137</v>
      </c>
      <c r="AD484" s="411">
        <v>437.62</v>
      </c>
    </row>
    <row r="485" spans="1:30" ht="13.5" customHeight="1" outlineLevel="1">
      <c r="A485" s="410" t="s">
        <v>1433</v>
      </c>
      <c r="B485" s="31" t="s">
        <v>1403</v>
      </c>
      <c r="C485" s="31">
        <v>10</v>
      </c>
      <c r="D485" s="31">
        <v>6</v>
      </c>
      <c r="E485" s="31" t="s">
        <v>233</v>
      </c>
      <c r="F485" s="53">
        <v>7.5</v>
      </c>
      <c r="G485" s="411">
        <v>983</v>
      </c>
      <c r="H485" s="413">
        <v>16.14</v>
      </c>
      <c r="I485" s="413">
        <v>8.07</v>
      </c>
      <c r="J485" s="413">
        <v>19.64</v>
      </c>
      <c r="K485" s="413">
        <v>9.82</v>
      </c>
      <c r="L485" s="413">
        <v>22.26</v>
      </c>
      <c r="M485" s="413">
        <v>11.13</v>
      </c>
      <c r="N485" s="413">
        <v>25.64</v>
      </c>
      <c r="O485" s="413">
        <v>12.82</v>
      </c>
      <c r="P485" s="413">
        <v>179.2</v>
      </c>
      <c r="Q485" s="413">
        <v>89.6</v>
      </c>
      <c r="R485" s="53" t="s">
        <v>213</v>
      </c>
      <c r="S485" s="53" t="s">
        <v>194</v>
      </c>
      <c r="T485" s="412">
        <v>86.197555335315499</v>
      </c>
      <c r="U485" s="412">
        <v>87.815879308446213</v>
      </c>
      <c r="V485" s="412">
        <v>88</v>
      </c>
      <c r="W485" s="412">
        <v>44.43</v>
      </c>
      <c r="X485" s="412">
        <v>57.66</v>
      </c>
      <c r="Y485" s="412">
        <v>66.650000000000006</v>
      </c>
      <c r="Z485" s="413">
        <v>40.064367840000003</v>
      </c>
      <c r="AA485" s="413">
        <v>107.25231270768001</v>
      </c>
      <c r="AB485" s="413">
        <v>157.58918446185601</v>
      </c>
      <c r="AC485" s="411">
        <v>267.7</v>
      </c>
      <c r="AD485" s="411">
        <v>393.34</v>
      </c>
    </row>
    <row r="486" spans="1:30" ht="13.5" customHeight="1" outlineLevel="1">
      <c r="A486" s="410" t="s">
        <v>1434</v>
      </c>
      <c r="B486" s="31" t="s">
        <v>1403</v>
      </c>
      <c r="C486" s="31">
        <v>25</v>
      </c>
      <c r="D486" s="31">
        <v>4</v>
      </c>
      <c r="E486" s="31" t="s">
        <v>298</v>
      </c>
      <c r="F486" s="53">
        <v>20</v>
      </c>
      <c r="G486" s="411">
        <v>1481.41</v>
      </c>
      <c r="H486" s="413">
        <v>26.3</v>
      </c>
      <c r="I486" s="413">
        <v>13.15</v>
      </c>
      <c r="J486" s="413">
        <v>35.59094720594063</v>
      </c>
      <c r="K486" s="413">
        <v>17.795473602970315</v>
      </c>
      <c r="L486" s="413">
        <v>42.620587805844679</v>
      </c>
      <c r="M486" s="413">
        <v>21.310293902922339</v>
      </c>
      <c r="N486" s="413">
        <v>54.995999249076988</v>
      </c>
      <c r="O486" s="413">
        <v>27.497999624538494</v>
      </c>
      <c r="P486" s="413">
        <v>405.4</v>
      </c>
      <c r="Q486" s="413">
        <v>202.7</v>
      </c>
      <c r="R486" s="53" t="s">
        <v>213</v>
      </c>
      <c r="S486" s="53" t="s">
        <v>989</v>
      </c>
      <c r="T486" s="412">
        <v>91.518000000000001</v>
      </c>
      <c r="U486" s="412">
        <v>92.49</v>
      </c>
      <c r="V486" s="412">
        <v>92.1</v>
      </c>
      <c r="W486" s="412">
        <v>62.5</v>
      </c>
      <c r="X486" s="412">
        <v>78.400000000000006</v>
      </c>
      <c r="Y486" s="412">
        <v>80.360444655807868</v>
      </c>
      <c r="Z486" s="413">
        <v>70.916586300000006</v>
      </c>
      <c r="AA486" s="413">
        <v>170.19980712</v>
      </c>
      <c r="AB486" s="413">
        <v>269.48302794</v>
      </c>
      <c r="AC486" s="411">
        <v>240</v>
      </c>
      <c r="AD486" s="411">
        <v>380</v>
      </c>
    </row>
    <row r="487" spans="1:30" ht="13.5" customHeight="1" outlineLevel="1">
      <c r="A487" s="410" t="s">
        <v>1435</v>
      </c>
      <c r="B487" s="31" t="s">
        <v>1403</v>
      </c>
      <c r="C487" s="31">
        <v>30</v>
      </c>
      <c r="D487" s="31">
        <v>4</v>
      </c>
      <c r="E487" s="31" t="s">
        <v>302</v>
      </c>
      <c r="F487" s="53">
        <v>25</v>
      </c>
      <c r="G487" s="411">
        <v>1477.6578</v>
      </c>
      <c r="H487" s="413">
        <v>32.200000000000003</v>
      </c>
      <c r="I487" s="413">
        <v>16.100000000000001</v>
      </c>
      <c r="J487" s="413">
        <v>44.06</v>
      </c>
      <c r="K487" s="413">
        <v>22.03</v>
      </c>
      <c r="L487" s="413">
        <v>55.36</v>
      </c>
      <c r="M487" s="413">
        <v>27.68</v>
      </c>
      <c r="N487" s="413">
        <v>68.618200000000002</v>
      </c>
      <c r="O487" s="413">
        <v>34.309100000000001</v>
      </c>
      <c r="P487" s="413">
        <v>485.7</v>
      </c>
      <c r="Q487" s="413">
        <v>242.85</v>
      </c>
      <c r="R487" s="53" t="s">
        <v>222</v>
      </c>
      <c r="S487" s="53" t="s">
        <v>989</v>
      </c>
      <c r="T487" s="412">
        <v>92.62</v>
      </c>
      <c r="U487" s="412">
        <v>93.08</v>
      </c>
      <c r="V487" s="412">
        <v>92.6</v>
      </c>
      <c r="W487" s="412">
        <v>62.88</v>
      </c>
      <c r="X487" s="412">
        <v>74.73</v>
      </c>
      <c r="Y487" s="412">
        <v>80.819999999999993</v>
      </c>
      <c r="Z487" s="413">
        <v>88.79803942800001</v>
      </c>
      <c r="AA487" s="413">
        <v>198.41033929792323</v>
      </c>
      <c r="AB487" s="413">
        <v>310.32250838903167</v>
      </c>
      <c r="AC487" s="411">
        <v>223.44</v>
      </c>
      <c r="AD487" s="411">
        <v>349.47</v>
      </c>
    </row>
    <row r="488" spans="1:30" ht="13.5" customHeight="1" outlineLevel="1">
      <c r="A488" s="410" t="s">
        <v>1436</v>
      </c>
      <c r="B488" s="31" t="s">
        <v>1403</v>
      </c>
      <c r="C488" s="31">
        <v>15</v>
      </c>
      <c r="D488" s="31">
        <v>6</v>
      </c>
      <c r="E488" s="31" t="s">
        <v>298</v>
      </c>
      <c r="F488" s="53">
        <v>10</v>
      </c>
      <c r="G488" s="411">
        <v>989</v>
      </c>
      <c r="H488" s="413">
        <v>29.6</v>
      </c>
      <c r="I488" s="413">
        <v>14.8</v>
      </c>
      <c r="J488" s="413">
        <v>31.8</v>
      </c>
      <c r="K488" s="413">
        <v>15.9</v>
      </c>
      <c r="L488" s="413">
        <v>34.799999999999997</v>
      </c>
      <c r="M488" s="413">
        <v>17.399999999999999</v>
      </c>
      <c r="N488" s="413">
        <v>38.04</v>
      </c>
      <c r="O488" s="413">
        <v>19.02</v>
      </c>
      <c r="P488" s="413">
        <v>254</v>
      </c>
      <c r="Q488" s="413">
        <v>127</v>
      </c>
      <c r="R488" s="53" t="s">
        <v>193</v>
      </c>
      <c r="S488" s="53" t="s">
        <v>989</v>
      </c>
      <c r="T488" s="412">
        <v>85.594426229508201</v>
      </c>
      <c r="U488" s="412">
        <v>88.077540983606553</v>
      </c>
      <c r="V488" s="412">
        <v>89.1</v>
      </c>
      <c r="W488" s="412">
        <v>37.1</v>
      </c>
      <c r="X488" s="412">
        <v>49.4</v>
      </c>
      <c r="Y488" s="412">
        <v>59.6</v>
      </c>
      <c r="Z488" s="413">
        <v>72</v>
      </c>
      <c r="AA488" s="413">
        <v>177.84</v>
      </c>
      <c r="AB488" s="413">
        <v>270.72000000000003</v>
      </c>
      <c r="AC488" s="411">
        <v>247</v>
      </c>
      <c r="AD488" s="411">
        <v>376</v>
      </c>
    </row>
    <row r="489" spans="1:30" ht="13.5" customHeight="1" outlineLevel="1">
      <c r="A489" s="410" t="s">
        <v>1437</v>
      </c>
      <c r="B489" s="31" t="s">
        <v>1403</v>
      </c>
      <c r="C489" s="31">
        <v>20</v>
      </c>
      <c r="D489" s="31">
        <v>6</v>
      </c>
      <c r="E489" s="31" t="s">
        <v>302</v>
      </c>
      <c r="F489" s="53">
        <v>15</v>
      </c>
      <c r="G489" s="411">
        <v>986</v>
      </c>
      <c r="H489" s="413">
        <v>27.4</v>
      </c>
      <c r="I489" s="413">
        <v>13.7</v>
      </c>
      <c r="J489" s="413">
        <v>33.799999999999997</v>
      </c>
      <c r="K489" s="413">
        <v>16.899999999999999</v>
      </c>
      <c r="L489" s="413">
        <v>40.1</v>
      </c>
      <c r="M489" s="413">
        <v>20.05</v>
      </c>
      <c r="N489" s="413">
        <v>47.8</v>
      </c>
      <c r="O489" s="413">
        <v>23.9</v>
      </c>
      <c r="P489" s="413">
        <v>340</v>
      </c>
      <c r="Q489" s="413">
        <v>170</v>
      </c>
      <c r="R489" s="53" t="s">
        <v>210</v>
      </c>
      <c r="S489" s="53" t="s">
        <v>989</v>
      </c>
      <c r="T489" s="412">
        <v>89.07235649546827</v>
      </c>
      <c r="U489" s="412">
        <v>90.2512839879154</v>
      </c>
      <c r="V489" s="412">
        <v>90.3</v>
      </c>
      <c r="W489" s="412">
        <v>50.4</v>
      </c>
      <c r="X489" s="412">
        <v>62.8</v>
      </c>
      <c r="Y489" s="412">
        <v>70.400000000000006</v>
      </c>
      <c r="Z489" s="413">
        <v>108.3</v>
      </c>
      <c r="AA489" s="413">
        <v>271.83299999999997</v>
      </c>
      <c r="AB489" s="413">
        <v>347.64299999999997</v>
      </c>
      <c r="AC489" s="411">
        <v>251</v>
      </c>
      <c r="AD489" s="411">
        <v>321</v>
      </c>
    </row>
    <row r="490" spans="1:30" ht="13.5" customHeight="1" outlineLevel="1">
      <c r="A490" s="410" t="s">
        <v>1438</v>
      </c>
      <c r="B490" s="31" t="s">
        <v>1403</v>
      </c>
      <c r="C490" s="31">
        <v>25</v>
      </c>
      <c r="D490" s="31">
        <v>2</v>
      </c>
      <c r="E490" s="31" t="s">
        <v>308</v>
      </c>
      <c r="F490" s="53">
        <v>20</v>
      </c>
      <c r="G490" s="411">
        <v>2954</v>
      </c>
      <c r="H490" s="413">
        <v>27</v>
      </c>
      <c r="I490" s="413">
        <v>13.5</v>
      </c>
      <c r="J490" s="413">
        <v>36.340000000000003</v>
      </c>
      <c r="K490" s="413">
        <v>18.170000000000002</v>
      </c>
      <c r="L490" s="413">
        <v>42.92</v>
      </c>
      <c r="M490" s="413">
        <v>21.46</v>
      </c>
      <c r="N490" s="413">
        <v>53.8</v>
      </c>
      <c r="O490" s="413">
        <v>26.9</v>
      </c>
      <c r="P490" s="413">
        <v>386.48</v>
      </c>
      <c r="Q490" s="413">
        <v>193.24</v>
      </c>
      <c r="R490" s="53" t="s">
        <v>222</v>
      </c>
      <c r="S490" s="53" t="s">
        <v>989</v>
      </c>
      <c r="T490" s="412">
        <v>90.256243865197945</v>
      </c>
      <c r="U490" s="412">
        <v>92.050343548914839</v>
      </c>
      <c r="V490" s="412">
        <v>91.9</v>
      </c>
      <c r="W490" s="412">
        <v>63.4</v>
      </c>
      <c r="X490" s="412">
        <v>80.099999999999994</v>
      </c>
      <c r="Y490" s="412">
        <v>84.14</v>
      </c>
      <c r="Z490" s="413">
        <v>35.572615259999999</v>
      </c>
      <c r="AA490" s="413">
        <v>59.447497200000001</v>
      </c>
      <c r="AB490" s="413">
        <v>117.93616380000002</v>
      </c>
      <c r="AC490" s="411">
        <v>167.11590296495956</v>
      </c>
      <c r="AD490" s="411">
        <v>331.53638814016176</v>
      </c>
    </row>
    <row r="491" spans="1:30" ht="13.5" customHeight="1" outlineLevel="1">
      <c r="A491" s="410" t="s">
        <v>1439</v>
      </c>
      <c r="B491" s="31" t="s">
        <v>1403</v>
      </c>
      <c r="C491" s="31">
        <v>30</v>
      </c>
      <c r="D491" s="31">
        <v>2</v>
      </c>
      <c r="E491" s="31" t="s">
        <v>310</v>
      </c>
      <c r="F491" s="53">
        <v>25</v>
      </c>
      <c r="G491" s="411">
        <v>2953</v>
      </c>
      <c r="H491" s="413">
        <v>30.36</v>
      </c>
      <c r="I491" s="413">
        <v>15.18</v>
      </c>
      <c r="J491" s="413">
        <v>42.16</v>
      </c>
      <c r="K491" s="413">
        <v>21.08</v>
      </c>
      <c r="L491" s="413">
        <v>51.52</v>
      </c>
      <c r="M491" s="413">
        <v>25.76</v>
      </c>
      <c r="N491" s="413">
        <v>65.22</v>
      </c>
      <c r="O491" s="413">
        <v>32.61</v>
      </c>
      <c r="P491" s="413">
        <v>486.4</v>
      </c>
      <c r="Q491" s="413">
        <v>243.2</v>
      </c>
      <c r="R491" s="53" t="s">
        <v>222</v>
      </c>
      <c r="S491" s="53" t="s">
        <v>989</v>
      </c>
      <c r="T491" s="412">
        <v>92.052183265218332</v>
      </c>
      <c r="U491" s="412">
        <v>92.886943428694352</v>
      </c>
      <c r="V491" s="412">
        <v>92.4</v>
      </c>
      <c r="W491" s="412">
        <v>66.400000000000006</v>
      </c>
      <c r="X491" s="412">
        <v>80.8</v>
      </c>
      <c r="Y491" s="412">
        <v>85.6</v>
      </c>
      <c r="Z491" s="413">
        <v>44.474988600000003</v>
      </c>
      <c r="AA491" s="413">
        <v>82.27504110000001</v>
      </c>
      <c r="AB491" s="413">
        <v>141.78891888000001</v>
      </c>
      <c r="AC491" s="411">
        <v>184.99170812603651</v>
      </c>
      <c r="AD491" s="411">
        <v>318.80597014925377</v>
      </c>
    </row>
    <row r="492" spans="1:30" ht="13.5" customHeight="1" outlineLevel="1">
      <c r="A492" s="414" t="s">
        <v>1440</v>
      </c>
      <c r="B492" s="31" t="s">
        <v>1403</v>
      </c>
      <c r="C492" s="31">
        <v>25</v>
      </c>
      <c r="D492" s="31">
        <v>4</v>
      </c>
      <c r="E492" s="31" t="s">
        <v>308</v>
      </c>
      <c r="F492" s="53">
        <v>20</v>
      </c>
      <c r="G492" s="411">
        <v>1481.41</v>
      </c>
      <c r="H492" s="413">
        <v>26.3</v>
      </c>
      <c r="I492" s="413">
        <v>13.15</v>
      </c>
      <c r="J492" s="413">
        <v>35.59094720594063</v>
      </c>
      <c r="K492" s="413">
        <v>17.795473602970315</v>
      </c>
      <c r="L492" s="413">
        <v>42.620587805844679</v>
      </c>
      <c r="M492" s="413">
        <v>21.310293902922339</v>
      </c>
      <c r="N492" s="413">
        <v>54.995999249076988</v>
      </c>
      <c r="O492" s="413">
        <v>27.497999624538494</v>
      </c>
      <c r="P492" s="413">
        <v>405.4</v>
      </c>
      <c r="Q492" s="413">
        <v>202.7</v>
      </c>
      <c r="R492" s="53" t="s">
        <v>213</v>
      </c>
      <c r="S492" s="53" t="s">
        <v>989</v>
      </c>
      <c r="T492" s="412">
        <v>91.518000000000001</v>
      </c>
      <c r="U492" s="412">
        <v>92.49</v>
      </c>
      <c r="V492" s="412">
        <v>92.1</v>
      </c>
      <c r="W492" s="412">
        <v>62.5</v>
      </c>
      <c r="X492" s="412">
        <v>78.400000000000006</v>
      </c>
      <c r="Y492" s="412">
        <v>80.360444655807868</v>
      </c>
      <c r="Z492" s="413">
        <v>70.916586300000006</v>
      </c>
      <c r="AA492" s="413">
        <v>170.19980712</v>
      </c>
      <c r="AB492" s="413">
        <v>269.48302794</v>
      </c>
      <c r="AC492" s="411">
        <v>240</v>
      </c>
      <c r="AD492" s="411">
        <v>380</v>
      </c>
    </row>
    <row r="493" spans="1:30" ht="13.5" customHeight="1" outlineLevel="1">
      <c r="A493" s="414" t="s">
        <v>1441</v>
      </c>
      <c r="B493" s="31" t="s">
        <v>1403</v>
      </c>
      <c r="C493" s="31">
        <v>30</v>
      </c>
      <c r="D493" s="31">
        <v>4</v>
      </c>
      <c r="E493" s="31" t="s">
        <v>310</v>
      </c>
      <c r="F493" s="53">
        <v>25</v>
      </c>
      <c r="G493" s="411">
        <v>1477.6578</v>
      </c>
      <c r="H493" s="413">
        <v>32.200000000000003</v>
      </c>
      <c r="I493" s="413">
        <v>16.100000000000001</v>
      </c>
      <c r="J493" s="413">
        <v>44.06</v>
      </c>
      <c r="K493" s="413">
        <v>22.03</v>
      </c>
      <c r="L493" s="413">
        <v>55.36</v>
      </c>
      <c r="M493" s="413">
        <v>27.68</v>
      </c>
      <c r="N493" s="413">
        <v>68.618200000000002</v>
      </c>
      <c r="O493" s="413">
        <v>34.309100000000001</v>
      </c>
      <c r="P493" s="413">
        <v>485.7</v>
      </c>
      <c r="Q493" s="413">
        <v>242.85</v>
      </c>
      <c r="R493" s="53" t="s">
        <v>222</v>
      </c>
      <c r="S493" s="53" t="s">
        <v>989</v>
      </c>
      <c r="T493" s="412">
        <v>92.62</v>
      </c>
      <c r="U493" s="412">
        <v>93.08</v>
      </c>
      <c r="V493" s="412">
        <v>92.6</v>
      </c>
      <c r="W493" s="412">
        <v>62.88</v>
      </c>
      <c r="X493" s="412">
        <v>74.73</v>
      </c>
      <c r="Y493" s="412">
        <v>80.819999999999993</v>
      </c>
      <c r="Z493" s="413">
        <v>88.79803942800001</v>
      </c>
      <c r="AA493" s="413">
        <v>198.41033929792323</v>
      </c>
      <c r="AB493" s="413">
        <v>310.32250838903167</v>
      </c>
      <c r="AC493" s="411">
        <v>223.44</v>
      </c>
      <c r="AD493" s="411">
        <v>349.47</v>
      </c>
    </row>
    <row r="494" spans="1:30" ht="13.5" customHeight="1" outlineLevel="1">
      <c r="A494" s="414" t="s">
        <v>1442</v>
      </c>
      <c r="B494" s="31" t="s">
        <v>1403</v>
      </c>
      <c r="C494" s="31">
        <v>15</v>
      </c>
      <c r="D494" s="31">
        <v>6</v>
      </c>
      <c r="E494" s="31" t="s">
        <v>308</v>
      </c>
      <c r="F494" s="53">
        <v>10</v>
      </c>
      <c r="G494" s="411">
        <v>989</v>
      </c>
      <c r="H494" s="413">
        <v>29.6</v>
      </c>
      <c r="I494" s="413">
        <v>14.8</v>
      </c>
      <c r="J494" s="413">
        <v>31.8</v>
      </c>
      <c r="K494" s="413">
        <v>15.9</v>
      </c>
      <c r="L494" s="413">
        <v>34.799999999999997</v>
      </c>
      <c r="M494" s="413">
        <v>17.399999999999999</v>
      </c>
      <c r="N494" s="413">
        <v>38.04</v>
      </c>
      <c r="O494" s="413">
        <v>19.02</v>
      </c>
      <c r="P494" s="413">
        <v>254</v>
      </c>
      <c r="Q494" s="413">
        <v>127</v>
      </c>
      <c r="R494" s="53" t="s">
        <v>193</v>
      </c>
      <c r="S494" s="53" t="s">
        <v>989</v>
      </c>
      <c r="T494" s="412">
        <v>85.594426229508201</v>
      </c>
      <c r="U494" s="412">
        <v>88.077540983606553</v>
      </c>
      <c r="V494" s="412">
        <v>89.1</v>
      </c>
      <c r="W494" s="412">
        <v>37.1</v>
      </c>
      <c r="X494" s="412">
        <v>49.4</v>
      </c>
      <c r="Y494" s="412">
        <v>59.6</v>
      </c>
      <c r="Z494" s="413">
        <v>72</v>
      </c>
      <c r="AA494" s="413">
        <v>177.84</v>
      </c>
      <c r="AB494" s="413">
        <v>270.72000000000003</v>
      </c>
      <c r="AC494" s="411">
        <v>247</v>
      </c>
      <c r="AD494" s="411">
        <v>376</v>
      </c>
    </row>
    <row r="495" spans="1:30" ht="13.5" customHeight="1" outlineLevel="1">
      <c r="A495" s="414" t="s">
        <v>1443</v>
      </c>
      <c r="B495" s="31" t="s">
        <v>1403</v>
      </c>
      <c r="C495" s="31">
        <v>20</v>
      </c>
      <c r="D495" s="31">
        <v>6</v>
      </c>
      <c r="E495" s="31" t="s">
        <v>310</v>
      </c>
      <c r="F495" s="53">
        <v>15</v>
      </c>
      <c r="G495" s="411">
        <v>986</v>
      </c>
      <c r="H495" s="413">
        <v>27.4</v>
      </c>
      <c r="I495" s="413">
        <v>13.7</v>
      </c>
      <c r="J495" s="413">
        <v>33.799999999999997</v>
      </c>
      <c r="K495" s="413">
        <v>16.899999999999999</v>
      </c>
      <c r="L495" s="413">
        <v>40.1</v>
      </c>
      <c r="M495" s="413">
        <v>20.05</v>
      </c>
      <c r="N495" s="413">
        <v>47.8</v>
      </c>
      <c r="O495" s="413">
        <v>23.9</v>
      </c>
      <c r="P495" s="413">
        <v>340</v>
      </c>
      <c r="Q495" s="413">
        <v>170</v>
      </c>
      <c r="R495" s="53" t="s">
        <v>210</v>
      </c>
      <c r="S495" s="53" t="s">
        <v>989</v>
      </c>
      <c r="T495" s="412">
        <v>89.07235649546827</v>
      </c>
      <c r="U495" s="412">
        <v>90.2512839879154</v>
      </c>
      <c r="V495" s="412">
        <v>90.3</v>
      </c>
      <c r="W495" s="412">
        <v>50.4</v>
      </c>
      <c r="X495" s="412">
        <v>62.8</v>
      </c>
      <c r="Y495" s="412">
        <v>70.400000000000006</v>
      </c>
      <c r="Z495" s="413">
        <v>108.3</v>
      </c>
      <c r="AA495" s="413">
        <v>271.83299999999997</v>
      </c>
      <c r="AB495" s="413">
        <v>347.64299999999997</v>
      </c>
      <c r="AC495" s="411">
        <v>251</v>
      </c>
      <c r="AD495" s="411">
        <v>321</v>
      </c>
    </row>
    <row r="496" spans="1:30" ht="13.5" customHeight="1" outlineLevel="1">
      <c r="A496" s="410" t="s">
        <v>1444</v>
      </c>
      <c r="B496" s="31" t="s">
        <v>1403</v>
      </c>
      <c r="C496" s="31">
        <v>7.5</v>
      </c>
      <c r="D496" s="31">
        <v>2</v>
      </c>
      <c r="E496" s="31" t="s">
        <v>1306</v>
      </c>
      <c r="F496" s="53">
        <v>5</v>
      </c>
      <c r="G496" s="411">
        <v>2956</v>
      </c>
      <c r="H496" s="413">
        <v>5.7</v>
      </c>
      <c r="I496" s="413">
        <v>2.85</v>
      </c>
      <c r="J496" s="413">
        <v>8.74</v>
      </c>
      <c r="K496" s="413">
        <v>4.37</v>
      </c>
      <c r="L496" s="413">
        <v>10.88</v>
      </c>
      <c r="M496" s="413">
        <v>5.44</v>
      </c>
      <c r="N496" s="413">
        <v>11.1</v>
      </c>
      <c r="O496" s="413">
        <v>5.55</v>
      </c>
      <c r="P496" s="413">
        <v>134</v>
      </c>
      <c r="Q496" s="413">
        <v>67</v>
      </c>
      <c r="R496" s="53" t="s">
        <v>193</v>
      </c>
      <c r="S496" s="53" t="s">
        <v>989</v>
      </c>
      <c r="T496" s="412">
        <v>87.251361909929471</v>
      </c>
      <c r="U496" s="412">
        <v>87.9</v>
      </c>
      <c r="V496" s="412">
        <v>87.9</v>
      </c>
      <c r="W496" s="412">
        <v>72.599999999999994</v>
      </c>
      <c r="X496" s="412">
        <v>83.12</v>
      </c>
      <c r="Y496" s="412">
        <v>88.1</v>
      </c>
      <c r="Z496" s="413">
        <v>8.93</v>
      </c>
      <c r="AA496" s="413">
        <v>26.343499999999999</v>
      </c>
      <c r="AB496" s="413">
        <v>39.113399999999999</v>
      </c>
      <c r="AC496" s="411">
        <v>295</v>
      </c>
      <c r="AD496" s="411">
        <v>438</v>
      </c>
    </row>
    <row r="497" spans="1:30" ht="13.5" customHeight="1" outlineLevel="1">
      <c r="A497" s="410" t="s">
        <v>1445</v>
      </c>
      <c r="B497" s="31" t="s">
        <v>1403</v>
      </c>
      <c r="C497" s="31">
        <v>10</v>
      </c>
      <c r="D497" s="31">
        <v>2</v>
      </c>
      <c r="E497" s="31" t="s">
        <v>1308</v>
      </c>
      <c r="F497" s="53">
        <v>7.5</v>
      </c>
      <c r="G497" s="411">
        <v>2938</v>
      </c>
      <c r="H497" s="413">
        <v>8.98</v>
      </c>
      <c r="I497" s="413">
        <v>4.49</v>
      </c>
      <c r="J497" s="413">
        <v>12.5</v>
      </c>
      <c r="K497" s="413">
        <v>6.25</v>
      </c>
      <c r="L497" s="413">
        <v>15.86</v>
      </c>
      <c r="M497" s="413">
        <v>7.93</v>
      </c>
      <c r="N497" s="413">
        <v>19.78</v>
      </c>
      <c r="O497" s="413">
        <v>9.89</v>
      </c>
      <c r="P497" s="413">
        <v>176</v>
      </c>
      <c r="Q497" s="413">
        <v>88</v>
      </c>
      <c r="R497" s="53" t="s">
        <v>210</v>
      </c>
      <c r="S497" s="53" t="s">
        <v>989</v>
      </c>
      <c r="T497" s="412">
        <v>89.53938471572998</v>
      </c>
      <c r="U497" s="412">
        <v>89.529688009566257</v>
      </c>
      <c r="V497" s="412">
        <v>89.2</v>
      </c>
      <c r="W497" s="412">
        <v>75.400000000000006</v>
      </c>
      <c r="X497" s="412">
        <v>84.85</v>
      </c>
      <c r="Y497" s="412">
        <v>89</v>
      </c>
      <c r="Z497" s="413">
        <v>13.48</v>
      </c>
      <c r="AA497" s="413">
        <v>34.643599999999999</v>
      </c>
      <c r="AB497" s="413">
        <v>58.503200000000007</v>
      </c>
      <c r="AC497" s="411">
        <v>257</v>
      </c>
      <c r="AD497" s="411">
        <v>434</v>
      </c>
    </row>
    <row r="498" spans="1:30" ht="13.5" customHeight="1" outlineLevel="1">
      <c r="A498" s="410" t="s">
        <v>1446</v>
      </c>
      <c r="B498" s="31" t="s">
        <v>1403</v>
      </c>
      <c r="C498" s="31">
        <v>7.5</v>
      </c>
      <c r="D498" s="31">
        <v>4</v>
      </c>
      <c r="E498" s="31" t="s">
        <v>1306</v>
      </c>
      <c r="F498" s="53">
        <v>5</v>
      </c>
      <c r="G498" s="411">
        <v>1475</v>
      </c>
      <c r="H498" s="413">
        <v>10.18</v>
      </c>
      <c r="I498" s="413">
        <v>5.09</v>
      </c>
      <c r="J498" s="413">
        <v>11.32</v>
      </c>
      <c r="K498" s="413">
        <v>5.66</v>
      </c>
      <c r="L498" s="413">
        <v>12.5</v>
      </c>
      <c r="M498" s="413">
        <v>6.25</v>
      </c>
      <c r="N498" s="413">
        <v>14.74</v>
      </c>
      <c r="O498" s="413">
        <v>7.37</v>
      </c>
      <c r="P498" s="413">
        <v>138</v>
      </c>
      <c r="Q498" s="413">
        <v>69</v>
      </c>
      <c r="R498" s="53" t="s">
        <v>193</v>
      </c>
      <c r="S498" s="53" t="s">
        <v>989</v>
      </c>
      <c r="T498" s="412">
        <v>86.069393511988721</v>
      </c>
      <c r="U498" s="412">
        <v>88.045133991537384</v>
      </c>
      <c r="V498" s="412">
        <v>88.4</v>
      </c>
      <c r="W498" s="412">
        <v>51.07</v>
      </c>
      <c r="X498" s="412">
        <v>67.78</v>
      </c>
      <c r="Y498" s="412">
        <v>76.28</v>
      </c>
      <c r="Z498" s="413">
        <v>17.8</v>
      </c>
      <c r="AA498" s="413">
        <v>56.07</v>
      </c>
      <c r="AB498" s="413">
        <v>65.682000000000002</v>
      </c>
      <c r="AC498" s="411">
        <v>315</v>
      </c>
      <c r="AD498" s="411">
        <v>369</v>
      </c>
    </row>
    <row r="499" spans="1:30" ht="13.5" customHeight="1" outlineLevel="1">
      <c r="A499" s="410" t="s">
        <v>1447</v>
      </c>
      <c r="B499" s="31" t="s">
        <v>1403</v>
      </c>
      <c r="C499" s="31">
        <v>10</v>
      </c>
      <c r="D499" s="31">
        <v>4</v>
      </c>
      <c r="E499" s="31" t="s">
        <v>1308</v>
      </c>
      <c r="F499" s="53">
        <v>7.5</v>
      </c>
      <c r="G499" s="411">
        <v>1469</v>
      </c>
      <c r="H499" s="413">
        <v>17.059999999999999</v>
      </c>
      <c r="I499" s="413">
        <v>8.5299999999999994</v>
      </c>
      <c r="J499" s="413">
        <v>17.32</v>
      </c>
      <c r="K499" s="413">
        <v>8.66</v>
      </c>
      <c r="L499" s="413">
        <v>23.7</v>
      </c>
      <c r="M499" s="413">
        <v>11.85</v>
      </c>
      <c r="N499" s="413">
        <v>26.44</v>
      </c>
      <c r="O499" s="413">
        <v>13.22</v>
      </c>
      <c r="P499" s="413">
        <v>172</v>
      </c>
      <c r="Q499" s="413">
        <v>86</v>
      </c>
      <c r="R499" s="53" t="s">
        <v>210</v>
      </c>
      <c r="S499" s="53" t="s">
        <v>989</v>
      </c>
      <c r="T499" s="412">
        <v>88.72913629335099</v>
      </c>
      <c r="U499" s="412">
        <v>89.016125469405779</v>
      </c>
      <c r="V499" s="412">
        <v>89.6</v>
      </c>
      <c r="W499" s="412">
        <v>50.1</v>
      </c>
      <c r="X499" s="412">
        <v>54.7</v>
      </c>
      <c r="Y499" s="412">
        <v>65</v>
      </c>
      <c r="Z499" s="413">
        <v>26.82</v>
      </c>
      <c r="AA499" s="413">
        <v>68.659199999999998</v>
      </c>
      <c r="AB499" s="413">
        <v>146.16899999999998</v>
      </c>
      <c r="AC499" s="411">
        <v>256</v>
      </c>
      <c r="AD499" s="411">
        <v>545</v>
      </c>
    </row>
    <row r="500" spans="1:30" ht="13.5" customHeight="1" outlineLevel="1">
      <c r="A500" s="410" t="s">
        <v>1448</v>
      </c>
      <c r="B500" s="31" t="s">
        <v>1403</v>
      </c>
      <c r="C500" s="31">
        <v>40</v>
      </c>
      <c r="D500" s="31">
        <v>4</v>
      </c>
      <c r="E500" s="31" t="s">
        <v>312</v>
      </c>
      <c r="F500" s="53">
        <v>30</v>
      </c>
      <c r="G500" s="411">
        <v>1488</v>
      </c>
      <c r="H500" s="413">
        <v>41.4</v>
      </c>
      <c r="I500" s="413">
        <v>20.7</v>
      </c>
      <c r="J500" s="413">
        <v>53.8</v>
      </c>
      <c r="K500" s="413">
        <v>26.9</v>
      </c>
      <c r="L500" s="413">
        <v>62.8</v>
      </c>
      <c r="M500" s="413">
        <v>31.4</v>
      </c>
      <c r="N500" s="413">
        <v>78</v>
      </c>
      <c r="O500" s="413">
        <v>39</v>
      </c>
      <c r="P500" s="413">
        <v>707.2</v>
      </c>
      <c r="Q500" s="413">
        <v>353.6</v>
      </c>
      <c r="R500" s="53" t="s">
        <v>210</v>
      </c>
      <c r="S500" s="53" t="s">
        <v>194</v>
      </c>
      <c r="T500" s="412">
        <v>92.3</v>
      </c>
      <c r="U500" s="412">
        <v>93.2</v>
      </c>
      <c r="V500" s="412">
        <v>93</v>
      </c>
      <c r="W500" s="412">
        <v>61.2</v>
      </c>
      <c r="X500" s="412">
        <v>78.099999999999994</v>
      </c>
      <c r="Y500" s="412">
        <v>83.8</v>
      </c>
      <c r="Z500" s="413">
        <v>105.91</v>
      </c>
      <c r="AA500" s="413">
        <v>217.65</v>
      </c>
      <c r="AB500" s="413">
        <v>375.42</v>
      </c>
      <c r="AC500" s="411">
        <v>206</v>
      </c>
      <c r="AD500" s="411">
        <v>354</v>
      </c>
    </row>
    <row r="501" spans="1:30" ht="13.5" customHeight="1" outlineLevel="1">
      <c r="A501" s="410" t="s">
        <v>1449</v>
      </c>
      <c r="B501" s="31" t="s">
        <v>1403</v>
      </c>
      <c r="C501" s="31">
        <v>50</v>
      </c>
      <c r="D501" s="31">
        <v>4</v>
      </c>
      <c r="E501" s="31" t="s">
        <v>322</v>
      </c>
      <c r="F501" s="53">
        <v>40</v>
      </c>
      <c r="G501" s="411">
        <v>1486</v>
      </c>
      <c r="H501" s="413">
        <v>41.2</v>
      </c>
      <c r="I501" s="413">
        <v>20.6</v>
      </c>
      <c r="J501" s="413">
        <v>61.8</v>
      </c>
      <c r="K501" s="413">
        <v>30.9</v>
      </c>
      <c r="L501" s="413">
        <v>80.599999999999994</v>
      </c>
      <c r="M501" s="413">
        <v>40.299999999999997</v>
      </c>
      <c r="N501" s="413">
        <v>101.8</v>
      </c>
      <c r="O501" s="413">
        <v>50.9</v>
      </c>
      <c r="P501" s="413">
        <v>1000.6</v>
      </c>
      <c r="Q501" s="413">
        <v>500.3</v>
      </c>
      <c r="R501" s="53" t="s">
        <v>210</v>
      </c>
      <c r="S501" s="53" t="s">
        <v>989</v>
      </c>
      <c r="T501" s="412">
        <v>93.5</v>
      </c>
      <c r="U501" s="412">
        <v>93.8</v>
      </c>
      <c r="V501" s="412">
        <v>93.5</v>
      </c>
      <c r="W501" s="412">
        <v>70.599999999999994</v>
      </c>
      <c r="X501" s="412">
        <v>80.900000000000006</v>
      </c>
      <c r="Y501" s="412">
        <v>85.7</v>
      </c>
      <c r="Z501" s="413">
        <v>141.46</v>
      </c>
      <c r="AA501" s="413">
        <v>369.22</v>
      </c>
      <c r="AB501" s="413">
        <v>642.41999999999996</v>
      </c>
      <c r="AC501" s="411">
        <v>261</v>
      </c>
      <c r="AD501" s="411">
        <v>454</v>
      </c>
    </row>
    <row r="502" spans="1:30" ht="13.5" customHeight="1" outlineLevel="1">
      <c r="A502" s="410" t="s">
        <v>1450</v>
      </c>
      <c r="B502" s="31" t="s">
        <v>1403</v>
      </c>
      <c r="C502" s="31">
        <v>25</v>
      </c>
      <c r="D502" s="31">
        <v>6</v>
      </c>
      <c r="E502" s="31" t="s">
        <v>312</v>
      </c>
      <c r="F502" s="53">
        <v>20</v>
      </c>
      <c r="G502" s="411">
        <v>990</v>
      </c>
      <c r="H502" s="413">
        <v>44</v>
      </c>
      <c r="I502" s="413">
        <v>22</v>
      </c>
      <c r="J502" s="413">
        <v>53.018471337579619</v>
      </c>
      <c r="K502" s="413">
        <v>26.50923566878981</v>
      </c>
      <c r="L502" s="413">
        <v>60.101910828025481</v>
      </c>
      <c r="M502" s="413">
        <v>30.050955414012741</v>
      </c>
      <c r="N502" s="413">
        <v>69.117197452229306</v>
      </c>
      <c r="O502" s="413">
        <v>34.558598726114653</v>
      </c>
      <c r="P502" s="413">
        <v>399.07770441848652</v>
      </c>
      <c r="Q502" s="413">
        <v>199.53885220924326</v>
      </c>
      <c r="R502" s="53" t="s">
        <v>213</v>
      </c>
      <c r="S502" s="53" t="s">
        <v>989</v>
      </c>
      <c r="T502" s="412">
        <v>89.221691973969627</v>
      </c>
      <c r="U502" s="412">
        <v>90.903253796095441</v>
      </c>
      <c r="V502" s="412">
        <v>91.2</v>
      </c>
      <c r="W502" s="412">
        <v>43.570999999999998</v>
      </c>
      <c r="X502" s="412">
        <v>56.567499999999995</v>
      </c>
      <c r="Y502" s="412">
        <v>65.356499999999997</v>
      </c>
      <c r="Z502" s="413">
        <v>106.20892800000001</v>
      </c>
      <c r="AA502" s="413">
        <v>266.20235216399999</v>
      </c>
      <c r="AB502" s="413">
        <v>338.62238484480002</v>
      </c>
      <c r="AC502" s="411">
        <v>250.64027777777773</v>
      </c>
      <c r="AD502" s="411">
        <v>318.82666666666665</v>
      </c>
    </row>
    <row r="503" spans="1:30" ht="13.5" customHeight="1" outlineLevel="1">
      <c r="A503" s="410" t="s">
        <v>1451</v>
      </c>
      <c r="B503" s="31" t="s">
        <v>1403</v>
      </c>
      <c r="C503" s="31">
        <v>30</v>
      </c>
      <c r="D503" s="31">
        <v>6</v>
      </c>
      <c r="E503" s="31" t="s">
        <v>322</v>
      </c>
      <c r="F503" s="53">
        <v>25</v>
      </c>
      <c r="G503" s="411">
        <v>989</v>
      </c>
      <c r="H503" s="413">
        <v>52</v>
      </c>
      <c r="I503" s="413">
        <v>26</v>
      </c>
      <c r="J503" s="413">
        <v>64.348901098901109</v>
      </c>
      <c r="K503" s="413">
        <v>32.174450549450555</v>
      </c>
      <c r="L503" s="413">
        <v>73.510439560439579</v>
      </c>
      <c r="M503" s="413">
        <v>36.75521978021979</v>
      </c>
      <c r="N503" s="413">
        <v>85.289560439560447</v>
      </c>
      <c r="O503" s="413">
        <v>42.644780219780223</v>
      </c>
      <c r="P503" s="413">
        <v>490.2244</v>
      </c>
      <c r="Q503" s="413">
        <v>245.1122</v>
      </c>
      <c r="R503" s="53" t="s">
        <v>222</v>
      </c>
      <c r="S503" s="53" t="s">
        <v>194</v>
      </c>
      <c r="T503" s="412">
        <v>90.219375672766418</v>
      </c>
      <c r="U503" s="412">
        <v>91.502583423035517</v>
      </c>
      <c r="V503" s="412">
        <v>91.7</v>
      </c>
      <c r="W503" s="412">
        <v>43.993902439024396</v>
      </c>
      <c r="X503" s="412">
        <v>56.890243902439032</v>
      </c>
      <c r="Y503" s="412">
        <v>65.304878048780495</v>
      </c>
      <c r="Z503" s="413">
        <v>132.76116000000002</v>
      </c>
      <c r="AA503" s="413">
        <v>276.23105643420001</v>
      </c>
      <c r="AB503" s="413">
        <v>381.8140155648</v>
      </c>
      <c r="AC503" s="411">
        <v>208.06616666666665</v>
      </c>
      <c r="AD503" s="411">
        <v>287.59466666666663</v>
      </c>
    </row>
    <row r="504" spans="1:30" ht="13.5" customHeight="1" outlineLevel="1">
      <c r="A504" s="410" t="s">
        <v>1452</v>
      </c>
      <c r="B504" s="31" t="s">
        <v>1403</v>
      </c>
      <c r="C504" s="31">
        <v>40</v>
      </c>
      <c r="D504" s="31">
        <v>2</v>
      </c>
      <c r="E504" s="31" t="s">
        <v>334</v>
      </c>
      <c r="F504" s="53">
        <v>30</v>
      </c>
      <c r="G504" s="411">
        <v>2979</v>
      </c>
      <c r="H504" s="413">
        <v>40</v>
      </c>
      <c r="I504" s="413">
        <v>20</v>
      </c>
      <c r="J504" s="413">
        <v>52.92</v>
      </c>
      <c r="K504" s="413">
        <v>26.46</v>
      </c>
      <c r="L504" s="413">
        <v>65.599999999999994</v>
      </c>
      <c r="M504" s="413">
        <v>32.799999999999997</v>
      </c>
      <c r="N504" s="413">
        <v>77.86</v>
      </c>
      <c r="O504" s="413">
        <v>38.93</v>
      </c>
      <c r="P504" s="413">
        <v>612</v>
      </c>
      <c r="Q504" s="413">
        <v>306</v>
      </c>
      <c r="R504" s="53" t="s">
        <v>213</v>
      </c>
      <c r="S504" s="53" t="s">
        <v>989</v>
      </c>
      <c r="T504" s="412">
        <v>92.310031678986263</v>
      </c>
      <c r="U504" s="412">
        <v>92.8</v>
      </c>
      <c r="V504" s="412">
        <v>92.8</v>
      </c>
      <c r="W504" s="412">
        <v>74.739999999999995</v>
      </c>
      <c r="X504" s="412">
        <v>83.46</v>
      </c>
      <c r="Y504" s="412">
        <v>87.01</v>
      </c>
      <c r="Z504" s="413">
        <v>53</v>
      </c>
      <c r="AA504" s="413">
        <v>116.6</v>
      </c>
      <c r="AB504" s="413">
        <v>201.4</v>
      </c>
      <c r="AC504" s="411">
        <v>220</v>
      </c>
      <c r="AD504" s="411">
        <v>380</v>
      </c>
    </row>
    <row r="505" spans="1:30" ht="13.5" customHeight="1" outlineLevel="1">
      <c r="A505" s="410" t="s">
        <v>1453</v>
      </c>
      <c r="B505" s="31" t="s">
        <v>1403</v>
      </c>
      <c r="C505" s="31">
        <v>50</v>
      </c>
      <c r="D505" s="31">
        <v>2</v>
      </c>
      <c r="E505" s="31" t="s">
        <v>336</v>
      </c>
      <c r="F505" s="53">
        <v>40</v>
      </c>
      <c r="G505" s="411">
        <v>2970</v>
      </c>
      <c r="H505" s="413">
        <v>65.2</v>
      </c>
      <c r="I505" s="413">
        <v>32.6</v>
      </c>
      <c r="J505" s="413">
        <v>78.2</v>
      </c>
      <c r="K505" s="413">
        <v>39.1</v>
      </c>
      <c r="L505" s="413">
        <v>92.8</v>
      </c>
      <c r="M505" s="413">
        <v>46.4</v>
      </c>
      <c r="N505" s="413">
        <v>110.8</v>
      </c>
      <c r="O505" s="413">
        <v>55.4</v>
      </c>
      <c r="P505" s="413">
        <v>700</v>
      </c>
      <c r="Q505" s="413">
        <v>350</v>
      </c>
      <c r="R505" s="53" t="s">
        <v>222</v>
      </c>
      <c r="S505" s="53" t="s">
        <v>194</v>
      </c>
      <c r="T505" s="412">
        <v>93.628766684463415</v>
      </c>
      <c r="U505" s="412">
        <v>93.92764548852108</v>
      </c>
      <c r="V505" s="412">
        <v>93.3</v>
      </c>
      <c r="W505" s="412">
        <v>70.8</v>
      </c>
      <c r="X505" s="412">
        <v>81.900000000000006</v>
      </c>
      <c r="Y505" s="412">
        <v>87.2</v>
      </c>
      <c r="Z505" s="413">
        <v>70.900000000000006</v>
      </c>
      <c r="AA505" s="413">
        <v>138.96400000000003</v>
      </c>
      <c r="AB505" s="413">
        <v>221.20800000000003</v>
      </c>
      <c r="AC505" s="411">
        <v>196</v>
      </c>
      <c r="AD505" s="411">
        <v>312</v>
      </c>
    </row>
    <row r="506" spans="1:30" ht="13.5" customHeight="1" outlineLevel="1">
      <c r="A506" s="414" t="s">
        <v>1454</v>
      </c>
      <c r="B506" s="31" t="s">
        <v>1403</v>
      </c>
      <c r="C506" s="31">
        <v>40</v>
      </c>
      <c r="D506" s="31">
        <v>4</v>
      </c>
      <c r="E506" s="31" t="s">
        <v>334</v>
      </c>
      <c r="F506" s="53">
        <v>30</v>
      </c>
      <c r="G506" s="411">
        <v>1488</v>
      </c>
      <c r="H506" s="413">
        <v>41.4</v>
      </c>
      <c r="I506" s="413">
        <v>20.7</v>
      </c>
      <c r="J506" s="413">
        <v>53.8</v>
      </c>
      <c r="K506" s="413">
        <v>26.9</v>
      </c>
      <c r="L506" s="413">
        <v>62.8</v>
      </c>
      <c r="M506" s="413">
        <v>31.4</v>
      </c>
      <c r="N506" s="413">
        <v>78</v>
      </c>
      <c r="O506" s="413">
        <v>39</v>
      </c>
      <c r="P506" s="413">
        <v>707.2</v>
      </c>
      <c r="Q506" s="413">
        <v>353.6</v>
      </c>
      <c r="R506" s="53" t="s">
        <v>210</v>
      </c>
      <c r="S506" s="53" t="s">
        <v>194</v>
      </c>
      <c r="T506" s="412">
        <v>92.3</v>
      </c>
      <c r="U506" s="412">
        <v>93.2</v>
      </c>
      <c r="V506" s="412">
        <v>93</v>
      </c>
      <c r="W506" s="412">
        <v>61.2</v>
      </c>
      <c r="X506" s="412">
        <v>78.099999999999994</v>
      </c>
      <c r="Y506" s="412">
        <v>83.8</v>
      </c>
      <c r="Z506" s="413">
        <v>105.91</v>
      </c>
      <c r="AA506" s="413">
        <v>217.65</v>
      </c>
      <c r="AB506" s="413">
        <v>375.42</v>
      </c>
      <c r="AC506" s="411">
        <v>206</v>
      </c>
      <c r="AD506" s="411">
        <v>354</v>
      </c>
    </row>
    <row r="507" spans="1:30" ht="13.5" customHeight="1" outlineLevel="1">
      <c r="A507" s="410" t="s">
        <v>1455</v>
      </c>
      <c r="B507" s="31" t="s">
        <v>1403</v>
      </c>
      <c r="C507" s="31">
        <v>50</v>
      </c>
      <c r="D507" s="31">
        <v>4</v>
      </c>
      <c r="E507" s="31" t="s">
        <v>336</v>
      </c>
      <c r="F507" s="53">
        <v>40</v>
      </c>
      <c r="G507" s="411">
        <v>1486</v>
      </c>
      <c r="H507" s="413">
        <v>41.2</v>
      </c>
      <c r="I507" s="413">
        <v>20.6</v>
      </c>
      <c r="J507" s="413">
        <v>61.8</v>
      </c>
      <c r="K507" s="413">
        <v>30.9</v>
      </c>
      <c r="L507" s="413">
        <v>80.599999999999994</v>
      </c>
      <c r="M507" s="413">
        <v>40.299999999999997</v>
      </c>
      <c r="N507" s="413">
        <v>101.8</v>
      </c>
      <c r="O507" s="413">
        <v>50.9</v>
      </c>
      <c r="P507" s="413">
        <v>1000.6</v>
      </c>
      <c r="Q507" s="413">
        <v>500.3</v>
      </c>
      <c r="R507" s="53" t="s">
        <v>210</v>
      </c>
      <c r="S507" s="53" t="s">
        <v>989</v>
      </c>
      <c r="T507" s="412">
        <v>93.5</v>
      </c>
      <c r="U507" s="412">
        <v>93.8</v>
      </c>
      <c r="V507" s="412">
        <v>93.5</v>
      </c>
      <c r="W507" s="412">
        <v>70.599999999999994</v>
      </c>
      <c r="X507" s="412">
        <v>80.900000000000006</v>
      </c>
      <c r="Y507" s="412">
        <v>85.7</v>
      </c>
      <c r="Z507" s="413">
        <v>141.46</v>
      </c>
      <c r="AA507" s="413">
        <v>369.22</v>
      </c>
      <c r="AB507" s="413">
        <v>642.41999999999996</v>
      </c>
      <c r="AC507" s="411">
        <v>261</v>
      </c>
      <c r="AD507" s="411">
        <v>454</v>
      </c>
    </row>
    <row r="508" spans="1:30" ht="13.5" customHeight="1" outlineLevel="1">
      <c r="A508" s="414" t="s">
        <v>1456</v>
      </c>
      <c r="B508" s="31" t="s">
        <v>1403</v>
      </c>
      <c r="C508" s="31">
        <v>25</v>
      </c>
      <c r="D508" s="31">
        <v>6</v>
      </c>
      <c r="E508" s="31" t="s">
        <v>334</v>
      </c>
      <c r="F508" s="53">
        <v>20</v>
      </c>
      <c r="G508" s="411">
        <v>990</v>
      </c>
      <c r="H508" s="413">
        <v>44</v>
      </c>
      <c r="I508" s="413">
        <v>22</v>
      </c>
      <c r="J508" s="413">
        <v>53.018471337579619</v>
      </c>
      <c r="K508" s="413">
        <v>26.50923566878981</v>
      </c>
      <c r="L508" s="413">
        <v>60.101910828025481</v>
      </c>
      <c r="M508" s="413">
        <v>30.050955414012741</v>
      </c>
      <c r="N508" s="413">
        <v>69.117197452229306</v>
      </c>
      <c r="O508" s="413">
        <v>34.558598726114653</v>
      </c>
      <c r="P508" s="413">
        <v>399.07770441848652</v>
      </c>
      <c r="Q508" s="413">
        <v>199.53885220924326</v>
      </c>
      <c r="R508" s="53" t="s">
        <v>213</v>
      </c>
      <c r="S508" s="53" t="s">
        <v>989</v>
      </c>
      <c r="T508" s="412">
        <v>89.221691973969627</v>
      </c>
      <c r="U508" s="412">
        <v>90.903253796095441</v>
      </c>
      <c r="V508" s="412">
        <v>91.2</v>
      </c>
      <c r="W508" s="412">
        <v>43.570999999999998</v>
      </c>
      <c r="X508" s="412">
        <v>56.567499999999995</v>
      </c>
      <c r="Y508" s="412">
        <v>65.356499999999997</v>
      </c>
      <c r="Z508" s="413">
        <v>106.20892800000001</v>
      </c>
      <c r="AA508" s="413">
        <v>266.20235216399999</v>
      </c>
      <c r="AB508" s="413">
        <v>338.62238484480002</v>
      </c>
      <c r="AC508" s="411">
        <v>250.64027777777773</v>
      </c>
      <c r="AD508" s="411">
        <v>318.82666666666665</v>
      </c>
    </row>
    <row r="509" spans="1:30" ht="13.5" customHeight="1" outlineLevel="1">
      <c r="A509" s="414" t="s">
        <v>1457</v>
      </c>
      <c r="B509" s="31" t="s">
        <v>1403</v>
      </c>
      <c r="C509" s="31">
        <v>30</v>
      </c>
      <c r="D509" s="31">
        <v>6</v>
      </c>
      <c r="E509" s="31" t="s">
        <v>336</v>
      </c>
      <c r="F509" s="53">
        <v>25</v>
      </c>
      <c r="G509" s="411">
        <v>989</v>
      </c>
      <c r="H509" s="413">
        <v>52</v>
      </c>
      <c r="I509" s="413">
        <v>26</v>
      </c>
      <c r="J509" s="413">
        <v>64.348901098901109</v>
      </c>
      <c r="K509" s="413">
        <v>32.174450549450555</v>
      </c>
      <c r="L509" s="413">
        <v>73.510439560439579</v>
      </c>
      <c r="M509" s="413">
        <v>36.75521978021979</v>
      </c>
      <c r="N509" s="413">
        <v>85.289560439560447</v>
      </c>
      <c r="O509" s="413">
        <v>42.644780219780223</v>
      </c>
      <c r="P509" s="413">
        <v>490.2244</v>
      </c>
      <c r="Q509" s="413">
        <v>245.1122</v>
      </c>
      <c r="R509" s="53" t="s">
        <v>222</v>
      </c>
      <c r="S509" s="53" t="s">
        <v>194</v>
      </c>
      <c r="T509" s="412">
        <v>90.219375672766418</v>
      </c>
      <c r="U509" s="412">
        <v>91.502583423035517</v>
      </c>
      <c r="V509" s="412">
        <v>91.7</v>
      </c>
      <c r="W509" s="412">
        <v>43.993902439024396</v>
      </c>
      <c r="X509" s="412">
        <v>56.890243902439032</v>
      </c>
      <c r="Y509" s="412">
        <v>65.304878048780495</v>
      </c>
      <c r="Z509" s="413">
        <v>132.76116000000002</v>
      </c>
      <c r="AA509" s="413">
        <v>276.23105643420001</v>
      </c>
      <c r="AB509" s="413">
        <v>381.8140155648</v>
      </c>
      <c r="AC509" s="411">
        <v>208.06616666666665</v>
      </c>
      <c r="AD509" s="411">
        <v>287.59466666666663</v>
      </c>
    </row>
    <row r="510" spans="1:30" ht="13.5" customHeight="1" outlineLevel="1">
      <c r="A510" s="410" t="s">
        <v>1458</v>
      </c>
      <c r="B510" s="31" t="s">
        <v>1403</v>
      </c>
      <c r="C510" s="31">
        <v>60</v>
      </c>
      <c r="D510" s="31">
        <v>4</v>
      </c>
      <c r="E510" s="31" t="s">
        <v>340</v>
      </c>
      <c r="F510" s="53">
        <v>50</v>
      </c>
      <c r="G510" s="411">
        <v>1487</v>
      </c>
      <c r="H510" s="413">
        <v>55.8</v>
      </c>
      <c r="I510" s="413">
        <v>27.9</v>
      </c>
      <c r="J510" s="413">
        <v>80.8</v>
      </c>
      <c r="K510" s="413">
        <v>40.4</v>
      </c>
      <c r="L510" s="413">
        <v>104</v>
      </c>
      <c r="M510" s="413">
        <v>52</v>
      </c>
      <c r="N510" s="413">
        <v>130.6</v>
      </c>
      <c r="O510" s="413">
        <v>65.3</v>
      </c>
      <c r="P510" s="413">
        <v>1017.8</v>
      </c>
      <c r="Q510" s="413">
        <v>508.9</v>
      </c>
      <c r="R510" s="53" t="s">
        <v>213</v>
      </c>
      <c r="S510" s="53" t="s">
        <v>989</v>
      </c>
      <c r="T510" s="412">
        <v>93.7</v>
      </c>
      <c r="U510" s="412">
        <v>94.1</v>
      </c>
      <c r="V510" s="412">
        <v>93.9</v>
      </c>
      <c r="W510" s="412">
        <v>67.5</v>
      </c>
      <c r="X510" s="412">
        <v>78.3</v>
      </c>
      <c r="Y510" s="412">
        <v>83.4</v>
      </c>
      <c r="Z510" s="413">
        <v>176.65</v>
      </c>
      <c r="AA510" s="413">
        <v>462.6</v>
      </c>
      <c r="AB510" s="413">
        <v>586.95000000000005</v>
      </c>
      <c r="AC510" s="411">
        <v>262</v>
      </c>
      <c r="AD510" s="411">
        <v>332</v>
      </c>
    </row>
    <row r="511" spans="1:30" ht="13.5" customHeight="1" outlineLevel="1">
      <c r="A511" s="410" t="s">
        <v>1459</v>
      </c>
      <c r="B511" s="31" t="s">
        <v>1403</v>
      </c>
      <c r="C511" s="31">
        <v>75</v>
      </c>
      <c r="D511" s="31">
        <v>4</v>
      </c>
      <c r="E511" s="31" t="s">
        <v>343</v>
      </c>
      <c r="F511" s="53">
        <v>60</v>
      </c>
      <c r="G511" s="411">
        <v>1487</v>
      </c>
      <c r="H511" s="413">
        <v>61.6</v>
      </c>
      <c r="I511" s="413">
        <v>30.8</v>
      </c>
      <c r="J511" s="413">
        <v>93.8</v>
      </c>
      <c r="K511" s="413">
        <v>46.9</v>
      </c>
      <c r="L511" s="413">
        <v>128.44</v>
      </c>
      <c r="M511" s="413">
        <v>64.22</v>
      </c>
      <c r="N511" s="413">
        <v>156.4</v>
      </c>
      <c r="O511" s="413">
        <v>78.2</v>
      </c>
      <c r="P511" s="413">
        <v>1226</v>
      </c>
      <c r="Q511" s="413">
        <v>613</v>
      </c>
      <c r="R511" s="53" t="s">
        <v>213</v>
      </c>
      <c r="S511" s="53" t="s">
        <v>989</v>
      </c>
      <c r="T511" s="412">
        <v>93.8</v>
      </c>
      <c r="U511" s="412">
        <v>94.2</v>
      </c>
      <c r="V511" s="412">
        <v>94.2</v>
      </c>
      <c r="W511" s="412">
        <v>70.5</v>
      </c>
      <c r="X511" s="412">
        <v>77</v>
      </c>
      <c r="Y511" s="412">
        <v>84.2</v>
      </c>
      <c r="Z511" s="413">
        <v>213.15</v>
      </c>
      <c r="AA511" s="413">
        <v>542.85</v>
      </c>
      <c r="AB511" s="413">
        <v>699.95</v>
      </c>
      <c r="AC511" s="411">
        <v>261</v>
      </c>
      <c r="AD511" s="411">
        <v>161</v>
      </c>
    </row>
    <row r="512" spans="1:30" ht="13.5" customHeight="1" outlineLevel="1">
      <c r="A512" s="410" t="s">
        <v>1460</v>
      </c>
      <c r="B512" s="31" t="s">
        <v>1403</v>
      </c>
      <c r="C512" s="31">
        <v>40</v>
      </c>
      <c r="D512" s="31">
        <v>6</v>
      </c>
      <c r="E512" s="31" t="s">
        <v>340</v>
      </c>
      <c r="F512" s="53">
        <v>30</v>
      </c>
      <c r="G512" s="411">
        <v>990</v>
      </c>
      <c r="H512" s="413">
        <v>32.4</v>
      </c>
      <c r="I512" s="413">
        <v>16.2</v>
      </c>
      <c r="J512" s="413">
        <v>60</v>
      </c>
      <c r="K512" s="413">
        <v>30</v>
      </c>
      <c r="L512" s="413">
        <v>71</v>
      </c>
      <c r="M512" s="413">
        <v>35.5</v>
      </c>
      <c r="N512" s="413">
        <v>78.2</v>
      </c>
      <c r="O512" s="413">
        <v>39.1</v>
      </c>
      <c r="P512" s="413">
        <v>564</v>
      </c>
      <c r="Q512" s="413">
        <v>282</v>
      </c>
      <c r="R512" s="53" t="s">
        <v>222</v>
      </c>
      <c r="S512" s="53" t="s">
        <v>194</v>
      </c>
      <c r="T512" s="412">
        <v>91.808076514346453</v>
      </c>
      <c r="U512" s="412">
        <v>92.395961742826785</v>
      </c>
      <c r="V512" s="412">
        <v>92.2</v>
      </c>
      <c r="W512" s="412">
        <v>55.4</v>
      </c>
      <c r="X512" s="412">
        <v>68</v>
      </c>
      <c r="Y512" s="412">
        <v>83.5</v>
      </c>
      <c r="Z512" s="413">
        <v>215.8</v>
      </c>
      <c r="AA512" s="413">
        <v>584.81799999999998</v>
      </c>
      <c r="AB512" s="413">
        <v>599.92399999999998</v>
      </c>
      <c r="AC512" s="411">
        <v>271</v>
      </c>
      <c r="AD512" s="411">
        <v>278</v>
      </c>
    </row>
    <row r="513" spans="1:30" ht="13.5" customHeight="1" outlineLevel="1">
      <c r="A513" s="410" t="s">
        <v>1461</v>
      </c>
      <c r="B513" s="31" t="s">
        <v>1403</v>
      </c>
      <c r="C513" s="31">
        <v>50</v>
      </c>
      <c r="D513" s="31">
        <v>6</v>
      </c>
      <c r="E513" s="31" t="s">
        <v>343</v>
      </c>
      <c r="F513" s="53">
        <v>40</v>
      </c>
      <c r="G513" s="411">
        <v>989</v>
      </c>
      <c r="H513" s="413">
        <v>62</v>
      </c>
      <c r="I513" s="413">
        <v>31</v>
      </c>
      <c r="J513" s="413">
        <v>79.319999999999993</v>
      </c>
      <c r="K513" s="413">
        <v>39.659999999999997</v>
      </c>
      <c r="L513" s="413">
        <v>96.9</v>
      </c>
      <c r="M513" s="413">
        <v>48.45</v>
      </c>
      <c r="N513" s="413">
        <v>117.76</v>
      </c>
      <c r="O513" s="413">
        <v>58.88</v>
      </c>
      <c r="P513" s="413">
        <v>796</v>
      </c>
      <c r="Q513" s="413">
        <v>398</v>
      </c>
      <c r="R513" s="53" t="s">
        <v>213</v>
      </c>
      <c r="S513" s="53" t="s">
        <v>194</v>
      </c>
      <c r="T513" s="412">
        <v>92.9</v>
      </c>
      <c r="U513" s="412">
        <v>93.195546129374335</v>
      </c>
      <c r="V513" s="412">
        <v>92.9</v>
      </c>
      <c r="W513" s="412">
        <v>55.55</v>
      </c>
      <c r="X513" s="412">
        <v>68</v>
      </c>
      <c r="Y513" s="412">
        <v>74.8</v>
      </c>
      <c r="Z513" s="413">
        <v>288.60000000000002</v>
      </c>
      <c r="AA513" s="413">
        <v>620.49000000000012</v>
      </c>
      <c r="AB513" s="413">
        <v>712.8420000000001</v>
      </c>
      <c r="AC513" s="411">
        <v>215</v>
      </c>
      <c r="AD513" s="411">
        <v>247</v>
      </c>
    </row>
    <row r="514" spans="1:30" ht="13.5" customHeight="1" outlineLevel="1">
      <c r="A514" s="410" t="s">
        <v>1462</v>
      </c>
      <c r="B514" s="31" t="s">
        <v>1403</v>
      </c>
      <c r="C514" s="31">
        <v>60</v>
      </c>
      <c r="D514" s="31">
        <v>2</v>
      </c>
      <c r="E514" s="31" t="s">
        <v>354</v>
      </c>
      <c r="F514" s="53">
        <v>50</v>
      </c>
      <c r="G514" s="411">
        <v>2978.28</v>
      </c>
      <c r="H514" s="413">
        <v>40.840000000000003</v>
      </c>
      <c r="I514" s="413">
        <v>20.420000000000002</v>
      </c>
      <c r="J514" s="413">
        <v>69.760000000000005</v>
      </c>
      <c r="K514" s="413">
        <v>34.880000000000003</v>
      </c>
      <c r="L514" s="413">
        <v>95.1</v>
      </c>
      <c r="M514" s="413">
        <v>47.55</v>
      </c>
      <c r="N514" s="413">
        <v>120.9396</v>
      </c>
      <c r="O514" s="413">
        <v>60.469799999999999</v>
      </c>
      <c r="P514" s="413">
        <v>950.66</v>
      </c>
      <c r="Q514" s="413">
        <v>475.33</v>
      </c>
      <c r="R514" s="53" t="s">
        <v>222</v>
      </c>
      <c r="S514" s="53" t="s">
        <v>989</v>
      </c>
      <c r="T514" s="412">
        <v>93.356999999999999</v>
      </c>
      <c r="U514" s="412">
        <v>93.8</v>
      </c>
      <c r="V514" s="412">
        <v>93.7</v>
      </c>
      <c r="W514" s="412">
        <v>78.02</v>
      </c>
      <c r="X514" s="412">
        <v>85.44</v>
      </c>
      <c r="Y514" s="412">
        <v>89.69</v>
      </c>
      <c r="Z514" s="413">
        <v>88.127595570000011</v>
      </c>
      <c r="AA514" s="413">
        <v>154.20566672838601</v>
      </c>
      <c r="AB514" s="413">
        <v>300.66491780616906</v>
      </c>
      <c r="AC514" s="411">
        <v>174.98</v>
      </c>
      <c r="AD514" s="411">
        <v>341.17</v>
      </c>
    </row>
    <row r="515" spans="1:30" ht="13.5" customHeight="1" outlineLevel="1">
      <c r="A515" s="410" t="s">
        <v>1463</v>
      </c>
      <c r="B515" s="31" t="s">
        <v>1403</v>
      </c>
      <c r="C515" s="31">
        <v>75</v>
      </c>
      <c r="D515" s="31">
        <v>2</v>
      </c>
      <c r="E515" s="31" t="s">
        <v>356</v>
      </c>
      <c r="F515" s="53">
        <v>60</v>
      </c>
      <c r="G515" s="411">
        <v>2978</v>
      </c>
      <c r="H515" s="413">
        <v>50.6</v>
      </c>
      <c r="I515" s="413">
        <v>25.3</v>
      </c>
      <c r="J515" s="413">
        <v>86</v>
      </c>
      <c r="K515" s="413">
        <v>43</v>
      </c>
      <c r="L515" s="413">
        <v>116.1</v>
      </c>
      <c r="M515" s="413">
        <v>58.05</v>
      </c>
      <c r="N515" s="413">
        <v>146.6</v>
      </c>
      <c r="O515" s="413">
        <v>73.3</v>
      </c>
      <c r="P515" s="413">
        <v>1204</v>
      </c>
      <c r="Q515" s="413">
        <v>602</v>
      </c>
      <c r="R515" s="53" t="s">
        <v>213</v>
      </c>
      <c r="S515" s="53" t="s">
        <v>989</v>
      </c>
      <c r="T515" s="412">
        <v>93.842397568898662</v>
      </c>
      <c r="U515" s="412">
        <v>94.049250759719158</v>
      </c>
      <c r="V515" s="412">
        <v>94</v>
      </c>
      <c r="W515" s="412">
        <v>83</v>
      </c>
      <c r="X515" s="412">
        <v>89</v>
      </c>
      <c r="Y515" s="412">
        <v>90.5</v>
      </c>
      <c r="Z515" s="413">
        <v>106.6</v>
      </c>
      <c r="AA515" s="413">
        <v>198.27599999999998</v>
      </c>
      <c r="AB515" s="413">
        <v>410.41</v>
      </c>
      <c r="AC515" s="411">
        <v>186</v>
      </c>
      <c r="AD515" s="411">
        <v>385</v>
      </c>
    </row>
    <row r="516" spans="1:30" ht="13.5" customHeight="1" outlineLevel="1">
      <c r="A516" s="414" t="s">
        <v>1464</v>
      </c>
      <c r="B516" s="31" t="s">
        <v>1403</v>
      </c>
      <c r="C516" s="31">
        <v>60</v>
      </c>
      <c r="D516" s="31">
        <v>4</v>
      </c>
      <c r="E516" s="31" t="s">
        <v>354</v>
      </c>
      <c r="F516" s="53">
        <v>50</v>
      </c>
      <c r="G516" s="411">
        <v>1487</v>
      </c>
      <c r="H516" s="413">
        <v>55.8</v>
      </c>
      <c r="I516" s="413">
        <v>27.9</v>
      </c>
      <c r="J516" s="413">
        <v>80.8</v>
      </c>
      <c r="K516" s="413">
        <v>40.4</v>
      </c>
      <c r="L516" s="413">
        <v>104</v>
      </c>
      <c r="M516" s="413">
        <v>52</v>
      </c>
      <c r="N516" s="413">
        <v>130.6</v>
      </c>
      <c r="O516" s="413">
        <v>65.3</v>
      </c>
      <c r="P516" s="413">
        <v>1017.8</v>
      </c>
      <c r="Q516" s="413">
        <v>508.9</v>
      </c>
      <c r="R516" s="53" t="s">
        <v>213</v>
      </c>
      <c r="S516" s="53" t="s">
        <v>989</v>
      </c>
      <c r="T516" s="412">
        <v>93.7</v>
      </c>
      <c r="U516" s="412">
        <v>94.1</v>
      </c>
      <c r="V516" s="412">
        <v>93.9</v>
      </c>
      <c r="W516" s="412">
        <v>67.5</v>
      </c>
      <c r="X516" s="412">
        <v>78.3</v>
      </c>
      <c r="Y516" s="412">
        <v>83.4</v>
      </c>
      <c r="Z516" s="413">
        <v>176.65</v>
      </c>
      <c r="AA516" s="413">
        <v>462.6</v>
      </c>
      <c r="AB516" s="413">
        <v>586.95000000000005</v>
      </c>
      <c r="AC516" s="411">
        <v>262</v>
      </c>
      <c r="AD516" s="411">
        <v>332</v>
      </c>
    </row>
    <row r="517" spans="1:30" ht="13.5" customHeight="1" outlineLevel="1">
      <c r="A517" s="414" t="s">
        <v>1465</v>
      </c>
      <c r="B517" s="31" t="s">
        <v>1403</v>
      </c>
      <c r="C517" s="31">
        <v>75</v>
      </c>
      <c r="D517" s="31">
        <v>4</v>
      </c>
      <c r="E517" s="31" t="s">
        <v>356</v>
      </c>
      <c r="F517" s="53">
        <v>60</v>
      </c>
      <c r="G517" s="411">
        <v>1487</v>
      </c>
      <c r="H517" s="413">
        <v>61.6</v>
      </c>
      <c r="I517" s="413">
        <v>30.8</v>
      </c>
      <c r="J517" s="413">
        <v>93.8</v>
      </c>
      <c r="K517" s="413">
        <v>46.9</v>
      </c>
      <c r="L517" s="413">
        <v>128.44</v>
      </c>
      <c r="M517" s="413">
        <v>64.22</v>
      </c>
      <c r="N517" s="413">
        <v>156.4</v>
      </c>
      <c r="O517" s="413">
        <v>78.2</v>
      </c>
      <c r="P517" s="413">
        <v>1226</v>
      </c>
      <c r="Q517" s="413">
        <v>613</v>
      </c>
      <c r="R517" s="53" t="s">
        <v>213</v>
      </c>
      <c r="S517" s="53" t="s">
        <v>989</v>
      </c>
      <c r="T517" s="412">
        <v>93.8</v>
      </c>
      <c r="U517" s="412">
        <v>94.2</v>
      </c>
      <c r="V517" s="412">
        <v>94.2</v>
      </c>
      <c r="W517" s="412">
        <v>70.5</v>
      </c>
      <c r="X517" s="412">
        <v>77</v>
      </c>
      <c r="Y517" s="412">
        <v>84.2</v>
      </c>
      <c r="Z517" s="413">
        <v>213.15</v>
      </c>
      <c r="AA517" s="413">
        <v>542.85</v>
      </c>
      <c r="AB517" s="413">
        <v>699.95</v>
      </c>
      <c r="AC517" s="411">
        <v>261</v>
      </c>
      <c r="AD517" s="411">
        <v>161</v>
      </c>
    </row>
    <row r="518" spans="1:30" ht="13.5" customHeight="1" outlineLevel="1">
      <c r="A518" s="414" t="s">
        <v>1466</v>
      </c>
      <c r="B518" s="31" t="s">
        <v>1403</v>
      </c>
      <c r="C518" s="31">
        <v>40</v>
      </c>
      <c r="D518" s="31">
        <v>6</v>
      </c>
      <c r="E518" s="31" t="s">
        <v>354</v>
      </c>
      <c r="F518" s="53">
        <v>30</v>
      </c>
      <c r="G518" s="411">
        <v>990</v>
      </c>
      <c r="H518" s="413">
        <v>32.4</v>
      </c>
      <c r="I518" s="413">
        <v>16.2</v>
      </c>
      <c r="J518" s="413">
        <v>60</v>
      </c>
      <c r="K518" s="413">
        <v>30</v>
      </c>
      <c r="L518" s="413">
        <v>71</v>
      </c>
      <c r="M518" s="413">
        <v>35.5</v>
      </c>
      <c r="N518" s="413">
        <v>78.2</v>
      </c>
      <c r="O518" s="413">
        <v>39.1</v>
      </c>
      <c r="P518" s="413">
        <v>564</v>
      </c>
      <c r="Q518" s="413">
        <v>282</v>
      </c>
      <c r="R518" s="53" t="s">
        <v>222</v>
      </c>
      <c r="S518" s="53" t="s">
        <v>194</v>
      </c>
      <c r="T518" s="412">
        <v>91.808076514346453</v>
      </c>
      <c r="U518" s="412">
        <v>92.395961742826785</v>
      </c>
      <c r="V518" s="412">
        <v>92.2</v>
      </c>
      <c r="W518" s="412">
        <v>55.4</v>
      </c>
      <c r="X518" s="412">
        <v>68</v>
      </c>
      <c r="Y518" s="412">
        <v>83.5</v>
      </c>
      <c r="Z518" s="413">
        <v>215.8</v>
      </c>
      <c r="AA518" s="413">
        <v>584.81799999999998</v>
      </c>
      <c r="AB518" s="413">
        <v>599.92399999999998</v>
      </c>
      <c r="AC518" s="411">
        <v>271</v>
      </c>
      <c r="AD518" s="411">
        <v>278</v>
      </c>
    </row>
    <row r="519" spans="1:30" ht="13.5" customHeight="1" outlineLevel="1">
      <c r="A519" s="414" t="s">
        <v>1467</v>
      </c>
      <c r="B519" s="31" t="s">
        <v>1403</v>
      </c>
      <c r="C519" s="31">
        <v>50</v>
      </c>
      <c r="D519" s="31">
        <v>6</v>
      </c>
      <c r="E519" s="31" t="s">
        <v>356</v>
      </c>
      <c r="F519" s="53">
        <v>40</v>
      </c>
      <c r="G519" s="411">
        <v>989</v>
      </c>
      <c r="H519" s="413">
        <v>62</v>
      </c>
      <c r="I519" s="413">
        <v>31</v>
      </c>
      <c r="J519" s="413">
        <v>79.319999999999993</v>
      </c>
      <c r="K519" s="413">
        <v>39.659999999999997</v>
      </c>
      <c r="L519" s="413">
        <v>96.9</v>
      </c>
      <c r="M519" s="413">
        <v>48.45</v>
      </c>
      <c r="N519" s="413">
        <v>117.76</v>
      </c>
      <c r="O519" s="413">
        <v>58.88</v>
      </c>
      <c r="P519" s="413">
        <v>796</v>
      </c>
      <c r="Q519" s="413">
        <v>398</v>
      </c>
      <c r="R519" s="53" t="s">
        <v>213</v>
      </c>
      <c r="S519" s="53" t="s">
        <v>194</v>
      </c>
      <c r="T519" s="412">
        <v>92.9</v>
      </c>
      <c r="U519" s="412">
        <v>93.195546129374335</v>
      </c>
      <c r="V519" s="412">
        <v>92.9</v>
      </c>
      <c r="W519" s="412">
        <v>55.55</v>
      </c>
      <c r="X519" s="412">
        <v>68</v>
      </c>
      <c r="Y519" s="412">
        <v>74.8</v>
      </c>
      <c r="Z519" s="413">
        <v>288.60000000000002</v>
      </c>
      <c r="AA519" s="413">
        <v>620.49000000000012</v>
      </c>
      <c r="AB519" s="413">
        <v>712.8420000000001</v>
      </c>
      <c r="AC519" s="411">
        <v>215</v>
      </c>
      <c r="AD519" s="411">
        <v>247</v>
      </c>
    </row>
    <row r="520" spans="1:30" ht="13.5" customHeight="1" outlineLevel="1">
      <c r="A520" s="410" t="s">
        <v>1468</v>
      </c>
      <c r="B520" s="31" t="s">
        <v>1403</v>
      </c>
      <c r="C520" s="31">
        <v>100</v>
      </c>
      <c r="D520" s="31">
        <v>4</v>
      </c>
      <c r="E520" s="31" t="s">
        <v>360</v>
      </c>
      <c r="F520" s="53">
        <v>75</v>
      </c>
      <c r="G520" s="411">
        <v>1490</v>
      </c>
      <c r="H520" s="413">
        <v>72</v>
      </c>
      <c r="I520" s="413">
        <v>36</v>
      </c>
      <c r="J520" s="413">
        <v>111.6</v>
      </c>
      <c r="K520" s="413">
        <v>55.8</v>
      </c>
      <c r="L520" s="413">
        <v>147.30000000000001</v>
      </c>
      <c r="M520" s="413">
        <v>73.650000000000006</v>
      </c>
      <c r="N520" s="413">
        <v>192.6</v>
      </c>
      <c r="O520" s="413">
        <v>96.3</v>
      </c>
      <c r="P520" s="413">
        <v>1550</v>
      </c>
      <c r="Q520" s="413">
        <v>775</v>
      </c>
      <c r="R520" s="53" t="s">
        <v>213</v>
      </c>
      <c r="S520" s="53" t="s">
        <v>989</v>
      </c>
      <c r="T520" s="412">
        <v>94.7</v>
      </c>
      <c r="U520" s="412">
        <v>95</v>
      </c>
      <c r="V520" s="412">
        <v>94.6</v>
      </c>
      <c r="W520" s="412">
        <v>71.7</v>
      </c>
      <c r="X520" s="412">
        <v>81.2</v>
      </c>
      <c r="Y520" s="412">
        <v>84.5</v>
      </c>
      <c r="Z520" s="413">
        <v>260.04000000000002</v>
      </c>
      <c r="AA520" s="413">
        <v>809.53</v>
      </c>
      <c r="AB520" s="413">
        <v>878.58</v>
      </c>
      <c r="AC520" s="411">
        <v>247</v>
      </c>
      <c r="AD520" s="411">
        <v>332</v>
      </c>
    </row>
    <row r="521" spans="1:30" ht="13.5" customHeight="1" outlineLevel="1">
      <c r="A521" s="410" t="s">
        <v>1469</v>
      </c>
      <c r="B521" s="31" t="s">
        <v>1403</v>
      </c>
      <c r="C521" s="31">
        <v>60</v>
      </c>
      <c r="D521" s="31">
        <v>6</v>
      </c>
      <c r="E521" s="31" t="s">
        <v>363</v>
      </c>
      <c r="F521" s="53">
        <v>50</v>
      </c>
      <c r="G521" s="411">
        <v>990</v>
      </c>
      <c r="H521" s="413">
        <v>73.599999999999994</v>
      </c>
      <c r="I521" s="413">
        <v>36.799999999999997</v>
      </c>
      <c r="J521" s="413">
        <v>95.68</v>
      </c>
      <c r="K521" s="413">
        <v>47.84</v>
      </c>
      <c r="L521" s="413">
        <v>117.28</v>
      </c>
      <c r="M521" s="413">
        <v>58.64</v>
      </c>
      <c r="N521" s="413">
        <v>143</v>
      </c>
      <c r="O521" s="413">
        <v>71.5</v>
      </c>
      <c r="P521" s="413">
        <v>988.4</v>
      </c>
      <c r="Q521" s="413">
        <v>494.2</v>
      </c>
      <c r="R521" s="53" t="s">
        <v>213</v>
      </c>
      <c r="S521" s="53" t="s">
        <v>194</v>
      </c>
      <c r="T521" s="412">
        <v>92.852314136125656</v>
      </c>
      <c r="U521" s="412">
        <v>93.468460732984283</v>
      </c>
      <c r="V521" s="412">
        <v>93.4</v>
      </c>
      <c r="W521" s="412">
        <v>57.11</v>
      </c>
      <c r="X521" s="412">
        <v>69.400000000000006</v>
      </c>
      <c r="Y521" s="412">
        <v>76</v>
      </c>
      <c r="Z521" s="413">
        <v>359.8</v>
      </c>
      <c r="AA521" s="413">
        <v>1047.018</v>
      </c>
      <c r="AB521" s="413">
        <v>996.64600000000007</v>
      </c>
      <c r="AC521" s="411">
        <v>291</v>
      </c>
      <c r="AD521" s="411">
        <v>277</v>
      </c>
    </row>
    <row r="522" spans="1:30" ht="13.5" customHeight="1" outlineLevel="1">
      <c r="A522" s="410" t="s">
        <v>1470</v>
      </c>
      <c r="B522" s="31" t="s">
        <v>1403</v>
      </c>
      <c r="C522" s="31">
        <v>75</v>
      </c>
      <c r="D522" s="31">
        <v>6</v>
      </c>
      <c r="E522" s="31" t="s">
        <v>360</v>
      </c>
      <c r="F522" s="53">
        <v>60</v>
      </c>
      <c r="G522" s="411">
        <v>989</v>
      </c>
      <c r="H522" s="413">
        <v>89.8</v>
      </c>
      <c r="I522" s="413">
        <v>44.9</v>
      </c>
      <c r="J522" s="413">
        <v>115.6</v>
      </c>
      <c r="K522" s="413">
        <v>57.8</v>
      </c>
      <c r="L522" s="413">
        <v>141.19999999999999</v>
      </c>
      <c r="M522" s="413">
        <v>70.599999999999994</v>
      </c>
      <c r="N522" s="413">
        <v>171.66</v>
      </c>
      <c r="O522" s="413">
        <v>85.83</v>
      </c>
      <c r="P522" s="413">
        <v>1233</v>
      </c>
      <c r="Q522" s="413">
        <v>616.5</v>
      </c>
      <c r="R522" s="53" t="s">
        <v>213</v>
      </c>
      <c r="S522" s="53" t="s">
        <v>989</v>
      </c>
      <c r="T522" s="412">
        <v>92.891646501841137</v>
      </c>
      <c r="U522" s="412">
        <v>93.680284061020515</v>
      </c>
      <c r="V522" s="412">
        <v>93.7</v>
      </c>
      <c r="W522" s="412">
        <v>57.15</v>
      </c>
      <c r="X522" s="412">
        <v>70.599999999999994</v>
      </c>
      <c r="Y522" s="412">
        <v>76.349999999999994</v>
      </c>
      <c r="Z522" s="413">
        <v>432</v>
      </c>
      <c r="AA522" s="413">
        <v>1382.4</v>
      </c>
      <c r="AB522" s="413">
        <v>1360.8</v>
      </c>
      <c r="AC522" s="411">
        <v>320</v>
      </c>
      <c r="AD522" s="411">
        <v>315</v>
      </c>
    </row>
    <row r="523" spans="1:30" ht="13.5" customHeight="1" outlineLevel="1">
      <c r="A523" s="410" t="s">
        <v>1471</v>
      </c>
      <c r="B523" s="31" t="s">
        <v>1403</v>
      </c>
      <c r="C523" s="31">
        <v>100</v>
      </c>
      <c r="D523" s="31">
        <v>2</v>
      </c>
      <c r="E523" s="31" t="s">
        <v>375</v>
      </c>
      <c r="F523" s="53">
        <v>75</v>
      </c>
      <c r="G523" s="411">
        <v>2977.51</v>
      </c>
      <c r="H523" s="413">
        <v>45.04</v>
      </c>
      <c r="I523" s="413">
        <v>22.52</v>
      </c>
      <c r="J523" s="413">
        <v>96.13649370722014</v>
      </c>
      <c r="K523" s="413">
        <v>48.06824685361007</v>
      </c>
      <c r="L523" s="413">
        <v>134.82579686465004</v>
      </c>
      <c r="M523" s="413">
        <v>67.412898432325022</v>
      </c>
      <c r="N523" s="413">
        <v>176.47424817840584</v>
      </c>
      <c r="O523" s="413">
        <v>88.237124089202922</v>
      </c>
      <c r="P523" s="413">
        <v>1519.3</v>
      </c>
      <c r="Q523" s="413">
        <v>759.65</v>
      </c>
      <c r="R523" s="53" t="s">
        <v>213</v>
      </c>
      <c r="S523" s="53" t="s">
        <v>989</v>
      </c>
      <c r="T523" s="412">
        <v>93.918999999999997</v>
      </c>
      <c r="U523" s="412">
        <v>94.45</v>
      </c>
      <c r="V523" s="412">
        <v>94.3</v>
      </c>
      <c r="W523" s="412">
        <v>83.659000000000006</v>
      </c>
      <c r="X523" s="412">
        <v>88.99</v>
      </c>
      <c r="Y523" s="412">
        <v>90.792865687873828</v>
      </c>
      <c r="Z523" s="413">
        <v>129.98055126</v>
      </c>
      <c r="AA523" s="413">
        <v>249.69263897046</v>
      </c>
      <c r="AB523" s="413">
        <v>483.37167402568798</v>
      </c>
      <c r="AC523" s="411">
        <v>192.1</v>
      </c>
      <c r="AD523" s="411">
        <v>371.88</v>
      </c>
    </row>
    <row r="524" spans="1:30" ht="13.5" customHeight="1" outlineLevel="1">
      <c r="A524" s="414" t="s">
        <v>1472</v>
      </c>
      <c r="B524" s="31" t="s">
        <v>1403</v>
      </c>
      <c r="C524" s="31">
        <v>100</v>
      </c>
      <c r="D524" s="31">
        <v>4</v>
      </c>
      <c r="E524" s="31" t="s">
        <v>375</v>
      </c>
      <c r="F524" s="53">
        <v>75</v>
      </c>
      <c r="G524" s="411">
        <v>1490</v>
      </c>
      <c r="H524" s="413">
        <v>72</v>
      </c>
      <c r="I524" s="413">
        <v>36</v>
      </c>
      <c r="J524" s="413">
        <v>111.6</v>
      </c>
      <c r="K524" s="413">
        <v>55.8</v>
      </c>
      <c r="L524" s="413">
        <v>147.30000000000001</v>
      </c>
      <c r="M524" s="413">
        <v>73.650000000000006</v>
      </c>
      <c r="N524" s="413">
        <v>192.6</v>
      </c>
      <c r="O524" s="413">
        <v>96.3</v>
      </c>
      <c r="P524" s="413">
        <v>1550</v>
      </c>
      <c r="Q524" s="413">
        <v>775</v>
      </c>
      <c r="R524" s="53" t="s">
        <v>213</v>
      </c>
      <c r="S524" s="53" t="s">
        <v>989</v>
      </c>
      <c r="T524" s="412">
        <v>94.7</v>
      </c>
      <c r="U524" s="412">
        <v>95</v>
      </c>
      <c r="V524" s="412">
        <v>94.6</v>
      </c>
      <c r="W524" s="412">
        <v>71.7</v>
      </c>
      <c r="X524" s="412">
        <v>81.2</v>
      </c>
      <c r="Y524" s="412">
        <v>84.5</v>
      </c>
      <c r="Z524" s="413">
        <v>260.04000000000002</v>
      </c>
      <c r="AA524" s="413">
        <v>809.53</v>
      </c>
      <c r="AB524" s="413">
        <v>878.58</v>
      </c>
      <c r="AC524" s="411">
        <v>247</v>
      </c>
      <c r="AD524" s="411">
        <v>332</v>
      </c>
    </row>
    <row r="525" spans="1:30" ht="13.5" customHeight="1" outlineLevel="1">
      <c r="A525" s="414" t="s">
        <v>1473</v>
      </c>
      <c r="B525" s="31" t="s">
        <v>1403</v>
      </c>
      <c r="C525" s="31">
        <v>60</v>
      </c>
      <c r="D525" s="31">
        <v>6</v>
      </c>
      <c r="E525" s="31" t="s">
        <v>1347</v>
      </c>
      <c r="F525" s="53">
        <v>50</v>
      </c>
      <c r="G525" s="411">
        <v>990</v>
      </c>
      <c r="H525" s="413">
        <v>73.599999999999994</v>
      </c>
      <c r="I525" s="413">
        <v>36.799999999999997</v>
      </c>
      <c r="J525" s="413">
        <v>95.68</v>
      </c>
      <c r="K525" s="413">
        <v>47.84</v>
      </c>
      <c r="L525" s="413">
        <v>117.28</v>
      </c>
      <c r="M525" s="413">
        <v>58.64</v>
      </c>
      <c r="N525" s="413">
        <v>143</v>
      </c>
      <c r="O525" s="413">
        <v>71.5</v>
      </c>
      <c r="P525" s="413">
        <v>988.4</v>
      </c>
      <c r="Q525" s="413">
        <v>494.2</v>
      </c>
      <c r="R525" s="53" t="s">
        <v>213</v>
      </c>
      <c r="S525" s="53" t="s">
        <v>194</v>
      </c>
      <c r="T525" s="412">
        <v>92.852314136125656</v>
      </c>
      <c r="U525" s="412">
        <v>93.468460732984283</v>
      </c>
      <c r="V525" s="412">
        <v>93.4</v>
      </c>
      <c r="W525" s="412">
        <v>57.11</v>
      </c>
      <c r="X525" s="412">
        <v>69.400000000000006</v>
      </c>
      <c r="Y525" s="412">
        <v>76</v>
      </c>
      <c r="Z525" s="413">
        <v>359.8</v>
      </c>
      <c r="AA525" s="413">
        <v>1047.018</v>
      </c>
      <c r="AB525" s="413">
        <v>996.64600000000007</v>
      </c>
      <c r="AC525" s="411">
        <v>291</v>
      </c>
      <c r="AD525" s="411">
        <v>277</v>
      </c>
    </row>
    <row r="526" spans="1:30" ht="13.5" customHeight="1" outlineLevel="1">
      <c r="A526" s="414" t="s">
        <v>1474</v>
      </c>
      <c r="B526" s="31" t="s">
        <v>1403</v>
      </c>
      <c r="C526" s="31">
        <v>75</v>
      </c>
      <c r="D526" s="31">
        <v>6</v>
      </c>
      <c r="E526" s="31" t="s">
        <v>375</v>
      </c>
      <c r="F526" s="53">
        <v>60</v>
      </c>
      <c r="G526" s="411">
        <v>989</v>
      </c>
      <c r="H526" s="413">
        <v>89.8</v>
      </c>
      <c r="I526" s="413">
        <v>44.9</v>
      </c>
      <c r="J526" s="413">
        <v>115.6</v>
      </c>
      <c r="K526" s="413">
        <v>57.8</v>
      </c>
      <c r="L526" s="413">
        <v>141.19999999999999</v>
      </c>
      <c r="M526" s="413">
        <v>70.599999999999994</v>
      </c>
      <c r="N526" s="413">
        <v>171.66</v>
      </c>
      <c r="O526" s="413">
        <v>85.83</v>
      </c>
      <c r="P526" s="413">
        <v>1233</v>
      </c>
      <c r="Q526" s="413">
        <v>616.5</v>
      </c>
      <c r="R526" s="53" t="s">
        <v>213</v>
      </c>
      <c r="S526" s="53" t="s">
        <v>989</v>
      </c>
      <c r="T526" s="412">
        <v>92.891646501841137</v>
      </c>
      <c r="U526" s="412">
        <v>93.680284061020515</v>
      </c>
      <c r="V526" s="412">
        <v>93.7</v>
      </c>
      <c r="W526" s="412">
        <v>57.15</v>
      </c>
      <c r="X526" s="412">
        <v>70.599999999999994</v>
      </c>
      <c r="Y526" s="412">
        <v>76.349999999999994</v>
      </c>
      <c r="Z526" s="413">
        <v>432</v>
      </c>
      <c r="AA526" s="413">
        <v>1382.4</v>
      </c>
      <c r="AB526" s="413">
        <v>1360.8</v>
      </c>
      <c r="AC526" s="411">
        <v>320</v>
      </c>
      <c r="AD526" s="411">
        <v>315</v>
      </c>
    </row>
    <row r="527" spans="1:30" ht="13.5" customHeight="1" outlineLevel="1">
      <c r="A527" s="410" t="s">
        <v>1475</v>
      </c>
      <c r="B527" s="31" t="s">
        <v>1403</v>
      </c>
      <c r="C527" s="31">
        <v>125</v>
      </c>
      <c r="D527" s="31">
        <v>4</v>
      </c>
      <c r="E527" s="31" t="s">
        <v>378</v>
      </c>
      <c r="F527" s="53">
        <v>100</v>
      </c>
      <c r="G527" s="411">
        <v>1491</v>
      </c>
      <c r="H527" s="413"/>
      <c r="I527" s="413">
        <v>58.3</v>
      </c>
      <c r="J527" s="413"/>
      <c r="K527" s="413">
        <v>82.7</v>
      </c>
      <c r="L527" s="413"/>
      <c r="M527" s="413">
        <v>105.7</v>
      </c>
      <c r="N527" s="413"/>
      <c r="O527" s="413">
        <v>132.1</v>
      </c>
      <c r="P527" s="413"/>
      <c r="Q527" s="413">
        <v>1005</v>
      </c>
      <c r="R527" s="53" t="s">
        <v>213</v>
      </c>
      <c r="S527" s="53" t="s">
        <v>989</v>
      </c>
      <c r="T527" s="412">
        <v>94.290750725839899</v>
      </c>
      <c r="U527" s="412">
        <v>94.940895893819985</v>
      </c>
      <c r="V527" s="412">
        <v>95</v>
      </c>
      <c r="W527" s="412">
        <v>65.5</v>
      </c>
      <c r="X527" s="412">
        <v>76.38</v>
      </c>
      <c r="Y527" s="412">
        <v>81.459999999999994</v>
      </c>
      <c r="Z527" s="413">
        <v>352.4</v>
      </c>
      <c r="AA527" s="413">
        <v>799.94799999999987</v>
      </c>
      <c r="AB527" s="413">
        <v>1191.1120000000001</v>
      </c>
      <c r="AC527" s="411">
        <v>227</v>
      </c>
      <c r="AD527" s="411">
        <v>338</v>
      </c>
    </row>
    <row r="528" spans="1:30" ht="13.5" customHeight="1" outlineLevel="1">
      <c r="A528" s="410" t="s">
        <v>1476</v>
      </c>
      <c r="B528" s="31" t="s">
        <v>1403</v>
      </c>
      <c r="C528" s="31">
        <v>150</v>
      </c>
      <c r="D528" s="31">
        <v>4</v>
      </c>
      <c r="E528" s="31" t="s">
        <v>383</v>
      </c>
      <c r="F528" s="53">
        <v>125</v>
      </c>
      <c r="G528" s="411">
        <v>1489</v>
      </c>
      <c r="H528" s="413"/>
      <c r="I528" s="413">
        <v>60.6</v>
      </c>
      <c r="J528" s="413"/>
      <c r="K528" s="413">
        <v>95.29</v>
      </c>
      <c r="L528" s="413"/>
      <c r="M528" s="413">
        <v>125.8</v>
      </c>
      <c r="N528" s="413"/>
      <c r="O528" s="413">
        <v>160.1</v>
      </c>
      <c r="P528" s="413"/>
      <c r="Q528" s="413">
        <v>1150</v>
      </c>
      <c r="R528" s="53" t="s">
        <v>222</v>
      </c>
      <c r="S528" s="53" t="s">
        <v>989</v>
      </c>
      <c r="T528" s="412">
        <v>94.645766590389016</v>
      </c>
      <c r="U528" s="412">
        <v>95.3</v>
      </c>
      <c r="V528" s="412">
        <v>95.3</v>
      </c>
      <c r="W528" s="412">
        <v>71.3</v>
      </c>
      <c r="X528" s="412">
        <v>80.459999999999994</v>
      </c>
      <c r="Y528" s="412">
        <v>84.26</v>
      </c>
      <c r="Z528" s="413">
        <v>441.16</v>
      </c>
      <c r="AA528" s="413">
        <v>908.78960000000006</v>
      </c>
      <c r="AB528" s="413">
        <v>1274.9524000000001</v>
      </c>
      <c r="AC528" s="411">
        <v>206</v>
      </c>
      <c r="AD528" s="411">
        <v>289</v>
      </c>
    </row>
    <row r="529" spans="1:30" ht="13.5" customHeight="1" outlineLevel="1">
      <c r="A529" s="410" t="s">
        <v>1477</v>
      </c>
      <c r="B529" s="31" t="s">
        <v>1403</v>
      </c>
      <c r="C529" s="31">
        <v>200</v>
      </c>
      <c r="D529" s="31">
        <v>4</v>
      </c>
      <c r="E529" s="31" t="s">
        <v>388</v>
      </c>
      <c r="F529" s="53">
        <v>150</v>
      </c>
      <c r="G529" s="411">
        <v>1491</v>
      </c>
      <c r="H529" s="413"/>
      <c r="I529" s="413">
        <v>93.15</v>
      </c>
      <c r="J529" s="413"/>
      <c r="K529" s="413">
        <v>127.97</v>
      </c>
      <c r="L529" s="413"/>
      <c r="M529" s="413">
        <v>161.1</v>
      </c>
      <c r="N529" s="413"/>
      <c r="O529" s="413">
        <v>199.4</v>
      </c>
      <c r="P529" s="413"/>
      <c r="Q529" s="413">
        <v>1697</v>
      </c>
      <c r="R529" s="53" t="s">
        <v>210</v>
      </c>
      <c r="S529" s="53" t="s">
        <v>989</v>
      </c>
      <c r="T529" s="412">
        <v>94.88718691782239</v>
      </c>
      <c r="U529" s="412">
        <v>95.480231836058778</v>
      </c>
      <c r="V529" s="412">
        <v>95.5</v>
      </c>
      <c r="W529" s="412">
        <v>63.35</v>
      </c>
      <c r="X529" s="412">
        <v>75</v>
      </c>
      <c r="Y529" s="412">
        <v>80.8</v>
      </c>
      <c r="Z529" s="413">
        <v>528.5</v>
      </c>
      <c r="AA529" s="413">
        <v>1622.4949999999999</v>
      </c>
      <c r="AB529" s="413">
        <v>2034.7249999999999</v>
      </c>
      <c r="AC529" s="411">
        <v>307</v>
      </c>
      <c r="AD529" s="411">
        <v>385</v>
      </c>
    </row>
    <row r="530" spans="1:30" ht="13.5" customHeight="1" outlineLevel="1">
      <c r="A530" s="410" t="s">
        <v>1478</v>
      </c>
      <c r="B530" s="31" t="s">
        <v>1403</v>
      </c>
      <c r="C530" s="31">
        <v>250</v>
      </c>
      <c r="D530" s="31">
        <v>4</v>
      </c>
      <c r="E530" s="31" t="s">
        <v>400</v>
      </c>
      <c r="F530" s="53">
        <v>200</v>
      </c>
      <c r="G530" s="411">
        <v>1495</v>
      </c>
      <c r="H530" s="413"/>
      <c r="I530" s="413">
        <v>97.3</v>
      </c>
      <c r="J530" s="413"/>
      <c r="K530" s="413">
        <v>130.65</v>
      </c>
      <c r="L530" s="413"/>
      <c r="M530" s="413">
        <v>162.71</v>
      </c>
      <c r="N530" s="413"/>
      <c r="O530" s="413">
        <v>210.2</v>
      </c>
      <c r="P530" s="413"/>
      <c r="Q530" s="413">
        <v>2214</v>
      </c>
      <c r="R530" s="53" t="s">
        <v>213</v>
      </c>
      <c r="S530" s="53" t="s">
        <v>989</v>
      </c>
      <c r="T530" s="412">
        <v>94.700558312655076</v>
      </c>
      <c r="U530" s="412">
        <v>95.621712158808933</v>
      </c>
      <c r="V530" s="412">
        <v>95.8</v>
      </c>
      <c r="W530" s="412">
        <v>62.31</v>
      </c>
      <c r="X530" s="412">
        <v>74.319999999999993</v>
      </c>
      <c r="Y530" s="412">
        <v>76.56</v>
      </c>
      <c r="Z530" s="413">
        <v>527.26</v>
      </c>
      <c r="AA530" s="413">
        <v>901.61459999999988</v>
      </c>
      <c r="AB530" s="413">
        <v>1297.0595999999998</v>
      </c>
      <c r="AC530" s="411">
        <v>171</v>
      </c>
      <c r="AD530" s="411">
        <v>246</v>
      </c>
    </row>
    <row r="531" spans="1:30" ht="13.5" customHeight="1" outlineLevel="1">
      <c r="A531" s="410" t="s">
        <v>1480</v>
      </c>
      <c r="B531" s="31" t="s">
        <v>1403</v>
      </c>
      <c r="C531" s="31">
        <v>100</v>
      </c>
      <c r="D531" s="31">
        <v>6</v>
      </c>
      <c r="E531" s="31" t="s">
        <v>378</v>
      </c>
      <c r="F531" s="53">
        <v>75</v>
      </c>
      <c r="G531" s="411">
        <v>993</v>
      </c>
      <c r="H531" s="413"/>
      <c r="I531" s="413">
        <v>51.12</v>
      </c>
      <c r="J531" s="413"/>
      <c r="K531" s="413">
        <v>62.53447856559383</v>
      </c>
      <c r="L531" s="413"/>
      <c r="M531" s="413">
        <v>81.353690230316616</v>
      </c>
      <c r="N531" s="413"/>
      <c r="O531" s="413">
        <v>102.52284830408033</v>
      </c>
      <c r="P531" s="413"/>
      <c r="Q531" s="413">
        <v>884.45254235580001</v>
      </c>
      <c r="R531" s="53" t="s">
        <v>213</v>
      </c>
      <c r="S531" s="53" t="s">
        <v>194</v>
      </c>
      <c r="T531" s="412">
        <v>92.983941517575246</v>
      </c>
      <c r="U531" s="412">
        <v>93.934171279730592</v>
      </c>
      <c r="V531" s="412">
        <v>94.1</v>
      </c>
      <c r="W531" s="412">
        <v>66.361529654224867</v>
      </c>
      <c r="X531" s="412">
        <v>75.739317609342791</v>
      </c>
      <c r="Y531" s="412">
        <v>80.022532631096851</v>
      </c>
      <c r="Z531" s="413">
        <v>396.58798346407383</v>
      </c>
      <c r="AA531" s="413">
        <v>993.38603979231266</v>
      </c>
      <c r="AB531" s="413">
        <v>1503.5512714716685</v>
      </c>
      <c r="AC531" s="411">
        <v>250.48314150000002</v>
      </c>
      <c r="AD531" s="411">
        <v>379.12174199999998</v>
      </c>
    </row>
    <row r="532" spans="1:30" ht="13.5" customHeight="1" outlineLevel="1">
      <c r="A532" s="410" t="s">
        <v>1481</v>
      </c>
      <c r="B532" s="31" t="s">
        <v>1403</v>
      </c>
      <c r="C532" s="31">
        <v>125</v>
      </c>
      <c r="D532" s="31">
        <v>6</v>
      </c>
      <c r="E532" s="31" t="s">
        <v>383</v>
      </c>
      <c r="F532" s="53">
        <v>100</v>
      </c>
      <c r="G532" s="411">
        <v>992</v>
      </c>
      <c r="H532" s="413"/>
      <c r="I532" s="413">
        <v>52.28</v>
      </c>
      <c r="J532" s="413"/>
      <c r="K532" s="413">
        <v>76.53431061806657</v>
      </c>
      <c r="L532" s="413"/>
      <c r="M532" s="413">
        <v>101.80007923930269</v>
      </c>
      <c r="N532" s="413"/>
      <c r="O532" s="413">
        <v>129.96</v>
      </c>
      <c r="P532" s="413"/>
      <c r="Q532" s="413">
        <v>995.08</v>
      </c>
      <c r="R532" s="53" t="s">
        <v>222</v>
      </c>
      <c r="S532" s="53" t="s">
        <v>194</v>
      </c>
      <c r="T532" s="412">
        <v>94.542504593639578</v>
      </c>
      <c r="U532" s="412">
        <v>94.827507985865722</v>
      </c>
      <c r="V532" s="412">
        <v>94.6</v>
      </c>
      <c r="W532" s="412">
        <v>70.472865123703116</v>
      </c>
      <c r="X532" s="412">
        <v>79.239824421388676</v>
      </c>
      <c r="Y532" s="412">
        <v>82.97</v>
      </c>
      <c r="Z532" s="413">
        <v>529.60639409999999</v>
      </c>
      <c r="AA532" s="413">
        <v>1285.6195216777501</v>
      </c>
      <c r="AB532" s="413">
        <v>1569.0648638000698</v>
      </c>
      <c r="AC532" s="411">
        <v>242.75</v>
      </c>
      <c r="AD532" s="411">
        <v>296.27</v>
      </c>
    </row>
    <row r="533" spans="1:30" ht="13.5" customHeight="1" outlineLevel="1">
      <c r="A533" s="410" t="s">
        <v>1482</v>
      </c>
      <c r="B533" s="31" t="s">
        <v>1403</v>
      </c>
      <c r="C533" s="31">
        <v>150</v>
      </c>
      <c r="D533" s="31">
        <v>6</v>
      </c>
      <c r="E533" s="31" t="s">
        <v>388</v>
      </c>
      <c r="F533" s="53">
        <v>125</v>
      </c>
      <c r="G533" s="411">
        <v>995</v>
      </c>
      <c r="H533" s="413"/>
      <c r="I533" s="413">
        <v>74.349999999999994</v>
      </c>
      <c r="J533" s="413"/>
      <c r="K533" s="413">
        <v>91.350547748265228</v>
      </c>
      <c r="L533" s="413"/>
      <c r="M533" s="413">
        <v>113.27676245865273</v>
      </c>
      <c r="N533" s="413"/>
      <c r="O533" s="413">
        <v>138.52000000000001</v>
      </c>
      <c r="P533" s="413"/>
      <c r="Q533" s="413">
        <v>1358.16</v>
      </c>
      <c r="R533" s="53" t="s">
        <v>213</v>
      </c>
      <c r="S533" s="53" t="s">
        <v>194</v>
      </c>
      <c r="T533" s="412">
        <v>93.670749145139553</v>
      </c>
      <c r="U533" s="412">
        <v>94.615625883390408</v>
      </c>
      <c r="V533" s="412">
        <v>94.9</v>
      </c>
      <c r="W533" s="412">
        <v>59.54512434933487</v>
      </c>
      <c r="X533" s="412">
        <v>71.306651243493349</v>
      </c>
      <c r="Y533" s="412">
        <v>74.247032967032951</v>
      </c>
      <c r="Z533" s="413">
        <v>527.99850894000008</v>
      </c>
      <c r="AA533" s="413">
        <v>1838.7548073835503</v>
      </c>
      <c r="AB533" s="413">
        <v>2358.9917382421322</v>
      </c>
      <c r="AC533" s="411">
        <v>348.25</v>
      </c>
      <c r="AD533" s="411">
        <v>446.78</v>
      </c>
    </row>
    <row r="534" spans="1:30" ht="13.5" customHeight="1" outlineLevel="1">
      <c r="A534" s="410" t="s">
        <v>1483</v>
      </c>
      <c r="B534" s="31" t="s">
        <v>1403</v>
      </c>
      <c r="C534" s="31">
        <v>200</v>
      </c>
      <c r="D534" s="31">
        <v>6</v>
      </c>
      <c r="E534" s="31" t="s">
        <v>400</v>
      </c>
      <c r="F534" s="53">
        <v>150</v>
      </c>
      <c r="G534" s="411">
        <v>992</v>
      </c>
      <c r="H534" s="413"/>
      <c r="I534" s="413">
        <v>106</v>
      </c>
      <c r="J534" s="413"/>
      <c r="K534" s="413">
        <v>138.9</v>
      </c>
      <c r="L534" s="413"/>
      <c r="M534" s="413">
        <v>170.7</v>
      </c>
      <c r="N534" s="413"/>
      <c r="O534" s="413">
        <v>208.6</v>
      </c>
      <c r="P534" s="413"/>
      <c r="Q534" s="413">
        <v>1528</v>
      </c>
      <c r="R534" s="53" t="s">
        <v>213</v>
      </c>
      <c r="S534" s="53" t="s">
        <v>194</v>
      </c>
      <c r="T534" s="412">
        <v>94.8</v>
      </c>
      <c r="U534" s="412">
        <v>95.3</v>
      </c>
      <c r="V534" s="412">
        <v>95.2</v>
      </c>
      <c r="W534" s="412">
        <v>58.8</v>
      </c>
      <c r="X534" s="412">
        <v>71.3</v>
      </c>
      <c r="Y534" s="412">
        <v>77.900000000000006</v>
      </c>
      <c r="Z534" s="413">
        <v>794.1</v>
      </c>
      <c r="AA534" s="413">
        <v>1126.0999999999999</v>
      </c>
      <c r="AB534" s="413">
        <v>692</v>
      </c>
      <c r="AC534" s="411">
        <v>241</v>
      </c>
      <c r="AD534" s="411">
        <v>371</v>
      </c>
    </row>
    <row r="535" spans="1:30" ht="13.5" customHeight="1" outlineLevel="1">
      <c r="A535" s="410" t="s">
        <v>1484</v>
      </c>
      <c r="B535" s="31" t="s">
        <v>1403</v>
      </c>
      <c r="C535" s="31">
        <v>125</v>
      </c>
      <c r="D535" s="31">
        <v>2</v>
      </c>
      <c r="E535" s="31" t="s">
        <v>409</v>
      </c>
      <c r="F535" s="53">
        <v>100</v>
      </c>
      <c r="G535" s="411">
        <v>2980</v>
      </c>
      <c r="H535" s="413"/>
      <c r="I535" s="413">
        <v>37.369999999999997</v>
      </c>
      <c r="J535" s="413"/>
      <c r="K535" s="413">
        <v>68.61</v>
      </c>
      <c r="L535" s="413"/>
      <c r="M535" s="413">
        <v>94.18</v>
      </c>
      <c r="N535" s="413"/>
      <c r="O535" s="413">
        <v>122.26</v>
      </c>
      <c r="P535" s="413"/>
      <c r="Q535" s="413">
        <v>952</v>
      </c>
      <c r="R535" s="53" t="s">
        <v>222</v>
      </c>
      <c r="S535" s="53" t="s">
        <v>989</v>
      </c>
      <c r="T535" s="412">
        <v>94.275867097177368</v>
      </c>
      <c r="U535" s="412">
        <v>94.798635558795951</v>
      </c>
      <c r="V535" s="412">
        <v>94.7</v>
      </c>
      <c r="W535" s="412">
        <v>79.13</v>
      </c>
      <c r="X535" s="412">
        <v>85.98</v>
      </c>
      <c r="Y535" s="412">
        <v>88.41</v>
      </c>
      <c r="Z535" s="413">
        <v>176.27731800000001</v>
      </c>
      <c r="AA535" s="413">
        <v>373.94393400000001</v>
      </c>
      <c r="AB535" s="413">
        <v>713.22245400000008</v>
      </c>
      <c r="AC535" s="411">
        <v>212.13389121338912</v>
      </c>
      <c r="AD535" s="411">
        <v>404.6025104602511</v>
      </c>
    </row>
    <row r="536" spans="1:30" ht="13.5" customHeight="1" outlineLevel="1">
      <c r="A536" s="410" t="s">
        <v>1485</v>
      </c>
      <c r="B536" s="31" t="s">
        <v>1403</v>
      </c>
      <c r="C536" s="31">
        <v>150</v>
      </c>
      <c r="D536" s="31">
        <v>2</v>
      </c>
      <c r="E536" s="31" t="s">
        <v>411</v>
      </c>
      <c r="F536" s="53">
        <v>125</v>
      </c>
      <c r="G536" s="411">
        <v>2985</v>
      </c>
      <c r="H536" s="413"/>
      <c r="I536" s="413">
        <v>45.34</v>
      </c>
      <c r="J536" s="413"/>
      <c r="K536" s="413">
        <v>85.77</v>
      </c>
      <c r="L536" s="413"/>
      <c r="M536" s="413">
        <v>118.38</v>
      </c>
      <c r="N536" s="413"/>
      <c r="O536" s="413">
        <v>154.28</v>
      </c>
      <c r="P536" s="413"/>
      <c r="Q536" s="413">
        <v>1108.8</v>
      </c>
      <c r="R536" s="53" t="s">
        <v>222</v>
      </c>
      <c r="S536" s="53" t="s">
        <v>989</v>
      </c>
      <c r="T536" s="412">
        <v>94.285937989351694</v>
      </c>
      <c r="U536" s="412">
        <v>94.99008247207432</v>
      </c>
      <c r="V536" s="412">
        <v>95</v>
      </c>
      <c r="W536" s="412">
        <v>79.5</v>
      </c>
      <c r="X536" s="412">
        <v>85.8</v>
      </c>
      <c r="Y536" s="412">
        <v>87.8</v>
      </c>
      <c r="Z536" s="413">
        <v>220.00736898000002</v>
      </c>
      <c r="AA536" s="413">
        <v>403.446414</v>
      </c>
      <c r="AB536" s="413">
        <v>835.65774600000009</v>
      </c>
      <c r="AC536" s="411">
        <v>183.37859130376478</v>
      </c>
      <c r="AD536" s="411">
        <v>379.83170739884002</v>
      </c>
    </row>
    <row r="537" spans="1:30" ht="13.5" customHeight="1" outlineLevel="1">
      <c r="A537" s="410" t="s">
        <v>1486</v>
      </c>
      <c r="B537" s="31" t="s">
        <v>1403</v>
      </c>
      <c r="C537" s="31">
        <v>200</v>
      </c>
      <c r="D537" s="31">
        <v>2</v>
      </c>
      <c r="E537" s="31" t="s">
        <v>413</v>
      </c>
      <c r="F537" s="53">
        <v>150</v>
      </c>
      <c r="G537" s="411">
        <v>2983</v>
      </c>
      <c r="H537" s="413"/>
      <c r="I537" s="413">
        <v>48</v>
      </c>
      <c r="J537" s="413"/>
      <c r="K537" s="413">
        <v>98.05</v>
      </c>
      <c r="L537" s="413"/>
      <c r="M537" s="413">
        <v>136.96</v>
      </c>
      <c r="N537" s="413"/>
      <c r="O537" s="413">
        <v>179</v>
      </c>
      <c r="P537" s="413"/>
      <c r="Q537" s="413">
        <v>1564</v>
      </c>
      <c r="R537" s="53" t="s">
        <v>213</v>
      </c>
      <c r="S537" s="53" t="s">
        <v>989</v>
      </c>
      <c r="T537" s="412">
        <v>95.002796478508557</v>
      </c>
      <c r="U537" s="412">
        <v>95.347902641118594</v>
      </c>
      <c r="V537" s="412">
        <v>95.2</v>
      </c>
      <c r="W537" s="412">
        <v>82.4</v>
      </c>
      <c r="X537" s="412">
        <v>88.15</v>
      </c>
      <c r="Y537" s="412">
        <v>90.05</v>
      </c>
      <c r="Z537" s="413">
        <v>264.14307905999999</v>
      </c>
      <c r="AA537" s="413">
        <v>759.68886000000009</v>
      </c>
      <c r="AB537" s="413">
        <v>1143.958662</v>
      </c>
      <c r="AC537" s="411">
        <v>287.60505961522358</v>
      </c>
      <c r="AD537" s="411">
        <v>433.08295870214732</v>
      </c>
    </row>
    <row r="538" spans="1:30" ht="13.5" customHeight="1" outlineLevel="1">
      <c r="A538" s="410" t="s">
        <v>1487</v>
      </c>
      <c r="B538" s="31" t="s">
        <v>1403</v>
      </c>
      <c r="C538" s="31">
        <v>250</v>
      </c>
      <c r="D538" s="31">
        <v>2</v>
      </c>
      <c r="E538" s="31" t="s">
        <v>421</v>
      </c>
      <c r="F538" s="53">
        <v>200</v>
      </c>
      <c r="G538" s="411">
        <v>2978</v>
      </c>
      <c r="H538" s="413"/>
      <c r="I538" s="413">
        <v>58.84</v>
      </c>
      <c r="J538" s="413"/>
      <c r="K538" s="413">
        <v>127.94</v>
      </c>
      <c r="L538" s="413"/>
      <c r="M538" s="413">
        <v>179.6</v>
      </c>
      <c r="N538" s="413"/>
      <c r="O538" s="413">
        <v>234.7</v>
      </c>
      <c r="P538" s="413"/>
      <c r="Q538" s="413">
        <v>1860</v>
      </c>
      <c r="R538" s="53" t="s">
        <v>222</v>
      </c>
      <c r="S538" s="53" t="s">
        <v>989</v>
      </c>
      <c r="T538" s="412">
        <v>94.86333333333333</v>
      </c>
      <c r="U538" s="412">
        <v>95.490052083333339</v>
      </c>
      <c r="V538" s="412">
        <v>95.5</v>
      </c>
      <c r="W538" s="412">
        <v>85.06</v>
      </c>
      <c r="X538" s="412">
        <v>90.29</v>
      </c>
      <c r="Y538" s="412">
        <v>92.12</v>
      </c>
      <c r="Z538" s="413">
        <v>352.75377774000003</v>
      </c>
      <c r="AA538" s="413">
        <v>362.88050400000003</v>
      </c>
      <c r="AB538" s="413">
        <v>1332.7745340000001</v>
      </c>
      <c r="AC538" s="411">
        <v>102.87076337633553</v>
      </c>
      <c r="AD538" s="411">
        <v>377.82005979885832</v>
      </c>
    </row>
    <row r="539" spans="1:30" ht="13.5" customHeight="1" outlineLevel="1">
      <c r="A539" s="414" t="s">
        <v>1489</v>
      </c>
      <c r="B539" s="31" t="s">
        <v>1403</v>
      </c>
      <c r="C539" s="31">
        <v>100</v>
      </c>
      <c r="D539" s="31">
        <v>6</v>
      </c>
      <c r="E539" s="31" t="s">
        <v>409</v>
      </c>
      <c r="F539" s="53">
        <v>75</v>
      </c>
      <c r="G539" s="411">
        <v>993</v>
      </c>
      <c r="H539" s="413"/>
      <c r="I539" s="413">
        <v>51.12</v>
      </c>
      <c r="J539" s="413"/>
      <c r="K539" s="413">
        <v>62.53447856559383</v>
      </c>
      <c r="L539" s="413"/>
      <c r="M539" s="413">
        <v>81.353690230316616</v>
      </c>
      <c r="N539" s="413"/>
      <c r="O539" s="413">
        <v>102.52284830408033</v>
      </c>
      <c r="P539" s="413"/>
      <c r="Q539" s="413">
        <v>884.45254235580001</v>
      </c>
      <c r="R539" s="53" t="s">
        <v>213</v>
      </c>
      <c r="S539" s="53" t="s">
        <v>194</v>
      </c>
      <c r="T539" s="412">
        <v>92.983941517575246</v>
      </c>
      <c r="U539" s="412">
        <v>93.934171279730592</v>
      </c>
      <c r="V539" s="412">
        <v>94.1</v>
      </c>
      <c r="W539" s="412">
        <v>66.361529654224867</v>
      </c>
      <c r="X539" s="412">
        <v>75.739317609342791</v>
      </c>
      <c r="Y539" s="412">
        <v>80.022532631096851</v>
      </c>
      <c r="Z539" s="413">
        <v>396.58798346407383</v>
      </c>
      <c r="AA539" s="413">
        <v>993.38603979231266</v>
      </c>
      <c r="AB539" s="413">
        <v>1503.5512714716685</v>
      </c>
      <c r="AC539" s="411">
        <v>250.48314150000002</v>
      </c>
      <c r="AD539" s="411">
        <v>379.12174199999998</v>
      </c>
    </row>
    <row r="540" spans="1:30" ht="13.5" customHeight="1" outlineLevel="1">
      <c r="A540" s="414" t="s">
        <v>1490</v>
      </c>
      <c r="B540" s="31" t="s">
        <v>1403</v>
      </c>
      <c r="C540" s="31">
        <v>125</v>
      </c>
      <c r="D540" s="31">
        <v>6</v>
      </c>
      <c r="E540" s="31" t="s">
        <v>411</v>
      </c>
      <c r="F540" s="53">
        <v>100</v>
      </c>
      <c r="G540" s="411">
        <v>992</v>
      </c>
      <c r="H540" s="413"/>
      <c r="I540" s="413">
        <v>52.28</v>
      </c>
      <c r="J540" s="413"/>
      <c r="K540" s="413">
        <v>76.53431061806657</v>
      </c>
      <c r="L540" s="413"/>
      <c r="M540" s="413">
        <v>101.80007923930269</v>
      </c>
      <c r="N540" s="413"/>
      <c r="O540" s="413">
        <v>129.96</v>
      </c>
      <c r="P540" s="413"/>
      <c r="Q540" s="413">
        <v>995.08</v>
      </c>
      <c r="R540" s="53" t="s">
        <v>222</v>
      </c>
      <c r="S540" s="53" t="s">
        <v>194</v>
      </c>
      <c r="T540" s="412">
        <v>94.542504593639578</v>
      </c>
      <c r="U540" s="412">
        <v>94.827507985865722</v>
      </c>
      <c r="V540" s="412">
        <v>94.6</v>
      </c>
      <c r="W540" s="412">
        <v>70.472865123703116</v>
      </c>
      <c r="X540" s="412">
        <v>79.239824421388676</v>
      </c>
      <c r="Y540" s="412">
        <v>82.97</v>
      </c>
      <c r="Z540" s="413">
        <v>529.60639409999999</v>
      </c>
      <c r="AA540" s="413">
        <v>1285.6195216777501</v>
      </c>
      <c r="AB540" s="413">
        <v>1569.0648638000698</v>
      </c>
      <c r="AC540" s="411">
        <v>242.75</v>
      </c>
      <c r="AD540" s="411">
        <v>296.27</v>
      </c>
    </row>
    <row r="541" spans="1:30" ht="13.5" customHeight="1" outlineLevel="1">
      <c r="A541" s="414" t="s">
        <v>1491</v>
      </c>
      <c r="B541" s="31" t="s">
        <v>1403</v>
      </c>
      <c r="C541" s="31">
        <v>150</v>
      </c>
      <c r="D541" s="31">
        <v>6</v>
      </c>
      <c r="E541" s="31" t="s">
        <v>413</v>
      </c>
      <c r="F541" s="53">
        <v>125</v>
      </c>
      <c r="G541" s="411">
        <v>995</v>
      </c>
      <c r="H541" s="413"/>
      <c r="I541" s="413">
        <v>74.349999999999994</v>
      </c>
      <c r="J541" s="413"/>
      <c r="K541" s="413">
        <v>91.350547748265228</v>
      </c>
      <c r="L541" s="413"/>
      <c r="M541" s="413">
        <v>113.27676245865273</v>
      </c>
      <c r="N541" s="413"/>
      <c r="O541" s="413">
        <v>138.52000000000001</v>
      </c>
      <c r="P541" s="413"/>
      <c r="Q541" s="413">
        <v>1358.16</v>
      </c>
      <c r="R541" s="53" t="s">
        <v>213</v>
      </c>
      <c r="S541" s="53" t="s">
        <v>194</v>
      </c>
      <c r="T541" s="412">
        <v>93.670749145139553</v>
      </c>
      <c r="U541" s="412">
        <v>94.615625883390408</v>
      </c>
      <c r="V541" s="412">
        <v>94.9</v>
      </c>
      <c r="W541" s="412">
        <v>59.54512434933487</v>
      </c>
      <c r="X541" s="412">
        <v>71.306651243493349</v>
      </c>
      <c r="Y541" s="412">
        <v>74.247032967032951</v>
      </c>
      <c r="Z541" s="413">
        <v>527.99850894000008</v>
      </c>
      <c r="AA541" s="413">
        <v>1838.7548073835503</v>
      </c>
      <c r="AB541" s="413">
        <v>2358.9917382421322</v>
      </c>
      <c r="AC541" s="411">
        <v>348.25</v>
      </c>
      <c r="AD541" s="411">
        <v>446.78</v>
      </c>
    </row>
    <row r="542" spans="1:30" ht="13.5" customHeight="1" outlineLevel="1">
      <c r="A542" s="414" t="s">
        <v>1492</v>
      </c>
      <c r="B542" s="31" t="s">
        <v>1403</v>
      </c>
      <c r="C542" s="31">
        <v>200</v>
      </c>
      <c r="D542" s="31">
        <v>6</v>
      </c>
      <c r="E542" s="31" t="s">
        <v>421</v>
      </c>
      <c r="F542" s="53">
        <v>150</v>
      </c>
      <c r="G542" s="411">
        <v>992</v>
      </c>
      <c r="H542" s="413"/>
      <c r="I542" s="413">
        <v>106</v>
      </c>
      <c r="J542" s="413"/>
      <c r="K542" s="413">
        <v>138.9</v>
      </c>
      <c r="L542" s="413"/>
      <c r="M542" s="413">
        <v>170.7</v>
      </c>
      <c r="N542" s="413"/>
      <c r="O542" s="413">
        <v>208.6</v>
      </c>
      <c r="P542" s="413"/>
      <c r="Q542" s="413">
        <v>1528</v>
      </c>
      <c r="R542" s="53" t="s">
        <v>213</v>
      </c>
      <c r="S542" s="53" t="s">
        <v>194</v>
      </c>
      <c r="T542" s="412">
        <v>94.8</v>
      </c>
      <c r="U542" s="412">
        <v>95.3</v>
      </c>
      <c r="V542" s="412">
        <v>95.2</v>
      </c>
      <c r="W542" s="412">
        <v>58.8</v>
      </c>
      <c r="X542" s="412">
        <v>71.3</v>
      </c>
      <c r="Y542" s="412">
        <v>77.900000000000006</v>
      </c>
      <c r="Z542" s="413">
        <v>794.1</v>
      </c>
      <c r="AA542" s="413">
        <v>1126.0999999999999</v>
      </c>
      <c r="AB542" s="413">
        <v>692</v>
      </c>
      <c r="AC542" s="411">
        <v>241</v>
      </c>
      <c r="AD542" s="411">
        <v>371</v>
      </c>
    </row>
    <row r="543" spans="1:30" ht="13.5" customHeight="1" outlineLevel="1">
      <c r="A543" s="410" t="s">
        <v>1493</v>
      </c>
      <c r="B543" s="31" t="s">
        <v>1403</v>
      </c>
      <c r="C543" s="31">
        <v>125</v>
      </c>
      <c r="D543" s="31">
        <v>4</v>
      </c>
      <c r="E543" s="31" t="s">
        <v>423</v>
      </c>
      <c r="F543" s="53">
        <v>100</v>
      </c>
      <c r="G543" s="411">
        <v>1491</v>
      </c>
      <c r="H543" s="413"/>
      <c r="I543" s="413">
        <v>58.3</v>
      </c>
      <c r="J543" s="413"/>
      <c r="K543" s="413">
        <v>82.7</v>
      </c>
      <c r="L543" s="413"/>
      <c r="M543" s="413">
        <v>105.7</v>
      </c>
      <c r="N543" s="413"/>
      <c r="O543" s="413">
        <v>132.1</v>
      </c>
      <c r="P543" s="413"/>
      <c r="Q543" s="413">
        <v>1005</v>
      </c>
      <c r="R543" s="53" t="s">
        <v>213</v>
      </c>
      <c r="S543" s="53" t="s">
        <v>989</v>
      </c>
      <c r="T543" s="412">
        <v>94.290750725839899</v>
      </c>
      <c r="U543" s="412">
        <v>94.940895893819985</v>
      </c>
      <c r="V543" s="412">
        <v>95</v>
      </c>
      <c r="W543" s="412">
        <v>65.5</v>
      </c>
      <c r="X543" s="412">
        <v>76.38</v>
      </c>
      <c r="Y543" s="412">
        <v>81.459999999999994</v>
      </c>
      <c r="Z543" s="413">
        <v>352.4</v>
      </c>
      <c r="AA543" s="413">
        <v>799.94799999999987</v>
      </c>
      <c r="AB543" s="413">
        <v>1191.1120000000001</v>
      </c>
      <c r="AC543" s="411">
        <v>227</v>
      </c>
      <c r="AD543" s="411">
        <v>338</v>
      </c>
    </row>
    <row r="544" spans="1:30" ht="13.5" customHeight="1" outlineLevel="1">
      <c r="A544" s="410" t="s">
        <v>1494</v>
      </c>
      <c r="B544" s="31" t="s">
        <v>1403</v>
      </c>
      <c r="C544" s="31">
        <v>150</v>
      </c>
      <c r="D544" s="31">
        <v>4</v>
      </c>
      <c r="E544" s="31" t="s">
        <v>425</v>
      </c>
      <c r="F544" s="53">
        <v>125</v>
      </c>
      <c r="G544" s="411">
        <v>1489</v>
      </c>
      <c r="H544" s="413"/>
      <c r="I544" s="413">
        <v>60.6</v>
      </c>
      <c r="J544" s="413"/>
      <c r="K544" s="413">
        <v>95.29</v>
      </c>
      <c r="L544" s="413"/>
      <c r="M544" s="413">
        <v>125.8</v>
      </c>
      <c r="N544" s="413"/>
      <c r="O544" s="413">
        <v>160.1</v>
      </c>
      <c r="P544" s="413"/>
      <c r="Q544" s="413">
        <v>1150</v>
      </c>
      <c r="R544" s="53" t="s">
        <v>222</v>
      </c>
      <c r="S544" s="53" t="s">
        <v>989</v>
      </c>
      <c r="T544" s="412">
        <v>94.645766590389016</v>
      </c>
      <c r="U544" s="412">
        <v>95.3</v>
      </c>
      <c r="V544" s="412">
        <v>95.3</v>
      </c>
      <c r="W544" s="412">
        <v>71.3</v>
      </c>
      <c r="X544" s="412">
        <v>80.459999999999994</v>
      </c>
      <c r="Y544" s="412">
        <v>84.26</v>
      </c>
      <c r="Z544" s="413">
        <v>441.16</v>
      </c>
      <c r="AA544" s="413">
        <v>908.78960000000006</v>
      </c>
      <c r="AB544" s="413">
        <v>1274.9524000000001</v>
      </c>
      <c r="AC544" s="411">
        <v>206</v>
      </c>
      <c r="AD544" s="411">
        <v>289</v>
      </c>
    </row>
    <row r="545" spans="1:30" ht="13.5" customHeight="1" outlineLevel="1">
      <c r="A545" s="410" t="s">
        <v>1495</v>
      </c>
      <c r="B545" s="31" t="s">
        <v>1403</v>
      </c>
      <c r="C545" s="31">
        <v>200</v>
      </c>
      <c r="D545" s="31">
        <v>4</v>
      </c>
      <c r="E545" s="31" t="s">
        <v>427</v>
      </c>
      <c r="F545" s="53">
        <v>150</v>
      </c>
      <c r="G545" s="411">
        <v>1491</v>
      </c>
      <c r="H545" s="413"/>
      <c r="I545" s="413">
        <v>93.15</v>
      </c>
      <c r="J545" s="413"/>
      <c r="K545" s="413">
        <v>127.97</v>
      </c>
      <c r="L545" s="413"/>
      <c r="M545" s="413">
        <v>161.1</v>
      </c>
      <c r="N545" s="413"/>
      <c r="O545" s="413">
        <v>199.4</v>
      </c>
      <c r="P545" s="413"/>
      <c r="Q545" s="413">
        <v>1697</v>
      </c>
      <c r="R545" s="53" t="s">
        <v>210</v>
      </c>
      <c r="S545" s="53" t="s">
        <v>989</v>
      </c>
      <c r="T545" s="412">
        <v>94.88718691782239</v>
      </c>
      <c r="U545" s="412">
        <v>95.480231836058778</v>
      </c>
      <c r="V545" s="412">
        <v>95.5</v>
      </c>
      <c r="W545" s="412">
        <v>63.35</v>
      </c>
      <c r="X545" s="412">
        <v>75</v>
      </c>
      <c r="Y545" s="412">
        <v>80.8</v>
      </c>
      <c r="Z545" s="413">
        <v>528.5</v>
      </c>
      <c r="AA545" s="413">
        <v>1622.4949999999999</v>
      </c>
      <c r="AB545" s="413">
        <v>2034.7249999999999</v>
      </c>
      <c r="AC545" s="411">
        <v>307</v>
      </c>
      <c r="AD545" s="411">
        <v>385</v>
      </c>
    </row>
    <row r="546" spans="1:30" ht="13.5" customHeight="1" outlineLevel="1">
      <c r="A546" s="410" t="s">
        <v>1496</v>
      </c>
      <c r="B546" s="31" t="s">
        <v>1403</v>
      </c>
      <c r="C546" s="31">
        <v>250</v>
      </c>
      <c r="D546" s="31">
        <v>4</v>
      </c>
      <c r="E546" s="31" t="s">
        <v>432</v>
      </c>
      <c r="F546" s="53">
        <v>200</v>
      </c>
      <c r="G546" s="411">
        <v>1495</v>
      </c>
      <c r="H546" s="413"/>
      <c r="I546" s="413">
        <v>97.3</v>
      </c>
      <c r="J546" s="413"/>
      <c r="K546" s="413">
        <v>130.65</v>
      </c>
      <c r="L546" s="413"/>
      <c r="M546" s="413">
        <v>162.71</v>
      </c>
      <c r="N546" s="413"/>
      <c r="O546" s="413">
        <v>210.2</v>
      </c>
      <c r="P546" s="413"/>
      <c r="Q546" s="413">
        <v>2214</v>
      </c>
      <c r="R546" s="53" t="s">
        <v>213</v>
      </c>
      <c r="S546" s="53" t="s">
        <v>989</v>
      </c>
      <c r="T546" s="412">
        <v>94.700558312655076</v>
      </c>
      <c r="U546" s="412">
        <v>95.621712158808933</v>
      </c>
      <c r="V546" s="412">
        <v>95.8</v>
      </c>
      <c r="W546" s="412">
        <v>62.31</v>
      </c>
      <c r="X546" s="412">
        <v>74.319999999999993</v>
      </c>
      <c r="Y546" s="412">
        <v>76.56</v>
      </c>
      <c r="Z546" s="413">
        <v>527.26</v>
      </c>
      <c r="AA546" s="413">
        <v>901.61459999999988</v>
      </c>
      <c r="AB546" s="413">
        <v>1297.0595999999998</v>
      </c>
      <c r="AC546" s="411">
        <v>171</v>
      </c>
      <c r="AD546" s="411">
        <v>246</v>
      </c>
    </row>
    <row r="547" spans="1:30" ht="13.5" customHeight="1" outlineLevel="1">
      <c r="A547" s="410" t="s">
        <v>1498</v>
      </c>
      <c r="B547" s="31" t="s">
        <v>1403</v>
      </c>
      <c r="C547" s="31">
        <v>100</v>
      </c>
      <c r="D547" s="31">
        <v>6</v>
      </c>
      <c r="E547" s="31" t="s">
        <v>423</v>
      </c>
      <c r="F547" s="53">
        <v>75</v>
      </c>
      <c r="G547" s="411">
        <v>993</v>
      </c>
      <c r="H547" s="413"/>
      <c r="I547" s="413">
        <v>51.12</v>
      </c>
      <c r="J547" s="413"/>
      <c r="K547" s="413">
        <v>62.53447856559383</v>
      </c>
      <c r="L547" s="413"/>
      <c r="M547" s="413">
        <v>81.353690230316616</v>
      </c>
      <c r="N547" s="413"/>
      <c r="O547" s="413">
        <v>102.52284830408033</v>
      </c>
      <c r="P547" s="413"/>
      <c r="Q547" s="413">
        <v>884.45254235580001</v>
      </c>
      <c r="R547" s="53" t="s">
        <v>213</v>
      </c>
      <c r="S547" s="53" t="s">
        <v>194</v>
      </c>
      <c r="T547" s="412">
        <v>92.983941517575246</v>
      </c>
      <c r="U547" s="412">
        <v>93.934171279730592</v>
      </c>
      <c r="V547" s="412">
        <v>94.1</v>
      </c>
      <c r="W547" s="412">
        <v>66.361529654224867</v>
      </c>
      <c r="X547" s="412">
        <v>75.739317609342791</v>
      </c>
      <c r="Y547" s="412">
        <v>80.022532631096851</v>
      </c>
      <c r="Z547" s="413">
        <v>396.58798346407383</v>
      </c>
      <c r="AA547" s="413">
        <v>993.38603979231266</v>
      </c>
      <c r="AB547" s="413">
        <v>1503.5512714716685</v>
      </c>
      <c r="AC547" s="411">
        <v>250.48314150000002</v>
      </c>
      <c r="AD547" s="411">
        <v>379.12174199999998</v>
      </c>
    </row>
    <row r="548" spans="1:30" ht="13.5" customHeight="1" outlineLevel="1">
      <c r="A548" s="410" t="s">
        <v>1499</v>
      </c>
      <c r="B548" s="31" t="s">
        <v>1403</v>
      </c>
      <c r="C548" s="31">
        <v>125</v>
      </c>
      <c r="D548" s="31">
        <v>6</v>
      </c>
      <c r="E548" s="31" t="s">
        <v>425</v>
      </c>
      <c r="F548" s="53">
        <v>100</v>
      </c>
      <c r="G548" s="411">
        <v>992</v>
      </c>
      <c r="H548" s="413"/>
      <c r="I548" s="413">
        <v>52.28</v>
      </c>
      <c r="J548" s="413"/>
      <c r="K548" s="413">
        <v>76.53431061806657</v>
      </c>
      <c r="L548" s="413"/>
      <c r="M548" s="413">
        <v>101.80007923930269</v>
      </c>
      <c r="N548" s="413"/>
      <c r="O548" s="413">
        <v>129.96</v>
      </c>
      <c r="P548" s="413"/>
      <c r="Q548" s="413">
        <v>995.08</v>
      </c>
      <c r="R548" s="53" t="s">
        <v>222</v>
      </c>
      <c r="S548" s="53" t="s">
        <v>194</v>
      </c>
      <c r="T548" s="412">
        <v>94.542504593639578</v>
      </c>
      <c r="U548" s="412">
        <v>94.827507985865722</v>
      </c>
      <c r="V548" s="412">
        <v>94.6</v>
      </c>
      <c r="W548" s="412">
        <v>70.472865123703116</v>
      </c>
      <c r="X548" s="412">
        <v>79.239824421388676</v>
      </c>
      <c r="Y548" s="412">
        <v>82.97</v>
      </c>
      <c r="Z548" s="413">
        <v>529.60639409999999</v>
      </c>
      <c r="AA548" s="413">
        <v>1285.6195216777501</v>
      </c>
      <c r="AB548" s="413">
        <v>1569.0648638000698</v>
      </c>
      <c r="AC548" s="411">
        <v>242.75</v>
      </c>
      <c r="AD548" s="411">
        <v>296.27</v>
      </c>
    </row>
    <row r="549" spans="1:30" ht="13.5" customHeight="1" outlineLevel="1">
      <c r="A549" s="410" t="s">
        <v>1500</v>
      </c>
      <c r="B549" s="31" t="s">
        <v>1403</v>
      </c>
      <c r="C549" s="31">
        <v>150</v>
      </c>
      <c r="D549" s="31">
        <v>6</v>
      </c>
      <c r="E549" s="31" t="s">
        <v>427</v>
      </c>
      <c r="F549" s="53">
        <v>125</v>
      </c>
      <c r="G549" s="411">
        <v>995</v>
      </c>
      <c r="H549" s="413"/>
      <c r="I549" s="413">
        <v>74.349999999999994</v>
      </c>
      <c r="J549" s="413"/>
      <c r="K549" s="413">
        <v>91.350547748265228</v>
      </c>
      <c r="L549" s="413"/>
      <c r="M549" s="413">
        <v>113.27676245865273</v>
      </c>
      <c r="N549" s="413"/>
      <c r="O549" s="413">
        <v>138.52000000000001</v>
      </c>
      <c r="P549" s="413"/>
      <c r="Q549" s="413">
        <v>1358.16</v>
      </c>
      <c r="R549" s="53" t="s">
        <v>213</v>
      </c>
      <c r="S549" s="53" t="s">
        <v>194</v>
      </c>
      <c r="T549" s="412">
        <v>93.670749145139553</v>
      </c>
      <c r="U549" s="412">
        <v>94.615625883390408</v>
      </c>
      <c r="V549" s="412">
        <v>94.9</v>
      </c>
      <c r="W549" s="412">
        <v>59.54512434933487</v>
      </c>
      <c r="X549" s="412">
        <v>71.306651243493349</v>
      </c>
      <c r="Y549" s="412">
        <v>74.247032967032951</v>
      </c>
      <c r="Z549" s="413">
        <v>527.99850894000008</v>
      </c>
      <c r="AA549" s="413">
        <v>1838.7548073835503</v>
      </c>
      <c r="AB549" s="413">
        <v>2358.9917382421322</v>
      </c>
      <c r="AC549" s="411">
        <v>348.25</v>
      </c>
      <c r="AD549" s="411">
        <v>446.78</v>
      </c>
    </row>
    <row r="550" spans="1:30" ht="13.5" customHeight="1" outlineLevel="1">
      <c r="A550" s="410" t="s">
        <v>1500</v>
      </c>
      <c r="B550" s="31" t="s">
        <v>1403</v>
      </c>
      <c r="C550" s="31">
        <v>150</v>
      </c>
      <c r="D550" s="31">
        <v>6</v>
      </c>
      <c r="E550" s="31" t="s">
        <v>427</v>
      </c>
      <c r="F550" s="53">
        <v>125</v>
      </c>
      <c r="G550" s="411">
        <v>995</v>
      </c>
      <c r="H550" s="413"/>
      <c r="I550" s="413">
        <v>74.349999999999994</v>
      </c>
      <c r="J550" s="413"/>
      <c r="K550" s="413">
        <v>91.350547748265228</v>
      </c>
      <c r="L550" s="413"/>
      <c r="M550" s="413">
        <v>113.27676245865273</v>
      </c>
      <c r="N550" s="413"/>
      <c r="O550" s="413">
        <v>138.52000000000001</v>
      </c>
      <c r="P550" s="413"/>
      <c r="Q550" s="413">
        <v>1358.16</v>
      </c>
      <c r="R550" s="53" t="s">
        <v>213</v>
      </c>
      <c r="S550" s="53" t="s">
        <v>194</v>
      </c>
      <c r="T550" s="412">
        <v>93.670749145139553</v>
      </c>
      <c r="U550" s="412">
        <v>94.615625883390408</v>
      </c>
      <c r="V550" s="412">
        <v>94.9</v>
      </c>
      <c r="W550" s="412">
        <v>59.54512434933487</v>
      </c>
      <c r="X550" s="412">
        <v>71.306651243493349</v>
      </c>
      <c r="Y550" s="412">
        <v>74.247032967032951</v>
      </c>
      <c r="Z550" s="413">
        <v>527.99850894000008</v>
      </c>
      <c r="AA550" s="413">
        <v>1838.7548073835503</v>
      </c>
      <c r="AB550" s="413">
        <v>2358.9917382421322</v>
      </c>
      <c r="AC550" s="411">
        <v>348.25</v>
      </c>
      <c r="AD550" s="411">
        <v>446.78</v>
      </c>
    </row>
    <row r="551" spans="1:30" ht="13.5" customHeight="1" outlineLevel="1">
      <c r="A551" s="410" t="s">
        <v>1501</v>
      </c>
      <c r="B551" s="31" t="s">
        <v>1403</v>
      </c>
      <c r="C551" s="31">
        <v>200</v>
      </c>
      <c r="D551" s="31">
        <v>6</v>
      </c>
      <c r="E551" s="31" t="s">
        <v>432</v>
      </c>
      <c r="F551" s="53">
        <v>150</v>
      </c>
      <c r="G551" s="411">
        <v>992</v>
      </c>
      <c r="H551" s="413"/>
      <c r="I551" s="413">
        <v>106</v>
      </c>
      <c r="J551" s="413"/>
      <c r="K551" s="413">
        <v>138.9</v>
      </c>
      <c r="L551" s="413"/>
      <c r="M551" s="413">
        <v>170.7</v>
      </c>
      <c r="N551" s="413"/>
      <c r="O551" s="413">
        <v>208.6</v>
      </c>
      <c r="P551" s="413"/>
      <c r="Q551" s="413">
        <v>1528</v>
      </c>
      <c r="R551" s="53" t="s">
        <v>213</v>
      </c>
      <c r="S551" s="53" t="s">
        <v>194</v>
      </c>
      <c r="T551" s="412">
        <v>94.8</v>
      </c>
      <c r="U551" s="412">
        <v>95.3</v>
      </c>
      <c r="V551" s="412">
        <v>95.2</v>
      </c>
      <c r="W551" s="412">
        <v>58.8</v>
      </c>
      <c r="X551" s="412">
        <v>71.3</v>
      </c>
      <c r="Y551" s="412">
        <v>77.900000000000006</v>
      </c>
      <c r="Z551" s="413">
        <v>794.1</v>
      </c>
      <c r="AA551" s="413">
        <v>1126.0999999999999</v>
      </c>
      <c r="AB551" s="413">
        <v>692</v>
      </c>
      <c r="AC551" s="411">
        <v>241</v>
      </c>
      <c r="AD551" s="411">
        <v>371</v>
      </c>
    </row>
    <row r="552" spans="1:30" ht="13.5" customHeight="1" outlineLevel="1">
      <c r="A552" s="410" t="s">
        <v>1502</v>
      </c>
      <c r="B552" s="31" t="s">
        <v>1403</v>
      </c>
      <c r="C552" s="31">
        <v>250</v>
      </c>
      <c r="D552" s="31">
        <v>6</v>
      </c>
      <c r="E552" s="31" t="s">
        <v>432</v>
      </c>
      <c r="F552" s="53">
        <v>200</v>
      </c>
      <c r="G552" s="411">
        <v>990</v>
      </c>
      <c r="H552" s="413"/>
      <c r="I552" s="413">
        <v>108</v>
      </c>
      <c r="J552" s="413"/>
      <c r="K552" s="413">
        <v>159.4</v>
      </c>
      <c r="L552" s="413"/>
      <c r="M552" s="413">
        <v>207.8</v>
      </c>
      <c r="N552" s="413"/>
      <c r="O552" s="413">
        <v>262.8</v>
      </c>
      <c r="P552" s="413"/>
      <c r="Q552" s="413">
        <v>1799</v>
      </c>
      <c r="R552" s="53" t="s">
        <v>222</v>
      </c>
      <c r="S552" s="53" t="s">
        <v>194</v>
      </c>
      <c r="T552" s="412">
        <v>95.6</v>
      </c>
      <c r="U552" s="412">
        <v>95.8</v>
      </c>
      <c r="V552" s="412">
        <v>95.5</v>
      </c>
      <c r="W552" s="412">
        <v>68</v>
      </c>
      <c r="X552" s="412">
        <v>78</v>
      </c>
      <c r="Y552" s="412">
        <v>82.6</v>
      </c>
      <c r="Z552" s="413">
        <v>1060.5</v>
      </c>
      <c r="AA552" s="413">
        <v>1600</v>
      </c>
      <c r="AB552" s="413">
        <v>2365.8000000000002</v>
      </c>
      <c r="AC552" s="411">
        <v>151</v>
      </c>
      <c r="AD552" s="411">
        <v>223</v>
      </c>
    </row>
    <row r="553" spans="1:30" ht="13.5" customHeight="1" outlineLevel="1">
      <c r="A553" s="414" t="s">
        <v>1566</v>
      </c>
      <c r="B553" s="31" t="s">
        <v>1567</v>
      </c>
      <c r="C553" s="31">
        <v>3</v>
      </c>
      <c r="D553" s="31">
        <v>2</v>
      </c>
      <c r="E553" s="31" t="s">
        <v>1568</v>
      </c>
      <c r="F553" s="53">
        <v>2</v>
      </c>
      <c r="G553" s="411">
        <v>2952</v>
      </c>
      <c r="H553" s="413">
        <v>3.42</v>
      </c>
      <c r="I553" s="413">
        <v>1.71</v>
      </c>
      <c r="J553" s="413">
        <v>4.24</v>
      </c>
      <c r="K553" s="413">
        <v>2.12</v>
      </c>
      <c r="L553" s="413">
        <v>5.22</v>
      </c>
      <c r="M553" s="413">
        <v>2.61</v>
      </c>
      <c r="N553" s="413">
        <v>6.28</v>
      </c>
      <c r="O553" s="413">
        <v>3.14</v>
      </c>
      <c r="P553" s="413">
        <v>68.16</v>
      </c>
      <c r="Q553" s="413">
        <v>34.08</v>
      </c>
      <c r="R553" s="53" t="s">
        <v>2222</v>
      </c>
      <c r="S553" s="53" t="s">
        <v>989</v>
      </c>
      <c r="T553" s="412">
        <v>81.287777031564801</v>
      </c>
      <c r="U553" s="412">
        <v>83.511999104544444</v>
      </c>
      <c r="V553" s="412">
        <v>84.2</v>
      </c>
      <c r="W553" s="412">
        <v>56.75</v>
      </c>
      <c r="X553" s="412">
        <v>67.2</v>
      </c>
      <c r="Y553" s="412">
        <v>74</v>
      </c>
      <c r="Z553" s="413">
        <v>3.5550488400000004</v>
      </c>
      <c r="AA553" s="413">
        <v>12.479549040000002</v>
      </c>
      <c r="AB553" s="413">
        <v>22.112108760000002</v>
      </c>
      <c r="AC553" s="411">
        <v>351.03734439834028</v>
      </c>
      <c r="AD553" s="411">
        <v>621.99170124481327</v>
      </c>
    </row>
    <row r="554" spans="1:30" ht="13.5" customHeight="1" outlineLevel="1">
      <c r="A554" s="414" t="s">
        <v>1569</v>
      </c>
      <c r="B554" s="31" t="s">
        <v>1567</v>
      </c>
      <c r="C554" s="31">
        <v>5</v>
      </c>
      <c r="D554" s="31">
        <v>2</v>
      </c>
      <c r="E554" s="31" t="s">
        <v>1570</v>
      </c>
      <c r="F554" s="53">
        <v>3</v>
      </c>
      <c r="G554" s="411">
        <v>2948</v>
      </c>
      <c r="H554" s="413">
        <v>5.36</v>
      </c>
      <c r="I554" s="413">
        <v>2.68</v>
      </c>
      <c r="J554" s="413">
        <v>6.38</v>
      </c>
      <c r="K554" s="413">
        <v>3.19</v>
      </c>
      <c r="L554" s="413">
        <v>7.48</v>
      </c>
      <c r="M554" s="413">
        <v>3.74</v>
      </c>
      <c r="N554" s="413">
        <v>8.86</v>
      </c>
      <c r="O554" s="413">
        <v>4.43</v>
      </c>
      <c r="P554" s="413">
        <v>94</v>
      </c>
      <c r="Q554" s="413">
        <v>47</v>
      </c>
      <c r="R554" s="53" t="s">
        <v>2205</v>
      </c>
      <c r="S554" s="53" t="s">
        <v>989</v>
      </c>
      <c r="T554" s="412">
        <v>83.163968148639682</v>
      </c>
      <c r="U554" s="412">
        <v>85.31099314310994</v>
      </c>
      <c r="V554" s="412">
        <v>85.9</v>
      </c>
      <c r="W554" s="412">
        <v>55.7</v>
      </c>
      <c r="X554" s="412">
        <v>69.010000000000005</v>
      </c>
      <c r="Y554" s="412">
        <v>77.7</v>
      </c>
      <c r="Z554" s="413">
        <v>5.3399488800000006</v>
      </c>
      <c r="AA554" s="413">
        <v>18.439050000000002</v>
      </c>
      <c r="AB554" s="413">
        <v>35.034195000000004</v>
      </c>
      <c r="AC554" s="411">
        <v>345.30386740331494</v>
      </c>
      <c r="AD554" s="411">
        <v>656.07734806629833</v>
      </c>
    </row>
    <row r="555" spans="1:30" ht="13.5" customHeight="1" outlineLevel="1">
      <c r="A555" s="414" t="s">
        <v>1571</v>
      </c>
      <c r="B555" s="31" t="s">
        <v>1567</v>
      </c>
      <c r="C555" s="31">
        <v>3</v>
      </c>
      <c r="D555" s="31">
        <v>4</v>
      </c>
      <c r="E555" s="31" t="s">
        <v>1568</v>
      </c>
      <c r="F555" s="53">
        <v>2</v>
      </c>
      <c r="G555" s="411">
        <v>1477</v>
      </c>
      <c r="H555" s="413">
        <v>4.16</v>
      </c>
      <c r="I555" s="413">
        <v>2.08</v>
      </c>
      <c r="J555" s="413">
        <v>4.88</v>
      </c>
      <c r="K555" s="413">
        <v>2.44</v>
      </c>
      <c r="L555" s="413">
        <v>5.82</v>
      </c>
      <c r="M555" s="413">
        <v>2.91</v>
      </c>
      <c r="N555" s="413">
        <v>6.56</v>
      </c>
      <c r="O555" s="413">
        <v>3.28</v>
      </c>
      <c r="P555" s="413">
        <v>68.5</v>
      </c>
      <c r="Q555" s="413">
        <v>34.25</v>
      </c>
      <c r="R555" s="53" t="s">
        <v>2205</v>
      </c>
      <c r="S555" s="53" t="s">
        <v>989</v>
      </c>
      <c r="T555" s="412">
        <v>85.3</v>
      </c>
      <c r="U555" s="412">
        <v>83.67236060329067</v>
      </c>
      <c r="V555" s="412">
        <v>85.3</v>
      </c>
      <c r="W555" s="412">
        <v>51.8</v>
      </c>
      <c r="X555" s="412">
        <v>62.15</v>
      </c>
      <c r="Y555" s="412">
        <v>72.099999999999994</v>
      </c>
      <c r="Z555" s="413">
        <v>7.1027220600000014</v>
      </c>
      <c r="AA555" s="413">
        <v>26.662866300000001</v>
      </c>
      <c r="AB555" s="413">
        <v>51.408071400000004</v>
      </c>
      <c r="AC555" s="411">
        <v>375.38940809968841</v>
      </c>
      <c r="AD555" s="411">
        <v>723.77985462097604</v>
      </c>
    </row>
    <row r="556" spans="1:30" ht="13.5" customHeight="1" outlineLevel="1">
      <c r="A556" s="414" t="s">
        <v>1572</v>
      </c>
      <c r="B556" s="31" t="s">
        <v>1567</v>
      </c>
      <c r="C556" s="31">
        <v>5</v>
      </c>
      <c r="D556" s="31">
        <v>4</v>
      </c>
      <c r="E556" s="31" t="s">
        <v>1570</v>
      </c>
      <c r="F556" s="53">
        <v>3</v>
      </c>
      <c r="G556" s="411">
        <v>1473</v>
      </c>
      <c r="H556" s="413">
        <v>6.48</v>
      </c>
      <c r="I556" s="413">
        <v>3.24</v>
      </c>
      <c r="J556" s="413">
        <v>7.46</v>
      </c>
      <c r="K556" s="413">
        <v>3.73</v>
      </c>
      <c r="L556" s="413">
        <v>8.48</v>
      </c>
      <c r="M556" s="413">
        <v>4.24</v>
      </c>
      <c r="N556" s="413">
        <v>10.1</v>
      </c>
      <c r="O556" s="413">
        <v>5.05</v>
      </c>
      <c r="P556" s="413">
        <v>102</v>
      </c>
      <c r="Q556" s="413">
        <v>51</v>
      </c>
      <c r="R556" s="53" t="s">
        <v>2205</v>
      </c>
      <c r="S556" s="53" t="s">
        <v>989</v>
      </c>
      <c r="T556" s="412">
        <v>83.943028685790537</v>
      </c>
      <c r="U556" s="412">
        <v>86.275850567044699</v>
      </c>
      <c r="V556" s="412">
        <v>86.7</v>
      </c>
      <c r="W556" s="412">
        <v>47.95</v>
      </c>
      <c r="X556" s="412">
        <v>61.4</v>
      </c>
      <c r="Y556" s="412">
        <v>68.52</v>
      </c>
      <c r="Z556" s="413">
        <v>10.694649</v>
      </c>
      <c r="AA556" s="413">
        <v>43.331767500000005</v>
      </c>
      <c r="AB556" s="413">
        <v>59.196726120000008</v>
      </c>
      <c r="AC556" s="411">
        <v>405.17241379310349</v>
      </c>
      <c r="AD556" s="411">
        <v>553.51724137931046</v>
      </c>
    </row>
    <row r="557" spans="1:30" ht="13.5" customHeight="1" outlineLevel="1">
      <c r="A557" s="414" t="s">
        <v>1573</v>
      </c>
      <c r="B557" s="31" t="s">
        <v>1567</v>
      </c>
      <c r="C557" s="31">
        <v>7.5</v>
      </c>
      <c r="D557" s="31">
        <v>2</v>
      </c>
      <c r="E557" s="31" t="s">
        <v>1574</v>
      </c>
      <c r="F557" s="53">
        <v>5</v>
      </c>
      <c r="G557" s="411">
        <v>2956</v>
      </c>
      <c r="H557" s="413">
        <v>5.7</v>
      </c>
      <c r="I557" s="413">
        <v>2.85</v>
      </c>
      <c r="J557" s="413">
        <v>8.74</v>
      </c>
      <c r="K557" s="413">
        <v>4.37</v>
      </c>
      <c r="L557" s="413">
        <v>10.88</v>
      </c>
      <c r="M557" s="413">
        <v>5.44</v>
      </c>
      <c r="N557" s="413">
        <v>11.1</v>
      </c>
      <c r="O557" s="413">
        <v>5.55</v>
      </c>
      <c r="P557" s="413">
        <v>134</v>
      </c>
      <c r="Q557" s="413">
        <v>67</v>
      </c>
      <c r="R557" s="53" t="s">
        <v>193</v>
      </c>
      <c r="S557" s="53" t="s">
        <v>989</v>
      </c>
      <c r="T557" s="412">
        <v>87.251361909929471</v>
      </c>
      <c r="U557" s="412">
        <v>87.9</v>
      </c>
      <c r="V557" s="412">
        <v>87.9</v>
      </c>
      <c r="W557" s="412">
        <v>72.599999999999994</v>
      </c>
      <c r="X557" s="412">
        <v>83.12</v>
      </c>
      <c r="Y557" s="412">
        <v>88.1</v>
      </c>
      <c r="Z557" s="413">
        <v>8.93</v>
      </c>
      <c r="AA557" s="413">
        <v>26.343499999999999</v>
      </c>
      <c r="AB557" s="413">
        <v>39.113399999999999</v>
      </c>
      <c r="AC557" s="411">
        <v>295</v>
      </c>
      <c r="AD557" s="411">
        <v>438</v>
      </c>
    </row>
    <row r="558" spans="1:30" ht="13.5" customHeight="1" outlineLevel="1">
      <c r="A558" s="414" t="s">
        <v>1575</v>
      </c>
      <c r="B558" s="31" t="s">
        <v>1567</v>
      </c>
      <c r="C558" s="31">
        <v>10</v>
      </c>
      <c r="D558" s="31">
        <v>2</v>
      </c>
      <c r="E558" s="31" t="s">
        <v>1576</v>
      </c>
      <c r="F558" s="53">
        <v>7.5</v>
      </c>
      <c r="G558" s="411">
        <v>2938</v>
      </c>
      <c r="H558" s="413">
        <v>8.98</v>
      </c>
      <c r="I558" s="413">
        <v>4.49</v>
      </c>
      <c r="J558" s="413">
        <v>12.5</v>
      </c>
      <c r="K558" s="413">
        <v>6.25</v>
      </c>
      <c r="L558" s="413">
        <v>15.86</v>
      </c>
      <c r="M558" s="413">
        <v>7.93</v>
      </c>
      <c r="N558" s="413">
        <v>19.78</v>
      </c>
      <c r="O558" s="413">
        <v>9.89</v>
      </c>
      <c r="P558" s="413">
        <v>176</v>
      </c>
      <c r="Q558" s="413">
        <v>88</v>
      </c>
      <c r="R558" s="53" t="s">
        <v>210</v>
      </c>
      <c r="S558" s="53" t="s">
        <v>989</v>
      </c>
      <c r="T558" s="412">
        <v>89.53938471572998</v>
      </c>
      <c r="U558" s="412">
        <v>89.529688009566257</v>
      </c>
      <c r="V558" s="412">
        <v>89.2</v>
      </c>
      <c r="W558" s="412">
        <v>75.400000000000006</v>
      </c>
      <c r="X558" s="412">
        <v>84.85</v>
      </c>
      <c r="Y558" s="412">
        <v>89</v>
      </c>
      <c r="Z558" s="413">
        <v>13.48</v>
      </c>
      <c r="AA558" s="413">
        <v>34.643599999999999</v>
      </c>
      <c r="AB558" s="413">
        <v>58.503200000000007</v>
      </c>
      <c r="AC558" s="411">
        <v>257</v>
      </c>
      <c r="AD558" s="411">
        <v>434</v>
      </c>
    </row>
    <row r="559" spans="1:30" ht="13.5" customHeight="1" outlineLevel="1">
      <c r="A559" s="414" t="s">
        <v>1577</v>
      </c>
      <c r="B559" s="31" t="s">
        <v>1567</v>
      </c>
      <c r="C559" s="31">
        <v>7.5</v>
      </c>
      <c r="D559" s="31">
        <v>4</v>
      </c>
      <c r="E559" s="31" t="s">
        <v>1574</v>
      </c>
      <c r="F559" s="53">
        <v>5</v>
      </c>
      <c r="G559" s="411">
        <v>1475</v>
      </c>
      <c r="H559" s="413">
        <v>10.18</v>
      </c>
      <c r="I559" s="413">
        <v>5.09</v>
      </c>
      <c r="J559" s="413">
        <v>11.32</v>
      </c>
      <c r="K559" s="413">
        <v>5.66</v>
      </c>
      <c r="L559" s="413">
        <v>12.5</v>
      </c>
      <c r="M559" s="413">
        <v>6.25</v>
      </c>
      <c r="N559" s="413">
        <v>14.74</v>
      </c>
      <c r="O559" s="413">
        <v>7.37</v>
      </c>
      <c r="P559" s="413">
        <v>138</v>
      </c>
      <c r="Q559" s="413">
        <v>69</v>
      </c>
      <c r="R559" s="53" t="s">
        <v>193</v>
      </c>
      <c r="S559" s="53" t="s">
        <v>989</v>
      </c>
      <c r="T559" s="412">
        <v>86.069393511988721</v>
      </c>
      <c r="U559" s="412">
        <v>88.045133991537384</v>
      </c>
      <c r="V559" s="412">
        <v>88.4</v>
      </c>
      <c r="W559" s="412">
        <v>51.07</v>
      </c>
      <c r="X559" s="412">
        <v>67.78</v>
      </c>
      <c r="Y559" s="412">
        <v>76.28</v>
      </c>
      <c r="Z559" s="413">
        <v>17.8</v>
      </c>
      <c r="AA559" s="413">
        <v>56.07</v>
      </c>
      <c r="AB559" s="413">
        <v>65.682000000000002</v>
      </c>
      <c r="AC559" s="411">
        <v>315</v>
      </c>
      <c r="AD559" s="411">
        <v>369</v>
      </c>
    </row>
    <row r="560" spans="1:30" ht="13.5" customHeight="1" outlineLevel="1">
      <c r="A560" s="414" t="s">
        <v>1578</v>
      </c>
      <c r="B560" s="31" t="s">
        <v>1567</v>
      </c>
      <c r="C560" s="31">
        <v>10</v>
      </c>
      <c r="D560" s="31">
        <v>4</v>
      </c>
      <c r="E560" s="31" t="s">
        <v>1576</v>
      </c>
      <c r="F560" s="53">
        <v>7.5</v>
      </c>
      <c r="G560" s="411">
        <v>1469</v>
      </c>
      <c r="H560" s="413">
        <v>17.059999999999999</v>
      </c>
      <c r="I560" s="413">
        <v>8.5299999999999994</v>
      </c>
      <c r="J560" s="413">
        <v>17.32</v>
      </c>
      <c r="K560" s="413">
        <v>8.66</v>
      </c>
      <c r="L560" s="413">
        <v>23.7</v>
      </c>
      <c r="M560" s="413">
        <v>11.85</v>
      </c>
      <c r="N560" s="413">
        <v>26.44</v>
      </c>
      <c r="O560" s="413">
        <v>13.22</v>
      </c>
      <c r="P560" s="413">
        <v>172</v>
      </c>
      <c r="Q560" s="413">
        <v>86</v>
      </c>
      <c r="R560" s="53" t="s">
        <v>210</v>
      </c>
      <c r="S560" s="53" t="s">
        <v>989</v>
      </c>
      <c r="T560" s="412">
        <v>88.72913629335099</v>
      </c>
      <c r="U560" s="412">
        <v>89.016125469405779</v>
      </c>
      <c r="V560" s="412">
        <v>89.6</v>
      </c>
      <c r="W560" s="412">
        <v>50.1</v>
      </c>
      <c r="X560" s="412">
        <v>54.7</v>
      </c>
      <c r="Y560" s="412">
        <v>65</v>
      </c>
      <c r="Z560" s="413">
        <v>26.82</v>
      </c>
      <c r="AA560" s="413">
        <v>68.659199999999998</v>
      </c>
      <c r="AB560" s="413">
        <v>146.16899999999998</v>
      </c>
      <c r="AC560" s="411">
        <v>256</v>
      </c>
      <c r="AD560" s="411">
        <v>545</v>
      </c>
    </row>
    <row r="561" spans="1:30" ht="13.5" customHeight="1" outlineLevel="1">
      <c r="A561" s="414" t="s">
        <v>1579</v>
      </c>
      <c r="B561" s="31" t="s">
        <v>1567</v>
      </c>
      <c r="C561" s="31">
        <v>3</v>
      </c>
      <c r="D561" s="31">
        <v>6</v>
      </c>
      <c r="E561" s="31" t="s">
        <v>1574</v>
      </c>
      <c r="F561" s="53">
        <v>2</v>
      </c>
      <c r="G561" s="411">
        <v>984</v>
      </c>
      <c r="H561" s="413">
        <v>5.54</v>
      </c>
      <c r="I561" s="413">
        <v>2.77</v>
      </c>
      <c r="J561" s="413">
        <v>6.14</v>
      </c>
      <c r="K561" s="413">
        <v>3.07</v>
      </c>
      <c r="L561" s="413">
        <v>6.74</v>
      </c>
      <c r="M561" s="413">
        <v>3.37</v>
      </c>
      <c r="N561" s="413">
        <v>7.54</v>
      </c>
      <c r="O561" s="413">
        <v>3.77</v>
      </c>
      <c r="P561" s="413">
        <v>65.599999999999994</v>
      </c>
      <c r="Q561" s="413">
        <v>32.799999999999997</v>
      </c>
      <c r="R561" s="53" t="s">
        <v>2205</v>
      </c>
      <c r="S561" s="53" t="s">
        <v>194</v>
      </c>
      <c r="T561" s="412">
        <v>78.599999999999994</v>
      </c>
      <c r="U561" s="412">
        <v>81.400000000000006</v>
      </c>
      <c r="V561" s="412">
        <v>82.5</v>
      </c>
      <c r="W561" s="412">
        <v>39.700000000000003</v>
      </c>
      <c r="X561" s="412">
        <v>52.3</v>
      </c>
      <c r="Y561" s="412">
        <v>61.7</v>
      </c>
      <c r="Z561" s="413">
        <v>10.7</v>
      </c>
      <c r="AA561" s="413">
        <v>42</v>
      </c>
      <c r="AB561" s="413">
        <v>77.400000000000006</v>
      </c>
      <c r="AC561" s="411">
        <v>393</v>
      </c>
      <c r="AD561" s="411">
        <v>724</v>
      </c>
    </row>
    <row r="562" spans="1:30" ht="13.5" customHeight="1" outlineLevel="1">
      <c r="A562" s="414" t="s">
        <v>1580</v>
      </c>
      <c r="B562" s="31" t="s">
        <v>1567</v>
      </c>
      <c r="C562" s="31">
        <v>5</v>
      </c>
      <c r="D562" s="31">
        <v>6</v>
      </c>
      <c r="E562" s="31" t="s">
        <v>1576</v>
      </c>
      <c r="F562" s="53">
        <v>3</v>
      </c>
      <c r="G562" s="411">
        <v>980</v>
      </c>
      <c r="H562" s="413">
        <v>7.74</v>
      </c>
      <c r="I562" s="413">
        <v>3.87</v>
      </c>
      <c r="J562" s="413">
        <v>8.6</v>
      </c>
      <c r="K562" s="413">
        <v>4.3</v>
      </c>
      <c r="L562" s="413">
        <v>9.64</v>
      </c>
      <c r="M562" s="413">
        <v>4.82</v>
      </c>
      <c r="N562" s="413">
        <v>10.86</v>
      </c>
      <c r="O562" s="413">
        <v>5.43</v>
      </c>
      <c r="P562" s="413">
        <v>90.8</v>
      </c>
      <c r="Q562" s="413">
        <v>45.4</v>
      </c>
      <c r="R562" s="53" t="s">
        <v>202</v>
      </c>
      <c r="S562" s="53" t="s">
        <v>194</v>
      </c>
      <c r="T562" s="412">
        <v>80.599999999999994</v>
      </c>
      <c r="U562" s="412">
        <v>83.4</v>
      </c>
      <c r="V562" s="412">
        <v>84.4</v>
      </c>
      <c r="W562" s="412">
        <v>42.7</v>
      </c>
      <c r="X562" s="412">
        <v>55.6</v>
      </c>
      <c r="Y562" s="412">
        <v>65</v>
      </c>
      <c r="Z562" s="413">
        <v>16.100000000000001</v>
      </c>
      <c r="AA562" s="413">
        <v>61</v>
      </c>
      <c r="AB562" s="413">
        <v>118.9</v>
      </c>
      <c r="AC562" s="411">
        <v>378</v>
      </c>
      <c r="AD562" s="411">
        <v>737</v>
      </c>
    </row>
    <row r="563" spans="1:30" ht="13.5" customHeight="1" outlineLevel="1">
      <c r="A563" s="414" t="s">
        <v>1581</v>
      </c>
      <c r="B563" s="31" t="s">
        <v>1567</v>
      </c>
      <c r="C563" s="31">
        <v>15</v>
      </c>
      <c r="D563" s="31">
        <v>2</v>
      </c>
      <c r="E563" s="31" t="s">
        <v>1582</v>
      </c>
      <c r="F563" s="53">
        <v>10</v>
      </c>
      <c r="G563" s="411">
        <v>2963</v>
      </c>
      <c r="H563" s="413">
        <v>10</v>
      </c>
      <c r="I563" s="413">
        <v>5</v>
      </c>
      <c r="J563" s="413">
        <v>15.6</v>
      </c>
      <c r="K563" s="413">
        <v>7.8</v>
      </c>
      <c r="L563" s="413">
        <v>20.399999999999999</v>
      </c>
      <c r="M563" s="413">
        <v>10.199999999999999</v>
      </c>
      <c r="N563" s="413">
        <v>25.4</v>
      </c>
      <c r="O563" s="413">
        <v>12.7</v>
      </c>
      <c r="P563" s="413">
        <v>251.54</v>
      </c>
      <c r="Q563" s="413">
        <v>125.77</v>
      </c>
      <c r="R563" s="53" t="s">
        <v>193</v>
      </c>
      <c r="S563" s="53" t="s">
        <v>989</v>
      </c>
      <c r="T563" s="412">
        <v>87</v>
      </c>
      <c r="U563" s="412">
        <v>89.2</v>
      </c>
      <c r="V563" s="412">
        <v>90.1</v>
      </c>
      <c r="W563" s="412">
        <v>74.3</v>
      </c>
      <c r="X563" s="412">
        <v>83.8</v>
      </c>
      <c r="Y563" s="412">
        <v>88.3</v>
      </c>
      <c r="Z563" s="413">
        <v>17.7</v>
      </c>
      <c r="AA563" s="413">
        <v>88.91</v>
      </c>
      <c r="AB563" s="413">
        <v>128.19</v>
      </c>
      <c r="AC563" s="411">
        <v>502</v>
      </c>
      <c r="AD563" s="411">
        <v>724</v>
      </c>
    </row>
    <row r="564" spans="1:30" ht="13.5" customHeight="1" outlineLevel="1">
      <c r="A564" s="414" t="s">
        <v>1583</v>
      </c>
      <c r="B564" s="31" t="s">
        <v>1567</v>
      </c>
      <c r="C564" s="31">
        <v>20</v>
      </c>
      <c r="D564" s="31">
        <v>2</v>
      </c>
      <c r="E564" s="31" t="s">
        <v>1584</v>
      </c>
      <c r="F564" s="53">
        <v>15</v>
      </c>
      <c r="G564" s="411">
        <v>2941</v>
      </c>
      <c r="H564" s="413">
        <v>10.4</v>
      </c>
      <c r="I564" s="413">
        <v>5.2</v>
      </c>
      <c r="J564" s="413">
        <v>20.2</v>
      </c>
      <c r="K564" s="413">
        <v>10.1</v>
      </c>
      <c r="L564" s="413">
        <v>28</v>
      </c>
      <c r="M564" s="413">
        <v>14</v>
      </c>
      <c r="N564" s="413">
        <v>36.4</v>
      </c>
      <c r="O564" s="413">
        <v>18.2</v>
      </c>
      <c r="P564" s="413">
        <v>280</v>
      </c>
      <c r="Q564" s="413">
        <v>140</v>
      </c>
      <c r="R564" s="53" t="s">
        <v>222</v>
      </c>
      <c r="S564" s="53" t="s">
        <v>989</v>
      </c>
      <c r="T564" s="412">
        <v>91.4</v>
      </c>
      <c r="U564" s="412">
        <v>91.7</v>
      </c>
      <c r="V564" s="412">
        <v>91.2</v>
      </c>
      <c r="W564" s="412">
        <v>82.6</v>
      </c>
      <c r="X564" s="412">
        <v>89.1</v>
      </c>
      <c r="Y564" s="412">
        <v>91.7</v>
      </c>
      <c r="Z564" s="413">
        <v>26.77</v>
      </c>
      <c r="AA564" s="413">
        <v>65.81</v>
      </c>
      <c r="AB564" s="413">
        <v>95.35</v>
      </c>
      <c r="AC564" s="411">
        <v>246</v>
      </c>
      <c r="AD564" s="411">
        <v>356</v>
      </c>
    </row>
    <row r="565" spans="1:30" ht="13.5" customHeight="1" outlineLevel="1">
      <c r="A565" s="414" t="s">
        <v>1585</v>
      </c>
      <c r="B565" s="31" t="s">
        <v>1567</v>
      </c>
      <c r="C565" s="31">
        <v>15</v>
      </c>
      <c r="D565" s="31">
        <v>4</v>
      </c>
      <c r="E565" s="31" t="s">
        <v>1582</v>
      </c>
      <c r="F565" s="53">
        <v>10</v>
      </c>
      <c r="G565" s="411">
        <v>1480.61</v>
      </c>
      <c r="H565" s="413">
        <v>24.06</v>
      </c>
      <c r="I565" s="413">
        <v>12.03</v>
      </c>
      <c r="J565" s="413">
        <v>26.819611362866073</v>
      </c>
      <c r="K565" s="413">
        <v>13.409805681433037</v>
      </c>
      <c r="L565" s="413">
        <v>29.868560059249589</v>
      </c>
      <c r="M565" s="413">
        <v>14.934280029624794</v>
      </c>
      <c r="N565" s="413">
        <v>33.804889346371588</v>
      </c>
      <c r="O565" s="413">
        <v>16.902444673185794</v>
      </c>
      <c r="P565" s="413">
        <v>240</v>
      </c>
      <c r="Q565" s="413">
        <v>120</v>
      </c>
      <c r="R565" s="53" t="s">
        <v>210</v>
      </c>
      <c r="S565" s="53" t="s">
        <v>989</v>
      </c>
      <c r="T565" s="412">
        <v>87.35</v>
      </c>
      <c r="U565" s="412">
        <v>89.61</v>
      </c>
      <c r="V565" s="412">
        <v>90.4</v>
      </c>
      <c r="W565" s="412">
        <v>43.47</v>
      </c>
      <c r="X565" s="412">
        <v>57.08</v>
      </c>
      <c r="Y565" s="412">
        <v>66.670735524256656</v>
      </c>
      <c r="Z565" s="413">
        <v>35.491483440000003</v>
      </c>
      <c r="AA565" s="413">
        <v>102.925301976</v>
      </c>
      <c r="AB565" s="413">
        <v>145.51508210399999</v>
      </c>
      <c r="AC565" s="411">
        <v>290</v>
      </c>
      <c r="AD565" s="411">
        <v>410</v>
      </c>
    </row>
    <row r="566" spans="1:30" ht="13.5" customHeight="1" outlineLevel="1">
      <c r="A566" s="414" t="s">
        <v>1586</v>
      </c>
      <c r="B566" s="31" t="s">
        <v>1567</v>
      </c>
      <c r="C566" s="31">
        <v>20</v>
      </c>
      <c r="D566" s="31">
        <v>4</v>
      </c>
      <c r="E566" s="31" t="s">
        <v>1584</v>
      </c>
      <c r="F566" s="53">
        <v>15</v>
      </c>
      <c r="G566" s="411">
        <v>1477</v>
      </c>
      <c r="H566" s="413">
        <v>30.2</v>
      </c>
      <c r="I566" s="413">
        <v>15.1</v>
      </c>
      <c r="J566" s="413">
        <v>34.799999999999997</v>
      </c>
      <c r="K566" s="413">
        <v>17.399999999999999</v>
      </c>
      <c r="L566" s="413">
        <v>39.799999999999997</v>
      </c>
      <c r="M566" s="413">
        <v>19.899999999999999</v>
      </c>
      <c r="N566" s="413">
        <v>46.2</v>
      </c>
      <c r="O566" s="413">
        <v>23.1</v>
      </c>
      <c r="P566" s="413">
        <v>352.8</v>
      </c>
      <c r="Q566" s="413">
        <v>176.4</v>
      </c>
      <c r="R566" s="53" t="s">
        <v>210</v>
      </c>
      <c r="S566" s="53" t="s">
        <v>989</v>
      </c>
      <c r="T566" s="412">
        <v>89.81837837837837</v>
      </c>
      <c r="U566" s="412">
        <v>91.302162162162162</v>
      </c>
      <c r="V566" s="412">
        <v>91.5</v>
      </c>
      <c r="W566" s="412">
        <v>49.3</v>
      </c>
      <c r="X566" s="412">
        <v>63.6</v>
      </c>
      <c r="Y566" s="412">
        <v>72.900000000000006</v>
      </c>
      <c r="Z566" s="413">
        <v>53.399488800000007</v>
      </c>
      <c r="AA566" s="413">
        <v>175.39224360000003</v>
      </c>
      <c r="AB566" s="413">
        <v>202.16574420000003</v>
      </c>
      <c r="AC566" s="411">
        <v>328.45303867403317</v>
      </c>
      <c r="AD566" s="411">
        <v>378.59116022099448</v>
      </c>
    </row>
    <row r="567" spans="1:30" ht="13.5" customHeight="1" outlineLevel="1">
      <c r="A567" s="414" t="s">
        <v>1587</v>
      </c>
      <c r="B567" s="31" t="s">
        <v>1567</v>
      </c>
      <c r="C567" s="31">
        <v>7.5</v>
      </c>
      <c r="D567" s="31">
        <v>6</v>
      </c>
      <c r="E567" s="31" t="s">
        <v>1582</v>
      </c>
      <c r="F567" s="53">
        <v>5</v>
      </c>
      <c r="G567" s="411">
        <v>985</v>
      </c>
      <c r="H567" s="413">
        <v>12.8</v>
      </c>
      <c r="I567" s="413">
        <v>6.4</v>
      </c>
      <c r="J567" s="413">
        <v>14.1</v>
      </c>
      <c r="K567" s="413">
        <v>7.05</v>
      </c>
      <c r="L567" s="413">
        <v>15.7</v>
      </c>
      <c r="M567" s="413">
        <v>7.85</v>
      </c>
      <c r="N567" s="413">
        <v>17.84</v>
      </c>
      <c r="O567" s="413">
        <v>8.92</v>
      </c>
      <c r="P567" s="413">
        <v>135.74</v>
      </c>
      <c r="Q567" s="413">
        <v>67.87</v>
      </c>
      <c r="R567" s="53" t="s">
        <v>210</v>
      </c>
      <c r="S567" s="53" t="s">
        <v>194</v>
      </c>
      <c r="T567" s="412">
        <v>83.877927336397462</v>
      </c>
      <c r="U567" s="412">
        <v>85.922576056029769</v>
      </c>
      <c r="V567" s="412">
        <v>86.5</v>
      </c>
      <c r="W567" s="412">
        <v>41.39</v>
      </c>
      <c r="X567" s="412">
        <v>54.41</v>
      </c>
      <c r="Y567" s="412">
        <v>63.48</v>
      </c>
      <c r="Z567" s="413">
        <v>26.662866300000001</v>
      </c>
      <c r="AA567" s="413">
        <v>76.292325744831004</v>
      </c>
      <c r="AB567" s="413">
        <v>116.68203550206</v>
      </c>
      <c r="AC567" s="411">
        <v>286.137</v>
      </c>
      <c r="AD567" s="411">
        <v>437.62</v>
      </c>
    </row>
    <row r="568" spans="1:30" ht="13.5" customHeight="1" outlineLevel="1">
      <c r="A568" s="414" t="s">
        <v>1588</v>
      </c>
      <c r="B568" s="31" t="s">
        <v>1567</v>
      </c>
      <c r="C568" s="31">
        <v>10</v>
      </c>
      <c r="D568" s="31">
        <v>6</v>
      </c>
      <c r="E568" s="31" t="s">
        <v>1584</v>
      </c>
      <c r="F568" s="53">
        <v>7.5</v>
      </c>
      <c r="G568" s="411">
        <v>983</v>
      </c>
      <c r="H568" s="413">
        <v>16.14</v>
      </c>
      <c r="I568" s="413">
        <v>8.07</v>
      </c>
      <c r="J568" s="413">
        <v>19.64</v>
      </c>
      <c r="K568" s="413">
        <v>9.82</v>
      </c>
      <c r="L568" s="413">
        <v>22.26</v>
      </c>
      <c r="M568" s="413">
        <v>11.13</v>
      </c>
      <c r="N568" s="413">
        <v>25.64</v>
      </c>
      <c r="O568" s="413">
        <v>12.82</v>
      </c>
      <c r="P568" s="413">
        <v>179.2</v>
      </c>
      <c r="Q568" s="413">
        <v>89.6</v>
      </c>
      <c r="R568" s="53" t="s">
        <v>213</v>
      </c>
      <c r="S568" s="53" t="s">
        <v>194</v>
      </c>
      <c r="T568" s="412">
        <v>86.197555335315499</v>
      </c>
      <c r="U568" s="412">
        <v>87.815879308446213</v>
      </c>
      <c r="V568" s="412">
        <v>88</v>
      </c>
      <c r="W568" s="412">
        <v>44.43</v>
      </c>
      <c r="X568" s="412">
        <v>57.66</v>
      </c>
      <c r="Y568" s="412">
        <v>66.650000000000006</v>
      </c>
      <c r="Z568" s="413">
        <v>40.064367840000003</v>
      </c>
      <c r="AA568" s="413">
        <v>107.25231270768001</v>
      </c>
      <c r="AB568" s="413">
        <v>157.58918446185601</v>
      </c>
      <c r="AC568" s="411">
        <v>267.7</v>
      </c>
      <c r="AD568" s="411">
        <v>393.34</v>
      </c>
    </row>
    <row r="569" spans="1:30" ht="13.5" customHeight="1" outlineLevel="1">
      <c r="A569" s="414" t="s">
        <v>1589</v>
      </c>
      <c r="B569" s="31" t="s">
        <v>1567</v>
      </c>
      <c r="C569" s="31">
        <v>25</v>
      </c>
      <c r="D569" s="31">
        <v>2</v>
      </c>
      <c r="E569" s="31" t="s">
        <v>1590</v>
      </c>
      <c r="F569" s="53">
        <v>20</v>
      </c>
      <c r="G569" s="411">
        <v>2954</v>
      </c>
      <c r="H569" s="413">
        <v>27</v>
      </c>
      <c r="I569" s="413">
        <v>13.5</v>
      </c>
      <c r="J569" s="413">
        <v>36.340000000000003</v>
      </c>
      <c r="K569" s="413">
        <v>18.170000000000002</v>
      </c>
      <c r="L569" s="413">
        <v>42.92</v>
      </c>
      <c r="M569" s="413">
        <v>21.46</v>
      </c>
      <c r="N569" s="413">
        <v>53.8</v>
      </c>
      <c r="O569" s="413">
        <v>26.9</v>
      </c>
      <c r="P569" s="413">
        <v>386.48</v>
      </c>
      <c r="Q569" s="413">
        <v>193.24</v>
      </c>
      <c r="R569" s="53" t="s">
        <v>222</v>
      </c>
      <c r="S569" s="53" t="s">
        <v>989</v>
      </c>
      <c r="T569" s="412">
        <v>90.256243865197945</v>
      </c>
      <c r="U569" s="412">
        <v>92.050343548914839</v>
      </c>
      <c r="V569" s="412">
        <v>91.9</v>
      </c>
      <c r="W569" s="412">
        <v>63.4</v>
      </c>
      <c r="X569" s="412">
        <v>80.099999999999994</v>
      </c>
      <c r="Y569" s="412">
        <v>84.14</v>
      </c>
      <c r="Z569" s="413">
        <v>35.572615259999999</v>
      </c>
      <c r="AA569" s="413">
        <v>59.447497200000001</v>
      </c>
      <c r="AB569" s="413">
        <v>117.93616380000002</v>
      </c>
      <c r="AC569" s="411">
        <v>167.11590296495956</v>
      </c>
      <c r="AD569" s="411">
        <v>331.53638814016176</v>
      </c>
    </row>
    <row r="570" spans="1:30" ht="13.5" customHeight="1" outlineLevel="1">
      <c r="A570" s="414" t="s">
        <v>1591</v>
      </c>
      <c r="B570" s="31" t="s">
        <v>1567</v>
      </c>
      <c r="C570" s="31">
        <v>30</v>
      </c>
      <c r="D570" s="31">
        <v>2</v>
      </c>
      <c r="E570" s="31" t="s">
        <v>1592</v>
      </c>
      <c r="F570" s="53">
        <v>25</v>
      </c>
      <c r="G570" s="411">
        <v>2953</v>
      </c>
      <c r="H570" s="413">
        <v>30.36</v>
      </c>
      <c r="I570" s="413">
        <v>15.18</v>
      </c>
      <c r="J570" s="413">
        <v>42.16</v>
      </c>
      <c r="K570" s="413">
        <v>21.08</v>
      </c>
      <c r="L570" s="413">
        <v>51.52</v>
      </c>
      <c r="M570" s="413">
        <v>25.76</v>
      </c>
      <c r="N570" s="413">
        <v>65.22</v>
      </c>
      <c r="O570" s="413">
        <v>32.61</v>
      </c>
      <c r="P570" s="413">
        <v>486.4</v>
      </c>
      <c r="Q570" s="413">
        <v>243.2</v>
      </c>
      <c r="R570" s="53" t="s">
        <v>222</v>
      </c>
      <c r="S570" s="53" t="s">
        <v>989</v>
      </c>
      <c r="T570" s="412">
        <v>92.052183265218332</v>
      </c>
      <c r="U570" s="412">
        <v>92.886943428694352</v>
      </c>
      <c r="V570" s="412">
        <v>92.4</v>
      </c>
      <c r="W570" s="412">
        <v>66.400000000000006</v>
      </c>
      <c r="X570" s="412">
        <v>80.8</v>
      </c>
      <c r="Y570" s="412">
        <v>85.6</v>
      </c>
      <c r="Z570" s="413">
        <v>44.474988600000003</v>
      </c>
      <c r="AA570" s="413">
        <v>82.27504110000001</v>
      </c>
      <c r="AB570" s="413">
        <v>141.78891888000001</v>
      </c>
      <c r="AC570" s="411">
        <v>184.99170812603651</v>
      </c>
      <c r="AD570" s="411">
        <v>318.80597014925377</v>
      </c>
    </row>
    <row r="571" spans="1:30" ht="13.5" customHeight="1" outlineLevel="1">
      <c r="A571" s="414" t="s">
        <v>1593</v>
      </c>
      <c r="B571" s="31" t="s">
        <v>1567</v>
      </c>
      <c r="C571" s="31">
        <v>25</v>
      </c>
      <c r="D571" s="31">
        <v>4</v>
      </c>
      <c r="E571" s="31" t="s">
        <v>1590</v>
      </c>
      <c r="F571" s="53">
        <v>20</v>
      </c>
      <c r="G571" s="411">
        <v>1481.41</v>
      </c>
      <c r="H571" s="413">
        <v>26.3</v>
      </c>
      <c r="I571" s="413">
        <v>13.15</v>
      </c>
      <c r="J571" s="413">
        <v>35.59094720594063</v>
      </c>
      <c r="K571" s="413">
        <v>17.795473602970315</v>
      </c>
      <c r="L571" s="413">
        <v>42.620587805844679</v>
      </c>
      <c r="M571" s="413">
        <v>21.310293902922339</v>
      </c>
      <c r="N571" s="413">
        <v>54.995999249076988</v>
      </c>
      <c r="O571" s="413">
        <v>27.497999624538494</v>
      </c>
      <c r="P571" s="413">
        <v>405.4</v>
      </c>
      <c r="Q571" s="413">
        <v>202.7</v>
      </c>
      <c r="R571" s="53" t="s">
        <v>213</v>
      </c>
      <c r="S571" s="53" t="s">
        <v>989</v>
      </c>
      <c r="T571" s="412">
        <v>91.518000000000001</v>
      </c>
      <c r="U571" s="412">
        <v>92.49</v>
      </c>
      <c r="V571" s="412">
        <v>92.1</v>
      </c>
      <c r="W571" s="412">
        <v>62.5</v>
      </c>
      <c r="X571" s="412">
        <v>78.400000000000006</v>
      </c>
      <c r="Y571" s="412">
        <v>80.360444655807868</v>
      </c>
      <c r="Z571" s="413">
        <v>70.916586300000006</v>
      </c>
      <c r="AA571" s="413">
        <v>170.19980712</v>
      </c>
      <c r="AB571" s="413">
        <v>269.48302794</v>
      </c>
      <c r="AC571" s="411">
        <v>240</v>
      </c>
      <c r="AD571" s="411">
        <v>380</v>
      </c>
    </row>
    <row r="572" spans="1:30" ht="13.5" customHeight="1" outlineLevel="1">
      <c r="A572" s="414" t="s">
        <v>1594</v>
      </c>
      <c r="B572" s="31" t="s">
        <v>1567</v>
      </c>
      <c r="C572" s="31">
        <v>30</v>
      </c>
      <c r="D572" s="31">
        <v>4</v>
      </c>
      <c r="E572" s="31" t="s">
        <v>1592</v>
      </c>
      <c r="F572" s="53">
        <v>25</v>
      </c>
      <c r="G572" s="411">
        <v>1477.6578</v>
      </c>
      <c r="H572" s="413">
        <v>32.200000000000003</v>
      </c>
      <c r="I572" s="413">
        <v>16.100000000000001</v>
      </c>
      <c r="J572" s="413">
        <v>44.06</v>
      </c>
      <c r="K572" s="413">
        <v>22.03</v>
      </c>
      <c r="L572" s="413">
        <v>55.36</v>
      </c>
      <c r="M572" s="413">
        <v>27.68</v>
      </c>
      <c r="N572" s="413">
        <v>68.618200000000002</v>
      </c>
      <c r="O572" s="413">
        <v>34.309100000000001</v>
      </c>
      <c r="P572" s="413">
        <v>485.7</v>
      </c>
      <c r="Q572" s="413">
        <v>242.85</v>
      </c>
      <c r="R572" s="53" t="s">
        <v>222</v>
      </c>
      <c r="S572" s="53" t="s">
        <v>989</v>
      </c>
      <c r="T572" s="412">
        <v>92.62</v>
      </c>
      <c r="U572" s="412">
        <v>93.08</v>
      </c>
      <c r="V572" s="412">
        <v>92.6</v>
      </c>
      <c r="W572" s="412">
        <v>62.88</v>
      </c>
      <c r="X572" s="412">
        <v>74.73</v>
      </c>
      <c r="Y572" s="412">
        <v>80.819999999999993</v>
      </c>
      <c r="Z572" s="413">
        <v>88.79803942800001</v>
      </c>
      <c r="AA572" s="413">
        <v>198.41033929792323</v>
      </c>
      <c r="AB572" s="413">
        <v>310.32250838903167</v>
      </c>
      <c r="AC572" s="411">
        <v>223.44</v>
      </c>
      <c r="AD572" s="411">
        <v>349.47</v>
      </c>
    </row>
    <row r="573" spans="1:30" ht="13.5" customHeight="1" outlineLevel="1">
      <c r="A573" s="414" t="s">
        <v>1595</v>
      </c>
      <c r="B573" s="31" t="s">
        <v>1567</v>
      </c>
      <c r="C573" s="31">
        <v>15</v>
      </c>
      <c r="D573" s="31">
        <v>6</v>
      </c>
      <c r="E573" s="31" t="s">
        <v>1590</v>
      </c>
      <c r="F573" s="53">
        <v>10</v>
      </c>
      <c r="G573" s="411">
        <v>989</v>
      </c>
      <c r="H573" s="413">
        <v>29.6</v>
      </c>
      <c r="I573" s="413">
        <v>14.8</v>
      </c>
      <c r="J573" s="413">
        <v>31.8</v>
      </c>
      <c r="K573" s="413">
        <v>15.9</v>
      </c>
      <c r="L573" s="413">
        <v>34.799999999999997</v>
      </c>
      <c r="M573" s="413">
        <v>17.399999999999999</v>
      </c>
      <c r="N573" s="413">
        <v>38.04</v>
      </c>
      <c r="O573" s="413">
        <v>19.02</v>
      </c>
      <c r="P573" s="413">
        <v>254</v>
      </c>
      <c r="Q573" s="413">
        <v>127</v>
      </c>
      <c r="R573" s="53" t="s">
        <v>193</v>
      </c>
      <c r="S573" s="53" t="s">
        <v>989</v>
      </c>
      <c r="T573" s="412">
        <v>85.594426229508201</v>
      </c>
      <c r="U573" s="412">
        <v>88.077540983606553</v>
      </c>
      <c r="V573" s="412">
        <v>89.1</v>
      </c>
      <c r="W573" s="412">
        <v>37.1</v>
      </c>
      <c r="X573" s="412">
        <v>49.4</v>
      </c>
      <c r="Y573" s="412">
        <v>59.6</v>
      </c>
      <c r="Z573" s="413">
        <v>72</v>
      </c>
      <c r="AA573" s="413">
        <v>177.84</v>
      </c>
      <c r="AB573" s="413">
        <v>270.72000000000003</v>
      </c>
      <c r="AC573" s="411">
        <v>247</v>
      </c>
      <c r="AD573" s="411">
        <v>376</v>
      </c>
    </row>
    <row r="574" spans="1:30" ht="13.5" customHeight="1" outlineLevel="1">
      <c r="A574" s="414" t="s">
        <v>1596</v>
      </c>
      <c r="B574" s="31" t="s">
        <v>1567</v>
      </c>
      <c r="C574" s="31">
        <v>20</v>
      </c>
      <c r="D574" s="31">
        <v>6</v>
      </c>
      <c r="E574" s="31" t="s">
        <v>1592</v>
      </c>
      <c r="F574" s="53">
        <v>15</v>
      </c>
      <c r="G574" s="411">
        <v>986</v>
      </c>
      <c r="H574" s="413">
        <v>27.4</v>
      </c>
      <c r="I574" s="413">
        <v>13.7</v>
      </c>
      <c r="J574" s="413">
        <v>33.799999999999997</v>
      </c>
      <c r="K574" s="413">
        <v>16.899999999999999</v>
      </c>
      <c r="L574" s="413">
        <v>40.1</v>
      </c>
      <c r="M574" s="413">
        <v>20.05</v>
      </c>
      <c r="N574" s="413">
        <v>47.8</v>
      </c>
      <c r="O574" s="413">
        <v>23.9</v>
      </c>
      <c r="P574" s="413">
        <v>340</v>
      </c>
      <c r="Q574" s="413">
        <v>170</v>
      </c>
      <c r="R574" s="53" t="s">
        <v>210</v>
      </c>
      <c r="S574" s="53" t="s">
        <v>989</v>
      </c>
      <c r="T574" s="412">
        <v>89.07235649546827</v>
      </c>
      <c r="U574" s="412">
        <v>90.2512839879154</v>
      </c>
      <c r="V574" s="412">
        <v>90.3</v>
      </c>
      <c r="W574" s="412">
        <v>50.4</v>
      </c>
      <c r="X574" s="412">
        <v>62.8</v>
      </c>
      <c r="Y574" s="412">
        <v>70.400000000000006</v>
      </c>
      <c r="Z574" s="413">
        <v>108.3</v>
      </c>
      <c r="AA574" s="413">
        <v>271.83299999999997</v>
      </c>
      <c r="AB574" s="413">
        <v>347.64299999999997</v>
      </c>
      <c r="AC574" s="411">
        <v>251</v>
      </c>
      <c r="AD574" s="411">
        <v>321</v>
      </c>
    </row>
    <row r="575" spans="1:30" ht="13.5" customHeight="1" outlineLevel="1">
      <c r="A575" s="414" t="s">
        <v>1597</v>
      </c>
      <c r="B575" s="31" t="s">
        <v>1567</v>
      </c>
      <c r="C575" s="31">
        <v>40</v>
      </c>
      <c r="D575" s="31">
        <v>2</v>
      </c>
      <c r="E575" s="31" t="s">
        <v>1598</v>
      </c>
      <c r="F575" s="53">
        <v>30</v>
      </c>
      <c r="G575" s="411">
        <v>2979</v>
      </c>
      <c r="H575" s="413">
        <v>40</v>
      </c>
      <c r="I575" s="413">
        <v>20</v>
      </c>
      <c r="J575" s="413">
        <v>52.92</v>
      </c>
      <c r="K575" s="413">
        <v>26.46</v>
      </c>
      <c r="L575" s="413">
        <v>65.599999999999994</v>
      </c>
      <c r="M575" s="413">
        <v>32.799999999999997</v>
      </c>
      <c r="N575" s="413">
        <v>77.86</v>
      </c>
      <c r="O575" s="413">
        <v>38.93</v>
      </c>
      <c r="P575" s="413">
        <v>612</v>
      </c>
      <c r="Q575" s="413">
        <v>306</v>
      </c>
      <c r="R575" s="53" t="s">
        <v>213</v>
      </c>
      <c r="S575" s="53" t="s">
        <v>989</v>
      </c>
      <c r="T575" s="412">
        <v>92.310031678986263</v>
      </c>
      <c r="U575" s="412">
        <v>92.8</v>
      </c>
      <c r="V575" s="412">
        <v>92.8</v>
      </c>
      <c r="W575" s="412">
        <v>74.739999999999995</v>
      </c>
      <c r="X575" s="412">
        <v>83.46</v>
      </c>
      <c r="Y575" s="412">
        <v>87.01</v>
      </c>
      <c r="Z575" s="413">
        <v>53</v>
      </c>
      <c r="AA575" s="413">
        <v>116.6</v>
      </c>
      <c r="AB575" s="413">
        <v>201.4</v>
      </c>
      <c r="AC575" s="411">
        <v>220</v>
      </c>
      <c r="AD575" s="411">
        <v>380</v>
      </c>
    </row>
    <row r="576" spans="1:30" ht="13.5" customHeight="1" outlineLevel="1">
      <c r="A576" s="414" t="s">
        <v>1599</v>
      </c>
      <c r="B576" s="31" t="s">
        <v>1567</v>
      </c>
      <c r="C576" s="31">
        <v>50</v>
      </c>
      <c r="D576" s="31">
        <v>2</v>
      </c>
      <c r="E576" s="31" t="s">
        <v>1600</v>
      </c>
      <c r="F576" s="53">
        <v>40</v>
      </c>
      <c r="G576" s="411">
        <v>2970</v>
      </c>
      <c r="H576" s="413">
        <v>65.2</v>
      </c>
      <c r="I576" s="413">
        <v>32.6</v>
      </c>
      <c r="J576" s="413">
        <v>78.2</v>
      </c>
      <c r="K576" s="413">
        <v>39.1</v>
      </c>
      <c r="L576" s="413">
        <v>92.8</v>
      </c>
      <c r="M576" s="413">
        <v>46.4</v>
      </c>
      <c r="N576" s="413">
        <v>110.8</v>
      </c>
      <c r="O576" s="413">
        <v>55.4</v>
      </c>
      <c r="P576" s="413">
        <v>700</v>
      </c>
      <c r="Q576" s="413">
        <v>350</v>
      </c>
      <c r="R576" s="53" t="s">
        <v>222</v>
      </c>
      <c r="S576" s="53" t="s">
        <v>194</v>
      </c>
      <c r="T576" s="412">
        <v>93.628766684463415</v>
      </c>
      <c r="U576" s="412">
        <v>93.92764548852108</v>
      </c>
      <c r="V576" s="412">
        <v>93.3</v>
      </c>
      <c r="W576" s="412">
        <v>70.8</v>
      </c>
      <c r="X576" s="412">
        <v>81.900000000000006</v>
      </c>
      <c r="Y576" s="412">
        <v>87.2</v>
      </c>
      <c r="Z576" s="413">
        <v>70.900000000000006</v>
      </c>
      <c r="AA576" s="413">
        <v>138.96400000000003</v>
      </c>
      <c r="AB576" s="413">
        <v>221.20800000000003</v>
      </c>
      <c r="AC576" s="411">
        <v>196</v>
      </c>
      <c r="AD576" s="411">
        <v>312</v>
      </c>
    </row>
    <row r="577" spans="1:30" ht="13.5" customHeight="1" outlineLevel="1">
      <c r="A577" s="414" t="s">
        <v>1601</v>
      </c>
      <c r="B577" s="31" t="s">
        <v>1567</v>
      </c>
      <c r="C577" s="31">
        <v>40</v>
      </c>
      <c r="D577" s="31">
        <v>4</v>
      </c>
      <c r="E577" s="31" t="s">
        <v>1598</v>
      </c>
      <c r="F577" s="53">
        <v>30</v>
      </c>
      <c r="G577" s="411">
        <v>1488</v>
      </c>
      <c r="H577" s="413">
        <v>41.4</v>
      </c>
      <c r="I577" s="413">
        <v>20.7</v>
      </c>
      <c r="J577" s="413">
        <v>53.8</v>
      </c>
      <c r="K577" s="413">
        <v>26.9</v>
      </c>
      <c r="L577" s="413">
        <v>62.8</v>
      </c>
      <c r="M577" s="413">
        <v>31.4</v>
      </c>
      <c r="N577" s="413">
        <v>78</v>
      </c>
      <c r="O577" s="413">
        <v>39</v>
      </c>
      <c r="P577" s="413">
        <v>707.2</v>
      </c>
      <c r="Q577" s="413">
        <v>353.6</v>
      </c>
      <c r="R577" s="53" t="s">
        <v>210</v>
      </c>
      <c r="S577" s="53" t="s">
        <v>194</v>
      </c>
      <c r="T577" s="412">
        <v>92.3</v>
      </c>
      <c r="U577" s="412">
        <v>93.2</v>
      </c>
      <c r="V577" s="412">
        <v>93</v>
      </c>
      <c r="W577" s="412">
        <v>61.2</v>
      </c>
      <c r="X577" s="412">
        <v>78.099999999999994</v>
      </c>
      <c r="Y577" s="412">
        <v>83.8</v>
      </c>
      <c r="Z577" s="413">
        <v>105.91</v>
      </c>
      <c r="AA577" s="413">
        <v>217.65</v>
      </c>
      <c r="AB577" s="413">
        <v>375.42</v>
      </c>
      <c r="AC577" s="411">
        <v>206</v>
      </c>
      <c r="AD577" s="411">
        <v>354</v>
      </c>
    </row>
    <row r="578" spans="1:30" ht="13.5" customHeight="1" outlineLevel="1">
      <c r="A578" s="414" t="s">
        <v>1602</v>
      </c>
      <c r="B578" s="31" t="s">
        <v>1567</v>
      </c>
      <c r="C578" s="31">
        <v>50</v>
      </c>
      <c r="D578" s="31">
        <v>4</v>
      </c>
      <c r="E578" s="31" t="s">
        <v>1600</v>
      </c>
      <c r="F578" s="53">
        <v>40</v>
      </c>
      <c r="G578" s="411">
        <v>1486</v>
      </c>
      <c r="H578" s="413">
        <v>41.2</v>
      </c>
      <c r="I578" s="413">
        <v>20.6</v>
      </c>
      <c r="J578" s="413">
        <v>61.8</v>
      </c>
      <c r="K578" s="413">
        <v>30.9</v>
      </c>
      <c r="L578" s="413">
        <v>80.599999999999994</v>
      </c>
      <c r="M578" s="413">
        <v>40.299999999999997</v>
      </c>
      <c r="N578" s="413">
        <v>101.8</v>
      </c>
      <c r="O578" s="413">
        <v>50.9</v>
      </c>
      <c r="P578" s="413">
        <v>1000.6</v>
      </c>
      <c r="Q578" s="413">
        <v>500.3</v>
      </c>
      <c r="R578" s="53" t="s">
        <v>210</v>
      </c>
      <c r="S578" s="53" t="s">
        <v>989</v>
      </c>
      <c r="T578" s="412">
        <v>93.5</v>
      </c>
      <c r="U578" s="412">
        <v>93.8</v>
      </c>
      <c r="V578" s="412">
        <v>93.5</v>
      </c>
      <c r="W578" s="412">
        <v>70.599999999999994</v>
      </c>
      <c r="X578" s="412">
        <v>80.900000000000006</v>
      </c>
      <c r="Y578" s="412">
        <v>85.7</v>
      </c>
      <c r="Z578" s="413">
        <v>141.46</v>
      </c>
      <c r="AA578" s="413">
        <v>369.22</v>
      </c>
      <c r="AB578" s="413">
        <v>642.41999999999996</v>
      </c>
      <c r="AC578" s="411">
        <v>261</v>
      </c>
      <c r="AD578" s="411">
        <v>454</v>
      </c>
    </row>
    <row r="579" spans="1:30" ht="13.5" customHeight="1" outlineLevel="1">
      <c r="A579" s="414" t="s">
        <v>1603</v>
      </c>
      <c r="B579" s="31" t="s">
        <v>1567</v>
      </c>
      <c r="C579" s="31">
        <v>25</v>
      </c>
      <c r="D579" s="31">
        <v>6</v>
      </c>
      <c r="E579" s="31" t="s">
        <v>1598</v>
      </c>
      <c r="F579" s="53">
        <v>20</v>
      </c>
      <c r="G579" s="411">
        <v>990</v>
      </c>
      <c r="H579" s="413">
        <v>44</v>
      </c>
      <c r="I579" s="413">
        <v>22</v>
      </c>
      <c r="J579" s="413">
        <v>53.018471337579619</v>
      </c>
      <c r="K579" s="413">
        <v>26.50923566878981</v>
      </c>
      <c r="L579" s="413">
        <v>60.101910828025481</v>
      </c>
      <c r="M579" s="413">
        <v>30.050955414012741</v>
      </c>
      <c r="N579" s="413">
        <v>69.117197452229306</v>
      </c>
      <c r="O579" s="413">
        <v>34.558598726114653</v>
      </c>
      <c r="P579" s="413">
        <v>399.07770441848652</v>
      </c>
      <c r="Q579" s="413">
        <v>199.53885220924326</v>
      </c>
      <c r="R579" s="53" t="s">
        <v>213</v>
      </c>
      <c r="S579" s="53" t="s">
        <v>989</v>
      </c>
      <c r="T579" s="412">
        <v>89.221691973969627</v>
      </c>
      <c r="U579" s="412">
        <v>90.903253796095441</v>
      </c>
      <c r="V579" s="412">
        <v>91.2</v>
      </c>
      <c r="W579" s="412">
        <v>43.570999999999998</v>
      </c>
      <c r="X579" s="412">
        <v>56.567499999999995</v>
      </c>
      <c r="Y579" s="412">
        <v>65.356499999999997</v>
      </c>
      <c r="Z579" s="413">
        <v>106.20892800000001</v>
      </c>
      <c r="AA579" s="413">
        <v>266.20235216399999</v>
      </c>
      <c r="AB579" s="413">
        <v>338.62238484480002</v>
      </c>
      <c r="AC579" s="411">
        <v>250.64027777777773</v>
      </c>
      <c r="AD579" s="411">
        <v>318.82666666666665</v>
      </c>
    </row>
    <row r="580" spans="1:30" ht="13.5" customHeight="1" outlineLevel="1">
      <c r="A580" s="414" t="s">
        <v>1604</v>
      </c>
      <c r="B580" s="31" t="s">
        <v>1567</v>
      </c>
      <c r="C580" s="31">
        <v>30</v>
      </c>
      <c r="D580" s="31">
        <v>6</v>
      </c>
      <c r="E580" s="31" t="s">
        <v>1600</v>
      </c>
      <c r="F580" s="53">
        <v>25</v>
      </c>
      <c r="G580" s="411">
        <v>989</v>
      </c>
      <c r="H580" s="413">
        <v>52</v>
      </c>
      <c r="I580" s="413">
        <v>26</v>
      </c>
      <c r="J580" s="413">
        <v>64.348901098901109</v>
      </c>
      <c r="K580" s="413">
        <v>32.174450549450555</v>
      </c>
      <c r="L580" s="413">
        <v>73.510439560439579</v>
      </c>
      <c r="M580" s="413">
        <v>36.75521978021979</v>
      </c>
      <c r="N580" s="413">
        <v>85.289560439560447</v>
      </c>
      <c r="O580" s="413">
        <v>42.644780219780223</v>
      </c>
      <c r="P580" s="413">
        <v>490.2244</v>
      </c>
      <c r="Q580" s="413">
        <v>245.1122</v>
      </c>
      <c r="R580" s="53" t="s">
        <v>222</v>
      </c>
      <c r="S580" s="53" t="s">
        <v>194</v>
      </c>
      <c r="T580" s="412">
        <v>90.219375672766418</v>
      </c>
      <c r="U580" s="412">
        <v>91.502583423035517</v>
      </c>
      <c r="V580" s="412">
        <v>91.7</v>
      </c>
      <c r="W580" s="412">
        <v>43.993902439024396</v>
      </c>
      <c r="X580" s="412">
        <v>56.890243902439032</v>
      </c>
      <c r="Y580" s="412">
        <v>65.304878048780495</v>
      </c>
      <c r="Z580" s="413">
        <v>132.76116000000002</v>
      </c>
      <c r="AA580" s="413">
        <v>276.23105643420001</v>
      </c>
      <c r="AB580" s="413">
        <v>381.8140155648</v>
      </c>
      <c r="AC580" s="411">
        <v>208.06616666666665</v>
      </c>
      <c r="AD580" s="411">
        <v>287.59466666666663</v>
      </c>
    </row>
    <row r="581" spans="1:30" ht="13.5" customHeight="1" outlineLevel="1">
      <c r="A581" s="414" t="s">
        <v>1605</v>
      </c>
      <c r="B581" s="31" t="s">
        <v>1567</v>
      </c>
      <c r="C581" s="31">
        <v>60</v>
      </c>
      <c r="D581" s="31">
        <v>2</v>
      </c>
      <c r="E581" s="31" t="s">
        <v>1606</v>
      </c>
      <c r="F581" s="53">
        <v>50</v>
      </c>
      <c r="G581" s="411">
        <v>2978.28</v>
      </c>
      <c r="H581" s="413">
        <v>40.840000000000003</v>
      </c>
      <c r="I581" s="413">
        <v>20.420000000000002</v>
      </c>
      <c r="J581" s="413">
        <v>69.760000000000005</v>
      </c>
      <c r="K581" s="413">
        <v>34.880000000000003</v>
      </c>
      <c r="L581" s="413">
        <v>95.1</v>
      </c>
      <c r="M581" s="413">
        <v>47.55</v>
      </c>
      <c r="N581" s="413">
        <v>120.9396</v>
      </c>
      <c r="O581" s="413">
        <v>60.469799999999999</v>
      </c>
      <c r="P581" s="413">
        <v>950.66</v>
      </c>
      <c r="Q581" s="413">
        <v>475.33</v>
      </c>
      <c r="R581" s="53" t="s">
        <v>222</v>
      </c>
      <c r="S581" s="53" t="s">
        <v>989</v>
      </c>
      <c r="T581" s="412">
        <v>93.356999999999999</v>
      </c>
      <c r="U581" s="412">
        <v>93.8</v>
      </c>
      <c r="V581" s="412">
        <v>93.7</v>
      </c>
      <c r="W581" s="412">
        <v>78.02</v>
      </c>
      <c r="X581" s="412">
        <v>85.44</v>
      </c>
      <c r="Y581" s="412">
        <v>89.69</v>
      </c>
      <c r="Z581" s="413">
        <v>88.127595570000011</v>
      </c>
      <c r="AA581" s="413">
        <v>154.20566672838601</v>
      </c>
      <c r="AB581" s="413">
        <v>300.66491780616906</v>
      </c>
      <c r="AC581" s="411">
        <v>174.98</v>
      </c>
      <c r="AD581" s="411">
        <v>341.17</v>
      </c>
    </row>
    <row r="582" spans="1:30" ht="13.5" customHeight="1" outlineLevel="1">
      <c r="A582" s="414" t="s">
        <v>1607</v>
      </c>
      <c r="B582" s="31" t="s">
        <v>1567</v>
      </c>
      <c r="C582" s="31">
        <v>75</v>
      </c>
      <c r="D582" s="31">
        <v>2</v>
      </c>
      <c r="E582" s="31" t="s">
        <v>1608</v>
      </c>
      <c r="F582" s="53">
        <v>60</v>
      </c>
      <c r="G582" s="411">
        <v>2978</v>
      </c>
      <c r="H582" s="413">
        <v>50.6</v>
      </c>
      <c r="I582" s="413">
        <v>25.3</v>
      </c>
      <c r="J582" s="413">
        <v>86</v>
      </c>
      <c r="K582" s="413">
        <v>43</v>
      </c>
      <c r="L582" s="413">
        <v>116.1</v>
      </c>
      <c r="M582" s="413">
        <v>58.05</v>
      </c>
      <c r="N582" s="413">
        <v>146.6</v>
      </c>
      <c r="O582" s="413">
        <v>73.3</v>
      </c>
      <c r="P582" s="413">
        <v>1204</v>
      </c>
      <c r="Q582" s="413">
        <v>602</v>
      </c>
      <c r="R582" s="53" t="s">
        <v>213</v>
      </c>
      <c r="S582" s="53" t="s">
        <v>989</v>
      </c>
      <c r="T582" s="412">
        <v>93.842397568898662</v>
      </c>
      <c r="U582" s="412">
        <v>94.049250759719158</v>
      </c>
      <c r="V582" s="412">
        <v>94</v>
      </c>
      <c r="W582" s="412">
        <v>83</v>
      </c>
      <c r="X582" s="412">
        <v>89</v>
      </c>
      <c r="Y582" s="412">
        <v>90.5</v>
      </c>
      <c r="Z582" s="413">
        <v>106.6</v>
      </c>
      <c r="AA582" s="413">
        <v>198.27599999999998</v>
      </c>
      <c r="AB582" s="413">
        <v>410.41</v>
      </c>
      <c r="AC582" s="411">
        <v>186</v>
      </c>
      <c r="AD582" s="411">
        <v>385</v>
      </c>
    </row>
    <row r="583" spans="1:30" ht="13.5" customHeight="1" outlineLevel="1">
      <c r="A583" s="414" t="s">
        <v>1609</v>
      </c>
      <c r="B583" s="31" t="s">
        <v>1567</v>
      </c>
      <c r="C583" s="31">
        <v>60</v>
      </c>
      <c r="D583" s="31">
        <v>4</v>
      </c>
      <c r="E583" s="31" t="s">
        <v>1606</v>
      </c>
      <c r="F583" s="53">
        <v>50</v>
      </c>
      <c r="G583" s="411">
        <v>1487</v>
      </c>
      <c r="H583" s="413">
        <v>55.8</v>
      </c>
      <c r="I583" s="413">
        <v>27.9</v>
      </c>
      <c r="J583" s="413">
        <v>80.8</v>
      </c>
      <c r="K583" s="413">
        <v>40.4</v>
      </c>
      <c r="L583" s="413">
        <v>104</v>
      </c>
      <c r="M583" s="413">
        <v>52</v>
      </c>
      <c r="N583" s="413">
        <v>130.6</v>
      </c>
      <c r="O583" s="413">
        <v>65.3</v>
      </c>
      <c r="P583" s="413">
        <v>1017.8</v>
      </c>
      <c r="Q583" s="413">
        <v>508.9</v>
      </c>
      <c r="R583" s="53" t="s">
        <v>213</v>
      </c>
      <c r="S583" s="53" t="s">
        <v>989</v>
      </c>
      <c r="T583" s="412">
        <v>93.7</v>
      </c>
      <c r="U583" s="412">
        <v>94.1</v>
      </c>
      <c r="V583" s="412">
        <v>93.9</v>
      </c>
      <c r="W583" s="412">
        <v>67.5</v>
      </c>
      <c r="X583" s="412">
        <v>78.3</v>
      </c>
      <c r="Y583" s="412">
        <v>83.4</v>
      </c>
      <c r="Z583" s="413">
        <v>176.65</v>
      </c>
      <c r="AA583" s="413">
        <v>462.6</v>
      </c>
      <c r="AB583" s="413">
        <v>586.95000000000005</v>
      </c>
      <c r="AC583" s="411">
        <v>262</v>
      </c>
      <c r="AD583" s="411">
        <v>332</v>
      </c>
    </row>
    <row r="584" spans="1:30" ht="13.5" customHeight="1" outlineLevel="1">
      <c r="A584" s="414" t="s">
        <v>1610</v>
      </c>
      <c r="B584" s="31" t="s">
        <v>1567</v>
      </c>
      <c r="C584" s="31">
        <v>75</v>
      </c>
      <c r="D584" s="31">
        <v>4</v>
      </c>
      <c r="E584" s="31" t="s">
        <v>1608</v>
      </c>
      <c r="F584" s="53">
        <v>60</v>
      </c>
      <c r="G584" s="411">
        <v>1487</v>
      </c>
      <c r="H584" s="413">
        <v>61.6</v>
      </c>
      <c r="I584" s="413">
        <v>30.8</v>
      </c>
      <c r="J584" s="413">
        <v>93.8</v>
      </c>
      <c r="K584" s="413">
        <v>46.9</v>
      </c>
      <c r="L584" s="413">
        <v>128.44</v>
      </c>
      <c r="M584" s="413">
        <v>64.22</v>
      </c>
      <c r="N584" s="413">
        <v>156.4</v>
      </c>
      <c r="O584" s="413">
        <v>78.2</v>
      </c>
      <c r="P584" s="413">
        <v>1226</v>
      </c>
      <c r="Q584" s="413">
        <v>613</v>
      </c>
      <c r="R584" s="53" t="s">
        <v>213</v>
      </c>
      <c r="S584" s="53" t="s">
        <v>989</v>
      </c>
      <c r="T584" s="412">
        <v>93.8</v>
      </c>
      <c r="U584" s="412">
        <v>94.2</v>
      </c>
      <c r="V584" s="412">
        <v>94.2</v>
      </c>
      <c r="W584" s="412">
        <v>70.5</v>
      </c>
      <c r="X584" s="412">
        <v>77</v>
      </c>
      <c r="Y584" s="412">
        <v>84.2</v>
      </c>
      <c r="Z584" s="413">
        <v>213.15</v>
      </c>
      <c r="AA584" s="413">
        <v>542.85</v>
      </c>
      <c r="AB584" s="413">
        <v>699.95</v>
      </c>
      <c r="AC584" s="411">
        <v>261</v>
      </c>
      <c r="AD584" s="411">
        <v>161</v>
      </c>
    </row>
    <row r="585" spans="1:30" ht="13.5" customHeight="1" outlineLevel="1">
      <c r="A585" s="414" t="s">
        <v>1611</v>
      </c>
      <c r="B585" s="31" t="s">
        <v>1567</v>
      </c>
      <c r="C585" s="31">
        <v>40</v>
      </c>
      <c r="D585" s="31">
        <v>6</v>
      </c>
      <c r="E585" s="31" t="s">
        <v>1606</v>
      </c>
      <c r="F585" s="53">
        <v>30</v>
      </c>
      <c r="G585" s="411">
        <v>990</v>
      </c>
      <c r="H585" s="413">
        <v>32.4</v>
      </c>
      <c r="I585" s="413">
        <v>16.2</v>
      </c>
      <c r="J585" s="413">
        <v>60</v>
      </c>
      <c r="K585" s="413">
        <v>30</v>
      </c>
      <c r="L585" s="413">
        <v>71</v>
      </c>
      <c r="M585" s="413">
        <v>35.5</v>
      </c>
      <c r="N585" s="413">
        <v>78.2</v>
      </c>
      <c r="O585" s="413">
        <v>39.1</v>
      </c>
      <c r="P585" s="413">
        <v>564</v>
      </c>
      <c r="Q585" s="413">
        <v>282</v>
      </c>
      <c r="R585" s="53" t="s">
        <v>222</v>
      </c>
      <c r="S585" s="53" t="s">
        <v>194</v>
      </c>
      <c r="T585" s="412">
        <v>91.808076514346453</v>
      </c>
      <c r="U585" s="412">
        <v>92.395961742826785</v>
      </c>
      <c r="V585" s="412">
        <v>92.2</v>
      </c>
      <c r="W585" s="412">
        <v>55.4</v>
      </c>
      <c r="X585" s="412">
        <v>68</v>
      </c>
      <c r="Y585" s="412">
        <v>83.5</v>
      </c>
      <c r="Z585" s="413">
        <v>215.8</v>
      </c>
      <c r="AA585" s="413">
        <v>584.81799999999998</v>
      </c>
      <c r="AB585" s="413">
        <v>599.92399999999998</v>
      </c>
      <c r="AC585" s="411">
        <v>271</v>
      </c>
      <c r="AD585" s="411">
        <v>278</v>
      </c>
    </row>
    <row r="586" spans="1:30" ht="13.5" customHeight="1" outlineLevel="1">
      <c r="A586" s="414" t="s">
        <v>1612</v>
      </c>
      <c r="B586" s="31" t="s">
        <v>1567</v>
      </c>
      <c r="C586" s="31">
        <v>50</v>
      </c>
      <c r="D586" s="31">
        <v>6</v>
      </c>
      <c r="E586" s="31" t="s">
        <v>1608</v>
      </c>
      <c r="F586" s="53">
        <v>40</v>
      </c>
      <c r="G586" s="411">
        <v>989</v>
      </c>
      <c r="H586" s="413">
        <v>62</v>
      </c>
      <c r="I586" s="413">
        <v>31</v>
      </c>
      <c r="J586" s="413">
        <v>79.319999999999993</v>
      </c>
      <c r="K586" s="413">
        <v>39.659999999999997</v>
      </c>
      <c r="L586" s="413">
        <v>96.9</v>
      </c>
      <c r="M586" s="413">
        <v>48.45</v>
      </c>
      <c r="N586" s="413">
        <v>117.76</v>
      </c>
      <c r="O586" s="413">
        <v>58.88</v>
      </c>
      <c r="P586" s="413">
        <v>796</v>
      </c>
      <c r="Q586" s="413">
        <v>398</v>
      </c>
      <c r="R586" s="53" t="s">
        <v>213</v>
      </c>
      <c r="S586" s="53" t="s">
        <v>194</v>
      </c>
      <c r="T586" s="412">
        <v>92.9</v>
      </c>
      <c r="U586" s="412">
        <v>93.195546129374335</v>
      </c>
      <c r="V586" s="412">
        <v>92.9</v>
      </c>
      <c r="W586" s="412">
        <v>55.55</v>
      </c>
      <c r="X586" s="412">
        <v>68</v>
      </c>
      <c r="Y586" s="412">
        <v>74.8</v>
      </c>
      <c r="Z586" s="413">
        <v>288.60000000000002</v>
      </c>
      <c r="AA586" s="413">
        <v>620.49000000000012</v>
      </c>
      <c r="AB586" s="413">
        <v>712.8420000000001</v>
      </c>
      <c r="AC586" s="411">
        <v>215</v>
      </c>
      <c r="AD586" s="411">
        <v>247</v>
      </c>
    </row>
    <row r="587" spans="1:30" ht="13.5" customHeight="1" outlineLevel="1">
      <c r="A587" s="414" t="s">
        <v>1613</v>
      </c>
      <c r="B587" s="31" t="s">
        <v>1567</v>
      </c>
      <c r="C587" s="31">
        <v>100</v>
      </c>
      <c r="D587" s="31">
        <v>2</v>
      </c>
      <c r="E587" s="31" t="s">
        <v>1614</v>
      </c>
      <c r="F587" s="53">
        <v>75</v>
      </c>
      <c r="G587" s="411">
        <v>2977.51</v>
      </c>
      <c r="H587" s="413">
        <v>45.04</v>
      </c>
      <c r="I587" s="413">
        <v>22.52</v>
      </c>
      <c r="J587" s="413">
        <v>96.13649370722014</v>
      </c>
      <c r="K587" s="413">
        <v>48.06824685361007</v>
      </c>
      <c r="L587" s="413">
        <v>134.82579686465004</v>
      </c>
      <c r="M587" s="413">
        <v>67.412898432325022</v>
      </c>
      <c r="N587" s="413">
        <v>176.47424817840584</v>
      </c>
      <c r="O587" s="413">
        <v>88.237124089202922</v>
      </c>
      <c r="P587" s="413">
        <v>1519.3</v>
      </c>
      <c r="Q587" s="413">
        <v>759.65</v>
      </c>
      <c r="R587" s="53" t="s">
        <v>213</v>
      </c>
      <c r="S587" s="53" t="s">
        <v>989</v>
      </c>
      <c r="T587" s="412">
        <v>93.918999999999997</v>
      </c>
      <c r="U587" s="412">
        <v>94.45</v>
      </c>
      <c r="V587" s="412">
        <v>94.3</v>
      </c>
      <c r="W587" s="412">
        <v>83.659000000000006</v>
      </c>
      <c r="X587" s="412">
        <v>88.99</v>
      </c>
      <c r="Y587" s="412">
        <v>90.792865687873828</v>
      </c>
      <c r="Z587" s="413">
        <v>129.98055126</v>
      </c>
      <c r="AA587" s="413">
        <v>249.69263897046</v>
      </c>
      <c r="AB587" s="413">
        <v>483.37167402568798</v>
      </c>
      <c r="AC587" s="411">
        <v>192.1</v>
      </c>
      <c r="AD587" s="411">
        <v>371.88</v>
      </c>
    </row>
    <row r="588" spans="1:30" ht="13.5" customHeight="1" outlineLevel="1">
      <c r="A588" s="414" t="s">
        <v>1615</v>
      </c>
      <c r="B588" s="31" t="s">
        <v>1567</v>
      </c>
      <c r="C588" s="31">
        <v>100</v>
      </c>
      <c r="D588" s="31">
        <v>4</v>
      </c>
      <c r="E588" s="31" t="s">
        <v>1614</v>
      </c>
      <c r="F588" s="53">
        <v>75</v>
      </c>
      <c r="G588" s="411">
        <v>1490</v>
      </c>
      <c r="H588" s="413">
        <v>72</v>
      </c>
      <c r="I588" s="413">
        <v>36</v>
      </c>
      <c r="J588" s="413">
        <v>111.6</v>
      </c>
      <c r="K588" s="413">
        <v>55.8</v>
      </c>
      <c r="L588" s="413">
        <v>147.30000000000001</v>
      </c>
      <c r="M588" s="413">
        <v>73.650000000000006</v>
      </c>
      <c r="N588" s="413">
        <v>192.6</v>
      </c>
      <c r="O588" s="413">
        <v>96.3</v>
      </c>
      <c r="P588" s="413">
        <v>1550</v>
      </c>
      <c r="Q588" s="413">
        <v>775</v>
      </c>
      <c r="R588" s="53" t="s">
        <v>213</v>
      </c>
      <c r="S588" s="53" t="s">
        <v>989</v>
      </c>
      <c r="T588" s="412">
        <v>94.7</v>
      </c>
      <c r="U588" s="412">
        <v>95</v>
      </c>
      <c r="V588" s="412">
        <v>94.6</v>
      </c>
      <c r="W588" s="412">
        <v>71.7</v>
      </c>
      <c r="X588" s="412">
        <v>81.2</v>
      </c>
      <c r="Y588" s="412">
        <v>84.5</v>
      </c>
      <c r="Z588" s="413">
        <v>260.04000000000002</v>
      </c>
      <c r="AA588" s="413">
        <v>809.53</v>
      </c>
      <c r="AB588" s="413">
        <v>878.58</v>
      </c>
      <c r="AC588" s="411">
        <v>247</v>
      </c>
      <c r="AD588" s="411">
        <v>332</v>
      </c>
    </row>
    <row r="589" spans="1:30" ht="13.5" customHeight="1" outlineLevel="1">
      <c r="A589" s="414" t="s">
        <v>1616</v>
      </c>
      <c r="B589" s="31" t="s">
        <v>1567</v>
      </c>
      <c r="C589" s="31">
        <v>60</v>
      </c>
      <c r="D589" s="31">
        <v>6</v>
      </c>
      <c r="E589" s="31" t="s">
        <v>1617</v>
      </c>
      <c r="F589" s="53">
        <v>50</v>
      </c>
      <c r="G589" s="411">
        <v>990</v>
      </c>
      <c r="H589" s="413">
        <v>73.599999999999994</v>
      </c>
      <c r="I589" s="413">
        <v>36.799999999999997</v>
      </c>
      <c r="J589" s="413">
        <v>95.68</v>
      </c>
      <c r="K589" s="413">
        <v>47.84</v>
      </c>
      <c r="L589" s="413">
        <v>117.28</v>
      </c>
      <c r="M589" s="413">
        <v>58.64</v>
      </c>
      <c r="N589" s="413">
        <v>143</v>
      </c>
      <c r="O589" s="413">
        <v>71.5</v>
      </c>
      <c r="P589" s="413">
        <v>988.4</v>
      </c>
      <c r="Q589" s="413">
        <v>494.2</v>
      </c>
      <c r="R589" s="53" t="s">
        <v>213</v>
      </c>
      <c r="S589" s="53" t="s">
        <v>194</v>
      </c>
      <c r="T589" s="412">
        <v>92.852314136125656</v>
      </c>
      <c r="U589" s="412">
        <v>93.468460732984283</v>
      </c>
      <c r="V589" s="412">
        <v>93.4</v>
      </c>
      <c r="W589" s="412">
        <v>57.11</v>
      </c>
      <c r="X589" s="412">
        <v>69.400000000000006</v>
      </c>
      <c r="Y589" s="412">
        <v>76</v>
      </c>
      <c r="Z589" s="413">
        <v>359.8</v>
      </c>
      <c r="AA589" s="413">
        <v>1047.018</v>
      </c>
      <c r="AB589" s="413">
        <v>996.64600000000007</v>
      </c>
      <c r="AC589" s="411">
        <v>291</v>
      </c>
      <c r="AD589" s="411">
        <v>277</v>
      </c>
    </row>
    <row r="590" spans="1:30" ht="13.5" customHeight="1" outlineLevel="1">
      <c r="A590" s="414" t="s">
        <v>1618</v>
      </c>
      <c r="B590" s="31" t="s">
        <v>1567</v>
      </c>
      <c r="C590" s="31">
        <v>75</v>
      </c>
      <c r="D590" s="31">
        <v>6</v>
      </c>
      <c r="E590" s="31" t="s">
        <v>1614</v>
      </c>
      <c r="F590" s="53">
        <v>60</v>
      </c>
      <c r="G590" s="411">
        <v>989</v>
      </c>
      <c r="H590" s="413">
        <v>89.8</v>
      </c>
      <c r="I590" s="413">
        <v>44.9</v>
      </c>
      <c r="J590" s="413">
        <v>115.6</v>
      </c>
      <c r="K590" s="413">
        <v>57.8</v>
      </c>
      <c r="L590" s="413">
        <v>141.19999999999999</v>
      </c>
      <c r="M590" s="413">
        <v>70.599999999999994</v>
      </c>
      <c r="N590" s="413">
        <v>171.66</v>
      </c>
      <c r="O590" s="413">
        <v>85.83</v>
      </c>
      <c r="P590" s="413">
        <v>1233</v>
      </c>
      <c r="Q590" s="413">
        <v>616.5</v>
      </c>
      <c r="R590" s="53" t="s">
        <v>213</v>
      </c>
      <c r="S590" s="53" t="s">
        <v>989</v>
      </c>
      <c r="T590" s="412">
        <v>92.891646501841137</v>
      </c>
      <c r="U590" s="412">
        <v>93.680284061020515</v>
      </c>
      <c r="V590" s="412">
        <v>93.7</v>
      </c>
      <c r="W590" s="412">
        <v>57.15</v>
      </c>
      <c r="X590" s="412">
        <v>70.599999999999994</v>
      </c>
      <c r="Y590" s="412">
        <v>76.349999999999994</v>
      </c>
      <c r="Z590" s="413">
        <v>432</v>
      </c>
      <c r="AA590" s="413">
        <v>1382.4</v>
      </c>
      <c r="AB590" s="413">
        <v>1360.8</v>
      </c>
      <c r="AC590" s="411">
        <v>320</v>
      </c>
      <c r="AD590" s="411">
        <v>315</v>
      </c>
    </row>
    <row r="591" spans="1:30" ht="13.5" customHeight="1" outlineLevel="1">
      <c r="A591" s="414" t="s">
        <v>1619</v>
      </c>
      <c r="B591" s="31" t="s">
        <v>1567</v>
      </c>
      <c r="C591" s="31">
        <v>125</v>
      </c>
      <c r="D591" s="31">
        <v>4</v>
      </c>
      <c r="E591" s="31" t="s">
        <v>1620</v>
      </c>
      <c r="F591" s="53">
        <v>100</v>
      </c>
      <c r="G591" s="411">
        <v>1491</v>
      </c>
      <c r="H591" s="413"/>
      <c r="I591" s="413">
        <v>58.3</v>
      </c>
      <c r="J591" s="413"/>
      <c r="K591" s="413">
        <v>82.7</v>
      </c>
      <c r="L591" s="413"/>
      <c r="M591" s="413">
        <v>105.7</v>
      </c>
      <c r="N591" s="413"/>
      <c r="O591" s="413">
        <v>132.1</v>
      </c>
      <c r="P591" s="413"/>
      <c r="Q591" s="413">
        <v>1005</v>
      </c>
      <c r="R591" s="53" t="s">
        <v>213</v>
      </c>
      <c r="S591" s="53" t="s">
        <v>989</v>
      </c>
      <c r="T591" s="412">
        <v>94.290750725839899</v>
      </c>
      <c r="U591" s="412">
        <v>94.940895893819985</v>
      </c>
      <c r="V591" s="412">
        <v>95</v>
      </c>
      <c r="W591" s="412">
        <v>65.5</v>
      </c>
      <c r="X591" s="412">
        <v>76.38</v>
      </c>
      <c r="Y591" s="412">
        <v>81.459999999999994</v>
      </c>
      <c r="Z591" s="413">
        <v>352.4</v>
      </c>
      <c r="AA591" s="413">
        <v>799.94799999999987</v>
      </c>
      <c r="AB591" s="413">
        <v>1191.1120000000001</v>
      </c>
      <c r="AC591" s="411">
        <v>227</v>
      </c>
      <c r="AD591" s="411">
        <v>338</v>
      </c>
    </row>
    <row r="592" spans="1:30" ht="13.5" customHeight="1" outlineLevel="1">
      <c r="A592" s="414" t="s">
        <v>1621</v>
      </c>
      <c r="B592" s="31" t="s">
        <v>1567</v>
      </c>
      <c r="C592" s="31">
        <v>150</v>
      </c>
      <c r="D592" s="31">
        <v>4</v>
      </c>
      <c r="E592" s="31" t="s">
        <v>1622</v>
      </c>
      <c r="F592" s="53">
        <v>125</v>
      </c>
      <c r="G592" s="411">
        <v>1489</v>
      </c>
      <c r="H592" s="413"/>
      <c r="I592" s="413">
        <v>60.6</v>
      </c>
      <c r="J592" s="413"/>
      <c r="K592" s="413">
        <v>95.29</v>
      </c>
      <c r="L592" s="413"/>
      <c r="M592" s="413">
        <v>125.8</v>
      </c>
      <c r="N592" s="413"/>
      <c r="O592" s="413">
        <v>160.1</v>
      </c>
      <c r="P592" s="413"/>
      <c r="Q592" s="413">
        <v>1150</v>
      </c>
      <c r="R592" s="53" t="s">
        <v>222</v>
      </c>
      <c r="S592" s="53" t="s">
        <v>989</v>
      </c>
      <c r="T592" s="412">
        <v>94.645766590389016</v>
      </c>
      <c r="U592" s="412">
        <v>95.3</v>
      </c>
      <c r="V592" s="412">
        <v>95.3</v>
      </c>
      <c r="W592" s="412">
        <v>71.3</v>
      </c>
      <c r="X592" s="412">
        <v>80.459999999999994</v>
      </c>
      <c r="Y592" s="412">
        <v>84.26</v>
      </c>
      <c r="Z592" s="413">
        <v>441.16</v>
      </c>
      <c r="AA592" s="413">
        <v>908.78960000000006</v>
      </c>
      <c r="AB592" s="413">
        <v>1274.9524000000001</v>
      </c>
      <c r="AC592" s="411">
        <v>206</v>
      </c>
      <c r="AD592" s="411">
        <v>289</v>
      </c>
    </row>
    <row r="593" spans="1:30" ht="13.5" customHeight="1" outlineLevel="1">
      <c r="A593" s="414" t="s">
        <v>1623</v>
      </c>
      <c r="B593" s="31" t="s">
        <v>1567</v>
      </c>
      <c r="C593" s="31">
        <v>200</v>
      </c>
      <c r="D593" s="31">
        <v>4</v>
      </c>
      <c r="E593" s="31" t="s">
        <v>1624</v>
      </c>
      <c r="F593" s="53">
        <v>150</v>
      </c>
      <c r="G593" s="411">
        <v>1491</v>
      </c>
      <c r="H593" s="413"/>
      <c r="I593" s="413">
        <v>93.15</v>
      </c>
      <c r="J593" s="413"/>
      <c r="K593" s="413">
        <v>127.97</v>
      </c>
      <c r="L593" s="413"/>
      <c r="M593" s="413">
        <v>161.1</v>
      </c>
      <c r="N593" s="413"/>
      <c r="O593" s="413">
        <v>199.4</v>
      </c>
      <c r="P593" s="413"/>
      <c r="Q593" s="413">
        <v>1697</v>
      </c>
      <c r="R593" s="53" t="s">
        <v>210</v>
      </c>
      <c r="S593" s="53" t="s">
        <v>989</v>
      </c>
      <c r="T593" s="412">
        <v>94.88718691782239</v>
      </c>
      <c r="U593" s="412">
        <v>95.480231836058778</v>
      </c>
      <c r="V593" s="412">
        <v>95.5</v>
      </c>
      <c r="W593" s="412">
        <v>63.35</v>
      </c>
      <c r="X593" s="412">
        <v>75</v>
      </c>
      <c r="Y593" s="412">
        <v>80.8</v>
      </c>
      <c r="Z593" s="413">
        <v>528.5</v>
      </c>
      <c r="AA593" s="413">
        <v>1622.4949999999999</v>
      </c>
      <c r="AB593" s="413">
        <v>2034.7249999999999</v>
      </c>
      <c r="AC593" s="411">
        <v>307</v>
      </c>
      <c r="AD593" s="411">
        <v>385</v>
      </c>
    </row>
    <row r="594" spans="1:30" ht="13.5" customHeight="1" outlineLevel="1">
      <c r="A594" s="414" t="s">
        <v>1625</v>
      </c>
      <c r="B594" s="31" t="s">
        <v>1567</v>
      </c>
      <c r="C594" s="31">
        <v>250</v>
      </c>
      <c r="D594" s="31">
        <v>4</v>
      </c>
      <c r="E594" s="31" t="s">
        <v>1626</v>
      </c>
      <c r="F594" s="53">
        <v>200</v>
      </c>
      <c r="G594" s="411">
        <v>1495</v>
      </c>
      <c r="H594" s="413"/>
      <c r="I594" s="413">
        <v>97.3</v>
      </c>
      <c r="J594" s="413"/>
      <c r="K594" s="413">
        <v>130.65</v>
      </c>
      <c r="L594" s="413"/>
      <c r="M594" s="413">
        <v>162.71</v>
      </c>
      <c r="N594" s="413"/>
      <c r="O594" s="413">
        <v>210.2</v>
      </c>
      <c r="P594" s="413"/>
      <c r="Q594" s="413">
        <v>2214</v>
      </c>
      <c r="R594" s="53" t="s">
        <v>213</v>
      </c>
      <c r="S594" s="53" t="s">
        <v>989</v>
      </c>
      <c r="T594" s="412">
        <v>94.700558312655076</v>
      </c>
      <c r="U594" s="412">
        <v>95.621712158808933</v>
      </c>
      <c r="V594" s="412">
        <v>95.8</v>
      </c>
      <c r="W594" s="412">
        <v>62.31</v>
      </c>
      <c r="X594" s="412">
        <v>74.319999999999993</v>
      </c>
      <c r="Y594" s="412">
        <v>76.56</v>
      </c>
      <c r="Z594" s="413">
        <v>527.26</v>
      </c>
      <c r="AA594" s="413">
        <v>901.61459999999988</v>
      </c>
      <c r="AB594" s="413">
        <v>1297.0595999999998</v>
      </c>
      <c r="AC594" s="411">
        <v>171</v>
      </c>
      <c r="AD594" s="411">
        <v>246</v>
      </c>
    </row>
    <row r="595" spans="1:30" ht="13.5" customHeight="1" outlineLevel="1">
      <c r="A595" s="414" t="s">
        <v>1627</v>
      </c>
      <c r="B595" s="31" t="s">
        <v>1567</v>
      </c>
      <c r="C595" s="31">
        <v>100</v>
      </c>
      <c r="D595" s="31">
        <v>6</v>
      </c>
      <c r="E595" s="31" t="s">
        <v>1620</v>
      </c>
      <c r="F595" s="53">
        <v>75</v>
      </c>
      <c r="G595" s="411">
        <v>993</v>
      </c>
      <c r="H595" s="413"/>
      <c r="I595" s="413">
        <v>51.12</v>
      </c>
      <c r="J595" s="413"/>
      <c r="K595" s="413">
        <v>62.53447856559383</v>
      </c>
      <c r="L595" s="413"/>
      <c r="M595" s="413">
        <v>81.353690230316616</v>
      </c>
      <c r="N595" s="413"/>
      <c r="O595" s="413">
        <v>102.52284830408033</v>
      </c>
      <c r="P595" s="413"/>
      <c r="Q595" s="413">
        <v>884.45254235580001</v>
      </c>
      <c r="R595" s="53" t="s">
        <v>213</v>
      </c>
      <c r="S595" s="53" t="s">
        <v>194</v>
      </c>
      <c r="T595" s="412">
        <v>92.983941517575246</v>
      </c>
      <c r="U595" s="412">
        <v>93.934171279730592</v>
      </c>
      <c r="V595" s="412">
        <v>94.1</v>
      </c>
      <c r="W595" s="412">
        <v>66.361529654224867</v>
      </c>
      <c r="X595" s="412">
        <v>75.739317609342791</v>
      </c>
      <c r="Y595" s="412">
        <v>80.022532631096851</v>
      </c>
      <c r="Z595" s="413">
        <v>396.58798346407383</v>
      </c>
      <c r="AA595" s="413">
        <v>993.38603979231266</v>
      </c>
      <c r="AB595" s="413">
        <v>1503.5512714716685</v>
      </c>
      <c r="AC595" s="411">
        <v>250.48314150000002</v>
      </c>
      <c r="AD595" s="411">
        <v>379.12174199999998</v>
      </c>
    </row>
    <row r="596" spans="1:30" ht="13.5" customHeight="1" outlineLevel="1">
      <c r="A596" s="414" t="s">
        <v>1628</v>
      </c>
      <c r="B596" s="31" t="s">
        <v>1567</v>
      </c>
      <c r="C596" s="31">
        <v>125</v>
      </c>
      <c r="D596" s="31">
        <v>6</v>
      </c>
      <c r="E596" s="31" t="s">
        <v>1622</v>
      </c>
      <c r="F596" s="53">
        <v>100</v>
      </c>
      <c r="G596" s="411">
        <v>992</v>
      </c>
      <c r="H596" s="413"/>
      <c r="I596" s="413">
        <v>52.28</v>
      </c>
      <c r="J596" s="413"/>
      <c r="K596" s="413">
        <v>76.53431061806657</v>
      </c>
      <c r="L596" s="413"/>
      <c r="M596" s="413">
        <v>101.80007923930269</v>
      </c>
      <c r="N596" s="413"/>
      <c r="O596" s="413">
        <v>129.96</v>
      </c>
      <c r="P596" s="413"/>
      <c r="Q596" s="413">
        <v>995.08</v>
      </c>
      <c r="R596" s="53" t="s">
        <v>222</v>
      </c>
      <c r="S596" s="53" t="s">
        <v>194</v>
      </c>
      <c r="T596" s="412">
        <v>94.542504593639578</v>
      </c>
      <c r="U596" s="412">
        <v>94.827507985865722</v>
      </c>
      <c r="V596" s="412">
        <v>94.6</v>
      </c>
      <c r="W596" s="412">
        <v>70.472865123703116</v>
      </c>
      <c r="X596" s="412">
        <v>79.239824421388676</v>
      </c>
      <c r="Y596" s="412">
        <v>82.97</v>
      </c>
      <c r="Z596" s="413">
        <v>529.60639409999999</v>
      </c>
      <c r="AA596" s="413">
        <v>1285.6195216777501</v>
      </c>
      <c r="AB596" s="413">
        <v>1569.0648638000698</v>
      </c>
      <c r="AC596" s="411">
        <v>242.75</v>
      </c>
      <c r="AD596" s="411">
        <v>296.27</v>
      </c>
    </row>
    <row r="597" spans="1:30" ht="13.5" customHeight="1" outlineLevel="1">
      <c r="A597" s="414" t="s">
        <v>1629</v>
      </c>
      <c r="B597" s="31" t="s">
        <v>1567</v>
      </c>
      <c r="C597" s="31">
        <v>150</v>
      </c>
      <c r="D597" s="31">
        <v>6</v>
      </c>
      <c r="E597" s="31" t="s">
        <v>1624</v>
      </c>
      <c r="F597" s="53">
        <v>125</v>
      </c>
      <c r="G597" s="411">
        <v>995</v>
      </c>
      <c r="H597" s="413"/>
      <c r="I597" s="413">
        <v>74.349999999999994</v>
      </c>
      <c r="J597" s="413"/>
      <c r="K597" s="413">
        <v>91.350547748265228</v>
      </c>
      <c r="L597" s="413"/>
      <c r="M597" s="413">
        <v>113.27676245865273</v>
      </c>
      <c r="N597" s="413"/>
      <c r="O597" s="413">
        <v>138.52000000000001</v>
      </c>
      <c r="P597" s="413"/>
      <c r="Q597" s="413">
        <v>1358.16</v>
      </c>
      <c r="R597" s="53" t="s">
        <v>213</v>
      </c>
      <c r="S597" s="53" t="s">
        <v>194</v>
      </c>
      <c r="T597" s="412">
        <v>93.670749145139553</v>
      </c>
      <c r="U597" s="412">
        <v>94.615625883390408</v>
      </c>
      <c r="V597" s="412">
        <v>94.9</v>
      </c>
      <c r="W597" s="412">
        <v>59.54512434933487</v>
      </c>
      <c r="X597" s="412">
        <v>71.306651243493349</v>
      </c>
      <c r="Y597" s="412">
        <v>74.247032967032951</v>
      </c>
      <c r="Z597" s="413">
        <v>527.99850894000008</v>
      </c>
      <c r="AA597" s="413">
        <v>1838.7548073835503</v>
      </c>
      <c r="AB597" s="413">
        <v>2358.9917382421322</v>
      </c>
      <c r="AC597" s="411">
        <v>348.25</v>
      </c>
      <c r="AD597" s="411">
        <v>446.78</v>
      </c>
    </row>
    <row r="598" spans="1:30" ht="13.5" customHeight="1" outlineLevel="1">
      <c r="A598" s="414" t="s">
        <v>1630</v>
      </c>
      <c r="B598" s="31" t="s">
        <v>1567</v>
      </c>
      <c r="C598" s="31">
        <v>200</v>
      </c>
      <c r="D598" s="31">
        <v>6</v>
      </c>
      <c r="E598" s="31" t="s">
        <v>1626</v>
      </c>
      <c r="F598" s="53">
        <v>150</v>
      </c>
      <c r="G598" s="411">
        <v>992</v>
      </c>
      <c r="H598" s="413"/>
      <c r="I598" s="413">
        <v>106</v>
      </c>
      <c r="J598" s="413"/>
      <c r="K598" s="413">
        <v>138.9</v>
      </c>
      <c r="L598" s="413"/>
      <c r="M598" s="413">
        <v>170.7</v>
      </c>
      <c r="N598" s="413"/>
      <c r="O598" s="413">
        <v>208.6</v>
      </c>
      <c r="P598" s="413"/>
      <c r="Q598" s="413">
        <v>1528</v>
      </c>
      <c r="R598" s="53" t="s">
        <v>213</v>
      </c>
      <c r="S598" s="53" t="s">
        <v>194</v>
      </c>
      <c r="T598" s="412">
        <v>94.8</v>
      </c>
      <c r="U598" s="412">
        <v>95.3</v>
      </c>
      <c r="V598" s="412">
        <v>95.2</v>
      </c>
      <c r="W598" s="412">
        <v>58.8</v>
      </c>
      <c r="X598" s="412">
        <v>71.3</v>
      </c>
      <c r="Y598" s="412">
        <v>77.900000000000006</v>
      </c>
      <c r="Z598" s="413">
        <v>794.1</v>
      </c>
      <c r="AA598" s="413">
        <v>1126.0999999999999</v>
      </c>
      <c r="AB598" s="413">
        <v>692</v>
      </c>
      <c r="AC598" s="411">
        <v>241</v>
      </c>
      <c r="AD598" s="411">
        <v>371</v>
      </c>
    </row>
    <row r="599" spans="1:30" ht="13.5" customHeight="1" outlineLevel="1">
      <c r="A599" s="414" t="s">
        <v>1631</v>
      </c>
      <c r="B599" s="31" t="s">
        <v>1567</v>
      </c>
      <c r="C599" s="31">
        <v>250</v>
      </c>
      <c r="D599" s="31">
        <v>6</v>
      </c>
      <c r="E599" s="31" t="s">
        <v>1626</v>
      </c>
      <c r="F599" s="53">
        <v>200</v>
      </c>
      <c r="G599" s="411">
        <v>990</v>
      </c>
      <c r="H599" s="413"/>
      <c r="I599" s="413">
        <v>108</v>
      </c>
      <c r="J599" s="413"/>
      <c r="K599" s="413">
        <v>159.4</v>
      </c>
      <c r="L599" s="413"/>
      <c r="M599" s="413">
        <v>207.8</v>
      </c>
      <c r="N599" s="413"/>
      <c r="O599" s="413">
        <v>262.8</v>
      </c>
      <c r="P599" s="413"/>
      <c r="Q599" s="413">
        <v>1799</v>
      </c>
      <c r="R599" s="53" t="s">
        <v>222</v>
      </c>
      <c r="S599" s="53" t="s">
        <v>194</v>
      </c>
      <c r="T599" s="412">
        <v>95.6</v>
      </c>
      <c r="U599" s="412">
        <v>95.8</v>
      </c>
      <c r="V599" s="412">
        <v>95.5</v>
      </c>
      <c r="W599" s="412">
        <v>68</v>
      </c>
      <c r="X599" s="412">
        <v>78</v>
      </c>
      <c r="Y599" s="412">
        <v>82.6</v>
      </c>
      <c r="Z599" s="413">
        <v>1060.5</v>
      </c>
      <c r="AA599" s="413">
        <v>1600</v>
      </c>
      <c r="AB599" s="413">
        <v>2365.8000000000002</v>
      </c>
      <c r="AC599" s="411">
        <v>151</v>
      </c>
      <c r="AD599" s="411">
        <v>223</v>
      </c>
    </row>
    <row r="600" spans="1:30" ht="13.5" customHeight="1" outlineLevel="1">
      <c r="A600" s="414" t="s">
        <v>1698</v>
      </c>
      <c r="B600" s="31" t="s">
        <v>1699</v>
      </c>
      <c r="C600" s="31">
        <v>3</v>
      </c>
      <c r="D600" s="31">
        <v>2</v>
      </c>
      <c r="E600" s="31" t="s">
        <v>1700</v>
      </c>
      <c r="F600" s="53">
        <v>2</v>
      </c>
      <c r="G600" s="411">
        <v>2952</v>
      </c>
      <c r="H600" s="413">
        <v>3.42</v>
      </c>
      <c r="I600" s="413">
        <v>1.71</v>
      </c>
      <c r="J600" s="413">
        <v>4.24</v>
      </c>
      <c r="K600" s="413">
        <v>2.12</v>
      </c>
      <c r="L600" s="413">
        <v>5.22</v>
      </c>
      <c r="M600" s="413">
        <v>2.61</v>
      </c>
      <c r="N600" s="413">
        <v>6.28</v>
      </c>
      <c r="O600" s="413">
        <v>3.14</v>
      </c>
      <c r="P600" s="413">
        <v>68.16</v>
      </c>
      <c r="Q600" s="413">
        <v>34.08</v>
      </c>
      <c r="R600" s="53" t="s">
        <v>2222</v>
      </c>
      <c r="S600" s="53" t="s">
        <v>989</v>
      </c>
      <c r="T600" s="412">
        <v>81.287777031564801</v>
      </c>
      <c r="U600" s="412">
        <v>83.511999104544444</v>
      </c>
      <c r="V600" s="412">
        <v>84.2</v>
      </c>
      <c r="W600" s="412">
        <v>56.75</v>
      </c>
      <c r="X600" s="412">
        <v>67.2</v>
      </c>
      <c r="Y600" s="412">
        <v>74</v>
      </c>
      <c r="Z600" s="413">
        <v>3.5550488400000004</v>
      </c>
      <c r="AA600" s="413">
        <v>12.479549040000002</v>
      </c>
      <c r="AB600" s="413">
        <v>22.112108760000002</v>
      </c>
      <c r="AC600" s="411">
        <v>351.03734439834028</v>
      </c>
      <c r="AD600" s="411">
        <v>621.99170124481327</v>
      </c>
    </row>
    <row r="601" spans="1:30" ht="13.5" customHeight="1" outlineLevel="1">
      <c r="A601" s="414" t="s">
        <v>1701</v>
      </c>
      <c r="B601" s="31" t="s">
        <v>1699</v>
      </c>
      <c r="C601" s="31">
        <v>5</v>
      </c>
      <c r="D601" s="31">
        <v>2</v>
      </c>
      <c r="E601" s="31" t="s">
        <v>1702</v>
      </c>
      <c r="F601" s="53">
        <v>3</v>
      </c>
      <c r="G601" s="411">
        <v>2948</v>
      </c>
      <c r="H601" s="413">
        <v>5.36</v>
      </c>
      <c r="I601" s="413">
        <v>2.68</v>
      </c>
      <c r="J601" s="413">
        <v>6.38</v>
      </c>
      <c r="K601" s="413">
        <v>3.19</v>
      </c>
      <c r="L601" s="413">
        <v>7.48</v>
      </c>
      <c r="M601" s="413">
        <v>3.74</v>
      </c>
      <c r="N601" s="413">
        <v>8.86</v>
      </c>
      <c r="O601" s="413">
        <v>4.43</v>
      </c>
      <c r="P601" s="413">
        <v>94</v>
      </c>
      <c r="Q601" s="413">
        <v>47</v>
      </c>
      <c r="R601" s="53" t="s">
        <v>2205</v>
      </c>
      <c r="S601" s="53" t="s">
        <v>989</v>
      </c>
      <c r="T601" s="412">
        <v>83.163968148639682</v>
      </c>
      <c r="U601" s="412">
        <v>85.31099314310994</v>
      </c>
      <c r="V601" s="412">
        <v>85.9</v>
      </c>
      <c r="W601" s="412">
        <v>55.7</v>
      </c>
      <c r="X601" s="412">
        <v>69.010000000000005</v>
      </c>
      <c r="Y601" s="412">
        <v>77.7</v>
      </c>
      <c r="Z601" s="413">
        <v>5.3399488800000006</v>
      </c>
      <c r="AA601" s="413">
        <v>18.439050000000002</v>
      </c>
      <c r="AB601" s="413">
        <v>35.034195000000004</v>
      </c>
      <c r="AC601" s="411">
        <v>345.30386740331494</v>
      </c>
      <c r="AD601" s="411">
        <v>656.07734806629833</v>
      </c>
    </row>
    <row r="602" spans="1:30" ht="13.5" customHeight="1" outlineLevel="1">
      <c r="A602" s="414" t="s">
        <v>1703</v>
      </c>
      <c r="B602" s="31" t="s">
        <v>1699</v>
      </c>
      <c r="C602" s="31">
        <v>3</v>
      </c>
      <c r="D602" s="31">
        <v>4</v>
      </c>
      <c r="E602" s="31" t="s">
        <v>1700</v>
      </c>
      <c r="F602" s="53">
        <v>2</v>
      </c>
      <c r="G602" s="411">
        <v>1477</v>
      </c>
      <c r="H602" s="413">
        <v>4.16</v>
      </c>
      <c r="I602" s="413">
        <v>2.08</v>
      </c>
      <c r="J602" s="413">
        <v>4.88</v>
      </c>
      <c r="K602" s="413">
        <v>2.44</v>
      </c>
      <c r="L602" s="413">
        <v>5.82</v>
      </c>
      <c r="M602" s="413">
        <v>2.91</v>
      </c>
      <c r="N602" s="413">
        <v>6.56</v>
      </c>
      <c r="O602" s="413">
        <v>3.28</v>
      </c>
      <c r="P602" s="413">
        <v>68.5</v>
      </c>
      <c r="Q602" s="413">
        <v>34.25</v>
      </c>
      <c r="R602" s="53" t="s">
        <v>2205</v>
      </c>
      <c r="S602" s="53" t="s">
        <v>989</v>
      </c>
      <c r="T602" s="412">
        <v>85.3</v>
      </c>
      <c r="U602" s="412">
        <v>83.67236060329067</v>
      </c>
      <c r="V602" s="412">
        <v>85.3</v>
      </c>
      <c r="W602" s="412">
        <v>51.8</v>
      </c>
      <c r="X602" s="412">
        <v>62.15</v>
      </c>
      <c r="Y602" s="412">
        <v>72.099999999999994</v>
      </c>
      <c r="Z602" s="413">
        <v>7.1027220600000014</v>
      </c>
      <c r="AA602" s="413">
        <v>26.662866300000001</v>
      </c>
      <c r="AB602" s="413">
        <v>51.408071400000004</v>
      </c>
      <c r="AC602" s="411">
        <v>375.38940809968841</v>
      </c>
      <c r="AD602" s="411">
        <v>723.77985462097604</v>
      </c>
    </row>
    <row r="603" spans="1:30" ht="13.5" customHeight="1" outlineLevel="1">
      <c r="A603" s="414" t="s">
        <v>1704</v>
      </c>
      <c r="B603" s="31" t="s">
        <v>1699</v>
      </c>
      <c r="C603" s="31">
        <v>5</v>
      </c>
      <c r="D603" s="31">
        <v>4</v>
      </c>
      <c r="E603" s="31" t="s">
        <v>1702</v>
      </c>
      <c r="F603" s="53">
        <v>3</v>
      </c>
      <c r="G603" s="411">
        <v>1473</v>
      </c>
      <c r="H603" s="413">
        <v>6.48</v>
      </c>
      <c r="I603" s="413">
        <v>3.24</v>
      </c>
      <c r="J603" s="413">
        <v>7.46</v>
      </c>
      <c r="K603" s="413">
        <v>3.73</v>
      </c>
      <c r="L603" s="413">
        <v>8.48</v>
      </c>
      <c r="M603" s="413">
        <v>4.24</v>
      </c>
      <c r="N603" s="413">
        <v>10.1</v>
      </c>
      <c r="O603" s="413">
        <v>5.05</v>
      </c>
      <c r="P603" s="413">
        <v>102</v>
      </c>
      <c r="Q603" s="413">
        <v>51</v>
      </c>
      <c r="R603" s="53" t="s">
        <v>2205</v>
      </c>
      <c r="S603" s="53" t="s">
        <v>989</v>
      </c>
      <c r="T603" s="412">
        <v>83.943028685790537</v>
      </c>
      <c r="U603" s="412">
        <v>86.275850567044699</v>
      </c>
      <c r="V603" s="412">
        <v>86.7</v>
      </c>
      <c r="W603" s="412">
        <v>47.95</v>
      </c>
      <c r="X603" s="412">
        <v>61.4</v>
      </c>
      <c r="Y603" s="412">
        <v>68.52</v>
      </c>
      <c r="Z603" s="413">
        <v>10.694649</v>
      </c>
      <c r="AA603" s="413">
        <v>43.331767500000005</v>
      </c>
      <c r="AB603" s="413">
        <v>59.196726120000008</v>
      </c>
      <c r="AC603" s="411">
        <v>405.17241379310349</v>
      </c>
      <c r="AD603" s="411">
        <v>553.51724137931046</v>
      </c>
    </row>
    <row r="604" spans="1:30" ht="13.5" customHeight="1" outlineLevel="1">
      <c r="A604" s="414" t="s">
        <v>1705</v>
      </c>
      <c r="B604" s="31" t="s">
        <v>1699</v>
      </c>
      <c r="C604" s="31">
        <v>7.5</v>
      </c>
      <c r="D604" s="31">
        <v>2</v>
      </c>
      <c r="E604" s="31" t="s">
        <v>1706</v>
      </c>
      <c r="F604" s="53">
        <v>5</v>
      </c>
      <c r="G604" s="411">
        <v>2956</v>
      </c>
      <c r="H604" s="413">
        <v>5.7</v>
      </c>
      <c r="I604" s="413">
        <v>2.85</v>
      </c>
      <c r="J604" s="413">
        <v>8.74</v>
      </c>
      <c r="K604" s="413">
        <v>4.37</v>
      </c>
      <c r="L604" s="413">
        <v>10.88</v>
      </c>
      <c r="M604" s="413">
        <v>5.44</v>
      </c>
      <c r="N604" s="413">
        <v>11.1</v>
      </c>
      <c r="O604" s="413">
        <v>5.55</v>
      </c>
      <c r="P604" s="413">
        <v>134</v>
      </c>
      <c r="Q604" s="413">
        <v>67</v>
      </c>
      <c r="R604" s="53" t="s">
        <v>193</v>
      </c>
      <c r="S604" s="53" t="s">
        <v>989</v>
      </c>
      <c r="T604" s="412">
        <v>87.251361909929471</v>
      </c>
      <c r="U604" s="412">
        <v>87.9</v>
      </c>
      <c r="V604" s="412">
        <v>87.9</v>
      </c>
      <c r="W604" s="412">
        <v>72.599999999999994</v>
      </c>
      <c r="X604" s="412">
        <v>83.12</v>
      </c>
      <c r="Y604" s="412">
        <v>88.1</v>
      </c>
      <c r="Z604" s="413">
        <v>8.93</v>
      </c>
      <c r="AA604" s="413">
        <v>26.343499999999999</v>
      </c>
      <c r="AB604" s="413">
        <v>39.113399999999999</v>
      </c>
      <c r="AC604" s="411">
        <v>295</v>
      </c>
      <c r="AD604" s="411">
        <v>438</v>
      </c>
    </row>
    <row r="605" spans="1:30" ht="13.5" customHeight="1" outlineLevel="1">
      <c r="A605" s="414" t="s">
        <v>1707</v>
      </c>
      <c r="B605" s="31" t="s">
        <v>1699</v>
      </c>
      <c r="C605" s="31">
        <v>10</v>
      </c>
      <c r="D605" s="31">
        <v>2</v>
      </c>
      <c r="E605" s="31" t="s">
        <v>1708</v>
      </c>
      <c r="F605" s="53">
        <v>7.5</v>
      </c>
      <c r="G605" s="411">
        <v>2938</v>
      </c>
      <c r="H605" s="413">
        <v>8.98</v>
      </c>
      <c r="I605" s="413">
        <v>4.49</v>
      </c>
      <c r="J605" s="413">
        <v>12.5</v>
      </c>
      <c r="K605" s="413">
        <v>6.25</v>
      </c>
      <c r="L605" s="413">
        <v>15.86</v>
      </c>
      <c r="M605" s="413">
        <v>7.93</v>
      </c>
      <c r="N605" s="413">
        <v>19.78</v>
      </c>
      <c r="O605" s="413">
        <v>9.89</v>
      </c>
      <c r="P605" s="413">
        <v>176</v>
      </c>
      <c r="Q605" s="413">
        <v>88</v>
      </c>
      <c r="R605" s="53" t="s">
        <v>210</v>
      </c>
      <c r="S605" s="53" t="s">
        <v>989</v>
      </c>
      <c r="T605" s="412">
        <v>89.53938471572998</v>
      </c>
      <c r="U605" s="412">
        <v>89.529688009566257</v>
      </c>
      <c r="V605" s="412">
        <v>89.2</v>
      </c>
      <c r="W605" s="412">
        <v>75.400000000000006</v>
      </c>
      <c r="X605" s="412">
        <v>84.85</v>
      </c>
      <c r="Y605" s="412">
        <v>89</v>
      </c>
      <c r="Z605" s="413">
        <v>13.48</v>
      </c>
      <c r="AA605" s="413">
        <v>34.643599999999999</v>
      </c>
      <c r="AB605" s="413">
        <v>58.503200000000007</v>
      </c>
      <c r="AC605" s="411">
        <v>257</v>
      </c>
      <c r="AD605" s="411">
        <v>434</v>
      </c>
    </row>
    <row r="606" spans="1:30" ht="13.5" customHeight="1" outlineLevel="1">
      <c r="A606" s="414" t="s">
        <v>1709</v>
      </c>
      <c r="B606" s="31" t="s">
        <v>1699</v>
      </c>
      <c r="C606" s="31">
        <v>7.5</v>
      </c>
      <c r="D606" s="31">
        <v>4</v>
      </c>
      <c r="E606" s="31" t="s">
        <v>1706</v>
      </c>
      <c r="F606" s="53">
        <v>5</v>
      </c>
      <c r="G606" s="411">
        <v>1475</v>
      </c>
      <c r="H606" s="413">
        <v>10.18</v>
      </c>
      <c r="I606" s="413">
        <v>5.09</v>
      </c>
      <c r="J606" s="413">
        <v>11.32</v>
      </c>
      <c r="K606" s="413">
        <v>5.66</v>
      </c>
      <c r="L606" s="413">
        <v>12.5</v>
      </c>
      <c r="M606" s="413">
        <v>6.25</v>
      </c>
      <c r="N606" s="413">
        <v>14.74</v>
      </c>
      <c r="O606" s="413">
        <v>7.37</v>
      </c>
      <c r="P606" s="413">
        <v>138</v>
      </c>
      <c r="Q606" s="413">
        <v>69</v>
      </c>
      <c r="R606" s="53" t="s">
        <v>193</v>
      </c>
      <c r="S606" s="53" t="s">
        <v>989</v>
      </c>
      <c r="T606" s="412">
        <v>86.069393511988721</v>
      </c>
      <c r="U606" s="412">
        <v>88.045133991537384</v>
      </c>
      <c r="V606" s="412">
        <v>88.4</v>
      </c>
      <c r="W606" s="412">
        <v>51.07</v>
      </c>
      <c r="X606" s="412">
        <v>67.78</v>
      </c>
      <c r="Y606" s="412">
        <v>76.28</v>
      </c>
      <c r="Z606" s="413">
        <v>17.8</v>
      </c>
      <c r="AA606" s="413">
        <v>56.07</v>
      </c>
      <c r="AB606" s="413">
        <v>65.682000000000002</v>
      </c>
      <c r="AC606" s="411">
        <v>315</v>
      </c>
      <c r="AD606" s="411">
        <v>369</v>
      </c>
    </row>
    <row r="607" spans="1:30" ht="13.5" customHeight="1" outlineLevel="1">
      <c r="A607" s="414" t="s">
        <v>1710</v>
      </c>
      <c r="B607" s="31" t="s">
        <v>1699</v>
      </c>
      <c r="C607" s="31">
        <v>10</v>
      </c>
      <c r="D607" s="31">
        <v>4</v>
      </c>
      <c r="E607" s="31" t="s">
        <v>1708</v>
      </c>
      <c r="F607" s="53">
        <v>7.5</v>
      </c>
      <c r="G607" s="411">
        <v>1469</v>
      </c>
      <c r="H607" s="413">
        <v>17.059999999999999</v>
      </c>
      <c r="I607" s="413">
        <v>8.5299999999999994</v>
      </c>
      <c r="J607" s="413">
        <v>17.32</v>
      </c>
      <c r="K607" s="413">
        <v>8.66</v>
      </c>
      <c r="L607" s="413">
        <v>23.7</v>
      </c>
      <c r="M607" s="413">
        <v>11.85</v>
      </c>
      <c r="N607" s="413">
        <v>26.44</v>
      </c>
      <c r="O607" s="413">
        <v>13.22</v>
      </c>
      <c r="P607" s="413">
        <v>172</v>
      </c>
      <c r="Q607" s="413">
        <v>86</v>
      </c>
      <c r="R607" s="53" t="s">
        <v>210</v>
      </c>
      <c r="S607" s="53" t="s">
        <v>989</v>
      </c>
      <c r="T607" s="412">
        <v>88.72913629335099</v>
      </c>
      <c r="U607" s="412">
        <v>89.016125469405779</v>
      </c>
      <c r="V607" s="412">
        <v>89.6</v>
      </c>
      <c r="W607" s="412">
        <v>50.1</v>
      </c>
      <c r="X607" s="412">
        <v>54.7</v>
      </c>
      <c r="Y607" s="412">
        <v>65</v>
      </c>
      <c r="Z607" s="413">
        <v>26.82</v>
      </c>
      <c r="AA607" s="413">
        <v>68.659199999999998</v>
      </c>
      <c r="AB607" s="413">
        <v>146.16899999999998</v>
      </c>
      <c r="AC607" s="411">
        <v>256</v>
      </c>
      <c r="AD607" s="411">
        <v>545</v>
      </c>
    </row>
    <row r="608" spans="1:30" ht="13.5" customHeight="1" outlineLevel="1">
      <c r="A608" s="414" t="s">
        <v>1711</v>
      </c>
      <c r="B608" s="31" t="s">
        <v>1699</v>
      </c>
      <c r="C608" s="31">
        <v>3</v>
      </c>
      <c r="D608" s="31">
        <v>6</v>
      </c>
      <c r="E608" s="31" t="s">
        <v>1706</v>
      </c>
      <c r="F608" s="53">
        <v>2</v>
      </c>
      <c r="G608" s="411">
        <v>984</v>
      </c>
      <c r="H608" s="413">
        <v>5.54</v>
      </c>
      <c r="I608" s="413">
        <v>2.77</v>
      </c>
      <c r="J608" s="413">
        <v>6.14</v>
      </c>
      <c r="K608" s="413">
        <v>3.07</v>
      </c>
      <c r="L608" s="413">
        <v>6.74</v>
      </c>
      <c r="M608" s="413">
        <v>3.37</v>
      </c>
      <c r="N608" s="413">
        <v>7.54</v>
      </c>
      <c r="O608" s="413">
        <v>3.77</v>
      </c>
      <c r="P608" s="413">
        <v>65.599999999999994</v>
      </c>
      <c r="Q608" s="413">
        <v>32.799999999999997</v>
      </c>
      <c r="R608" s="53" t="s">
        <v>2205</v>
      </c>
      <c r="S608" s="53" t="s">
        <v>194</v>
      </c>
      <c r="T608" s="412">
        <v>78.599999999999994</v>
      </c>
      <c r="U608" s="412">
        <v>81.400000000000006</v>
      </c>
      <c r="V608" s="412">
        <v>82.5</v>
      </c>
      <c r="W608" s="412">
        <v>39.700000000000003</v>
      </c>
      <c r="X608" s="412">
        <v>52.3</v>
      </c>
      <c r="Y608" s="412">
        <v>61.7</v>
      </c>
      <c r="Z608" s="413">
        <v>10.7</v>
      </c>
      <c r="AA608" s="413">
        <v>42</v>
      </c>
      <c r="AB608" s="413">
        <v>77.400000000000006</v>
      </c>
      <c r="AC608" s="411">
        <v>393</v>
      </c>
      <c r="AD608" s="411">
        <v>724</v>
      </c>
    </row>
    <row r="609" spans="1:30" ht="13.5" customHeight="1" outlineLevel="1">
      <c r="A609" s="414" t="s">
        <v>1712</v>
      </c>
      <c r="B609" s="31" t="s">
        <v>1699</v>
      </c>
      <c r="C609" s="31">
        <v>5</v>
      </c>
      <c r="D609" s="31">
        <v>6</v>
      </c>
      <c r="E609" s="31" t="s">
        <v>1708</v>
      </c>
      <c r="F609" s="53">
        <v>3</v>
      </c>
      <c r="G609" s="411">
        <v>980</v>
      </c>
      <c r="H609" s="413">
        <v>7.74</v>
      </c>
      <c r="I609" s="413">
        <v>3.87</v>
      </c>
      <c r="J609" s="413">
        <v>8.6</v>
      </c>
      <c r="K609" s="413">
        <v>4.3</v>
      </c>
      <c r="L609" s="413">
        <v>9.64</v>
      </c>
      <c r="M609" s="413">
        <v>4.82</v>
      </c>
      <c r="N609" s="413">
        <v>10.86</v>
      </c>
      <c r="O609" s="413">
        <v>5.43</v>
      </c>
      <c r="P609" s="413">
        <v>90.8</v>
      </c>
      <c r="Q609" s="413">
        <v>45.4</v>
      </c>
      <c r="R609" s="53" t="s">
        <v>202</v>
      </c>
      <c r="S609" s="53" t="s">
        <v>194</v>
      </c>
      <c r="T609" s="412">
        <v>80.599999999999994</v>
      </c>
      <c r="U609" s="412">
        <v>83.4</v>
      </c>
      <c r="V609" s="412">
        <v>84.4</v>
      </c>
      <c r="W609" s="412">
        <v>42.7</v>
      </c>
      <c r="X609" s="412">
        <v>55.6</v>
      </c>
      <c r="Y609" s="412">
        <v>65</v>
      </c>
      <c r="Z609" s="413">
        <v>16.100000000000001</v>
      </c>
      <c r="AA609" s="413">
        <v>61</v>
      </c>
      <c r="AB609" s="413">
        <v>118.9</v>
      </c>
      <c r="AC609" s="411">
        <v>378</v>
      </c>
      <c r="AD609" s="411">
        <v>737</v>
      </c>
    </row>
    <row r="610" spans="1:30" ht="13.5" customHeight="1" outlineLevel="1">
      <c r="A610" s="414" t="s">
        <v>1713</v>
      </c>
      <c r="B610" s="31" t="s">
        <v>1699</v>
      </c>
      <c r="C610" s="31">
        <v>15</v>
      </c>
      <c r="D610" s="31">
        <v>2</v>
      </c>
      <c r="E610" s="31" t="s">
        <v>1714</v>
      </c>
      <c r="F610" s="53">
        <v>10</v>
      </c>
      <c r="G610" s="411">
        <v>2963</v>
      </c>
      <c r="H610" s="413">
        <v>10</v>
      </c>
      <c r="I610" s="413">
        <v>5</v>
      </c>
      <c r="J610" s="413">
        <v>15.6</v>
      </c>
      <c r="K610" s="413">
        <v>7.8</v>
      </c>
      <c r="L610" s="413">
        <v>20.399999999999999</v>
      </c>
      <c r="M610" s="413">
        <v>10.199999999999999</v>
      </c>
      <c r="N610" s="413">
        <v>25.4</v>
      </c>
      <c r="O610" s="413">
        <v>12.7</v>
      </c>
      <c r="P610" s="413">
        <v>251.54</v>
      </c>
      <c r="Q610" s="413">
        <v>125.77</v>
      </c>
      <c r="R610" s="53" t="s">
        <v>193</v>
      </c>
      <c r="S610" s="53" t="s">
        <v>989</v>
      </c>
      <c r="T610" s="412">
        <v>87</v>
      </c>
      <c r="U610" s="412">
        <v>89.2</v>
      </c>
      <c r="V610" s="412">
        <v>90.1</v>
      </c>
      <c r="W610" s="412">
        <v>74.3</v>
      </c>
      <c r="X610" s="412">
        <v>83.8</v>
      </c>
      <c r="Y610" s="412">
        <v>88.3</v>
      </c>
      <c r="Z610" s="413">
        <v>17.7</v>
      </c>
      <c r="AA610" s="413">
        <v>88.91</v>
      </c>
      <c r="AB610" s="413">
        <v>128.19</v>
      </c>
      <c r="AC610" s="411">
        <v>502</v>
      </c>
      <c r="AD610" s="411">
        <v>724</v>
      </c>
    </row>
    <row r="611" spans="1:30" ht="13.5" customHeight="1" outlineLevel="1">
      <c r="A611" s="414" t="s">
        <v>1715</v>
      </c>
      <c r="B611" s="31" t="s">
        <v>1699</v>
      </c>
      <c r="C611" s="31">
        <v>20</v>
      </c>
      <c r="D611" s="31">
        <v>2</v>
      </c>
      <c r="E611" s="31" t="s">
        <v>1716</v>
      </c>
      <c r="F611" s="53">
        <v>15</v>
      </c>
      <c r="G611" s="411">
        <v>2941</v>
      </c>
      <c r="H611" s="413">
        <v>10.4</v>
      </c>
      <c r="I611" s="413">
        <v>5.2</v>
      </c>
      <c r="J611" s="413">
        <v>20.2</v>
      </c>
      <c r="K611" s="413">
        <v>10.1</v>
      </c>
      <c r="L611" s="413">
        <v>28</v>
      </c>
      <c r="M611" s="413">
        <v>14</v>
      </c>
      <c r="N611" s="413">
        <v>36.4</v>
      </c>
      <c r="O611" s="413">
        <v>18.2</v>
      </c>
      <c r="P611" s="413">
        <v>280</v>
      </c>
      <c r="Q611" s="413">
        <v>140</v>
      </c>
      <c r="R611" s="53" t="s">
        <v>222</v>
      </c>
      <c r="S611" s="53" t="s">
        <v>989</v>
      </c>
      <c r="T611" s="412">
        <v>91.4</v>
      </c>
      <c r="U611" s="412">
        <v>91.7</v>
      </c>
      <c r="V611" s="412">
        <v>91.2</v>
      </c>
      <c r="W611" s="412">
        <v>82.6</v>
      </c>
      <c r="X611" s="412">
        <v>89.1</v>
      </c>
      <c r="Y611" s="412">
        <v>91.7</v>
      </c>
      <c r="Z611" s="413">
        <v>26.77</v>
      </c>
      <c r="AA611" s="413">
        <v>65.81</v>
      </c>
      <c r="AB611" s="413">
        <v>95.35</v>
      </c>
      <c r="AC611" s="411">
        <v>246</v>
      </c>
      <c r="AD611" s="411">
        <v>356</v>
      </c>
    </row>
    <row r="612" spans="1:30" ht="13.5" customHeight="1" outlineLevel="1">
      <c r="A612" s="414" t="s">
        <v>1717</v>
      </c>
      <c r="B612" s="31" t="s">
        <v>1699</v>
      </c>
      <c r="C612" s="31">
        <v>15</v>
      </c>
      <c r="D612" s="31">
        <v>4</v>
      </c>
      <c r="E612" s="31" t="s">
        <v>1714</v>
      </c>
      <c r="F612" s="53">
        <v>10</v>
      </c>
      <c r="G612" s="411">
        <v>1480.61</v>
      </c>
      <c r="H612" s="413">
        <v>24.06</v>
      </c>
      <c r="I612" s="413">
        <v>12.03</v>
      </c>
      <c r="J612" s="413">
        <v>26.819611362866073</v>
      </c>
      <c r="K612" s="413">
        <v>13.409805681433037</v>
      </c>
      <c r="L612" s="413">
        <v>29.868560059249589</v>
      </c>
      <c r="M612" s="413">
        <v>14.934280029624794</v>
      </c>
      <c r="N612" s="413">
        <v>33.804889346371588</v>
      </c>
      <c r="O612" s="413">
        <v>16.902444673185794</v>
      </c>
      <c r="P612" s="413">
        <v>240</v>
      </c>
      <c r="Q612" s="413">
        <v>120</v>
      </c>
      <c r="R612" s="53" t="s">
        <v>210</v>
      </c>
      <c r="S612" s="53" t="s">
        <v>989</v>
      </c>
      <c r="T612" s="412">
        <v>87.35</v>
      </c>
      <c r="U612" s="412">
        <v>89.61</v>
      </c>
      <c r="V612" s="412">
        <v>90.4</v>
      </c>
      <c r="W612" s="412">
        <v>43.47</v>
      </c>
      <c r="X612" s="412">
        <v>57.08</v>
      </c>
      <c r="Y612" s="412">
        <v>66.670735524256656</v>
      </c>
      <c r="Z612" s="413">
        <v>35.491483440000003</v>
      </c>
      <c r="AA612" s="413">
        <v>102.925301976</v>
      </c>
      <c r="AB612" s="413">
        <v>145.51508210399999</v>
      </c>
      <c r="AC612" s="411">
        <v>290</v>
      </c>
      <c r="AD612" s="411">
        <v>410</v>
      </c>
    </row>
    <row r="613" spans="1:30" ht="13.5" customHeight="1" outlineLevel="1">
      <c r="A613" s="414" t="s">
        <v>1718</v>
      </c>
      <c r="B613" s="31" t="s">
        <v>1699</v>
      </c>
      <c r="C613" s="31">
        <v>20</v>
      </c>
      <c r="D613" s="31">
        <v>4</v>
      </c>
      <c r="E613" s="31" t="s">
        <v>1716</v>
      </c>
      <c r="F613" s="53">
        <v>15</v>
      </c>
      <c r="G613" s="411">
        <v>1477</v>
      </c>
      <c r="H613" s="413">
        <v>30.2</v>
      </c>
      <c r="I613" s="413">
        <v>15.1</v>
      </c>
      <c r="J613" s="413">
        <v>34.799999999999997</v>
      </c>
      <c r="K613" s="413">
        <v>17.399999999999999</v>
      </c>
      <c r="L613" s="413">
        <v>39.799999999999997</v>
      </c>
      <c r="M613" s="413">
        <v>19.899999999999999</v>
      </c>
      <c r="N613" s="413">
        <v>46.2</v>
      </c>
      <c r="O613" s="413">
        <v>23.1</v>
      </c>
      <c r="P613" s="413">
        <v>352.8</v>
      </c>
      <c r="Q613" s="413">
        <v>176.4</v>
      </c>
      <c r="R613" s="53" t="s">
        <v>210</v>
      </c>
      <c r="S613" s="53" t="s">
        <v>989</v>
      </c>
      <c r="T613" s="412">
        <v>89.81837837837837</v>
      </c>
      <c r="U613" s="412">
        <v>91.302162162162162</v>
      </c>
      <c r="V613" s="412">
        <v>91.5</v>
      </c>
      <c r="W613" s="412">
        <v>49.3</v>
      </c>
      <c r="X613" s="412">
        <v>63.6</v>
      </c>
      <c r="Y613" s="412">
        <v>72.900000000000006</v>
      </c>
      <c r="Z613" s="413">
        <v>53.399488800000007</v>
      </c>
      <c r="AA613" s="413">
        <v>175.39224360000003</v>
      </c>
      <c r="AB613" s="413">
        <v>202.16574420000003</v>
      </c>
      <c r="AC613" s="411">
        <v>328.45303867403317</v>
      </c>
      <c r="AD613" s="411">
        <v>378.59116022099448</v>
      </c>
    </row>
    <row r="614" spans="1:30" ht="13.5" customHeight="1" outlineLevel="1">
      <c r="A614" s="414" t="s">
        <v>1719</v>
      </c>
      <c r="B614" s="31" t="s">
        <v>1699</v>
      </c>
      <c r="C614" s="31">
        <v>7.5</v>
      </c>
      <c r="D614" s="31">
        <v>6</v>
      </c>
      <c r="E614" s="31" t="s">
        <v>1714</v>
      </c>
      <c r="F614" s="53">
        <v>5</v>
      </c>
      <c r="G614" s="411">
        <v>985</v>
      </c>
      <c r="H614" s="413">
        <v>12.8</v>
      </c>
      <c r="I614" s="413">
        <v>6.4</v>
      </c>
      <c r="J614" s="413">
        <v>14.1</v>
      </c>
      <c r="K614" s="413">
        <v>7.05</v>
      </c>
      <c r="L614" s="413">
        <v>15.7</v>
      </c>
      <c r="M614" s="413">
        <v>7.85</v>
      </c>
      <c r="N614" s="413">
        <v>17.84</v>
      </c>
      <c r="O614" s="413">
        <v>8.92</v>
      </c>
      <c r="P614" s="413">
        <v>135.74</v>
      </c>
      <c r="Q614" s="413">
        <v>67.87</v>
      </c>
      <c r="R614" s="53" t="s">
        <v>210</v>
      </c>
      <c r="S614" s="53" t="s">
        <v>194</v>
      </c>
      <c r="T614" s="412">
        <v>83.877927336397462</v>
      </c>
      <c r="U614" s="412">
        <v>85.922576056029769</v>
      </c>
      <c r="V614" s="412">
        <v>86.5</v>
      </c>
      <c r="W614" s="412">
        <v>41.39</v>
      </c>
      <c r="X614" s="412">
        <v>54.41</v>
      </c>
      <c r="Y614" s="412">
        <v>63.48</v>
      </c>
      <c r="Z614" s="413">
        <v>26.662866300000001</v>
      </c>
      <c r="AA614" s="413">
        <v>76.292325744831004</v>
      </c>
      <c r="AB614" s="413">
        <v>116.68203550206</v>
      </c>
      <c r="AC614" s="411">
        <v>286.137</v>
      </c>
      <c r="AD614" s="411">
        <v>437.62</v>
      </c>
    </row>
    <row r="615" spans="1:30" ht="13.5" customHeight="1" outlineLevel="1">
      <c r="A615" s="414" t="s">
        <v>1720</v>
      </c>
      <c r="B615" s="31" t="s">
        <v>1699</v>
      </c>
      <c r="C615" s="31">
        <v>10</v>
      </c>
      <c r="D615" s="31">
        <v>6</v>
      </c>
      <c r="E615" s="31" t="s">
        <v>1716</v>
      </c>
      <c r="F615" s="53">
        <v>7.5</v>
      </c>
      <c r="G615" s="411">
        <v>983</v>
      </c>
      <c r="H615" s="413">
        <v>16.14</v>
      </c>
      <c r="I615" s="413">
        <v>8.07</v>
      </c>
      <c r="J615" s="413">
        <v>19.64</v>
      </c>
      <c r="K615" s="413">
        <v>9.82</v>
      </c>
      <c r="L615" s="413">
        <v>22.26</v>
      </c>
      <c r="M615" s="413">
        <v>11.13</v>
      </c>
      <c r="N615" s="413">
        <v>25.64</v>
      </c>
      <c r="O615" s="413">
        <v>12.82</v>
      </c>
      <c r="P615" s="413">
        <v>179.2</v>
      </c>
      <c r="Q615" s="413">
        <v>89.6</v>
      </c>
      <c r="R615" s="53" t="s">
        <v>213</v>
      </c>
      <c r="S615" s="53" t="s">
        <v>194</v>
      </c>
      <c r="T615" s="412">
        <v>86.197555335315499</v>
      </c>
      <c r="U615" s="412">
        <v>87.815879308446213</v>
      </c>
      <c r="V615" s="412">
        <v>88</v>
      </c>
      <c r="W615" s="412">
        <v>44.43</v>
      </c>
      <c r="X615" s="412">
        <v>57.66</v>
      </c>
      <c r="Y615" s="412">
        <v>66.650000000000006</v>
      </c>
      <c r="Z615" s="413">
        <v>40.064367840000003</v>
      </c>
      <c r="AA615" s="413">
        <v>107.25231270768001</v>
      </c>
      <c r="AB615" s="413">
        <v>157.58918446185601</v>
      </c>
      <c r="AC615" s="411">
        <v>267.7</v>
      </c>
      <c r="AD615" s="411">
        <v>393.34</v>
      </c>
    </row>
    <row r="616" spans="1:30" ht="13.5" customHeight="1" outlineLevel="1">
      <c r="A616" s="414" t="s">
        <v>1729</v>
      </c>
      <c r="B616" s="31" t="s">
        <v>1699</v>
      </c>
      <c r="C616" s="31">
        <v>25</v>
      </c>
      <c r="D616" s="31">
        <v>2</v>
      </c>
      <c r="E616" s="31" t="s">
        <v>1730</v>
      </c>
      <c r="F616" s="53">
        <v>20</v>
      </c>
      <c r="G616" s="411">
        <v>2954</v>
      </c>
      <c r="H616" s="413">
        <v>27</v>
      </c>
      <c r="I616" s="413">
        <v>13.5</v>
      </c>
      <c r="J616" s="413">
        <v>36.340000000000003</v>
      </c>
      <c r="K616" s="413">
        <v>18.170000000000002</v>
      </c>
      <c r="L616" s="413">
        <v>42.92</v>
      </c>
      <c r="M616" s="413">
        <v>21.46</v>
      </c>
      <c r="N616" s="413">
        <v>53.8</v>
      </c>
      <c r="O616" s="413">
        <v>26.9</v>
      </c>
      <c r="P616" s="413">
        <v>386.48</v>
      </c>
      <c r="Q616" s="413">
        <v>193.24</v>
      </c>
      <c r="R616" s="53" t="s">
        <v>222</v>
      </c>
      <c r="S616" s="53" t="s">
        <v>989</v>
      </c>
      <c r="T616" s="412">
        <v>90.256243865197945</v>
      </c>
      <c r="U616" s="412">
        <v>92.050343548914839</v>
      </c>
      <c r="V616" s="412">
        <v>91.9</v>
      </c>
      <c r="W616" s="412">
        <v>63.4</v>
      </c>
      <c r="X616" s="412">
        <v>80.099999999999994</v>
      </c>
      <c r="Y616" s="412">
        <v>84.14</v>
      </c>
      <c r="Z616" s="413">
        <v>35.572615259999999</v>
      </c>
      <c r="AA616" s="413">
        <v>59.447497200000001</v>
      </c>
      <c r="AB616" s="413">
        <v>117.93616380000002</v>
      </c>
      <c r="AC616" s="411">
        <v>167.11590296495956</v>
      </c>
      <c r="AD616" s="411">
        <v>331.53638814016176</v>
      </c>
    </row>
    <row r="617" spans="1:30" ht="13.5" customHeight="1" outlineLevel="1">
      <c r="A617" s="414" t="s">
        <v>1731</v>
      </c>
      <c r="B617" s="31" t="s">
        <v>1699</v>
      </c>
      <c r="C617" s="31">
        <v>30</v>
      </c>
      <c r="D617" s="31">
        <v>2</v>
      </c>
      <c r="E617" s="31" t="s">
        <v>1732</v>
      </c>
      <c r="F617" s="53">
        <v>25</v>
      </c>
      <c r="G617" s="411">
        <v>2953</v>
      </c>
      <c r="H617" s="413">
        <v>30.36</v>
      </c>
      <c r="I617" s="413">
        <v>15.18</v>
      </c>
      <c r="J617" s="413">
        <v>42.16</v>
      </c>
      <c r="K617" s="413">
        <v>21.08</v>
      </c>
      <c r="L617" s="413">
        <v>51.52</v>
      </c>
      <c r="M617" s="413">
        <v>25.76</v>
      </c>
      <c r="N617" s="413">
        <v>65.22</v>
      </c>
      <c r="O617" s="413">
        <v>32.61</v>
      </c>
      <c r="P617" s="413">
        <v>486.4</v>
      </c>
      <c r="Q617" s="413">
        <v>243.2</v>
      </c>
      <c r="R617" s="53" t="s">
        <v>222</v>
      </c>
      <c r="S617" s="53" t="s">
        <v>989</v>
      </c>
      <c r="T617" s="412">
        <v>92.052183265218332</v>
      </c>
      <c r="U617" s="412">
        <v>92.886943428694352</v>
      </c>
      <c r="V617" s="412">
        <v>92.4</v>
      </c>
      <c r="W617" s="412">
        <v>66.400000000000006</v>
      </c>
      <c r="X617" s="412">
        <v>80.8</v>
      </c>
      <c r="Y617" s="412">
        <v>85.6</v>
      </c>
      <c r="Z617" s="413">
        <v>44.474988600000003</v>
      </c>
      <c r="AA617" s="413">
        <v>82.27504110000001</v>
      </c>
      <c r="AB617" s="413">
        <v>141.78891888000001</v>
      </c>
      <c r="AC617" s="411">
        <v>184.99170812603651</v>
      </c>
      <c r="AD617" s="411">
        <v>318.80597014925377</v>
      </c>
    </row>
    <row r="618" spans="1:30" ht="13.5" customHeight="1" outlineLevel="1">
      <c r="A618" s="414" t="s">
        <v>1733</v>
      </c>
      <c r="B618" s="31" t="s">
        <v>1699</v>
      </c>
      <c r="C618" s="31">
        <v>25</v>
      </c>
      <c r="D618" s="31">
        <v>4</v>
      </c>
      <c r="E618" s="31" t="s">
        <v>1730</v>
      </c>
      <c r="F618" s="53">
        <v>20</v>
      </c>
      <c r="G618" s="411">
        <v>1481.41</v>
      </c>
      <c r="H618" s="413">
        <v>26.3</v>
      </c>
      <c r="I618" s="413">
        <v>13.15</v>
      </c>
      <c r="J618" s="413">
        <v>35.59094720594063</v>
      </c>
      <c r="K618" s="413">
        <v>17.795473602970315</v>
      </c>
      <c r="L618" s="413">
        <v>42.620587805844679</v>
      </c>
      <c r="M618" s="413">
        <v>21.310293902922339</v>
      </c>
      <c r="N618" s="413">
        <v>54.995999249076988</v>
      </c>
      <c r="O618" s="413">
        <v>27.497999624538494</v>
      </c>
      <c r="P618" s="413">
        <v>405.4</v>
      </c>
      <c r="Q618" s="413">
        <v>202.7</v>
      </c>
      <c r="R618" s="53" t="s">
        <v>213</v>
      </c>
      <c r="S618" s="53" t="s">
        <v>989</v>
      </c>
      <c r="T618" s="412">
        <v>91.518000000000001</v>
      </c>
      <c r="U618" s="412">
        <v>92.49</v>
      </c>
      <c r="V618" s="412">
        <v>92.1</v>
      </c>
      <c r="W618" s="412">
        <v>62.5</v>
      </c>
      <c r="X618" s="412">
        <v>78.400000000000006</v>
      </c>
      <c r="Y618" s="412">
        <v>80.360444655807868</v>
      </c>
      <c r="Z618" s="413">
        <v>70.916586300000006</v>
      </c>
      <c r="AA618" s="413">
        <v>170.19980712</v>
      </c>
      <c r="AB618" s="413">
        <v>269.48302794</v>
      </c>
      <c r="AC618" s="411">
        <v>240</v>
      </c>
      <c r="AD618" s="411">
        <v>380</v>
      </c>
    </row>
    <row r="619" spans="1:30" ht="13.5" customHeight="1" outlineLevel="1">
      <c r="A619" s="414" t="s">
        <v>1734</v>
      </c>
      <c r="B619" s="31" t="s">
        <v>1699</v>
      </c>
      <c r="C619" s="31">
        <v>30</v>
      </c>
      <c r="D619" s="31">
        <v>4</v>
      </c>
      <c r="E619" s="31" t="s">
        <v>1732</v>
      </c>
      <c r="F619" s="53">
        <v>25</v>
      </c>
      <c r="G619" s="411">
        <v>1477.6578</v>
      </c>
      <c r="H619" s="413">
        <v>32.200000000000003</v>
      </c>
      <c r="I619" s="413">
        <v>16.100000000000001</v>
      </c>
      <c r="J619" s="413">
        <v>44.06</v>
      </c>
      <c r="K619" s="413">
        <v>22.03</v>
      </c>
      <c r="L619" s="413">
        <v>55.36</v>
      </c>
      <c r="M619" s="413">
        <v>27.68</v>
      </c>
      <c r="N619" s="413">
        <v>68.618200000000002</v>
      </c>
      <c r="O619" s="413">
        <v>34.309100000000001</v>
      </c>
      <c r="P619" s="413">
        <v>485.7</v>
      </c>
      <c r="Q619" s="413">
        <v>242.85</v>
      </c>
      <c r="R619" s="53" t="s">
        <v>222</v>
      </c>
      <c r="S619" s="53" t="s">
        <v>989</v>
      </c>
      <c r="T619" s="412">
        <v>92.62</v>
      </c>
      <c r="U619" s="412">
        <v>93.08</v>
      </c>
      <c r="V619" s="412">
        <v>92.6</v>
      </c>
      <c r="W619" s="412">
        <v>62.88</v>
      </c>
      <c r="X619" s="412">
        <v>74.73</v>
      </c>
      <c r="Y619" s="412">
        <v>80.819999999999993</v>
      </c>
      <c r="Z619" s="413">
        <v>88.79803942800001</v>
      </c>
      <c r="AA619" s="413">
        <v>198.41033929792323</v>
      </c>
      <c r="AB619" s="413">
        <v>310.32250838903167</v>
      </c>
      <c r="AC619" s="411">
        <v>223.44</v>
      </c>
      <c r="AD619" s="411">
        <v>349.47</v>
      </c>
    </row>
    <row r="620" spans="1:30" ht="13.5" customHeight="1" outlineLevel="1">
      <c r="A620" s="414" t="s">
        <v>1735</v>
      </c>
      <c r="B620" s="31" t="s">
        <v>1699</v>
      </c>
      <c r="C620" s="31">
        <v>15</v>
      </c>
      <c r="D620" s="31">
        <v>6</v>
      </c>
      <c r="E620" s="31" t="s">
        <v>1730</v>
      </c>
      <c r="F620" s="53">
        <v>10</v>
      </c>
      <c r="G620" s="411">
        <v>989</v>
      </c>
      <c r="H620" s="413">
        <v>29.6</v>
      </c>
      <c r="I620" s="413">
        <v>14.8</v>
      </c>
      <c r="J620" s="413">
        <v>31.8</v>
      </c>
      <c r="K620" s="413">
        <v>15.9</v>
      </c>
      <c r="L620" s="413">
        <v>34.799999999999997</v>
      </c>
      <c r="M620" s="413">
        <v>17.399999999999999</v>
      </c>
      <c r="N620" s="413">
        <v>38.04</v>
      </c>
      <c r="O620" s="413">
        <v>19.02</v>
      </c>
      <c r="P620" s="413">
        <v>254</v>
      </c>
      <c r="Q620" s="413">
        <v>127</v>
      </c>
      <c r="R620" s="53" t="s">
        <v>193</v>
      </c>
      <c r="S620" s="53" t="s">
        <v>989</v>
      </c>
      <c r="T620" s="412">
        <v>85.594426229508201</v>
      </c>
      <c r="U620" s="412">
        <v>88.077540983606553</v>
      </c>
      <c r="V620" s="412">
        <v>89.1</v>
      </c>
      <c r="W620" s="412">
        <v>37.1</v>
      </c>
      <c r="X620" s="412">
        <v>49.4</v>
      </c>
      <c r="Y620" s="412">
        <v>59.6</v>
      </c>
      <c r="Z620" s="413">
        <v>72</v>
      </c>
      <c r="AA620" s="413">
        <v>177.84</v>
      </c>
      <c r="AB620" s="413">
        <v>270.72000000000003</v>
      </c>
      <c r="AC620" s="411">
        <v>247</v>
      </c>
      <c r="AD620" s="411">
        <v>376</v>
      </c>
    </row>
    <row r="621" spans="1:30" ht="13.5" customHeight="1" outlineLevel="1">
      <c r="A621" s="414" t="s">
        <v>1736</v>
      </c>
      <c r="B621" s="31" t="s">
        <v>1699</v>
      </c>
      <c r="C621" s="31">
        <v>20</v>
      </c>
      <c r="D621" s="31">
        <v>6</v>
      </c>
      <c r="E621" s="31" t="s">
        <v>1732</v>
      </c>
      <c r="F621" s="53">
        <v>15</v>
      </c>
      <c r="G621" s="411">
        <v>986</v>
      </c>
      <c r="H621" s="413">
        <v>27.4</v>
      </c>
      <c r="I621" s="413">
        <v>13.7</v>
      </c>
      <c r="J621" s="413">
        <v>33.799999999999997</v>
      </c>
      <c r="K621" s="413">
        <v>16.899999999999999</v>
      </c>
      <c r="L621" s="413">
        <v>40.1</v>
      </c>
      <c r="M621" s="413">
        <v>20.05</v>
      </c>
      <c r="N621" s="413">
        <v>47.8</v>
      </c>
      <c r="O621" s="413">
        <v>23.9</v>
      </c>
      <c r="P621" s="413">
        <v>340</v>
      </c>
      <c r="Q621" s="413">
        <v>170</v>
      </c>
      <c r="R621" s="53" t="s">
        <v>210</v>
      </c>
      <c r="S621" s="53" t="s">
        <v>989</v>
      </c>
      <c r="T621" s="412">
        <v>89.07235649546827</v>
      </c>
      <c r="U621" s="412">
        <v>90.2512839879154</v>
      </c>
      <c r="V621" s="412">
        <v>90.3</v>
      </c>
      <c r="W621" s="412">
        <v>50.4</v>
      </c>
      <c r="X621" s="412">
        <v>62.8</v>
      </c>
      <c r="Y621" s="412">
        <v>70.400000000000006</v>
      </c>
      <c r="Z621" s="413">
        <v>108.3</v>
      </c>
      <c r="AA621" s="413">
        <v>271.83299999999997</v>
      </c>
      <c r="AB621" s="413">
        <v>347.64299999999997</v>
      </c>
      <c r="AC621" s="411">
        <v>251</v>
      </c>
      <c r="AD621" s="411">
        <v>321</v>
      </c>
    </row>
    <row r="622" spans="1:30" ht="13.5" customHeight="1" outlineLevel="1">
      <c r="A622" s="414" t="s">
        <v>1721</v>
      </c>
      <c r="B622" s="31" t="s">
        <v>1699</v>
      </c>
      <c r="C622" s="31">
        <v>25</v>
      </c>
      <c r="D622" s="31">
        <v>2</v>
      </c>
      <c r="E622" s="31" t="s">
        <v>1722</v>
      </c>
      <c r="F622" s="53">
        <v>20</v>
      </c>
      <c r="G622" s="411">
        <v>2954</v>
      </c>
      <c r="H622" s="413">
        <v>27</v>
      </c>
      <c r="I622" s="413">
        <v>13.5</v>
      </c>
      <c r="J622" s="413">
        <v>36.340000000000003</v>
      </c>
      <c r="K622" s="413">
        <v>18.170000000000002</v>
      </c>
      <c r="L622" s="413">
        <v>42.92</v>
      </c>
      <c r="M622" s="413">
        <v>21.46</v>
      </c>
      <c r="N622" s="413">
        <v>53.8</v>
      </c>
      <c r="O622" s="413">
        <v>26.9</v>
      </c>
      <c r="P622" s="413">
        <v>386.48</v>
      </c>
      <c r="Q622" s="413">
        <v>193.24</v>
      </c>
      <c r="R622" s="53" t="s">
        <v>222</v>
      </c>
      <c r="S622" s="53" t="s">
        <v>989</v>
      </c>
      <c r="T622" s="412">
        <v>90.256243865197945</v>
      </c>
      <c r="U622" s="412">
        <v>92.050343548914839</v>
      </c>
      <c r="V622" s="412">
        <v>91.9</v>
      </c>
      <c r="W622" s="412">
        <v>63.4</v>
      </c>
      <c r="X622" s="412">
        <v>80.099999999999994</v>
      </c>
      <c r="Y622" s="412">
        <v>84.14</v>
      </c>
      <c r="Z622" s="413">
        <v>35.572615259999999</v>
      </c>
      <c r="AA622" s="413">
        <v>59.447497200000001</v>
      </c>
      <c r="AB622" s="413">
        <v>117.93616380000002</v>
      </c>
      <c r="AC622" s="411">
        <v>167.11590296495956</v>
      </c>
      <c r="AD622" s="411">
        <v>331.53638814016176</v>
      </c>
    </row>
    <row r="623" spans="1:30" ht="13.5" customHeight="1" outlineLevel="1">
      <c r="A623" s="414" t="s">
        <v>1723</v>
      </c>
      <c r="B623" s="31" t="s">
        <v>1699</v>
      </c>
      <c r="C623" s="31">
        <v>30</v>
      </c>
      <c r="D623" s="31">
        <v>2</v>
      </c>
      <c r="E623" s="31" t="s">
        <v>1724</v>
      </c>
      <c r="F623" s="53">
        <v>25</v>
      </c>
      <c r="G623" s="411">
        <v>2953</v>
      </c>
      <c r="H623" s="413">
        <v>30.36</v>
      </c>
      <c r="I623" s="413">
        <v>15.18</v>
      </c>
      <c r="J623" s="413">
        <v>42.16</v>
      </c>
      <c r="K623" s="413">
        <v>21.08</v>
      </c>
      <c r="L623" s="413">
        <v>51.52</v>
      </c>
      <c r="M623" s="413">
        <v>25.76</v>
      </c>
      <c r="N623" s="413">
        <v>65.22</v>
      </c>
      <c r="O623" s="413">
        <v>32.61</v>
      </c>
      <c r="P623" s="413">
        <v>486.4</v>
      </c>
      <c r="Q623" s="413">
        <v>243.2</v>
      </c>
      <c r="R623" s="53" t="s">
        <v>222</v>
      </c>
      <c r="S623" s="53" t="s">
        <v>989</v>
      </c>
      <c r="T623" s="412">
        <v>92.052183265218332</v>
      </c>
      <c r="U623" s="412">
        <v>92.886943428694352</v>
      </c>
      <c r="V623" s="412">
        <v>92.4</v>
      </c>
      <c r="W623" s="412">
        <v>66.400000000000006</v>
      </c>
      <c r="X623" s="412">
        <v>80.8</v>
      </c>
      <c r="Y623" s="412">
        <v>85.6</v>
      </c>
      <c r="Z623" s="413">
        <v>44.474988600000003</v>
      </c>
      <c r="AA623" s="413">
        <v>82.27504110000001</v>
      </c>
      <c r="AB623" s="413">
        <v>141.78891888000001</v>
      </c>
      <c r="AC623" s="411">
        <v>184.99170812603651</v>
      </c>
      <c r="AD623" s="411">
        <v>318.80597014925377</v>
      </c>
    </row>
    <row r="624" spans="1:30" ht="13.5" customHeight="1" outlineLevel="1">
      <c r="A624" s="414" t="s">
        <v>1725</v>
      </c>
      <c r="B624" s="31" t="s">
        <v>1699</v>
      </c>
      <c r="C624" s="31">
        <v>25</v>
      </c>
      <c r="D624" s="31">
        <v>4</v>
      </c>
      <c r="E624" s="31" t="s">
        <v>1722</v>
      </c>
      <c r="F624" s="53">
        <v>20</v>
      </c>
      <c r="G624" s="411">
        <v>1481.41</v>
      </c>
      <c r="H624" s="413">
        <v>26.3</v>
      </c>
      <c r="I624" s="413">
        <v>13.15</v>
      </c>
      <c r="J624" s="413">
        <v>35.59094720594063</v>
      </c>
      <c r="K624" s="413">
        <v>17.795473602970315</v>
      </c>
      <c r="L624" s="413">
        <v>42.620587805844679</v>
      </c>
      <c r="M624" s="413">
        <v>21.310293902922339</v>
      </c>
      <c r="N624" s="413">
        <v>54.995999249076988</v>
      </c>
      <c r="O624" s="413">
        <v>27.497999624538494</v>
      </c>
      <c r="P624" s="413">
        <v>405.4</v>
      </c>
      <c r="Q624" s="413">
        <v>202.7</v>
      </c>
      <c r="R624" s="53" t="s">
        <v>213</v>
      </c>
      <c r="S624" s="53" t="s">
        <v>989</v>
      </c>
      <c r="T624" s="412">
        <v>91.518000000000001</v>
      </c>
      <c r="U624" s="412">
        <v>92.49</v>
      </c>
      <c r="V624" s="412">
        <v>92.1</v>
      </c>
      <c r="W624" s="412">
        <v>62.5</v>
      </c>
      <c r="X624" s="412">
        <v>78.400000000000006</v>
      </c>
      <c r="Y624" s="412">
        <v>80.360444655807868</v>
      </c>
      <c r="Z624" s="413">
        <v>70.916586300000006</v>
      </c>
      <c r="AA624" s="413">
        <v>170.19980712</v>
      </c>
      <c r="AB624" s="413">
        <v>269.48302794</v>
      </c>
      <c r="AC624" s="411">
        <v>240</v>
      </c>
      <c r="AD624" s="411">
        <v>380</v>
      </c>
    </row>
    <row r="625" spans="1:30" ht="13.5" customHeight="1" outlineLevel="1">
      <c r="A625" s="414" t="s">
        <v>1726</v>
      </c>
      <c r="B625" s="31" t="s">
        <v>1699</v>
      </c>
      <c r="C625" s="31">
        <v>30</v>
      </c>
      <c r="D625" s="31">
        <v>4</v>
      </c>
      <c r="E625" s="31" t="s">
        <v>1724</v>
      </c>
      <c r="F625" s="53">
        <v>25</v>
      </c>
      <c r="G625" s="411">
        <v>1477.6578</v>
      </c>
      <c r="H625" s="413">
        <v>32.200000000000003</v>
      </c>
      <c r="I625" s="413">
        <v>16.100000000000001</v>
      </c>
      <c r="J625" s="413">
        <v>44.06</v>
      </c>
      <c r="K625" s="413">
        <v>22.03</v>
      </c>
      <c r="L625" s="413">
        <v>55.36</v>
      </c>
      <c r="M625" s="413">
        <v>27.68</v>
      </c>
      <c r="N625" s="413">
        <v>68.618200000000002</v>
      </c>
      <c r="O625" s="413">
        <v>34.309100000000001</v>
      </c>
      <c r="P625" s="413">
        <v>485.7</v>
      </c>
      <c r="Q625" s="413">
        <v>242.85</v>
      </c>
      <c r="R625" s="53" t="s">
        <v>222</v>
      </c>
      <c r="S625" s="53" t="s">
        <v>989</v>
      </c>
      <c r="T625" s="412">
        <v>92.62</v>
      </c>
      <c r="U625" s="412">
        <v>93.08</v>
      </c>
      <c r="V625" s="412">
        <v>92.6</v>
      </c>
      <c r="W625" s="412">
        <v>62.88</v>
      </c>
      <c r="X625" s="412">
        <v>74.73</v>
      </c>
      <c r="Y625" s="412">
        <v>80.819999999999993</v>
      </c>
      <c r="Z625" s="413">
        <v>88.79803942800001</v>
      </c>
      <c r="AA625" s="413">
        <v>198.41033929792323</v>
      </c>
      <c r="AB625" s="413">
        <v>310.32250838903167</v>
      </c>
      <c r="AC625" s="411">
        <v>223.44</v>
      </c>
      <c r="AD625" s="411">
        <v>349.47</v>
      </c>
    </row>
    <row r="626" spans="1:30" ht="13.5" customHeight="1" outlineLevel="1">
      <c r="A626" s="414" t="s">
        <v>1727</v>
      </c>
      <c r="B626" s="31" t="s">
        <v>1699</v>
      </c>
      <c r="C626" s="31">
        <v>15</v>
      </c>
      <c r="D626" s="31">
        <v>6</v>
      </c>
      <c r="E626" s="31" t="s">
        <v>1722</v>
      </c>
      <c r="F626" s="53">
        <v>10</v>
      </c>
      <c r="G626" s="411">
        <v>989</v>
      </c>
      <c r="H626" s="413">
        <v>29.6</v>
      </c>
      <c r="I626" s="413">
        <v>14.8</v>
      </c>
      <c r="J626" s="413">
        <v>31.8</v>
      </c>
      <c r="K626" s="413">
        <v>15.9</v>
      </c>
      <c r="L626" s="413">
        <v>34.799999999999997</v>
      </c>
      <c r="M626" s="413">
        <v>17.399999999999999</v>
      </c>
      <c r="N626" s="413">
        <v>38.04</v>
      </c>
      <c r="O626" s="413">
        <v>19.02</v>
      </c>
      <c r="P626" s="413">
        <v>254</v>
      </c>
      <c r="Q626" s="413">
        <v>127</v>
      </c>
      <c r="R626" s="53" t="s">
        <v>193</v>
      </c>
      <c r="S626" s="53" t="s">
        <v>989</v>
      </c>
      <c r="T626" s="412">
        <v>85.594426229508201</v>
      </c>
      <c r="U626" s="412">
        <v>88.077540983606553</v>
      </c>
      <c r="V626" s="412">
        <v>89.1</v>
      </c>
      <c r="W626" s="412">
        <v>37.1</v>
      </c>
      <c r="X626" s="412">
        <v>49.4</v>
      </c>
      <c r="Y626" s="412">
        <v>59.6</v>
      </c>
      <c r="Z626" s="413">
        <v>72</v>
      </c>
      <c r="AA626" s="413">
        <v>177.84</v>
      </c>
      <c r="AB626" s="413">
        <v>270.72000000000003</v>
      </c>
      <c r="AC626" s="411">
        <v>247</v>
      </c>
      <c r="AD626" s="411">
        <v>376</v>
      </c>
    </row>
    <row r="627" spans="1:30" ht="13.5" customHeight="1" outlineLevel="1">
      <c r="A627" s="414" t="s">
        <v>1728</v>
      </c>
      <c r="B627" s="31" t="s">
        <v>1699</v>
      </c>
      <c r="C627" s="31">
        <v>20</v>
      </c>
      <c r="D627" s="31">
        <v>6</v>
      </c>
      <c r="E627" s="31" t="s">
        <v>1724</v>
      </c>
      <c r="F627" s="53">
        <v>15</v>
      </c>
      <c r="G627" s="411">
        <v>986</v>
      </c>
      <c r="H627" s="413">
        <v>27.4</v>
      </c>
      <c r="I627" s="413">
        <v>13.7</v>
      </c>
      <c r="J627" s="413">
        <v>33.799999999999997</v>
      </c>
      <c r="K627" s="413">
        <v>16.899999999999999</v>
      </c>
      <c r="L627" s="413">
        <v>40.1</v>
      </c>
      <c r="M627" s="413">
        <v>20.05</v>
      </c>
      <c r="N627" s="413">
        <v>47.8</v>
      </c>
      <c r="O627" s="413">
        <v>23.9</v>
      </c>
      <c r="P627" s="413">
        <v>340</v>
      </c>
      <c r="Q627" s="413">
        <v>170</v>
      </c>
      <c r="R627" s="53" t="s">
        <v>210</v>
      </c>
      <c r="S627" s="53" t="s">
        <v>989</v>
      </c>
      <c r="T627" s="412">
        <v>89.07235649546827</v>
      </c>
      <c r="U627" s="412">
        <v>90.2512839879154</v>
      </c>
      <c r="V627" s="412">
        <v>90.3</v>
      </c>
      <c r="W627" s="412">
        <v>50.4</v>
      </c>
      <c r="X627" s="412">
        <v>62.8</v>
      </c>
      <c r="Y627" s="412">
        <v>70.400000000000006</v>
      </c>
      <c r="Z627" s="413">
        <v>108.3</v>
      </c>
      <c r="AA627" s="413">
        <v>271.83299999999997</v>
      </c>
      <c r="AB627" s="413">
        <v>347.64299999999997</v>
      </c>
      <c r="AC627" s="411">
        <v>251</v>
      </c>
      <c r="AD627" s="411">
        <v>321</v>
      </c>
    </row>
    <row r="628" spans="1:30" ht="13.5" customHeight="1" outlineLevel="1">
      <c r="A628" s="414" t="s">
        <v>1737</v>
      </c>
      <c r="B628" s="31" t="s">
        <v>1699</v>
      </c>
      <c r="C628" s="31">
        <v>40</v>
      </c>
      <c r="D628" s="31">
        <v>2</v>
      </c>
      <c r="E628" s="31" t="s">
        <v>1738</v>
      </c>
      <c r="F628" s="53">
        <v>30</v>
      </c>
      <c r="G628" s="411">
        <v>2979</v>
      </c>
      <c r="H628" s="413">
        <v>40</v>
      </c>
      <c r="I628" s="413">
        <v>20</v>
      </c>
      <c r="J628" s="413">
        <v>52.92</v>
      </c>
      <c r="K628" s="413">
        <v>26.46</v>
      </c>
      <c r="L628" s="413">
        <v>65.599999999999994</v>
      </c>
      <c r="M628" s="413">
        <v>32.799999999999997</v>
      </c>
      <c r="N628" s="413">
        <v>77.86</v>
      </c>
      <c r="O628" s="413">
        <v>38.93</v>
      </c>
      <c r="P628" s="413">
        <v>612</v>
      </c>
      <c r="Q628" s="413">
        <v>306</v>
      </c>
      <c r="R628" s="53" t="s">
        <v>213</v>
      </c>
      <c r="S628" s="53" t="s">
        <v>989</v>
      </c>
      <c r="T628" s="412">
        <v>92.310031678986263</v>
      </c>
      <c r="U628" s="412">
        <v>92.8</v>
      </c>
      <c r="V628" s="412">
        <v>92.8</v>
      </c>
      <c r="W628" s="412">
        <v>74.739999999999995</v>
      </c>
      <c r="X628" s="412">
        <v>83.46</v>
      </c>
      <c r="Y628" s="412">
        <v>87.01</v>
      </c>
      <c r="Z628" s="413">
        <v>53</v>
      </c>
      <c r="AA628" s="413">
        <v>116.6</v>
      </c>
      <c r="AB628" s="413">
        <v>201.4</v>
      </c>
      <c r="AC628" s="411">
        <v>220</v>
      </c>
      <c r="AD628" s="411">
        <v>380</v>
      </c>
    </row>
    <row r="629" spans="1:30" ht="13.5" customHeight="1" outlineLevel="1">
      <c r="A629" s="414" t="s">
        <v>1739</v>
      </c>
      <c r="B629" s="31" t="s">
        <v>1699</v>
      </c>
      <c r="C629" s="31">
        <v>50</v>
      </c>
      <c r="D629" s="31">
        <v>2</v>
      </c>
      <c r="E629" s="31" t="s">
        <v>1740</v>
      </c>
      <c r="F629" s="53">
        <v>40</v>
      </c>
      <c r="G629" s="411">
        <v>2970</v>
      </c>
      <c r="H629" s="413">
        <v>65.2</v>
      </c>
      <c r="I629" s="413">
        <v>32.6</v>
      </c>
      <c r="J629" s="413">
        <v>78.2</v>
      </c>
      <c r="K629" s="413">
        <v>39.1</v>
      </c>
      <c r="L629" s="413">
        <v>92.8</v>
      </c>
      <c r="M629" s="413">
        <v>46.4</v>
      </c>
      <c r="N629" s="413">
        <v>110.8</v>
      </c>
      <c r="O629" s="413">
        <v>55.4</v>
      </c>
      <c r="P629" s="413">
        <v>700</v>
      </c>
      <c r="Q629" s="413">
        <v>350</v>
      </c>
      <c r="R629" s="53" t="s">
        <v>222</v>
      </c>
      <c r="S629" s="53" t="s">
        <v>194</v>
      </c>
      <c r="T629" s="412">
        <v>93.628766684463415</v>
      </c>
      <c r="U629" s="412">
        <v>93.92764548852108</v>
      </c>
      <c r="V629" s="412">
        <v>93.3</v>
      </c>
      <c r="W629" s="412">
        <v>70.8</v>
      </c>
      <c r="X629" s="412">
        <v>81.900000000000006</v>
      </c>
      <c r="Y629" s="412">
        <v>87.2</v>
      </c>
      <c r="Z629" s="413">
        <v>70.900000000000006</v>
      </c>
      <c r="AA629" s="413">
        <v>138.96400000000003</v>
      </c>
      <c r="AB629" s="413">
        <v>221.20800000000003</v>
      </c>
      <c r="AC629" s="411">
        <v>196</v>
      </c>
      <c r="AD629" s="411">
        <v>312</v>
      </c>
    </row>
    <row r="630" spans="1:30" ht="13.5" customHeight="1" outlineLevel="1">
      <c r="A630" s="414" t="s">
        <v>1741</v>
      </c>
      <c r="B630" s="31" t="s">
        <v>1699</v>
      </c>
      <c r="C630" s="31">
        <v>40</v>
      </c>
      <c r="D630" s="31">
        <v>4</v>
      </c>
      <c r="E630" s="31" t="s">
        <v>1738</v>
      </c>
      <c r="F630" s="53">
        <v>30</v>
      </c>
      <c r="G630" s="411">
        <v>1488</v>
      </c>
      <c r="H630" s="413">
        <v>41.4</v>
      </c>
      <c r="I630" s="413">
        <v>20.7</v>
      </c>
      <c r="J630" s="413">
        <v>53.8</v>
      </c>
      <c r="K630" s="413">
        <v>26.9</v>
      </c>
      <c r="L630" s="413">
        <v>62.8</v>
      </c>
      <c r="M630" s="413">
        <v>31.4</v>
      </c>
      <c r="N630" s="413">
        <v>78</v>
      </c>
      <c r="O630" s="413">
        <v>39</v>
      </c>
      <c r="P630" s="413">
        <v>707.2</v>
      </c>
      <c r="Q630" s="413">
        <v>353.6</v>
      </c>
      <c r="R630" s="53" t="s">
        <v>210</v>
      </c>
      <c r="S630" s="53" t="s">
        <v>194</v>
      </c>
      <c r="T630" s="412">
        <v>92.3</v>
      </c>
      <c r="U630" s="412">
        <v>93.2</v>
      </c>
      <c r="V630" s="412">
        <v>93</v>
      </c>
      <c r="W630" s="412">
        <v>61.2</v>
      </c>
      <c r="X630" s="412">
        <v>78.099999999999994</v>
      </c>
      <c r="Y630" s="412">
        <v>83.8</v>
      </c>
      <c r="Z630" s="413">
        <v>105.91</v>
      </c>
      <c r="AA630" s="413">
        <v>217.65</v>
      </c>
      <c r="AB630" s="413">
        <v>375.42</v>
      </c>
      <c r="AC630" s="411">
        <v>206</v>
      </c>
      <c r="AD630" s="411">
        <v>354</v>
      </c>
    </row>
    <row r="631" spans="1:30" ht="13.5" customHeight="1" outlineLevel="1">
      <c r="A631" s="414" t="s">
        <v>1742</v>
      </c>
      <c r="B631" s="31" t="s">
        <v>1699</v>
      </c>
      <c r="C631" s="31">
        <v>50</v>
      </c>
      <c r="D631" s="31">
        <v>4</v>
      </c>
      <c r="E631" s="31" t="s">
        <v>1740</v>
      </c>
      <c r="F631" s="53">
        <v>40</v>
      </c>
      <c r="G631" s="411">
        <v>1486</v>
      </c>
      <c r="H631" s="413">
        <v>41.2</v>
      </c>
      <c r="I631" s="413">
        <v>20.6</v>
      </c>
      <c r="J631" s="413">
        <v>61.8</v>
      </c>
      <c r="K631" s="413">
        <v>30.9</v>
      </c>
      <c r="L631" s="413">
        <v>80.599999999999994</v>
      </c>
      <c r="M631" s="413">
        <v>40.299999999999997</v>
      </c>
      <c r="N631" s="413">
        <v>101.8</v>
      </c>
      <c r="O631" s="413">
        <v>50.9</v>
      </c>
      <c r="P631" s="413">
        <v>1000.6</v>
      </c>
      <c r="Q631" s="413">
        <v>500.3</v>
      </c>
      <c r="R631" s="53" t="s">
        <v>210</v>
      </c>
      <c r="S631" s="53" t="s">
        <v>989</v>
      </c>
      <c r="T631" s="412">
        <v>93.5</v>
      </c>
      <c r="U631" s="412">
        <v>93.8</v>
      </c>
      <c r="V631" s="412">
        <v>93.5</v>
      </c>
      <c r="W631" s="412">
        <v>70.599999999999994</v>
      </c>
      <c r="X631" s="412">
        <v>80.900000000000006</v>
      </c>
      <c r="Y631" s="412">
        <v>85.7</v>
      </c>
      <c r="Z631" s="413">
        <v>141.46</v>
      </c>
      <c r="AA631" s="413">
        <v>369.22</v>
      </c>
      <c r="AB631" s="413">
        <v>642.41999999999996</v>
      </c>
      <c r="AC631" s="411">
        <v>261</v>
      </c>
      <c r="AD631" s="411">
        <v>454</v>
      </c>
    </row>
    <row r="632" spans="1:30" ht="13.5" customHeight="1" outlineLevel="1">
      <c r="A632" s="414" t="s">
        <v>1743</v>
      </c>
      <c r="B632" s="31" t="s">
        <v>1699</v>
      </c>
      <c r="C632" s="31">
        <v>25</v>
      </c>
      <c r="D632" s="31">
        <v>6</v>
      </c>
      <c r="E632" s="31" t="s">
        <v>1738</v>
      </c>
      <c r="F632" s="53">
        <v>20</v>
      </c>
      <c r="G632" s="411">
        <v>990</v>
      </c>
      <c r="H632" s="413">
        <v>44</v>
      </c>
      <c r="I632" s="413">
        <v>22</v>
      </c>
      <c r="J632" s="413">
        <v>53.018471337579619</v>
      </c>
      <c r="K632" s="413">
        <v>26.50923566878981</v>
      </c>
      <c r="L632" s="413">
        <v>60.101910828025481</v>
      </c>
      <c r="M632" s="413">
        <v>30.050955414012741</v>
      </c>
      <c r="N632" s="413">
        <v>69.117197452229306</v>
      </c>
      <c r="O632" s="413">
        <v>34.558598726114653</v>
      </c>
      <c r="P632" s="413">
        <v>399.07770441848652</v>
      </c>
      <c r="Q632" s="413">
        <v>199.53885220924326</v>
      </c>
      <c r="R632" s="53" t="s">
        <v>213</v>
      </c>
      <c r="S632" s="53" t="s">
        <v>989</v>
      </c>
      <c r="T632" s="412">
        <v>89.221691973969627</v>
      </c>
      <c r="U632" s="412">
        <v>90.903253796095441</v>
      </c>
      <c r="V632" s="412">
        <v>91.2</v>
      </c>
      <c r="W632" s="412">
        <v>43.570999999999998</v>
      </c>
      <c r="X632" s="412">
        <v>56.567499999999995</v>
      </c>
      <c r="Y632" s="412">
        <v>65.356499999999997</v>
      </c>
      <c r="Z632" s="413">
        <v>106.20892800000001</v>
      </c>
      <c r="AA632" s="413">
        <v>266.20235216399999</v>
      </c>
      <c r="AB632" s="413">
        <v>338.62238484480002</v>
      </c>
      <c r="AC632" s="411">
        <v>250.64027777777773</v>
      </c>
      <c r="AD632" s="411">
        <v>318.82666666666665</v>
      </c>
    </row>
    <row r="633" spans="1:30" ht="13.5" customHeight="1" outlineLevel="1">
      <c r="A633" s="414" t="s">
        <v>1744</v>
      </c>
      <c r="B633" s="31" t="s">
        <v>1699</v>
      </c>
      <c r="C633" s="31">
        <v>30</v>
      </c>
      <c r="D633" s="31">
        <v>6</v>
      </c>
      <c r="E633" s="31" t="s">
        <v>1740</v>
      </c>
      <c r="F633" s="53">
        <v>25</v>
      </c>
      <c r="G633" s="411">
        <v>989</v>
      </c>
      <c r="H633" s="413">
        <v>52</v>
      </c>
      <c r="I633" s="413">
        <v>26</v>
      </c>
      <c r="J633" s="413">
        <v>64.348901098901109</v>
      </c>
      <c r="K633" s="413">
        <v>32.174450549450555</v>
      </c>
      <c r="L633" s="413">
        <v>73.510439560439579</v>
      </c>
      <c r="M633" s="413">
        <v>36.75521978021979</v>
      </c>
      <c r="N633" s="413">
        <v>85.289560439560447</v>
      </c>
      <c r="O633" s="413">
        <v>42.644780219780223</v>
      </c>
      <c r="P633" s="413">
        <v>490.2244</v>
      </c>
      <c r="Q633" s="413">
        <v>245.1122</v>
      </c>
      <c r="R633" s="53" t="s">
        <v>222</v>
      </c>
      <c r="S633" s="53" t="s">
        <v>194</v>
      </c>
      <c r="T633" s="412">
        <v>90.219375672766418</v>
      </c>
      <c r="U633" s="412">
        <v>91.502583423035517</v>
      </c>
      <c r="V633" s="412">
        <v>91.7</v>
      </c>
      <c r="W633" s="412">
        <v>43.993902439024396</v>
      </c>
      <c r="X633" s="412">
        <v>56.890243902439032</v>
      </c>
      <c r="Y633" s="412">
        <v>65.304878048780495</v>
      </c>
      <c r="Z633" s="413">
        <v>132.76116000000002</v>
      </c>
      <c r="AA633" s="413">
        <v>276.23105643420001</v>
      </c>
      <c r="AB633" s="413">
        <v>381.8140155648</v>
      </c>
      <c r="AC633" s="411">
        <v>208.06616666666665</v>
      </c>
      <c r="AD633" s="411">
        <v>287.59466666666663</v>
      </c>
    </row>
    <row r="634" spans="1:30" ht="13.5" customHeight="1" outlineLevel="1">
      <c r="A634" s="414" t="s">
        <v>1745</v>
      </c>
      <c r="B634" s="31" t="s">
        <v>1699</v>
      </c>
      <c r="C634" s="31">
        <v>60</v>
      </c>
      <c r="D634" s="31">
        <v>2</v>
      </c>
      <c r="E634" s="31" t="s">
        <v>1746</v>
      </c>
      <c r="F634" s="53">
        <v>50</v>
      </c>
      <c r="G634" s="411">
        <v>2978.28</v>
      </c>
      <c r="H634" s="413">
        <v>40.840000000000003</v>
      </c>
      <c r="I634" s="413">
        <v>20.420000000000002</v>
      </c>
      <c r="J634" s="413">
        <v>69.760000000000005</v>
      </c>
      <c r="K634" s="413">
        <v>34.880000000000003</v>
      </c>
      <c r="L634" s="413">
        <v>95.1</v>
      </c>
      <c r="M634" s="413">
        <v>47.55</v>
      </c>
      <c r="N634" s="413">
        <v>120.9396</v>
      </c>
      <c r="O634" s="413">
        <v>60.469799999999999</v>
      </c>
      <c r="P634" s="413">
        <v>950.66</v>
      </c>
      <c r="Q634" s="413">
        <v>475.33</v>
      </c>
      <c r="R634" s="53" t="s">
        <v>222</v>
      </c>
      <c r="S634" s="53" t="s">
        <v>989</v>
      </c>
      <c r="T634" s="412">
        <v>93.356999999999999</v>
      </c>
      <c r="U634" s="412">
        <v>93.8</v>
      </c>
      <c r="V634" s="412">
        <v>93.7</v>
      </c>
      <c r="W634" s="412">
        <v>78.02</v>
      </c>
      <c r="X634" s="412">
        <v>85.44</v>
      </c>
      <c r="Y634" s="412">
        <v>89.69</v>
      </c>
      <c r="Z634" s="413">
        <v>88.127595570000011</v>
      </c>
      <c r="AA634" s="413">
        <v>154.20566672838601</v>
      </c>
      <c r="AB634" s="413">
        <v>300.66491780616906</v>
      </c>
      <c r="AC634" s="411">
        <v>174.98</v>
      </c>
      <c r="AD634" s="411">
        <v>341.17</v>
      </c>
    </row>
    <row r="635" spans="1:30" ht="13.5" customHeight="1" outlineLevel="1">
      <c r="A635" s="414" t="s">
        <v>1747</v>
      </c>
      <c r="B635" s="31" t="s">
        <v>1699</v>
      </c>
      <c r="C635" s="31">
        <v>75</v>
      </c>
      <c r="D635" s="31">
        <v>2</v>
      </c>
      <c r="E635" s="31" t="s">
        <v>1748</v>
      </c>
      <c r="F635" s="53">
        <v>60</v>
      </c>
      <c r="G635" s="411">
        <v>2978</v>
      </c>
      <c r="H635" s="413">
        <v>50.6</v>
      </c>
      <c r="I635" s="413">
        <v>25.3</v>
      </c>
      <c r="J635" s="413">
        <v>86</v>
      </c>
      <c r="K635" s="413">
        <v>43</v>
      </c>
      <c r="L635" s="413">
        <v>116.1</v>
      </c>
      <c r="M635" s="413">
        <v>58.05</v>
      </c>
      <c r="N635" s="413">
        <v>146.6</v>
      </c>
      <c r="O635" s="413">
        <v>73.3</v>
      </c>
      <c r="P635" s="413">
        <v>1204</v>
      </c>
      <c r="Q635" s="413">
        <v>602</v>
      </c>
      <c r="R635" s="53" t="s">
        <v>213</v>
      </c>
      <c r="S635" s="53" t="s">
        <v>989</v>
      </c>
      <c r="T635" s="412">
        <v>93.842397568898662</v>
      </c>
      <c r="U635" s="412">
        <v>94.049250759719158</v>
      </c>
      <c r="V635" s="412">
        <v>94</v>
      </c>
      <c r="W635" s="412">
        <v>83</v>
      </c>
      <c r="X635" s="412">
        <v>89</v>
      </c>
      <c r="Y635" s="412">
        <v>90.5</v>
      </c>
      <c r="Z635" s="413">
        <v>106.6</v>
      </c>
      <c r="AA635" s="413">
        <v>198.27599999999998</v>
      </c>
      <c r="AB635" s="413">
        <v>410.41</v>
      </c>
      <c r="AC635" s="411">
        <v>186</v>
      </c>
      <c r="AD635" s="411">
        <v>385</v>
      </c>
    </row>
    <row r="636" spans="1:30" ht="13.5" customHeight="1" outlineLevel="1">
      <c r="A636" s="414" t="s">
        <v>1749</v>
      </c>
      <c r="B636" s="31" t="s">
        <v>1699</v>
      </c>
      <c r="C636" s="31">
        <v>60</v>
      </c>
      <c r="D636" s="31">
        <v>4</v>
      </c>
      <c r="E636" s="31" t="s">
        <v>1746</v>
      </c>
      <c r="F636" s="53">
        <v>50</v>
      </c>
      <c r="G636" s="411">
        <v>1487</v>
      </c>
      <c r="H636" s="413">
        <v>55.8</v>
      </c>
      <c r="I636" s="413">
        <v>27.9</v>
      </c>
      <c r="J636" s="413">
        <v>80.8</v>
      </c>
      <c r="K636" s="413">
        <v>40.4</v>
      </c>
      <c r="L636" s="413">
        <v>104</v>
      </c>
      <c r="M636" s="413">
        <v>52</v>
      </c>
      <c r="N636" s="413">
        <v>130.6</v>
      </c>
      <c r="O636" s="413">
        <v>65.3</v>
      </c>
      <c r="P636" s="413">
        <v>1017.8</v>
      </c>
      <c r="Q636" s="413">
        <v>508.9</v>
      </c>
      <c r="R636" s="53" t="s">
        <v>213</v>
      </c>
      <c r="S636" s="53" t="s">
        <v>989</v>
      </c>
      <c r="T636" s="412">
        <v>93.7</v>
      </c>
      <c r="U636" s="412">
        <v>94.1</v>
      </c>
      <c r="V636" s="412">
        <v>93.9</v>
      </c>
      <c r="W636" s="412">
        <v>67.5</v>
      </c>
      <c r="X636" s="412">
        <v>78.3</v>
      </c>
      <c r="Y636" s="412">
        <v>83.4</v>
      </c>
      <c r="Z636" s="413">
        <v>176.65</v>
      </c>
      <c r="AA636" s="413">
        <v>462.6</v>
      </c>
      <c r="AB636" s="413">
        <v>586.95000000000005</v>
      </c>
      <c r="AC636" s="411">
        <v>262</v>
      </c>
      <c r="AD636" s="411">
        <v>332</v>
      </c>
    </row>
    <row r="637" spans="1:30" ht="13.5" customHeight="1" outlineLevel="1">
      <c r="A637" s="414" t="s">
        <v>1750</v>
      </c>
      <c r="B637" s="31" t="s">
        <v>1699</v>
      </c>
      <c r="C637" s="31">
        <v>75</v>
      </c>
      <c r="D637" s="31">
        <v>4</v>
      </c>
      <c r="E637" s="31" t="s">
        <v>1748</v>
      </c>
      <c r="F637" s="53">
        <v>60</v>
      </c>
      <c r="G637" s="411">
        <v>1487</v>
      </c>
      <c r="H637" s="413">
        <v>61.6</v>
      </c>
      <c r="I637" s="413">
        <v>30.8</v>
      </c>
      <c r="J637" s="413">
        <v>93.8</v>
      </c>
      <c r="K637" s="413">
        <v>46.9</v>
      </c>
      <c r="L637" s="413">
        <v>128.44</v>
      </c>
      <c r="M637" s="413">
        <v>64.22</v>
      </c>
      <c r="N637" s="413">
        <v>156.4</v>
      </c>
      <c r="O637" s="413">
        <v>78.2</v>
      </c>
      <c r="P637" s="413">
        <v>1226</v>
      </c>
      <c r="Q637" s="413">
        <v>613</v>
      </c>
      <c r="R637" s="53" t="s">
        <v>213</v>
      </c>
      <c r="S637" s="53" t="s">
        <v>989</v>
      </c>
      <c r="T637" s="412">
        <v>93.8</v>
      </c>
      <c r="U637" s="412">
        <v>94.2</v>
      </c>
      <c r="V637" s="412">
        <v>94.2</v>
      </c>
      <c r="W637" s="412">
        <v>70.5</v>
      </c>
      <c r="X637" s="412">
        <v>77</v>
      </c>
      <c r="Y637" s="412">
        <v>84.2</v>
      </c>
      <c r="Z637" s="413">
        <v>213.15</v>
      </c>
      <c r="AA637" s="413">
        <v>542.85</v>
      </c>
      <c r="AB637" s="413">
        <v>699.95</v>
      </c>
      <c r="AC637" s="411">
        <v>261</v>
      </c>
      <c r="AD637" s="411">
        <v>161</v>
      </c>
    </row>
    <row r="638" spans="1:30" ht="13.5" customHeight="1" outlineLevel="1">
      <c r="A638" s="414" t="s">
        <v>1751</v>
      </c>
      <c r="B638" s="31" t="s">
        <v>1699</v>
      </c>
      <c r="C638" s="31">
        <v>40</v>
      </c>
      <c r="D638" s="31">
        <v>6</v>
      </c>
      <c r="E638" s="31" t="s">
        <v>1746</v>
      </c>
      <c r="F638" s="53">
        <v>30</v>
      </c>
      <c r="G638" s="411">
        <v>990</v>
      </c>
      <c r="H638" s="413">
        <v>32.4</v>
      </c>
      <c r="I638" s="413">
        <v>16.2</v>
      </c>
      <c r="J638" s="413">
        <v>60</v>
      </c>
      <c r="K638" s="413">
        <v>30</v>
      </c>
      <c r="L638" s="413">
        <v>71</v>
      </c>
      <c r="M638" s="413">
        <v>35.5</v>
      </c>
      <c r="N638" s="413">
        <v>78.2</v>
      </c>
      <c r="O638" s="413">
        <v>39.1</v>
      </c>
      <c r="P638" s="413">
        <v>564</v>
      </c>
      <c r="Q638" s="413">
        <v>282</v>
      </c>
      <c r="R638" s="53" t="s">
        <v>222</v>
      </c>
      <c r="S638" s="53" t="s">
        <v>194</v>
      </c>
      <c r="T638" s="412">
        <v>91.808076514346453</v>
      </c>
      <c r="U638" s="412">
        <v>92.395961742826785</v>
      </c>
      <c r="V638" s="412">
        <v>92.2</v>
      </c>
      <c r="W638" s="412">
        <v>55.4</v>
      </c>
      <c r="X638" s="412">
        <v>68</v>
      </c>
      <c r="Y638" s="412">
        <v>83.5</v>
      </c>
      <c r="Z638" s="413">
        <v>215.8</v>
      </c>
      <c r="AA638" s="413">
        <v>584.81799999999998</v>
      </c>
      <c r="AB638" s="413">
        <v>599.92399999999998</v>
      </c>
      <c r="AC638" s="411">
        <v>271</v>
      </c>
      <c r="AD638" s="411">
        <v>278</v>
      </c>
    </row>
    <row r="639" spans="1:30" ht="13.5" customHeight="1" outlineLevel="1">
      <c r="A639" s="414" t="s">
        <v>1752</v>
      </c>
      <c r="B639" s="31" t="s">
        <v>1699</v>
      </c>
      <c r="C639" s="31">
        <v>50</v>
      </c>
      <c r="D639" s="31">
        <v>6</v>
      </c>
      <c r="E639" s="31" t="s">
        <v>1748</v>
      </c>
      <c r="F639" s="53">
        <v>40</v>
      </c>
      <c r="G639" s="411">
        <v>989</v>
      </c>
      <c r="H639" s="413">
        <v>62</v>
      </c>
      <c r="I639" s="413">
        <v>31</v>
      </c>
      <c r="J639" s="413">
        <v>79.319999999999993</v>
      </c>
      <c r="K639" s="413">
        <v>39.659999999999997</v>
      </c>
      <c r="L639" s="413">
        <v>96.9</v>
      </c>
      <c r="M639" s="413">
        <v>48.45</v>
      </c>
      <c r="N639" s="413">
        <v>117.76</v>
      </c>
      <c r="O639" s="413">
        <v>58.88</v>
      </c>
      <c r="P639" s="413">
        <v>796</v>
      </c>
      <c r="Q639" s="413">
        <v>398</v>
      </c>
      <c r="R639" s="53" t="s">
        <v>213</v>
      </c>
      <c r="S639" s="53" t="s">
        <v>194</v>
      </c>
      <c r="T639" s="412">
        <v>92.9</v>
      </c>
      <c r="U639" s="412">
        <v>93.195546129374335</v>
      </c>
      <c r="V639" s="412">
        <v>92.9</v>
      </c>
      <c r="W639" s="412">
        <v>55.55</v>
      </c>
      <c r="X639" s="412">
        <v>68</v>
      </c>
      <c r="Y639" s="412">
        <v>74.8</v>
      </c>
      <c r="Z639" s="413">
        <v>288.60000000000002</v>
      </c>
      <c r="AA639" s="413">
        <v>620.49000000000012</v>
      </c>
      <c r="AB639" s="413">
        <v>712.8420000000001</v>
      </c>
      <c r="AC639" s="411">
        <v>215</v>
      </c>
      <c r="AD639" s="411">
        <v>247</v>
      </c>
    </row>
    <row r="640" spans="1:30" ht="13.5" customHeight="1" outlineLevel="1">
      <c r="A640" s="414" t="s">
        <v>1753</v>
      </c>
      <c r="B640" s="31" t="s">
        <v>1699</v>
      </c>
      <c r="C640" s="31">
        <v>100</v>
      </c>
      <c r="D640" s="31">
        <v>2</v>
      </c>
      <c r="E640" s="31" t="s">
        <v>1754</v>
      </c>
      <c r="F640" s="53">
        <v>75</v>
      </c>
      <c r="G640" s="411">
        <v>2977.51</v>
      </c>
      <c r="H640" s="413">
        <v>45.04</v>
      </c>
      <c r="I640" s="413">
        <v>22.52</v>
      </c>
      <c r="J640" s="413">
        <v>96.13649370722014</v>
      </c>
      <c r="K640" s="413">
        <v>48.06824685361007</v>
      </c>
      <c r="L640" s="413">
        <v>134.82579686465004</v>
      </c>
      <c r="M640" s="413">
        <v>67.412898432325022</v>
      </c>
      <c r="N640" s="413">
        <v>176.47424817840584</v>
      </c>
      <c r="O640" s="413">
        <v>88.237124089202922</v>
      </c>
      <c r="P640" s="413">
        <v>1519.3</v>
      </c>
      <c r="Q640" s="413">
        <v>759.65</v>
      </c>
      <c r="R640" s="53" t="s">
        <v>213</v>
      </c>
      <c r="S640" s="53" t="s">
        <v>989</v>
      </c>
      <c r="T640" s="412">
        <v>93.918999999999997</v>
      </c>
      <c r="U640" s="412">
        <v>94.45</v>
      </c>
      <c r="V640" s="412">
        <v>94.3</v>
      </c>
      <c r="W640" s="412">
        <v>83.659000000000006</v>
      </c>
      <c r="X640" s="412">
        <v>88.99</v>
      </c>
      <c r="Y640" s="412">
        <v>90.792865687873828</v>
      </c>
      <c r="Z640" s="413">
        <v>129.98055126</v>
      </c>
      <c r="AA640" s="413">
        <v>249.69263897046</v>
      </c>
      <c r="AB640" s="413">
        <v>483.37167402568798</v>
      </c>
      <c r="AC640" s="411">
        <v>192.1</v>
      </c>
      <c r="AD640" s="411">
        <v>371.88</v>
      </c>
    </row>
    <row r="641" spans="1:30" ht="13.5" customHeight="1" outlineLevel="1">
      <c r="A641" s="414" t="s">
        <v>1755</v>
      </c>
      <c r="B641" s="31" t="s">
        <v>1699</v>
      </c>
      <c r="C641" s="31">
        <v>100</v>
      </c>
      <c r="D641" s="31">
        <v>4</v>
      </c>
      <c r="E641" s="31" t="s">
        <v>1754</v>
      </c>
      <c r="F641" s="53">
        <v>75</v>
      </c>
      <c r="G641" s="411">
        <v>1490</v>
      </c>
      <c r="H641" s="413">
        <v>72</v>
      </c>
      <c r="I641" s="413">
        <v>36</v>
      </c>
      <c r="J641" s="413">
        <v>111.6</v>
      </c>
      <c r="K641" s="413">
        <v>55.8</v>
      </c>
      <c r="L641" s="413">
        <v>147.30000000000001</v>
      </c>
      <c r="M641" s="413">
        <v>73.650000000000006</v>
      </c>
      <c r="N641" s="413">
        <v>192.6</v>
      </c>
      <c r="O641" s="413">
        <v>96.3</v>
      </c>
      <c r="P641" s="413">
        <v>1550</v>
      </c>
      <c r="Q641" s="413">
        <v>775</v>
      </c>
      <c r="R641" s="53" t="s">
        <v>213</v>
      </c>
      <c r="S641" s="53" t="s">
        <v>989</v>
      </c>
      <c r="T641" s="412">
        <v>94.7</v>
      </c>
      <c r="U641" s="412">
        <v>95</v>
      </c>
      <c r="V641" s="412">
        <v>94.6</v>
      </c>
      <c r="W641" s="412">
        <v>71.7</v>
      </c>
      <c r="X641" s="412">
        <v>81.2</v>
      </c>
      <c r="Y641" s="412">
        <v>84.5</v>
      </c>
      <c r="Z641" s="413">
        <v>260.04000000000002</v>
      </c>
      <c r="AA641" s="413">
        <v>809.53</v>
      </c>
      <c r="AB641" s="413">
        <v>878.58</v>
      </c>
      <c r="AC641" s="411">
        <v>247</v>
      </c>
      <c r="AD641" s="411">
        <v>332</v>
      </c>
    </row>
    <row r="642" spans="1:30" ht="13.5" customHeight="1" outlineLevel="1">
      <c r="A642" s="414" t="s">
        <v>1756</v>
      </c>
      <c r="B642" s="31" t="s">
        <v>1699</v>
      </c>
      <c r="C642" s="31">
        <v>60</v>
      </c>
      <c r="D642" s="31">
        <v>6</v>
      </c>
      <c r="E642" s="31" t="s">
        <v>1757</v>
      </c>
      <c r="F642" s="53">
        <v>50</v>
      </c>
      <c r="G642" s="411">
        <v>990</v>
      </c>
      <c r="H642" s="413">
        <v>73.599999999999994</v>
      </c>
      <c r="I642" s="413">
        <v>36.799999999999997</v>
      </c>
      <c r="J642" s="413">
        <v>95.68</v>
      </c>
      <c r="K642" s="413">
        <v>47.84</v>
      </c>
      <c r="L642" s="413">
        <v>117.28</v>
      </c>
      <c r="M642" s="413">
        <v>58.64</v>
      </c>
      <c r="N642" s="413">
        <v>143</v>
      </c>
      <c r="O642" s="413">
        <v>71.5</v>
      </c>
      <c r="P642" s="413">
        <v>988.4</v>
      </c>
      <c r="Q642" s="413">
        <v>494.2</v>
      </c>
      <c r="R642" s="53" t="s">
        <v>213</v>
      </c>
      <c r="S642" s="53" t="s">
        <v>194</v>
      </c>
      <c r="T642" s="412">
        <v>92.852314136125656</v>
      </c>
      <c r="U642" s="412">
        <v>93.468460732984283</v>
      </c>
      <c r="V642" s="412">
        <v>93.4</v>
      </c>
      <c r="W642" s="412">
        <v>57.11</v>
      </c>
      <c r="X642" s="412">
        <v>69.400000000000006</v>
      </c>
      <c r="Y642" s="412">
        <v>76</v>
      </c>
      <c r="Z642" s="413">
        <v>359.8</v>
      </c>
      <c r="AA642" s="413">
        <v>1047.018</v>
      </c>
      <c r="AB642" s="413">
        <v>996.64600000000007</v>
      </c>
      <c r="AC642" s="411">
        <v>291</v>
      </c>
      <c r="AD642" s="411">
        <v>277</v>
      </c>
    </row>
    <row r="643" spans="1:30" ht="13.5" customHeight="1" outlineLevel="1">
      <c r="A643" s="414" t="s">
        <v>1758</v>
      </c>
      <c r="B643" s="31" t="s">
        <v>1699</v>
      </c>
      <c r="C643" s="31">
        <v>75</v>
      </c>
      <c r="D643" s="31">
        <v>6</v>
      </c>
      <c r="E643" s="31" t="s">
        <v>1754</v>
      </c>
      <c r="F643" s="53">
        <v>60</v>
      </c>
      <c r="G643" s="411">
        <v>989</v>
      </c>
      <c r="H643" s="413">
        <v>89.8</v>
      </c>
      <c r="I643" s="413">
        <v>44.9</v>
      </c>
      <c r="J643" s="413">
        <v>115.6</v>
      </c>
      <c r="K643" s="413">
        <v>57.8</v>
      </c>
      <c r="L643" s="413">
        <v>141.19999999999999</v>
      </c>
      <c r="M643" s="413">
        <v>70.599999999999994</v>
      </c>
      <c r="N643" s="413">
        <v>171.66</v>
      </c>
      <c r="O643" s="413">
        <v>85.83</v>
      </c>
      <c r="P643" s="413">
        <v>1233</v>
      </c>
      <c r="Q643" s="413">
        <v>616.5</v>
      </c>
      <c r="R643" s="53" t="s">
        <v>213</v>
      </c>
      <c r="S643" s="53" t="s">
        <v>989</v>
      </c>
      <c r="T643" s="412">
        <v>92.891646501841137</v>
      </c>
      <c r="U643" s="412">
        <v>93.680284061020515</v>
      </c>
      <c r="V643" s="412">
        <v>93.7</v>
      </c>
      <c r="W643" s="412">
        <v>57.15</v>
      </c>
      <c r="X643" s="412">
        <v>70.599999999999994</v>
      </c>
      <c r="Y643" s="412">
        <v>76.349999999999994</v>
      </c>
      <c r="Z643" s="413">
        <v>432</v>
      </c>
      <c r="AA643" s="413">
        <v>1382.4</v>
      </c>
      <c r="AB643" s="413">
        <v>1360.8</v>
      </c>
      <c r="AC643" s="411">
        <v>320</v>
      </c>
      <c r="AD643" s="411">
        <v>315</v>
      </c>
    </row>
    <row r="644" spans="1:30" ht="13.5" customHeight="1" outlineLevel="1">
      <c r="A644" s="414" t="s">
        <v>1759</v>
      </c>
      <c r="B644" s="31" t="s">
        <v>1699</v>
      </c>
      <c r="C644" s="31">
        <v>125</v>
      </c>
      <c r="D644" s="31">
        <v>4</v>
      </c>
      <c r="E644" s="31" t="s">
        <v>1760</v>
      </c>
      <c r="F644" s="53">
        <v>100</v>
      </c>
      <c r="G644" s="411">
        <v>1491</v>
      </c>
      <c r="H644" s="413"/>
      <c r="I644" s="413">
        <v>58.3</v>
      </c>
      <c r="J644" s="413"/>
      <c r="K644" s="413">
        <v>82.7</v>
      </c>
      <c r="L644" s="413"/>
      <c r="M644" s="413">
        <v>105.7</v>
      </c>
      <c r="N644" s="413"/>
      <c r="O644" s="413">
        <v>132.1</v>
      </c>
      <c r="P644" s="413"/>
      <c r="Q644" s="413">
        <v>1005</v>
      </c>
      <c r="R644" s="53" t="s">
        <v>213</v>
      </c>
      <c r="S644" s="53" t="s">
        <v>989</v>
      </c>
      <c r="T644" s="412">
        <v>94.290750725839899</v>
      </c>
      <c r="U644" s="412">
        <v>94.940895893819985</v>
      </c>
      <c r="V644" s="412">
        <v>95</v>
      </c>
      <c r="W644" s="412">
        <v>65.5</v>
      </c>
      <c r="X644" s="412">
        <v>76.38</v>
      </c>
      <c r="Y644" s="412">
        <v>81.459999999999994</v>
      </c>
      <c r="Z644" s="413">
        <v>352.4</v>
      </c>
      <c r="AA644" s="413">
        <v>799.94799999999987</v>
      </c>
      <c r="AB644" s="413">
        <v>1191.1120000000001</v>
      </c>
      <c r="AC644" s="411">
        <v>227</v>
      </c>
      <c r="AD644" s="411">
        <v>338</v>
      </c>
    </row>
    <row r="645" spans="1:30" ht="13.5" customHeight="1" outlineLevel="1">
      <c r="A645" s="414" t="s">
        <v>1761</v>
      </c>
      <c r="B645" s="31" t="s">
        <v>1699</v>
      </c>
      <c r="C645" s="31">
        <v>150</v>
      </c>
      <c r="D645" s="31">
        <v>4</v>
      </c>
      <c r="E645" s="31" t="s">
        <v>1762</v>
      </c>
      <c r="F645" s="53">
        <v>125</v>
      </c>
      <c r="G645" s="411">
        <v>1489</v>
      </c>
      <c r="H645" s="413"/>
      <c r="I645" s="413">
        <v>60.6</v>
      </c>
      <c r="J645" s="413"/>
      <c r="K645" s="413">
        <v>95.29</v>
      </c>
      <c r="L645" s="413"/>
      <c r="M645" s="413">
        <v>125.8</v>
      </c>
      <c r="N645" s="413"/>
      <c r="O645" s="413">
        <v>160.1</v>
      </c>
      <c r="P645" s="413"/>
      <c r="Q645" s="413">
        <v>1150</v>
      </c>
      <c r="R645" s="53" t="s">
        <v>222</v>
      </c>
      <c r="S645" s="53" t="s">
        <v>989</v>
      </c>
      <c r="T645" s="412">
        <v>94.645766590389016</v>
      </c>
      <c r="U645" s="412">
        <v>95.3</v>
      </c>
      <c r="V645" s="412">
        <v>95.3</v>
      </c>
      <c r="W645" s="412">
        <v>71.3</v>
      </c>
      <c r="X645" s="412">
        <v>80.459999999999994</v>
      </c>
      <c r="Y645" s="412">
        <v>84.26</v>
      </c>
      <c r="Z645" s="413">
        <v>441.16</v>
      </c>
      <c r="AA645" s="413">
        <v>908.78960000000006</v>
      </c>
      <c r="AB645" s="413">
        <v>1274.9524000000001</v>
      </c>
      <c r="AC645" s="411">
        <v>206</v>
      </c>
      <c r="AD645" s="411">
        <v>289</v>
      </c>
    </row>
    <row r="646" spans="1:30" ht="13.5" customHeight="1" outlineLevel="1">
      <c r="A646" s="414" t="s">
        <v>1763</v>
      </c>
      <c r="B646" s="31" t="s">
        <v>1699</v>
      </c>
      <c r="C646" s="31">
        <v>200</v>
      </c>
      <c r="D646" s="31">
        <v>4</v>
      </c>
      <c r="E646" s="31" t="s">
        <v>1764</v>
      </c>
      <c r="F646" s="53">
        <v>150</v>
      </c>
      <c r="G646" s="411">
        <v>1491</v>
      </c>
      <c r="H646" s="413"/>
      <c r="I646" s="413">
        <v>93.15</v>
      </c>
      <c r="J646" s="413"/>
      <c r="K646" s="413">
        <v>127.97</v>
      </c>
      <c r="L646" s="413"/>
      <c r="M646" s="413">
        <v>161.1</v>
      </c>
      <c r="N646" s="413"/>
      <c r="O646" s="413">
        <v>199.4</v>
      </c>
      <c r="P646" s="413"/>
      <c r="Q646" s="413">
        <v>1697</v>
      </c>
      <c r="R646" s="53" t="s">
        <v>210</v>
      </c>
      <c r="S646" s="53" t="s">
        <v>989</v>
      </c>
      <c r="T646" s="412">
        <v>94.88718691782239</v>
      </c>
      <c r="U646" s="412">
        <v>95.480231836058778</v>
      </c>
      <c r="V646" s="412">
        <v>95.5</v>
      </c>
      <c r="W646" s="412">
        <v>63.35</v>
      </c>
      <c r="X646" s="412">
        <v>75</v>
      </c>
      <c r="Y646" s="412">
        <v>80.8</v>
      </c>
      <c r="Z646" s="413">
        <v>528.5</v>
      </c>
      <c r="AA646" s="413">
        <v>1622.4949999999999</v>
      </c>
      <c r="AB646" s="413">
        <v>2034.7249999999999</v>
      </c>
      <c r="AC646" s="411">
        <v>307</v>
      </c>
      <c r="AD646" s="411">
        <v>385</v>
      </c>
    </row>
    <row r="647" spans="1:30" ht="13.5" customHeight="1" outlineLevel="1">
      <c r="A647" s="414" t="s">
        <v>1765</v>
      </c>
      <c r="B647" s="31" t="s">
        <v>1699</v>
      </c>
      <c r="C647" s="31">
        <v>250</v>
      </c>
      <c r="D647" s="31">
        <v>4</v>
      </c>
      <c r="E647" s="31" t="s">
        <v>1766</v>
      </c>
      <c r="F647" s="53">
        <v>200</v>
      </c>
      <c r="G647" s="411">
        <v>1495</v>
      </c>
      <c r="H647" s="413"/>
      <c r="I647" s="413">
        <v>97.3</v>
      </c>
      <c r="J647" s="413"/>
      <c r="K647" s="413">
        <v>130.65</v>
      </c>
      <c r="L647" s="413"/>
      <c r="M647" s="413">
        <v>162.71</v>
      </c>
      <c r="N647" s="413"/>
      <c r="O647" s="413">
        <v>210.2</v>
      </c>
      <c r="P647" s="413"/>
      <c r="Q647" s="413">
        <v>2214</v>
      </c>
      <c r="R647" s="53" t="s">
        <v>213</v>
      </c>
      <c r="S647" s="53" t="s">
        <v>989</v>
      </c>
      <c r="T647" s="412">
        <v>94.700558312655076</v>
      </c>
      <c r="U647" s="412">
        <v>95.621712158808933</v>
      </c>
      <c r="V647" s="412">
        <v>95.8</v>
      </c>
      <c r="W647" s="412">
        <v>62.31</v>
      </c>
      <c r="X647" s="412">
        <v>74.319999999999993</v>
      </c>
      <c r="Y647" s="412">
        <v>76.56</v>
      </c>
      <c r="Z647" s="413">
        <v>527.26</v>
      </c>
      <c r="AA647" s="413">
        <v>901.61459999999988</v>
      </c>
      <c r="AB647" s="413">
        <v>1297.0595999999998</v>
      </c>
      <c r="AC647" s="411">
        <v>171</v>
      </c>
      <c r="AD647" s="411">
        <v>246</v>
      </c>
    </row>
    <row r="648" spans="1:30" ht="13.5" customHeight="1" outlineLevel="1">
      <c r="A648" s="414" t="s">
        <v>1767</v>
      </c>
      <c r="B648" s="31" t="s">
        <v>1699</v>
      </c>
      <c r="C648" s="31">
        <v>100</v>
      </c>
      <c r="D648" s="31">
        <v>6</v>
      </c>
      <c r="E648" s="31" t="s">
        <v>1760</v>
      </c>
      <c r="F648" s="53">
        <v>75</v>
      </c>
      <c r="G648" s="411">
        <v>993</v>
      </c>
      <c r="H648" s="413"/>
      <c r="I648" s="413">
        <v>51.12</v>
      </c>
      <c r="J648" s="413"/>
      <c r="K648" s="413">
        <v>62.53447856559383</v>
      </c>
      <c r="L648" s="413"/>
      <c r="M648" s="413">
        <v>81.353690230316616</v>
      </c>
      <c r="N648" s="413"/>
      <c r="O648" s="413">
        <v>102.52284830408033</v>
      </c>
      <c r="P648" s="413"/>
      <c r="Q648" s="413">
        <v>884.45254235580001</v>
      </c>
      <c r="R648" s="53" t="s">
        <v>213</v>
      </c>
      <c r="S648" s="53" t="s">
        <v>194</v>
      </c>
      <c r="T648" s="412">
        <v>92.983941517575246</v>
      </c>
      <c r="U648" s="412">
        <v>93.934171279730592</v>
      </c>
      <c r="V648" s="412">
        <v>94.1</v>
      </c>
      <c r="W648" s="412">
        <v>66.361529654224867</v>
      </c>
      <c r="X648" s="412">
        <v>75.739317609342791</v>
      </c>
      <c r="Y648" s="412">
        <v>80.022532631096851</v>
      </c>
      <c r="Z648" s="413">
        <v>396.58798346407383</v>
      </c>
      <c r="AA648" s="413">
        <v>993.38603979231266</v>
      </c>
      <c r="AB648" s="413">
        <v>1503.5512714716685</v>
      </c>
      <c r="AC648" s="411">
        <v>250.48314150000002</v>
      </c>
      <c r="AD648" s="411">
        <v>379.12174199999998</v>
      </c>
    </row>
    <row r="649" spans="1:30" ht="13.5" customHeight="1" outlineLevel="1">
      <c r="A649" s="414" t="s">
        <v>1768</v>
      </c>
      <c r="B649" s="31" t="s">
        <v>1699</v>
      </c>
      <c r="C649" s="31">
        <v>125</v>
      </c>
      <c r="D649" s="31">
        <v>6</v>
      </c>
      <c r="E649" s="31" t="s">
        <v>1762</v>
      </c>
      <c r="F649" s="53">
        <v>100</v>
      </c>
      <c r="G649" s="411">
        <v>992</v>
      </c>
      <c r="H649" s="413"/>
      <c r="I649" s="413">
        <v>52.28</v>
      </c>
      <c r="J649" s="413"/>
      <c r="K649" s="413">
        <v>76.53431061806657</v>
      </c>
      <c r="L649" s="413"/>
      <c r="M649" s="413">
        <v>101.80007923930269</v>
      </c>
      <c r="N649" s="413"/>
      <c r="O649" s="413">
        <v>129.96</v>
      </c>
      <c r="P649" s="413"/>
      <c r="Q649" s="413">
        <v>995.08</v>
      </c>
      <c r="R649" s="53" t="s">
        <v>222</v>
      </c>
      <c r="S649" s="53" t="s">
        <v>194</v>
      </c>
      <c r="T649" s="412">
        <v>94.542504593639578</v>
      </c>
      <c r="U649" s="412">
        <v>94.827507985865722</v>
      </c>
      <c r="V649" s="412">
        <v>94.6</v>
      </c>
      <c r="W649" s="412">
        <v>70.472865123703116</v>
      </c>
      <c r="X649" s="412">
        <v>79.239824421388676</v>
      </c>
      <c r="Y649" s="412">
        <v>82.97</v>
      </c>
      <c r="Z649" s="413">
        <v>529.60639409999999</v>
      </c>
      <c r="AA649" s="413">
        <v>1285.6195216777501</v>
      </c>
      <c r="AB649" s="413">
        <v>1569.0648638000698</v>
      </c>
      <c r="AC649" s="411">
        <v>242.75</v>
      </c>
      <c r="AD649" s="411">
        <v>296.27</v>
      </c>
    </row>
    <row r="650" spans="1:30" ht="13.5" customHeight="1" outlineLevel="1">
      <c r="A650" s="414" t="s">
        <v>1769</v>
      </c>
      <c r="B650" s="31" t="s">
        <v>1699</v>
      </c>
      <c r="C650" s="31">
        <v>150</v>
      </c>
      <c r="D650" s="31">
        <v>6</v>
      </c>
      <c r="E650" s="31" t="s">
        <v>1764</v>
      </c>
      <c r="F650" s="53">
        <v>125</v>
      </c>
      <c r="G650" s="411">
        <v>995</v>
      </c>
      <c r="H650" s="413"/>
      <c r="I650" s="413">
        <v>74.349999999999994</v>
      </c>
      <c r="J650" s="413"/>
      <c r="K650" s="413">
        <v>91.350547748265228</v>
      </c>
      <c r="L650" s="413"/>
      <c r="M650" s="413">
        <v>113.27676245865273</v>
      </c>
      <c r="N650" s="413"/>
      <c r="O650" s="413">
        <v>138.52000000000001</v>
      </c>
      <c r="P650" s="413"/>
      <c r="Q650" s="413">
        <v>1358.16</v>
      </c>
      <c r="R650" s="53" t="s">
        <v>213</v>
      </c>
      <c r="S650" s="53" t="s">
        <v>194</v>
      </c>
      <c r="T650" s="412">
        <v>93.670749145139553</v>
      </c>
      <c r="U650" s="412">
        <v>94.615625883390408</v>
      </c>
      <c r="V650" s="412">
        <v>94.9</v>
      </c>
      <c r="W650" s="412">
        <v>59.54512434933487</v>
      </c>
      <c r="X650" s="412">
        <v>71.306651243493349</v>
      </c>
      <c r="Y650" s="412">
        <v>74.247032967032951</v>
      </c>
      <c r="Z650" s="413">
        <v>527.99850894000008</v>
      </c>
      <c r="AA650" s="413">
        <v>1838.7548073835503</v>
      </c>
      <c r="AB650" s="413">
        <v>2358.9917382421322</v>
      </c>
      <c r="AC650" s="411">
        <v>348.25</v>
      </c>
      <c r="AD650" s="411">
        <v>446.78</v>
      </c>
    </row>
    <row r="651" spans="1:30" ht="13.5" customHeight="1" outlineLevel="1">
      <c r="A651" s="414" t="s">
        <v>1770</v>
      </c>
      <c r="B651" s="31" t="s">
        <v>1699</v>
      </c>
      <c r="C651" s="31">
        <v>200</v>
      </c>
      <c r="D651" s="31">
        <v>6</v>
      </c>
      <c r="E651" s="31" t="s">
        <v>1766</v>
      </c>
      <c r="F651" s="53">
        <v>150</v>
      </c>
      <c r="G651" s="411">
        <v>992</v>
      </c>
      <c r="H651" s="413"/>
      <c r="I651" s="413">
        <v>106</v>
      </c>
      <c r="J651" s="413"/>
      <c r="K651" s="413">
        <v>138.9</v>
      </c>
      <c r="L651" s="413"/>
      <c r="M651" s="413">
        <v>170.7</v>
      </c>
      <c r="N651" s="413"/>
      <c r="O651" s="413">
        <v>208.6</v>
      </c>
      <c r="P651" s="413"/>
      <c r="Q651" s="413">
        <v>1528</v>
      </c>
      <c r="R651" s="53" t="s">
        <v>213</v>
      </c>
      <c r="S651" s="53" t="s">
        <v>194</v>
      </c>
      <c r="T651" s="412">
        <v>94.8</v>
      </c>
      <c r="U651" s="412">
        <v>95.3</v>
      </c>
      <c r="V651" s="412">
        <v>95.2</v>
      </c>
      <c r="W651" s="412">
        <v>58.8</v>
      </c>
      <c r="X651" s="412">
        <v>71.3</v>
      </c>
      <c r="Y651" s="412">
        <v>77.900000000000006</v>
      </c>
      <c r="Z651" s="413">
        <v>794.1</v>
      </c>
      <c r="AA651" s="413">
        <v>1126.0999999999999</v>
      </c>
      <c r="AB651" s="413">
        <v>692</v>
      </c>
      <c r="AC651" s="411">
        <v>241</v>
      </c>
      <c r="AD651" s="411">
        <v>371</v>
      </c>
    </row>
    <row r="652" spans="1:30" ht="13.5" customHeight="1" outlineLevel="1">
      <c r="A652" s="414" t="s">
        <v>1771</v>
      </c>
      <c r="B652" s="31" t="s">
        <v>1699</v>
      </c>
      <c r="C652" s="31">
        <v>250</v>
      </c>
      <c r="D652" s="31">
        <v>6</v>
      </c>
      <c r="E652" s="31" t="s">
        <v>1766</v>
      </c>
      <c r="F652" s="53">
        <v>200</v>
      </c>
      <c r="G652" s="411">
        <v>990</v>
      </c>
      <c r="H652" s="413"/>
      <c r="I652" s="413">
        <v>108</v>
      </c>
      <c r="J652" s="413"/>
      <c r="K652" s="413">
        <v>159.4</v>
      </c>
      <c r="L652" s="413"/>
      <c r="M652" s="413">
        <v>207.8</v>
      </c>
      <c r="N652" s="413"/>
      <c r="O652" s="413">
        <v>262.8</v>
      </c>
      <c r="P652" s="413"/>
      <c r="Q652" s="413">
        <v>1799</v>
      </c>
      <c r="R652" s="53" t="s">
        <v>222</v>
      </c>
      <c r="S652" s="53" t="s">
        <v>194</v>
      </c>
      <c r="T652" s="412">
        <v>95.6</v>
      </c>
      <c r="U652" s="412">
        <v>95.8</v>
      </c>
      <c r="V652" s="412">
        <v>95.5</v>
      </c>
      <c r="W652" s="412">
        <v>68</v>
      </c>
      <c r="X652" s="412">
        <v>78</v>
      </c>
      <c r="Y652" s="412">
        <v>82.6</v>
      </c>
      <c r="Z652" s="413">
        <v>1060.5</v>
      </c>
      <c r="AA652" s="413">
        <v>1600</v>
      </c>
      <c r="AB652" s="413">
        <v>2365.8000000000002</v>
      </c>
      <c r="AC652" s="411">
        <v>151</v>
      </c>
      <c r="AD652" s="411">
        <v>223</v>
      </c>
    </row>
    <row r="653" spans="1:30" ht="13.5" customHeight="1">
      <c r="A653" s="414" t="s">
        <v>1971</v>
      </c>
      <c r="B653" s="31" t="s">
        <v>1972</v>
      </c>
      <c r="C653" s="31">
        <v>125</v>
      </c>
      <c r="D653" s="31">
        <v>2</v>
      </c>
      <c r="E653" s="31" t="s">
        <v>409</v>
      </c>
      <c r="F653" s="412">
        <v>100.5</v>
      </c>
      <c r="G653" s="53">
        <v>2980</v>
      </c>
      <c r="H653" s="413" t="s">
        <v>239</v>
      </c>
      <c r="I653" s="412">
        <v>67</v>
      </c>
      <c r="J653" s="413" t="s">
        <v>239</v>
      </c>
      <c r="K653" s="412">
        <v>87.7</v>
      </c>
      <c r="L653" s="413" t="s">
        <v>239</v>
      </c>
      <c r="M653" s="412">
        <v>110.3</v>
      </c>
      <c r="N653" s="413" t="s">
        <v>239</v>
      </c>
      <c r="O653" s="412">
        <v>136.69999999999999</v>
      </c>
      <c r="P653" s="413" t="s">
        <v>239</v>
      </c>
      <c r="Q653" s="412">
        <v>843.1</v>
      </c>
      <c r="R653" s="53"/>
      <c r="S653" s="53"/>
      <c r="T653" s="412">
        <v>94.2</v>
      </c>
      <c r="U653" s="412">
        <v>95.3</v>
      </c>
      <c r="V653" s="412">
        <v>95.6</v>
      </c>
      <c r="W653" s="412">
        <v>63.3</v>
      </c>
      <c r="X653" s="412">
        <v>74.599999999999994</v>
      </c>
      <c r="Y653" s="412">
        <v>80</v>
      </c>
      <c r="Z653" s="412">
        <v>177.2</v>
      </c>
      <c r="AA653" s="412">
        <v>194.9</v>
      </c>
      <c r="AB653" s="412">
        <v>549.20000000000005</v>
      </c>
      <c r="AC653" s="417">
        <v>1.1000000000000001</v>
      </c>
      <c r="AD653" s="417">
        <v>3.1</v>
      </c>
    </row>
    <row r="654" spans="1:30" ht="13.5" customHeight="1">
      <c r="A654" s="414" t="s">
        <v>1973</v>
      </c>
      <c r="B654" s="31" t="s">
        <v>1972</v>
      </c>
      <c r="C654" s="31">
        <v>150</v>
      </c>
      <c r="D654" s="31">
        <v>2</v>
      </c>
      <c r="E654" s="31" t="s">
        <v>411</v>
      </c>
      <c r="F654" s="412">
        <v>120.6</v>
      </c>
      <c r="G654" s="53">
        <v>2980</v>
      </c>
      <c r="H654" s="413" t="s">
        <v>239</v>
      </c>
      <c r="I654" s="412">
        <v>94.3</v>
      </c>
      <c r="J654" s="413" t="s">
        <v>239</v>
      </c>
      <c r="K654" s="412">
        <v>113.2</v>
      </c>
      <c r="L654" s="413" t="s">
        <v>239</v>
      </c>
      <c r="M654" s="412">
        <v>139</v>
      </c>
      <c r="N654" s="413" t="s">
        <v>239</v>
      </c>
      <c r="O654" s="412">
        <v>169.4</v>
      </c>
      <c r="P654" s="413" t="s">
        <v>239</v>
      </c>
      <c r="Q654" s="412">
        <v>1253.5999999999999</v>
      </c>
      <c r="R654" s="53"/>
      <c r="S654" s="53"/>
      <c r="T654" s="412">
        <v>94</v>
      </c>
      <c r="U654" s="412">
        <v>95.4</v>
      </c>
      <c r="V654" s="412">
        <v>95.8</v>
      </c>
      <c r="W654" s="412">
        <v>58.9</v>
      </c>
      <c r="X654" s="412">
        <v>70.900000000000006</v>
      </c>
      <c r="Y654" s="412">
        <v>77.2</v>
      </c>
      <c r="Z654" s="412">
        <v>212.4</v>
      </c>
      <c r="AA654" s="412">
        <v>382.3</v>
      </c>
      <c r="AB654" s="412">
        <v>870.8</v>
      </c>
      <c r="AC654" s="417">
        <v>1.8</v>
      </c>
      <c r="AD654" s="417">
        <v>4.0999999999999996</v>
      </c>
    </row>
    <row r="655" spans="1:30" ht="13.5" customHeight="1">
      <c r="A655" s="414" t="s">
        <v>1974</v>
      </c>
      <c r="B655" s="31" t="s">
        <v>1972</v>
      </c>
      <c r="C655" s="31">
        <v>200</v>
      </c>
      <c r="D655" s="31">
        <v>2</v>
      </c>
      <c r="E655" s="31" t="s">
        <v>413</v>
      </c>
      <c r="F655" s="412">
        <v>147.5</v>
      </c>
      <c r="G655" s="53">
        <v>2980</v>
      </c>
      <c r="H655" s="413" t="s">
        <v>239</v>
      </c>
      <c r="I655" s="412">
        <v>93.6</v>
      </c>
      <c r="J655" s="413" t="s">
        <v>239</v>
      </c>
      <c r="K655" s="412">
        <v>123.6</v>
      </c>
      <c r="L655" s="413" t="s">
        <v>239</v>
      </c>
      <c r="M655" s="412">
        <v>157.6</v>
      </c>
      <c r="N655" s="413" t="s">
        <v>239</v>
      </c>
      <c r="O655" s="412">
        <v>196.7</v>
      </c>
      <c r="P655" s="413" t="s">
        <v>239</v>
      </c>
      <c r="Q655" s="412">
        <v>1366.9</v>
      </c>
      <c r="R655" s="53"/>
      <c r="S655" s="53"/>
      <c r="T655" s="412">
        <v>94.8</v>
      </c>
      <c r="U655" s="412">
        <v>95.8</v>
      </c>
      <c r="V655" s="412">
        <v>96</v>
      </c>
      <c r="W655" s="412">
        <v>65.400000000000006</v>
      </c>
      <c r="X655" s="412">
        <v>76</v>
      </c>
      <c r="Y655" s="412">
        <v>81</v>
      </c>
      <c r="Z655" s="412">
        <v>259.89999999999998</v>
      </c>
      <c r="AA655" s="412">
        <v>311.89999999999998</v>
      </c>
      <c r="AB655" s="412">
        <v>727.7</v>
      </c>
      <c r="AC655" s="417">
        <v>1.2</v>
      </c>
      <c r="AD655" s="417">
        <v>2.8</v>
      </c>
    </row>
    <row r="656" spans="1:30" ht="13.5" customHeight="1">
      <c r="A656" s="414" t="s">
        <v>1975</v>
      </c>
      <c r="B656" s="31" t="s">
        <v>1972</v>
      </c>
      <c r="C656" s="31">
        <v>250</v>
      </c>
      <c r="D656" s="31">
        <v>2</v>
      </c>
      <c r="E656" s="31" t="s">
        <v>421</v>
      </c>
      <c r="F656" s="412">
        <v>176.9</v>
      </c>
      <c r="G656" s="53">
        <v>2980</v>
      </c>
      <c r="H656" s="413" t="s">
        <v>239</v>
      </c>
      <c r="I656" s="412">
        <v>110.3</v>
      </c>
      <c r="J656" s="413" t="s">
        <v>239</v>
      </c>
      <c r="K656" s="412">
        <v>153.9</v>
      </c>
      <c r="L656" s="413" t="s">
        <v>239</v>
      </c>
      <c r="M656" s="412">
        <v>191.7</v>
      </c>
      <c r="N656" s="413" t="s">
        <v>239</v>
      </c>
      <c r="O656" s="412">
        <v>235.4</v>
      </c>
      <c r="P656" s="413" t="s">
        <v>239</v>
      </c>
      <c r="Q656" s="412">
        <v>1945.1</v>
      </c>
      <c r="R656" s="53"/>
      <c r="S656" s="53"/>
      <c r="T656" s="412">
        <v>95.3</v>
      </c>
      <c r="U656" s="412">
        <v>96.1</v>
      </c>
      <c r="V656" s="412">
        <v>96.2</v>
      </c>
      <c r="W656" s="412">
        <v>62.4</v>
      </c>
      <c r="X656" s="412">
        <v>74.5</v>
      </c>
      <c r="Y656" s="412">
        <v>80.8</v>
      </c>
      <c r="Z656" s="412">
        <v>311.89999999999998</v>
      </c>
      <c r="AA656" s="412">
        <v>655</v>
      </c>
      <c r="AB656" s="412">
        <v>1310</v>
      </c>
      <c r="AC656" s="417">
        <v>2.1</v>
      </c>
      <c r="AD656" s="417">
        <v>4.2</v>
      </c>
    </row>
    <row r="657" spans="1:30" ht="13.5" customHeight="1">
      <c r="A657" s="414" t="s">
        <v>1976</v>
      </c>
      <c r="B657" s="31" t="s">
        <v>1972</v>
      </c>
      <c r="C657" s="31">
        <v>300</v>
      </c>
      <c r="D657" s="31">
        <v>2</v>
      </c>
      <c r="E657" s="31" t="s">
        <v>421</v>
      </c>
      <c r="F657" s="412">
        <v>214.5</v>
      </c>
      <c r="G657" s="53">
        <v>2980</v>
      </c>
      <c r="H657" s="413" t="s">
        <v>239</v>
      </c>
      <c r="I657" s="412">
        <v>109.8</v>
      </c>
      <c r="J657" s="413" t="s">
        <v>239</v>
      </c>
      <c r="K657" s="412">
        <v>167.8</v>
      </c>
      <c r="L657" s="413" t="s">
        <v>239</v>
      </c>
      <c r="M657" s="412">
        <v>216.4</v>
      </c>
      <c r="N657" s="413" t="s">
        <v>239</v>
      </c>
      <c r="O657" s="412">
        <v>271.8</v>
      </c>
      <c r="P657" s="413" t="s">
        <v>239</v>
      </c>
      <c r="Q657" s="412">
        <v>2424</v>
      </c>
      <c r="R657" s="53"/>
      <c r="S657" s="53"/>
      <c r="T657" s="412">
        <v>95.6</v>
      </c>
      <c r="U657" s="412">
        <v>96.3</v>
      </c>
      <c r="V657" s="412">
        <v>96.3</v>
      </c>
      <c r="W657" s="412">
        <v>69.099999999999994</v>
      </c>
      <c r="X657" s="412">
        <v>79.8</v>
      </c>
      <c r="Y657" s="412">
        <v>84.7</v>
      </c>
      <c r="Z657" s="412">
        <v>378.1</v>
      </c>
      <c r="AA657" s="412">
        <v>869.7</v>
      </c>
      <c r="AB657" s="412">
        <v>1588.2</v>
      </c>
      <c r="AC657" s="417">
        <v>2.2999999999999998</v>
      </c>
      <c r="AD657" s="417">
        <v>4.2</v>
      </c>
    </row>
    <row r="658" spans="1:30" ht="13.5" customHeight="1">
      <c r="A658" s="414" t="s">
        <v>1977</v>
      </c>
      <c r="B658" s="31" t="s">
        <v>1972</v>
      </c>
      <c r="C658" s="31">
        <v>350</v>
      </c>
      <c r="D658" s="31">
        <v>2</v>
      </c>
      <c r="E658" s="31" t="s">
        <v>1978</v>
      </c>
      <c r="F658" s="412">
        <v>268.10000000000002</v>
      </c>
      <c r="G658" s="53">
        <v>2980</v>
      </c>
      <c r="H658" s="413" t="s">
        <v>239</v>
      </c>
      <c r="I658" s="412">
        <v>122.4</v>
      </c>
      <c r="J658" s="413" t="s">
        <v>239</v>
      </c>
      <c r="K658" s="412">
        <v>188.3</v>
      </c>
      <c r="L658" s="413" t="s">
        <v>239</v>
      </c>
      <c r="M658" s="412">
        <v>254.1</v>
      </c>
      <c r="N658" s="413" t="s">
        <v>239</v>
      </c>
      <c r="O658" s="412">
        <v>327.10000000000002</v>
      </c>
      <c r="P658" s="413" t="s">
        <v>239</v>
      </c>
      <c r="Q658" s="412">
        <v>3009.9</v>
      </c>
      <c r="R658" s="53"/>
      <c r="S658" s="53"/>
      <c r="T658" s="412">
        <v>95.7</v>
      </c>
      <c r="U658" s="412">
        <v>96.4</v>
      </c>
      <c r="V658" s="412">
        <v>96.5</v>
      </c>
      <c r="W658" s="412">
        <v>77</v>
      </c>
      <c r="X658" s="412">
        <v>85.1</v>
      </c>
      <c r="Y658" s="412">
        <v>88</v>
      </c>
      <c r="Z658" s="412">
        <v>472.8</v>
      </c>
      <c r="AA658" s="412">
        <v>1229.4000000000001</v>
      </c>
      <c r="AB658" s="412">
        <v>1276.7</v>
      </c>
      <c r="AC658" s="417">
        <v>2.6</v>
      </c>
      <c r="AD658" s="417">
        <v>2.7</v>
      </c>
    </row>
    <row r="659" spans="1:30" ht="13.5" customHeight="1">
      <c r="A659" s="414" t="s">
        <v>1979</v>
      </c>
      <c r="B659" s="31" t="s">
        <v>1972</v>
      </c>
      <c r="C659" s="31">
        <v>125</v>
      </c>
      <c r="D659" s="31">
        <v>4</v>
      </c>
      <c r="E659" s="31" t="s">
        <v>378</v>
      </c>
      <c r="F659" s="412">
        <v>100.5</v>
      </c>
      <c r="G659" s="53">
        <v>1490</v>
      </c>
      <c r="H659" s="413" t="s">
        <v>239</v>
      </c>
      <c r="I659" s="412">
        <v>70</v>
      </c>
      <c r="J659" s="413" t="s">
        <v>239</v>
      </c>
      <c r="K659" s="412">
        <v>91.9</v>
      </c>
      <c r="L659" s="413" t="s">
        <v>239</v>
      </c>
      <c r="M659" s="412">
        <v>115.1</v>
      </c>
      <c r="N659" s="413" t="s">
        <v>239</v>
      </c>
      <c r="O659" s="412">
        <v>142.69999999999999</v>
      </c>
      <c r="P659" s="413" t="s">
        <v>239</v>
      </c>
      <c r="Q659" s="412">
        <v>849.7</v>
      </c>
      <c r="R659" s="53"/>
      <c r="S659" s="53"/>
      <c r="T659" s="412">
        <v>95</v>
      </c>
      <c r="U659" s="412">
        <v>95.9</v>
      </c>
      <c r="V659" s="412">
        <v>96</v>
      </c>
      <c r="W659" s="412">
        <v>59.7</v>
      </c>
      <c r="X659" s="412">
        <v>70.900000000000006</v>
      </c>
      <c r="Y659" s="412">
        <v>76.2</v>
      </c>
      <c r="Z659" s="412">
        <v>354.4</v>
      </c>
      <c r="AA659" s="412">
        <v>850.6</v>
      </c>
      <c r="AB659" s="412">
        <v>1346.8</v>
      </c>
      <c r="AC659" s="417">
        <v>2.4</v>
      </c>
      <c r="AD659" s="417">
        <v>3.8</v>
      </c>
    </row>
    <row r="660" spans="1:30" ht="13.5" customHeight="1">
      <c r="A660" s="414" t="s">
        <v>1980</v>
      </c>
      <c r="B660" s="31" t="s">
        <v>1972</v>
      </c>
      <c r="C660" s="31">
        <v>150</v>
      </c>
      <c r="D660" s="31">
        <v>4</v>
      </c>
      <c r="E660" s="31" t="s">
        <v>383</v>
      </c>
      <c r="F660" s="412">
        <v>120.6</v>
      </c>
      <c r="G660" s="53">
        <v>1490</v>
      </c>
      <c r="H660" s="413" t="s">
        <v>239</v>
      </c>
      <c r="I660" s="412">
        <v>84.9</v>
      </c>
      <c r="J660" s="413" t="s">
        <v>239</v>
      </c>
      <c r="K660" s="412">
        <v>115.4</v>
      </c>
      <c r="L660" s="413" t="s">
        <v>239</v>
      </c>
      <c r="M660" s="412">
        <v>141.30000000000001</v>
      </c>
      <c r="N660" s="413" t="s">
        <v>239</v>
      </c>
      <c r="O660" s="412">
        <v>172.4</v>
      </c>
      <c r="P660" s="413" t="s">
        <v>239</v>
      </c>
      <c r="Q660" s="412">
        <v>1051.7</v>
      </c>
      <c r="R660" s="53"/>
      <c r="S660" s="53"/>
      <c r="T660" s="412">
        <v>95</v>
      </c>
      <c r="U660" s="412">
        <v>95.9</v>
      </c>
      <c r="V660" s="412">
        <v>96.1</v>
      </c>
      <c r="W660" s="412">
        <v>57.3</v>
      </c>
      <c r="X660" s="412">
        <v>69.400000000000006</v>
      </c>
      <c r="Y660" s="412">
        <v>75.7</v>
      </c>
      <c r="Z660" s="412">
        <v>427</v>
      </c>
      <c r="AA660" s="412">
        <v>896.7</v>
      </c>
      <c r="AB660" s="412">
        <v>1110.2</v>
      </c>
      <c r="AC660" s="417">
        <v>2.1</v>
      </c>
      <c r="AD660" s="417">
        <v>2.6</v>
      </c>
    </row>
    <row r="661" spans="1:30" ht="13.5" customHeight="1">
      <c r="A661" s="414" t="s">
        <v>1981</v>
      </c>
      <c r="B661" s="31" t="s">
        <v>1972</v>
      </c>
      <c r="C661" s="31">
        <v>200</v>
      </c>
      <c r="D661" s="31">
        <v>4</v>
      </c>
      <c r="E661" s="31" t="s">
        <v>388</v>
      </c>
      <c r="F661" s="412">
        <v>147.5</v>
      </c>
      <c r="G661" s="53">
        <v>1490</v>
      </c>
      <c r="H661" s="413" t="s">
        <v>239</v>
      </c>
      <c r="I661" s="412">
        <v>123.2</v>
      </c>
      <c r="J661" s="413" t="s">
        <v>239</v>
      </c>
      <c r="K661" s="412">
        <v>147</v>
      </c>
      <c r="L661" s="413" t="s">
        <v>239</v>
      </c>
      <c r="M661" s="412">
        <v>178</v>
      </c>
      <c r="N661" s="413" t="s">
        <v>239</v>
      </c>
      <c r="O661" s="412">
        <v>215.2</v>
      </c>
      <c r="P661" s="413" t="s">
        <v>239</v>
      </c>
      <c r="Q661" s="412">
        <v>1601.9</v>
      </c>
      <c r="R661" s="53"/>
      <c r="S661" s="53"/>
      <c r="T661" s="412">
        <v>95.4</v>
      </c>
      <c r="U661" s="412">
        <v>96.2</v>
      </c>
      <c r="V661" s="412">
        <v>96.3</v>
      </c>
      <c r="W661" s="412">
        <v>54.5</v>
      </c>
      <c r="X661" s="412">
        <v>67</v>
      </c>
      <c r="Y661" s="412">
        <v>73.8</v>
      </c>
      <c r="Z661" s="412">
        <v>519.79999999999995</v>
      </c>
      <c r="AA661" s="412">
        <v>1611.5</v>
      </c>
      <c r="AB661" s="412">
        <v>2027.4</v>
      </c>
      <c r="AC661" s="417">
        <v>3.1</v>
      </c>
      <c r="AD661" s="417">
        <v>3.9</v>
      </c>
    </row>
    <row r="662" spans="1:30" ht="13.5" customHeight="1">
      <c r="A662" s="414" t="s">
        <v>1982</v>
      </c>
      <c r="B662" s="31" t="s">
        <v>1972</v>
      </c>
      <c r="C662" s="31">
        <v>250</v>
      </c>
      <c r="D662" s="31">
        <v>4</v>
      </c>
      <c r="E662" s="31" t="s">
        <v>400</v>
      </c>
      <c r="F662" s="412">
        <v>176.9</v>
      </c>
      <c r="G662" s="53">
        <v>1490</v>
      </c>
      <c r="H662" s="413" t="s">
        <v>239</v>
      </c>
      <c r="I662" s="412">
        <v>128</v>
      </c>
      <c r="J662" s="413" t="s">
        <v>239</v>
      </c>
      <c r="K662" s="412">
        <v>161.1</v>
      </c>
      <c r="L662" s="413" t="s">
        <v>239</v>
      </c>
      <c r="M662" s="412">
        <v>200</v>
      </c>
      <c r="N662" s="413" t="s">
        <v>239</v>
      </c>
      <c r="O662" s="412">
        <v>245.8</v>
      </c>
      <c r="P662" s="413" t="s">
        <v>239</v>
      </c>
      <c r="Q662" s="412">
        <v>1976.5</v>
      </c>
      <c r="R662" s="53"/>
      <c r="S662" s="53"/>
      <c r="T662" s="412">
        <v>95.7</v>
      </c>
      <c r="U662" s="412">
        <v>96.4</v>
      </c>
      <c r="V662" s="412">
        <v>96.4</v>
      </c>
      <c r="W662" s="412">
        <v>59.5</v>
      </c>
      <c r="X662" s="412">
        <v>71.3</v>
      </c>
      <c r="Y662" s="412">
        <v>77.2</v>
      </c>
      <c r="Z662" s="412">
        <v>623.29999999999995</v>
      </c>
      <c r="AA662" s="412">
        <v>2056.8000000000002</v>
      </c>
      <c r="AB662" s="412">
        <v>2555.5</v>
      </c>
      <c r="AC662" s="417">
        <v>3.3</v>
      </c>
      <c r="AD662" s="417">
        <v>4.0999999999999996</v>
      </c>
    </row>
    <row r="663" spans="1:30" ht="13.5" customHeight="1">
      <c r="A663" s="414" t="s">
        <v>1983</v>
      </c>
      <c r="B663" s="31" t="s">
        <v>1972</v>
      </c>
      <c r="C663" s="31">
        <v>300</v>
      </c>
      <c r="D663" s="31">
        <v>4</v>
      </c>
      <c r="E663" s="31" t="s">
        <v>400</v>
      </c>
      <c r="F663" s="412">
        <v>214.5</v>
      </c>
      <c r="G663" s="53">
        <v>1490</v>
      </c>
      <c r="H663" s="413" t="s">
        <v>239</v>
      </c>
      <c r="I663" s="412">
        <v>167.9</v>
      </c>
      <c r="J663" s="413" t="s">
        <v>239</v>
      </c>
      <c r="K663" s="412">
        <v>218.4</v>
      </c>
      <c r="L663" s="413" t="s">
        <v>239</v>
      </c>
      <c r="M663" s="412">
        <v>260.60000000000002</v>
      </c>
      <c r="N663" s="413" t="s">
        <v>239</v>
      </c>
      <c r="O663" s="412">
        <v>311.2</v>
      </c>
      <c r="P663" s="413" t="s">
        <v>239</v>
      </c>
      <c r="Q663" s="412">
        <v>2390.6</v>
      </c>
      <c r="R663" s="53"/>
      <c r="S663" s="53"/>
      <c r="T663" s="412">
        <v>95.4</v>
      </c>
      <c r="U663" s="412">
        <v>96.3</v>
      </c>
      <c r="V663" s="412">
        <v>96.6</v>
      </c>
      <c r="W663" s="412">
        <v>53.5</v>
      </c>
      <c r="X663" s="412">
        <v>66.7</v>
      </c>
      <c r="Y663" s="412">
        <v>74.2</v>
      </c>
      <c r="Z663" s="412">
        <v>753.1</v>
      </c>
      <c r="AA663" s="412">
        <v>2786.3</v>
      </c>
      <c r="AB663" s="412">
        <v>3388.8</v>
      </c>
      <c r="AC663" s="417">
        <v>3.7</v>
      </c>
      <c r="AD663" s="417">
        <v>4.5</v>
      </c>
    </row>
    <row r="664" spans="1:30" ht="13.5" customHeight="1">
      <c r="A664" s="414" t="s">
        <v>1984</v>
      </c>
      <c r="B664" s="31" t="s">
        <v>1972</v>
      </c>
      <c r="C664" s="31">
        <v>350</v>
      </c>
      <c r="D664" s="31">
        <v>4</v>
      </c>
      <c r="E664" s="31" t="s">
        <v>1985</v>
      </c>
      <c r="F664" s="412">
        <v>268.10000000000002</v>
      </c>
      <c r="G664" s="53">
        <v>1490</v>
      </c>
      <c r="H664" s="413" t="s">
        <v>239</v>
      </c>
      <c r="I664" s="412">
        <v>188.6</v>
      </c>
      <c r="J664" s="413" t="s">
        <v>239</v>
      </c>
      <c r="K664" s="412">
        <v>265.5</v>
      </c>
      <c r="L664" s="413" t="s">
        <v>239</v>
      </c>
      <c r="M664" s="412">
        <v>319.60000000000002</v>
      </c>
      <c r="N664" s="413" t="s">
        <v>239</v>
      </c>
      <c r="O664" s="412">
        <v>385.3</v>
      </c>
      <c r="P664" s="413" t="s">
        <v>239</v>
      </c>
      <c r="Q664" s="412">
        <v>2703.2</v>
      </c>
      <c r="R664" s="53"/>
      <c r="S664" s="53"/>
      <c r="T664" s="412">
        <v>96</v>
      </c>
      <c r="U664" s="412">
        <v>96.7</v>
      </c>
      <c r="V664" s="412">
        <v>96.7</v>
      </c>
      <c r="W664" s="412">
        <v>54.7</v>
      </c>
      <c r="X664" s="412">
        <v>67.7</v>
      </c>
      <c r="Y664" s="412">
        <v>74.900000000000006</v>
      </c>
      <c r="Z664" s="412">
        <v>945.5</v>
      </c>
      <c r="AA664" s="412">
        <v>3120.2</v>
      </c>
      <c r="AB664" s="412">
        <v>3687.5</v>
      </c>
      <c r="AC664" s="417">
        <v>3.3</v>
      </c>
      <c r="AD664" s="417">
        <v>3.9</v>
      </c>
    </row>
    <row r="665" spans="1:30" ht="13.5" customHeight="1">
      <c r="A665" s="414" t="s">
        <v>1986</v>
      </c>
      <c r="B665" s="31" t="s">
        <v>1972</v>
      </c>
      <c r="C665" s="31">
        <v>100</v>
      </c>
      <c r="D665" s="31">
        <v>6</v>
      </c>
      <c r="E665" s="31" t="s">
        <v>378</v>
      </c>
      <c r="F665" s="412">
        <v>73.7</v>
      </c>
      <c r="G665" s="53">
        <v>990</v>
      </c>
      <c r="H665" s="413"/>
      <c r="I665" s="412"/>
      <c r="J665" s="413"/>
      <c r="K665" s="412"/>
      <c r="L665" s="413"/>
      <c r="M665" s="412"/>
      <c r="N665" s="413"/>
      <c r="O665" s="412"/>
      <c r="P665" s="413"/>
      <c r="Q665" s="412"/>
      <c r="R665" s="53"/>
      <c r="S665" s="53"/>
      <c r="T665" s="412"/>
      <c r="U665" s="412"/>
      <c r="V665" s="412"/>
      <c r="W665" s="412"/>
      <c r="X665" s="412"/>
      <c r="Y665" s="412"/>
      <c r="Z665" s="412"/>
      <c r="AA665" s="412"/>
      <c r="AB665" s="412"/>
      <c r="AC665" s="417"/>
      <c r="AD665" s="417"/>
    </row>
    <row r="666" spans="1:30" ht="13.5" customHeight="1">
      <c r="A666" s="414" t="s">
        <v>1987</v>
      </c>
      <c r="B666" s="31" t="s">
        <v>1972</v>
      </c>
      <c r="C666" s="31">
        <v>125</v>
      </c>
      <c r="D666" s="31">
        <v>6</v>
      </c>
      <c r="E666" s="31" t="s">
        <v>383</v>
      </c>
      <c r="F666" s="412">
        <v>100.5</v>
      </c>
      <c r="G666" s="53">
        <v>990</v>
      </c>
      <c r="H666" s="413" t="s">
        <v>239</v>
      </c>
      <c r="I666" s="412">
        <v>81.900000000000006</v>
      </c>
      <c r="J666" s="413" t="s">
        <v>239</v>
      </c>
      <c r="K666" s="412">
        <v>105.1</v>
      </c>
      <c r="L666" s="413" t="s">
        <v>239</v>
      </c>
      <c r="M666" s="412">
        <v>124.5</v>
      </c>
      <c r="N666" s="413" t="s">
        <v>239</v>
      </c>
      <c r="O666" s="412">
        <v>74.3</v>
      </c>
      <c r="P666" s="413" t="s">
        <v>239</v>
      </c>
      <c r="Q666" s="412">
        <v>1121.9000000000001</v>
      </c>
      <c r="R666" s="53"/>
      <c r="S666" s="53"/>
      <c r="T666" s="412">
        <v>93.9</v>
      </c>
      <c r="U666" s="412">
        <v>95.1</v>
      </c>
      <c r="V666" s="412">
        <v>95.4</v>
      </c>
      <c r="W666" s="412">
        <v>52.9</v>
      </c>
      <c r="X666" s="412">
        <v>66.2</v>
      </c>
      <c r="Y666" s="412">
        <v>74.099999999999994</v>
      </c>
      <c r="Z666" s="412">
        <v>534.20000000000005</v>
      </c>
      <c r="AA666" s="412">
        <v>1335.5</v>
      </c>
      <c r="AB666" s="412">
        <v>2030</v>
      </c>
      <c r="AC666" s="417">
        <v>2.5</v>
      </c>
      <c r="AD666" s="417">
        <v>3.8</v>
      </c>
    </row>
    <row r="667" spans="1:30" ht="13.5" customHeight="1">
      <c r="A667" s="414" t="s">
        <v>1988</v>
      </c>
      <c r="B667" s="31" t="s">
        <v>1972</v>
      </c>
      <c r="C667" s="31">
        <v>150</v>
      </c>
      <c r="D667" s="31">
        <v>6</v>
      </c>
      <c r="E667" s="31" t="s">
        <v>400</v>
      </c>
      <c r="F667" s="412">
        <v>120.6</v>
      </c>
      <c r="G667" s="53">
        <v>990</v>
      </c>
      <c r="H667" s="413" t="s">
        <v>239</v>
      </c>
      <c r="I667" s="412">
        <v>80</v>
      </c>
      <c r="J667" s="413" t="s">
        <v>239</v>
      </c>
      <c r="K667" s="412">
        <v>102.1</v>
      </c>
      <c r="L667" s="413" t="s">
        <v>239</v>
      </c>
      <c r="M667" s="412">
        <v>129.19999999999999</v>
      </c>
      <c r="N667" s="413" t="s">
        <v>239</v>
      </c>
      <c r="O667" s="412">
        <v>160.5</v>
      </c>
      <c r="P667" s="413" t="s">
        <v>239</v>
      </c>
      <c r="Q667" s="412">
        <v>1118.2</v>
      </c>
      <c r="R667" s="53"/>
      <c r="S667" s="53"/>
      <c r="T667" s="412">
        <v>94.7</v>
      </c>
      <c r="U667" s="412">
        <v>95.5</v>
      </c>
      <c r="V667" s="412">
        <v>95.6</v>
      </c>
      <c r="W667" s="412">
        <v>64.7</v>
      </c>
      <c r="X667" s="412">
        <v>76</v>
      </c>
      <c r="Y667" s="412">
        <v>81.599999999999994</v>
      </c>
      <c r="Z667" s="412">
        <v>640.4</v>
      </c>
      <c r="AA667" s="412">
        <v>1152.7</v>
      </c>
      <c r="AB667" s="412">
        <v>2113.3000000000002</v>
      </c>
      <c r="AC667" s="417">
        <v>1.8</v>
      </c>
      <c r="AD667" s="417">
        <v>3.3</v>
      </c>
    </row>
    <row r="668" spans="1:30" ht="13.5" customHeight="1">
      <c r="A668" s="414" t="s">
        <v>1989</v>
      </c>
      <c r="B668" s="31" t="s">
        <v>1972</v>
      </c>
      <c r="C668" s="31">
        <v>200</v>
      </c>
      <c r="D668" s="31">
        <v>6</v>
      </c>
      <c r="E668" s="31" t="s">
        <v>400</v>
      </c>
      <c r="F668" s="412">
        <v>147.5</v>
      </c>
      <c r="G668" s="53">
        <v>990</v>
      </c>
      <c r="H668" s="413" t="s">
        <v>239</v>
      </c>
      <c r="I668" s="412">
        <v>123</v>
      </c>
      <c r="J668" s="413" t="s">
        <v>239</v>
      </c>
      <c r="K668" s="412">
        <v>148.4</v>
      </c>
      <c r="L668" s="413" t="s">
        <v>239</v>
      </c>
      <c r="M668" s="412">
        <v>178.2</v>
      </c>
      <c r="N668" s="413" t="s">
        <v>239</v>
      </c>
      <c r="O668" s="412">
        <v>214.7</v>
      </c>
      <c r="P668" s="413" t="s">
        <v>239</v>
      </c>
      <c r="Q668" s="412">
        <v>1602.6</v>
      </c>
      <c r="R668" s="53"/>
      <c r="S668" s="53"/>
      <c r="T668" s="412">
        <v>94.7</v>
      </c>
      <c r="U668" s="412">
        <v>95.7</v>
      </c>
      <c r="V668" s="412">
        <v>95.8</v>
      </c>
      <c r="W668" s="412">
        <v>54.5</v>
      </c>
      <c r="X668" s="412">
        <v>67.400000000000006</v>
      </c>
      <c r="Y668" s="412">
        <v>74.400000000000006</v>
      </c>
      <c r="Z668" s="412">
        <v>781.3</v>
      </c>
      <c r="AA668" s="412">
        <v>1640.7</v>
      </c>
      <c r="AB668" s="412">
        <v>2890.8</v>
      </c>
      <c r="AC668" s="417">
        <v>2.1</v>
      </c>
      <c r="AD668" s="417">
        <v>3.7</v>
      </c>
    </row>
    <row r="669" spans="1:30" ht="13.5" customHeight="1">
      <c r="A669" s="414" t="s">
        <v>1990</v>
      </c>
      <c r="B669" s="31" t="s">
        <v>1972</v>
      </c>
      <c r="C669" s="31">
        <v>250</v>
      </c>
      <c r="D669" s="31">
        <v>6</v>
      </c>
      <c r="E669" s="31" t="s">
        <v>1985</v>
      </c>
      <c r="F669" s="412">
        <v>176.9</v>
      </c>
      <c r="G669" s="53">
        <v>990</v>
      </c>
      <c r="H669" s="413" t="s">
        <v>239</v>
      </c>
      <c r="I669" s="412">
        <v>163.69999999999999</v>
      </c>
      <c r="J669" s="413" t="s">
        <v>239</v>
      </c>
      <c r="K669" s="412">
        <v>198.2</v>
      </c>
      <c r="L669" s="413" t="s">
        <v>239</v>
      </c>
      <c r="M669" s="412">
        <v>230.3</v>
      </c>
      <c r="N669" s="413" t="s">
        <v>239</v>
      </c>
      <c r="O669" s="412">
        <v>270.89999999999998</v>
      </c>
      <c r="P669" s="413" t="s">
        <v>239</v>
      </c>
      <c r="Q669" s="412">
        <v>2268.1999999999998</v>
      </c>
      <c r="R669" s="53"/>
      <c r="S669" s="53"/>
      <c r="T669" s="412">
        <v>94.1</v>
      </c>
      <c r="U669" s="412">
        <v>95.5</v>
      </c>
      <c r="V669" s="412">
        <v>96</v>
      </c>
      <c r="W669" s="412">
        <v>49.5</v>
      </c>
      <c r="X669" s="412">
        <v>62.8</v>
      </c>
      <c r="Y669" s="412">
        <v>70.900000000000006</v>
      </c>
      <c r="Z669" s="412">
        <v>935.6</v>
      </c>
      <c r="AA669" s="412">
        <v>2526</v>
      </c>
      <c r="AB669" s="412">
        <v>3368</v>
      </c>
      <c r="AC669" s="417">
        <v>2.7</v>
      </c>
      <c r="AD669" s="417">
        <v>3.6</v>
      </c>
    </row>
    <row r="670" spans="1:30" ht="13.5" customHeight="1">
      <c r="A670" s="414" t="s">
        <v>279</v>
      </c>
      <c r="B670" s="31" t="s">
        <v>266</v>
      </c>
      <c r="C670" s="31">
        <v>1</v>
      </c>
      <c r="D670" s="31">
        <v>8</v>
      </c>
      <c r="E670" s="31" t="s">
        <v>212</v>
      </c>
      <c r="F670" s="412">
        <v>0.75</v>
      </c>
      <c r="G670" s="53">
        <v>725</v>
      </c>
      <c r="H670" s="413">
        <f>I670*2</f>
        <v>3.3173076923076925</v>
      </c>
      <c r="I670" s="412">
        <v>1.6586538461538463</v>
      </c>
      <c r="J670" s="413">
        <f t="shared" ref="J670:J677" si="0">K670*2</f>
        <v>3.6866446436998581</v>
      </c>
      <c r="K670" s="412">
        <v>1.8433223218499291</v>
      </c>
      <c r="L670" s="413">
        <f t="shared" ref="L670:L677" si="1">M670*2</f>
        <v>3.9443133553562997</v>
      </c>
      <c r="M670" s="412">
        <v>1.9721566776781498</v>
      </c>
      <c r="N670" s="413">
        <f t="shared" ref="N670:N677" si="2">O670*2</f>
        <v>4.2</v>
      </c>
      <c r="O670" s="412">
        <v>2.1</v>
      </c>
      <c r="P670" s="413">
        <f t="shared" ref="P670:P677" si="3">Q670*2</f>
        <v>18.71265960605761</v>
      </c>
      <c r="Q670" s="412">
        <v>9.3563298030288049</v>
      </c>
      <c r="R670" s="53" t="s">
        <v>210</v>
      </c>
      <c r="S670" s="53" t="s">
        <v>194</v>
      </c>
      <c r="T670" s="412">
        <v>72.554878048780481</v>
      </c>
      <c r="U670" s="412">
        <v>76.331707317073167</v>
      </c>
      <c r="V670" s="412">
        <v>78.518292682926827</v>
      </c>
      <c r="W670" s="412">
        <v>31.806331471135941</v>
      </c>
      <c r="X670" s="412">
        <v>39.836126629422722</v>
      </c>
      <c r="Y670" s="412">
        <v>48.491620111731841</v>
      </c>
      <c r="Z670" s="412">
        <v>5.4333547758620684</v>
      </c>
      <c r="AA670" s="412">
        <v>11.862575128640637</v>
      </c>
      <c r="AB670" s="412">
        <v>19.484438843555481</v>
      </c>
      <c r="AC670" s="417">
        <v>2.2000000000000002</v>
      </c>
      <c r="AD670" s="417">
        <v>3.6</v>
      </c>
    </row>
    <row r="671" spans="1:30" ht="13.5" customHeight="1">
      <c r="A671" s="414" t="s">
        <v>280</v>
      </c>
      <c r="B671" s="31" t="s">
        <v>266</v>
      </c>
      <c r="C671" s="31">
        <v>1.5</v>
      </c>
      <c r="D671" s="31">
        <v>8</v>
      </c>
      <c r="E671" s="31" t="s">
        <v>215</v>
      </c>
      <c r="F671" s="412">
        <v>1</v>
      </c>
      <c r="G671" s="53">
        <v>725</v>
      </c>
      <c r="H671" s="413">
        <f t="shared" ref="H671:H677" si="4">I671*2</f>
        <v>5.1220680958385874</v>
      </c>
      <c r="I671" s="412">
        <v>2.5610340479192937</v>
      </c>
      <c r="J671" s="413">
        <f t="shared" si="0"/>
        <v>5.3145662847790502</v>
      </c>
      <c r="K671" s="412">
        <v>2.6572831423895251</v>
      </c>
      <c r="L671" s="413">
        <f t="shared" si="1"/>
        <v>5.5286415711947621</v>
      </c>
      <c r="M671" s="412">
        <v>2.764320785597381</v>
      </c>
      <c r="N671" s="413">
        <f t="shared" si="2"/>
        <v>5.8193126022913253</v>
      </c>
      <c r="O671" s="412">
        <v>2.9096563011456626</v>
      </c>
      <c r="P671" s="413">
        <f t="shared" si="3"/>
        <v>35.731491233504741</v>
      </c>
      <c r="Q671" s="412">
        <v>17.86574561675237</v>
      </c>
      <c r="R671" s="53" t="s">
        <v>2205</v>
      </c>
      <c r="S671" s="53" t="s">
        <v>194</v>
      </c>
      <c r="T671" s="412">
        <v>70.900000000000006</v>
      </c>
      <c r="U671" s="412">
        <v>76.5</v>
      </c>
      <c r="V671" s="412">
        <v>79</v>
      </c>
      <c r="W671" s="412">
        <v>27.346499102333929</v>
      </c>
      <c r="X671" s="412">
        <v>36.394973070017954</v>
      </c>
      <c r="Y671" s="412">
        <v>44.438061041292642</v>
      </c>
      <c r="Z671" s="412">
        <v>7.2444730344827581</v>
      </c>
      <c r="AA671" s="412">
        <v>18.724816765321609</v>
      </c>
      <c r="AB671" s="412">
        <v>29.587739895892526</v>
      </c>
      <c r="AC671" s="417">
        <v>2.6</v>
      </c>
      <c r="AD671" s="417">
        <v>4.0999999999999996</v>
      </c>
    </row>
    <row r="672" spans="1:30" ht="13.5" customHeight="1">
      <c r="A672" s="414" t="s">
        <v>287</v>
      </c>
      <c r="B672" s="31" t="s">
        <v>266</v>
      </c>
      <c r="C672" s="31">
        <v>2</v>
      </c>
      <c r="D672" s="31">
        <v>8</v>
      </c>
      <c r="E672" s="31" t="s">
        <v>221</v>
      </c>
      <c r="F672" s="412">
        <v>1.5</v>
      </c>
      <c r="G672" s="53">
        <v>725</v>
      </c>
      <c r="H672" s="413">
        <f t="shared" si="4"/>
        <v>4.4704734016593459</v>
      </c>
      <c r="I672" s="412">
        <v>2.235236700829673</v>
      </c>
      <c r="J672" s="413">
        <f t="shared" si="0"/>
        <v>5.060696332154162</v>
      </c>
      <c r="K672" s="412">
        <v>2.530348166077081</v>
      </c>
      <c r="L672" s="413">
        <f t="shared" si="1"/>
        <v>5.5215043753490978</v>
      </c>
      <c r="M672" s="412">
        <v>2.7607521876745489</v>
      </c>
      <c r="N672" s="413">
        <f t="shared" si="2"/>
        <v>6.2362688512381306</v>
      </c>
      <c r="O672" s="412">
        <v>3.1181344256190653</v>
      </c>
      <c r="P672" s="413">
        <f t="shared" si="3"/>
        <v>33.084884539115976</v>
      </c>
      <c r="Q672" s="412">
        <v>16.542442269557988</v>
      </c>
      <c r="R672" s="53" t="s">
        <v>213</v>
      </c>
      <c r="S672" s="53" t="s">
        <v>194</v>
      </c>
      <c r="T672" s="412">
        <v>78.506493506493499</v>
      </c>
      <c r="U672" s="412">
        <v>81.136363636363626</v>
      </c>
      <c r="V672" s="412">
        <v>81.233766233766232</v>
      </c>
      <c r="W672" s="412">
        <v>38.861967694566815</v>
      </c>
      <c r="X672" s="412">
        <v>51.160058737151253</v>
      </c>
      <c r="Y672" s="412">
        <v>60.309838472834073</v>
      </c>
      <c r="Z672" s="412">
        <v>10.866709551724137</v>
      </c>
      <c r="AA672" s="412">
        <v>24.142830910951247</v>
      </c>
      <c r="AB672" s="412">
        <v>39.742853472878721</v>
      </c>
      <c r="AC672" s="417">
        <v>2.2000000000000002</v>
      </c>
      <c r="AD672" s="417">
        <v>3.7</v>
      </c>
    </row>
    <row r="673" spans="1:30" ht="13.5" customHeight="1">
      <c r="A673" s="414" t="s">
        <v>288</v>
      </c>
      <c r="B673" s="31" t="s">
        <v>266</v>
      </c>
      <c r="C673" s="31">
        <v>3</v>
      </c>
      <c r="D673" s="31">
        <v>8</v>
      </c>
      <c r="E673" s="31" t="s">
        <v>224</v>
      </c>
      <c r="F673" s="412">
        <v>2</v>
      </c>
      <c r="G673" s="53">
        <v>730</v>
      </c>
      <c r="H673" s="413">
        <f t="shared" si="4"/>
        <v>6.8536585365853666</v>
      </c>
      <c r="I673" s="412">
        <v>3.4268292682926833</v>
      </c>
      <c r="J673" s="413">
        <f t="shared" si="0"/>
        <v>7.3546105263157893</v>
      </c>
      <c r="K673" s="412">
        <v>3.6773052631578946</v>
      </c>
      <c r="L673" s="413">
        <f t="shared" si="1"/>
        <v>7.9548631578947369</v>
      </c>
      <c r="M673" s="412">
        <v>3.9774315789473684</v>
      </c>
      <c r="N673" s="413">
        <f t="shared" si="2"/>
        <v>8.7653052631578952</v>
      </c>
      <c r="O673" s="412">
        <v>4.3826526315789476</v>
      </c>
      <c r="P673" s="413">
        <f t="shared" si="3"/>
        <v>52.955304928989143</v>
      </c>
      <c r="Q673" s="412">
        <v>26.477652464494572</v>
      </c>
      <c r="R673" s="53" t="s">
        <v>210</v>
      </c>
      <c r="S673" s="53" t="s">
        <v>194</v>
      </c>
      <c r="T673" s="412">
        <v>80.523282887077997</v>
      </c>
      <c r="U673" s="412">
        <v>83.409778812572753</v>
      </c>
      <c r="V673" s="412">
        <v>84.10651920838184</v>
      </c>
      <c r="W673" s="412">
        <v>35.186046511627914</v>
      </c>
      <c r="X673" s="412">
        <v>46.75</v>
      </c>
      <c r="Y673" s="412">
        <v>56.139534883720934</v>
      </c>
      <c r="Z673" s="412">
        <v>14.389706712328765</v>
      </c>
      <c r="AA673" s="412">
        <v>37.493562768630781</v>
      </c>
      <c r="AB673" s="412">
        <v>59.570176189030896</v>
      </c>
      <c r="AC673" s="417">
        <v>2.6</v>
      </c>
      <c r="AD673" s="417">
        <v>4.0999999999999996</v>
      </c>
    </row>
    <row r="674" spans="1:30" ht="13.5" customHeight="1">
      <c r="A674" s="414" t="s">
        <v>295</v>
      </c>
      <c r="B674" s="31" t="s">
        <v>266</v>
      </c>
      <c r="C674" s="31">
        <v>5</v>
      </c>
      <c r="D674" s="31">
        <v>8</v>
      </c>
      <c r="E674" s="31" t="s">
        <v>230</v>
      </c>
      <c r="F674" s="412">
        <v>3</v>
      </c>
      <c r="G674" s="53">
        <v>725</v>
      </c>
      <c r="H674" s="413">
        <f t="shared" si="4"/>
        <v>13.168651180948663</v>
      </c>
      <c r="I674" s="412">
        <v>6.5843255904743314</v>
      </c>
      <c r="J674" s="413">
        <f t="shared" si="0"/>
        <v>13.449248809087578</v>
      </c>
      <c r="K674" s="412">
        <v>6.7246244045437891</v>
      </c>
      <c r="L674" s="413">
        <f t="shared" si="1"/>
        <v>14.256992793453035</v>
      </c>
      <c r="M674" s="412">
        <v>7.1284963967265176</v>
      </c>
      <c r="N674" s="413">
        <f t="shared" si="2"/>
        <v>15.363747404421645</v>
      </c>
      <c r="O674" s="412">
        <v>7.6818737022108223</v>
      </c>
      <c r="P674" s="413">
        <f t="shared" si="3"/>
        <v>71.307032862359108</v>
      </c>
      <c r="Q674" s="412">
        <v>35.653516431179554</v>
      </c>
      <c r="R674" s="53" t="s">
        <v>213</v>
      </c>
      <c r="S674" s="53" t="s">
        <v>194</v>
      </c>
      <c r="T674" s="412">
        <v>79.161199095022624</v>
      </c>
      <c r="U674" s="412">
        <v>82.977375565610856</v>
      </c>
      <c r="V674" s="412">
        <v>84.542986425339365</v>
      </c>
      <c r="W674" s="412">
        <v>28.18294573643411</v>
      </c>
      <c r="X674" s="412">
        <v>38.018604651162796</v>
      </c>
      <c r="Y674" s="412">
        <v>46.151937984496122</v>
      </c>
      <c r="Z674" s="412">
        <v>21.733419103448274</v>
      </c>
      <c r="AA674" s="412">
        <v>64.741238123168941</v>
      </c>
      <c r="AB674" s="412">
        <v>98.482252569636529</v>
      </c>
      <c r="AC674" s="417">
        <v>3</v>
      </c>
      <c r="AD674" s="417">
        <v>4.5</v>
      </c>
    </row>
    <row r="675" spans="1:30" ht="13.5" customHeight="1">
      <c r="A675" s="414" t="s">
        <v>296</v>
      </c>
      <c r="B675" s="31" t="s">
        <v>266</v>
      </c>
      <c r="C675" s="31">
        <v>7.5</v>
      </c>
      <c r="D675" s="31">
        <v>8</v>
      </c>
      <c r="E675" s="31" t="s">
        <v>233</v>
      </c>
      <c r="F675" s="412">
        <v>5</v>
      </c>
      <c r="G675" s="53">
        <v>730</v>
      </c>
      <c r="H675" s="413">
        <f t="shared" si="4"/>
        <v>20.219860999732692</v>
      </c>
      <c r="I675" s="412">
        <v>10.109930499866346</v>
      </c>
      <c r="J675" s="413">
        <f t="shared" si="0"/>
        <v>20.195919030973091</v>
      </c>
      <c r="K675" s="412">
        <v>10.097959515486545</v>
      </c>
      <c r="L675" s="413">
        <f t="shared" si="1"/>
        <v>21.738883017640845</v>
      </c>
      <c r="M675" s="412">
        <v>10.869441508820422</v>
      </c>
      <c r="N675" s="413">
        <f t="shared" si="2"/>
        <v>23.877896106007643</v>
      </c>
      <c r="O675" s="412">
        <v>11.938948053003822</v>
      </c>
      <c r="P675" s="413">
        <f t="shared" si="3"/>
        <v>106.64803316513159</v>
      </c>
      <c r="Q675" s="412">
        <v>53.324016582565797</v>
      </c>
      <c r="R675" s="53" t="s">
        <v>222</v>
      </c>
      <c r="S675" s="53" t="s">
        <v>194</v>
      </c>
      <c r="T675" s="412">
        <v>82.329545454545453</v>
      </c>
      <c r="U675" s="412">
        <v>85.411931818181813</v>
      </c>
      <c r="V675" s="412">
        <v>86.306818181818173</v>
      </c>
      <c r="W675" s="412">
        <v>31.478395061728396</v>
      </c>
      <c r="X675" s="412">
        <v>42.290123456790127</v>
      </c>
      <c r="Y675" s="412">
        <v>50.70987654320988</v>
      </c>
      <c r="Z675" s="412">
        <v>35.974266780821914</v>
      </c>
      <c r="AA675" s="412">
        <v>88.187334737527948</v>
      </c>
      <c r="AB675" s="412">
        <v>101.73463428716386</v>
      </c>
      <c r="AC675" s="417">
        <v>2.5</v>
      </c>
      <c r="AD675" s="417">
        <v>2.8</v>
      </c>
    </row>
    <row r="676" spans="1:30" ht="13.5" customHeight="1">
      <c r="A676" s="414" t="s">
        <v>305</v>
      </c>
      <c r="B676" s="31" t="s">
        <v>266</v>
      </c>
      <c r="C676" s="31">
        <v>10</v>
      </c>
      <c r="D676" s="31">
        <v>8</v>
      </c>
      <c r="E676" s="31" t="s">
        <v>298</v>
      </c>
      <c r="F676" s="412">
        <v>7.5</v>
      </c>
      <c r="G676" s="53">
        <v>730</v>
      </c>
      <c r="H676" s="413">
        <f t="shared" si="4"/>
        <v>26.6082081184122</v>
      </c>
      <c r="I676" s="412">
        <v>13.3041040592061</v>
      </c>
      <c r="J676" s="413">
        <f t="shared" si="0"/>
        <v>24.297029702970292</v>
      </c>
      <c r="K676" s="412">
        <v>12.148514851485146</v>
      </c>
      <c r="L676" s="413">
        <f t="shared" si="1"/>
        <v>27.540594059405937</v>
      </c>
      <c r="M676" s="412">
        <v>13.770297029702968</v>
      </c>
      <c r="N676" s="413">
        <f t="shared" si="2"/>
        <v>32.02376237623762</v>
      </c>
      <c r="O676" s="412">
        <v>16.01188118811881</v>
      </c>
      <c r="P676" s="413">
        <f t="shared" si="3"/>
        <v>178.07727272727271</v>
      </c>
      <c r="Q676" s="412">
        <v>89.038636363636357</v>
      </c>
      <c r="R676" s="53" t="s">
        <v>213</v>
      </c>
      <c r="S676" s="53" t="s">
        <v>989</v>
      </c>
      <c r="T676" s="412">
        <v>85.318827508455485</v>
      </c>
      <c r="U676" s="412">
        <v>88.267869222096962</v>
      </c>
      <c r="V676" s="412">
        <v>89.081397970687718</v>
      </c>
      <c r="W676" s="412">
        <v>37.564971751412429</v>
      </c>
      <c r="X676" s="412">
        <v>48.076271186440678</v>
      </c>
      <c r="Y676" s="412">
        <v>54.710451977401128</v>
      </c>
      <c r="Z676" s="412">
        <v>53.961400171232874</v>
      </c>
      <c r="AA676" s="412">
        <v>161.92948280754862</v>
      </c>
      <c r="AB676" s="412">
        <v>228.20923669216438</v>
      </c>
      <c r="AC676" s="417">
        <v>3</v>
      </c>
      <c r="AD676" s="417">
        <v>4.2</v>
      </c>
    </row>
    <row r="677" spans="1:30" ht="13.5" customHeight="1">
      <c r="A677" s="414" t="s">
        <v>306</v>
      </c>
      <c r="B677" s="31" t="s">
        <v>266</v>
      </c>
      <c r="C677" s="31">
        <v>15</v>
      </c>
      <c r="D677" s="31">
        <v>8</v>
      </c>
      <c r="E677" s="31" t="s">
        <v>302</v>
      </c>
      <c r="F677" s="412">
        <v>10</v>
      </c>
      <c r="G677" s="53">
        <v>740</v>
      </c>
      <c r="H677" s="413">
        <f t="shared" si="4"/>
        <v>48.912179750650765</v>
      </c>
      <c r="I677" s="412">
        <v>24.456089875325382</v>
      </c>
      <c r="J677" s="413">
        <f t="shared" si="0"/>
        <v>38.994159053467122</v>
      </c>
      <c r="K677" s="412">
        <v>19.497079526733561</v>
      </c>
      <c r="L677" s="413">
        <f t="shared" si="1"/>
        <v>42.206679646547855</v>
      </c>
      <c r="M677" s="412">
        <v>21.103339823273927</v>
      </c>
      <c r="N677" s="413">
        <f t="shared" si="2"/>
        <v>47.085816983675308</v>
      </c>
      <c r="O677" s="412">
        <v>23.542908491837654</v>
      </c>
      <c r="P677" s="413">
        <f t="shared" si="3"/>
        <v>260.4721293526502</v>
      </c>
      <c r="Q677" s="412">
        <v>130.2360646763251</v>
      </c>
      <c r="R677" s="53" t="s">
        <v>210</v>
      </c>
      <c r="S677" s="53" t="s">
        <v>989</v>
      </c>
      <c r="T677" s="412">
        <v>84.619572553430828</v>
      </c>
      <c r="U677" s="412">
        <v>87.866366704161976</v>
      </c>
      <c r="V677" s="412">
        <v>88.982452193475822</v>
      </c>
      <c r="W677" s="412">
        <v>31.583577712609969</v>
      </c>
      <c r="X677" s="412">
        <v>42.05278592375366</v>
      </c>
      <c r="Y677" s="412">
        <v>49.706744868035187</v>
      </c>
      <c r="Z677" s="412">
        <v>70.976256081081075</v>
      </c>
      <c r="AA677" s="412">
        <v>187.01680173745171</v>
      </c>
      <c r="AB677" s="412">
        <v>246.18127572432147</v>
      </c>
      <c r="AC677" s="417">
        <v>2.6</v>
      </c>
      <c r="AD677" s="417">
        <v>3.5</v>
      </c>
    </row>
    <row r="678" spans="1:30" ht="13.5" customHeight="1">
      <c r="A678" s="414" t="s">
        <v>331</v>
      </c>
      <c r="B678" s="31" t="s">
        <v>266</v>
      </c>
      <c r="C678" s="31">
        <v>20</v>
      </c>
      <c r="D678" s="31">
        <v>8</v>
      </c>
      <c r="E678" s="31" t="s">
        <v>312</v>
      </c>
      <c r="F678" s="412">
        <v>15</v>
      </c>
      <c r="G678" s="53">
        <v>738</v>
      </c>
      <c r="H678" s="413">
        <v>39.200000000000003</v>
      </c>
      <c r="I678" s="412">
        <v>19.600000000000001</v>
      </c>
      <c r="J678" s="413">
        <v>47</v>
      </c>
      <c r="K678" s="412">
        <v>23.5</v>
      </c>
      <c r="L678" s="413">
        <v>53.5</v>
      </c>
      <c r="M678" s="412">
        <v>26.8</v>
      </c>
      <c r="N678" s="413">
        <v>61.9</v>
      </c>
      <c r="O678" s="412">
        <v>31</v>
      </c>
      <c r="P678" s="413">
        <v>231</v>
      </c>
      <c r="Q678" s="412">
        <v>116</v>
      </c>
      <c r="R678" s="53" t="s">
        <v>222</v>
      </c>
      <c r="S678" s="53" t="s">
        <v>194</v>
      </c>
      <c r="T678" s="412">
        <v>86.84</v>
      </c>
      <c r="U678" s="412">
        <v>89.38</v>
      </c>
      <c r="V678" s="412">
        <v>90.2</v>
      </c>
      <c r="W678" s="412">
        <v>40.520000000000003</v>
      </c>
      <c r="X678" s="412">
        <v>51.86</v>
      </c>
      <c r="Y678" s="412">
        <v>59.26</v>
      </c>
      <c r="Z678" s="412">
        <v>196.38</v>
      </c>
      <c r="AA678" s="412">
        <v>324.02</v>
      </c>
      <c r="AB678" s="412">
        <v>490.78</v>
      </c>
      <c r="AC678" s="417">
        <v>1.66</v>
      </c>
      <c r="AD678" s="417">
        <v>2.5099999999999998</v>
      </c>
    </row>
    <row r="679" spans="1:30" ht="13.5" customHeight="1">
      <c r="A679" s="414" t="s">
        <v>332</v>
      </c>
      <c r="B679" s="31" t="s">
        <v>266</v>
      </c>
      <c r="C679" s="31">
        <v>25</v>
      </c>
      <c r="D679" s="31">
        <v>8</v>
      </c>
      <c r="E679" s="31" t="s">
        <v>322</v>
      </c>
      <c r="F679" s="412">
        <v>20</v>
      </c>
      <c r="G679" s="53">
        <v>739</v>
      </c>
      <c r="H679" s="413">
        <v>54.4</v>
      </c>
      <c r="I679" s="412">
        <v>27.2</v>
      </c>
      <c r="J679" s="413">
        <v>58.2</v>
      </c>
      <c r="K679" s="412">
        <v>29.1</v>
      </c>
      <c r="L679" s="413">
        <v>67.099999999999994</v>
      </c>
      <c r="M679" s="412">
        <v>33.5</v>
      </c>
      <c r="N679" s="413">
        <v>78.599999999999994</v>
      </c>
      <c r="O679" s="412">
        <v>39.299999999999997</v>
      </c>
      <c r="P679" s="413">
        <v>285</v>
      </c>
      <c r="Q679" s="412">
        <v>142</v>
      </c>
      <c r="R679" s="53" t="s">
        <v>231</v>
      </c>
      <c r="S679" s="53" t="s">
        <v>194</v>
      </c>
      <c r="T679" s="412">
        <v>87.75</v>
      </c>
      <c r="U679" s="412">
        <v>90</v>
      </c>
      <c r="V679" s="412">
        <v>90.2</v>
      </c>
      <c r="W679" s="412">
        <v>41.83</v>
      </c>
      <c r="X679" s="412">
        <v>53.06</v>
      </c>
      <c r="Y679" s="412">
        <v>60.08</v>
      </c>
      <c r="Z679" s="412">
        <v>261.32</v>
      </c>
      <c r="AA679" s="412">
        <v>504.34</v>
      </c>
      <c r="AB679" s="412">
        <v>662.96</v>
      </c>
      <c r="AC679" s="417">
        <v>1.93</v>
      </c>
      <c r="AD679" s="417">
        <v>2.5299999999999998</v>
      </c>
    </row>
    <row r="680" spans="1:30" ht="13.5" customHeight="1">
      <c r="A680" s="414" t="s">
        <v>338</v>
      </c>
      <c r="B680" s="31" t="s">
        <v>266</v>
      </c>
      <c r="C680" s="31">
        <v>20</v>
      </c>
      <c r="D680" s="31">
        <v>8</v>
      </c>
      <c r="E680" s="31" t="s">
        <v>334</v>
      </c>
      <c r="F680" s="412">
        <v>15</v>
      </c>
      <c r="G680" s="53">
        <v>738</v>
      </c>
      <c r="H680" s="413">
        <v>39.200000000000003</v>
      </c>
      <c r="I680" s="412">
        <v>19.600000000000001</v>
      </c>
      <c r="J680" s="413">
        <v>47</v>
      </c>
      <c r="K680" s="412">
        <v>23.5</v>
      </c>
      <c r="L680" s="413">
        <v>53.5</v>
      </c>
      <c r="M680" s="412">
        <v>26.8</v>
      </c>
      <c r="N680" s="413">
        <v>61.9</v>
      </c>
      <c r="O680" s="412">
        <v>31</v>
      </c>
      <c r="P680" s="413">
        <v>231</v>
      </c>
      <c r="Q680" s="412">
        <v>116</v>
      </c>
      <c r="R680" s="53" t="s">
        <v>222</v>
      </c>
      <c r="S680" s="53" t="s">
        <v>194</v>
      </c>
      <c r="T680" s="412">
        <v>86.84</v>
      </c>
      <c r="U680" s="412">
        <v>89.38</v>
      </c>
      <c r="V680" s="412">
        <v>90.2</v>
      </c>
      <c r="W680" s="412">
        <v>40.520000000000003</v>
      </c>
      <c r="X680" s="412">
        <v>51.86</v>
      </c>
      <c r="Y680" s="412">
        <v>59.26</v>
      </c>
      <c r="Z680" s="412">
        <v>196.38</v>
      </c>
      <c r="AA680" s="412">
        <v>324.02</v>
      </c>
      <c r="AB680" s="412">
        <v>490.78</v>
      </c>
      <c r="AC680" s="417">
        <v>1.66</v>
      </c>
      <c r="AD680" s="417">
        <v>2.5099999999999998</v>
      </c>
    </row>
    <row r="681" spans="1:30" ht="13.5" customHeight="1">
      <c r="A681" s="414" t="s">
        <v>351</v>
      </c>
      <c r="B681" s="31" t="s">
        <v>266</v>
      </c>
      <c r="C681" s="31">
        <v>30</v>
      </c>
      <c r="D681" s="31">
        <v>8</v>
      </c>
      <c r="E681" s="31" t="s">
        <v>340</v>
      </c>
      <c r="F681" s="412">
        <v>25</v>
      </c>
      <c r="G681" s="53">
        <v>738</v>
      </c>
      <c r="H681" s="413">
        <v>42.5</v>
      </c>
      <c r="I681" s="412">
        <v>21.2</v>
      </c>
      <c r="J681" s="413">
        <v>53.1</v>
      </c>
      <c r="K681" s="412">
        <v>26.5</v>
      </c>
      <c r="L681" s="413">
        <v>64.8</v>
      </c>
      <c r="M681" s="412">
        <v>32.4</v>
      </c>
      <c r="N681" s="413">
        <v>78.3</v>
      </c>
      <c r="O681" s="412">
        <v>39.200000000000003</v>
      </c>
      <c r="P681" s="413">
        <v>266</v>
      </c>
      <c r="Q681" s="412">
        <v>133</v>
      </c>
      <c r="R681" s="53" t="s">
        <v>231</v>
      </c>
      <c r="S681" s="53" t="s">
        <v>194</v>
      </c>
      <c r="T681" s="412">
        <v>90.39</v>
      </c>
      <c r="U681" s="412">
        <v>90.79</v>
      </c>
      <c r="V681" s="412">
        <v>90.1</v>
      </c>
      <c r="W681" s="412">
        <v>46.92</v>
      </c>
      <c r="X681" s="412">
        <v>57.57</v>
      </c>
      <c r="Y681" s="412">
        <v>63.55</v>
      </c>
      <c r="Z681" s="412">
        <v>327.33999999999997</v>
      </c>
      <c r="AA681" s="412">
        <v>504.34</v>
      </c>
      <c r="AB681" s="412">
        <v>662.96</v>
      </c>
      <c r="AC681" s="417">
        <v>1.54</v>
      </c>
      <c r="AD681" s="417">
        <v>2.0299999999999998</v>
      </c>
    </row>
    <row r="682" spans="1:30" ht="13.5" customHeight="1">
      <c r="A682" s="414" t="s">
        <v>352</v>
      </c>
      <c r="B682" s="31" t="s">
        <v>266</v>
      </c>
      <c r="C682" s="31">
        <v>40</v>
      </c>
      <c r="D682" s="31">
        <v>8</v>
      </c>
      <c r="E682" s="31" t="s">
        <v>343</v>
      </c>
      <c r="F682" s="412">
        <v>30</v>
      </c>
      <c r="G682" s="53">
        <v>738</v>
      </c>
      <c r="H682" s="413">
        <v>52.9</v>
      </c>
      <c r="I682" s="412">
        <v>26.4</v>
      </c>
      <c r="J682" s="413">
        <v>64.5</v>
      </c>
      <c r="K682" s="412">
        <v>32.200000000000003</v>
      </c>
      <c r="L682" s="413">
        <v>77.8</v>
      </c>
      <c r="M682" s="412">
        <v>38.9</v>
      </c>
      <c r="N682" s="413">
        <v>94.3</v>
      </c>
      <c r="O682" s="412">
        <v>47.1</v>
      </c>
      <c r="P682" s="413">
        <v>387</v>
      </c>
      <c r="Q682" s="412">
        <v>194</v>
      </c>
      <c r="R682" s="53" t="s">
        <v>222</v>
      </c>
      <c r="S682" s="53" t="s">
        <v>194</v>
      </c>
      <c r="T682" s="412">
        <v>90</v>
      </c>
      <c r="U682" s="412">
        <v>90.9</v>
      </c>
      <c r="V682" s="412">
        <v>90.6</v>
      </c>
      <c r="W682" s="412">
        <v>54.93</v>
      </c>
      <c r="X682" s="412">
        <v>67.680000000000007</v>
      </c>
      <c r="Y682" s="412">
        <v>74.42</v>
      </c>
      <c r="Z682" s="412">
        <v>392.78</v>
      </c>
      <c r="AA682" s="412">
        <v>650.76</v>
      </c>
      <c r="AB682" s="412">
        <v>867.68</v>
      </c>
      <c r="AC682" s="417">
        <v>1.66</v>
      </c>
      <c r="AD682" s="417">
        <v>2.21</v>
      </c>
    </row>
    <row r="683" spans="1:30" ht="13.5" customHeight="1">
      <c r="A683" s="414" t="s">
        <v>358</v>
      </c>
      <c r="B683" s="31" t="s">
        <v>266</v>
      </c>
      <c r="C683" s="31">
        <v>30</v>
      </c>
      <c r="D683" s="31">
        <v>8</v>
      </c>
      <c r="E683" s="31" t="s">
        <v>354</v>
      </c>
      <c r="F683" s="412">
        <v>25</v>
      </c>
      <c r="G683" s="53">
        <v>738</v>
      </c>
      <c r="H683" s="413">
        <v>42.5</v>
      </c>
      <c r="I683" s="412">
        <v>21.2</v>
      </c>
      <c r="J683" s="413">
        <v>53.1</v>
      </c>
      <c r="K683" s="412">
        <v>26.5</v>
      </c>
      <c r="L683" s="413">
        <v>64.8</v>
      </c>
      <c r="M683" s="412">
        <v>32.4</v>
      </c>
      <c r="N683" s="413">
        <v>78.3</v>
      </c>
      <c r="O683" s="412">
        <v>39.200000000000003</v>
      </c>
      <c r="P683" s="413">
        <v>266</v>
      </c>
      <c r="Q683" s="412">
        <v>133</v>
      </c>
      <c r="R683" s="53" t="s">
        <v>231</v>
      </c>
      <c r="S683" s="53" t="s">
        <v>194</v>
      </c>
      <c r="T683" s="412">
        <v>90.39</v>
      </c>
      <c r="U683" s="412">
        <v>90.79</v>
      </c>
      <c r="V683" s="412">
        <v>90.1</v>
      </c>
      <c r="W683" s="412">
        <v>46.92</v>
      </c>
      <c r="X683" s="412">
        <v>57.57</v>
      </c>
      <c r="Y683" s="412">
        <v>63.55</v>
      </c>
      <c r="Z683" s="412">
        <v>327.33999999999997</v>
      </c>
      <c r="AA683" s="412">
        <v>504.34</v>
      </c>
      <c r="AB683" s="412">
        <v>662.96</v>
      </c>
      <c r="AC683" s="417">
        <v>1.54</v>
      </c>
      <c r="AD683" s="417">
        <v>2.0299999999999998</v>
      </c>
    </row>
    <row r="684" spans="1:30" ht="13.5" customHeight="1">
      <c r="A684" s="414" t="s">
        <v>370</v>
      </c>
      <c r="B684" s="31" t="s">
        <v>266</v>
      </c>
      <c r="C684" s="31">
        <v>50</v>
      </c>
      <c r="D684" s="31">
        <v>8</v>
      </c>
      <c r="E684" s="31" t="s">
        <v>363</v>
      </c>
      <c r="F684" s="412">
        <v>40</v>
      </c>
      <c r="G684" s="53">
        <v>735</v>
      </c>
      <c r="H684" s="413">
        <f t="shared" ref="H684:H688" si="5">I684*2</f>
        <v>64.97062646217833</v>
      </c>
      <c r="I684" s="412">
        <v>32.485313231089165</v>
      </c>
      <c r="J684" s="413">
        <f t="shared" ref="J684:J696" si="6">K684*2</f>
        <v>82.482288044757013</v>
      </c>
      <c r="K684" s="412">
        <v>41.241144022378506</v>
      </c>
      <c r="L684" s="413">
        <f t="shared" ref="L684:L696" si="7">M684*2</f>
        <v>100.23638597683721</v>
      </c>
      <c r="M684" s="412">
        <v>50.118192988418606</v>
      </c>
      <c r="N684" s="413">
        <f t="shared" ref="N684:N696" si="8">O684*2</f>
        <v>123.62008836370291</v>
      </c>
      <c r="O684" s="412">
        <v>61.810044181851453</v>
      </c>
      <c r="P684" s="413">
        <f t="shared" ref="P684:P696" si="9">Q684*2</f>
        <v>767.98416458009081</v>
      </c>
      <c r="Q684" s="412">
        <v>383.9920822900454</v>
      </c>
      <c r="R684" s="53" t="s">
        <v>222</v>
      </c>
      <c r="S684" s="53" t="s">
        <v>194</v>
      </c>
      <c r="T684" s="412">
        <v>92.904366812227067</v>
      </c>
      <c r="U684" s="412">
        <v>93.106113537117906</v>
      </c>
      <c r="V684" s="412">
        <v>92.399999999999991</v>
      </c>
      <c r="W684" s="412">
        <v>54.538860103626938</v>
      </c>
      <c r="X684" s="412">
        <v>66.943005181347147</v>
      </c>
      <c r="Y684" s="412">
        <v>72.948186528497402</v>
      </c>
      <c r="Z684" s="412">
        <v>285.83635102040813</v>
      </c>
      <c r="AA684" s="412">
        <v>504.57428887645506</v>
      </c>
      <c r="AB684" s="412">
        <v>748.0531199571293</v>
      </c>
      <c r="AC684" s="417">
        <v>1.8</v>
      </c>
      <c r="AD684" s="417">
        <v>2.6</v>
      </c>
    </row>
    <row r="685" spans="1:30" ht="13.5" customHeight="1">
      <c r="A685" s="414" t="s">
        <v>372</v>
      </c>
      <c r="B685" s="31" t="s">
        <v>266</v>
      </c>
      <c r="C685" s="31">
        <v>60</v>
      </c>
      <c r="D685" s="31">
        <v>8</v>
      </c>
      <c r="E685" s="31" t="s">
        <v>360</v>
      </c>
      <c r="F685" s="412">
        <v>50</v>
      </c>
      <c r="G685" s="53">
        <v>735</v>
      </c>
      <c r="H685" s="413">
        <f t="shared" si="5"/>
        <v>70.710884353741491</v>
      </c>
      <c r="I685" s="412">
        <v>35.355442176870746</v>
      </c>
      <c r="J685" s="413">
        <f t="shared" si="6"/>
        <v>96.127823308188951</v>
      </c>
      <c r="K685" s="412">
        <v>48.063911654094476</v>
      </c>
      <c r="L685" s="413">
        <f t="shared" si="7"/>
        <v>119.01184756853112</v>
      </c>
      <c r="M685" s="412">
        <v>59.505923784265562</v>
      </c>
      <c r="N685" s="413">
        <f t="shared" si="8"/>
        <v>148.60033477533099</v>
      </c>
      <c r="O685" s="412">
        <v>74.300167387665496</v>
      </c>
      <c r="P685" s="413">
        <f t="shared" si="9"/>
        <v>918.20022385922903</v>
      </c>
      <c r="Q685" s="412">
        <v>459.10011192961451</v>
      </c>
      <c r="R685" s="53" t="s">
        <v>231</v>
      </c>
      <c r="S685" s="53" t="s">
        <v>194</v>
      </c>
      <c r="T685" s="412">
        <v>92.298349834983497</v>
      </c>
      <c r="U685" s="412">
        <v>92.80660066006601</v>
      </c>
      <c r="V685" s="412">
        <v>92.095049504950495</v>
      </c>
      <c r="W685" s="412">
        <v>45.019305019305015</v>
      </c>
      <c r="X685" s="412">
        <v>54.131274131274125</v>
      </c>
      <c r="Y685" s="412">
        <v>58.146718146718143</v>
      </c>
      <c r="Z685" s="412">
        <v>357.29543877551021</v>
      </c>
      <c r="AA685" s="412">
        <v>604.72646509934373</v>
      </c>
      <c r="AB685" s="412">
        <v>898.21763036652794</v>
      </c>
      <c r="AC685" s="417">
        <v>1.7</v>
      </c>
      <c r="AD685" s="417">
        <v>2.5</v>
      </c>
    </row>
    <row r="686" spans="1:30" ht="13.5" customHeight="1">
      <c r="A686" s="414" t="s">
        <v>402</v>
      </c>
      <c r="B686" s="31" t="s">
        <v>266</v>
      </c>
      <c r="C686" s="31">
        <v>75</v>
      </c>
      <c r="D686" s="31">
        <v>8</v>
      </c>
      <c r="E686" s="31" t="s">
        <v>378</v>
      </c>
      <c r="F686" s="412">
        <v>60</v>
      </c>
      <c r="G686" s="53">
        <v>730</v>
      </c>
      <c r="H686" s="413">
        <f t="shared" si="5"/>
        <v>87.682131508188704</v>
      </c>
      <c r="I686" s="412">
        <v>43.841065754094352</v>
      </c>
      <c r="J686" s="413">
        <f t="shared" si="6"/>
        <v>113.63345996385499</v>
      </c>
      <c r="K686" s="412">
        <v>56.816729981927494</v>
      </c>
      <c r="L686" s="413">
        <f t="shared" si="7"/>
        <v>142.12503227234168</v>
      </c>
      <c r="M686" s="412">
        <v>71.062516136170842</v>
      </c>
      <c r="N686" s="413">
        <f t="shared" si="8"/>
        <v>175.22420978866225</v>
      </c>
      <c r="O686" s="412">
        <v>87.612104894331125</v>
      </c>
      <c r="P686" s="413">
        <f t="shared" si="9"/>
        <v>1164.3841419570279</v>
      </c>
      <c r="Q686" s="412">
        <v>582.19207097851393</v>
      </c>
      <c r="R686" s="53" t="s">
        <v>222</v>
      </c>
      <c r="S686" s="53" t="s">
        <v>194</v>
      </c>
      <c r="T686" s="412">
        <v>92.186407766990285</v>
      </c>
      <c r="U686" s="412">
        <v>93.196116504854359</v>
      </c>
      <c r="V686" s="412">
        <v>93.196116504854359</v>
      </c>
      <c r="W686" s="412">
        <v>59.553349875930522</v>
      </c>
      <c r="X686" s="412">
        <v>70.669975186104224</v>
      </c>
      <c r="Y686" s="412">
        <v>76.129032258064527</v>
      </c>
      <c r="Z686" s="412">
        <v>431.69120136986299</v>
      </c>
      <c r="AA686" s="412">
        <v>722.91299609173461</v>
      </c>
      <c r="AB686" s="412">
        <v>1078.9165379114033</v>
      </c>
      <c r="AC686" s="417">
        <v>1.7</v>
      </c>
      <c r="AD686" s="417">
        <v>2.5</v>
      </c>
    </row>
    <row r="687" spans="1:30" ht="13.5" customHeight="1">
      <c r="A687" s="414" t="s">
        <v>404</v>
      </c>
      <c r="B687" s="31" t="s">
        <v>266</v>
      </c>
      <c r="C687" s="31">
        <v>100</v>
      </c>
      <c r="D687" s="31">
        <v>8</v>
      </c>
      <c r="E687" s="31" t="s">
        <v>383</v>
      </c>
      <c r="F687" s="412">
        <v>75</v>
      </c>
      <c r="G687" s="53">
        <v>735</v>
      </c>
      <c r="H687" s="413">
        <f t="shared" si="5"/>
        <v>113.52876980393633</v>
      </c>
      <c r="I687" s="412">
        <v>56.764384901968164</v>
      </c>
      <c r="J687" s="413">
        <f t="shared" si="6"/>
        <v>142.11072405035185</v>
      </c>
      <c r="K687" s="412">
        <v>71.055362025175924</v>
      </c>
      <c r="L687" s="413">
        <f t="shared" si="7"/>
        <v>179.82346328397153</v>
      </c>
      <c r="M687" s="412">
        <v>89.911731641985767</v>
      </c>
      <c r="N687" s="413">
        <f t="shared" si="8"/>
        <v>217.31769669548805</v>
      </c>
      <c r="O687" s="412">
        <v>108.65884834774403</v>
      </c>
      <c r="P687" s="413">
        <f t="shared" si="9"/>
        <v>1554.6592267472099</v>
      </c>
      <c r="Q687" s="412">
        <v>777.32961337360496</v>
      </c>
      <c r="R687" s="53" t="s">
        <v>222</v>
      </c>
      <c r="S687" s="53" t="s">
        <v>194</v>
      </c>
      <c r="T687" s="412">
        <v>92.26489707475622</v>
      </c>
      <c r="U687" s="412">
        <v>93.488299024918732</v>
      </c>
      <c r="V687" s="412">
        <v>93.79414951245937</v>
      </c>
      <c r="W687" s="412">
        <v>59.353448275862064</v>
      </c>
      <c r="X687" s="412">
        <v>69.628078817733979</v>
      </c>
      <c r="Y687" s="412">
        <v>76.311576354679801</v>
      </c>
      <c r="Z687" s="412">
        <v>535.94315816326537</v>
      </c>
      <c r="AA687" s="412">
        <v>917.3307403594772</v>
      </c>
      <c r="AB687" s="412">
        <v>1430.2129107695027</v>
      </c>
      <c r="AC687" s="417">
        <v>1.7</v>
      </c>
      <c r="AD687" s="417">
        <v>2.7</v>
      </c>
    </row>
    <row r="688" spans="1:30" ht="13.5" customHeight="1">
      <c r="A688" s="414" t="s">
        <v>406</v>
      </c>
      <c r="B688" s="31" t="s">
        <v>266</v>
      </c>
      <c r="C688" s="31">
        <v>125</v>
      </c>
      <c r="D688" s="31">
        <v>8</v>
      </c>
      <c r="E688" s="31" t="s">
        <v>388</v>
      </c>
      <c r="F688" s="412">
        <v>100</v>
      </c>
      <c r="G688" s="53">
        <v>735</v>
      </c>
      <c r="H688" s="413">
        <f t="shared" si="5"/>
        <v>128.39564881412352</v>
      </c>
      <c r="I688" s="412">
        <v>64.197824407061759</v>
      </c>
      <c r="J688" s="413">
        <f t="shared" si="6"/>
        <v>183.19278451508293</v>
      </c>
      <c r="K688" s="412">
        <v>91.596392257541467</v>
      </c>
      <c r="L688" s="413">
        <f t="shared" si="7"/>
        <v>232.34131675843665</v>
      </c>
      <c r="M688" s="412">
        <v>116.17065837921832</v>
      </c>
      <c r="N688" s="413">
        <f t="shared" si="8"/>
        <v>283.57450258419755</v>
      </c>
      <c r="O688" s="412">
        <v>141.78725129209877</v>
      </c>
      <c r="P688" s="413">
        <f t="shared" si="9"/>
        <v>1957.033702126452</v>
      </c>
      <c r="Q688" s="412">
        <v>978.516851063226</v>
      </c>
      <c r="R688" s="53" t="s">
        <v>222</v>
      </c>
      <c r="S688" s="53" t="s">
        <v>194</v>
      </c>
      <c r="T688" s="412">
        <v>94.5</v>
      </c>
      <c r="U688" s="412">
        <v>94.4</v>
      </c>
      <c r="V688" s="412">
        <v>94.1</v>
      </c>
      <c r="W688" s="412">
        <v>60.153655514250303</v>
      </c>
      <c r="X688" s="412">
        <v>71.534076827757119</v>
      </c>
      <c r="Y688" s="412">
        <v>77.935563816604699</v>
      </c>
      <c r="Z688" s="412">
        <v>714.59087755102041</v>
      </c>
      <c r="AA688" s="412">
        <v>1160.8889560547041</v>
      </c>
      <c r="AB688" s="412">
        <v>1744.1744552247128</v>
      </c>
      <c r="AC688" s="417">
        <v>1.6</v>
      </c>
      <c r="AD688" s="417">
        <v>2.4</v>
      </c>
    </row>
    <row r="689" spans="1:30" ht="13.5" customHeight="1">
      <c r="A689" s="414" t="s">
        <v>926</v>
      </c>
      <c r="B689" s="31" t="s">
        <v>910</v>
      </c>
      <c r="C689" s="31">
        <v>1</v>
      </c>
      <c r="D689" s="31">
        <v>8</v>
      </c>
      <c r="E689" s="31" t="s">
        <v>212</v>
      </c>
      <c r="F689" s="412">
        <v>0.75</v>
      </c>
      <c r="G689" s="53">
        <v>725</v>
      </c>
      <c r="H689" s="413">
        <f>I689*2</f>
        <v>3.3173076923076925</v>
      </c>
      <c r="I689" s="412">
        <v>1.6586538461538463</v>
      </c>
      <c r="J689" s="413">
        <f t="shared" si="6"/>
        <v>3.6866446436998581</v>
      </c>
      <c r="K689" s="412">
        <v>1.8433223218499291</v>
      </c>
      <c r="L689" s="413">
        <f t="shared" si="7"/>
        <v>3.9443133553562997</v>
      </c>
      <c r="M689" s="412">
        <v>1.9721566776781498</v>
      </c>
      <c r="N689" s="413">
        <f t="shared" si="8"/>
        <v>4.2</v>
      </c>
      <c r="O689" s="412">
        <v>2.1</v>
      </c>
      <c r="P689" s="413">
        <f t="shared" si="9"/>
        <v>18.71265960605761</v>
      </c>
      <c r="Q689" s="412">
        <v>9.3563298030288049</v>
      </c>
      <c r="R689" s="53" t="s">
        <v>210</v>
      </c>
      <c r="S689" s="53" t="s">
        <v>194</v>
      </c>
      <c r="T689" s="412">
        <v>72.554878048780481</v>
      </c>
      <c r="U689" s="412">
        <v>76.331707317073167</v>
      </c>
      <c r="V689" s="412">
        <v>78.518292682926827</v>
      </c>
      <c r="W689" s="412">
        <v>31.806331471135941</v>
      </c>
      <c r="X689" s="412">
        <v>39.836126629422722</v>
      </c>
      <c r="Y689" s="412">
        <v>48.491620111731841</v>
      </c>
      <c r="Z689" s="412">
        <v>5.4333547758620684</v>
      </c>
      <c r="AA689" s="412">
        <v>11.862575128640637</v>
      </c>
      <c r="AB689" s="412">
        <v>19.484438843555481</v>
      </c>
      <c r="AC689" s="417">
        <v>2.2000000000000002</v>
      </c>
      <c r="AD689" s="417">
        <v>3.6</v>
      </c>
    </row>
    <row r="690" spans="1:30" ht="13.5" customHeight="1">
      <c r="A690" s="414" t="s">
        <v>927</v>
      </c>
      <c r="B690" s="31" t="s">
        <v>910</v>
      </c>
      <c r="C690" s="31">
        <v>1.5</v>
      </c>
      <c r="D690" s="31">
        <v>8</v>
      </c>
      <c r="E690" s="31" t="s">
        <v>215</v>
      </c>
      <c r="F690" s="412">
        <v>1</v>
      </c>
      <c r="G690" s="53">
        <v>725</v>
      </c>
      <c r="H690" s="413">
        <f t="shared" ref="H690:H696" si="10">I690*2</f>
        <v>5.1220680958385874</v>
      </c>
      <c r="I690" s="412">
        <v>2.5610340479192937</v>
      </c>
      <c r="J690" s="413">
        <f t="shared" si="6"/>
        <v>5.3145662847790502</v>
      </c>
      <c r="K690" s="412">
        <v>2.6572831423895251</v>
      </c>
      <c r="L690" s="413">
        <f t="shared" si="7"/>
        <v>5.5286415711947621</v>
      </c>
      <c r="M690" s="412">
        <v>2.764320785597381</v>
      </c>
      <c r="N690" s="413">
        <f t="shared" si="8"/>
        <v>5.8193126022913253</v>
      </c>
      <c r="O690" s="412">
        <v>2.9096563011456626</v>
      </c>
      <c r="P690" s="413">
        <f t="shared" si="9"/>
        <v>35.731491233504741</v>
      </c>
      <c r="Q690" s="412">
        <v>17.86574561675237</v>
      </c>
      <c r="R690" s="53" t="s">
        <v>2205</v>
      </c>
      <c r="S690" s="53" t="s">
        <v>194</v>
      </c>
      <c r="T690" s="412">
        <v>70.900000000000006</v>
      </c>
      <c r="U690" s="412">
        <v>76.5</v>
      </c>
      <c r="V690" s="412">
        <v>79</v>
      </c>
      <c r="W690" s="412">
        <v>27.346499102333929</v>
      </c>
      <c r="X690" s="412">
        <v>36.394973070017954</v>
      </c>
      <c r="Y690" s="412">
        <v>44.438061041292642</v>
      </c>
      <c r="Z690" s="412">
        <v>7.2444730344827581</v>
      </c>
      <c r="AA690" s="412">
        <v>18.724816765321609</v>
      </c>
      <c r="AB690" s="412">
        <v>29.587739895892526</v>
      </c>
      <c r="AC690" s="417">
        <v>2.6</v>
      </c>
      <c r="AD690" s="417">
        <v>4.0999999999999996</v>
      </c>
    </row>
    <row r="691" spans="1:30" ht="13.5" customHeight="1">
      <c r="A691" s="414" t="s">
        <v>934</v>
      </c>
      <c r="B691" s="31" t="s">
        <v>910</v>
      </c>
      <c r="C691" s="31">
        <v>2</v>
      </c>
      <c r="D691" s="31">
        <v>8</v>
      </c>
      <c r="E691" s="31" t="s">
        <v>221</v>
      </c>
      <c r="F691" s="412">
        <v>1.5</v>
      </c>
      <c r="G691" s="53">
        <v>725</v>
      </c>
      <c r="H691" s="413">
        <f t="shared" si="10"/>
        <v>4.4704734016593459</v>
      </c>
      <c r="I691" s="412">
        <v>2.235236700829673</v>
      </c>
      <c r="J691" s="413">
        <f t="shared" si="6"/>
        <v>5.060696332154162</v>
      </c>
      <c r="K691" s="412">
        <v>2.530348166077081</v>
      </c>
      <c r="L691" s="413">
        <f t="shared" si="7"/>
        <v>5.5215043753490978</v>
      </c>
      <c r="M691" s="412">
        <v>2.7607521876745489</v>
      </c>
      <c r="N691" s="413">
        <f t="shared" si="8"/>
        <v>6.2362688512381306</v>
      </c>
      <c r="O691" s="412">
        <v>3.1181344256190653</v>
      </c>
      <c r="P691" s="413">
        <f t="shared" si="9"/>
        <v>33.084884539115976</v>
      </c>
      <c r="Q691" s="412">
        <v>16.542442269557988</v>
      </c>
      <c r="R691" s="53" t="s">
        <v>213</v>
      </c>
      <c r="S691" s="53" t="s">
        <v>194</v>
      </c>
      <c r="T691" s="412">
        <v>78.506493506493499</v>
      </c>
      <c r="U691" s="412">
        <v>81.136363636363626</v>
      </c>
      <c r="V691" s="412">
        <v>81.233766233766232</v>
      </c>
      <c r="W691" s="412">
        <v>38.861967694566815</v>
      </c>
      <c r="X691" s="412">
        <v>51.160058737151253</v>
      </c>
      <c r="Y691" s="412">
        <v>60.309838472834073</v>
      </c>
      <c r="Z691" s="412">
        <v>10.866709551724137</v>
      </c>
      <c r="AA691" s="412">
        <v>24.142830910951247</v>
      </c>
      <c r="AB691" s="412">
        <v>39.742853472878721</v>
      </c>
      <c r="AC691" s="417">
        <v>2.2000000000000002</v>
      </c>
      <c r="AD691" s="417">
        <v>3.7</v>
      </c>
    </row>
    <row r="692" spans="1:30" ht="13.5" customHeight="1">
      <c r="A692" s="414" t="s">
        <v>935</v>
      </c>
      <c r="B692" s="31" t="s">
        <v>910</v>
      </c>
      <c r="C692" s="31">
        <v>3</v>
      </c>
      <c r="D692" s="31">
        <v>8</v>
      </c>
      <c r="E692" s="31" t="s">
        <v>224</v>
      </c>
      <c r="F692" s="412">
        <v>2</v>
      </c>
      <c r="G692" s="53">
        <v>730</v>
      </c>
      <c r="H692" s="413">
        <f t="shared" si="10"/>
        <v>6.8536585365853666</v>
      </c>
      <c r="I692" s="412">
        <v>3.4268292682926833</v>
      </c>
      <c r="J692" s="413">
        <f t="shared" si="6"/>
        <v>7.3546105263157893</v>
      </c>
      <c r="K692" s="412">
        <v>3.6773052631578946</v>
      </c>
      <c r="L692" s="413">
        <f t="shared" si="7"/>
        <v>7.9548631578947369</v>
      </c>
      <c r="M692" s="412">
        <v>3.9774315789473684</v>
      </c>
      <c r="N692" s="413">
        <f t="shared" si="8"/>
        <v>8.7653052631578952</v>
      </c>
      <c r="O692" s="412">
        <v>4.3826526315789476</v>
      </c>
      <c r="P692" s="413">
        <f t="shared" si="9"/>
        <v>52.955304928989143</v>
      </c>
      <c r="Q692" s="412">
        <v>26.477652464494572</v>
      </c>
      <c r="R692" s="53" t="s">
        <v>210</v>
      </c>
      <c r="S692" s="53" t="s">
        <v>194</v>
      </c>
      <c r="T692" s="412">
        <v>80.523282887077997</v>
      </c>
      <c r="U692" s="412">
        <v>83.409778812572753</v>
      </c>
      <c r="V692" s="412">
        <v>84.10651920838184</v>
      </c>
      <c r="W692" s="412">
        <v>35.186046511627914</v>
      </c>
      <c r="X692" s="412">
        <v>46.75</v>
      </c>
      <c r="Y692" s="412">
        <v>56.139534883720934</v>
      </c>
      <c r="Z692" s="412">
        <v>14.389706712328765</v>
      </c>
      <c r="AA692" s="412">
        <v>37.493562768630781</v>
      </c>
      <c r="AB692" s="412">
        <v>59.570176189030896</v>
      </c>
      <c r="AC692" s="417">
        <v>2.6</v>
      </c>
      <c r="AD692" s="417">
        <v>4.0999999999999996</v>
      </c>
    </row>
    <row r="693" spans="1:30" ht="13.5" customHeight="1">
      <c r="A693" s="414" t="s">
        <v>942</v>
      </c>
      <c r="B693" s="31" t="s">
        <v>910</v>
      </c>
      <c r="C693" s="31">
        <v>5</v>
      </c>
      <c r="D693" s="31">
        <v>8</v>
      </c>
      <c r="E693" s="31" t="s">
        <v>230</v>
      </c>
      <c r="F693" s="412">
        <v>3</v>
      </c>
      <c r="G693" s="53">
        <v>725</v>
      </c>
      <c r="H693" s="413">
        <f t="shared" si="10"/>
        <v>13.168651180948663</v>
      </c>
      <c r="I693" s="412">
        <v>6.5843255904743314</v>
      </c>
      <c r="J693" s="413">
        <f t="shared" si="6"/>
        <v>13.449248809087578</v>
      </c>
      <c r="K693" s="412">
        <v>6.7246244045437891</v>
      </c>
      <c r="L693" s="413">
        <f t="shared" si="7"/>
        <v>14.256992793453035</v>
      </c>
      <c r="M693" s="412">
        <v>7.1284963967265176</v>
      </c>
      <c r="N693" s="413">
        <f t="shared" si="8"/>
        <v>15.363747404421645</v>
      </c>
      <c r="O693" s="412">
        <v>7.6818737022108223</v>
      </c>
      <c r="P693" s="413">
        <f t="shared" si="9"/>
        <v>71.307032862359108</v>
      </c>
      <c r="Q693" s="412">
        <v>35.653516431179554</v>
      </c>
      <c r="R693" s="53" t="s">
        <v>213</v>
      </c>
      <c r="S693" s="53" t="s">
        <v>194</v>
      </c>
      <c r="T693" s="412">
        <v>79.161199095022624</v>
      </c>
      <c r="U693" s="412">
        <v>82.977375565610856</v>
      </c>
      <c r="V693" s="412">
        <v>84.542986425339365</v>
      </c>
      <c r="W693" s="412">
        <v>28.18294573643411</v>
      </c>
      <c r="X693" s="412">
        <v>38.018604651162796</v>
      </c>
      <c r="Y693" s="412">
        <v>46.151937984496122</v>
      </c>
      <c r="Z693" s="412">
        <v>21.733419103448274</v>
      </c>
      <c r="AA693" s="412">
        <v>64.741238123168941</v>
      </c>
      <c r="AB693" s="412">
        <v>98.482252569636529</v>
      </c>
      <c r="AC693" s="417">
        <v>3</v>
      </c>
      <c r="AD693" s="417">
        <v>4.5</v>
      </c>
    </row>
    <row r="694" spans="1:30" ht="13.5" customHeight="1">
      <c r="A694" s="414" t="s">
        <v>943</v>
      </c>
      <c r="B694" s="31" t="s">
        <v>910</v>
      </c>
      <c r="C694" s="31">
        <v>7.5</v>
      </c>
      <c r="D694" s="31">
        <v>8</v>
      </c>
      <c r="E694" s="31" t="s">
        <v>233</v>
      </c>
      <c r="F694" s="412">
        <v>5</v>
      </c>
      <c r="G694" s="53">
        <v>730</v>
      </c>
      <c r="H694" s="413">
        <f t="shared" si="10"/>
        <v>20.219860999732692</v>
      </c>
      <c r="I694" s="412">
        <v>10.109930499866346</v>
      </c>
      <c r="J694" s="413">
        <f t="shared" si="6"/>
        <v>20.195919030973091</v>
      </c>
      <c r="K694" s="412">
        <v>10.097959515486545</v>
      </c>
      <c r="L694" s="413">
        <f t="shared" si="7"/>
        <v>21.738883017640845</v>
      </c>
      <c r="M694" s="412">
        <v>10.869441508820422</v>
      </c>
      <c r="N694" s="413">
        <f t="shared" si="8"/>
        <v>23.877896106007643</v>
      </c>
      <c r="O694" s="412">
        <v>11.938948053003822</v>
      </c>
      <c r="P694" s="413">
        <f t="shared" si="9"/>
        <v>106.64803316513159</v>
      </c>
      <c r="Q694" s="412">
        <v>53.324016582565797</v>
      </c>
      <c r="R694" s="53" t="s">
        <v>222</v>
      </c>
      <c r="S694" s="53" t="s">
        <v>194</v>
      </c>
      <c r="T694" s="412">
        <v>82.329545454545453</v>
      </c>
      <c r="U694" s="412">
        <v>85.411931818181813</v>
      </c>
      <c r="V694" s="412">
        <v>86.306818181818173</v>
      </c>
      <c r="W694" s="412">
        <v>31.478395061728396</v>
      </c>
      <c r="X694" s="412">
        <v>42.290123456790127</v>
      </c>
      <c r="Y694" s="412">
        <v>50.70987654320988</v>
      </c>
      <c r="Z694" s="412">
        <v>35.974266780821914</v>
      </c>
      <c r="AA694" s="412">
        <v>88.187334737527948</v>
      </c>
      <c r="AB694" s="412">
        <v>101.73463428716386</v>
      </c>
      <c r="AC694" s="417">
        <v>2.5</v>
      </c>
      <c r="AD694" s="417">
        <v>2.8</v>
      </c>
    </row>
    <row r="695" spans="1:30" ht="13.5" customHeight="1">
      <c r="A695" s="414" t="s">
        <v>949</v>
      </c>
      <c r="B695" s="31" t="s">
        <v>910</v>
      </c>
      <c r="C695" s="31">
        <v>10</v>
      </c>
      <c r="D695" s="31">
        <v>8</v>
      </c>
      <c r="E695" s="31" t="s">
        <v>298</v>
      </c>
      <c r="F695" s="412">
        <v>7.5</v>
      </c>
      <c r="G695" s="53">
        <v>730</v>
      </c>
      <c r="H695" s="413">
        <f t="shared" si="10"/>
        <v>26.6082081184122</v>
      </c>
      <c r="I695" s="412">
        <v>13.3041040592061</v>
      </c>
      <c r="J695" s="413">
        <f t="shared" si="6"/>
        <v>24.297029702970292</v>
      </c>
      <c r="K695" s="412">
        <v>12.148514851485146</v>
      </c>
      <c r="L695" s="413">
        <f t="shared" si="7"/>
        <v>27.540594059405937</v>
      </c>
      <c r="M695" s="412">
        <v>13.770297029702968</v>
      </c>
      <c r="N695" s="413">
        <f t="shared" si="8"/>
        <v>32.02376237623762</v>
      </c>
      <c r="O695" s="412">
        <v>16.01188118811881</v>
      </c>
      <c r="P695" s="413">
        <f t="shared" si="9"/>
        <v>178.07727272727271</v>
      </c>
      <c r="Q695" s="412">
        <v>89.038636363636357</v>
      </c>
      <c r="R695" s="53" t="s">
        <v>213</v>
      </c>
      <c r="S695" s="53" t="s">
        <v>989</v>
      </c>
      <c r="T695" s="412">
        <v>85.318827508455485</v>
      </c>
      <c r="U695" s="412">
        <v>88.267869222096962</v>
      </c>
      <c r="V695" s="412">
        <v>89.081397970687718</v>
      </c>
      <c r="W695" s="412">
        <v>37.564971751412429</v>
      </c>
      <c r="X695" s="412">
        <v>48.076271186440678</v>
      </c>
      <c r="Y695" s="412">
        <v>54.710451977401128</v>
      </c>
      <c r="Z695" s="412">
        <v>53.961400171232874</v>
      </c>
      <c r="AA695" s="412">
        <v>161.92948280754862</v>
      </c>
      <c r="AB695" s="412">
        <v>228.20923669216438</v>
      </c>
      <c r="AC695" s="417">
        <v>3</v>
      </c>
      <c r="AD695" s="417">
        <v>4.2</v>
      </c>
    </row>
    <row r="696" spans="1:30" ht="13.5" customHeight="1">
      <c r="A696" s="414" t="s">
        <v>951</v>
      </c>
      <c r="B696" s="31" t="s">
        <v>910</v>
      </c>
      <c r="C696" s="31">
        <v>15</v>
      </c>
      <c r="D696" s="31">
        <v>8</v>
      </c>
      <c r="E696" s="31" t="s">
        <v>302</v>
      </c>
      <c r="F696" s="412">
        <v>10</v>
      </c>
      <c r="G696" s="53">
        <v>740</v>
      </c>
      <c r="H696" s="413">
        <f t="shared" si="10"/>
        <v>48.912179750650765</v>
      </c>
      <c r="I696" s="412">
        <v>24.456089875325382</v>
      </c>
      <c r="J696" s="413">
        <f t="shared" si="6"/>
        <v>38.994159053467122</v>
      </c>
      <c r="K696" s="412">
        <v>19.497079526733561</v>
      </c>
      <c r="L696" s="413">
        <f t="shared" si="7"/>
        <v>42.206679646547855</v>
      </c>
      <c r="M696" s="412">
        <v>21.103339823273927</v>
      </c>
      <c r="N696" s="413">
        <f t="shared" si="8"/>
        <v>47.085816983675308</v>
      </c>
      <c r="O696" s="412">
        <v>23.542908491837654</v>
      </c>
      <c r="P696" s="413">
        <f t="shared" si="9"/>
        <v>260.4721293526502</v>
      </c>
      <c r="Q696" s="412">
        <v>130.2360646763251</v>
      </c>
      <c r="R696" s="53" t="s">
        <v>210</v>
      </c>
      <c r="S696" s="53" t="s">
        <v>989</v>
      </c>
      <c r="T696" s="412">
        <v>84.619572553430828</v>
      </c>
      <c r="U696" s="412">
        <v>87.866366704161976</v>
      </c>
      <c r="V696" s="412">
        <v>88.982452193475822</v>
      </c>
      <c r="W696" s="412">
        <v>31.583577712609969</v>
      </c>
      <c r="X696" s="412">
        <v>42.05278592375366</v>
      </c>
      <c r="Y696" s="412">
        <v>49.706744868035187</v>
      </c>
      <c r="Z696" s="412">
        <v>70.976256081081075</v>
      </c>
      <c r="AA696" s="412">
        <v>187.01680173745171</v>
      </c>
      <c r="AB696" s="412">
        <v>246.18127572432147</v>
      </c>
      <c r="AC696" s="417">
        <v>2.6</v>
      </c>
      <c r="AD696" s="417">
        <v>3.5</v>
      </c>
    </row>
    <row r="697" spans="1:30" ht="13.5" customHeight="1">
      <c r="A697" s="414" t="s">
        <v>960</v>
      </c>
      <c r="B697" s="31" t="s">
        <v>910</v>
      </c>
      <c r="C697" s="31">
        <v>20</v>
      </c>
      <c r="D697" s="31">
        <v>8</v>
      </c>
      <c r="E697" s="31" t="s">
        <v>312</v>
      </c>
      <c r="F697" s="412">
        <v>15</v>
      </c>
      <c r="G697" s="53">
        <v>738</v>
      </c>
      <c r="H697" s="413">
        <v>39.200000000000003</v>
      </c>
      <c r="I697" s="412">
        <v>19.600000000000001</v>
      </c>
      <c r="J697" s="413">
        <v>47</v>
      </c>
      <c r="K697" s="412">
        <v>23.5</v>
      </c>
      <c r="L697" s="413">
        <v>53.5</v>
      </c>
      <c r="M697" s="412">
        <v>26.8</v>
      </c>
      <c r="N697" s="413">
        <v>61.9</v>
      </c>
      <c r="O697" s="412">
        <v>31</v>
      </c>
      <c r="P697" s="413">
        <v>231</v>
      </c>
      <c r="Q697" s="412">
        <v>116</v>
      </c>
      <c r="R697" s="53" t="s">
        <v>222</v>
      </c>
      <c r="S697" s="53" t="s">
        <v>194</v>
      </c>
      <c r="T697" s="412">
        <v>86.84</v>
      </c>
      <c r="U697" s="412">
        <v>89.38</v>
      </c>
      <c r="V697" s="412">
        <v>90.2</v>
      </c>
      <c r="W697" s="412">
        <v>40.520000000000003</v>
      </c>
      <c r="X697" s="412">
        <v>51.86</v>
      </c>
      <c r="Y697" s="412">
        <v>59.26</v>
      </c>
      <c r="Z697" s="412">
        <v>196.38</v>
      </c>
      <c r="AA697" s="412">
        <v>324.02</v>
      </c>
      <c r="AB697" s="412">
        <v>490.78</v>
      </c>
      <c r="AC697" s="417">
        <v>1.66</v>
      </c>
      <c r="AD697" s="417">
        <v>2.5099999999999998</v>
      </c>
    </row>
    <row r="698" spans="1:30" ht="13.5" customHeight="1">
      <c r="A698" s="414" t="s">
        <v>961</v>
      </c>
      <c r="B698" s="31" t="s">
        <v>910</v>
      </c>
      <c r="C698" s="31">
        <v>25</v>
      </c>
      <c r="D698" s="31">
        <v>8</v>
      </c>
      <c r="E698" s="31" t="s">
        <v>322</v>
      </c>
      <c r="F698" s="412">
        <v>20</v>
      </c>
      <c r="G698" s="53">
        <v>739</v>
      </c>
      <c r="H698" s="413">
        <v>54.4</v>
      </c>
      <c r="I698" s="412">
        <v>27.2</v>
      </c>
      <c r="J698" s="413">
        <v>58.2</v>
      </c>
      <c r="K698" s="412">
        <v>29.1</v>
      </c>
      <c r="L698" s="413">
        <v>67.099999999999994</v>
      </c>
      <c r="M698" s="412">
        <v>33.5</v>
      </c>
      <c r="N698" s="413">
        <v>78.599999999999994</v>
      </c>
      <c r="O698" s="412">
        <v>39.299999999999997</v>
      </c>
      <c r="P698" s="413">
        <v>285</v>
      </c>
      <c r="Q698" s="412">
        <v>142</v>
      </c>
      <c r="R698" s="53" t="s">
        <v>231</v>
      </c>
      <c r="S698" s="53" t="s">
        <v>194</v>
      </c>
      <c r="T698" s="412">
        <v>87.75</v>
      </c>
      <c r="U698" s="412">
        <v>90</v>
      </c>
      <c r="V698" s="412">
        <v>90.2</v>
      </c>
      <c r="W698" s="412">
        <v>41.83</v>
      </c>
      <c r="X698" s="412">
        <v>53.06</v>
      </c>
      <c r="Y698" s="412">
        <v>60.08</v>
      </c>
      <c r="Z698" s="412">
        <v>261.32</v>
      </c>
      <c r="AA698" s="412">
        <v>504.34</v>
      </c>
      <c r="AB698" s="412">
        <v>662.96</v>
      </c>
      <c r="AC698" s="417">
        <v>1.93</v>
      </c>
      <c r="AD698" s="417">
        <v>2.5299999999999998</v>
      </c>
    </row>
    <row r="699" spans="1:30" ht="13.5" customHeight="1">
      <c r="A699" s="414" t="s">
        <v>970</v>
      </c>
      <c r="B699" s="31" t="s">
        <v>910</v>
      </c>
      <c r="C699" s="31">
        <v>30</v>
      </c>
      <c r="D699" s="31">
        <v>8</v>
      </c>
      <c r="E699" s="31" t="s">
        <v>340</v>
      </c>
      <c r="F699" s="412">
        <v>25</v>
      </c>
      <c r="G699" s="53">
        <v>738</v>
      </c>
      <c r="H699" s="413">
        <v>42.5</v>
      </c>
      <c r="I699" s="412">
        <v>21.2</v>
      </c>
      <c r="J699" s="413">
        <v>53.1</v>
      </c>
      <c r="K699" s="412">
        <v>26.5</v>
      </c>
      <c r="L699" s="413">
        <v>64.8</v>
      </c>
      <c r="M699" s="412">
        <v>32.4</v>
      </c>
      <c r="N699" s="413">
        <v>78.3</v>
      </c>
      <c r="O699" s="412">
        <v>39.200000000000003</v>
      </c>
      <c r="P699" s="413">
        <v>266</v>
      </c>
      <c r="Q699" s="412">
        <v>133</v>
      </c>
      <c r="R699" s="53" t="s">
        <v>231</v>
      </c>
      <c r="S699" s="53" t="s">
        <v>194</v>
      </c>
      <c r="T699" s="412">
        <v>90.39</v>
      </c>
      <c r="U699" s="412">
        <v>90.79</v>
      </c>
      <c r="V699" s="412">
        <v>90.1</v>
      </c>
      <c r="W699" s="412">
        <v>46.92</v>
      </c>
      <c r="X699" s="412">
        <v>57.57</v>
      </c>
      <c r="Y699" s="412">
        <v>63.55</v>
      </c>
      <c r="Z699" s="412">
        <v>327.33999999999997</v>
      </c>
      <c r="AA699" s="412">
        <v>504.34</v>
      </c>
      <c r="AB699" s="412">
        <v>662.96</v>
      </c>
      <c r="AC699" s="417">
        <v>1.54</v>
      </c>
      <c r="AD699" s="417">
        <v>2.0299999999999998</v>
      </c>
    </row>
    <row r="700" spans="1:30" ht="13.5" customHeight="1">
      <c r="A700" s="414" t="s">
        <v>971</v>
      </c>
      <c r="B700" s="31" t="s">
        <v>910</v>
      </c>
      <c r="C700" s="31">
        <v>40</v>
      </c>
      <c r="D700" s="31">
        <v>8</v>
      </c>
      <c r="E700" s="31" t="s">
        <v>343</v>
      </c>
      <c r="F700" s="412">
        <v>30</v>
      </c>
      <c r="G700" s="53">
        <v>738</v>
      </c>
      <c r="H700" s="413">
        <v>52.9</v>
      </c>
      <c r="I700" s="412">
        <v>26.4</v>
      </c>
      <c r="J700" s="413">
        <v>64.5</v>
      </c>
      <c r="K700" s="412">
        <v>32.200000000000003</v>
      </c>
      <c r="L700" s="413">
        <v>77.8</v>
      </c>
      <c r="M700" s="412">
        <v>38.9</v>
      </c>
      <c r="N700" s="413">
        <v>94.3</v>
      </c>
      <c r="O700" s="412">
        <v>47.1</v>
      </c>
      <c r="P700" s="413">
        <v>387</v>
      </c>
      <c r="Q700" s="412">
        <v>194</v>
      </c>
      <c r="R700" s="53" t="s">
        <v>222</v>
      </c>
      <c r="S700" s="53" t="s">
        <v>194</v>
      </c>
      <c r="T700" s="412">
        <v>90</v>
      </c>
      <c r="U700" s="412">
        <v>90.9</v>
      </c>
      <c r="V700" s="412">
        <v>90.6</v>
      </c>
      <c r="W700" s="412">
        <v>54.93</v>
      </c>
      <c r="X700" s="412">
        <v>67.680000000000007</v>
      </c>
      <c r="Y700" s="412">
        <v>74.42</v>
      </c>
      <c r="Z700" s="412">
        <v>392.78</v>
      </c>
      <c r="AA700" s="412">
        <v>650.76</v>
      </c>
      <c r="AB700" s="412">
        <v>867.68</v>
      </c>
      <c r="AC700" s="417">
        <v>1.66</v>
      </c>
      <c r="AD700" s="417">
        <v>2.21</v>
      </c>
    </row>
    <row r="701" spans="1:30" ht="13.5" customHeight="1">
      <c r="A701" s="414" t="s">
        <v>980</v>
      </c>
      <c r="B701" s="31" t="s">
        <v>910</v>
      </c>
      <c r="C701" s="31">
        <v>50</v>
      </c>
      <c r="D701" s="31">
        <v>8</v>
      </c>
      <c r="E701" s="31" t="s">
        <v>363</v>
      </c>
      <c r="F701" s="412">
        <v>40</v>
      </c>
      <c r="G701" s="53">
        <v>735</v>
      </c>
      <c r="H701" s="413">
        <f t="shared" ref="H701:H718" si="11">I701*2</f>
        <v>64.97062646217833</v>
      </c>
      <c r="I701" s="412">
        <v>32.485313231089165</v>
      </c>
      <c r="J701" s="413">
        <f t="shared" ref="J701:J726" si="12">K701*2</f>
        <v>82.482288044757013</v>
      </c>
      <c r="K701" s="412">
        <v>41.241144022378506</v>
      </c>
      <c r="L701" s="413">
        <f t="shared" ref="L701:L726" si="13">M701*2</f>
        <v>100.23638597683721</v>
      </c>
      <c r="M701" s="412">
        <v>50.118192988418606</v>
      </c>
      <c r="N701" s="413">
        <f t="shared" ref="N701:N726" si="14">O701*2</f>
        <v>123.62008836370291</v>
      </c>
      <c r="O701" s="412">
        <v>61.810044181851453</v>
      </c>
      <c r="P701" s="413">
        <f t="shared" ref="P701:P726" si="15">Q701*2</f>
        <v>767.98416458009081</v>
      </c>
      <c r="Q701" s="412">
        <v>383.9920822900454</v>
      </c>
      <c r="R701" s="53" t="s">
        <v>222</v>
      </c>
      <c r="S701" s="53" t="s">
        <v>194</v>
      </c>
      <c r="T701" s="412">
        <v>92.904366812227067</v>
      </c>
      <c r="U701" s="412">
        <v>93.106113537117906</v>
      </c>
      <c r="V701" s="412">
        <v>92.399999999999991</v>
      </c>
      <c r="W701" s="412">
        <v>54.538860103626938</v>
      </c>
      <c r="X701" s="412">
        <v>66.943005181347147</v>
      </c>
      <c r="Y701" s="412">
        <v>72.948186528497402</v>
      </c>
      <c r="Z701" s="412">
        <v>285.83635102040813</v>
      </c>
      <c r="AA701" s="412">
        <v>504.57428887645506</v>
      </c>
      <c r="AB701" s="412">
        <v>748.0531199571293</v>
      </c>
      <c r="AC701" s="417">
        <v>1.8</v>
      </c>
      <c r="AD701" s="417">
        <v>2.6</v>
      </c>
    </row>
    <row r="702" spans="1:30" ht="13.5" customHeight="1">
      <c r="A702" s="414" t="s">
        <v>981</v>
      </c>
      <c r="B702" s="31" t="s">
        <v>910</v>
      </c>
      <c r="C702" s="31">
        <v>60</v>
      </c>
      <c r="D702" s="31">
        <v>8</v>
      </c>
      <c r="E702" s="31" t="s">
        <v>360</v>
      </c>
      <c r="F702" s="412">
        <v>50</v>
      </c>
      <c r="G702" s="53">
        <v>735</v>
      </c>
      <c r="H702" s="413">
        <f t="shared" si="11"/>
        <v>70.710884353741491</v>
      </c>
      <c r="I702" s="412">
        <v>35.355442176870746</v>
      </c>
      <c r="J702" s="413">
        <f t="shared" si="12"/>
        <v>96.127823308188951</v>
      </c>
      <c r="K702" s="412">
        <v>48.063911654094476</v>
      </c>
      <c r="L702" s="413">
        <f t="shared" si="13"/>
        <v>119.01184756853112</v>
      </c>
      <c r="M702" s="412">
        <v>59.505923784265562</v>
      </c>
      <c r="N702" s="413">
        <f t="shared" si="14"/>
        <v>148.60033477533099</v>
      </c>
      <c r="O702" s="412">
        <v>74.300167387665496</v>
      </c>
      <c r="P702" s="413">
        <f t="shared" si="15"/>
        <v>918.20022385922903</v>
      </c>
      <c r="Q702" s="412">
        <v>459.10011192961451</v>
      </c>
      <c r="R702" s="53" t="s">
        <v>231</v>
      </c>
      <c r="S702" s="53" t="s">
        <v>194</v>
      </c>
      <c r="T702" s="412">
        <v>92.298349834983497</v>
      </c>
      <c r="U702" s="412">
        <v>92.80660066006601</v>
      </c>
      <c r="V702" s="412">
        <v>92.095049504950495</v>
      </c>
      <c r="W702" s="412">
        <v>45.019305019305015</v>
      </c>
      <c r="X702" s="412">
        <v>54.131274131274125</v>
      </c>
      <c r="Y702" s="412">
        <v>58.146718146718143</v>
      </c>
      <c r="Z702" s="412">
        <v>357.29543877551021</v>
      </c>
      <c r="AA702" s="412">
        <v>604.72646509934373</v>
      </c>
      <c r="AB702" s="412">
        <v>898.21763036652794</v>
      </c>
      <c r="AC702" s="417">
        <v>1.7</v>
      </c>
      <c r="AD702" s="417">
        <v>2.5</v>
      </c>
    </row>
    <row r="703" spans="1:30" ht="13.5" customHeight="1">
      <c r="A703" s="414" t="s">
        <v>984</v>
      </c>
      <c r="B703" s="31" t="s">
        <v>910</v>
      </c>
      <c r="C703" s="31">
        <v>60</v>
      </c>
      <c r="D703" s="31">
        <v>8</v>
      </c>
      <c r="E703" s="31" t="s">
        <v>375</v>
      </c>
      <c r="F703" s="412">
        <v>50</v>
      </c>
      <c r="G703" s="53">
        <v>735</v>
      </c>
      <c r="H703" s="413">
        <f t="shared" si="11"/>
        <v>70.710884353741491</v>
      </c>
      <c r="I703" s="412">
        <v>35.355442176870746</v>
      </c>
      <c r="J703" s="413">
        <f t="shared" si="12"/>
        <v>96.127823308188951</v>
      </c>
      <c r="K703" s="412">
        <v>48.063911654094476</v>
      </c>
      <c r="L703" s="413">
        <f t="shared" si="13"/>
        <v>119.01184756853112</v>
      </c>
      <c r="M703" s="412">
        <v>59.505923784265562</v>
      </c>
      <c r="N703" s="413">
        <f t="shared" si="14"/>
        <v>148.60033477533099</v>
      </c>
      <c r="O703" s="412">
        <v>74.300167387665496</v>
      </c>
      <c r="P703" s="413">
        <f t="shared" si="15"/>
        <v>918.20022385922903</v>
      </c>
      <c r="Q703" s="412">
        <v>459.10011192961451</v>
      </c>
      <c r="R703" s="53" t="s">
        <v>231</v>
      </c>
      <c r="S703" s="53" t="s">
        <v>194</v>
      </c>
      <c r="T703" s="412">
        <v>92.298349834983497</v>
      </c>
      <c r="U703" s="412">
        <v>92.80660066006601</v>
      </c>
      <c r="V703" s="412">
        <v>92.095049504950495</v>
      </c>
      <c r="W703" s="412">
        <v>45.019305019305015</v>
      </c>
      <c r="X703" s="412">
        <v>54.131274131274125</v>
      </c>
      <c r="Y703" s="412">
        <v>58.146718146718143</v>
      </c>
      <c r="Z703" s="412">
        <v>357.29543877551021</v>
      </c>
      <c r="AA703" s="412">
        <v>604.72646509934373</v>
      </c>
      <c r="AB703" s="412">
        <v>898.21763036652794</v>
      </c>
      <c r="AC703" s="417">
        <v>1.7</v>
      </c>
      <c r="AD703" s="417">
        <v>2.5</v>
      </c>
    </row>
    <row r="704" spans="1:30" ht="13.5" customHeight="1">
      <c r="A704" s="414" t="s">
        <v>997</v>
      </c>
      <c r="B704" s="31" t="s">
        <v>910</v>
      </c>
      <c r="C704" s="31">
        <v>75</v>
      </c>
      <c r="D704" s="31">
        <v>8</v>
      </c>
      <c r="E704" s="31" t="s">
        <v>378</v>
      </c>
      <c r="F704" s="412">
        <v>60</v>
      </c>
      <c r="G704" s="53">
        <v>730</v>
      </c>
      <c r="H704" s="413">
        <f t="shared" si="11"/>
        <v>87.682131508188704</v>
      </c>
      <c r="I704" s="412">
        <v>43.841065754094352</v>
      </c>
      <c r="J704" s="413">
        <f t="shared" si="12"/>
        <v>113.63345996385499</v>
      </c>
      <c r="K704" s="412">
        <v>56.816729981927494</v>
      </c>
      <c r="L704" s="413">
        <f t="shared" si="13"/>
        <v>142.12503227234168</v>
      </c>
      <c r="M704" s="412">
        <v>71.062516136170842</v>
      </c>
      <c r="N704" s="413">
        <f t="shared" si="14"/>
        <v>175.22420978866225</v>
      </c>
      <c r="O704" s="412">
        <v>87.612104894331125</v>
      </c>
      <c r="P704" s="413">
        <f t="shared" si="15"/>
        <v>1164.3841419570279</v>
      </c>
      <c r="Q704" s="412">
        <v>582.19207097851393</v>
      </c>
      <c r="R704" s="53" t="s">
        <v>222</v>
      </c>
      <c r="S704" s="53" t="s">
        <v>194</v>
      </c>
      <c r="T704" s="412">
        <v>92.186407766990285</v>
      </c>
      <c r="U704" s="412">
        <v>93.196116504854359</v>
      </c>
      <c r="V704" s="412">
        <v>93.196116504854359</v>
      </c>
      <c r="W704" s="412">
        <v>59.553349875930522</v>
      </c>
      <c r="X704" s="412">
        <v>70.669975186104224</v>
      </c>
      <c r="Y704" s="412">
        <v>76.129032258064527</v>
      </c>
      <c r="Z704" s="412">
        <v>431.69120136986299</v>
      </c>
      <c r="AA704" s="412">
        <v>722.91299609173461</v>
      </c>
      <c r="AB704" s="412">
        <v>1078.9165379114033</v>
      </c>
      <c r="AC704" s="417">
        <v>1.7</v>
      </c>
      <c r="AD704" s="417">
        <v>2.5</v>
      </c>
    </row>
    <row r="705" spans="1:30" ht="13.5" customHeight="1">
      <c r="A705" s="414" t="s">
        <v>998</v>
      </c>
      <c r="B705" s="31" t="s">
        <v>910</v>
      </c>
      <c r="C705" s="31">
        <v>100</v>
      </c>
      <c r="D705" s="31">
        <v>8</v>
      </c>
      <c r="E705" s="31" t="s">
        <v>383</v>
      </c>
      <c r="F705" s="412">
        <v>75</v>
      </c>
      <c r="G705" s="53">
        <v>735</v>
      </c>
      <c r="H705" s="413">
        <f t="shared" si="11"/>
        <v>113.52876980393633</v>
      </c>
      <c r="I705" s="412">
        <v>56.764384901968164</v>
      </c>
      <c r="J705" s="413">
        <f t="shared" si="12"/>
        <v>142.11072405035185</v>
      </c>
      <c r="K705" s="412">
        <v>71.055362025175924</v>
      </c>
      <c r="L705" s="413">
        <f t="shared" si="13"/>
        <v>179.82346328397153</v>
      </c>
      <c r="M705" s="412">
        <v>89.911731641985767</v>
      </c>
      <c r="N705" s="413">
        <f t="shared" si="14"/>
        <v>217.31769669548805</v>
      </c>
      <c r="O705" s="412">
        <v>108.65884834774403</v>
      </c>
      <c r="P705" s="413">
        <f t="shared" si="15"/>
        <v>1554.6592267472099</v>
      </c>
      <c r="Q705" s="412">
        <v>777.32961337360496</v>
      </c>
      <c r="R705" s="53" t="s">
        <v>222</v>
      </c>
      <c r="S705" s="53" t="s">
        <v>194</v>
      </c>
      <c r="T705" s="412">
        <v>92.26489707475622</v>
      </c>
      <c r="U705" s="412">
        <v>93.488299024918732</v>
      </c>
      <c r="V705" s="412">
        <v>93.79414951245937</v>
      </c>
      <c r="W705" s="412">
        <v>59.353448275862064</v>
      </c>
      <c r="X705" s="412">
        <v>69.628078817733979</v>
      </c>
      <c r="Y705" s="412">
        <v>76.311576354679801</v>
      </c>
      <c r="Z705" s="412">
        <v>535.94315816326537</v>
      </c>
      <c r="AA705" s="412">
        <v>917.3307403594772</v>
      </c>
      <c r="AB705" s="412">
        <v>1430.2129107695027</v>
      </c>
      <c r="AC705" s="417">
        <v>1.7</v>
      </c>
      <c r="AD705" s="417">
        <v>2.7</v>
      </c>
    </row>
    <row r="706" spans="1:30" ht="13.5" customHeight="1">
      <c r="A706" s="414" t="s">
        <v>999</v>
      </c>
      <c r="B706" s="31" t="s">
        <v>910</v>
      </c>
      <c r="C706" s="31">
        <v>125</v>
      </c>
      <c r="D706" s="31">
        <v>8</v>
      </c>
      <c r="E706" s="31" t="s">
        <v>388</v>
      </c>
      <c r="F706" s="412">
        <v>100</v>
      </c>
      <c r="G706" s="53">
        <v>735</v>
      </c>
      <c r="H706" s="413">
        <f t="shared" si="11"/>
        <v>128.39564881412352</v>
      </c>
      <c r="I706" s="412">
        <v>64.197824407061759</v>
      </c>
      <c r="J706" s="413">
        <f t="shared" si="12"/>
        <v>183.19278451508293</v>
      </c>
      <c r="K706" s="412">
        <v>91.596392257541467</v>
      </c>
      <c r="L706" s="413">
        <f t="shared" si="13"/>
        <v>232.34131675843665</v>
      </c>
      <c r="M706" s="412">
        <v>116.17065837921832</v>
      </c>
      <c r="N706" s="413">
        <f t="shared" si="14"/>
        <v>283.57450258419755</v>
      </c>
      <c r="O706" s="412">
        <v>141.78725129209877</v>
      </c>
      <c r="P706" s="413">
        <f t="shared" si="15"/>
        <v>1957.033702126452</v>
      </c>
      <c r="Q706" s="412">
        <v>978.516851063226</v>
      </c>
      <c r="R706" s="53" t="s">
        <v>222</v>
      </c>
      <c r="S706" s="53" t="s">
        <v>194</v>
      </c>
      <c r="T706" s="412">
        <v>94.5</v>
      </c>
      <c r="U706" s="412">
        <v>94.4</v>
      </c>
      <c r="V706" s="412">
        <v>94.1</v>
      </c>
      <c r="W706" s="412">
        <v>60.153655514250303</v>
      </c>
      <c r="X706" s="412">
        <v>71.534076827757119</v>
      </c>
      <c r="Y706" s="412">
        <v>77.935563816604699</v>
      </c>
      <c r="Z706" s="412">
        <v>714.59087755102041</v>
      </c>
      <c r="AA706" s="412">
        <v>1160.8889560547041</v>
      </c>
      <c r="AB706" s="412">
        <v>1744.1744552247128</v>
      </c>
      <c r="AC706" s="417">
        <v>1.6</v>
      </c>
      <c r="AD706" s="417">
        <v>2.4</v>
      </c>
    </row>
    <row r="707" spans="1:30" ht="13.5" customHeight="1">
      <c r="A707" s="414" t="s">
        <v>1000</v>
      </c>
      <c r="B707" s="31" t="s">
        <v>910</v>
      </c>
      <c r="C707" s="31">
        <v>150</v>
      </c>
      <c r="D707" s="31">
        <v>8</v>
      </c>
      <c r="E707" s="31" t="s">
        <v>388</v>
      </c>
      <c r="F707" s="412">
        <v>125</v>
      </c>
      <c r="G707" s="53">
        <v>735</v>
      </c>
      <c r="H707" s="413">
        <f t="shared" si="11"/>
        <v>173.85808488428341</v>
      </c>
      <c r="I707" s="412">
        <v>86.929042442141707</v>
      </c>
      <c r="J707" s="413">
        <f t="shared" si="12"/>
        <v>241.47586404338907</v>
      </c>
      <c r="K707" s="412">
        <v>120.73793202169453</v>
      </c>
      <c r="L707" s="413">
        <f t="shared" si="13"/>
        <v>299.24444515133683</v>
      </c>
      <c r="M707" s="412">
        <v>149.62222257566842</v>
      </c>
      <c r="N707" s="413">
        <f t="shared" si="14"/>
        <v>365.32203012421866</v>
      </c>
      <c r="O707" s="412">
        <v>182.66101506210933</v>
      </c>
      <c r="P707" s="413">
        <f t="shared" si="15"/>
        <v>2316.3599953687935</v>
      </c>
      <c r="Q707" s="412">
        <v>1158.1799976843968</v>
      </c>
      <c r="R707" s="53" t="s">
        <v>231</v>
      </c>
      <c r="S707" s="53" t="s">
        <v>194</v>
      </c>
      <c r="T707" s="412">
        <v>94.2</v>
      </c>
      <c r="U707" s="412">
        <v>94.2</v>
      </c>
      <c r="V707" s="412">
        <v>73.581000000000003</v>
      </c>
      <c r="W707" s="412">
        <v>58.94050632911393</v>
      </c>
      <c r="X707" s="412">
        <v>71.127848101265826</v>
      </c>
      <c r="Y707" s="412">
        <v>78.377215189873411</v>
      </c>
      <c r="Z707" s="412">
        <v>893.23859693877546</v>
      </c>
      <c r="AA707" s="412">
        <v>1360.6336950935547</v>
      </c>
      <c r="AB707" s="412">
        <v>2083.9589646164859</v>
      </c>
      <c r="AC707" s="417">
        <v>1.5</v>
      </c>
      <c r="AD707" s="417">
        <v>2.2999999999999998</v>
      </c>
    </row>
    <row r="708" spans="1:30" ht="13.5" customHeight="1">
      <c r="A708" s="414" t="s">
        <v>1018</v>
      </c>
      <c r="B708" s="31" t="s">
        <v>910</v>
      </c>
      <c r="C708" s="31">
        <v>75</v>
      </c>
      <c r="D708" s="31">
        <v>8</v>
      </c>
      <c r="E708" s="31" t="s">
        <v>409</v>
      </c>
      <c r="F708" s="412">
        <v>60</v>
      </c>
      <c r="G708" s="53">
        <v>730</v>
      </c>
      <c r="H708" s="413">
        <f t="shared" si="11"/>
        <v>87.682131508188704</v>
      </c>
      <c r="I708" s="412">
        <v>43.841065754094352</v>
      </c>
      <c r="J708" s="413">
        <f t="shared" si="12"/>
        <v>113.63345996385499</v>
      </c>
      <c r="K708" s="412">
        <v>56.816729981927494</v>
      </c>
      <c r="L708" s="413">
        <f t="shared" si="13"/>
        <v>142.12503227234168</v>
      </c>
      <c r="M708" s="412">
        <v>71.062516136170842</v>
      </c>
      <c r="N708" s="413">
        <f t="shared" si="14"/>
        <v>175.22420978866225</v>
      </c>
      <c r="O708" s="412">
        <v>87.612104894331125</v>
      </c>
      <c r="P708" s="413">
        <f t="shared" si="15"/>
        <v>1164.3841419570279</v>
      </c>
      <c r="Q708" s="412">
        <v>582.19207097851393</v>
      </c>
      <c r="R708" s="53" t="s">
        <v>222</v>
      </c>
      <c r="S708" s="53" t="s">
        <v>989</v>
      </c>
      <c r="T708" s="412">
        <v>92.186407766990285</v>
      </c>
      <c r="U708" s="412">
        <v>93.196116504854359</v>
      </c>
      <c r="V708" s="412">
        <v>93.196116504854359</v>
      </c>
      <c r="W708" s="412">
        <v>59.553349875930522</v>
      </c>
      <c r="X708" s="412">
        <v>70.669975186104224</v>
      </c>
      <c r="Y708" s="412">
        <v>76.129032258064527</v>
      </c>
      <c r="Z708" s="412">
        <v>431.69120136986299</v>
      </c>
      <c r="AA708" s="412">
        <v>722.91299609173461</v>
      </c>
      <c r="AB708" s="412">
        <v>1078.9165379114033</v>
      </c>
      <c r="AC708" s="417">
        <v>1.7</v>
      </c>
      <c r="AD708" s="417">
        <v>2.5</v>
      </c>
    </row>
    <row r="709" spans="1:30" ht="13.5" customHeight="1">
      <c r="A709" s="414" t="s">
        <v>1019</v>
      </c>
      <c r="B709" s="31" t="s">
        <v>910</v>
      </c>
      <c r="C709" s="31">
        <v>100</v>
      </c>
      <c r="D709" s="31">
        <v>8</v>
      </c>
      <c r="E709" s="31" t="s">
        <v>411</v>
      </c>
      <c r="F709" s="412">
        <v>75</v>
      </c>
      <c r="G709" s="53">
        <v>735</v>
      </c>
      <c r="H709" s="413">
        <f t="shared" si="11"/>
        <v>113.52876980393633</v>
      </c>
      <c r="I709" s="412">
        <v>56.764384901968164</v>
      </c>
      <c r="J709" s="413">
        <f t="shared" si="12"/>
        <v>142.11072405035185</v>
      </c>
      <c r="K709" s="412">
        <v>71.055362025175924</v>
      </c>
      <c r="L709" s="413">
        <f t="shared" si="13"/>
        <v>179.82346328397153</v>
      </c>
      <c r="M709" s="412">
        <v>89.911731641985767</v>
      </c>
      <c r="N709" s="413">
        <f t="shared" si="14"/>
        <v>217.31769669548805</v>
      </c>
      <c r="O709" s="412">
        <v>108.65884834774403</v>
      </c>
      <c r="P709" s="413">
        <f t="shared" si="15"/>
        <v>1554.6592267472099</v>
      </c>
      <c r="Q709" s="412">
        <v>777.32961337360496</v>
      </c>
      <c r="R709" s="53" t="s">
        <v>222</v>
      </c>
      <c r="S709" s="53" t="s">
        <v>194</v>
      </c>
      <c r="T709" s="412">
        <v>92.26489707475622</v>
      </c>
      <c r="U709" s="412">
        <v>93.488299024918732</v>
      </c>
      <c r="V709" s="412">
        <v>93.79414951245937</v>
      </c>
      <c r="W709" s="412">
        <v>59.353448275862064</v>
      </c>
      <c r="X709" s="412">
        <v>69.628078817733979</v>
      </c>
      <c r="Y709" s="412">
        <v>76.311576354679801</v>
      </c>
      <c r="Z709" s="412">
        <v>535.94315816326537</v>
      </c>
      <c r="AA709" s="412">
        <v>917.3307403594772</v>
      </c>
      <c r="AB709" s="412">
        <v>1430.2129107695027</v>
      </c>
      <c r="AC709" s="417">
        <v>1.7</v>
      </c>
      <c r="AD709" s="417">
        <v>2.7</v>
      </c>
    </row>
    <row r="710" spans="1:30" ht="13.5" customHeight="1">
      <c r="A710" s="414" t="s">
        <v>1020</v>
      </c>
      <c r="B710" s="31" t="s">
        <v>910</v>
      </c>
      <c r="C710" s="31">
        <v>125</v>
      </c>
      <c r="D710" s="31">
        <v>8</v>
      </c>
      <c r="E710" s="31" t="s">
        <v>413</v>
      </c>
      <c r="F710" s="412">
        <v>100</v>
      </c>
      <c r="G710" s="53">
        <v>735</v>
      </c>
      <c r="H710" s="413">
        <f t="shared" si="11"/>
        <v>128.39564881412352</v>
      </c>
      <c r="I710" s="412">
        <v>64.197824407061759</v>
      </c>
      <c r="J710" s="413">
        <f t="shared" si="12"/>
        <v>183.19278451508293</v>
      </c>
      <c r="K710" s="412">
        <v>91.596392257541467</v>
      </c>
      <c r="L710" s="413">
        <f t="shared" si="13"/>
        <v>232.34131675843665</v>
      </c>
      <c r="M710" s="412">
        <v>116.17065837921832</v>
      </c>
      <c r="N710" s="413">
        <f t="shared" si="14"/>
        <v>283.57450258419755</v>
      </c>
      <c r="O710" s="412">
        <v>141.78725129209877</v>
      </c>
      <c r="P710" s="413">
        <f t="shared" si="15"/>
        <v>1957.033702126452</v>
      </c>
      <c r="Q710" s="412">
        <v>978.516851063226</v>
      </c>
      <c r="R710" s="53" t="s">
        <v>222</v>
      </c>
      <c r="S710" s="53" t="s">
        <v>194</v>
      </c>
      <c r="T710" s="412">
        <v>94.5</v>
      </c>
      <c r="U710" s="412">
        <v>94.4</v>
      </c>
      <c r="V710" s="412">
        <v>94.1</v>
      </c>
      <c r="W710" s="412">
        <v>60.153655514250303</v>
      </c>
      <c r="X710" s="412">
        <v>71.534076827757119</v>
      </c>
      <c r="Y710" s="412">
        <v>77.935563816604699</v>
      </c>
      <c r="Z710" s="412">
        <v>714.59087755102041</v>
      </c>
      <c r="AA710" s="412">
        <v>1160.8889560547041</v>
      </c>
      <c r="AB710" s="412">
        <v>1744.1744552247128</v>
      </c>
      <c r="AC710" s="417">
        <v>1.6</v>
      </c>
      <c r="AD710" s="417">
        <v>2.4</v>
      </c>
    </row>
    <row r="711" spans="1:30" ht="13.5" customHeight="1">
      <c r="A711" s="414" t="s">
        <v>1021</v>
      </c>
      <c r="B711" s="31" t="s">
        <v>910</v>
      </c>
      <c r="C711" s="31">
        <v>150</v>
      </c>
      <c r="D711" s="31">
        <v>8</v>
      </c>
      <c r="E711" s="31" t="s">
        <v>413</v>
      </c>
      <c r="F711" s="412">
        <v>125</v>
      </c>
      <c r="G711" s="53">
        <v>735</v>
      </c>
      <c r="H711" s="413">
        <f t="shared" si="11"/>
        <v>173.85808488428341</v>
      </c>
      <c r="I711" s="412">
        <v>86.929042442141707</v>
      </c>
      <c r="J711" s="413">
        <f t="shared" si="12"/>
        <v>241.47586404338907</v>
      </c>
      <c r="K711" s="412">
        <v>120.73793202169453</v>
      </c>
      <c r="L711" s="413">
        <f t="shared" si="13"/>
        <v>299.24444515133683</v>
      </c>
      <c r="M711" s="412">
        <v>149.62222257566842</v>
      </c>
      <c r="N711" s="413">
        <f t="shared" si="14"/>
        <v>365.32203012421866</v>
      </c>
      <c r="O711" s="412">
        <v>182.66101506210933</v>
      </c>
      <c r="P711" s="413">
        <f t="shared" si="15"/>
        <v>2316.3599953687935</v>
      </c>
      <c r="Q711" s="412">
        <v>1158.1799976843968</v>
      </c>
      <c r="R711" s="53" t="s">
        <v>231</v>
      </c>
      <c r="S711" s="53" t="s">
        <v>989</v>
      </c>
      <c r="T711" s="412">
        <v>94.2</v>
      </c>
      <c r="U711" s="412">
        <v>94.2</v>
      </c>
      <c r="V711" s="412">
        <v>73.581000000000003</v>
      </c>
      <c r="W711" s="412">
        <v>58.94050632911393</v>
      </c>
      <c r="X711" s="412">
        <v>71.127848101265826</v>
      </c>
      <c r="Y711" s="412">
        <v>78.377215189873411</v>
      </c>
      <c r="Z711" s="412">
        <v>893.23859693877546</v>
      </c>
      <c r="AA711" s="412">
        <v>1360.6336950935547</v>
      </c>
      <c r="AB711" s="412">
        <v>2083.9589646164859</v>
      </c>
      <c r="AC711" s="417">
        <v>1.5</v>
      </c>
      <c r="AD711" s="417">
        <v>2.2999999999999998</v>
      </c>
    </row>
    <row r="712" spans="1:30" ht="13.5" customHeight="1">
      <c r="A712" s="414" t="s">
        <v>1032</v>
      </c>
      <c r="B712" s="31" t="s">
        <v>910</v>
      </c>
      <c r="C712" s="31">
        <v>75</v>
      </c>
      <c r="D712" s="31">
        <v>8</v>
      </c>
      <c r="E712" s="31" t="s">
        <v>423</v>
      </c>
      <c r="F712" s="412">
        <v>60</v>
      </c>
      <c r="G712" s="53">
        <v>730</v>
      </c>
      <c r="H712" s="413">
        <f t="shared" si="11"/>
        <v>87.682131508188704</v>
      </c>
      <c r="I712" s="412">
        <v>43.841065754094352</v>
      </c>
      <c r="J712" s="413">
        <f t="shared" si="12"/>
        <v>113.63345996385499</v>
      </c>
      <c r="K712" s="412">
        <v>56.816729981927494</v>
      </c>
      <c r="L712" s="413">
        <f t="shared" si="13"/>
        <v>142.12503227234168</v>
      </c>
      <c r="M712" s="412">
        <v>71.062516136170842</v>
      </c>
      <c r="N712" s="413">
        <f t="shared" si="14"/>
        <v>175.22420978866225</v>
      </c>
      <c r="O712" s="412">
        <v>87.612104894331125</v>
      </c>
      <c r="P712" s="413">
        <f t="shared" si="15"/>
        <v>1164.3841419570279</v>
      </c>
      <c r="Q712" s="412">
        <v>582.19207097851393</v>
      </c>
      <c r="R712" s="53" t="s">
        <v>222</v>
      </c>
      <c r="S712" s="53" t="s">
        <v>194</v>
      </c>
      <c r="T712" s="412">
        <v>92.186407766990285</v>
      </c>
      <c r="U712" s="412">
        <v>93.196116504854359</v>
      </c>
      <c r="V712" s="412">
        <v>93.196116504854359</v>
      </c>
      <c r="W712" s="412">
        <v>59.553349875930522</v>
      </c>
      <c r="X712" s="412">
        <v>70.669975186104224</v>
      </c>
      <c r="Y712" s="412">
        <v>76.129032258064527</v>
      </c>
      <c r="Z712" s="412">
        <v>431.69120136986299</v>
      </c>
      <c r="AA712" s="412">
        <v>722.91299609173461</v>
      </c>
      <c r="AB712" s="412">
        <v>1078.9165379114033</v>
      </c>
      <c r="AC712" s="417">
        <v>1.7</v>
      </c>
      <c r="AD712" s="417">
        <v>2.5</v>
      </c>
    </row>
    <row r="713" spans="1:30" ht="13.5" customHeight="1">
      <c r="A713" s="414" t="s">
        <v>1033</v>
      </c>
      <c r="B713" s="31" t="s">
        <v>910</v>
      </c>
      <c r="C713" s="31">
        <v>100</v>
      </c>
      <c r="D713" s="31">
        <v>8</v>
      </c>
      <c r="E713" s="31" t="s">
        <v>425</v>
      </c>
      <c r="F713" s="412">
        <v>75</v>
      </c>
      <c r="G713" s="53">
        <v>735</v>
      </c>
      <c r="H713" s="413">
        <f t="shared" si="11"/>
        <v>113.52876980393633</v>
      </c>
      <c r="I713" s="412">
        <v>56.764384901968164</v>
      </c>
      <c r="J713" s="413">
        <f t="shared" si="12"/>
        <v>142.11072405035185</v>
      </c>
      <c r="K713" s="412">
        <v>71.055362025175924</v>
      </c>
      <c r="L713" s="413">
        <f t="shared" si="13"/>
        <v>179.82346328397153</v>
      </c>
      <c r="M713" s="412">
        <v>89.911731641985767</v>
      </c>
      <c r="N713" s="413">
        <f t="shared" si="14"/>
        <v>217.31769669548805</v>
      </c>
      <c r="O713" s="412">
        <v>108.65884834774403</v>
      </c>
      <c r="P713" s="413">
        <f t="shared" si="15"/>
        <v>1554.6592267472099</v>
      </c>
      <c r="Q713" s="412">
        <v>777.32961337360496</v>
      </c>
      <c r="R713" s="53" t="s">
        <v>222</v>
      </c>
      <c r="S713" s="53" t="s">
        <v>194</v>
      </c>
      <c r="T713" s="412">
        <v>92.26489707475622</v>
      </c>
      <c r="U713" s="412">
        <v>93.488299024918732</v>
      </c>
      <c r="V713" s="412">
        <v>93.79414951245937</v>
      </c>
      <c r="W713" s="412">
        <v>59.353448275862064</v>
      </c>
      <c r="X713" s="412">
        <v>69.628078817733979</v>
      </c>
      <c r="Y713" s="412">
        <v>76.311576354679801</v>
      </c>
      <c r="Z713" s="412">
        <v>535.94315816326537</v>
      </c>
      <c r="AA713" s="412">
        <v>917.3307403594772</v>
      </c>
      <c r="AB713" s="412">
        <v>1430.2129107695027</v>
      </c>
      <c r="AC713" s="417">
        <v>1.7</v>
      </c>
      <c r="AD713" s="417">
        <v>2.7</v>
      </c>
    </row>
    <row r="714" spans="1:30" ht="13.5" customHeight="1">
      <c r="A714" s="414" t="s">
        <v>1034</v>
      </c>
      <c r="B714" s="31" t="s">
        <v>910</v>
      </c>
      <c r="C714" s="31">
        <v>125</v>
      </c>
      <c r="D714" s="31">
        <v>8</v>
      </c>
      <c r="E714" s="31" t="s">
        <v>427</v>
      </c>
      <c r="F714" s="412">
        <v>100</v>
      </c>
      <c r="G714" s="53">
        <v>735</v>
      </c>
      <c r="H714" s="413">
        <f t="shared" si="11"/>
        <v>128.39564881412352</v>
      </c>
      <c r="I714" s="412">
        <v>64.197824407061759</v>
      </c>
      <c r="J714" s="413">
        <f t="shared" si="12"/>
        <v>183.19278451508293</v>
      </c>
      <c r="K714" s="412">
        <v>91.596392257541467</v>
      </c>
      <c r="L714" s="413">
        <f t="shared" si="13"/>
        <v>232.34131675843665</v>
      </c>
      <c r="M714" s="412">
        <v>116.17065837921832</v>
      </c>
      <c r="N714" s="413">
        <f t="shared" si="14"/>
        <v>283.57450258419755</v>
      </c>
      <c r="O714" s="412">
        <v>141.78725129209877</v>
      </c>
      <c r="P714" s="413">
        <f t="shared" si="15"/>
        <v>1957.033702126452</v>
      </c>
      <c r="Q714" s="412">
        <v>978.516851063226</v>
      </c>
      <c r="R714" s="53" t="s">
        <v>222</v>
      </c>
      <c r="S714" s="53" t="s">
        <v>194</v>
      </c>
      <c r="T714" s="412">
        <v>94.5</v>
      </c>
      <c r="U714" s="412">
        <v>94.4</v>
      </c>
      <c r="V714" s="412">
        <v>94.1</v>
      </c>
      <c r="W714" s="412">
        <v>60.153655514250303</v>
      </c>
      <c r="X714" s="412">
        <v>71.534076827757119</v>
      </c>
      <c r="Y714" s="412">
        <v>77.935563816604699</v>
      </c>
      <c r="Z714" s="412">
        <v>714.59087755102041</v>
      </c>
      <c r="AA714" s="412">
        <v>1160.8889560547041</v>
      </c>
      <c r="AB714" s="412">
        <v>1744.1744552247128</v>
      </c>
      <c r="AC714" s="417">
        <v>1.6</v>
      </c>
      <c r="AD714" s="417">
        <v>2.4</v>
      </c>
    </row>
    <row r="715" spans="1:30" ht="13.5" customHeight="1">
      <c r="A715" s="414" t="s">
        <v>1035</v>
      </c>
      <c r="B715" s="31" t="s">
        <v>910</v>
      </c>
      <c r="C715" s="31">
        <v>150</v>
      </c>
      <c r="D715" s="31">
        <v>8</v>
      </c>
      <c r="E715" s="31" t="s">
        <v>427</v>
      </c>
      <c r="F715" s="412">
        <v>125</v>
      </c>
      <c r="G715" s="53">
        <v>735</v>
      </c>
      <c r="H715" s="413">
        <f t="shared" si="11"/>
        <v>173.85808488428341</v>
      </c>
      <c r="I715" s="412">
        <v>86.929042442141707</v>
      </c>
      <c r="J715" s="413">
        <f t="shared" si="12"/>
        <v>241.47586404338907</v>
      </c>
      <c r="K715" s="412">
        <v>120.73793202169453</v>
      </c>
      <c r="L715" s="413">
        <f t="shared" si="13"/>
        <v>299.24444515133683</v>
      </c>
      <c r="M715" s="412">
        <v>149.62222257566842</v>
      </c>
      <c r="N715" s="413">
        <f t="shared" si="14"/>
        <v>365.32203012421866</v>
      </c>
      <c r="O715" s="412">
        <v>182.66101506210933</v>
      </c>
      <c r="P715" s="413">
        <f t="shared" si="15"/>
        <v>2316.3599953687935</v>
      </c>
      <c r="Q715" s="412">
        <v>1158.1799976843968</v>
      </c>
      <c r="R715" s="53" t="s">
        <v>231</v>
      </c>
      <c r="S715" s="53" t="s">
        <v>989</v>
      </c>
      <c r="T715" s="412">
        <v>94.2</v>
      </c>
      <c r="U715" s="412">
        <v>94.2</v>
      </c>
      <c r="V715" s="412">
        <v>73.581000000000003</v>
      </c>
      <c r="W715" s="412">
        <v>58.94050632911393</v>
      </c>
      <c r="X715" s="412">
        <v>71.127848101265826</v>
      </c>
      <c r="Y715" s="412">
        <v>78.377215189873411</v>
      </c>
      <c r="Z715" s="412">
        <v>893.23859693877546</v>
      </c>
      <c r="AA715" s="412">
        <v>1360.6336950935547</v>
      </c>
      <c r="AB715" s="412">
        <v>2083.9589646164859</v>
      </c>
      <c r="AC715" s="417">
        <v>1.5</v>
      </c>
      <c r="AD715" s="417">
        <v>2.2999999999999998</v>
      </c>
    </row>
    <row r="716" spans="1:30" ht="13.5" customHeight="1">
      <c r="A716" s="414" t="s">
        <v>1046</v>
      </c>
      <c r="B716" s="31" t="s">
        <v>910</v>
      </c>
      <c r="C716" s="31">
        <v>200</v>
      </c>
      <c r="D716" s="31">
        <v>8</v>
      </c>
      <c r="E716" s="31" t="s">
        <v>1037</v>
      </c>
      <c r="F716" s="412">
        <v>150</v>
      </c>
      <c r="G716" s="53">
        <v>735</v>
      </c>
      <c r="H716" s="413">
        <f t="shared" si="11"/>
        <v>184.01676374485012</v>
      </c>
      <c r="I716" s="412">
        <v>92.008381872425062</v>
      </c>
      <c r="J716" s="413">
        <f t="shared" si="12"/>
        <v>273.75527851659501</v>
      </c>
      <c r="K716" s="412">
        <v>136.87763925829751</v>
      </c>
      <c r="L716" s="413">
        <f t="shared" si="13"/>
        <v>343.18790888807649</v>
      </c>
      <c r="M716" s="412">
        <v>171.59395444403825</v>
      </c>
      <c r="N716" s="413">
        <f t="shared" si="14"/>
        <v>424.45349232960632</v>
      </c>
      <c r="O716" s="412">
        <v>212.22674616480316</v>
      </c>
      <c r="P716" s="413">
        <f t="shared" si="15"/>
        <v>3175.1307616493623</v>
      </c>
      <c r="Q716" s="412">
        <v>1587.5653808246811</v>
      </c>
      <c r="R716" s="53" t="s">
        <v>222</v>
      </c>
      <c r="S716" s="53" t="s">
        <v>989</v>
      </c>
      <c r="T716" s="412">
        <v>94.301052631578941</v>
      </c>
      <c r="U716" s="412">
        <v>94.798421052631568</v>
      </c>
      <c r="V716" s="412">
        <v>94.599473684210523</v>
      </c>
      <c r="W716" s="412">
        <v>60.967272727272729</v>
      </c>
      <c r="X716" s="412">
        <v>72.536969696969692</v>
      </c>
      <c r="Y716" s="412">
        <v>78.472727272727269</v>
      </c>
      <c r="Z716" s="412">
        <v>1071.8863163265307</v>
      </c>
      <c r="AA716" s="412">
        <v>1882.2958764037483</v>
      </c>
      <c r="AB716" s="412">
        <v>2793.3464771046984</v>
      </c>
      <c r="AC716" s="417">
        <v>1.8</v>
      </c>
      <c r="AD716" s="417">
        <v>2.6</v>
      </c>
    </row>
    <row r="717" spans="1:30" ht="13.5" customHeight="1">
      <c r="A717" s="414" t="s">
        <v>1048</v>
      </c>
      <c r="B717" s="31" t="s">
        <v>910</v>
      </c>
      <c r="C717" s="31">
        <v>250</v>
      </c>
      <c r="D717" s="31">
        <v>8</v>
      </c>
      <c r="E717" s="31" t="s">
        <v>1037</v>
      </c>
      <c r="F717" s="412">
        <v>200</v>
      </c>
      <c r="G717" s="53">
        <v>735</v>
      </c>
      <c r="H717" s="413">
        <f t="shared" si="11"/>
        <v>266.20256776034233</v>
      </c>
      <c r="I717" s="412">
        <v>133.10128388017117</v>
      </c>
      <c r="J717" s="413">
        <f t="shared" si="12"/>
        <v>378.52870251264898</v>
      </c>
      <c r="K717" s="412">
        <v>189.26435125632449</v>
      </c>
      <c r="L717" s="413">
        <f t="shared" si="13"/>
        <v>470.46373381356665</v>
      </c>
      <c r="M717" s="412">
        <v>235.23186690678332</v>
      </c>
      <c r="N717" s="413">
        <f t="shared" si="14"/>
        <v>567.12439756453136</v>
      </c>
      <c r="O717" s="412">
        <v>283.56219878226568</v>
      </c>
      <c r="P717" s="413">
        <f t="shared" si="15"/>
        <v>3951.7658224197808</v>
      </c>
      <c r="Q717" s="412">
        <v>1975.8829112098904</v>
      </c>
      <c r="R717" s="53" t="s">
        <v>222</v>
      </c>
      <c r="S717" s="53" t="s">
        <v>989</v>
      </c>
      <c r="T717" s="412">
        <v>94.301052631578941</v>
      </c>
      <c r="U717" s="412">
        <v>94.599473684210523</v>
      </c>
      <c r="V717" s="412">
        <v>94.400526315789477</v>
      </c>
      <c r="W717" s="412">
        <v>58.600246002460032</v>
      </c>
      <c r="X717" s="412">
        <v>70.501845018450197</v>
      </c>
      <c r="Y717" s="412">
        <v>76.856088560885624</v>
      </c>
      <c r="Z717" s="412">
        <v>1429.1817551020408</v>
      </c>
      <c r="AA717" s="412">
        <v>1973.9973503355709</v>
      </c>
      <c r="AB717" s="412">
        <v>3471.9573157538312</v>
      </c>
      <c r="AC717" s="417">
        <v>1.4</v>
      </c>
      <c r="AD717" s="417">
        <v>2.4</v>
      </c>
    </row>
    <row r="718" spans="1:30" ht="13.5" customHeight="1">
      <c r="A718" s="414" t="s">
        <v>1058</v>
      </c>
      <c r="B718" s="31" t="s">
        <v>910</v>
      </c>
      <c r="C718" s="31">
        <v>200</v>
      </c>
      <c r="D718" s="31">
        <v>8</v>
      </c>
      <c r="E718" s="31" t="s">
        <v>1051</v>
      </c>
      <c r="F718" s="412">
        <v>150</v>
      </c>
      <c r="G718" s="53">
        <v>735</v>
      </c>
      <c r="H718" s="413">
        <f t="shared" si="11"/>
        <v>184.01676374485012</v>
      </c>
      <c r="I718" s="412">
        <v>92.008381872425062</v>
      </c>
      <c r="J718" s="413">
        <f t="shared" si="12"/>
        <v>273.75527851659501</v>
      </c>
      <c r="K718" s="412">
        <v>136.87763925829751</v>
      </c>
      <c r="L718" s="413">
        <f t="shared" si="13"/>
        <v>343.18790888807649</v>
      </c>
      <c r="M718" s="412">
        <v>171.59395444403825</v>
      </c>
      <c r="N718" s="413">
        <f t="shared" si="14"/>
        <v>424.45349232960632</v>
      </c>
      <c r="O718" s="412">
        <v>212.22674616480316</v>
      </c>
      <c r="P718" s="413">
        <f t="shared" si="15"/>
        <v>3175.1307616493623</v>
      </c>
      <c r="Q718" s="412">
        <v>1587.5653808246811</v>
      </c>
      <c r="R718" s="53" t="s">
        <v>222</v>
      </c>
      <c r="S718" s="53" t="s">
        <v>989</v>
      </c>
      <c r="T718" s="412">
        <v>94.301052631578941</v>
      </c>
      <c r="U718" s="412">
        <v>94.798421052631568</v>
      </c>
      <c r="V718" s="412">
        <v>94.599473684210523</v>
      </c>
      <c r="W718" s="412">
        <v>60.967272727272729</v>
      </c>
      <c r="X718" s="412">
        <v>72.536969696969692</v>
      </c>
      <c r="Y718" s="412">
        <v>78.472727272727269</v>
      </c>
      <c r="Z718" s="412">
        <v>1071.8863163265307</v>
      </c>
      <c r="AA718" s="412">
        <v>1882.2958764037483</v>
      </c>
      <c r="AB718" s="412">
        <v>2793.3464771046984</v>
      </c>
      <c r="AC718" s="417">
        <v>1.8</v>
      </c>
      <c r="AD718" s="417">
        <v>2.6</v>
      </c>
    </row>
    <row r="719" spans="1:30" ht="13.5" customHeight="1">
      <c r="A719" s="414" t="s">
        <v>1073</v>
      </c>
      <c r="B719" s="31" t="s">
        <v>1060</v>
      </c>
      <c r="C719" s="31">
        <v>1</v>
      </c>
      <c r="D719" s="31">
        <v>8</v>
      </c>
      <c r="E719" s="31" t="s">
        <v>212</v>
      </c>
      <c r="F719" s="412">
        <v>0.75</v>
      </c>
      <c r="G719" s="53">
        <v>725</v>
      </c>
      <c r="H719" s="413">
        <f>I719*2</f>
        <v>3.3173076923076925</v>
      </c>
      <c r="I719" s="412">
        <v>1.6586538461538463</v>
      </c>
      <c r="J719" s="413">
        <f t="shared" si="12"/>
        <v>3.6866446436998581</v>
      </c>
      <c r="K719" s="412">
        <v>1.8433223218499291</v>
      </c>
      <c r="L719" s="413">
        <f t="shared" si="13"/>
        <v>3.9443133553562997</v>
      </c>
      <c r="M719" s="412">
        <v>1.9721566776781498</v>
      </c>
      <c r="N719" s="413">
        <f t="shared" si="14"/>
        <v>4.2</v>
      </c>
      <c r="O719" s="412">
        <v>2.1</v>
      </c>
      <c r="P719" s="413">
        <f t="shared" si="15"/>
        <v>18.71265960605761</v>
      </c>
      <c r="Q719" s="412">
        <v>9.3563298030288049</v>
      </c>
      <c r="R719" s="53" t="s">
        <v>210</v>
      </c>
      <c r="S719" s="53" t="s">
        <v>194</v>
      </c>
      <c r="T719" s="412">
        <v>72.554878048780481</v>
      </c>
      <c r="U719" s="412">
        <v>76.331707317073167</v>
      </c>
      <c r="V719" s="412">
        <v>78.518292682926827</v>
      </c>
      <c r="W719" s="412">
        <v>31.806331471135941</v>
      </c>
      <c r="X719" s="412">
        <v>39.836126629422722</v>
      </c>
      <c r="Y719" s="412">
        <v>48.491620111731841</v>
      </c>
      <c r="Z719" s="412">
        <v>5.4333547758620684</v>
      </c>
      <c r="AA719" s="412">
        <v>11.862575128640637</v>
      </c>
      <c r="AB719" s="412">
        <v>19.484438843555481</v>
      </c>
      <c r="AC719" s="417">
        <v>2.2000000000000002</v>
      </c>
      <c r="AD719" s="417">
        <v>3.6</v>
      </c>
    </row>
    <row r="720" spans="1:30" ht="13.5" customHeight="1">
      <c r="A720" s="414" t="s">
        <v>1074</v>
      </c>
      <c r="B720" s="31" t="s">
        <v>1060</v>
      </c>
      <c r="C720" s="31">
        <v>1.5</v>
      </c>
      <c r="D720" s="31">
        <v>8</v>
      </c>
      <c r="E720" s="31" t="s">
        <v>215</v>
      </c>
      <c r="F720" s="412">
        <v>1</v>
      </c>
      <c r="G720" s="53">
        <v>725</v>
      </c>
      <c r="H720" s="413">
        <f t="shared" ref="H720:H726" si="16">I720*2</f>
        <v>5.1220680958385874</v>
      </c>
      <c r="I720" s="412">
        <v>2.5610340479192937</v>
      </c>
      <c r="J720" s="413">
        <f t="shared" si="12"/>
        <v>5.3145662847790502</v>
      </c>
      <c r="K720" s="412">
        <v>2.6572831423895251</v>
      </c>
      <c r="L720" s="413">
        <f t="shared" si="13"/>
        <v>5.5286415711947621</v>
      </c>
      <c r="M720" s="412">
        <v>2.764320785597381</v>
      </c>
      <c r="N720" s="413">
        <f t="shared" si="14"/>
        <v>5.8193126022913253</v>
      </c>
      <c r="O720" s="412">
        <v>2.9096563011456626</v>
      </c>
      <c r="P720" s="413">
        <f t="shared" si="15"/>
        <v>35.731491233504741</v>
      </c>
      <c r="Q720" s="412">
        <v>17.86574561675237</v>
      </c>
      <c r="R720" s="53" t="s">
        <v>2205</v>
      </c>
      <c r="S720" s="53" t="s">
        <v>194</v>
      </c>
      <c r="T720" s="412">
        <v>70.900000000000006</v>
      </c>
      <c r="U720" s="412">
        <v>76.5</v>
      </c>
      <c r="V720" s="412">
        <v>79</v>
      </c>
      <c r="W720" s="412">
        <v>27.346499102333929</v>
      </c>
      <c r="X720" s="412">
        <v>36.394973070017954</v>
      </c>
      <c r="Y720" s="412">
        <v>44.438061041292642</v>
      </c>
      <c r="Z720" s="412">
        <v>7.2444730344827581</v>
      </c>
      <c r="AA720" s="412">
        <v>18.724816765321609</v>
      </c>
      <c r="AB720" s="412">
        <v>29.587739895892526</v>
      </c>
      <c r="AC720" s="417">
        <v>2.6</v>
      </c>
      <c r="AD720" s="417">
        <v>4.0999999999999996</v>
      </c>
    </row>
    <row r="721" spans="1:30" ht="13.5" customHeight="1">
      <c r="A721" s="414" t="s">
        <v>1081</v>
      </c>
      <c r="B721" s="31" t="s">
        <v>1060</v>
      </c>
      <c r="C721" s="31">
        <v>2</v>
      </c>
      <c r="D721" s="31">
        <v>8</v>
      </c>
      <c r="E721" s="31" t="s">
        <v>221</v>
      </c>
      <c r="F721" s="412">
        <v>1.5</v>
      </c>
      <c r="G721" s="53">
        <v>725</v>
      </c>
      <c r="H721" s="413">
        <f t="shared" si="16"/>
        <v>4.4704734016593459</v>
      </c>
      <c r="I721" s="412">
        <v>2.235236700829673</v>
      </c>
      <c r="J721" s="413">
        <f t="shared" si="12"/>
        <v>5.060696332154162</v>
      </c>
      <c r="K721" s="412">
        <v>2.530348166077081</v>
      </c>
      <c r="L721" s="413">
        <f t="shared" si="13"/>
        <v>5.5215043753490978</v>
      </c>
      <c r="M721" s="412">
        <v>2.7607521876745489</v>
      </c>
      <c r="N721" s="413">
        <f t="shared" si="14"/>
        <v>6.2362688512381306</v>
      </c>
      <c r="O721" s="412">
        <v>3.1181344256190653</v>
      </c>
      <c r="P721" s="413">
        <f t="shared" si="15"/>
        <v>33.084884539115976</v>
      </c>
      <c r="Q721" s="412">
        <v>16.542442269557988</v>
      </c>
      <c r="R721" s="53" t="s">
        <v>213</v>
      </c>
      <c r="S721" s="53" t="s">
        <v>194</v>
      </c>
      <c r="T721" s="412">
        <v>78.506493506493499</v>
      </c>
      <c r="U721" s="412">
        <v>81.136363636363626</v>
      </c>
      <c r="V721" s="412">
        <v>81.233766233766232</v>
      </c>
      <c r="W721" s="412">
        <v>38.861967694566815</v>
      </c>
      <c r="X721" s="412">
        <v>51.160058737151253</v>
      </c>
      <c r="Y721" s="412">
        <v>60.309838472834073</v>
      </c>
      <c r="Z721" s="412">
        <v>10.866709551724137</v>
      </c>
      <c r="AA721" s="412">
        <v>24.142830910951247</v>
      </c>
      <c r="AB721" s="412">
        <v>39.742853472878721</v>
      </c>
      <c r="AC721" s="417">
        <v>2.2000000000000002</v>
      </c>
      <c r="AD721" s="417">
        <v>3.7</v>
      </c>
    </row>
    <row r="722" spans="1:30" ht="13.5" customHeight="1">
      <c r="A722" s="414" t="s">
        <v>1082</v>
      </c>
      <c r="B722" s="31" t="s">
        <v>1060</v>
      </c>
      <c r="C722" s="31">
        <v>3</v>
      </c>
      <c r="D722" s="31">
        <v>8</v>
      </c>
      <c r="E722" s="31" t="s">
        <v>224</v>
      </c>
      <c r="F722" s="412">
        <v>2</v>
      </c>
      <c r="G722" s="53">
        <v>730</v>
      </c>
      <c r="H722" s="413">
        <f t="shared" si="16"/>
        <v>6.8536585365853666</v>
      </c>
      <c r="I722" s="412">
        <v>3.4268292682926833</v>
      </c>
      <c r="J722" s="413">
        <f t="shared" si="12"/>
        <v>7.3546105263157893</v>
      </c>
      <c r="K722" s="412">
        <v>3.6773052631578946</v>
      </c>
      <c r="L722" s="413">
        <f t="shared" si="13"/>
        <v>7.9548631578947369</v>
      </c>
      <c r="M722" s="412">
        <v>3.9774315789473684</v>
      </c>
      <c r="N722" s="413">
        <f t="shared" si="14"/>
        <v>8.7653052631578952</v>
      </c>
      <c r="O722" s="412">
        <v>4.3826526315789476</v>
      </c>
      <c r="P722" s="413">
        <f t="shared" si="15"/>
        <v>52.955304928989143</v>
      </c>
      <c r="Q722" s="412">
        <v>26.477652464494572</v>
      </c>
      <c r="R722" s="53" t="s">
        <v>210</v>
      </c>
      <c r="S722" s="53" t="s">
        <v>194</v>
      </c>
      <c r="T722" s="412">
        <v>80.523282887077997</v>
      </c>
      <c r="U722" s="412">
        <v>83.409778812572753</v>
      </c>
      <c r="V722" s="412">
        <v>84.10651920838184</v>
      </c>
      <c r="W722" s="412">
        <v>35.186046511627914</v>
      </c>
      <c r="X722" s="412">
        <v>46.75</v>
      </c>
      <c r="Y722" s="412">
        <v>56.139534883720934</v>
      </c>
      <c r="Z722" s="412">
        <v>14.389706712328765</v>
      </c>
      <c r="AA722" s="412">
        <v>37.493562768630781</v>
      </c>
      <c r="AB722" s="412">
        <v>59.570176189030896</v>
      </c>
      <c r="AC722" s="417">
        <v>2.6</v>
      </c>
      <c r="AD722" s="417">
        <v>4.0999999999999996</v>
      </c>
    </row>
    <row r="723" spans="1:30" ht="13.5" customHeight="1">
      <c r="A723" s="414" t="s">
        <v>1089</v>
      </c>
      <c r="B723" s="31" t="s">
        <v>1060</v>
      </c>
      <c r="C723" s="31">
        <v>5</v>
      </c>
      <c r="D723" s="31">
        <v>8</v>
      </c>
      <c r="E723" s="31" t="s">
        <v>230</v>
      </c>
      <c r="F723" s="412">
        <v>3</v>
      </c>
      <c r="G723" s="53">
        <v>725</v>
      </c>
      <c r="H723" s="413">
        <f t="shared" si="16"/>
        <v>13.168651180948663</v>
      </c>
      <c r="I723" s="412">
        <v>6.5843255904743314</v>
      </c>
      <c r="J723" s="413">
        <f t="shared" si="12"/>
        <v>13.449248809087578</v>
      </c>
      <c r="K723" s="412">
        <v>6.7246244045437891</v>
      </c>
      <c r="L723" s="413">
        <f t="shared" si="13"/>
        <v>14.256992793453035</v>
      </c>
      <c r="M723" s="412">
        <v>7.1284963967265176</v>
      </c>
      <c r="N723" s="413">
        <f t="shared" si="14"/>
        <v>15.363747404421645</v>
      </c>
      <c r="O723" s="412">
        <v>7.6818737022108223</v>
      </c>
      <c r="P723" s="413">
        <f t="shared" si="15"/>
        <v>71.307032862359108</v>
      </c>
      <c r="Q723" s="412">
        <v>35.653516431179554</v>
      </c>
      <c r="R723" s="53" t="s">
        <v>213</v>
      </c>
      <c r="S723" s="53" t="s">
        <v>194</v>
      </c>
      <c r="T723" s="412">
        <v>79.161199095022624</v>
      </c>
      <c r="U723" s="412">
        <v>82.977375565610856</v>
      </c>
      <c r="V723" s="412">
        <v>84.542986425339365</v>
      </c>
      <c r="W723" s="412">
        <v>28.18294573643411</v>
      </c>
      <c r="X723" s="412">
        <v>38.018604651162796</v>
      </c>
      <c r="Y723" s="412">
        <v>46.151937984496122</v>
      </c>
      <c r="Z723" s="412">
        <v>21.733419103448274</v>
      </c>
      <c r="AA723" s="412">
        <v>64.741238123168941</v>
      </c>
      <c r="AB723" s="412">
        <v>98.482252569636529</v>
      </c>
      <c r="AC723" s="417">
        <v>3</v>
      </c>
      <c r="AD723" s="417">
        <v>4.5</v>
      </c>
    </row>
    <row r="724" spans="1:30" ht="13.5" customHeight="1">
      <c r="A724" s="414" t="s">
        <v>1090</v>
      </c>
      <c r="B724" s="31" t="s">
        <v>1060</v>
      </c>
      <c r="C724" s="31">
        <v>7.5</v>
      </c>
      <c r="D724" s="31">
        <v>8</v>
      </c>
      <c r="E724" s="31" t="s">
        <v>233</v>
      </c>
      <c r="F724" s="412">
        <v>5</v>
      </c>
      <c r="G724" s="53">
        <v>730</v>
      </c>
      <c r="H724" s="413">
        <f t="shared" si="16"/>
        <v>20.219860999732692</v>
      </c>
      <c r="I724" s="412">
        <v>10.109930499866346</v>
      </c>
      <c r="J724" s="413">
        <f t="shared" si="12"/>
        <v>20.195919030973091</v>
      </c>
      <c r="K724" s="412">
        <v>10.097959515486545</v>
      </c>
      <c r="L724" s="413">
        <f t="shared" si="13"/>
        <v>21.738883017640845</v>
      </c>
      <c r="M724" s="412">
        <v>10.869441508820422</v>
      </c>
      <c r="N724" s="413">
        <f t="shared" si="14"/>
        <v>23.877896106007643</v>
      </c>
      <c r="O724" s="412">
        <v>11.938948053003822</v>
      </c>
      <c r="P724" s="413">
        <f t="shared" si="15"/>
        <v>106.64803316513159</v>
      </c>
      <c r="Q724" s="412">
        <v>53.324016582565797</v>
      </c>
      <c r="R724" s="53" t="s">
        <v>222</v>
      </c>
      <c r="S724" s="53" t="s">
        <v>194</v>
      </c>
      <c r="T724" s="412">
        <v>82.329545454545453</v>
      </c>
      <c r="U724" s="412">
        <v>85.411931818181813</v>
      </c>
      <c r="V724" s="412">
        <v>86.306818181818173</v>
      </c>
      <c r="W724" s="412">
        <v>31.478395061728396</v>
      </c>
      <c r="X724" s="412">
        <v>42.290123456790127</v>
      </c>
      <c r="Y724" s="412">
        <v>50.70987654320988</v>
      </c>
      <c r="Z724" s="412">
        <v>35.974266780821914</v>
      </c>
      <c r="AA724" s="412">
        <v>88.187334737527948</v>
      </c>
      <c r="AB724" s="412">
        <v>101.73463428716386</v>
      </c>
      <c r="AC724" s="417">
        <v>2.5</v>
      </c>
      <c r="AD724" s="417">
        <v>2.8</v>
      </c>
    </row>
    <row r="725" spans="1:30" ht="13.5" customHeight="1">
      <c r="A725" s="414" t="s">
        <v>1099</v>
      </c>
      <c r="B725" s="31" t="s">
        <v>1060</v>
      </c>
      <c r="C725" s="31">
        <v>10</v>
      </c>
      <c r="D725" s="31">
        <v>8</v>
      </c>
      <c r="E725" s="31" t="s">
        <v>298</v>
      </c>
      <c r="F725" s="412">
        <v>7.5</v>
      </c>
      <c r="G725" s="53">
        <v>730</v>
      </c>
      <c r="H725" s="413">
        <f t="shared" si="16"/>
        <v>26.6082081184122</v>
      </c>
      <c r="I725" s="412">
        <v>13.3041040592061</v>
      </c>
      <c r="J725" s="413">
        <f t="shared" si="12"/>
        <v>24.297029702970292</v>
      </c>
      <c r="K725" s="412">
        <v>12.148514851485146</v>
      </c>
      <c r="L725" s="413">
        <f t="shared" si="13"/>
        <v>27.540594059405937</v>
      </c>
      <c r="M725" s="412">
        <v>13.770297029702968</v>
      </c>
      <c r="N725" s="413">
        <f t="shared" si="14"/>
        <v>32.02376237623762</v>
      </c>
      <c r="O725" s="412">
        <v>16.01188118811881</v>
      </c>
      <c r="P725" s="413">
        <f t="shared" si="15"/>
        <v>178.07727272727271</v>
      </c>
      <c r="Q725" s="412">
        <v>89.038636363636357</v>
      </c>
      <c r="R725" s="53" t="s">
        <v>213</v>
      </c>
      <c r="S725" s="53" t="s">
        <v>989</v>
      </c>
      <c r="T725" s="412">
        <v>85.318827508455485</v>
      </c>
      <c r="U725" s="412">
        <v>88.267869222096962</v>
      </c>
      <c r="V725" s="412">
        <v>89.081397970687718</v>
      </c>
      <c r="W725" s="412">
        <v>37.564971751412429</v>
      </c>
      <c r="X725" s="412">
        <v>48.076271186440678</v>
      </c>
      <c r="Y725" s="412">
        <v>54.710451977401128</v>
      </c>
      <c r="Z725" s="412">
        <v>53.961400171232874</v>
      </c>
      <c r="AA725" s="412">
        <v>161.92948280754862</v>
      </c>
      <c r="AB725" s="412">
        <v>228.20923669216438</v>
      </c>
      <c r="AC725" s="417">
        <v>3</v>
      </c>
      <c r="AD725" s="417">
        <v>4.2</v>
      </c>
    </row>
    <row r="726" spans="1:30" ht="13.5" customHeight="1">
      <c r="A726" s="414" t="s">
        <v>1101</v>
      </c>
      <c r="B726" s="31" t="s">
        <v>1060</v>
      </c>
      <c r="C726" s="31">
        <v>15</v>
      </c>
      <c r="D726" s="31">
        <v>8</v>
      </c>
      <c r="E726" s="31" t="s">
        <v>302</v>
      </c>
      <c r="F726" s="412">
        <v>10</v>
      </c>
      <c r="G726" s="53">
        <v>740</v>
      </c>
      <c r="H726" s="413">
        <f t="shared" si="16"/>
        <v>48.912179750650765</v>
      </c>
      <c r="I726" s="412">
        <v>24.456089875325382</v>
      </c>
      <c r="J726" s="413">
        <f t="shared" si="12"/>
        <v>38.994159053467122</v>
      </c>
      <c r="K726" s="412">
        <v>19.497079526733561</v>
      </c>
      <c r="L726" s="413">
        <f t="shared" si="13"/>
        <v>42.206679646547855</v>
      </c>
      <c r="M726" s="412">
        <v>21.103339823273927</v>
      </c>
      <c r="N726" s="413">
        <f t="shared" si="14"/>
        <v>47.085816983675308</v>
      </c>
      <c r="O726" s="412">
        <v>23.542908491837654</v>
      </c>
      <c r="P726" s="413">
        <f t="shared" si="15"/>
        <v>260.4721293526502</v>
      </c>
      <c r="Q726" s="412">
        <v>130.2360646763251</v>
      </c>
      <c r="R726" s="53" t="s">
        <v>210</v>
      </c>
      <c r="S726" s="53" t="s">
        <v>989</v>
      </c>
      <c r="T726" s="412">
        <v>84.619572553430828</v>
      </c>
      <c r="U726" s="412">
        <v>87.866366704161976</v>
      </c>
      <c r="V726" s="412">
        <v>88.982452193475822</v>
      </c>
      <c r="W726" s="412">
        <v>31.583577712609969</v>
      </c>
      <c r="X726" s="412">
        <v>42.05278592375366</v>
      </c>
      <c r="Y726" s="412">
        <v>49.706744868035187</v>
      </c>
      <c r="Z726" s="412">
        <v>70.976256081081075</v>
      </c>
      <c r="AA726" s="412">
        <v>187.01680173745171</v>
      </c>
      <c r="AB726" s="412">
        <v>246.18127572432147</v>
      </c>
      <c r="AC726" s="417">
        <v>2.6</v>
      </c>
      <c r="AD726" s="417">
        <v>3.5</v>
      </c>
    </row>
    <row r="727" spans="1:30" ht="13.5" customHeight="1">
      <c r="A727" s="414" t="s">
        <v>1117</v>
      </c>
      <c r="B727" s="31" t="s">
        <v>1060</v>
      </c>
      <c r="C727" s="31">
        <v>20</v>
      </c>
      <c r="D727" s="31">
        <v>8</v>
      </c>
      <c r="E727" s="31" t="s">
        <v>312</v>
      </c>
      <c r="F727" s="412">
        <v>15</v>
      </c>
      <c r="G727" s="53">
        <v>738</v>
      </c>
      <c r="H727" s="413">
        <v>39.200000000000003</v>
      </c>
      <c r="I727" s="412">
        <v>19.600000000000001</v>
      </c>
      <c r="J727" s="413">
        <v>47</v>
      </c>
      <c r="K727" s="412">
        <v>23.5</v>
      </c>
      <c r="L727" s="413">
        <v>53.5</v>
      </c>
      <c r="M727" s="412">
        <v>26.8</v>
      </c>
      <c r="N727" s="413">
        <v>61.9</v>
      </c>
      <c r="O727" s="412">
        <v>31</v>
      </c>
      <c r="P727" s="413">
        <v>231</v>
      </c>
      <c r="Q727" s="412">
        <v>116</v>
      </c>
      <c r="R727" s="53" t="s">
        <v>222</v>
      </c>
      <c r="S727" s="53" t="s">
        <v>194</v>
      </c>
      <c r="T727" s="412">
        <v>86.84</v>
      </c>
      <c r="U727" s="412">
        <v>89.38</v>
      </c>
      <c r="V727" s="412">
        <v>90.2</v>
      </c>
      <c r="W727" s="412">
        <v>40.520000000000003</v>
      </c>
      <c r="X727" s="412">
        <v>51.86</v>
      </c>
      <c r="Y727" s="412">
        <v>59.26</v>
      </c>
      <c r="Z727" s="412">
        <v>196.38</v>
      </c>
      <c r="AA727" s="412">
        <v>324.02</v>
      </c>
      <c r="AB727" s="412">
        <v>490.78</v>
      </c>
      <c r="AC727" s="417">
        <v>1.66</v>
      </c>
      <c r="AD727" s="417">
        <v>2.5099999999999998</v>
      </c>
    </row>
    <row r="728" spans="1:30" ht="13.5" customHeight="1">
      <c r="A728" s="414" t="s">
        <v>1119</v>
      </c>
      <c r="B728" s="31" t="s">
        <v>1060</v>
      </c>
      <c r="C728" s="31">
        <v>25</v>
      </c>
      <c r="D728" s="31">
        <v>8</v>
      </c>
      <c r="E728" s="31" t="s">
        <v>322</v>
      </c>
      <c r="F728" s="412">
        <v>20</v>
      </c>
      <c r="G728" s="53">
        <v>739</v>
      </c>
      <c r="H728" s="413">
        <v>54.4</v>
      </c>
      <c r="I728" s="412">
        <v>27.2</v>
      </c>
      <c r="J728" s="413">
        <v>58.2</v>
      </c>
      <c r="K728" s="412">
        <v>29.1</v>
      </c>
      <c r="L728" s="413">
        <v>67.099999999999994</v>
      </c>
      <c r="M728" s="412">
        <v>33.5</v>
      </c>
      <c r="N728" s="413">
        <v>78.599999999999994</v>
      </c>
      <c r="O728" s="412">
        <v>39.299999999999997</v>
      </c>
      <c r="P728" s="413">
        <v>285</v>
      </c>
      <c r="Q728" s="412">
        <v>142</v>
      </c>
      <c r="R728" s="53" t="s">
        <v>231</v>
      </c>
      <c r="S728" s="53" t="s">
        <v>194</v>
      </c>
      <c r="T728" s="412">
        <v>87.75</v>
      </c>
      <c r="U728" s="412">
        <v>90</v>
      </c>
      <c r="V728" s="412">
        <v>90.2</v>
      </c>
      <c r="W728" s="412">
        <v>41.83</v>
      </c>
      <c r="X728" s="412">
        <v>53.06</v>
      </c>
      <c r="Y728" s="412">
        <v>60.08</v>
      </c>
      <c r="Z728" s="412">
        <v>261.32</v>
      </c>
      <c r="AA728" s="412">
        <v>504.34</v>
      </c>
      <c r="AB728" s="412">
        <v>662.96</v>
      </c>
      <c r="AC728" s="417">
        <v>1.93</v>
      </c>
      <c r="AD728" s="417">
        <v>2.5299999999999998</v>
      </c>
    </row>
    <row r="729" spans="1:30" ht="13.5" customHeight="1">
      <c r="A729" s="414" t="s">
        <v>1133</v>
      </c>
      <c r="B729" s="31" t="s">
        <v>1060</v>
      </c>
      <c r="C729" s="31">
        <v>30</v>
      </c>
      <c r="D729" s="31">
        <v>8</v>
      </c>
      <c r="E729" s="31" t="s">
        <v>340</v>
      </c>
      <c r="F729" s="412">
        <v>25</v>
      </c>
      <c r="G729" s="53">
        <v>738</v>
      </c>
      <c r="H729" s="413">
        <v>42.5</v>
      </c>
      <c r="I729" s="412">
        <v>21.2</v>
      </c>
      <c r="J729" s="413">
        <v>53.1</v>
      </c>
      <c r="K729" s="412">
        <v>26.5</v>
      </c>
      <c r="L729" s="413">
        <v>64.8</v>
      </c>
      <c r="M729" s="412">
        <v>32.4</v>
      </c>
      <c r="N729" s="413">
        <v>78.3</v>
      </c>
      <c r="O729" s="412">
        <v>39.200000000000003</v>
      </c>
      <c r="P729" s="413">
        <v>266</v>
      </c>
      <c r="Q729" s="412">
        <v>133</v>
      </c>
      <c r="R729" s="53" t="s">
        <v>231</v>
      </c>
      <c r="S729" s="53" t="s">
        <v>194</v>
      </c>
      <c r="T729" s="412">
        <v>90.39</v>
      </c>
      <c r="U729" s="412">
        <v>90.79</v>
      </c>
      <c r="V729" s="412">
        <v>90.1</v>
      </c>
      <c r="W729" s="412">
        <v>46.92</v>
      </c>
      <c r="X729" s="412">
        <v>57.57</v>
      </c>
      <c r="Y729" s="412">
        <v>63.55</v>
      </c>
      <c r="Z729" s="412">
        <v>327.33999999999997</v>
      </c>
      <c r="AA729" s="412">
        <v>504.34</v>
      </c>
      <c r="AB729" s="412">
        <v>662.96</v>
      </c>
      <c r="AC729" s="417">
        <v>1.54</v>
      </c>
      <c r="AD729" s="417">
        <v>2.0299999999999998</v>
      </c>
    </row>
    <row r="730" spans="1:30" ht="13.5" customHeight="1">
      <c r="A730" s="414" t="s">
        <v>1135</v>
      </c>
      <c r="B730" s="31" t="s">
        <v>1060</v>
      </c>
      <c r="C730" s="31">
        <v>40</v>
      </c>
      <c r="D730" s="31">
        <v>8</v>
      </c>
      <c r="E730" s="31" t="s">
        <v>343</v>
      </c>
      <c r="F730" s="412">
        <v>30</v>
      </c>
      <c r="G730" s="53">
        <v>738</v>
      </c>
      <c r="H730" s="413">
        <v>52.9</v>
      </c>
      <c r="I730" s="412">
        <v>26.4</v>
      </c>
      <c r="J730" s="413">
        <v>64.5</v>
      </c>
      <c r="K730" s="412">
        <v>32.200000000000003</v>
      </c>
      <c r="L730" s="413">
        <v>77.8</v>
      </c>
      <c r="M730" s="412">
        <v>38.9</v>
      </c>
      <c r="N730" s="413">
        <v>94.3</v>
      </c>
      <c r="O730" s="412">
        <v>47.1</v>
      </c>
      <c r="P730" s="413">
        <v>387</v>
      </c>
      <c r="Q730" s="412">
        <v>194</v>
      </c>
      <c r="R730" s="53" t="s">
        <v>222</v>
      </c>
      <c r="S730" s="53" t="s">
        <v>194</v>
      </c>
      <c r="T730" s="412">
        <v>90</v>
      </c>
      <c r="U730" s="412">
        <v>90.9</v>
      </c>
      <c r="V730" s="412">
        <v>90.6</v>
      </c>
      <c r="W730" s="412">
        <v>54.93</v>
      </c>
      <c r="X730" s="412">
        <v>67.680000000000007</v>
      </c>
      <c r="Y730" s="412">
        <v>74.42</v>
      </c>
      <c r="Z730" s="412">
        <v>392.78</v>
      </c>
      <c r="AA730" s="412">
        <v>650.76</v>
      </c>
      <c r="AB730" s="412">
        <v>867.68</v>
      </c>
      <c r="AC730" s="417">
        <v>1.66</v>
      </c>
      <c r="AD730" s="417">
        <v>2.21</v>
      </c>
    </row>
    <row r="731" spans="1:30" ht="13.5" customHeight="1">
      <c r="A731" s="414" t="s">
        <v>1147</v>
      </c>
      <c r="B731" s="31" t="s">
        <v>1060</v>
      </c>
      <c r="C731" s="31">
        <v>50</v>
      </c>
      <c r="D731" s="31">
        <v>8</v>
      </c>
      <c r="E731" s="31" t="s">
        <v>363</v>
      </c>
      <c r="F731" s="412">
        <v>40</v>
      </c>
      <c r="G731" s="53">
        <v>735</v>
      </c>
      <c r="H731" s="413">
        <f t="shared" ref="H731:H748" si="17">I731*2</f>
        <v>64.97062646217833</v>
      </c>
      <c r="I731" s="412">
        <v>32.485313231089165</v>
      </c>
      <c r="J731" s="413">
        <f t="shared" ref="J731:J758" si="18">K731*2</f>
        <v>82.482288044757013</v>
      </c>
      <c r="K731" s="412">
        <v>41.241144022378506</v>
      </c>
      <c r="L731" s="413">
        <f t="shared" ref="L731:L758" si="19">M731*2</f>
        <v>100.23638597683721</v>
      </c>
      <c r="M731" s="412">
        <v>50.118192988418606</v>
      </c>
      <c r="N731" s="413">
        <f t="shared" ref="N731:N758" si="20">O731*2</f>
        <v>123.62008836370291</v>
      </c>
      <c r="O731" s="412">
        <v>61.810044181851453</v>
      </c>
      <c r="P731" s="413">
        <f t="shared" ref="P731:P758" si="21">Q731*2</f>
        <v>767.98416458009081</v>
      </c>
      <c r="Q731" s="412">
        <v>383.9920822900454</v>
      </c>
      <c r="R731" s="53" t="s">
        <v>222</v>
      </c>
      <c r="S731" s="53" t="s">
        <v>194</v>
      </c>
      <c r="T731" s="412">
        <v>92.904366812227067</v>
      </c>
      <c r="U731" s="412">
        <v>93.106113537117906</v>
      </c>
      <c r="V731" s="412">
        <v>92.399999999999991</v>
      </c>
      <c r="W731" s="412">
        <v>54.538860103626938</v>
      </c>
      <c r="X731" s="412">
        <v>66.943005181347147</v>
      </c>
      <c r="Y731" s="412">
        <v>72.948186528497402</v>
      </c>
      <c r="Z731" s="412">
        <v>285.83635102040813</v>
      </c>
      <c r="AA731" s="412">
        <v>504.57428887645506</v>
      </c>
      <c r="AB731" s="412">
        <v>748.0531199571293</v>
      </c>
      <c r="AC731" s="417">
        <v>1.8</v>
      </c>
      <c r="AD731" s="417">
        <v>2.6</v>
      </c>
    </row>
    <row r="732" spans="1:30" ht="13.5" customHeight="1">
      <c r="A732" s="414" t="s">
        <v>1148</v>
      </c>
      <c r="B732" s="31" t="s">
        <v>1060</v>
      </c>
      <c r="C732" s="31">
        <v>60</v>
      </c>
      <c r="D732" s="31">
        <v>8</v>
      </c>
      <c r="E732" s="31" t="s">
        <v>360</v>
      </c>
      <c r="F732" s="412">
        <v>50</v>
      </c>
      <c r="G732" s="53">
        <v>735</v>
      </c>
      <c r="H732" s="413">
        <f t="shared" si="17"/>
        <v>70.710884353741491</v>
      </c>
      <c r="I732" s="412">
        <v>35.355442176870746</v>
      </c>
      <c r="J732" s="413">
        <f t="shared" si="18"/>
        <v>96.127823308188951</v>
      </c>
      <c r="K732" s="412">
        <v>48.063911654094476</v>
      </c>
      <c r="L732" s="413">
        <f t="shared" si="19"/>
        <v>119.01184756853112</v>
      </c>
      <c r="M732" s="412">
        <v>59.505923784265562</v>
      </c>
      <c r="N732" s="413">
        <f t="shared" si="20"/>
        <v>148.60033477533099</v>
      </c>
      <c r="O732" s="412">
        <v>74.300167387665496</v>
      </c>
      <c r="P732" s="413">
        <f t="shared" si="21"/>
        <v>918.20022385922903</v>
      </c>
      <c r="Q732" s="412">
        <v>459.10011192961451</v>
      </c>
      <c r="R732" s="53" t="s">
        <v>231</v>
      </c>
      <c r="S732" s="53" t="s">
        <v>194</v>
      </c>
      <c r="T732" s="412">
        <v>92.298349834983497</v>
      </c>
      <c r="U732" s="412">
        <v>92.80660066006601</v>
      </c>
      <c r="V732" s="412">
        <v>92.095049504950495</v>
      </c>
      <c r="W732" s="412">
        <v>45.019305019305015</v>
      </c>
      <c r="X732" s="412">
        <v>54.131274131274125</v>
      </c>
      <c r="Y732" s="412">
        <v>58.146718146718143</v>
      </c>
      <c r="Z732" s="412">
        <v>357.29543877551021</v>
      </c>
      <c r="AA732" s="412">
        <v>604.72646509934373</v>
      </c>
      <c r="AB732" s="412">
        <v>898.21763036652794</v>
      </c>
      <c r="AC732" s="417">
        <v>1.7</v>
      </c>
      <c r="AD732" s="417">
        <v>2.5</v>
      </c>
    </row>
    <row r="733" spans="1:30" ht="13.5" customHeight="1">
      <c r="A733" s="414" t="s">
        <v>1169</v>
      </c>
      <c r="B733" s="31" t="s">
        <v>1060</v>
      </c>
      <c r="C733" s="31">
        <v>75</v>
      </c>
      <c r="D733" s="31">
        <v>8</v>
      </c>
      <c r="E733" s="31" t="s">
        <v>378</v>
      </c>
      <c r="F733" s="412">
        <v>60</v>
      </c>
      <c r="G733" s="53">
        <v>730</v>
      </c>
      <c r="H733" s="413">
        <f t="shared" si="17"/>
        <v>87.682131508188704</v>
      </c>
      <c r="I733" s="412">
        <v>43.841065754094352</v>
      </c>
      <c r="J733" s="413">
        <f t="shared" si="18"/>
        <v>113.63345996385499</v>
      </c>
      <c r="K733" s="412">
        <v>56.816729981927494</v>
      </c>
      <c r="L733" s="413">
        <f t="shared" si="19"/>
        <v>142.12503227234168</v>
      </c>
      <c r="M733" s="412">
        <v>71.062516136170842</v>
      </c>
      <c r="N733" s="413">
        <f t="shared" si="20"/>
        <v>175.22420978866225</v>
      </c>
      <c r="O733" s="412">
        <v>87.612104894331125</v>
      </c>
      <c r="P733" s="413">
        <f t="shared" si="21"/>
        <v>1164.3841419570279</v>
      </c>
      <c r="Q733" s="412">
        <v>582.19207097851393</v>
      </c>
      <c r="R733" s="53" t="s">
        <v>222</v>
      </c>
      <c r="S733" s="53" t="s">
        <v>194</v>
      </c>
      <c r="T733" s="412">
        <v>92.186407766990285</v>
      </c>
      <c r="U733" s="412">
        <v>93.196116504854359</v>
      </c>
      <c r="V733" s="412">
        <v>93.196116504854359</v>
      </c>
      <c r="W733" s="412">
        <v>59.553349875930522</v>
      </c>
      <c r="X733" s="412">
        <v>70.669975186104224</v>
      </c>
      <c r="Y733" s="412">
        <v>76.129032258064527</v>
      </c>
      <c r="Z733" s="412">
        <v>431.69120136986299</v>
      </c>
      <c r="AA733" s="412">
        <v>722.91299609173461</v>
      </c>
      <c r="AB733" s="412">
        <v>1078.9165379114033</v>
      </c>
      <c r="AC733" s="417">
        <v>1.7</v>
      </c>
      <c r="AD733" s="417">
        <v>2.5</v>
      </c>
    </row>
    <row r="734" spans="1:30" ht="13.5" customHeight="1">
      <c r="A734" s="414" t="s">
        <v>1170</v>
      </c>
      <c r="B734" s="31" t="s">
        <v>1060</v>
      </c>
      <c r="C734" s="31">
        <v>100</v>
      </c>
      <c r="D734" s="31">
        <v>8</v>
      </c>
      <c r="E734" s="31" t="s">
        <v>383</v>
      </c>
      <c r="F734" s="412">
        <v>75</v>
      </c>
      <c r="G734" s="53">
        <v>735</v>
      </c>
      <c r="H734" s="413">
        <f t="shared" si="17"/>
        <v>113.52876980393633</v>
      </c>
      <c r="I734" s="412">
        <v>56.764384901968164</v>
      </c>
      <c r="J734" s="413">
        <f t="shared" si="18"/>
        <v>142.11072405035185</v>
      </c>
      <c r="K734" s="412">
        <v>71.055362025175924</v>
      </c>
      <c r="L734" s="413">
        <f t="shared" si="19"/>
        <v>179.82346328397153</v>
      </c>
      <c r="M734" s="412">
        <v>89.911731641985767</v>
      </c>
      <c r="N734" s="413">
        <f t="shared" si="20"/>
        <v>217.31769669548805</v>
      </c>
      <c r="O734" s="412">
        <v>108.65884834774403</v>
      </c>
      <c r="P734" s="413">
        <f t="shared" si="21"/>
        <v>1554.6592267472099</v>
      </c>
      <c r="Q734" s="412">
        <v>777.32961337360496</v>
      </c>
      <c r="R734" s="53" t="s">
        <v>222</v>
      </c>
      <c r="S734" s="53" t="s">
        <v>194</v>
      </c>
      <c r="T734" s="412">
        <v>92.26489707475622</v>
      </c>
      <c r="U734" s="412">
        <v>93.488299024918732</v>
      </c>
      <c r="V734" s="412">
        <v>93.79414951245937</v>
      </c>
      <c r="W734" s="412">
        <v>59.353448275862064</v>
      </c>
      <c r="X734" s="412">
        <v>69.628078817733979</v>
      </c>
      <c r="Y734" s="412">
        <v>76.311576354679801</v>
      </c>
      <c r="Z734" s="412">
        <v>535.94315816326537</v>
      </c>
      <c r="AA734" s="412">
        <v>917.3307403594772</v>
      </c>
      <c r="AB734" s="412">
        <v>1430.2129107695027</v>
      </c>
      <c r="AC734" s="417">
        <v>1.7</v>
      </c>
      <c r="AD734" s="417">
        <v>2.7</v>
      </c>
    </row>
    <row r="735" spans="1:30" ht="13.5" customHeight="1">
      <c r="A735" s="414" t="s">
        <v>1171</v>
      </c>
      <c r="B735" s="31" t="s">
        <v>1060</v>
      </c>
      <c r="C735" s="31">
        <v>125</v>
      </c>
      <c r="D735" s="31">
        <v>8</v>
      </c>
      <c r="E735" s="31" t="s">
        <v>388</v>
      </c>
      <c r="F735" s="412">
        <v>100</v>
      </c>
      <c r="G735" s="53">
        <v>735</v>
      </c>
      <c r="H735" s="413">
        <f t="shared" si="17"/>
        <v>128.39564881412352</v>
      </c>
      <c r="I735" s="412">
        <v>64.197824407061759</v>
      </c>
      <c r="J735" s="413">
        <f t="shared" si="18"/>
        <v>183.19278451508293</v>
      </c>
      <c r="K735" s="412">
        <v>91.596392257541467</v>
      </c>
      <c r="L735" s="413">
        <f t="shared" si="19"/>
        <v>232.34131675843665</v>
      </c>
      <c r="M735" s="412">
        <v>116.17065837921832</v>
      </c>
      <c r="N735" s="413">
        <f t="shared" si="20"/>
        <v>283.57450258419755</v>
      </c>
      <c r="O735" s="412">
        <v>141.78725129209877</v>
      </c>
      <c r="P735" s="413">
        <f t="shared" si="21"/>
        <v>1957.033702126452</v>
      </c>
      <c r="Q735" s="412">
        <v>978.516851063226</v>
      </c>
      <c r="R735" s="53" t="s">
        <v>222</v>
      </c>
      <c r="S735" s="53" t="s">
        <v>194</v>
      </c>
      <c r="T735" s="412">
        <v>94.5</v>
      </c>
      <c r="U735" s="412">
        <v>94.4</v>
      </c>
      <c r="V735" s="412">
        <v>94.1</v>
      </c>
      <c r="W735" s="412">
        <v>60.153655514250303</v>
      </c>
      <c r="X735" s="412">
        <v>71.534076827757119</v>
      </c>
      <c r="Y735" s="412">
        <v>77.935563816604699</v>
      </c>
      <c r="Z735" s="412">
        <v>714.59087755102041</v>
      </c>
      <c r="AA735" s="412">
        <v>1160.8889560547041</v>
      </c>
      <c r="AB735" s="412">
        <v>1744.1744552247128</v>
      </c>
      <c r="AC735" s="417">
        <v>1.6</v>
      </c>
      <c r="AD735" s="417">
        <v>2.4</v>
      </c>
    </row>
    <row r="736" spans="1:30" ht="13.5" customHeight="1">
      <c r="A736" s="414" t="s">
        <v>1172</v>
      </c>
      <c r="B736" s="31" t="s">
        <v>1060</v>
      </c>
      <c r="C736" s="31">
        <v>150</v>
      </c>
      <c r="D736" s="31">
        <v>8</v>
      </c>
      <c r="E736" s="31" t="s">
        <v>400</v>
      </c>
      <c r="F736" s="412">
        <v>125</v>
      </c>
      <c r="G736" s="53">
        <v>735</v>
      </c>
      <c r="H736" s="413">
        <f t="shared" si="17"/>
        <v>173.85808488428341</v>
      </c>
      <c r="I736" s="412">
        <v>86.929042442141707</v>
      </c>
      <c r="J736" s="413">
        <f t="shared" si="18"/>
        <v>241.47586404338907</v>
      </c>
      <c r="K736" s="412">
        <v>120.73793202169453</v>
      </c>
      <c r="L736" s="413">
        <f t="shared" si="19"/>
        <v>299.24444515133683</v>
      </c>
      <c r="M736" s="412">
        <v>149.62222257566842</v>
      </c>
      <c r="N736" s="413">
        <f t="shared" si="20"/>
        <v>365.32203012421866</v>
      </c>
      <c r="O736" s="412">
        <v>182.66101506210933</v>
      </c>
      <c r="P736" s="413">
        <f t="shared" si="21"/>
        <v>2316.3599953687935</v>
      </c>
      <c r="Q736" s="412">
        <v>1158.1799976843968</v>
      </c>
      <c r="R736" s="53" t="s">
        <v>231</v>
      </c>
      <c r="S736" s="53" t="s">
        <v>194</v>
      </c>
      <c r="T736" s="412">
        <v>94.2</v>
      </c>
      <c r="U736" s="412">
        <v>94.2</v>
      </c>
      <c r="V736" s="412">
        <v>73.581000000000003</v>
      </c>
      <c r="W736" s="412">
        <v>58.94050632911393</v>
      </c>
      <c r="X736" s="412">
        <v>71.127848101265826</v>
      </c>
      <c r="Y736" s="412">
        <v>78.377215189873411</v>
      </c>
      <c r="Z736" s="412">
        <v>893.23859693877546</v>
      </c>
      <c r="AA736" s="412">
        <v>1360.6336950935547</v>
      </c>
      <c r="AB736" s="412">
        <v>2083.9589646164859</v>
      </c>
      <c r="AC736" s="417">
        <v>1.5</v>
      </c>
      <c r="AD736" s="417">
        <v>2.2999999999999998</v>
      </c>
    </row>
    <row r="737" spans="1:30" ht="13.5" customHeight="1">
      <c r="A737" s="414" t="s">
        <v>1192</v>
      </c>
      <c r="B737" s="31" t="s">
        <v>1060</v>
      </c>
      <c r="C737" s="31">
        <v>75</v>
      </c>
      <c r="D737" s="31">
        <v>8</v>
      </c>
      <c r="E737" s="31" t="s">
        <v>409</v>
      </c>
      <c r="F737" s="412">
        <v>60</v>
      </c>
      <c r="G737" s="53">
        <v>730</v>
      </c>
      <c r="H737" s="413">
        <f t="shared" si="17"/>
        <v>87.682131508188704</v>
      </c>
      <c r="I737" s="412">
        <v>43.841065754094352</v>
      </c>
      <c r="J737" s="413">
        <f t="shared" si="18"/>
        <v>113.63345996385499</v>
      </c>
      <c r="K737" s="412">
        <v>56.816729981927494</v>
      </c>
      <c r="L737" s="413">
        <f t="shared" si="19"/>
        <v>142.12503227234168</v>
      </c>
      <c r="M737" s="412">
        <v>71.062516136170842</v>
      </c>
      <c r="N737" s="413">
        <f t="shared" si="20"/>
        <v>175.22420978866225</v>
      </c>
      <c r="O737" s="412">
        <v>87.612104894331125</v>
      </c>
      <c r="P737" s="413">
        <f t="shared" si="21"/>
        <v>1164.3841419570279</v>
      </c>
      <c r="Q737" s="412">
        <v>582.19207097851393</v>
      </c>
      <c r="R737" s="53" t="s">
        <v>222</v>
      </c>
      <c r="S737" s="53" t="s">
        <v>989</v>
      </c>
      <c r="T737" s="412">
        <v>92.186407766990285</v>
      </c>
      <c r="U737" s="412">
        <v>93.196116504854359</v>
      </c>
      <c r="V737" s="412">
        <v>93.196116504854359</v>
      </c>
      <c r="W737" s="412">
        <v>59.553349875930522</v>
      </c>
      <c r="X737" s="412">
        <v>70.669975186104224</v>
      </c>
      <c r="Y737" s="412">
        <v>76.129032258064527</v>
      </c>
      <c r="Z737" s="412">
        <v>431.69120136986299</v>
      </c>
      <c r="AA737" s="412">
        <v>722.91299609173461</v>
      </c>
      <c r="AB737" s="412">
        <v>1078.9165379114033</v>
      </c>
      <c r="AC737" s="417">
        <v>1.7</v>
      </c>
      <c r="AD737" s="417">
        <v>2.5</v>
      </c>
    </row>
    <row r="738" spans="1:30" ht="13.5" customHeight="1">
      <c r="A738" s="414" t="s">
        <v>1193</v>
      </c>
      <c r="B738" s="31" t="s">
        <v>1060</v>
      </c>
      <c r="C738" s="31">
        <v>100</v>
      </c>
      <c r="D738" s="31">
        <v>8</v>
      </c>
      <c r="E738" s="31" t="s">
        <v>411</v>
      </c>
      <c r="F738" s="412">
        <v>75</v>
      </c>
      <c r="G738" s="53">
        <v>735</v>
      </c>
      <c r="H738" s="413">
        <f t="shared" si="17"/>
        <v>113.52876980393633</v>
      </c>
      <c r="I738" s="412">
        <v>56.764384901968164</v>
      </c>
      <c r="J738" s="413">
        <f t="shared" si="18"/>
        <v>142.11072405035185</v>
      </c>
      <c r="K738" s="412">
        <v>71.055362025175924</v>
      </c>
      <c r="L738" s="413">
        <f t="shared" si="19"/>
        <v>179.82346328397153</v>
      </c>
      <c r="M738" s="412">
        <v>89.911731641985767</v>
      </c>
      <c r="N738" s="413">
        <f t="shared" si="20"/>
        <v>217.31769669548805</v>
      </c>
      <c r="O738" s="412">
        <v>108.65884834774403</v>
      </c>
      <c r="P738" s="413">
        <f t="shared" si="21"/>
        <v>1554.6592267472099</v>
      </c>
      <c r="Q738" s="412">
        <v>777.32961337360496</v>
      </c>
      <c r="R738" s="53" t="s">
        <v>222</v>
      </c>
      <c r="S738" s="53" t="s">
        <v>194</v>
      </c>
      <c r="T738" s="412">
        <v>92.26489707475622</v>
      </c>
      <c r="U738" s="412">
        <v>93.488299024918732</v>
      </c>
      <c r="V738" s="412">
        <v>93.79414951245937</v>
      </c>
      <c r="W738" s="412">
        <v>59.353448275862064</v>
      </c>
      <c r="X738" s="412">
        <v>69.628078817733979</v>
      </c>
      <c r="Y738" s="412">
        <v>76.311576354679801</v>
      </c>
      <c r="Z738" s="412">
        <v>535.94315816326537</v>
      </c>
      <c r="AA738" s="412">
        <v>917.3307403594772</v>
      </c>
      <c r="AB738" s="412">
        <v>1430.2129107695027</v>
      </c>
      <c r="AC738" s="417">
        <v>1.7</v>
      </c>
      <c r="AD738" s="417">
        <v>2.7</v>
      </c>
    </row>
    <row r="739" spans="1:30" ht="13.5" customHeight="1">
      <c r="A739" s="414" t="s">
        <v>1194</v>
      </c>
      <c r="B739" s="31" t="s">
        <v>1060</v>
      </c>
      <c r="C739" s="31">
        <v>125</v>
      </c>
      <c r="D739" s="31">
        <v>8</v>
      </c>
      <c r="E739" s="31" t="s">
        <v>413</v>
      </c>
      <c r="F739" s="412">
        <v>100</v>
      </c>
      <c r="G739" s="53">
        <v>735</v>
      </c>
      <c r="H739" s="413">
        <f t="shared" si="17"/>
        <v>128.39564881412352</v>
      </c>
      <c r="I739" s="412">
        <v>64.197824407061759</v>
      </c>
      <c r="J739" s="413">
        <f t="shared" si="18"/>
        <v>183.19278451508293</v>
      </c>
      <c r="K739" s="412">
        <v>91.596392257541467</v>
      </c>
      <c r="L739" s="413">
        <f t="shared" si="19"/>
        <v>232.34131675843665</v>
      </c>
      <c r="M739" s="412">
        <v>116.17065837921832</v>
      </c>
      <c r="N739" s="413">
        <f t="shared" si="20"/>
        <v>283.57450258419755</v>
      </c>
      <c r="O739" s="412">
        <v>141.78725129209877</v>
      </c>
      <c r="P739" s="413">
        <f t="shared" si="21"/>
        <v>1957.033702126452</v>
      </c>
      <c r="Q739" s="412">
        <v>978.516851063226</v>
      </c>
      <c r="R739" s="53" t="s">
        <v>222</v>
      </c>
      <c r="S739" s="53" t="s">
        <v>194</v>
      </c>
      <c r="T739" s="412">
        <v>94.5</v>
      </c>
      <c r="U739" s="412">
        <v>94.4</v>
      </c>
      <c r="V739" s="412">
        <v>94.1</v>
      </c>
      <c r="W739" s="412">
        <v>60.153655514250303</v>
      </c>
      <c r="X739" s="412">
        <v>71.534076827757119</v>
      </c>
      <c r="Y739" s="412">
        <v>77.935563816604699</v>
      </c>
      <c r="Z739" s="412">
        <v>714.59087755102041</v>
      </c>
      <c r="AA739" s="412">
        <v>1160.8889560547041</v>
      </c>
      <c r="AB739" s="412">
        <v>1744.1744552247128</v>
      </c>
      <c r="AC739" s="417">
        <v>1.6</v>
      </c>
      <c r="AD739" s="417">
        <v>2.4</v>
      </c>
    </row>
    <row r="740" spans="1:30" ht="13.5" customHeight="1">
      <c r="A740" s="414" t="s">
        <v>1195</v>
      </c>
      <c r="B740" s="31" t="s">
        <v>1060</v>
      </c>
      <c r="C740" s="31">
        <v>150</v>
      </c>
      <c r="D740" s="31">
        <v>8</v>
      </c>
      <c r="E740" s="31" t="s">
        <v>421</v>
      </c>
      <c r="F740" s="412">
        <v>125</v>
      </c>
      <c r="G740" s="53">
        <v>735</v>
      </c>
      <c r="H740" s="413">
        <f t="shared" si="17"/>
        <v>173.85808488428341</v>
      </c>
      <c r="I740" s="412">
        <v>86.929042442141707</v>
      </c>
      <c r="J740" s="413">
        <f t="shared" si="18"/>
        <v>241.47586404338907</v>
      </c>
      <c r="K740" s="412">
        <v>120.73793202169453</v>
      </c>
      <c r="L740" s="413">
        <f t="shared" si="19"/>
        <v>299.24444515133683</v>
      </c>
      <c r="M740" s="412">
        <v>149.62222257566842</v>
      </c>
      <c r="N740" s="413">
        <f t="shared" si="20"/>
        <v>365.32203012421866</v>
      </c>
      <c r="O740" s="412">
        <v>182.66101506210933</v>
      </c>
      <c r="P740" s="413">
        <f t="shared" si="21"/>
        <v>2316.3599953687935</v>
      </c>
      <c r="Q740" s="412">
        <v>1158.1799976843968</v>
      </c>
      <c r="R740" s="53" t="s">
        <v>231</v>
      </c>
      <c r="S740" s="53" t="s">
        <v>989</v>
      </c>
      <c r="T740" s="412">
        <v>94.2</v>
      </c>
      <c r="U740" s="412">
        <v>94.2</v>
      </c>
      <c r="V740" s="412">
        <v>73.581000000000003</v>
      </c>
      <c r="W740" s="412">
        <v>58.94050632911393</v>
      </c>
      <c r="X740" s="412">
        <v>71.127848101265826</v>
      </c>
      <c r="Y740" s="412">
        <v>78.377215189873411</v>
      </c>
      <c r="Z740" s="412">
        <v>893.23859693877546</v>
      </c>
      <c r="AA740" s="412">
        <v>1360.6336950935547</v>
      </c>
      <c r="AB740" s="412">
        <v>2083.9589646164859</v>
      </c>
      <c r="AC740" s="417">
        <v>1.5</v>
      </c>
      <c r="AD740" s="417">
        <v>2.2999999999999998</v>
      </c>
    </row>
    <row r="741" spans="1:30" ht="13.5" customHeight="1">
      <c r="A741" s="414" t="s">
        <v>1205</v>
      </c>
      <c r="B741" s="31" t="s">
        <v>1060</v>
      </c>
      <c r="C741" s="31">
        <v>75</v>
      </c>
      <c r="D741" s="31">
        <v>8</v>
      </c>
      <c r="E741" s="31" t="s">
        <v>423</v>
      </c>
      <c r="F741" s="412">
        <v>60</v>
      </c>
      <c r="G741" s="53">
        <v>730</v>
      </c>
      <c r="H741" s="413">
        <f t="shared" si="17"/>
        <v>87.682131508188704</v>
      </c>
      <c r="I741" s="412">
        <v>43.841065754094352</v>
      </c>
      <c r="J741" s="413">
        <f t="shared" si="18"/>
        <v>113.63345996385499</v>
      </c>
      <c r="K741" s="412">
        <v>56.816729981927494</v>
      </c>
      <c r="L741" s="413">
        <f t="shared" si="19"/>
        <v>142.12503227234168</v>
      </c>
      <c r="M741" s="412">
        <v>71.062516136170842</v>
      </c>
      <c r="N741" s="413">
        <f t="shared" si="20"/>
        <v>175.22420978866225</v>
      </c>
      <c r="O741" s="412">
        <v>87.612104894331125</v>
      </c>
      <c r="P741" s="413">
        <f t="shared" si="21"/>
        <v>1164.3841419570279</v>
      </c>
      <c r="Q741" s="412">
        <v>582.19207097851393</v>
      </c>
      <c r="R741" s="53" t="s">
        <v>222</v>
      </c>
      <c r="S741" s="53" t="s">
        <v>194</v>
      </c>
      <c r="T741" s="412">
        <v>92.186407766990285</v>
      </c>
      <c r="U741" s="412">
        <v>93.196116504854359</v>
      </c>
      <c r="V741" s="412">
        <v>93.196116504854359</v>
      </c>
      <c r="W741" s="412">
        <v>59.553349875930522</v>
      </c>
      <c r="X741" s="412">
        <v>70.669975186104224</v>
      </c>
      <c r="Y741" s="412">
        <v>76.129032258064527</v>
      </c>
      <c r="Z741" s="412">
        <v>431.69120136986299</v>
      </c>
      <c r="AA741" s="412">
        <v>722.91299609173461</v>
      </c>
      <c r="AB741" s="412">
        <v>1078.9165379114033</v>
      </c>
      <c r="AC741" s="417">
        <v>1.7</v>
      </c>
      <c r="AD741" s="417">
        <v>2.5</v>
      </c>
    </row>
    <row r="742" spans="1:30" ht="13.5" customHeight="1">
      <c r="A742" s="414" t="s">
        <v>1206</v>
      </c>
      <c r="B742" s="31" t="s">
        <v>1060</v>
      </c>
      <c r="C742" s="31">
        <v>100</v>
      </c>
      <c r="D742" s="31">
        <v>8</v>
      </c>
      <c r="E742" s="31" t="s">
        <v>425</v>
      </c>
      <c r="F742" s="412">
        <v>75</v>
      </c>
      <c r="G742" s="53">
        <v>735</v>
      </c>
      <c r="H742" s="413">
        <f t="shared" si="17"/>
        <v>113.52876980393633</v>
      </c>
      <c r="I742" s="412">
        <v>56.764384901968164</v>
      </c>
      <c r="J742" s="413">
        <f t="shared" si="18"/>
        <v>142.11072405035185</v>
      </c>
      <c r="K742" s="412">
        <v>71.055362025175924</v>
      </c>
      <c r="L742" s="413">
        <f t="shared" si="19"/>
        <v>179.82346328397153</v>
      </c>
      <c r="M742" s="412">
        <v>89.911731641985767</v>
      </c>
      <c r="N742" s="413">
        <f t="shared" si="20"/>
        <v>217.31769669548805</v>
      </c>
      <c r="O742" s="412">
        <v>108.65884834774403</v>
      </c>
      <c r="P742" s="413">
        <f t="shared" si="21"/>
        <v>1554.6592267472099</v>
      </c>
      <c r="Q742" s="412">
        <v>777.32961337360496</v>
      </c>
      <c r="R742" s="53" t="s">
        <v>222</v>
      </c>
      <c r="S742" s="53" t="s">
        <v>194</v>
      </c>
      <c r="T742" s="412">
        <v>92.26489707475622</v>
      </c>
      <c r="U742" s="412">
        <v>93.488299024918732</v>
      </c>
      <c r="V742" s="412">
        <v>93.79414951245937</v>
      </c>
      <c r="W742" s="412">
        <v>59.353448275862064</v>
      </c>
      <c r="X742" s="412">
        <v>69.628078817733979</v>
      </c>
      <c r="Y742" s="412">
        <v>76.311576354679801</v>
      </c>
      <c r="Z742" s="412">
        <v>535.94315816326537</v>
      </c>
      <c r="AA742" s="412">
        <v>917.3307403594772</v>
      </c>
      <c r="AB742" s="412">
        <v>1430.2129107695027</v>
      </c>
      <c r="AC742" s="417">
        <v>1.7</v>
      </c>
      <c r="AD742" s="417">
        <v>2.7</v>
      </c>
    </row>
    <row r="743" spans="1:30" ht="13.5" customHeight="1">
      <c r="A743" s="414" t="s">
        <v>1207</v>
      </c>
      <c r="B743" s="31" t="s">
        <v>1060</v>
      </c>
      <c r="C743" s="31">
        <v>125</v>
      </c>
      <c r="D743" s="31">
        <v>8</v>
      </c>
      <c r="E743" s="31" t="s">
        <v>427</v>
      </c>
      <c r="F743" s="412">
        <v>100</v>
      </c>
      <c r="G743" s="53">
        <v>735</v>
      </c>
      <c r="H743" s="413">
        <f t="shared" si="17"/>
        <v>128.39564881412352</v>
      </c>
      <c r="I743" s="412">
        <v>64.197824407061759</v>
      </c>
      <c r="J743" s="413">
        <f t="shared" si="18"/>
        <v>183.19278451508293</v>
      </c>
      <c r="K743" s="412">
        <v>91.596392257541467</v>
      </c>
      <c r="L743" s="413">
        <f t="shared" si="19"/>
        <v>232.34131675843665</v>
      </c>
      <c r="M743" s="412">
        <v>116.17065837921832</v>
      </c>
      <c r="N743" s="413">
        <f t="shared" si="20"/>
        <v>283.57450258419755</v>
      </c>
      <c r="O743" s="412">
        <v>141.78725129209877</v>
      </c>
      <c r="P743" s="413">
        <f t="shared" si="21"/>
        <v>1957.033702126452</v>
      </c>
      <c r="Q743" s="412">
        <v>978.516851063226</v>
      </c>
      <c r="R743" s="53" t="s">
        <v>222</v>
      </c>
      <c r="S743" s="53" t="s">
        <v>194</v>
      </c>
      <c r="T743" s="412">
        <v>94.5</v>
      </c>
      <c r="U743" s="412">
        <v>94.4</v>
      </c>
      <c r="V743" s="412">
        <v>94.1</v>
      </c>
      <c r="W743" s="412">
        <v>60.153655514250303</v>
      </c>
      <c r="X743" s="412">
        <v>71.534076827757119</v>
      </c>
      <c r="Y743" s="412">
        <v>77.935563816604699</v>
      </c>
      <c r="Z743" s="412">
        <v>714.59087755102041</v>
      </c>
      <c r="AA743" s="412">
        <v>1160.8889560547041</v>
      </c>
      <c r="AB743" s="412">
        <v>1744.1744552247128</v>
      </c>
      <c r="AC743" s="417">
        <v>1.6</v>
      </c>
      <c r="AD743" s="417">
        <v>2.4</v>
      </c>
    </row>
    <row r="744" spans="1:30" ht="13.5" customHeight="1">
      <c r="A744" s="414" t="s">
        <v>1208</v>
      </c>
      <c r="B744" s="31" t="s">
        <v>1060</v>
      </c>
      <c r="C744" s="31">
        <v>150</v>
      </c>
      <c r="D744" s="31">
        <v>8</v>
      </c>
      <c r="E744" s="31" t="s">
        <v>432</v>
      </c>
      <c r="F744" s="412">
        <v>125</v>
      </c>
      <c r="G744" s="53">
        <v>735</v>
      </c>
      <c r="H744" s="413">
        <f t="shared" si="17"/>
        <v>173.85808488428341</v>
      </c>
      <c r="I744" s="412">
        <v>86.929042442141707</v>
      </c>
      <c r="J744" s="413">
        <f t="shared" si="18"/>
        <v>241.47586404338907</v>
      </c>
      <c r="K744" s="412">
        <v>120.73793202169453</v>
      </c>
      <c r="L744" s="413">
        <f t="shared" si="19"/>
        <v>299.24444515133683</v>
      </c>
      <c r="M744" s="412">
        <v>149.62222257566842</v>
      </c>
      <c r="N744" s="413">
        <f t="shared" si="20"/>
        <v>365.32203012421866</v>
      </c>
      <c r="O744" s="412">
        <v>182.66101506210933</v>
      </c>
      <c r="P744" s="413">
        <f t="shared" si="21"/>
        <v>2316.3599953687935</v>
      </c>
      <c r="Q744" s="412">
        <v>1158.1799976843968</v>
      </c>
      <c r="R744" s="53" t="s">
        <v>231</v>
      </c>
      <c r="S744" s="53" t="s">
        <v>989</v>
      </c>
      <c r="T744" s="412">
        <v>94.2</v>
      </c>
      <c r="U744" s="412">
        <v>94.2</v>
      </c>
      <c r="V744" s="412">
        <v>73.581000000000003</v>
      </c>
      <c r="W744" s="412">
        <v>58.94050632911393</v>
      </c>
      <c r="X744" s="412">
        <v>71.127848101265826</v>
      </c>
      <c r="Y744" s="412">
        <v>78.377215189873411</v>
      </c>
      <c r="Z744" s="412">
        <v>893.23859693877546</v>
      </c>
      <c r="AA744" s="412">
        <v>1360.6336950935547</v>
      </c>
      <c r="AB744" s="412">
        <v>2083.9589646164859</v>
      </c>
      <c r="AC744" s="417">
        <v>1.5</v>
      </c>
      <c r="AD744" s="417">
        <v>2.2999999999999998</v>
      </c>
    </row>
    <row r="745" spans="1:30" ht="13.5" customHeight="1">
      <c r="A745" s="414" t="s">
        <v>1214</v>
      </c>
      <c r="B745" s="31" t="s">
        <v>1060</v>
      </c>
      <c r="C745" s="31">
        <v>200</v>
      </c>
      <c r="D745" s="31">
        <v>8</v>
      </c>
      <c r="E745" s="31" t="s">
        <v>1037</v>
      </c>
      <c r="F745" s="412">
        <v>150</v>
      </c>
      <c r="G745" s="53">
        <v>735</v>
      </c>
      <c r="H745" s="413">
        <f t="shared" si="17"/>
        <v>184.01676374485012</v>
      </c>
      <c r="I745" s="412">
        <v>92.008381872425062</v>
      </c>
      <c r="J745" s="413">
        <f t="shared" si="18"/>
        <v>273.75527851659501</v>
      </c>
      <c r="K745" s="412">
        <v>136.87763925829751</v>
      </c>
      <c r="L745" s="413">
        <f t="shared" si="19"/>
        <v>343.18790888807649</v>
      </c>
      <c r="M745" s="412">
        <v>171.59395444403825</v>
      </c>
      <c r="N745" s="413">
        <f t="shared" si="20"/>
        <v>424.45349232960632</v>
      </c>
      <c r="O745" s="412">
        <v>212.22674616480316</v>
      </c>
      <c r="P745" s="413">
        <f t="shared" si="21"/>
        <v>3175.1307616493623</v>
      </c>
      <c r="Q745" s="412">
        <v>1587.5653808246811</v>
      </c>
      <c r="R745" s="53" t="s">
        <v>222</v>
      </c>
      <c r="S745" s="53" t="s">
        <v>989</v>
      </c>
      <c r="T745" s="412">
        <v>94.301052631578941</v>
      </c>
      <c r="U745" s="412">
        <v>94.798421052631568</v>
      </c>
      <c r="V745" s="412">
        <v>94.599473684210523</v>
      </c>
      <c r="W745" s="412">
        <v>60.967272727272729</v>
      </c>
      <c r="X745" s="412">
        <v>72.536969696969692</v>
      </c>
      <c r="Y745" s="412">
        <v>78.472727272727269</v>
      </c>
      <c r="Z745" s="412">
        <v>1071.8863163265307</v>
      </c>
      <c r="AA745" s="412">
        <v>1882.2958764037483</v>
      </c>
      <c r="AB745" s="412">
        <v>2793.3464771046984</v>
      </c>
      <c r="AC745" s="417">
        <v>1.8</v>
      </c>
      <c r="AD745" s="417">
        <v>2.6</v>
      </c>
    </row>
    <row r="746" spans="1:30" ht="13.5" customHeight="1">
      <c r="A746" s="414" t="s">
        <v>1215</v>
      </c>
      <c r="B746" s="31" t="s">
        <v>1060</v>
      </c>
      <c r="C746" s="31">
        <v>250</v>
      </c>
      <c r="D746" s="31">
        <v>8</v>
      </c>
      <c r="E746" s="31" t="s">
        <v>1037</v>
      </c>
      <c r="F746" s="412">
        <v>200</v>
      </c>
      <c r="G746" s="53">
        <v>735</v>
      </c>
      <c r="H746" s="413">
        <f t="shared" si="17"/>
        <v>266.20256776034233</v>
      </c>
      <c r="I746" s="412">
        <v>133.10128388017117</v>
      </c>
      <c r="J746" s="413">
        <f t="shared" si="18"/>
        <v>378.52870251264898</v>
      </c>
      <c r="K746" s="412">
        <v>189.26435125632449</v>
      </c>
      <c r="L746" s="413">
        <f t="shared" si="19"/>
        <v>470.46373381356665</v>
      </c>
      <c r="M746" s="412">
        <v>235.23186690678332</v>
      </c>
      <c r="N746" s="413">
        <f t="shared" si="20"/>
        <v>567.12439756453136</v>
      </c>
      <c r="O746" s="412">
        <v>283.56219878226568</v>
      </c>
      <c r="P746" s="413">
        <f t="shared" si="21"/>
        <v>3951.7658224197808</v>
      </c>
      <c r="Q746" s="412">
        <v>1975.8829112098904</v>
      </c>
      <c r="R746" s="53" t="s">
        <v>222</v>
      </c>
      <c r="S746" s="53" t="s">
        <v>989</v>
      </c>
      <c r="T746" s="412">
        <v>94.301052631578941</v>
      </c>
      <c r="U746" s="412">
        <v>94.599473684210523</v>
      </c>
      <c r="V746" s="412">
        <v>94.400526315789477</v>
      </c>
      <c r="W746" s="412">
        <v>58.600246002460032</v>
      </c>
      <c r="X746" s="412">
        <v>70.501845018450197</v>
      </c>
      <c r="Y746" s="412">
        <v>76.856088560885624</v>
      </c>
      <c r="Z746" s="412">
        <v>1429.1817551020408</v>
      </c>
      <c r="AA746" s="412">
        <v>1973.9973503355709</v>
      </c>
      <c r="AB746" s="412">
        <v>3471.9573157538312</v>
      </c>
      <c r="AC746" s="417">
        <v>1.4</v>
      </c>
      <c r="AD746" s="417">
        <v>2.4</v>
      </c>
    </row>
    <row r="747" spans="1:30" ht="13.5" customHeight="1">
      <c r="A747" s="414" t="s">
        <v>1222</v>
      </c>
      <c r="B747" s="31" t="s">
        <v>1060</v>
      </c>
      <c r="C747" s="31">
        <v>200</v>
      </c>
      <c r="D747" s="31">
        <v>8</v>
      </c>
      <c r="E747" s="31" t="s">
        <v>1051</v>
      </c>
      <c r="F747" s="412">
        <v>150</v>
      </c>
      <c r="G747" s="53">
        <v>735</v>
      </c>
      <c r="H747" s="413">
        <f t="shared" si="17"/>
        <v>184.01676374485012</v>
      </c>
      <c r="I747" s="412">
        <v>92.008381872425062</v>
      </c>
      <c r="J747" s="413">
        <f t="shared" si="18"/>
        <v>273.75527851659501</v>
      </c>
      <c r="K747" s="412">
        <v>136.87763925829751</v>
      </c>
      <c r="L747" s="413">
        <f t="shared" si="19"/>
        <v>343.18790888807649</v>
      </c>
      <c r="M747" s="412">
        <v>171.59395444403825</v>
      </c>
      <c r="N747" s="413">
        <f t="shared" si="20"/>
        <v>424.45349232960632</v>
      </c>
      <c r="O747" s="412">
        <v>212.22674616480316</v>
      </c>
      <c r="P747" s="413">
        <f t="shared" si="21"/>
        <v>3175.1307616493623</v>
      </c>
      <c r="Q747" s="412">
        <v>1587.5653808246811</v>
      </c>
      <c r="R747" s="53" t="s">
        <v>222</v>
      </c>
      <c r="S747" s="53" t="s">
        <v>989</v>
      </c>
      <c r="T747" s="412">
        <v>94.301052631578941</v>
      </c>
      <c r="U747" s="412">
        <v>94.798421052631568</v>
      </c>
      <c r="V747" s="412">
        <v>94.599473684210523</v>
      </c>
      <c r="W747" s="412">
        <v>60.967272727272729</v>
      </c>
      <c r="X747" s="412">
        <v>72.536969696969692</v>
      </c>
      <c r="Y747" s="412">
        <v>78.472727272727269</v>
      </c>
      <c r="Z747" s="412">
        <v>1071.8863163265307</v>
      </c>
      <c r="AA747" s="412">
        <v>1882.2958764037483</v>
      </c>
      <c r="AB747" s="412">
        <v>2793.3464771046984</v>
      </c>
      <c r="AC747" s="417">
        <v>1.8</v>
      </c>
      <c r="AD747" s="417">
        <v>2.6</v>
      </c>
    </row>
    <row r="748" spans="1:30" ht="13.5" customHeight="1">
      <c r="A748" s="414" t="s">
        <v>1223</v>
      </c>
      <c r="B748" s="31" t="s">
        <v>1060</v>
      </c>
      <c r="C748" s="31">
        <v>250</v>
      </c>
      <c r="D748" s="31">
        <v>8</v>
      </c>
      <c r="E748" s="31" t="s">
        <v>1051</v>
      </c>
      <c r="F748" s="412">
        <v>200</v>
      </c>
      <c r="G748" s="53">
        <v>735</v>
      </c>
      <c r="H748" s="413">
        <f t="shared" si="17"/>
        <v>266.20256776034233</v>
      </c>
      <c r="I748" s="412">
        <v>133.10128388017117</v>
      </c>
      <c r="J748" s="413">
        <f t="shared" si="18"/>
        <v>378.52870251264898</v>
      </c>
      <c r="K748" s="412">
        <v>189.26435125632449</v>
      </c>
      <c r="L748" s="413">
        <f t="shared" si="19"/>
        <v>470.46373381356665</v>
      </c>
      <c r="M748" s="412">
        <v>235.23186690678332</v>
      </c>
      <c r="N748" s="413">
        <f t="shared" si="20"/>
        <v>567.12439756453136</v>
      </c>
      <c r="O748" s="412">
        <v>283.56219878226568</v>
      </c>
      <c r="P748" s="413">
        <f t="shared" si="21"/>
        <v>3951.7658224197808</v>
      </c>
      <c r="Q748" s="412">
        <v>1975.8829112098904</v>
      </c>
      <c r="R748" s="53" t="s">
        <v>222</v>
      </c>
      <c r="S748" s="53" t="s">
        <v>989</v>
      </c>
      <c r="T748" s="412">
        <v>94.301052631578941</v>
      </c>
      <c r="U748" s="412">
        <v>94.599473684210523</v>
      </c>
      <c r="V748" s="412">
        <v>94.400526315789477</v>
      </c>
      <c r="W748" s="412">
        <v>58.600246002460032</v>
      </c>
      <c r="X748" s="412">
        <v>70.501845018450197</v>
      </c>
      <c r="Y748" s="412">
        <v>76.856088560885624</v>
      </c>
      <c r="Z748" s="412">
        <v>1429.1817551020408</v>
      </c>
      <c r="AA748" s="412">
        <v>1973.9973503355709</v>
      </c>
      <c r="AB748" s="412">
        <v>3471.9573157538312</v>
      </c>
      <c r="AC748" s="417">
        <v>1.4</v>
      </c>
      <c r="AD748" s="417">
        <v>2.4</v>
      </c>
    </row>
    <row r="749" spans="1:30" ht="13.5" customHeight="1">
      <c r="A749" s="414" t="s">
        <v>1265</v>
      </c>
      <c r="B749" s="31" t="s">
        <v>1250</v>
      </c>
      <c r="C749" s="31">
        <v>1</v>
      </c>
      <c r="D749" s="31">
        <v>8</v>
      </c>
      <c r="E749" s="31" t="s">
        <v>212</v>
      </c>
      <c r="F749" s="412">
        <v>0.75</v>
      </c>
      <c r="G749" s="53">
        <v>725</v>
      </c>
      <c r="H749" s="413">
        <f>I749*2</f>
        <v>3.3173076923076925</v>
      </c>
      <c r="I749" s="412">
        <v>1.6586538461538463</v>
      </c>
      <c r="J749" s="413">
        <f t="shared" si="18"/>
        <v>3.6866446436998581</v>
      </c>
      <c r="K749" s="412">
        <v>1.8433223218499291</v>
      </c>
      <c r="L749" s="413">
        <f t="shared" si="19"/>
        <v>3.9443133553562997</v>
      </c>
      <c r="M749" s="412">
        <v>1.9721566776781498</v>
      </c>
      <c r="N749" s="413">
        <f t="shared" si="20"/>
        <v>4.2</v>
      </c>
      <c r="O749" s="412">
        <v>2.1</v>
      </c>
      <c r="P749" s="413">
        <f t="shared" si="21"/>
        <v>18.71265960605761</v>
      </c>
      <c r="Q749" s="412">
        <v>9.3563298030288049</v>
      </c>
      <c r="R749" s="53" t="s">
        <v>210</v>
      </c>
      <c r="S749" s="53" t="s">
        <v>194</v>
      </c>
      <c r="T749" s="412">
        <v>72.554878048780481</v>
      </c>
      <c r="U749" s="412">
        <v>76.331707317073167</v>
      </c>
      <c r="V749" s="412">
        <v>78.518292682926827</v>
      </c>
      <c r="W749" s="412">
        <v>31.806331471135941</v>
      </c>
      <c r="X749" s="412">
        <v>39.836126629422722</v>
      </c>
      <c r="Y749" s="412">
        <v>48.491620111731841</v>
      </c>
      <c r="Z749" s="412">
        <v>5.4333547758620684</v>
      </c>
      <c r="AA749" s="412">
        <v>11.862575128640637</v>
      </c>
      <c r="AB749" s="412">
        <v>19.484438843555481</v>
      </c>
      <c r="AC749" s="417">
        <v>2.2000000000000002</v>
      </c>
      <c r="AD749" s="417">
        <v>3.6</v>
      </c>
    </row>
    <row r="750" spans="1:30" ht="13.5" customHeight="1">
      <c r="A750" s="414" t="s">
        <v>1266</v>
      </c>
      <c r="B750" s="31" t="s">
        <v>1250</v>
      </c>
      <c r="C750" s="31">
        <v>1.5</v>
      </c>
      <c r="D750" s="31">
        <v>8</v>
      </c>
      <c r="E750" s="31" t="s">
        <v>215</v>
      </c>
      <c r="F750" s="412">
        <v>1</v>
      </c>
      <c r="G750" s="53">
        <v>725</v>
      </c>
      <c r="H750" s="413">
        <f t="shared" ref="H750:H758" si="22">I750*2</f>
        <v>5.1220680958385874</v>
      </c>
      <c r="I750" s="412">
        <v>2.5610340479192937</v>
      </c>
      <c r="J750" s="413">
        <f t="shared" si="18"/>
        <v>5.3145662847790502</v>
      </c>
      <c r="K750" s="412">
        <v>2.6572831423895251</v>
      </c>
      <c r="L750" s="413">
        <f t="shared" si="19"/>
        <v>5.5286415711947621</v>
      </c>
      <c r="M750" s="412">
        <v>2.764320785597381</v>
      </c>
      <c r="N750" s="413">
        <f t="shared" si="20"/>
        <v>5.8193126022913253</v>
      </c>
      <c r="O750" s="412">
        <v>2.9096563011456626</v>
      </c>
      <c r="P750" s="413">
        <f t="shared" si="21"/>
        <v>35.731491233504741</v>
      </c>
      <c r="Q750" s="412">
        <v>17.86574561675237</v>
      </c>
      <c r="R750" s="53" t="s">
        <v>2205</v>
      </c>
      <c r="S750" s="53" t="s">
        <v>194</v>
      </c>
      <c r="T750" s="412">
        <v>70.900000000000006</v>
      </c>
      <c r="U750" s="412">
        <v>76.5</v>
      </c>
      <c r="V750" s="412">
        <v>79</v>
      </c>
      <c r="W750" s="412">
        <v>27.346499102333929</v>
      </c>
      <c r="X750" s="412">
        <v>36.394973070017954</v>
      </c>
      <c r="Y750" s="412">
        <v>44.438061041292642</v>
      </c>
      <c r="Z750" s="412">
        <v>7.2444730344827581</v>
      </c>
      <c r="AA750" s="412">
        <v>18.724816765321609</v>
      </c>
      <c r="AB750" s="412">
        <v>29.587739895892526</v>
      </c>
      <c r="AC750" s="417">
        <v>2.6</v>
      </c>
      <c r="AD750" s="417">
        <v>4.0999999999999996</v>
      </c>
    </row>
    <row r="751" spans="1:30" ht="13.5" customHeight="1">
      <c r="A751" s="414" t="s">
        <v>1279</v>
      </c>
      <c r="B751" s="31" t="s">
        <v>1250</v>
      </c>
      <c r="C751" s="31">
        <v>2</v>
      </c>
      <c r="D751" s="31">
        <v>8</v>
      </c>
      <c r="E751" s="31" t="s">
        <v>221</v>
      </c>
      <c r="F751" s="412">
        <v>1.5</v>
      </c>
      <c r="G751" s="53">
        <v>725</v>
      </c>
      <c r="H751" s="413">
        <f t="shared" si="22"/>
        <v>4.4704734016593459</v>
      </c>
      <c r="I751" s="412">
        <v>2.235236700829673</v>
      </c>
      <c r="J751" s="413">
        <f t="shared" si="18"/>
        <v>5.060696332154162</v>
      </c>
      <c r="K751" s="412">
        <v>2.530348166077081</v>
      </c>
      <c r="L751" s="413">
        <f t="shared" si="19"/>
        <v>5.5215043753490978</v>
      </c>
      <c r="M751" s="412">
        <v>2.7607521876745489</v>
      </c>
      <c r="N751" s="413">
        <f t="shared" si="20"/>
        <v>6.2362688512381306</v>
      </c>
      <c r="O751" s="412">
        <v>3.1181344256190653</v>
      </c>
      <c r="P751" s="413">
        <f t="shared" si="21"/>
        <v>33.084884539115976</v>
      </c>
      <c r="Q751" s="412">
        <v>16.542442269557988</v>
      </c>
      <c r="R751" s="53" t="s">
        <v>213</v>
      </c>
      <c r="S751" s="53" t="s">
        <v>194</v>
      </c>
      <c r="T751" s="412">
        <v>78.506493506493499</v>
      </c>
      <c r="U751" s="412">
        <v>81.136363636363626</v>
      </c>
      <c r="V751" s="412">
        <v>81.233766233766232</v>
      </c>
      <c r="W751" s="412">
        <v>38.861967694566815</v>
      </c>
      <c r="X751" s="412">
        <v>51.160058737151253</v>
      </c>
      <c r="Y751" s="412">
        <v>60.309838472834073</v>
      </c>
      <c r="Z751" s="412">
        <v>10.866709551724137</v>
      </c>
      <c r="AA751" s="412">
        <v>24.142830910951247</v>
      </c>
      <c r="AB751" s="412">
        <v>39.742853472878721</v>
      </c>
      <c r="AC751" s="417">
        <v>2.2000000000000002</v>
      </c>
      <c r="AD751" s="417">
        <v>3.7</v>
      </c>
    </row>
    <row r="752" spans="1:30" ht="13.5" customHeight="1">
      <c r="A752" s="414" t="s">
        <v>1280</v>
      </c>
      <c r="B752" s="31" t="s">
        <v>1250</v>
      </c>
      <c r="C752" s="31">
        <v>3</v>
      </c>
      <c r="D752" s="31">
        <v>8</v>
      </c>
      <c r="E752" s="31" t="s">
        <v>224</v>
      </c>
      <c r="F752" s="412">
        <v>2</v>
      </c>
      <c r="G752" s="53">
        <v>730</v>
      </c>
      <c r="H752" s="413">
        <f t="shared" si="22"/>
        <v>6.8536585365853666</v>
      </c>
      <c r="I752" s="412">
        <v>3.4268292682926833</v>
      </c>
      <c r="J752" s="413">
        <f t="shared" si="18"/>
        <v>7.3546105263157893</v>
      </c>
      <c r="K752" s="412">
        <v>3.6773052631578946</v>
      </c>
      <c r="L752" s="413">
        <f t="shared" si="19"/>
        <v>7.9548631578947369</v>
      </c>
      <c r="M752" s="412">
        <v>3.9774315789473684</v>
      </c>
      <c r="N752" s="413">
        <f t="shared" si="20"/>
        <v>8.7653052631578952</v>
      </c>
      <c r="O752" s="412">
        <v>4.3826526315789476</v>
      </c>
      <c r="P752" s="413">
        <f t="shared" si="21"/>
        <v>52.955304928989143</v>
      </c>
      <c r="Q752" s="412">
        <v>26.477652464494572</v>
      </c>
      <c r="R752" s="53" t="s">
        <v>210</v>
      </c>
      <c r="S752" s="53" t="s">
        <v>194</v>
      </c>
      <c r="T752" s="412">
        <v>80.523282887077997</v>
      </c>
      <c r="U752" s="412">
        <v>83.409778812572753</v>
      </c>
      <c r="V752" s="412">
        <v>84.10651920838184</v>
      </c>
      <c r="W752" s="412">
        <v>35.186046511627914</v>
      </c>
      <c r="X752" s="412">
        <v>46.75</v>
      </c>
      <c r="Y752" s="412">
        <v>56.139534883720934</v>
      </c>
      <c r="Z752" s="412">
        <v>14.389706712328765</v>
      </c>
      <c r="AA752" s="412">
        <v>37.493562768630781</v>
      </c>
      <c r="AB752" s="412">
        <v>59.570176189030896</v>
      </c>
      <c r="AC752" s="417">
        <v>2.6</v>
      </c>
      <c r="AD752" s="417">
        <v>4.0999999999999996</v>
      </c>
    </row>
    <row r="753" spans="1:30" ht="13.5" customHeight="1">
      <c r="A753" s="414" t="s">
        <v>1287</v>
      </c>
      <c r="B753" s="31" t="s">
        <v>1250</v>
      </c>
      <c r="C753" s="31">
        <v>5</v>
      </c>
      <c r="D753" s="31">
        <v>8</v>
      </c>
      <c r="E753" s="31" t="s">
        <v>230</v>
      </c>
      <c r="F753" s="412">
        <v>3</v>
      </c>
      <c r="G753" s="53">
        <v>725</v>
      </c>
      <c r="H753" s="413">
        <f t="shared" si="22"/>
        <v>13.168651180948663</v>
      </c>
      <c r="I753" s="412">
        <v>6.5843255904743314</v>
      </c>
      <c r="J753" s="413">
        <f t="shared" si="18"/>
        <v>13.449248809087578</v>
      </c>
      <c r="K753" s="412">
        <v>6.7246244045437891</v>
      </c>
      <c r="L753" s="413">
        <f t="shared" si="19"/>
        <v>14.256992793453035</v>
      </c>
      <c r="M753" s="412">
        <v>7.1284963967265176</v>
      </c>
      <c r="N753" s="413">
        <f t="shared" si="20"/>
        <v>15.363747404421645</v>
      </c>
      <c r="O753" s="412">
        <v>7.6818737022108223</v>
      </c>
      <c r="P753" s="413">
        <f t="shared" si="21"/>
        <v>71.307032862359108</v>
      </c>
      <c r="Q753" s="412">
        <v>35.653516431179554</v>
      </c>
      <c r="R753" s="53" t="s">
        <v>213</v>
      </c>
      <c r="S753" s="53" t="s">
        <v>194</v>
      </c>
      <c r="T753" s="412">
        <v>79.161199095022624</v>
      </c>
      <c r="U753" s="412">
        <v>82.977375565610856</v>
      </c>
      <c r="V753" s="412">
        <v>84.542986425339365</v>
      </c>
      <c r="W753" s="412">
        <v>28.18294573643411</v>
      </c>
      <c r="X753" s="412">
        <v>38.018604651162796</v>
      </c>
      <c r="Y753" s="412">
        <v>46.151937984496122</v>
      </c>
      <c r="Z753" s="412">
        <v>21.733419103448274</v>
      </c>
      <c r="AA753" s="412">
        <v>64.741238123168941</v>
      </c>
      <c r="AB753" s="412">
        <v>98.482252569636529</v>
      </c>
      <c r="AC753" s="417">
        <v>3</v>
      </c>
      <c r="AD753" s="417">
        <v>4.5</v>
      </c>
    </row>
    <row r="754" spans="1:30" ht="13.5" customHeight="1">
      <c r="A754" s="414" t="s">
        <v>1288</v>
      </c>
      <c r="B754" s="31" t="s">
        <v>1250</v>
      </c>
      <c r="C754" s="31">
        <v>7.5</v>
      </c>
      <c r="D754" s="31">
        <v>8</v>
      </c>
      <c r="E754" s="31" t="s">
        <v>233</v>
      </c>
      <c r="F754" s="412">
        <v>5</v>
      </c>
      <c r="G754" s="53">
        <v>730</v>
      </c>
      <c r="H754" s="413">
        <f t="shared" si="22"/>
        <v>20.219860999732692</v>
      </c>
      <c r="I754" s="412">
        <v>10.109930499866346</v>
      </c>
      <c r="J754" s="413">
        <f t="shared" si="18"/>
        <v>20.195919030973091</v>
      </c>
      <c r="K754" s="412">
        <v>10.097959515486545</v>
      </c>
      <c r="L754" s="413">
        <f t="shared" si="19"/>
        <v>21.738883017640845</v>
      </c>
      <c r="M754" s="412">
        <v>10.869441508820422</v>
      </c>
      <c r="N754" s="413">
        <f t="shared" si="20"/>
        <v>23.877896106007643</v>
      </c>
      <c r="O754" s="412">
        <v>11.938948053003822</v>
      </c>
      <c r="P754" s="413">
        <f t="shared" si="21"/>
        <v>106.64803316513159</v>
      </c>
      <c r="Q754" s="412">
        <v>53.324016582565797</v>
      </c>
      <c r="R754" s="53" t="s">
        <v>222</v>
      </c>
      <c r="S754" s="53" t="s">
        <v>194</v>
      </c>
      <c r="T754" s="412">
        <v>82.329545454545453</v>
      </c>
      <c r="U754" s="412">
        <v>85.411931818181813</v>
      </c>
      <c r="V754" s="412">
        <v>86.306818181818173</v>
      </c>
      <c r="W754" s="412">
        <v>31.478395061728396</v>
      </c>
      <c r="X754" s="412">
        <v>42.290123456790127</v>
      </c>
      <c r="Y754" s="412">
        <v>50.70987654320988</v>
      </c>
      <c r="Z754" s="412">
        <v>35.974266780821914</v>
      </c>
      <c r="AA754" s="412">
        <v>88.187334737527948</v>
      </c>
      <c r="AB754" s="412">
        <v>101.73463428716386</v>
      </c>
      <c r="AC754" s="417">
        <v>2.5</v>
      </c>
      <c r="AD754" s="417">
        <v>2.8</v>
      </c>
    </row>
    <row r="755" spans="1:30" ht="13.5" customHeight="1">
      <c r="A755" s="414" t="s">
        <v>1295</v>
      </c>
      <c r="B755" s="31" t="s">
        <v>1250</v>
      </c>
      <c r="C755" s="31">
        <v>10</v>
      </c>
      <c r="D755" s="31">
        <v>8</v>
      </c>
      <c r="E755" s="31" t="s">
        <v>298</v>
      </c>
      <c r="F755" s="412">
        <v>7.5</v>
      </c>
      <c r="G755" s="53">
        <v>730</v>
      </c>
      <c r="H755" s="413">
        <f t="shared" si="22"/>
        <v>26.6082081184122</v>
      </c>
      <c r="I755" s="412">
        <v>13.3041040592061</v>
      </c>
      <c r="J755" s="413">
        <f t="shared" si="18"/>
        <v>24.297029702970292</v>
      </c>
      <c r="K755" s="412">
        <v>12.148514851485146</v>
      </c>
      <c r="L755" s="413">
        <f t="shared" si="19"/>
        <v>27.540594059405937</v>
      </c>
      <c r="M755" s="412">
        <v>13.770297029702968</v>
      </c>
      <c r="N755" s="413">
        <f t="shared" si="20"/>
        <v>32.02376237623762</v>
      </c>
      <c r="O755" s="412">
        <v>16.01188118811881</v>
      </c>
      <c r="P755" s="413">
        <f t="shared" si="21"/>
        <v>178.07727272727271</v>
      </c>
      <c r="Q755" s="412">
        <v>89.038636363636357</v>
      </c>
      <c r="R755" s="53" t="s">
        <v>213</v>
      </c>
      <c r="S755" s="53" t="s">
        <v>989</v>
      </c>
      <c r="T755" s="412">
        <v>85.318827508455485</v>
      </c>
      <c r="U755" s="412">
        <v>88.267869222096962</v>
      </c>
      <c r="V755" s="412">
        <v>89.081397970687718</v>
      </c>
      <c r="W755" s="412">
        <v>37.564971751412429</v>
      </c>
      <c r="X755" s="412">
        <v>48.076271186440678</v>
      </c>
      <c r="Y755" s="412">
        <v>54.710451977401128</v>
      </c>
      <c r="Z755" s="412">
        <v>53.961400171232874</v>
      </c>
      <c r="AA755" s="412">
        <v>161.92948280754862</v>
      </c>
      <c r="AB755" s="412">
        <v>228.20923669216438</v>
      </c>
      <c r="AC755" s="417">
        <v>3</v>
      </c>
      <c r="AD755" s="417">
        <v>4.2</v>
      </c>
    </row>
    <row r="756" spans="1:30" ht="13.5" customHeight="1">
      <c r="A756" s="414" t="s">
        <v>1296</v>
      </c>
      <c r="B756" s="31" t="s">
        <v>1250</v>
      </c>
      <c r="C756" s="31">
        <v>15</v>
      </c>
      <c r="D756" s="31">
        <v>8</v>
      </c>
      <c r="E756" s="31" t="s">
        <v>302</v>
      </c>
      <c r="F756" s="412">
        <v>10</v>
      </c>
      <c r="G756" s="53">
        <v>740</v>
      </c>
      <c r="H756" s="413">
        <f t="shared" si="22"/>
        <v>48.912179750650765</v>
      </c>
      <c r="I756" s="412">
        <v>24.456089875325382</v>
      </c>
      <c r="J756" s="413">
        <f t="shared" si="18"/>
        <v>38.994159053467122</v>
      </c>
      <c r="K756" s="412">
        <v>19.497079526733561</v>
      </c>
      <c r="L756" s="413">
        <f t="shared" si="19"/>
        <v>42.206679646547855</v>
      </c>
      <c r="M756" s="412">
        <v>21.103339823273927</v>
      </c>
      <c r="N756" s="413">
        <f t="shared" si="20"/>
        <v>47.085816983675308</v>
      </c>
      <c r="O756" s="412">
        <v>23.542908491837654</v>
      </c>
      <c r="P756" s="413">
        <f t="shared" si="21"/>
        <v>260.4721293526502</v>
      </c>
      <c r="Q756" s="412">
        <v>130.2360646763251</v>
      </c>
      <c r="R756" s="53" t="s">
        <v>210</v>
      </c>
      <c r="S756" s="53" t="s">
        <v>989</v>
      </c>
      <c r="T756" s="412">
        <v>84.619572553430828</v>
      </c>
      <c r="U756" s="412">
        <v>87.866366704161976</v>
      </c>
      <c r="V756" s="412">
        <v>88.982452193475822</v>
      </c>
      <c r="W756" s="412">
        <v>31.583577712609969</v>
      </c>
      <c r="X756" s="412">
        <v>42.05278592375366</v>
      </c>
      <c r="Y756" s="412">
        <v>49.706744868035187</v>
      </c>
      <c r="Z756" s="412">
        <v>70.976256081081075</v>
      </c>
      <c r="AA756" s="412">
        <v>187.01680173745171</v>
      </c>
      <c r="AB756" s="412">
        <v>246.18127572432147</v>
      </c>
      <c r="AC756" s="417">
        <v>2.6</v>
      </c>
      <c r="AD756" s="417">
        <v>3.5</v>
      </c>
    </row>
    <row r="757" spans="1:30" ht="13.5" customHeight="1">
      <c r="A757" s="414" t="s">
        <v>1303</v>
      </c>
      <c r="B757" s="31" t="s">
        <v>1250</v>
      </c>
      <c r="C757" s="31">
        <v>10</v>
      </c>
      <c r="D757" s="31">
        <v>8</v>
      </c>
      <c r="E757" s="31" t="s">
        <v>308</v>
      </c>
      <c r="F757" s="412">
        <v>7.5</v>
      </c>
      <c r="G757" s="53">
        <v>730</v>
      </c>
      <c r="H757" s="413">
        <f t="shared" si="22"/>
        <v>26.6082081184122</v>
      </c>
      <c r="I757" s="412">
        <v>13.3041040592061</v>
      </c>
      <c r="J757" s="413">
        <f t="shared" si="18"/>
        <v>24.297029702970292</v>
      </c>
      <c r="K757" s="412">
        <v>12.148514851485146</v>
      </c>
      <c r="L757" s="413">
        <f t="shared" si="19"/>
        <v>27.540594059405937</v>
      </c>
      <c r="M757" s="412">
        <v>13.770297029702968</v>
      </c>
      <c r="N757" s="413">
        <f t="shared" si="20"/>
        <v>32.02376237623762</v>
      </c>
      <c r="O757" s="412">
        <v>16.01188118811881</v>
      </c>
      <c r="P757" s="413">
        <f t="shared" si="21"/>
        <v>178.07727272727271</v>
      </c>
      <c r="Q757" s="412">
        <v>89.038636363636357</v>
      </c>
      <c r="R757" s="53" t="s">
        <v>213</v>
      </c>
      <c r="S757" s="53" t="s">
        <v>989</v>
      </c>
      <c r="T757" s="412">
        <v>85.318827508455485</v>
      </c>
      <c r="U757" s="412">
        <v>88.267869222096962</v>
      </c>
      <c r="V757" s="412">
        <v>89.081397970687718</v>
      </c>
      <c r="W757" s="412">
        <v>37.564971751412429</v>
      </c>
      <c r="X757" s="412">
        <v>48.076271186440678</v>
      </c>
      <c r="Y757" s="412">
        <v>54.710451977401128</v>
      </c>
      <c r="Z757" s="412">
        <v>53.961400171232874</v>
      </c>
      <c r="AA757" s="412">
        <v>161.92948280754862</v>
      </c>
      <c r="AB757" s="412">
        <v>228.20923669216438</v>
      </c>
      <c r="AC757" s="417">
        <v>3</v>
      </c>
      <c r="AD757" s="417">
        <v>4.2</v>
      </c>
    </row>
    <row r="758" spans="1:30" ht="13.5" customHeight="1">
      <c r="A758" s="414" t="s">
        <v>1304</v>
      </c>
      <c r="B758" s="31" t="s">
        <v>1250</v>
      </c>
      <c r="C758" s="31">
        <v>15</v>
      </c>
      <c r="D758" s="31">
        <v>8</v>
      </c>
      <c r="E758" s="31" t="s">
        <v>310</v>
      </c>
      <c r="F758" s="412">
        <v>10</v>
      </c>
      <c r="G758" s="53">
        <v>740</v>
      </c>
      <c r="H758" s="413">
        <f t="shared" si="22"/>
        <v>48.912179750650765</v>
      </c>
      <c r="I758" s="412">
        <v>24.456089875325382</v>
      </c>
      <c r="J758" s="413">
        <f t="shared" si="18"/>
        <v>38.994159053467122</v>
      </c>
      <c r="K758" s="412">
        <v>19.497079526733561</v>
      </c>
      <c r="L758" s="413">
        <f t="shared" si="19"/>
        <v>42.206679646547855</v>
      </c>
      <c r="M758" s="412">
        <v>21.103339823273927</v>
      </c>
      <c r="N758" s="413">
        <f t="shared" si="20"/>
        <v>47.085816983675308</v>
      </c>
      <c r="O758" s="412">
        <v>23.542908491837654</v>
      </c>
      <c r="P758" s="413">
        <f t="shared" si="21"/>
        <v>260.4721293526502</v>
      </c>
      <c r="Q758" s="412">
        <v>130.2360646763251</v>
      </c>
      <c r="R758" s="53" t="s">
        <v>210</v>
      </c>
      <c r="S758" s="53" t="s">
        <v>989</v>
      </c>
      <c r="T758" s="412">
        <v>84.619572553430828</v>
      </c>
      <c r="U758" s="412">
        <v>87.866366704161976</v>
      </c>
      <c r="V758" s="412">
        <v>88.982452193475822</v>
      </c>
      <c r="W758" s="412">
        <v>31.583577712609969</v>
      </c>
      <c r="X758" s="412">
        <v>42.05278592375366</v>
      </c>
      <c r="Y758" s="412">
        <v>49.706744868035187</v>
      </c>
      <c r="Z758" s="412">
        <v>70.976256081081075</v>
      </c>
      <c r="AA758" s="412">
        <v>187.01680173745171</v>
      </c>
      <c r="AB758" s="412">
        <v>246.18127572432147</v>
      </c>
      <c r="AC758" s="417">
        <v>2.6</v>
      </c>
      <c r="AD758" s="417">
        <v>3.5</v>
      </c>
    </row>
    <row r="759" spans="1:30" ht="13.5" customHeight="1">
      <c r="A759" s="414" t="s">
        <v>1315</v>
      </c>
      <c r="B759" s="31" t="s">
        <v>1250</v>
      </c>
      <c r="C759" s="31">
        <v>20</v>
      </c>
      <c r="D759" s="31">
        <v>8</v>
      </c>
      <c r="E759" s="31" t="s">
        <v>312</v>
      </c>
      <c r="F759" s="412">
        <v>15</v>
      </c>
      <c r="G759" s="53">
        <v>738</v>
      </c>
      <c r="H759" s="413">
        <v>39.200000000000003</v>
      </c>
      <c r="I759" s="412">
        <v>19.600000000000001</v>
      </c>
      <c r="J759" s="413">
        <v>47</v>
      </c>
      <c r="K759" s="412">
        <v>23.5</v>
      </c>
      <c r="L759" s="413">
        <v>53.5</v>
      </c>
      <c r="M759" s="412">
        <v>26.8</v>
      </c>
      <c r="N759" s="413">
        <v>61.9</v>
      </c>
      <c r="O759" s="412">
        <v>31</v>
      </c>
      <c r="P759" s="413">
        <v>231</v>
      </c>
      <c r="Q759" s="412">
        <v>116</v>
      </c>
      <c r="R759" s="53" t="s">
        <v>222</v>
      </c>
      <c r="S759" s="53" t="s">
        <v>194</v>
      </c>
      <c r="T759" s="412">
        <v>86.84</v>
      </c>
      <c r="U759" s="412">
        <v>89.38</v>
      </c>
      <c r="V759" s="412">
        <v>90.2</v>
      </c>
      <c r="W759" s="412">
        <v>40.520000000000003</v>
      </c>
      <c r="X759" s="412">
        <v>51.86</v>
      </c>
      <c r="Y759" s="412">
        <v>59.26</v>
      </c>
      <c r="Z759" s="412">
        <v>196.38</v>
      </c>
      <c r="AA759" s="412">
        <v>324.02</v>
      </c>
      <c r="AB759" s="412">
        <v>490.78</v>
      </c>
      <c r="AC759" s="417">
        <v>1.66</v>
      </c>
      <c r="AD759" s="417">
        <v>2.5099999999999998</v>
      </c>
    </row>
    <row r="760" spans="1:30" ht="13.5" customHeight="1">
      <c r="A760" s="414" t="s">
        <v>1316</v>
      </c>
      <c r="B760" s="31" t="s">
        <v>1250</v>
      </c>
      <c r="C760" s="31">
        <v>25</v>
      </c>
      <c r="D760" s="31">
        <v>8</v>
      </c>
      <c r="E760" s="31" t="s">
        <v>322</v>
      </c>
      <c r="F760" s="412">
        <v>20</v>
      </c>
      <c r="G760" s="53">
        <v>739</v>
      </c>
      <c r="H760" s="413">
        <v>54.4</v>
      </c>
      <c r="I760" s="412">
        <v>27.2</v>
      </c>
      <c r="J760" s="413">
        <v>58.2</v>
      </c>
      <c r="K760" s="412">
        <v>29.1</v>
      </c>
      <c r="L760" s="413">
        <v>67.099999999999994</v>
      </c>
      <c r="M760" s="412">
        <v>33.5</v>
      </c>
      <c r="N760" s="413">
        <v>78.599999999999994</v>
      </c>
      <c r="O760" s="412">
        <v>39.299999999999997</v>
      </c>
      <c r="P760" s="413">
        <v>285</v>
      </c>
      <c r="Q760" s="412">
        <v>142</v>
      </c>
      <c r="R760" s="53" t="s">
        <v>231</v>
      </c>
      <c r="S760" s="53" t="s">
        <v>194</v>
      </c>
      <c r="T760" s="412">
        <v>87.75</v>
      </c>
      <c r="U760" s="412">
        <v>90</v>
      </c>
      <c r="V760" s="412">
        <v>90.2</v>
      </c>
      <c r="W760" s="412">
        <v>41.83</v>
      </c>
      <c r="X760" s="412">
        <v>53.06</v>
      </c>
      <c r="Y760" s="412">
        <v>60.08</v>
      </c>
      <c r="Z760" s="412">
        <v>261.32</v>
      </c>
      <c r="AA760" s="412">
        <v>504.34</v>
      </c>
      <c r="AB760" s="412">
        <v>662.96</v>
      </c>
      <c r="AC760" s="417">
        <v>1.93</v>
      </c>
      <c r="AD760" s="417">
        <v>2.5299999999999998</v>
      </c>
    </row>
    <row r="761" spans="1:30" ht="13.5" customHeight="1">
      <c r="A761" s="414" t="s">
        <v>1323</v>
      </c>
      <c r="B761" s="31" t="s">
        <v>1250</v>
      </c>
      <c r="C761" s="31">
        <v>20</v>
      </c>
      <c r="D761" s="31">
        <v>8</v>
      </c>
      <c r="E761" s="31" t="s">
        <v>334</v>
      </c>
      <c r="F761" s="412">
        <v>15</v>
      </c>
      <c r="G761" s="53">
        <v>738</v>
      </c>
      <c r="H761" s="413">
        <v>39.200000000000003</v>
      </c>
      <c r="I761" s="412">
        <v>19.600000000000001</v>
      </c>
      <c r="J761" s="413">
        <v>47</v>
      </c>
      <c r="K761" s="412">
        <v>23.5</v>
      </c>
      <c r="L761" s="413">
        <v>53.5</v>
      </c>
      <c r="M761" s="412">
        <v>26.8</v>
      </c>
      <c r="N761" s="413">
        <v>61.9</v>
      </c>
      <c r="O761" s="412">
        <v>31</v>
      </c>
      <c r="P761" s="413">
        <v>231</v>
      </c>
      <c r="Q761" s="412">
        <v>116</v>
      </c>
      <c r="R761" s="53" t="s">
        <v>222</v>
      </c>
      <c r="S761" s="53" t="s">
        <v>194</v>
      </c>
      <c r="T761" s="412">
        <v>86.84</v>
      </c>
      <c r="U761" s="412">
        <v>89.38</v>
      </c>
      <c r="V761" s="412">
        <v>90.2</v>
      </c>
      <c r="W761" s="412">
        <v>40.520000000000003</v>
      </c>
      <c r="X761" s="412">
        <v>51.86</v>
      </c>
      <c r="Y761" s="412">
        <v>59.26</v>
      </c>
      <c r="Z761" s="412">
        <v>196.38</v>
      </c>
      <c r="AA761" s="412">
        <v>324.02</v>
      </c>
      <c r="AB761" s="412">
        <v>490.78</v>
      </c>
      <c r="AC761" s="417">
        <v>1.66</v>
      </c>
      <c r="AD761" s="417">
        <v>2.5099999999999998</v>
      </c>
    </row>
    <row r="762" spans="1:30" ht="13.5" customHeight="1">
      <c r="A762" s="414" t="s">
        <v>1324</v>
      </c>
      <c r="B762" s="31" t="s">
        <v>1250</v>
      </c>
      <c r="C762" s="31">
        <v>25</v>
      </c>
      <c r="D762" s="31">
        <v>8</v>
      </c>
      <c r="E762" s="31" t="s">
        <v>336</v>
      </c>
      <c r="F762" s="412">
        <v>20</v>
      </c>
      <c r="G762" s="53">
        <v>739</v>
      </c>
      <c r="H762" s="413">
        <v>54.4</v>
      </c>
      <c r="I762" s="412">
        <v>27.2</v>
      </c>
      <c r="J762" s="413">
        <v>58.2</v>
      </c>
      <c r="K762" s="412">
        <v>29.1</v>
      </c>
      <c r="L762" s="413">
        <v>67.099999999999994</v>
      </c>
      <c r="M762" s="412">
        <v>33.5</v>
      </c>
      <c r="N762" s="413">
        <v>78.599999999999994</v>
      </c>
      <c r="O762" s="412">
        <v>39.299999999999997</v>
      </c>
      <c r="P762" s="413">
        <v>285</v>
      </c>
      <c r="Q762" s="412">
        <v>142</v>
      </c>
      <c r="R762" s="53" t="s">
        <v>231</v>
      </c>
      <c r="S762" s="53" t="s">
        <v>194</v>
      </c>
      <c r="T762" s="412">
        <v>87.75</v>
      </c>
      <c r="U762" s="412">
        <v>90</v>
      </c>
      <c r="V762" s="412">
        <v>90.2</v>
      </c>
      <c r="W762" s="412">
        <v>41.83</v>
      </c>
      <c r="X762" s="412">
        <v>53.06</v>
      </c>
      <c r="Y762" s="412">
        <v>60.08</v>
      </c>
      <c r="Z762" s="412">
        <v>261.32</v>
      </c>
      <c r="AA762" s="412">
        <v>504.34</v>
      </c>
      <c r="AB762" s="412">
        <v>662.96</v>
      </c>
      <c r="AC762" s="417">
        <v>1.93</v>
      </c>
      <c r="AD762" s="417">
        <v>2.5299999999999998</v>
      </c>
    </row>
    <row r="763" spans="1:30" ht="13.5" customHeight="1">
      <c r="A763" s="414" t="s">
        <v>1329</v>
      </c>
      <c r="B763" s="31" t="s">
        <v>1250</v>
      </c>
      <c r="C763" s="31">
        <v>30</v>
      </c>
      <c r="D763" s="31">
        <v>8</v>
      </c>
      <c r="E763" s="31" t="s">
        <v>340</v>
      </c>
      <c r="F763" s="412">
        <v>25</v>
      </c>
      <c r="G763" s="53">
        <v>738</v>
      </c>
      <c r="H763" s="413">
        <v>42.5</v>
      </c>
      <c r="I763" s="412">
        <v>21.2</v>
      </c>
      <c r="J763" s="413">
        <v>53.1</v>
      </c>
      <c r="K763" s="412">
        <v>26.5</v>
      </c>
      <c r="L763" s="413">
        <v>64.8</v>
      </c>
      <c r="M763" s="412">
        <v>32.4</v>
      </c>
      <c r="N763" s="413">
        <v>78.3</v>
      </c>
      <c r="O763" s="412">
        <v>39.200000000000003</v>
      </c>
      <c r="P763" s="413">
        <v>266</v>
      </c>
      <c r="Q763" s="412">
        <v>133</v>
      </c>
      <c r="R763" s="53" t="s">
        <v>231</v>
      </c>
      <c r="S763" s="53" t="s">
        <v>194</v>
      </c>
      <c r="T763" s="412">
        <v>90.39</v>
      </c>
      <c r="U763" s="412">
        <v>90.79</v>
      </c>
      <c r="V763" s="412">
        <v>90.1</v>
      </c>
      <c r="W763" s="412">
        <v>46.92</v>
      </c>
      <c r="X763" s="412">
        <v>57.57</v>
      </c>
      <c r="Y763" s="412">
        <v>63.55</v>
      </c>
      <c r="Z763" s="412">
        <v>327.33999999999997</v>
      </c>
      <c r="AA763" s="412">
        <v>504.34</v>
      </c>
      <c r="AB763" s="412">
        <v>662.96</v>
      </c>
      <c r="AC763" s="417">
        <v>1.54</v>
      </c>
      <c r="AD763" s="417">
        <v>2.0299999999999998</v>
      </c>
    </row>
    <row r="764" spans="1:30" ht="13.5" customHeight="1">
      <c r="A764" s="414" t="s">
        <v>1330</v>
      </c>
      <c r="B764" s="31" t="s">
        <v>1250</v>
      </c>
      <c r="C764" s="31">
        <v>40</v>
      </c>
      <c r="D764" s="31">
        <v>8</v>
      </c>
      <c r="E764" s="31" t="s">
        <v>343</v>
      </c>
      <c r="F764" s="412">
        <v>30</v>
      </c>
      <c r="G764" s="53">
        <v>738</v>
      </c>
      <c r="H764" s="413">
        <v>52.9</v>
      </c>
      <c r="I764" s="412">
        <v>26.4</v>
      </c>
      <c r="J764" s="413">
        <v>64.5</v>
      </c>
      <c r="K764" s="412">
        <v>32.200000000000003</v>
      </c>
      <c r="L764" s="413">
        <v>77.8</v>
      </c>
      <c r="M764" s="412">
        <v>38.9</v>
      </c>
      <c r="N764" s="413">
        <v>94.3</v>
      </c>
      <c r="O764" s="412">
        <v>47.1</v>
      </c>
      <c r="P764" s="413">
        <v>387</v>
      </c>
      <c r="Q764" s="412">
        <v>194</v>
      </c>
      <c r="R764" s="53" t="s">
        <v>222</v>
      </c>
      <c r="S764" s="53" t="s">
        <v>194</v>
      </c>
      <c r="T764" s="412">
        <v>90</v>
      </c>
      <c r="U764" s="412">
        <v>90.9</v>
      </c>
      <c r="V764" s="412">
        <v>90.6</v>
      </c>
      <c r="W764" s="412">
        <v>54.93</v>
      </c>
      <c r="X764" s="412">
        <v>67.680000000000007</v>
      </c>
      <c r="Y764" s="412">
        <v>74.42</v>
      </c>
      <c r="Z764" s="412">
        <v>392.78</v>
      </c>
      <c r="AA764" s="412">
        <v>650.76</v>
      </c>
      <c r="AB764" s="412">
        <v>867.68</v>
      </c>
      <c r="AC764" s="417">
        <v>1.66</v>
      </c>
      <c r="AD764" s="417">
        <v>2.21</v>
      </c>
    </row>
    <row r="765" spans="1:30" ht="13.5" customHeight="1">
      <c r="A765" s="414" t="s">
        <v>1337</v>
      </c>
      <c r="B765" s="31" t="s">
        <v>1250</v>
      </c>
      <c r="C765" s="31">
        <v>30</v>
      </c>
      <c r="D765" s="31">
        <v>8</v>
      </c>
      <c r="E765" s="31" t="s">
        <v>354</v>
      </c>
      <c r="F765" s="412">
        <v>25</v>
      </c>
      <c r="G765" s="53">
        <v>738</v>
      </c>
      <c r="H765" s="413">
        <v>42.5</v>
      </c>
      <c r="I765" s="412">
        <v>21.2</v>
      </c>
      <c r="J765" s="413">
        <v>53.1</v>
      </c>
      <c r="K765" s="412">
        <v>26.5</v>
      </c>
      <c r="L765" s="413">
        <v>64.8</v>
      </c>
      <c r="M765" s="412">
        <v>32.4</v>
      </c>
      <c r="N765" s="413">
        <v>78.3</v>
      </c>
      <c r="O765" s="412">
        <v>39.200000000000003</v>
      </c>
      <c r="P765" s="413">
        <v>266</v>
      </c>
      <c r="Q765" s="412">
        <v>133</v>
      </c>
      <c r="R765" s="53" t="s">
        <v>231</v>
      </c>
      <c r="S765" s="53" t="s">
        <v>194</v>
      </c>
      <c r="T765" s="412">
        <v>90.39</v>
      </c>
      <c r="U765" s="412">
        <v>90.79</v>
      </c>
      <c r="V765" s="412">
        <v>90.1</v>
      </c>
      <c r="W765" s="412">
        <v>46.92</v>
      </c>
      <c r="X765" s="412">
        <v>57.57</v>
      </c>
      <c r="Y765" s="412">
        <v>63.55</v>
      </c>
      <c r="Z765" s="412">
        <v>327.33999999999997</v>
      </c>
      <c r="AA765" s="412">
        <v>504.34</v>
      </c>
      <c r="AB765" s="412">
        <v>662.96</v>
      </c>
      <c r="AC765" s="417">
        <v>1.54</v>
      </c>
      <c r="AD765" s="417">
        <v>2.0299999999999998</v>
      </c>
    </row>
    <row r="766" spans="1:30" ht="13.5" customHeight="1">
      <c r="A766" s="414" t="s">
        <v>1338</v>
      </c>
      <c r="B766" s="31" t="s">
        <v>1250</v>
      </c>
      <c r="C766" s="31">
        <v>40</v>
      </c>
      <c r="D766" s="31">
        <v>8</v>
      </c>
      <c r="E766" s="31" t="s">
        <v>356</v>
      </c>
      <c r="F766" s="412">
        <v>30</v>
      </c>
      <c r="G766" s="53">
        <v>738</v>
      </c>
      <c r="H766" s="413">
        <v>52.9</v>
      </c>
      <c r="I766" s="412">
        <v>26.4</v>
      </c>
      <c r="J766" s="413">
        <v>64.5</v>
      </c>
      <c r="K766" s="412">
        <v>32.200000000000003</v>
      </c>
      <c r="L766" s="413">
        <v>77.8</v>
      </c>
      <c r="M766" s="412">
        <v>38.9</v>
      </c>
      <c r="N766" s="413">
        <v>94.3</v>
      </c>
      <c r="O766" s="412">
        <v>47.1</v>
      </c>
      <c r="P766" s="413">
        <v>387</v>
      </c>
      <c r="Q766" s="412">
        <v>194</v>
      </c>
      <c r="R766" s="53" t="s">
        <v>222</v>
      </c>
      <c r="S766" s="53" t="s">
        <v>194</v>
      </c>
      <c r="T766" s="412">
        <v>90</v>
      </c>
      <c r="U766" s="412">
        <v>90.9</v>
      </c>
      <c r="V766" s="412">
        <v>90.6</v>
      </c>
      <c r="W766" s="412">
        <v>54.93</v>
      </c>
      <c r="X766" s="412">
        <v>67.680000000000007</v>
      </c>
      <c r="Y766" s="412">
        <v>74.42</v>
      </c>
      <c r="Z766" s="412">
        <v>392.78</v>
      </c>
      <c r="AA766" s="412">
        <v>650.76</v>
      </c>
      <c r="AB766" s="412">
        <v>867.68</v>
      </c>
      <c r="AC766" s="417">
        <v>1.66</v>
      </c>
      <c r="AD766" s="417">
        <v>2.21</v>
      </c>
    </row>
    <row r="767" spans="1:30" ht="13.5" customHeight="1">
      <c r="A767" s="414" t="s">
        <v>1342</v>
      </c>
      <c r="B767" s="31" t="s">
        <v>1250</v>
      </c>
      <c r="C767" s="31">
        <v>50</v>
      </c>
      <c r="D767" s="31">
        <v>8</v>
      </c>
      <c r="E767" s="31" t="s">
        <v>363</v>
      </c>
      <c r="F767" s="412">
        <v>40</v>
      </c>
      <c r="G767" s="53">
        <v>735</v>
      </c>
      <c r="H767" s="413">
        <f t="shared" ref="H767:H778" si="23">I767*2</f>
        <v>64.97062646217833</v>
      </c>
      <c r="I767" s="412">
        <v>32.485313231089165</v>
      </c>
      <c r="J767" s="413">
        <f t="shared" ref="J767:J788" si="24">K767*2</f>
        <v>82.482288044757013</v>
      </c>
      <c r="K767" s="412">
        <v>41.241144022378506</v>
      </c>
      <c r="L767" s="413">
        <f t="shared" ref="L767:L788" si="25">M767*2</f>
        <v>100.23638597683721</v>
      </c>
      <c r="M767" s="412">
        <v>50.118192988418606</v>
      </c>
      <c r="N767" s="413">
        <f t="shared" ref="N767:N788" si="26">O767*2</f>
        <v>123.62008836370291</v>
      </c>
      <c r="O767" s="412">
        <v>61.810044181851453</v>
      </c>
      <c r="P767" s="413">
        <f t="shared" ref="P767:P788" si="27">Q767*2</f>
        <v>767.98416458009081</v>
      </c>
      <c r="Q767" s="412">
        <v>383.9920822900454</v>
      </c>
      <c r="R767" s="53" t="s">
        <v>222</v>
      </c>
      <c r="S767" s="53" t="s">
        <v>194</v>
      </c>
      <c r="T767" s="412">
        <v>92.904366812227067</v>
      </c>
      <c r="U767" s="412">
        <v>93.106113537117906</v>
      </c>
      <c r="V767" s="412">
        <v>92.399999999999991</v>
      </c>
      <c r="W767" s="412">
        <v>54.538860103626938</v>
      </c>
      <c r="X767" s="412">
        <v>66.943005181347147</v>
      </c>
      <c r="Y767" s="412">
        <v>72.948186528497402</v>
      </c>
      <c r="Z767" s="412">
        <v>285.83635102040813</v>
      </c>
      <c r="AA767" s="412">
        <v>504.57428887645506</v>
      </c>
      <c r="AB767" s="412">
        <v>748.0531199571293</v>
      </c>
      <c r="AC767" s="417">
        <v>1.8</v>
      </c>
      <c r="AD767" s="417">
        <v>2.6</v>
      </c>
    </row>
    <row r="768" spans="1:30" ht="13.5" customHeight="1">
      <c r="A768" s="414" t="s">
        <v>1343</v>
      </c>
      <c r="B768" s="31" t="s">
        <v>1250</v>
      </c>
      <c r="C768" s="31">
        <v>60</v>
      </c>
      <c r="D768" s="31">
        <v>8</v>
      </c>
      <c r="E768" s="31" t="s">
        <v>360</v>
      </c>
      <c r="F768" s="412">
        <v>50</v>
      </c>
      <c r="G768" s="53">
        <v>735</v>
      </c>
      <c r="H768" s="413">
        <f t="shared" si="23"/>
        <v>70.710884353741491</v>
      </c>
      <c r="I768" s="412">
        <v>35.355442176870746</v>
      </c>
      <c r="J768" s="413">
        <f t="shared" si="24"/>
        <v>96.127823308188951</v>
      </c>
      <c r="K768" s="412">
        <v>48.063911654094476</v>
      </c>
      <c r="L768" s="413">
        <f t="shared" si="25"/>
        <v>119.01184756853112</v>
      </c>
      <c r="M768" s="412">
        <v>59.505923784265562</v>
      </c>
      <c r="N768" s="413">
        <f t="shared" si="26"/>
        <v>148.60033477533099</v>
      </c>
      <c r="O768" s="412">
        <v>74.300167387665496</v>
      </c>
      <c r="P768" s="413">
        <f t="shared" si="27"/>
        <v>918.20022385922903</v>
      </c>
      <c r="Q768" s="412">
        <v>459.10011192961451</v>
      </c>
      <c r="R768" s="53" t="s">
        <v>231</v>
      </c>
      <c r="S768" s="53" t="s">
        <v>194</v>
      </c>
      <c r="T768" s="412">
        <v>92.298349834983497</v>
      </c>
      <c r="U768" s="412">
        <v>92.80660066006601</v>
      </c>
      <c r="V768" s="412">
        <v>92.095049504950495</v>
      </c>
      <c r="W768" s="412">
        <v>45.019305019305015</v>
      </c>
      <c r="X768" s="412">
        <v>54.131274131274125</v>
      </c>
      <c r="Y768" s="412">
        <v>58.146718146718143</v>
      </c>
      <c r="Z768" s="412">
        <v>357.29543877551021</v>
      </c>
      <c r="AA768" s="412">
        <v>604.72646509934373</v>
      </c>
      <c r="AB768" s="412">
        <v>898.21763036652794</v>
      </c>
      <c r="AC768" s="417">
        <v>1.7</v>
      </c>
      <c r="AD768" s="417">
        <v>2.5</v>
      </c>
    </row>
    <row r="769" spans="1:30" ht="13.5" customHeight="1">
      <c r="A769" s="414" t="s">
        <v>1349</v>
      </c>
      <c r="B769" s="31" t="s">
        <v>1250</v>
      </c>
      <c r="C769" s="31">
        <v>50</v>
      </c>
      <c r="D769" s="31">
        <v>8</v>
      </c>
      <c r="E769" s="31" t="s">
        <v>1347</v>
      </c>
      <c r="F769" s="412">
        <v>40</v>
      </c>
      <c r="G769" s="53">
        <v>735</v>
      </c>
      <c r="H769" s="413">
        <f t="shared" si="23"/>
        <v>64.97062646217833</v>
      </c>
      <c r="I769" s="412">
        <v>32.485313231089165</v>
      </c>
      <c r="J769" s="413">
        <f t="shared" si="24"/>
        <v>82.482288044757013</v>
      </c>
      <c r="K769" s="412">
        <v>41.241144022378506</v>
      </c>
      <c r="L769" s="413">
        <f t="shared" si="25"/>
        <v>100.23638597683721</v>
      </c>
      <c r="M769" s="412">
        <v>50.118192988418606</v>
      </c>
      <c r="N769" s="413">
        <f t="shared" si="26"/>
        <v>123.62008836370291</v>
      </c>
      <c r="O769" s="412">
        <v>61.810044181851453</v>
      </c>
      <c r="P769" s="413">
        <f t="shared" si="27"/>
        <v>767.98416458009081</v>
      </c>
      <c r="Q769" s="412">
        <v>383.9920822900454</v>
      </c>
      <c r="R769" s="53" t="s">
        <v>222</v>
      </c>
      <c r="S769" s="53" t="s">
        <v>194</v>
      </c>
      <c r="T769" s="412">
        <v>92.904366812227067</v>
      </c>
      <c r="U769" s="412">
        <v>93.106113537117906</v>
      </c>
      <c r="V769" s="412">
        <v>92.399999999999991</v>
      </c>
      <c r="W769" s="412">
        <v>54.538860103626938</v>
      </c>
      <c r="X769" s="412">
        <v>66.943005181347147</v>
      </c>
      <c r="Y769" s="412">
        <v>72.948186528497402</v>
      </c>
      <c r="Z769" s="412">
        <v>285.83635102040813</v>
      </c>
      <c r="AA769" s="412">
        <v>504.57428887645506</v>
      </c>
      <c r="AB769" s="412">
        <v>748.0531199571293</v>
      </c>
      <c r="AC769" s="417">
        <v>1.8</v>
      </c>
      <c r="AD769" s="417">
        <v>2.6</v>
      </c>
    </row>
    <row r="770" spans="1:30" ht="13.5" customHeight="1">
      <c r="A770" s="414" t="s">
        <v>1350</v>
      </c>
      <c r="B770" s="31" t="s">
        <v>1250</v>
      </c>
      <c r="C770" s="31">
        <v>60</v>
      </c>
      <c r="D770" s="31">
        <v>8</v>
      </c>
      <c r="E770" s="31" t="s">
        <v>375</v>
      </c>
      <c r="F770" s="412">
        <v>50</v>
      </c>
      <c r="G770" s="53">
        <v>735</v>
      </c>
      <c r="H770" s="413">
        <f t="shared" si="23"/>
        <v>70.710884353741491</v>
      </c>
      <c r="I770" s="412">
        <v>35.355442176870746</v>
      </c>
      <c r="J770" s="413">
        <f t="shared" si="24"/>
        <v>96.127823308188951</v>
      </c>
      <c r="K770" s="412">
        <v>48.063911654094476</v>
      </c>
      <c r="L770" s="413">
        <f t="shared" si="25"/>
        <v>119.01184756853112</v>
      </c>
      <c r="M770" s="412">
        <v>59.505923784265562</v>
      </c>
      <c r="N770" s="413">
        <f t="shared" si="26"/>
        <v>148.60033477533099</v>
      </c>
      <c r="O770" s="412">
        <v>74.300167387665496</v>
      </c>
      <c r="P770" s="413">
        <f t="shared" si="27"/>
        <v>918.20022385922903</v>
      </c>
      <c r="Q770" s="412">
        <v>459.10011192961451</v>
      </c>
      <c r="R770" s="53" t="s">
        <v>231</v>
      </c>
      <c r="S770" s="53" t="s">
        <v>194</v>
      </c>
      <c r="T770" s="412">
        <v>92.298349834983497</v>
      </c>
      <c r="U770" s="412">
        <v>92.80660066006601</v>
      </c>
      <c r="V770" s="412">
        <v>92.095049504950495</v>
      </c>
      <c r="W770" s="412">
        <v>45.019305019305015</v>
      </c>
      <c r="X770" s="412">
        <v>54.131274131274125</v>
      </c>
      <c r="Y770" s="412">
        <v>58.146718146718143</v>
      </c>
      <c r="Z770" s="412">
        <v>357.29543877551021</v>
      </c>
      <c r="AA770" s="412">
        <v>604.72646509934373</v>
      </c>
      <c r="AB770" s="412">
        <v>898.21763036652794</v>
      </c>
      <c r="AC770" s="417">
        <v>1.7</v>
      </c>
      <c r="AD770" s="417">
        <v>2.5</v>
      </c>
    </row>
    <row r="771" spans="1:30" ht="13.5" customHeight="1">
      <c r="A771" s="414" t="s">
        <v>1361</v>
      </c>
      <c r="B771" s="31" t="s">
        <v>1250</v>
      </c>
      <c r="C771" s="31">
        <v>75</v>
      </c>
      <c r="D771" s="31">
        <v>8</v>
      </c>
      <c r="E771" s="31" t="s">
        <v>378</v>
      </c>
      <c r="F771" s="412">
        <v>60</v>
      </c>
      <c r="G771" s="53">
        <v>730</v>
      </c>
      <c r="H771" s="413">
        <f t="shared" si="23"/>
        <v>87.682131508188704</v>
      </c>
      <c r="I771" s="412">
        <v>43.841065754094352</v>
      </c>
      <c r="J771" s="413">
        <f t="shared" si="24"/>
        <v>113.63345996385499</v>
      </c>
      <c r="K771" s="412">
        <v>56.816729981927494</v>
      </c>
      <c r="L771" s="413">
        <f t="shared" si="25"/>
        <v>142.12503227234168</v>
      </c>
      <c r="M771" s="412">
        <v>71.062516136170842</v>
      </c>
      <c r="N771" s="413">
        <f t="shared" si="26"/>
        <v>175.22420978866225</v>
      </c>
      <c r="O771" s="412">
        <v>87.612104894331125</v>
      </c>
      <c r="P771" s="413">
        <f t="shared" si="27"/>
        <v>1164.3841419570279</v>
      </c>
      <c r="Q771" s="412">
        <v>582.19207097851393</v>
      </c>
      <c r="R771" s="53" t="s">
        <v>222</v>
      </c>
      <c r="S771" s="53" t="s">
        <v>194</v>
      </c>
      <c r="T771" s="412">
        <v>92.186407766990285</v>
      </c>
      <c r="U771" s="412">
        <v>93.196116504854359</v>
      </c>
      <c r="V771" s="412">
        <v>93.196116504854359</v>
      </c>
      <c r="W771" s="412">
        <v>59.553349875930522</v>
      </c>
      <c r="X771" s="412">
        <v>70.669975186104224</v>
      </c>
      <c r="Y771" s="412">
        <v>76.129032258064527</v>
      </c>
      <c r="Z771" s="412">
        <v>431.69120136986299</v>
      </c>
      <c r="AA771" s="412">
        <v>722.91299609173461</v>
      </c>
      <c r="AB771" s="412">
        <v>1078.9165379114033</v>
      </c>
      <c r="AC771" s="417">
        <v>1.7</v>
      </c>
      <c r="AD771" s="417">
        <v>2.5</v>
      </c>
    </row>
    <row r="772" spans="1:30" ht="13.5" customHeight="1">
      <c r="A772" s="414" t="s">
        <v>1362</v>
      </c>
      <c r="B772" s="31" t="s">
        <v>1250</v>
      </c>
      <c r="C772" s="31">
        <v>100</v>
      </c>
      <c r="D772" s="31">
        <v>8</v>
      </c>
      <c r="E772" s="31" t="s">
        <v>383</v>
      </c>
      <c r="F772" s="412">
        <v>75</v>
      </c>
      <c r="G772" s="53">
        <v>735</v>
      </c>
      <c r="H772" s="413">
        <f t="shared" si="23"/>
        <v>113.52876980393633</v>
      </c>
      <c r="I772" s="412">
        <v>56.764384901968164</v>
      </c>
      <c r="J772" s="413">
        <f t="shared" si="24"/>
        <v>142.11072405035185</v>
      </c>
      <c r="K772" s="412">
        <v>71.055362025175924</v>
      </c>
      <c r="L772" s="413">
        <f t="shared" si="25"/>
        <v>179.82346328397153</v>
      </c>
      <c r="M772" s="412">
        <v>89.911731641985767</v>
      </c>
      <c r="N772" s="413">
        <f t="shared" si="26"/>
        <v>217.31769669548805</v>
      </c>
      <c r="O772" s="412">
        <v>108.65884834774403</v>
      </c>
      <c r="P772" s="413">
        <f t="shared" si="27"/>
        <v>1554.6592267472099</v>
      </c>
      <c r="Q772" s="412">
        <v>777.32961337360496</v>
      </c>
      <c r="R772" s="53" t="s">
        <v>222</v>
      </c>
      <c r="S772" s="53" t="s">
        <v>194</v>
      </c>
      <c r="T772" s="412">
        <v>92.26489707475622</v>
      </c>
      <c r="U772" s="412">
        <v>93.488299024918732</v>
      </c>
      <c r="V772" s="412">
        <v>93.79414951245937</v>
      </c>
      <c r="W772" s="412">
        <v>59.353448275862064</v>
      </c>
      <c r="X772" s="412">
        <v>69.628078817733979</v>
      </c>
      <c r="Y772" s="412">
        <v>76.311576354679801</v>
      </c>
      <c r="Z772" s="412">
        <v>535.94315816326537</v>
      </c>
      <c r="AA772" s="412">
        <v>917.3307403594772</v>
      </c>
      <c r="AB772" s="412">
        <v>1430.2129107695027</v>
      </c>
      <c r="AC772" s="417">
        <v>1.7</v>
      </c>
      <c r="AD772" s="417">
        <v>2.7</v>
      </c>
    </row>
    <row r="773" spans="1:30" ht="13.5" customHeight="1">
      <c r="A773" s="414" t="s">
        <v>1363</v>
      </c>
      <c r="B773" s="31" t="s">
        <v>1250</v>
      </c>
      <c r="C773" s="31">
        <v>125</v>
      </c>
      <c r="D773" s="31">
        <v>8</v>
      </c>
      <c r="E773" s="31" t="s">
        <v>1364</v>
      </c>
      <c r="F773" s="412">
        <v>100</v>
      </c>
      <c r="G773" s="53">
        <v>735</v>
      </c>
      <c r="H773" s="413">
        <f t="shared" si="23"/>
        <v>128.39564881412352</v>
      </c>
      <c r="I773" s="412">
        <v>64.197824407061759</v>
      </c>
      <c r="J773" s="413">
        <f t="shared" si="24"/>
        <v>183.19278451508293</v>
      </c>
      <c r="K773" s="412">
        <v>91.596392257541467</v>
      </c>
      <c r="L773" s="413">
        <f t="shared" si="25"/>
        <v>232.34131675843665</v>
      </c>
      <c r="M773" s="412">
        <v>116.17065837921832</v>
      </c>
      <c r="N773" s="413">
        <f t="shared" si="26"/>
        <v>283.57450258419755</v>
      </c>
      <c r="O773" s="412">
        <v>141.78725129209877</v>
      </c>
      <c r="P773" s="413">
        <f t="shared" si="27"/>
        <v>1957.033702126452</v>
      </c>
      <c r="Q773" s="412">
        <v>978.516851063226</v>
      </c>
      <c r="R773" s="53" t="s">
        <v>222</v>
      </c>
      <c r="S773" s="53" t="s">
        <v>194</v>
      </c>
      <c r="T773" s="412">
        <v>94.5</v>
      </c>
      <c r="U773" s="412">
        <v>94.4</v>
      </c>
      <c r="V773" s="412">
        <v>94.1</v>
      </c>
      <c r="W773" s="412">
        <v>60.153655514250303</v>
      </c>
      <c r="X773" s="412">
        <v>71.534076827757119</v>
      </c>
      <c r="Y773" s="412">
        <v>77.935563816604699</v>
      </c>
      <c r="Z773" s="412">
        <v>714.59087755102041</v>
      </c>
      <c r="AA773" s="412">
        <v>1160.8889560547041</v>
      </c>
      <c r="AB773" s="412">
        <v>1744.1744552247128</v>
      </c>
      <c r="AC773" s="417">
        <v>1.6</v>
      </c>
      <c r="AD773" s="417">
        <v>2.4</v>
      </c>
    </row>
    <row r="774" spans="1:30" ht="13.5" customHeight="1">
      <c r="A774" s="414" t="s">
        <v>1382</v>
      </c>
      <c r="B774" s="31" t="s">
        <v>1250</v>
      </c>
      <c r="C774" s="31">
        <v>75</v>
      </c>
      <c r="D774" s="31">
        <v>8</v>
      </c>
      <c r="E774" s="31" t="s">
        <v>409</v>
      </c>
      <c r="F774" s="412">
        <v>60</v>
      </c>
      <c r="G774" s="53">
        <v>730</v>
      </c>
      <c r="H774" s="413">
        <f t="shared" si="23"/>
        <v>87.682131508188704</v>
      </c>
      <c r="I774" s="412">
        <v>43.841065754094352</v>
      </c>
      <c r="J774" s="413">
        <f t="shared" si="24"/>
        <v>113.63345996385499</v>
      </c>
      <c r="K774" s="412">
        <v>56.816729981927494</v>
      </c>
      <c r="L774" s="413">
        <f t="shared" si="25"/>
        <v>142.12503227234168</v>
      </c>
      <c r="M774" s="412">
        <v>71.062516136170842</v>
      </c>
      <c r="N774" s="413">
        <f t="shared" si="26"/>
        <v>175.22420978866225</v>
      </c>
      <c r="O774" s="412">
        <v>87.612104894331125</v>
      </c>
      <c r="P774" s="413">
        <f t="shared" si="27"/>
        <v>1164.3841419570279</v>
      </c>
      <c r="Q774" s="412">
        <v>582.19207097851393</v>
      </c>
      <c r="R774" s="53" t="s">
        <v>222</v>
      </c>
      <c r="S774" s="53" t="s">
        <v>194</v>
      </c>
      <c r="T774" s="412">
        <v>92.186407766990285</v>
      </c>
      <c r="U774" s="412">
        <v>93.196116504854359</v>
      </c>
      <c r="V774" s="412">
        <v>93.196116504854359</v>
      </c>
      <c r="W774" s="412">
        <v>59.553349875930522</v>
      </c>
      <c r="X774" s="412">
        <v>70.669975186104224</v>
      </c>
      <c r="Y774" s="412">
        <v>76.129032258064527</v>
      </c>
      <c r="Z774" s="412">
        <v>431.69120136986299</v>
      </c>
      <c r="AA774" s="412">
        <v>722.91299609173461</v>
      </c>
      <c r="AB774" s="412">
        <v>1078.9165379114033</v>
      </c>
      <c r="AC774" s="417">
        <v>1.7</v>
      </c>
      <c r="AD774" s="417">
        <v>2.5</v>
      </c>
    </row>
    <row r="775" spans="1:30" ht="13.5" customHeight="1">
      <c r="A775" s="414" t="s">
        <v>1383</v>
      </c>
      <c r="B775" s="31" t="s">
        <v>1250</v>
      </c>
      <c r="C775" s="31">
        <v>100</v>
      </c>
      <c r="D775" s="31">
        <v>8</v>
      </c>
      <c r="E775" s="31" t="s">
        <v>411</v>
      </c>
      <c r="F775" s="412">
        <v>75</v>
      </c>
      <c r="G775" s="53">
        <v>735</v>
      </c>
      <c r="H775" s="413">
        <f t="shared" si="23"/>
        <v>113.52876980393633</v>
      </c>
      <c r="I775" s="412">
        <v>56.764384901968164</v>
      </c>
      <c r="J775" s="413">
        <f t="shared" si="24"/>
        <v>142.11072405035185</v>
      </c>
      <c r="K775" s="412">
        <v>71.055362025175924</v>
      </c>
      <c r="L775" s="413">
        <f t="shared" si="25"/>
        <v>179.82346328397153</v>
      </c>
      <c r="M775" s="412">
        <v>89.911731641985767</v>
      </c>
      <c r="N775" s="413">
        <f t="shared" si="26"/>
        <v>217.31769669548805</v>
      </c>
      <c r="O775" s="412">
        <v>108.65884834774403</v>
      </c>
      <c r="P775" s="413">
        <f t="shared" si="27"/>
        <v>1554.6592267472099</v>
      </c>
      <c r="Q775" s="412">
        <v>777.32961337360496</v>
      </c>
      <c r="R775" s="53" t="s">
        <v>222</v>
      </c>
      <c r="S775" s="53" t="s">
        <v>194</v>
      </c>
      <c r="T775" s="412">
        <v>92.26489707475622</v>
      </c>
      <c r="U775" s="412">
        <v>93.488299024918732</v>
      </c>
      <c r="V775" s="412">
        <v>93.79414951245937</v>
      </c>
      <c r="W775" s="412">
        <v>59.353448275862064</v>
      </c>
      <c r="X775" s="412">
        <v>69.628078817733979</v>
      </c>
      <c r="Y775" s="412">
        <v>76.311576354679801</v>
      </c>
      <c r="Z775" s="412">
        <v>535.94315816326537</v>
      </c>
      <c r="AA775" s="412">
        <v>917.3307403594772</v>
      </c>
      <c r="AB775" s="412">
        <v>1430.2129107695027</v>
      </c>
      <c r="AC775" s="417">
        <v>1.7</v>
      </c>
      <c r="AD775" s="417">
        <v>2.7</v>
      </c>
    </row>
    <row r="776" spans="1:30" ht="13.5" customHeight="1">
      <c r="A776" s="414" t="s">
        <v>1384</v>
      </c>
      <c r="B776" s="31" t="s">
        <v>1250</v>
      </c>
      <c r="C776" s="31">
        <v>125</v>
      </c>
      <c r="D776" s="31">
        <v>8</v>
      </c>
      <c r="E776" s="31" t="s">
        <v>1385</v>
      </c>
      <c r="F776" s="412">
        <v>100</v>
      </c>
      <c r="G776" s="53">
        <v>735</v>
      </c>
      <c r="H776" s="413">
        <f t="shared" si="23"/>
        <v>128.39564881412352</v>
      </c>
      <c r="I776" s="412">
        <v>64.197824407061759</v>
      </c>
      <c r="J776" s="413">
        <f t="shared" si="24"/>
        <v>183.19278451508293</v>
      </c>
      <c r="K776" s="412">
        <v>91.596392257541467</v>
      </c>
      <c r="L776" s="413">
        <f t="shared" si="25"/>
        <v>232.34131675843665</v>
      </c>
      <c r="M776" s="412">
        <v>116.17065837921832</v>
      </c>
      <c r="N776" s="413">
        <f t="shared" si="26"/>
        <v>283.57450258419755</v>
      </c>
      <c r="O776" s="412">
        <v>141.78725129209877</v>
      </c>
      <c r="P776" s="413">
        <f t="shared" si="27"/>
        <v>1957.033702126452</v>
      </c>
      <c r="Q776" s="412">
        <v>978.516851063226</v>
      </c>
      <c r="R776" s="53" t="s">
        <v>222</v>
      </c>
      <c r="S776" s="53" t="s">
        <v>194</v>
      </c>
      <c r="T776" s="412">
        <v>94.5</v>
      </c>
      <c r="U776" s="412">
        <v>94.4</v>
      </c>
      <c r="V776" s="412">
        <v>94.1</v>
      </c>
      <c r="W776" s="412">
        <v>60.153655514250303</v>
      </c>
      <c r="X776" s="412">
        <v>71.534076827757119</v>
      </c>
      <c r="Y776" s="412">
        <v>77.935563816604699</v>
      </c>
      <c r="Z776" s="412">
        <v>714.59087755102041</v>
      </c>
      <c r="AA776" s="412">
        <v>1160.8889560547041</v>
      </c>
      <c r="AB776" s="412">
        <v>1744.1744552247128</v>
      </c>
      <c r="AC776" s="417">
        <v>1.6</v>
      </c>
      <c r="AD776" s="417">
        <v>2.4</v>
      </c>
    </row>
    <row r="777" spans="1:30" ht="13.5" customHeight="1">
      <c r="A777" s="414" t="s">
        <v>1397</v>
      </c>
      <c r="B777" s="31" t="s">
        <v>1250</v>
      </c>
      <c r="C777" s="31">
        <v>100</v>
      </c>
      <c r="D777" s="31">
        <v>8</v>
      </c>
      <c r="E777" s="31" t="s">
        <v>425</v>
      </c>
      <c r="F777" s="412">
        <v>75</v>
      </c>
      <c r="G777" s="53">
        <v>735</v>
      </c>
      <c r="H777" s="413">
        <f t="shared" si="23"/>
        <v>113.52876980393633</v>
      </c>
      <c r="I777" s="412">
        <v>56.764384901968164</v>
      </c>
      <c r="J777" s="413">
        <f t="shared" si="24"/>
        <v>142.11072405035185</v>
      </c>
      <c r="K777" s="412">
        <v>71.055362025175924</v>
      </c>
      <c r="L777" s="413">
        <f t="shared" si="25"/>
        <v>179.82346328397153</v>
      </c>
      <c r="M777" s="412">
        <v>89.911731641985767</v>
      </c>
      <c r="N777" s="413">
        <f t="shared" si="26"/>
        <v>217.31769669548805</v>
      </c>
      <c r="O777" s="412">
        <v>108.65884834774403</v>
      </c>
      <c r="P777" s="413">
        <f t="shared" si="27"/>
        <v>1554.6592267472099</v>
      </c>
      <c r="Q777" s="412">
        <v>777.32961337360496</v>
      </c>
      <c r="R777" s="53" t="s">
        <v>222</v>
      </c>
      <c r="S777" s="53" t="s">
        <v>194</v>
      </c>
      <c r="T777" s="412">
        <v>92.26489707475622</v>
      </c>
      <c r="U777" s="412">
        <v>93.488299024918732</v>
      </c>
      <c r="V777" s="412">
        <v>93.79414951245937</v>
      </c>
      <c r="W777" s="412">
        <v>59.353448275862064</v>
      </c>
      <c r="X777" s="412">
        <v>69.628078817733979</v>
      </c>
      <c r="Y777" s="412">
        <v>76.311576354679801</v>
      </c>
      <c r="Z777" s="412">
        <v>535.94315816326537</v>
      </c>
      <c r="AA777" s="412">
        <v>917.3307403594772</v>
      </c>
      <c r="AB777" s="412">
        <v>1430.2129107695027</v>
      </c>
      <c r="AC777" s="417">
        <v>1.7</v>
      </c>
      <c r="AD777" s="417">
        <v>2.7</v>
      </c>
    </row>
    <row r="778" spans="1:30" ht="13.5" customHeight="1">
      <c r="A778" s="414" t="s">
        <v>1398</v>
      </c>
      <c r="B778" s="31" t="s">
        <v>1250</v>
      </c>
      <c r="C778" s="31">
        <v>125</v>
      </c>
      <c r="D778" s="31">
        <v>8</v>
      </c>
      <c r="E778" s="31" t="s">
        <v>1399</v>
      </c>
      <c r="F778" s="412">
        <v>100</v>
      </c>
      <c r="G778" s="53">
        <v>735</v>
      </c>
      <c r="H778" s="413">
        <f t="shared" si="23"/>
        <v>128.39564881412352</v>
      </c>
      <c r="I778" s="412">
        <v>64.197824407061759</v>
      </c>
      <c r="J778" s="413">
        <f t="shared" si="24"/>
        <v>183.19278451508293</v>
      </c>
      <c r="K778" s="412">
        <v>91.596392257541467</v>
      </c>
      <c r="L778" s="413">
        <f t="shared" si="25"/>
        <v>232.34131675843665</v>
      </c>
      <c r="M778" s="412">
        <v>116.17065837921832</v>
      </c>
      <c r="N778" s="413">
        <f t="shared" si="26"/>
        <v>283.57450258419755</v>
      </c>
      <c r="O778" s="412">
        <v>141.78725129209877</v>
      </c>
      <c r="P778" s="413">
        <f t="shared" si="27"/>
        <v>1957.033702126452</v>
      </c>
      <c r="Q778" s="412">
        <v>978.516851063226</v>
      </c>
      <c r="R778" s="53" t="s">
        <v>222</v>
      </c>
      <c r="S778" s="53" t="s">
        <v>194</v>
      </c>
      <c r="T778" s="412">
        <v>94.5</v>
      </c>
      <c r="U778" s="412">
        <v>94.4</v>
      </c>
      <c r="V778" s="412">
        <v>94.1</v>
      </c>
      <c r="W778" s="412">
        <v>60.153655514250303</v>
      </c>
      <c r="X778" s="412">
        <v>71.534076827757119</v>
      </c>
      <c r="Y778" s="412">
        <v>77.935563816604699</v>
      </c>
      <c r="Z778" s="412">
        <v>714.59087755102041</v>
      </c>
      <c r="AA778" s="412">
        <v>1160.8889560547041</v>
      </c>
      <c r="AB778" s="412">
        <v>1744.1744552247128</v>
      </c>
      <c r="AC778" s="417">
        <v>1.6</v>
      </c>
      <c r="AD778" s="417">
        <v>2.4</v>
      </c>
    </row>
    <row r="779" spans="1:30" ht="13.5" customHeight="1">
      <c r="A779" s="414" t="s">
        <v>1523</v>
      </c>
      <c r="B779" s="31" t="s">
        <v>1504</v>
      </c>
      <c r="C779" s="31">
        <v>1</v>
      </c>
      <c r="D779" s="31">
        <v>8</v>
      </c>
      <c r="E779" s="31" t="s">
        <v>1514</v>
      </c>
      <c r="F779" s="412">
        <v>0.75</v>
      </c>
      <c r="G779" s="53">
        <v>725</v>
      </c>
      <c r="H779" s="413">
        <f>I779*2</f>
        <v>3.3173076923076925</v>
      </c>
      <c r="I779" s="412">
        <v>1.6586538461538463</v>
      </c>
      <c r="J779" s="413">
        <f t="shared" si="24"/>
        <v>3.6866446436998581</v>
      </c>
      <c r="K779" s="412">
        <v>1.8433223218499291</v>
      </c>
      <c r="L779" s="413">
        <f t="shared" si="25"/>
        <v>3.9443133553562997</v>
      </c>
      <c r="M779" s="412">
        <v>1.9721566776781498</v>
      </c>
      <c r="N779" s="413">
        <f t="shared" si="26"/>
        <v>4.2</v>
      </c>
      <c r="O779" s="412">
        <v>2.1</v>
      </c>
      <c r="P779" s="413">
        <f t="shared" si="27"/>
        <v>18.71265960605761</v>
      </c>
      <c r="Q779" s="412">
        <v>9.3563298030288049</v>
      </c>
      <c r="R779" s="53" t="s">
        <v>210</v>
      </c>
      <c r="S779" s="53" t="s">
        <v>194</v>
      </c>
      <c r="T779" s="412">
        <v>72.554878048780481</v>
      </c>
      <c r="U779" s="412">
        <v>76.331707317073167</v>
      </c>
      <c r="V779" s="412">
        <v>78.518292682926827</v>
      </c>
      <c r="W779" s="412">
        <v>31.806331471135941</v>
      </c>
      <c r="X779" s="412">
        <v>39.836126629422722</v>
      </c>
      <c r="Y779" s="412">
        <v>48.491620111731841</v>
      </c>
      <c r="Z779" s="412">
        <v>5.4333547758620684</v>
      </c>
      <c r="AA779" s="412">
        <v>11.862575128640637</v>
      </c>
      <c r="AB779" s="412">
        <v>19.484438843555481</v>
      </c>
      <c r="AC779" s="417">
        <v>2.2000000000000002</v>
      </c>
      <c r="AD779" s="417">
        <v>3.6</v>
      </c>
    </row>
    <row r="780" spans="1:30" ht="13.5" customHeight="1">
      <c r="A780" s="414" t="s">
        <v>1523</v>
      </c>
      <c r="B780" s="31" t="s">
        <v>1504</v>
      </c>
      <c r="C780" s="31">
        <v>1</v>
      </c>
      <c r="D780" s="31">
        <v>8</v>
      </c>
      <c r="E780" s="31" t="s">
        <v>1515</v>
      </c>
      <c r="F780" s="412">
        <v>0.75</v>
      </c>
      <c r="G780" s="53">
        <v>725</v>
      </c>
      <c r="H780" s="413">
        <f>I780*2</f>
        <v>3.3173076923076925</v>
      </c>
      <c r="I780" s="412">
        <v>1.6586538461538463</v>
      </c>
      <c r="J780" s="413">
        <f t="shared" si="24"/>
        <v>3.6866446436998581</v>
      </c>
      <c r="K780" s="412">
        <v>1.8433223218499291</v>
      </c>
      <c r="L780" s="413">
        <f t="shared" si="25"/>
        <v>3.9443133553562997</v>
      </c>
      <c r="M780" s="412">
        <v>1.9721566776781498</v>
      </c>
      <c r="N780" s="413">
        <f t="shared" si="26"/>
        <v>4.2</v>
      </c>
      <c r="O780" s="412">
        <v>2.1</v>
      </c>
      <c r="P780" s="413">
        <f t="shared" si="27"/>
        <v>18.71265960605761</v>
      </c>
      <c r="Q780" s="412">
        <v>9.3563298030288049</v>
      </c>
      <c r="R780" s="53" t="s">
        <v>210</v>
      </c>
      <c r="S780" s="53" t="s">
        <v>194</v>
      </c>
      <c r="T780" s="412">
        <v>72.554878048780481</v>
      </c>
      <c r="U780" s="412">
        <v>76.331707317073167</v>
      </c>
      <c r="V780" s="412">
        <v>78.518292682926827</v>
      </c>
      <c r="W780" s="412">
        <v>31.806331471135941</v>
      </c>
      <c r="X780" s="412">
        <v>39.836126629422722</v>
      </c>
      <c r="Y780" s="412">
        <v>48.491620111731841</v>
      </c>
      <c r="Z780" s="412">
        <v>5.4333547758620684</v>
      </c>
      <c r="AA780" s="412">
        <v>11.862575128640637</v>
      </c>
      <c r="AB780" s="412">
        <v>19.484438843555481</v>
      </c>
      <c r="AC780" s="417">
        <v>2.2000000000000002</v>
      </c>
      <c r="AD780" s="417">
        <v>3.6</v>
      </c>
    </row>
    <row r="781" spans="1:30" ht="13.5" customHeight="1">
      <c r="A781" s="414" t="s">
        <v>1524</v>
      </c>
      <c r="B781" s="31" t="s">
        <v>1504</v>
      </c>
      <c r="C781" s="31">
        <v>1.5</v>
      </c>
      <c r="D781" s="31">
        <v>8</v>
      </c>
      <c r="E781" s="31" t="s">
        <v>1517</v>
      </c>
      <c r="F781" s="412">
        <v>1</v>
      </c>
      <c r="G781" s="53">
        <v>725</v>
      </c>
      <c r="H781" s="413">
        <f t="shared" ref="H781:H788" si="28">I781*2</f>
        <v>5.1220680958385874</v>
      </c>
      <c r="I781" s="412">
        <v>2.5610340479192937</v>
      </c>
      <c r="J781" s="413">
        <f t="shared" si="24"/>
        <v>5.3145662847790502</v>
      </c>
      <c r="K781" s="412">
        <v>2.6572831423895251</v>
      </c>
      <c r="L781" s="413">
        <f t="shared" si="25"/>
        <v>5.5286415711947621</v>
      </c>
      <c r="M781" s="412">
        <v>2.764320785597381</v>
      </c>
      <c r="N781" s="413">
        <f t="shared" si="26"/>
        <v>5.8193126022913253</v>
      </c>
      <c r="O781" s="412">
        <v>2.9096563011456626</v>
      </c>
      <c r="P781" s="413">
        <f t="shared" si="27"/>
        <v>35.731491233504741</v>
      </c>
      <c r="Q781" s="412">
        <v>17.86574561675237</v>
      </c>
      <c r="R781" s="53" t="s">
        <v>2205</v>
      </c>
      <c r="S781" s="53" t="s">
        <v>194</v>
      </c>
      <c r="T781" s="412">
        <v>70.900000000000006</v>
      </c>
      <c r="U781" s="412">
        <v>76.5</v>
      </c>
      <c r="V781" s="412">
        <v>79</v>
      </c>
      <c r="W781" s="412">
        <v>27.346499102333929</v>
      </c>
      <c r="X781" s="412">
        <v>36.394973070017954</v>
      </c>
      <c r="Y781" s="412">
        <v>44.438061041292642</v>
      </c>
      <c r="Z781" s="412">
        <v>7.2444730344827581</v>
      </c>
      <c r="AA781" s="412">
        <v>18.724816765321609</v>
      </c>
      <c r="AB781" s="412">
        <v>29.587739895892526</v>
      </c>
      <c r="AC781" s="417">
        <v>2.6</v>
      </c>
      <c r="AD781" s="417">
        <v>4.0999999999999996</v>
      </c>
    </row>
    <row r="782" spans="1:30" ht="13.5" customHeight="1">
      <c r="A782" s="414" t="s">
        <v>1524</v>
      </c>
      <c r="B782" s="31" t="s">
        <v>1504</v>
      </c>
      <c r="C782" s="31">
        <v>1.5</v>
      </c>
      <c r="D782" s="31">
        <v>8</v>
      </c>
      <c r="E782" s="31" t="s">
        <v>1518</v>
      </c>
      <c r="F782" s="412">
        <v>1</v>
      </c>
      <c r="G782" s="53">
        <v>725</v>
      </c>
      <c r="H782" s="413">
        <f t="shared" si="28"/>
        <v>5.1220680958385874</v>
      </c>
      <c r="I782" s="412">
        <v>2.5610340479192937</v>
      </c>
      <c r="J782" s="413">
        <f t="shared" si="24"/>
        <v>5.3145662847790502</v>
      </c>
      <c r="K782" s="412">
        <v>2.6572831423895251</v>
      </c>
      <c r="L782" s="413">
        <f t="shared" si="25"/>
        <v>5.5286415711947621</v>
      </c>
      <c r="M782" s="412">
        <v>2.764320785597381</v>
      </c>
      <c r="N782" s="413">
        <f t="shared" si="26"/>
        <v>5.8193126022913253</v>
      </c>
      <c r="O782" s="412">
        <v>2.9096563011456626</v>
      </c>
      <c r="P782" s="413">
        <f t="shared" si="27"/>
        <v>35.731491233504741</v>
      </c>
      <c r="Q782" s="412">
        <v>17.86574561675237</v>
      </c>
      <c r="R782" s="53" t="s">
        <v>2205</v>
      </c>
      <c r="S782" s="53" t="s">
        <v>194</v>
      </c>
      <c r="T782" s="412">
        <v>70.900000000000006</v>
      </c>
      <c r="U782" s="412">
        <v>76.5</v>
      </c>
      <c r="V782" s="412">
        <v>79</v>
      </c>
      <c r="W782" s="412">
        <v>27.346499102333929</v>
      </c>
      <c r="X782" s="412">
        <v>36.394973070017954</v>
      </c>
      <c r="Y782" s="412">
        <v>44.438061041292642</v>
      </c>
      <c r="Z782" s="412">
        <v>7.2444730344827581</v>
      </c>
      <c r="AA782" s="412">
        <v>18.724816765321609</v>
      </c>
      <c r="AB782" s="412">
        <v>29.587739895892526</v>
      </c>
      <c r="AC782" s="417">
        <v>2.6</v>
      </c>
      <c r="AD782" s="417">
        <v>4.0999999999999996</v>
      </c>
    </row>
    <row r="783" spans="1:30" ht="13.5" customHeight="1">
      <c r="A783" s="414" t="s">
        <v>1533</v>
      </c>
      <c r="B783" s="31" t="s">
        <v>1504</v>
      </c>
      <c r="C783" s="31">
        <v>2</v>
      </c>
      <c r="D783" s="31">
        <v>8</v>
      </c>
      <c r="E783" s="31" t="s">
        <v>1526</v>
      </c>
      <c r="F783" s="412">
        <v>1.5</v>
      </c>
      <c r="G783" s="53">
        <v>725</v>
      </c>
      <c r="H783" s="413">
        <f t="shared" si="28"/>
        <v>4.4704734016593459</v>
      </c>
      <c r="I783" s="412">
        <v>2.235236700829673</v>
      </c>
      <c r="J783" s="413">
        <f t="shared" si="24"/>
        <v>5.060696332154162</v>
      </c>
      <c r="K783" s="412">
        <v>2.530348166077081</v>
      </c>
      <c r="L783" s="413">
        <f t="shared" si="25"/>
        <v>5.5215043753490978</v>
      </c>
      <c r="M783" s="412">
        <v>2.7607521876745489</v>
      </c>
      <c r="N783" s="413">
        <f t="shared" si="26"/>
        <v>6.2362688512381306</v>
      </c>
      <c r="O783" s="412">
        <v>3.1181344256190653</v>
      </c>
      <c r="P783" s="413">
        <f t="shared" si="27"/>
        <v>33.084884539115976</v>
      </c>
      <c r="Q783" s="412">
        <v>16.542442269557988</v>
      </c>
      <c r="R783" s="53" t="s">
        <v>213</v>
      </c>
      <c r="S783" s="53" t="s">
        <v>194</v>
      </c>
      <c r="T783" s="412">
        <v>78.506493506493499</v>
      </c>
      <c r="U783" s="412">
        <v>81.136363636363626</v>
      </c>
      <c r="V783" s="412">
        <v>81.233766233766232</v>
      </c>
      <c r="W783" s="412">
        <v>38.861967694566815</v>
      </c>
      <c r="X783" s="412">
        <v>51.160058737151253</v>
      </c>
      <c r="Y783" s="412">
        <v>60.309838472834073</v>
      </c>
      <c r="Z783" s="412">
        <v>10.866709551724137</v>
      </c>
      <c r="AA783" s="412">
        <v>24.142830910951247</v>
      </c>
      <c r="AB783" s="412">
        <v>39.742853472878721</v>
      </c>
      <c r="AC783" s="417">
        <v>2.2000000000000002</v>
      </c>
      <c r="AD783" s="417">
        <v>3.7</v>
      </c>
    </row>
    <row r="784" spans="1:30" ht="13.5" customHeight="1">
      <c r="A784" s="414" t="s">
        <v>1534</v>
      </c>
      <c r="B784" s="31" t="s">
        <v>1504</v>
      </c>
      <c r="C784" s="31">
        <v>3</v>
      </c>
      <c r="D784" s="31">
        <v>8</v>
      </c>
      <c r="E784" s="31" t="s">
        <v>1528</v>
      </c>
      <c r="F784" s="412">
        <v>2</v>
      </c>
      <c r="G784" s="53">
        <v>730</v>
      </c>
      <c r="H784" s="413">
        <f t="shared" si="28"/>
        <v>6.8536585365853666</v>
      </c>
      <c r="I784" s="412">
        <v>3.4268292682926833</v>
      </c>
      <c r="J784" s="413">
        <f t="shared" si="24"/>
        <v>7.3546105263157893</v>
      </c>
      <c r="K784" s="412">
        <v>3.6773052631578946</v>
      </c>
      <c r="L784" s="413">
        <f t="shared" si="25"/>
        <v>7.9548631578947369</v>
      </c>
      <c r="M784" s="412">
        <v>3.9774315789473684</v>
      </c>
      <c r="N784" s="413">
        <f t="shared" si="26"/>
        <v>8.7653052631578952</v>
      </c>
      <c r="O784" s="412">
        <v>4.3826526315789476</v>
      </c>
      <c r="P784" s="413">
        <f t="shared" si="27"/>
        <v>52.955304928989143</v>
      </c>
      <c r="Q784" s="412">
        <v>26.477652464494572</v>
      </c>
      <c r="R784" s="53" t="s">
        <v>210</v>
      </c>
      <c r="S784" s="53" t="s">
        <v>194</v>
      </c>
      <c r="T784" s="412">
        <v>80.523282887077997</v>
      </c>
      <c r="U784" s="412">
        <v>83.409778812572753</v>
      </c>
      <c r="V784" s="412">
        <v>84.10651920838184</v>
      </c>
      <c r="W784" s="412">
        <v>35.186046511627914</v>
      </c>
      <c r="X784" s="412">
        <v>46.75</v>
      </c>
      <c r="Y784" s="412">
        <v>56.139534883720934</v>
      </c>
      <c r="Z784" s="412">
        <v>14.389706712328765</v>
      </c>
      <c r="AA784" s="412">
        <v>37.493562768630781</v>
      </c>
      <c r="AB784" s="412">
        <v>59.570176189030896</v>
      </c>
      <c r="AC784" s="417">
        <v>2.6</v>
      </c>
      <c r="AD784" s="417">
        <v>4.0999999999999996</v>
      </c>
    </row>
    <row r="785" spans="1:30" ht="13.5" customHeight="1">
      <c r="A785" s="414" t="s">
        <v>1543</v>
      </c>
      <c r="B785" s="31" t="s">
        <v>1504</v>
      </c>
      <c r="C785" s="31">
        <v>5</v>
      </c>
      <c r="D785" s="31">
        <v>8</v>
      </c>
      <c r="E785" s="31" t="s">
        <v>1536</v>
      </c>
      <c r="F785" s="412">
        <v>3</v>
      </c>
      <c r="G785" s="53">
        <v>725</v>
      </c>
      <c r="H785" s="413">
        <f t="shared" si="28"/>
        <v>13.168651180948663</v>
      </c>
      <c r="I785" s="412">
        <v>6.5843255904743314</v>
      </c>
      <c r="J785" s="413">
        <f t="shared" si="24"/>
        <v>13.449248809087578</v>
      </c>
      <c r="K785" s="412">
        <v>6.7246244045437891</v>
      </c>
      <c r="L785" s="413">
        <f t="shared" si="25"/>
        <v>14.256992793453035</v>
      </c>
      <c r="M785" s="412">
        <v>7.1284963967265176</v>
      </c>
      <c r="N785" s="413">
        <f t="shared" si="26"/>
        <v>15.363747404421645</v>
      </c>
      <c r="O785" s="412">
        <v>7.6818737022108223</v>
      </c>
      <c r="P785" s="413">
        <f t="shared" si="27"/>
        <v>71.307032862359108</v>
      </c>
      <c r="Q785" s="412">
        <v>35.653516431179554</v>
      </c>
      <c r="R785" s="53" t="s">
        <v>213</v>
      </c>
      <c r="S785" s="53" t="s">
        <v>194</v>
      </c>
      <c r="T785" s="412">
        <v>79.161199095022624</v>
      </c>
      <c r="U785" s="412">
        <v>82.977375565610856</v>
      </c>
      <c r="V785" s="412">
        <v>84.542986425339365</v>
      </c>
      <c r="W785" s="412">
        <v>28.18294573643411</v>
      </c>
      <c r="X785" s="412">
        <v>38.018604651162796</v>
      </c>
      <c r="Y785" s="412">
        <v>46.151937984496122</v>
      </c>
      <c r="Z785" s="412">
        <v>21.733419103448274</v>
      </c>
      <c r="AA785" s="412">
        <v>64.741238123168941</v>
      </c>
      <c r="AB785" s="412">
        <v>98.482252569636529</v>
      </c>
      <c r="AC785" s="417">
        <v>3</v>
      </c>
      <c r="AD785" s="417">
        <v>4.5</v>
      </c>
    </row>
    <row r="786" spans="1:30" ht="13.5" customHeight="1">
      <c r="A786" s="414" t="s">
        <v>1544</v>
      </c>
      <c r="B786" s="31" t="s">
        <v>1504</v>
      </c>
      <c r="C786" s="31">
        <v>7.5</v>
      </c>
      <c r="D786" s="31">
        <v>8</v>
      </c>
      <c r="E786" s="31" t="s">
        <v>1538</v>
      </c>
      <c r="F786" s="412">
        <v>5</v>
      </c>
      <c r="G786" s="53">
        <v>730</v>
      </c>
      <c r="H786" s="413">
        <f t="shared" si="28"/>
        <v>20.219860999732692</v>
      </c>
      <c r="I786" s="412">
        <v>10.109930499866346</v>
      </c>
      <c r="J786" s="413">
        <f t="shared" si="24"/>
        <v>20.195919030973091</v>
      </c>
      <c r="K786" s="412">
        <v>10.097959515486545</v>
      </c>
      <c r="L786" s="413">
        <f t="shared" si="25"/>
        <v>21.738883017640845</v>
      </c>
      <c r="M786" s="412">
        <v>10.869441508820422</v>
      </c>
      <c r="N786" s="413">
        <f t="shared" si="26"/>
        <v>23.877896106007643</v>
      </c>
      <c r="O786" s="412">
        <v>11.938948053003822</v>
      </c>
      <c r="P786" s="413">
        <f t="shared" si="27"/>
        <v>106.64803316513159</v>
      </c>
      <c r="Q786" s="412">
        <v>53.324016582565797</v>
      </c>
      <c r="R786" s="53" t="s">
        <v>222</v>
      </c>
      <c r="S786" s="53" t="s">
        <v>194</v>
      </c>
      <c r="T786" s="412">
        <v>82.329545454545453</v>
      </c>
      <c r="U786" s="412">
        <v>85.411931818181813</v>
      </c>
      <c r="V786" s="412">
        <v>86.306818181818173</v>
      </c>
      <c r="W786" s="412">
        <v>31.478395061728396</v>
      </c>
      <c r="X786" s="412">
        <v>42.290123456790127</v>
      </c>
      <c r="Y786" s="412">
        <v>50.70987654320988</v>
      </c>
      <c r="Z786" s="412">
        <v>35.974266780821914</v>
      </c>
      <c r="AA786" s="412">
        <v>88.187334737527948</v>
      </c>
      <c r="AB786" s="412">
        <v>101.73463428716386</v>
      </c>
      <c r="AC786" s="417">
        <v>2.5</v>
      </c>
      <c r="AD786" s="417">
        <v>2.8</v>
      </c>
    </row>
    <row r="787" spans="1:30" ht="13.5" customHeight="1">
      <c r="A787" s="414" t="s">
        <v>1551</v>
      </c>
      <c r="B787" s="31" t="s">
        <v>1504</v>
      </c>
      <c r="C787" s="31">
        <v>10</v>
      </c>
      <c r="D787" s="31">
        <v>8</v>
      </c>
      <c r="E787" s="31" t="s">
        <v>1546</v>
      </c>
      <c r="F787" s="412">
        <v>7.5</v>
      </c>
      <c r="G787" s="53">
        <v>730</v>
      </c>
      <c r="H787" s="413">
        <f t="shared" si="28"/>
        <v>26.6082081184122</v>
      </c>
      <c r="I787" s="412">
        <v>13.3041040592061</v>
      </c>
      <c r="J787" s="413">
        <f t="shared" si="24"/>
        <v>24.297029702970292</v>
      </c>
      <c r="K787" s="412">
        <v>12.148514851485146</v>
      </c>
      <c r="L787" s="413">
        <f t="shared" si="25"/>
        <v>27.540594059405937</v>
      </c>
      <c r="M787" s="412">
        <v>13.770297029702968</v>
      </c>
      <c r="N787" s="413">
        <f t="shared" si="26"/>
        <v>32.02376237623762</v>
      </c>
      <c r="O787" s="412">
        <v>16.01188118811881</v>
      </c>
      <c r="P787" s="413">
        <f t="shared" si="27"/>
        <v>178.07727272727271</v>
      </c>
      <c r="Q787" s="412">
        <v>89.038636363636357</v>
      </c>
      <c r="R787" s="53" t="s">
        <v>213</v>
      </c>
      <c r="S787" s="53" t="s">
        <v>989</v>
      </c>
      <c r="T787" s="412">
        <v>85.318827508455485</v>
      </c>
      <c r="U787" s="412">
        <v>88.267869222096962</v>
      </c>
      <c r="V787" s="412">
        <v>89.081397970687718</v>
      </c>
      <c r="W787" s="412">
        <v>37.564971751412429</v>
      </c>
      <c r="X787" s="412">
        <v>48.076271186440678</v>
      </c>
      <c r="Y787" s="412">
        <v>54.710451977401128</v>
      </c>
      <c r="Z787" s="412">
        <v>53.961400171232874</v>
      </c>
      <c r="AA787" s="412">
        <v>161.92948280754862</v>
      </c>
      <c r="AB787" s="412">
        <v>228.20923669216438</v>
      </c>
      <c r="AC787" s="417">
        <v>3</v>
      </c>
      <c r="AD787" s="417">
        <v>4.2</v>
      </c>
    </row>
    <row r="788" spans="1:30" ht="13.5" customHeight="1">
      <c r="A788" s="414" t="s">
        <v>1552</v>
      </c>
      <c r="B788" s="31" t="s">
        <v>1504</v>
      </c>
      <c r="C788" s="31">
        <v>15</v>
      </c>
      <c r="D788" s="31">
        <v>8</v>
      </c>
      <c r="E788" s="31" t="s">
        <v>1548</v>
      </c>
      <c r="F788" s="412">
        <v>10</v>
      </c>
      <c r="G788" s="53">
        <v>740</v>
      </c>
      <c r="H788" s="413">
        <f t="shared" si="28"/>
        <v>48.912179750650765</v>
      </c>
      <c r="I788" s="412">
        <v>24.456089875325382</v>
      </c>
      <c r="J788" s="413">
        <f t="shared" si="24"/>
        <v>38.994159053467122</v>
      </c>
      <c r="K788" s="412">
        <v>19.497079526733561</v>
      </c>
      <c r="L788" s="413">
        <f t="shared" si="25"/>
        <v>42.206679646547855</v>
      </c>
      <c r="M788" s="412">
        <v>21.103339823273927</v>
      </c>
      <c r="N788" s="413">
        <f t="shared" si="26"/>
        <v>47.085816983675308</v>
      </c>
      <c r="O788" s="412">
        <v>23.542908491837654</v>
      </c>
      <c r="P788" s="413">
        <f t="shared" si="27"/>
        <v>260.4721293526502</v>
      </c>
      <c r="Q788" s="412">
        <v>130.2360646763251</v>
      </c>
      <c r="R788" s="53" t="s">
        <v>210</v>
      </c>
      <c r="S788" s="53" t="s">
        <v>989</v>
      </c>
      <c r="T788" s="412">
        <v>84.619572553430828</v>
      </c>
      <c r="U788" s="412">
        <v>87.866366704161976</v>
      </c>
      <c r="V788" s="412">
        <v>88.982452193475822</v>
      </c>
      <c r="W788" s="412">
        <v>31.583577712609969</v>
      </c>
      <c r="X788" s="412">
        <v>42.05278592375366</v>
      </c>
      <c r="Y788" s="412">
        <v>49.706744868035187</v>
      </c>
      <c r="Z788" s="412">
        <v>70.976256081081075</v>
      </c>
      <c r="AA788" s="412">
        <v>187.01680173745171</v>
      </c>
      <c r="AB788" s="412">
        <v>246.18127572432147</v>
      </c>
      <c r="AC788" s="417">
        <v>2.6</v>
      </c>
      <c r="AD788" s="417">
        <v>3.5</v>
      </c>
    </row>
    <row r="789" spans="1:30" ht="13.5" customHeight="1">
      <c r="A789" s="414" t="s">
        <v>1561</v>
      </c>
      <c r="B789" s="31" t="s">
        <v>1504</v>
      </c>
      <c r="C789" s="31">
        <v>20</v>
      </c>
      <c r="D789" s="31">
        <v>8</v>
      </c>
      <c r="E789" s="31" t="s">
        <v>1556</v>
      </c>
      <c r="F789" s="412">
        <v>15</v>
      </c>
      <c r="G789" s="53">
        <v>738</v>
      </c>
      <c r="H789" s="413">
        <v>39.200000000000003</v>
      </c>
      <c r="I789" s="412">
        <v>19.600000000000001</v>
      </c>
      <c r="J789" s="413">
        <v>47</v>
      </c>
      <c r="K789" s="412">
        <v>23.5</v>
      </c>
      <c r="L789" s="413">
        <v>53.5</v>
      </c>
      <c r="M789" s="412">
        <v>26.8</v>
      </c>
      <c r="N789" s="413">
        <v>61.9</v>
      </c>
      <c r="O789" s="412">
        <v>31</v>
      </c>
      <c r="P789" s="413">
        <v>231</v>
      </c>
      <c r="Q789" s="412">
        <v>116</v>
      </c>
      <c r="R789" s="53" t="s">
        <v>222</v>
      </c>
      <c r="S789" s="53" t="s">
        <v>194</v>
      </c>
      <c r="T789" s="412">
        <v>86.84</v>
      </c>
      <c r="U789" s="412">
        <v>89.38</v>
      </c>
      <c r="V789" s="412">
        <v>90.2</v>
      </c>
      <c r="W789" s="412">
        <v>40.520000000000003</v>
      </c>
      <c r="X789" s="412">
        <v>51.86</v>
      </c>
      <c r="Y789" s="412">
        <v>59.26</v>
      </c>
      <c r="Z789" s="412">
        <v>196.38</v>
      </c>
      <c r="AA789" s="412">
        <v>324.02</v>
      </c>
      <c r="AB789" s="412">
        <v>490.78</v>
      </c>
      <c r="AC789" s="417">
        <v>1.66</v>
      </c>
      <c r="AD789" s="417">
        <v>2.5099999999999998</v>
      </c>
    </row>
    <row r="790" spans="1:30" ht="13.5" customHeight="1">
      <c r="A790" s="414" t="s">
        <v>1562</v>
      </c>
      <c r="B790" s="31" t="s">
        <v>1504</v>
      </c>
      <c r="C790" s="31">
        <v>25</v>
      </c>
      <c r="D790" s="31">
        <v>8</v>
      </c>
      <c r="E790" s="31" t="s">
        <v>1558</v>
      </c>
      <c r="F790" s="412">
        <v>20</v>
      </c>
      <c r="G790" s="53">
        <v>739</v>
      </c>
      <c r="H790" s="413">
        <v>54.4</v>
      </c>
      <c r="I790" s="412">
        <v>27.2</v>
      </c>
      <c r="J790" s="413">
        <v>58.2</v>
      </c>
      <c r="K790" s="412">
        <v>29.1</v>
      </c>
      <c r="L790" s="413">
        <v>67.099999999999994</v>
      </c>
      <c r="M790" s="412">
        <v>33.5</v>
      </c>
      <c r="N790" s="413">
        <v>78.599999999999994</v>
      </c>
      <c r="O790" s="412">
        <v>39.299999999999997</v>
      </c>
      <c r="P790" s="413">
        <v>285</v>
      </c>
      <c r="Q790" s="412">
        <v>142</v>
      </c>
      <c r="R790" s="53" t="s">
        <v>231</v>
      </c>
      <c r="S790" s="53" t="s">
        <v>194</v>
      </c>
      <c r="T790" s="412">
        <v>87.75</v>
      </c>
      <c r="U790" s="412">
        <v>90</v>
      </c>
      <c r="V790" s="412">
        <v>90.2</v>
      </c>
      <c r="W790" s="412">
        <v>41.83</v>
      </c>
      <c r="X790" s="412">
        <v>53.06</v>
      </c>
      <c r="Y790" s="412">
        <v>60.08</v>
      </c>
      <c r="Z790" s="412">
        <v>261.32</v>
      </c>
      <c r="AA790" s="412">
        <v>504.34</v>
      </c>
      <c r="AB790" s="412">
        <v>662.96</v>
      </c>
      <c r="AC790" s="417">
        <v>1.93</v>
      </c>
      <c r="AD790" s="417">
        <v>2.5299999999999998</v>
      </c>
    </row>
    <row r="791" spans="1:30" ht="14">
      <c r="A791" s="300" t="s">
        <v>2127</v>
      </c>
      <c r="B791" s="301" t="s">
        <v>2128</v>
      </c>
      <c r="C791" s="301">
        <v>125</v>
      </c>
      <c r="D791" s="301">
        <v>4</v>
      </c>
      <c r="E791" s="301" t="s">
        <v>2014</v>
      </c>
      <c r="F791" s="302">
        <v>100.53619302949062</v>
      </c>
      <c r="G791" s="303">
        <v>1491</v>
      </c>
      <c r="H791" s="304" t="s">
        <v>239</v>
      </c>
      <c r="I791" s="302">
        <v>112.4</v>
      </c>
      <c r="J791" s="304" t="s">
        <v>239</v>
      </c>
      <c r="K791" s="302">
        <v>128</v>
      </c>
      <c r="L791" s="304" t="s">
        <v>239</v>
      </c>
      <c r="M791" s="302">
        <v>149.1</v>
      </c>
      <c r="N791" s="304" t="s">
        <v>239</v>
      </c>
      <c r="O791" s="302">
        <v>171.7</v>
      </c>
      <c r="P791" s="304" t="s">
        <v>239</v>
      </c>
      <c r="Q791" s="302">
        <v>1191.5999999999999</v>
      </c>
      <c r="R791" s="303"/>
      <c r="S791" s="303"/>
      <c r="T791" s="302">
        <v>93.3</v>
      </c>
      <c r="U791" s="302">
        <v>94.6</v>
      </c>
      <c r="V791" s="302">
        <v>95</v>
      </c>
      <c r="W791" s="302">
        <v>43.6</v>
      </c>
      <c r="X791" s="302">
        <v>55.4</v>
      </c>
      <c r="Y791" s="302">
        <v>63.9</v>
      </c>
      <c r="Z791" s="302">
        <v>354.2</v>
      </c>
      <c r="AA791" s="302">
        <v>1239.7</v>
      </c>
      <c r="AB791" s="302">
        <v>1629.3199999999997</v>
      </c>
      <c r="AC791" s="307">
        <v>3.5</v>
      </c>
      <c r="AD791" s="307">
        <v>4.5999999999999996</v>
      </c>
    </row>
    <row r="792" spans="1:30" ht="14">
      <c r="A792" s="300" t="s">
        <v>2129</v>
      </c>
      <c r="B792" s="301" t="s">
        <v>2128</v>
      </c>
      <c r="C792" s="301">
        <v>150</v>
      </c>
      <c r="D792" s="301">
        <v>4</v>
      </c>
      <c r="E792" s="301" t="s">
        <v>2020</v>
      </c>
      <c r="F792" s="302">
        <v>120.64343163538874</v>
      </c>
      <c r="G792" s="303">
        <v>1491</v>
      </c>
      <c r="H792" s="304" t="s">
        <v>239</v>
      </c>
      <c r="I792" s="302">
        <v>134.69999999999999</v>
      </c>
      <c r="J792" s="304" t="s">
        <v>239</v>
      </c>
      <c r="K792" s="302">
        <v>155.1</v>
      </c>
      <c r="L792" s="304" t="s">
        <v>239</v>
      </c>
      <c r="M792" s="302">
        <v>176.7</v>
      </c>
      <c r="N792" s="304" t="s">
        <v>239</v>
      </c>
      <c r="O792" s="302">
        <v>204.7</v>
      </c>
      <c r="P792" s="304" t="s">
        <v>239</v>
      </c>
      <c r="Q792" s="302">
        <v>1308.5</v>
      </c>
      <c r="R792" s="303"/>
      <c r="S792" s="303"/>
      <c r="T792" s="302">
        <v>93.3</v>
      </c>
      <c r="U792" s="302">
        <v>94.6</v>
      </c>
      <c r="V792" s="302">
        <v>95.2</v>
      </c>
      <c r="W792" s="302">
        <v>43.2</v>
      </c>
      <c r="X792" s="302">
        <v>56.1</v>
      </c>
      <c r="Y792" s="302">
        <v>64.3</v>
      </c>
      <c r="Z792" s="302">
        <v>425.2</v>
      </c>
      <c r="AA792" s="302">
        <v>1318.12</v>
      </c>
      <c r="AB792" s="302">
        <v>1828.36</v>
      </c>
      <c r="AC792" s="307">
        <v>3.1</v>
      </c>
      <c r="AD792" s="307">
        <v>4.3</v>
      </c>
    </row>
    <row r="793" spans="1:30" ht="14">
      <c r="A793" s="300" t="s">
        <v>2130</v>
      </c>
      <c r="B793" s="301" t="s">
        <v>2128</v>
      </c>
      <c r="C793" s="301">
        <v>200</v>
      </c>
      <c r="D793" s="301">
        <v>4</v>
      </c>
      <c r="E793" s="301" t="s">
        <v>2028</v>
      </c>
      <c r="F793" s="302">
        <v>147.45308310991956</v>
      </c>
      <c r="G793" s="303">
        <v>1491</v>
      </c>
      <c r="H793" s="304" t="s">
        <v>239</v>
      </c>
      <c r="I793" s="302">
        <v>172.1</v>
      </c>
      <c r="J793" s="304" t="s">
        <v>239</v>
      </c>
      <c r="K793" s="302">
        <v>253.3</v>
      </c>
      <c r="L793" s="304" t="s">
        <v>239</v>
      </c>
      <c r="M793" s="302">
        <v>272.60000000000002</v>
      </c>
      <c r="N793" s="304" t="s">
        <v>239</v>
      </c>
      <c r="O793" s="302">
        <v>255.8</v>
      </c>
      <c r="P793" s="304" t="s">
        <v>239</v>
      </c>
      <c r="Q793" s="302">
        <v>1629.8</v>
      </c>
      <c r="R793" s="303"/>
      <c r="S793" s="303"/>
      <c r="T793" s="302">
        <v>91.8</v>
      </c>
      <c r="U793" s="302">
        <v>93.6</v>
      </c>
      <c r="V793" s="302">
        <v>95.4</v>
      </c>
      <c r="W793" s="302">
        <v>32.799999999999997</v>
      </c>
      <c r="X793" s="302">
        <v>44.8</v>
      </c>
      <c r="Y793" s="302">
        <v>62.8</v>
      </c>
      <c r="Z793" s="302">
        <v>519.6</v>
      </c>
      <c r="AA793" s="302">
        <v>1662.7200000000003</v>
      </c>
      <c r="AB793" s="302">
        <v>2286.2400000000002</v>
      </c>
      <c r="AC793" s="307">
        <v>3.2</v>
      </c>
      <c r="AD793" s="307">
        <v>4.4000000000000004</v>
      </c>
    </row>
    <row r="794" spans="1:30" ht="14">
      <c r="A794" s="300" t="s">
        <v>2131</v>
      </c>
      <c r="B794" s="301" t="s">
        <v>2128</v>
      </c>
      <c r="C794" s="301">
        <v>250</v>
      </c>
      <c r="D794" s="301">
        <v>4</v>
      </c>
      <c r="E794" s="301" t="s">
        <v>2033</v>
      </c>
      <c r="F794" s="302">
        <v>176.94369973190348</v>
      </c>
      <c r="G794" s="303">
        <v>1492</v>
      </c>
      <c r="H794" s="304" t="s">
        <v>239</v>
      </c>
      <c r="I794" s="302">
        <v>185</v>
      </c>
      <c r="J794" s="304" t="s">
        <v>239</v>
      </c>
      <c r="K794" s="302">
        <v>214.8</v>
      </c>
      <c r="L794" s="304" t="s">
        <v>239</v>
      </c>
      <c r="M794" s="302">
        <v>252.7</v>
      </c>
      <c r="N794" s="304" t="s">
        <v>239</v>
      </c>
      <c r="O794" s="302">
        <v>293.7</v>
      </c>
      <c r="P794" s="304" t="s">
        <v>239</v>
      </c>
      <c r="Q794" s="302">
        <v>2103.1999999999998</v>
      </c>
      <c r="R794" s="303"/>
      <c r="S794" s="303"/>
      <c r="T794" s="302">
        <v>93.5</v>
      </c>
      <c r="U794" s="302">
        <v>94.6</v>
      </c>
      <c r="V794" s="302">
        <v>95.6</v>
      </c>
      <c r="W794" s="302">
        <v>45.4</v>
      </c>
      <c r="X794" s="302">
        <v>57.2</v>
      </c>
      <c r="Y794" s="302">
        <v>65.400000000000006</v>
      </c>
      <c r="Z794" s="302">
        <v>623.29999999999995</v>
      </c>
      <c r="AA794" s="302">
        <v>2306.21</v>
      </c>
      <c r="AB794" s="302">
        <v>2929.5099999999998</v>
      </c>
      <c r="AC794" s="307">
        <v>3.7</v>
      </c>
      <c r="AD794" s="307">
        <v>4.7</v>
      </c>
    </row>
    <row r="795" spans="1:30" ht="14">
      <c r="A795" s="300" t="s">
        <v>2132</v>
      </c>
      <c r="B795" s="301" t="s">
        <v>2128</v>
      </c>
      <c r="C795" s="301">
        <v>300</v>
      </c>
      <c r="D795" s="301">
        <v>4</v>
      </c>
      <c r="E795" s="301" t="s">
        <v>2033</v>
      </c>
      <c r="F795" s="302">
        <v>214.47721179624665</v>
      </c>
      <c r="G795" s="303">
        <v>1491</v>
      </c>
      <c r="H795" s="304" t="s">
        <v>239</v>
      </c>
      <c r="I795" s="302">
        <v>238.5</v>
      </c>
      <c r="J795" s="304" t="s">
        <v>239</v>
      </c>
      <c r="K795" s="302">
        <v>278.5</v>
      </c>
      <c r="L795" s="304" t="s">
        <v>239</v>
      </c>
      <c r="M795" s="302">
        <v>316.2</v>
      </c>
      <c r="N795" s="304" t="s">
        <v>239</v>
      </c>
      <c r="O795" s="302">
        <v>363.8</v>
      </c>
      <c r="P795" s="304" t="s">
        <v>239</v>
      </c>
      <c r="Q795" s="302">
        <v>2677.9</v>
      </c>
      <c r="R795" s="303"/>
      <c r="S795" s="303"/>
      <c r="T795" s="302">
        <v>93.4</v>
      </c>
      <c r="U795" s="302">
        <v>94.6</v>
      </c>
      <c r="V795" s="302">
        <v>95.8</v>
      </c>
      <c r="W795" s="302">
        <v>42.5</v>
      </c>
      <c r="X795" s="302">
        <v>55.4</v>
      </c>
      <c r="Y795" s="302">
        <v>63.9</v>
      </c>
      <c r="Z795" s="302">
        <v>755.9</v>
      </c>
      <c r="AA795" s="302">
        <v>2948.0099999999998</v>
      </c>
      <c r="AB795" s="302">
        <v>3779.5</v>
      </c>
      <c r="AC795" s="307">
        <v>3.9</v>
      </c>
      <c r="AD795" s="307">
        <v>5</v>
      </c>
    </row>
    <row r="796" spans="1:30" ht="14">
      <c r="A796" s="300" t="s">
        <v>2133</v>
      </c>
      <c r="B796" s="301" t="s">
        <v>2128</v>
      </c>
      <c r="C796" s="301">
        <v>300</v>
      </c>
      <c r="D796" s="301">
        <v>4</v>
      </c>
      <c r="E796" s="301" t="s">
        <v>2134</v>
      </c>
      <c r="F796" s="302">
        <v>214.47721179624665</v>
      </c>
      <c r="G796" s="303">
        <v>1494</v>
      </c>
      <c r="H796" s="304" t="s">
        <v>239</v>
      </c>
      <c r="I796" s="302">
        <v>142.69999999999999</v>
      </c>
      <c r="J796" s="304" t="s">
        <v>239</v>
      </c>
      <c r="K796" s="302">
        <v>192.6</v>
      </c>
      <c r="L796" s="304" t="s">
        <v>239</v>
      </c>
      <c r="M796" s="302">
        <v>239.7</v>
      </c>
      <c r="N796" s="304" t="s">
        <v>239</v>
      </c>
      <c r="O796" s="302">
        <v>294.39999999999998</v>
      </c>
      <c r="P796" s="304" t="s">
        <v>239</v>
      </c>
      <c r="Q796" s="302">
        <v>2554.8000000000002</v>
      </c>
      <c r="R796" s="303"/>
      <c r="S796" s="303"/>
      <c r="T796" s="302">
        <v>93.5</v>
      </c>
      <c r="U796" s="302">
        <v>94.6</v>
      </c>
      <c r="V796" s="302">
        <v>95.8</v>
      </c>
      <c r="W796" s="302">
        <v>60.9</v>
      </c>
      <c r="X796" s="302">
        <v>72.5</v>
      </c>
      <c r="Y796" s="302">
        <v>78.400000000000006</v>
      </c>
      <c r="Z796" s="302">
        <v>754.1</v>
      </c>
      <c r="AA796" s="302">
        <v>2639.35</v>
      </c>
      <c r="AB796" s="302">
        <v>3619.68</v>
      </c>
      <c r="AC796" s="307">
        <v>3.5</v>
      </c>
      <c r="AD796" s="307">
        <v>4.8</v>
      </c>
    </row>
    <row r="797" spans="1:30" ht="14">
      <c r="A797" s="300" t="s">
        <v>2135</v>
      </c>
      <c r="B797" s="301" t="s">
        <v>2128</v>
      </c>
      <c r="C797" s="301">
        <v>350</v>
      </c>
      <c r="D797" s="301">
        <v>4</v>
      </c>
      <c r="E797" s="301" t="s">
        <v>2042</v>
      </c>
      <c r="F797" s="302">
        <v>268.0965147453083</v>
      </c>
      <c r="G797" s="303">
        <v>1489</v>
      </c>
      <c r="H797" s="304" t="s">
        <v>239</v>
      </c>
      <c r="I797" s="302">
        <v>196.4</v>
      </c>
      <c r="J797" s="304" t="s">
        <v>239</v>
      </c>
      <c r="K797" s="302">
        <v>256.2</v>
      </c>
      <c r="L797" s="304" t="s">
        <v>239</v>
      </c>
      <c r="M797" s="302">
        <v>317.60000000000002</v>
      </c>
      <c r="N797" s="304" t="s">
        <v>239</v>
      </c>
      <c r="O797" s="302">
        <v>393.8</v>
      </c>
      <c r="P797" s="304" t="s">
        <v>239</v>
      </c>
      <c r="Q797" s="302">
        <v>2722.7</v>
      </c>
      <c r="R797" s="303"/>
      <c r="S797" s="303"/>
      <c r="T797" s="302">
        <v>94.2</v>
      </c>
      <c r="U797" s="302">
        <v>95</v>
      </c>
      <c r="V797" s="302">
        <v>96</v>
      </c>
      <c r="W797" s="302">
        <v>57</v>
      </c>
      <c r="X797" s="302">
        <v>68.400000000000006</v>
      </c>
      <c r="Y797" s="302">
        <v>73.5</v>
      </c>
      <c r="Z797" s="302">
        <v>945.7</v>
      </c>
      <c r="AA797" s="302">
        <v>3120.81</v>
      </c>
      <c r="AB797" s="302">
        <v>3688.23</v>
      </c>
      <c r="AC797" s="307">
        <v>3.3</v>
      </c>
      <c r="AD797" s="307">
        <v>3.9</v>
      </c>
    </row>
    <row r="798" spans="1:30" ht="14">
      <c r="A798" s="300" t="s">
        <v>2136</v>
      </c>
      <c r="B798" s="301" t="s">
        <v>2128</v>
      </c>
      <c r="C798" s="301">
        <v>350</v>
      </c>
      <c r="D798" s="301">
        <v>4</v>
      </c>
      <c r="E798" s="301" t="s">
        <v>2134</v>
      </c>
      <c r="F798" s="302">
        <v>268.0965147453083</v>
      </c>
      <c r="G798" s="303">
        <v>1494</v>
      </c>
      <c r="H798" s="304" t="s">
        <v>239</v>
      </c>
      <c r="I798" s="302">
        <v>184.4</v>
      </c>
      <c r="J798" s="304" t="s">
        <v>239</v>
      </c>
      <c r="K798" s="302">
        <v>243.2</v>
      </c>
      <c r="L798" s="304" t="s">
        <v>239</v>
      </c>
      <c r="M798" s="302">
        <v>300.2</v>
      </c>
      <c r="N798" s="304" t="s">
        <v>239</v>
      </c>
      <c r="O798" s="302">
        <v>366.6</v>
      </c>
      <c r="P798" s="304" t="s">
        <v>239</v>
      </c>
      <c r="Q798" s="302">
        <v>3172.7</v>
      </c>
      <c r="R798" s="303"/>
      <c r="S798" s="303"/>
      <c r="T798" s="302">
        <v>93.8</v>
      </c>
      <c r="U798" s="302">
        <v>94.7</v>
      </c>
      <c r="V798" s="302">
        <v>96</v>
      </c>
      <c r="W798" s="302">
        <v>59.8</v>
      </c>
      <c r="X798" s="302">
        <v>71.900000000000006</v>
      </c>
      <c r="Y798" s="302">
        <v>78.3</v>
      </c>
      <c r="Z798" s="302">
        <v>942.5</v>
      </c>
      <c r="AA798" s="302">
        <v>3298.75</v>
      </c>
      <c r="AB798" s="302">
        <v>4995.25</v>
      </c>
      <c r="AC798" s="307">
        <v>3.5</v>
      </c>
      <c r="AD798" s="307">
        <v>5.3</v>
      </c>
    </row>
    <row r="799" spans="1:30" ht="14">
      <c r="A799" s="300" t="s">
        <v>2137</v>
      </c>
      <c r="B799" s="301" t="s">
        <v>2128</v>
      </c>
      <c r="C799" s="301">
        <v>400</v>
      </c>
      <c r="D799" s="301">
        <v>4</v>
      </c>
      <c r="E799" s="301" t="s">
        <v>2042</v>
      </c>
      <c r="F799" s="302">
        <v>294.90616621983912</v>
      </c>
      <c r="G799" s="303">
        <v>1490</v>
      </c>
      <c r="H799" s="304" t="s">
        <v>239</v>
      </c>
      <c r="I799" s="302">
        <v>295</v>
      </c>
      <c r="J799" s="304" t="s">
        <v>239</v>
      </c>
      <c r="K799" s="302">
        <v>348.3</v>
      </c>
      <c r="L799" s="304" t="s">
        <v>239</v>
      </c>
      <c r="M799" s="302">
        <v>406.5</v>
      </c>
      <c r="N799" s="304" t="s">
        <v>239</v>
      </c>
      <c r="O799" s="302">
        <v>479.6</v>
      </c>
      <c r="P799" s="304" t="s">
        <v>239</v>
      </c>
      <c r="Q799" s="302">
        <v>3442.1</v>
      </c>
      <c r="R799" s="303"/>
      <c r="S799" s="303"/>
      <c r="T799" s="302">
        <v>93.9</v>
      </c>
      <c r="U799" s="302">
        <v>94.8</v>
      </c>
      <c r="V799" s="302">
        <v>96</v>
      </c>
      <c r="W799" s="302">
        <v>46.4</v>
      </c>
      <c r="X799" s="302">
        <v>59</v>
      </c>
      <c r="Y799" s="302">
        <v>66.599999999999994</v>
      </c>
      <c r="Z799" s="302">
        <v>1039.7</v>
      </c>
      <c r="AA799" s="302">
        <v>3950.86</v>
      </c>
      <c r="AB799" s="302">
        <v>4678.6500000000005</v>
      </c>
      <c r="AC799" s="307">
        <v>3.8</v>
      </c>
      <c r="AD799" s="307">
        <v>4.5</v>
      </c>
    </row>
    <row r="800" spans="1:30" ht="14">
      <c r="A800" s="300" t="s">
        <v>2138</v>
      </c>
      <c r="B800" s="301" t="s">
        <v>2128</v>
      </c>
      <c r="C800" s="301">
        <v>400</v>
      </c>
      <c r="D800" s="301">
        <v>4</v>
      </c>
      <c r="E800" s="301" t="s">
        <v>2134</v>
      </c>
      <c r="F800" s="302">
        <v>294.90616621983912</v>
      </c>
      <c r="G800" s="303">
        <v>1495</v>
      </c>
      <c r="H800" s="304" t="s">
        <v>239</v>
      </c>
      <c r="I800" s="302">
        <v>317.89999999999998</v>
      </c>
      <c r="J800" s="304" t="s">
        <v>239</v>
      </c>
      <c r="K800" s="302">
        <v>331.1</v>
      </c>
      <c r="L800" s="304" t="s">
        <v>239</v>
      </c>
      <c r="M800" s="302">
        <v>386.1</v>
      </c>
      <c r="N800" s="304" t="s">
        <v>239</v>
      </c>
      <c r="O800" s="302">
        <v>481.4</v>
      </c>
      <c r="P800" s="304" t="s">
        <v>239</v>
      </c>
      <c r="Q800" s="302">
        <v>3843.8</v>
      </c>
      <c r="R800" s="303"/>
      <c r="S800" s="303"/>
      <c r="T800" s="302">
        <v>93.7</v>
      </c>
      <c r="U800" s="302">
        <v>94.7</v>
      </c>
      <c r="V800" s="302">
        <v>96</v>
      </c>
      <c r="W800" s="302">
        <v>48.5</v>
      </c>
      <c r="X800" s="302">
        <v>61.7</v>
      </c>
      <c r="Y800" s="302">
        <v>65.8</v>
      </c>
      <c r="Z800" s="302">
        <v>1036.5999999999999</v>
      </c>
      <c r="AA800" s="302">
        <v>3939.0799999999995</v>
      </c>
      <c r="AB800" s="302">
        <v>6012.2799999999988</v>
      </c>
      <c r="AC800" s="307">
        <v>3.8</v>
      </c>
      <c r="AD800" s="307">
        <v>5.8</v>
      </c>
    </row>
    <row r="801" spans="1:30" ht="14">
      <c r="A801" s="300" t="s">
        <v>2139</v>
      </c>
      <c r="B801" s="301" t="s">
        <v>2128</v>
      </c>
      <c r="C801" s="301">
        <v>450</v>
      </c>
      <c r="D801" s="301">
        <v>4</v>
      </c>
      <c r="E801" s="301" t="s">
        <v>1885</v>
      </c>
      <c r="F801" s="302">
        <v>335.12064343163541</v>
      </c>
      <c r="G801" s="303">
        <v>1494</v>
      </c>
      <c r="H801" s="304" t="s">
        <v>239</v>
      </c>
      <c r="I801" s="302">
        <v>269.89999999999998</v>
      </c>
      <c r="J801" s="304" t="s">
        <v>239</v>
      </c>
      <c r="K801" s="302">
        <v>326</v>
      </c>
      <c r="L801" s="304" t="s">
        <v>239</v>
      </c>
      <c r="M801" s="302">
        <v>379.9</v>
      </c>
      <c r="N801" s="304" t="s">
        <v>239</v>
      </c>
      <c r="O801" s="302">
        <v>478.7</v>
      </c>
      <c r="P801" s="304" t="s">
        <v>239</v>
      </c>
      <c r="Q801" s="302">
        <v>3969.7</v>
      </c>
      <c r="R801" s="303"/>
      <c r="S801" s="303"/>
      <c r="T801" s="302">
        <v>93.8</v>
      </c>
      <c r="U801" s="302">
        <v>94.8</v>
      </c>
      <c r="V801" s="302">
        <v>96</v>
      </c>
      <c r="W801" s="302">
        <v>55.7</v>
      </c>
      <c r="X801" s="302">
        <v>71</v>
      </c>
      <c r="Y801" s="302">
        <v>74.900000000000006</v>
      </c>
      <c r="Z801" s="302">
        <v>1178.3</v>
      </c>
      <c r="AA801" s="302">
        <v>4124.05</v>
      </c>
      <c r="AB801" s="302">
        <v>6127.16</v>
      </c>
      <c r="AC801" s="307">
        <v>3.5</v>
      </c>
      <c r="AD801" s="307">
        <v>5.2</v>
      </c>
    </row>
    <row r="802" spans="1:30" ht="14">
      <c r="A802" s="300" t="s">
        <v>2140</v>
      </c>
      <c r="B802" s="301" t="s">
        <v>2128</v>
      </c>
      <c r="C802" s="301">
        <v>450</v>
      </c>
      <c r="D802" s="301">
        <v>4</v>
      </c>
      <c r="E802" s="301" t="s">
        <v>2141</v>
      </c>
      <c r="F802" s="302">
        <v>335.12064343163541</v>
      </c>
      <c r="G802" s="303">
        <v>1494</v>
      </c>
      <c r="H802" s="304" t="s">
        <v>239</v>
      </c>
      <c r="I802" s="302">
        <v>269.89999999999998</v>
      </c>
      <c r="J802" s="304" t="s">
        <v>239</v>
      </c>
      <c r="K802" s="302">
        <v>326</v>
      </c>
      <c r="L802" s="304" t="s">
        <v>239</v>
      </c>
      <c r="M802" s="302">
        <v>379.9</v>
      </c>
      <c r="N802" s="304" t="s">
        <v>239</v>
      </c>
      <c r="O802" s="302">
        <v>478.7</v>
      </c>
      <c r="P802" s="304" t="s">
        <v>239</v>
      </c>
      <c r="Q802" s="302">
        <v>3969.7</v>
      </c>
      <c r="R802" s="303"/>
      <c r="S802" s="303"/>
      <c r="T802" s="302">
        <v>93.8</v>
      </c>
      <c r="U802" s="302">
        <v>94.8</v>
      </c>
      <c r="V802" s="302">
        <v>96</v>
      </c>
      <c r="W802" s="302">
        <v>55.7</v>
      </c>
      <c r="X802" s="302">
        <v>71</v>
      </c>
      <c r="Y802" s="302">
        <v>74.900000000000006</v>
      </c>
      <c r="Z802" s="302">
        <v>1178.3</v>
      </c>
      <c r="AA802" s="302">
        <v>4124.05</v>
      </c>
      <c r="AB802" s="302">
        <v>6127.16</v>
      </c>
      <c r="AC802" s="307">
        <v>3.5</v>
      </c>
      <c r="AD802" s="307">
        <v>5.2</v>
      </c>
    </row>
    <row r="803" spans="1:30" ht="14">
      <c r="A803" s="300" t="s">
        <v>2142</v>
      </c>
      <c r="B803" s="301" t="s">
        <v>2128</v>
      </c>
      <c r="C803" s="301">
        <v>500</v>
      </c>
      <c r="D803" s="301">
        <v>4</v>
      </c>
      <c r="E803" s="301" t="s">
        <v>1887</v>
      </c>
      <c r="F803" s="302">
        <v>422.25201072386056</v>
      </c>
      <c r="G803" s="303">
        <v>1492</v>
      </c>
      <c r="H803" s="304" t="s">
        <v>239</v>
      </c>
      <c r="I803" s="302">
        <v>229.8</v>
      </c>
      <c r="J803" s="304" t="s">
        <v>239</v>
      </c>
      <c r="K803" s="302">
        <v>336.9</v>
      </c>
      <c r="L803" s="304" t="s">
        <v>239</v>
      </c>
      <c r="M803" s="302">
        <v>435.7</v>
      </c>
      <c r="N803" s="304" t="s">
        <v>239</v>
      </c>
      <c r="O803" s="302">
        <v>548.1</v>
      </c>
      <c r="P803" s="304" t="s">
        <v>239</v>
      </c>
      <c r="Q803" s="302">
        <v>4233.1000000000004</v>
      </c>
      <c r="R803" s="303"/>
      <c r="S803" s="303"/>
      <c r="T803" s="302">
        <v>94.5</v>
      </c>
      <c r="U803" s="302">
        <v>95</v>
      </c>
      <c r="V803" s="302">
        <v>96</v>
      </c>
      <c r="W803" s="302">
        <v>67.400000000000006</v>
      </c>
      <c r="X803" s="302">
        <v>77.8</v>
      </c>
      <c r="Y803" s="302">
        <v>82.4</v>
      </c>
      <c r="Z803" s="302">
        <v>1486.8</v>
      </c>
      <c r="AA803" s="302">
        <v>4609.08</v>
      </c>
      <c r="AB803" s="302">
        <v>5947.2</v>
      </c>
      <c r="AC803" s="307">
        <v>3.1</v>
      </c>
      <c r="AD803" s="307">
        <v>4</v>
      </c>
    </row>
    <row r="804" spans="1:30" ht="14">
      <c r="A804" s="300" t="s">
        <v>2143</v>
      </c>
      <c r="B804" s="301" t="s">
        <v>2128</v>
      </c>
      <c r="C804" s="301">
        <v>500</v>
      </c>
      <c r="D804" s="301">
        <v>4</v>
      </c>
      <c r="E804" s="301" t="s">
        <v>2141</v>
      </c>
      <c r="F804" s="302">
        <v>422.25201072386056</v>
      </c>
      <c r="G804" s="303">
        <v>1492</v>
      </c>
      <c r="H804" s="304" t="s">
        <v>239</v>
      </c>
      <c r="I804" s="302">
        <v>229.8</v>
      </c>
      <c r="J804" s="304" t="s">
        <v>239</v>
      </c>
      <c r="K804" s="302">
        <v>336.9</v>
      </c>
      <c r="L804" s="304" t="s">
        <v>239</v>
      </c>
      <c r="M804" s="302">
        <v>435.7</v>
      </c>
      <c r="N804" s="304" t="s">
        <v>239</v>
      </c>
      <c r="O804" s="302">
        <v>548.1</v>
      </c>
      <c r="P804" s="304" t="s">
        <v>239</v>
      </c>
      <c r="Q804" s="302">
        <v>4233.1000000000004</v>
      </c>
      <c r="R804" s="303"/>
      <c r="S804" s="303"/>
      <c r="T804" s="302">
        <v>94.5</v>
      </c>
      <c r="U804" s="302">
        <v>95</v>
      </c>
      <c r="V804" s="302">
        <v>96</v>
      </c>
      <c r="W804" s="302">
        <v>67.400000000000006</v>
      </c>
      <c r="X804" s="302">
        <v>77.8</v>
      </c>
      <c r="Y804" s="302">
        <v>82.4</v>
      </c>
      <c r="Z804" s="302">
        <v>1486.8</v>
      </c>
      <c r="AA804" s="302">
        <v>4609.08</v>
      </c>
      <c r="AB804" s="302">
        <v>5947.2</v>
      </c>
      <c r="AC804" s="307">
        <v>3.1</v>
      </c>
      <c r="AD804" s="307">
        <v>4</v>
      </c>
    </row>
    <row r="805" spans="1:30" ht="14">
      <c r="A805" s="300" t="s">
        <v>2144</v>
      </c>
      <c r="B805" s="301" t="s">
        <v>2128</v>
      </c>
      <c r="C805" s="301">
        <v>600</v>
      </c>
      <c r="D805" s="301">
        <v>4</v>
      </c>
      <c r="E805" s="301" t="s">
        <v>2145</v>
      </c>
      <c r="F805" s="302">
        <v>475.87131367292227</v>
      </c>
      <c r="G805" s="303">
        <v>1492</v>
      </c>
      <c r="H805" s="304" t="s">
        <v>239</v>
      </c>
      <c r="I805" s="302">
        <v>247.5</v>
      </c>
      <c r="J805" s="304" t="s">
        <v>239</v>
      </c>
      <c r="K805" s="302">
        <v>382.8</v>
      </c>
      <c r="L805" s="304" t="s">
        <v>239</v>
      </c>
      <c r="M805" s="302">
        <v>513.70000000000005</v>
      </c>
      <c r="N805" s="304" t="s">
        <v>239</v>
      </c>
      <c r="O805" s="302">
        <v>612.70000000000005</v>
      </c>
      <c r="P805" s="304" t="s">
        <v>239</v>
      </c>
      <c r="Q805" s="302">
        <v>4687</v>
      </c>
      <c r="R805" s="303"/>
      <c r="S805" s="303"/>
      <c r="T805" s="302">
        <v>93.9</v>
      </c>
      <c r="U805" s="302">
        <v>94.3</v>
      </c>
      <c r="V805" s="302">
        <v>96</v>
      </c>
      <c r="W805" s="302">
        <v>67.3</v>
      </c>
      <c r="X805" s="302">
        <v>81.8</v>
      </c>
      <c r="Y805" s="302">
        <v>83.1</v>
      </c>
      <c r="Z805" s="302">
        <v>1676</v>
      </c>
      <c r="AA805" s="302">
        <v>5195.6000000000004</v>
      </c>
      <c r="AB805" s="302">
        <v>6704</v>
      </c>
      <c r="AC805" s="307">
        <v>3.1</v>
      </c>
      <c r="AD805" s="307">
        <v>4</v>
      </c>
    </row>
    <row r="806" spans="1:30" ht="14">
      <c r="A806" s="300" t="s">
        <v>2147</v>
      </c>
      <c r="B806" s="301" t="s">
        <v>2128</v>
      </c>
      <c r="C806" s="301">
        <v>100</v>
      </c>
      <c r="D806" s="301">
        <v>6</v>
      </c>
      <c r="E806" s="301" t="s">
        <v>2014</v>
      </c>
      <c r="F806" s="302">
        <v>73.72654155495978</v>
      </c>
      <c r="G806" s="303">
        <v>993</v>
      </c>
      <c r="H806" s="304" t="s">
        <v>239</v>
      </c>
      <c r="I806" s="302">
        <v>73.400000000000006</v>
      </c>
      <c r="J806" s="304" t="s">
        <v>239</v>
      </c>
      <c r="K806" s="302">
        <v>85.9</v>
      </c>
      <c r="L806" s="304" t="s">
        <v>239</v>
      </c>
      <c r="M806" s="302">
        <v>99.2</v>
      </c>
      <c r="N806" s="304" t="s">
        <v>239</v>
      </c>
      <c r="O806" s="302">
        <v>115.7</v>
      </c>
      <c r="P806" s="304" t="s">
        <v>239</v>
      </c>
      <c r="Q806" s="302">
        <v>899.9</v>
      </c>
      <c r="R806" s="303"/>
      <c r="S806" s="303"/>
      <c r="T806" s="302">
        <v>93.2</v>
      </c>
      <c r="U806" s="302">
        <v>94.6</v>
      </c>
      <c r="V806" s="302">
        <v>94.1</v>
      </c>
      <c r="W806" s="302">
        <v>47.7</v>
      </c>
      <c r="X806" s="302">
        <v>61.1</v>
      </c>
      <c r="Y806" s="302">
        <v>69.5</v>
      </c>
      <c r="Z806" s="302">
        <v>390.2</v>
      </c>
      <c r="AA806" s="302">
        <v>975.5</v>
      </c>
      <c r="AB806" s="302">
        <v>2263.16</v>
      </c>
      <c r="AC806" s="307">
        <v>2.5</v>
      </c>
      <c r="AD806" s="307">
        <v>5.8</v>
      </c>
    </row>
    <row r="807" spans="1:30" ht="14">
      <c r="A807" s="300" t="s">
        <v>2148</v>
      </c>
      <c r="B807" s="301" t="s">
        <v>2128</v>
      </c>
      <c r="C807" s="301">
        <v>125</v>
      </c>
      <c r="D807" s="301">
        <v>6</v>
      </c>
      <c r="E807" s="301" t="s">
        <v>2020</v>
      </c>
      <c r="F807" s="302">
        <v>100.53619302949062</v>
      </c>
      <c r="G807" s="303">
        <v>992</v>
      </c>
      <c r="H807" s="304" t="s">
        <v>239</v>
      </c>
      <c r="I807" s="302">
        <v>88</v>
      </c>
      <c r="J807" s="304" t="s">
        <v>239</v>
      </c>
      <c r="K807" s="302">
        <v>106.8</v>
      </c>
      <c r="L807" s="304" t="s">
        <v>239</v>
      </c>
      <c r="M807" s="302">
        <v>126.5</v>
      </c>
      <c r="N807" s="304" t="s">
        <v>239</v>
      </c>
      <c r="O807" s="302">
        <v>150.5</v>
      </c>
      <c r="P807" s="304" t="s">
        <v>239</v>
      </c>
      <c r="Q807" s="302">
        <v>1113.5999999999999</v>
      </c>
      <c r="R807" s="303"/>
      <c r="S807" s="303"/>
      <c r="T807" s="302">
        <v>93.7</v>
      </c>
      <c r="U807" s="302">
        <v>94.8</v>
      </c>
      <c r="V807" s="302">
        <v>94.6</v>
      </c>
      <c r="W807" s="302">
        <v>52</v>
      </c>
      <c r="X807" s="302">
        <v>65.099999999999994</v>
      </c>
      <c r="Y807" s="302">
        <v>72.7</v>
      </c>
      <c r="Z807" s="302">
        <v>532.79999999999995</v>
      </c>
      <c r="AA807" s="302">
        <v>1278.7199999999998</v>
      </c>
      <c r="AB807" s="302">
        <v>2823.8399999999997</v>
      </c>
      <c r="AC807" s="307">
        <v>2.4</v>
      </c>
      <c r="AD807" s="307">
        <v>5.3</v>
      </c>
    </row>
    <row r="808" spans="1:30" ht="14">
      <c r="A808" s="300" t="s">
        <v>2149</v>
      </c>
      <c r="B808" s="301" t="s">
        <v>2128</v>
      </c>
      <c r="C808" s="301">
        <v>150</v>
      </c>
      <c r="D808" s="301">
        <v>6</v>
      </c>
      <c r="E808" s="301" t="s">
        <v>2028</v>
      </c>
      <c r="F808" s="302">
        <v>120.64343163538874</v>
      </c>
      <c r="G808" s="303">
        <v>992</v>
      </c>
      <c r="H808" s="304" t="s">
        <v>239</v>
      </c>
      <c r="I808" s="302">
        <v>118.6</v>
      </c>
      <c r="J808" s="304" t="s">
        <v>239</v>
      </c>
      <c r="K808" s="302">
        <v>139</v>
      </c>
      <c r="L808" s="304" t="s">
        <v>239</v>
      </c>
      <c r="M808" s="302">
        <v>161.19999999999999</v>
      </c>
      <c r="N808" s="304" t="s">
        <v>239</v>
      </c>
      <c r="O808" s="302">
        <v>189</v>
      </c>
      <c r="P808" s="304" t="s">
        <v>239</v>
      </c>
      <c r="Q808" s="302">
        <v>1423.9</v>
      </c>
      <c r="R808" s="303"/>
      <c r="S808" s="303"/>
      <c r="T808" s="302">
        <v>93.6</v>
      </c>
      <c r="U808" s="302">
        <v>94.7</v>
      </c>
      <c r="V808" s="302">
        <v>94.9</v>
      </c>
      <c r="W808" s="302">
        <v>47.9</v>
      </c>
      <c r="X808" s="302">
        <v>61.3</v>
      </c>
      <c r="Y808" s="302">
        <v>69.5</v>
      </c>
      <c r="Z808" s="302">
        <v>639.1</v>
      </c>
      <c r="AA808" s="302">
        <v>1661.66</v>
      </c>
      <c r="AB808" s="302">
        <v>3578.96</v>
      </c>
      <c r="AC808" s="307">
        <v>2.6</v>
      </c>
      <c r="AD808" s="307">
        <v>5.6</v>
      </c>
    </row>
    <row r="809" spans="1:30" ht="14">
      <c r="A809" s="300" t="s">
        <v>2150</v>
      </c>
      <c r="B809" s="301" t="s">
        <v>2128</v>
      </c>
      <c r="C809" s="301">
        <v>200</v>
      </c>
      <c r="D809" s="301">
        <v>6</v>
      </c>
      <c r="E809" s="301" t="s">
        <v>2033</v>
      </c>
      <c r="F809" s="302">
        <v>147.45308310991956</v>
      </c>
      <c r="G809" s="303">
        <v>992</v>
      </c>
      <c r="H809" s="304" t="s">
        <v>239</v>
      </c>
      <c r="I809" s="302">
        <v>147.6</v>
      </c>
      <c r="J809" s="304" t="s">
        <v>239</v>
      </c>
      <c r="K809" s="302">
        <v>172.1</v>
      </c>
      <c r="L809" s="304" t="s">
        <v>239</v>
      </c>
      <c r="M809" s="302">
        <v>198.4</v>
      </c>
      <c r="N809" s="304" t="s">
        <v>239</v>
      </c>
      <c r="O809" s="302">
        <v>230.7</v>
      </c>
      <c r="P809" s="304" t="s">
        <v>239</v>
      </c>
      <c r="Q809" s="302">
        <v>1738.6</v>
      </c>
      <c r="R809" s="303"/>
      <c r="S809" s="303"/>
      <c r="T809" s="302">
        <v>93.3</v>
      </c>
      <c r="U809" s="302">
        <v>94.6</v>
      </c>
      <c r="V809" s="302">
        <v>95.1</v>
      </c>
      <c r="W809" s="302">
        <v>47.3</v>
      </c>
      <c r="X809" s="302">
        <v>60.7</v>
      </c>
      <c r="Y809" s="302">
        <v>69.3</v>
      </c>
      <c r="Z809" s="302">
        <v>780.8</v>
      </c>
      <c r="AA809" s="302">
        <v>2264.3199999999997</v>
      </c>
      <c r="AB809" s="302">
        <v>3513.6</v>
      </c>
      <c r="AC809" s="307">
        <v>2.9</v>
      </c>
      <c r="AD809" s="307">
        <v>4.5</v>
      </c>
    </row>
    <row r="810" spans="1:30" ht="14">
      <c r="A810" s="300" t="s">
        <v>2151</v>
      </c>
      <c r="B810" s="301" t="s">
        <v>2128</v>
      </c>
      <c r="C810" s="301">
        <v>250</v>
      </c>
      <c r="D810" s="301">
        <v>6</v>
      </c>
      <c r="E810" s="301" t="s">
        <v>2033</v>
      </c>
      <c r="F810" s="302">
        <v>176.94369973190348</v>
      </c>
      <c r="G810" s="303">
        <v>992</v>
      </c>
      <c r="H810" s="304" t="s">
        <v>239</v>
      </c>
      <c r="I810" s="302">
        <v>178.9</v>
      </c>
      <c r="J810" s="304" t="s">
        <v>239</v>
      </c>
      <c r="K810" s="302">
        <v>207.7</v>
      </c>
      <c r="L810" s="304" t="s">
        <v>239</v>
      </c>
      <c r="M810" s="302">
        <v>238.9</v>
      </c>
      <c r="N810" s="304" t="s">
        <v>239</v>
      </c>
      <c r="O810" s="302">
        <v>277.8</v>
      </c>
      <c r="P810" s="304" t="s">
        <v>239</v>
      </c>
      <c r="Q810" s="302">
        <v>2079.9</v>
      </c>
      <c r="R810" s="303"/>
      <c r="S810" s="303"/>
      <c r="T810" s="302">
        <v>93.5</v>
      </c>
      <c r="U810" s="302">
        <v>94.7</v>
      </c>
      <c r="V810" s="302">
        <v>95.4</v>
      </c>
      <c r="W810" s="302">
        <v>46.9</v>
      </c>
      <c r="X810" s="302">
        <v>60.4</v>
      </c>
      <c r="Y810" s="302">
        <v>69</v>
      </c>
      <c r="Z810" s="302">
        <v>937.4</v>
      </c>
      <c r="AA810" s="302">
        <v>2812.2</v>
      </c>
      <c r="AB810" s="302">
        <v>4312.04</v>
      </c>
      <c r="AC810" s="307">
        <v>3</v>
      </c>
      <c r="AD810" s="307">
        <v>4.5999999999999996</v>
      </c>
    </row>
    <row r="811" spans="1:30" ht="14">
      <c r="A811" s="300" t="s">
        <v>2152</v>
      </c>
      <c r="B811" s="301" t="s">
        <v>2128</v>
      </c>
      <c r="C811" s="301">
        <v>250</v>
      </c>
      <c r="D811" s="301">
        <v>6</v>
      </c>
      <c r="E811" s="301" t="s">
        <v>2134</v>
      </c>
      <c r="F811" s="302">
        <v>176.94369973190348</v>
      </c>
      <c r="G811" s="303">
        <v>995</v>
      </c>
      <c r="H811" s="304" t="s">
        <v>239</v>
      </c>
      <c r="I811" s="302">
        <v>121</v>
      </c>
      <c r="J811" s="304" t="s">
        <v>239</v>
      </c>
      <c r="K811" s="302">
        <v>161.30000000000001</v>
      </c>
      <c r="L811" s="304" t="s">
        <v>239</v>
      </c>
      <c r="M811" s="302">
        <v>199.9</v>
      </c>
      <c r="N811" s="304" t="s">
        <v>239</v>
      </c>
      <c r="O811" s="302">
        <v>244.9</v>
      </c>
      <c r="P811" s="304" t="s">
        <v>239</v>
      </c>
      <c r="Q811" s="302">
        <v>2202.4</v>
      </c>
      <c r="R811" s="303"/>
      <c r="S811" s="303"/>
      <c r="T811" s="302">
        <v>93.5</v>
      </c>
      <c r="U811" s="302">
        <v>94.6</v>
      </c>
      <c r="V811" s="302">
        <v>95.4</v>
      </c>
      <c r="W811" s="302">
        <v>60.2</v>
      </c>
      <c r="X811" s="302">
        <v>72</v>
      </c>
      <c r="Y811" s="302">
        <v>78</v>
      </c>
      <c r="Z811" s="302">
        <v>934.5</v>
      </c>
      <c r="AA811" s="302">
        <v>3270.75</v>
      </c>
      <c r="AB811" s="302">
        <v>4111.8</v>
      </c>
      <c r="AC811" s="307">
        <v>3.5</v>
      </c>
      <c r="AD811" s="307">
        <v>4.4000000000000004</v>
      </c>
    </row>
    <row r="812" spans="1:30" ht="14">
      <c r="A812" s="300" t="s">
        <v>2154</v>
      </c>
      <c r="B812" s="301" t="s">
        <v>2128</v>
      </c>
      <c r="C812" s="301">
        <v>300</v>
      </c>
      <c r="D812" s="301">
        <v>6</v>
      </c>
      <c r="E812" s="301" t="s">
        <v>2134</v>
      </c>
      <c r="F812" s="302">
        <v>214.47721179624665</v>
      </c>
      <c r="G812" s="303">
        <v>995</v>
      </c>
      <c r="H812" s="304" t="s">
        <v>239</v>
      </c>
      <c r="I812" s="302">
        <v>150.19999999999999</v>
      </c>
      <c r="J812" s="304" t="s">
        <v>239</v>
      </c>
      <c r="K812" s="302">
        <v>198.1</v>
      </c>
      <c r="L812" s="304" t="s">
        <v>239</v>
      </c>
      <c r="M812" s="302">
        <v>244.6</v>
      </c>
      <c r="N812" s="304" t="s">
        <v>239</v>
      </c>
      <c r="O812" s="302">
        <v>299.2</v>
      </c>
      <c r="P812" s="304" t="s">
        <v>239</v>
      </c>
      <c r="Q812" s="302">
        <v>2614.6</v>
      </c>
      <c r="R812" s="303"/>
      <c r="S812" s="303"/>
      <c r="T812" s="302">
        <v>93.7</v>
      </c>
      <c r="U812" s="302">
        <v>94.7</v>
      </c>
      <c r="V812" s="302">
        <v>95.6</v>
      </c>
      <c r="W812" s="302">
        <v>59.2</v>
      </c>
      <c r="X812" s="302">
        <v>71.2</v>
      </c>
      <c r="Y812" s="302">
        <v>77.3</v>
      </c>
      <c r="Z812" s="302">
        <v>1132.7</v>
      </c>
      <c r="AA812" s="302">
        <v>3851.18</v>
      </c>
      <c r="AB812" s="302">
        <v>4870.6099999999997</v>
      </c>
      <c r="AC812" s="307">
        <v>3.4</v>
      </c>
      <c r="AD812" s="307">
        <v>4.3</v>
      </c>
    </row>
    <row r="813" spans="1:30" ht="14">
      <c r="A813" s="300" t="s">
        <v>2155</v>
      </c>
      <c r="B813" s="301" t="s">
        <v>2128</v>
      </c>
      <c r="C813" s="301">
        <v>350</v>
      </c>
      <c r="D813" s="301">
        <v>6</v>
      </c>
      <c r="E813" s="301" t="s">
        <v>1885</v>
      </c>
      <c r="F813" s="302">
        <v>268.0965147453083</v>
      </c>
      <c r="G813" s="303">
        <v>995</v>
      </c>
      <c r="H813" s="304" t="s">
        <v>239</v>
      </c>
      <c r="I813" s="302">
        <v>214.3</v>
      </c>
      <c r="J813" s="304" t="s">
        <v>239</v>
      </c>
      <c r="K813" s="302">
        <v>267.7</v>
      </c>
      <c r="L813" s="304" t="s">
        <v>239</v>
      </c>
      <c r="M813" s="302">
        <v>321.3</v>
      </c>
      <c r="N813" s="304" t="s">
        <v>239</v>
      </c>
      <c r="O813" s="302">
        <v>385.3</v>
      </c>
      <c r="P813" s="304" t="s">
        <v>239</v>
      </c>
      <c r="Q813" s="302">
        <v>3381.9</v>
      </c>
      <c r="R813" s="303"/>
      <c r="S813" s="303"/>
      <c r="T813" s="302">
        <v>93.6</v>
      </c>
      <c r="U813" s="302">
        <v>94.7</v>
      </c>
      <c r="V813" s="302">
        <v>95.8</v>
      </c>
      <c r="W813" s="302">
        <v>54.9</v>
      </c>
      <c r="X813" s="302">
        <v>67.8</v>
      </c>
      <c r="Y813" s="302">
        <v>75.099999999999994</v>
      </c>
      <c r="Z813" s="302">
        <v>1415.5</v>
      </c>
      <c r="AA813" s="302">
        <v>4954.25</v>
      </c>
      <c r="AB813" s="302">
        <v>7077.5</v>
      </c>
      <c r="AC813" s="307">
        <v>3.5</v>
      </c>
      <c r="AD813" s="307">
        <v>5</v>
      </c>
    </row>
    <row r="814" spans="1:30" ht="14">
      <c r="A814" s="300" t="s">
        <v>2156</v>
      </c>
      <c r="B814" s="301" t="s">
        <v>2128</v>
      </c>
      <c r="C814" s="301">
        <v>350</v>
      </c>
      <c r="D814" s="301">
        <v>6</v>
      </c>
      <c r="E814" s="301" t="s">
        <v>2141</v>
      </c>
      <c r="F814" s="302">
        <v>268.0965147453083</v>
      </c>
      <c r="G814" s="303">
        <v>995</v>
      </c>
      <c r="H814" s="304" t="s">
        <v>239</v>
      </c>
      <c r="I814" s="302">
        <v>214.3</v>
      </c>
      <c r="J814" s="304" t="s">
        <v>239</v>
      </c>
      <c r="K814" s="302">
        <v>267.7</v>
      </c>
      <c r="L814" s="304" t="s">
        <v>239</v>
      </c>
      <c r="M814" s="302">
        <v>321.3</v>
      </c>
      <c r="N814" s="304" t="s">
        <v>239</v>
      </c>
      <c r="O814" s="302">
        <v>385.3</v>
      </c>
      <c r="P814" s="304" t="s">
        <v>239</v>
      </c>
      <c r="Q814" s="302">
        <v>3381.9</v>
      </c>
      <c r="R814" s="303"/>
      <c r="S814" s="303"/>
      <c r="T814" s="302">
        <v>93.6</v>
      </c>
      <c r="U814" s="302">
        <v>94.7</v>
      </c>
      <c r="V814" s="302">
        <v>95.8</v>
      </c>
      <c r="W814" s="302">
        <v>54.9</v>
      </c>
      <c r="X814" s="302">
        <v>67.8</v>
      </c>
      <c r="Y814" s="302">
        <v>75.099999999999994</v>
      </c>
      <c r="Z814" s="302">
        <v>1415.5</v>
      </c>
      <c r="AA814" s="302">
        <v>4954.25</v>
      </c>
      <c r="AB814" s="302">
        <v>7077.5</v>
      </c>
      <c r="AC814" s="307">
        <v>3.5</v>
      </c>
      <c r="AD814" s="307">
        <v>5</v>
      </c>
    </row>
    <row r="815" spans="1:30" ht="14">
      <c r="A815" s="300" t="s">
        <v>2157</v>
      </c>
      <c r="B815" s="301" t="s">
        <v>2128</v>
      </c>
      <c r="C815" s="301">
        <v>400</v>
      </c>
      <c r="D815" s="301">
        <v>6</v>
      </c>
      <c r="E815" s="301" t="s">
        <v>1887</v>
      </c>
      <c r="F815" s="302">
        <v>294.90616621983912</v>
      </c>
      <c r="G815" s="303">
        <v>995</v>
      </c>
      <c r="H815" s="304" t="s">
        <v>239</v>
      </c>
      <c r="I815" s="302">
        <v>249.2</v>
      </c>
      <c r="J815" s="304" t="s">
        <v>239</v>
      </c>
      <c r="K815" s="302">
        <v>305.3</v>
      </c>
      <c r="L815" s="304" t="s">
        <v>239</v>
      </c>
      <c r="M815" s="302">
        <v>362.5</v>
      </c>
      <c r="N815" s="304" t="s">
        <v>239</v>
      </c>
      <c r="O815" s="302">
        <v>431.1</v>
      </c>
      <c r="P815" s="304" t="s">
        <v>239</v>
      </c>
      <c r="Q815" s="302">
        <v>3947.7</v>
      </c>
      <c r="R815" s="303"/>
      <c r="S815" s="303"/>
      <c r="T815" s="302">
        <v>93.4</v>
      </c>
      <c r="U815" s="302">
        <v>94.6</v>
      </c>
      <c r="V815" s="302">
        <v>95.8</v>
      </c>
      <c r="W815" s="302">
        <v>53</v>
      </c>
      <c r="X815" s="302">
        <v>66.099999999999994</v>
      </c>
      <c r="Y815" s="302">
        <v>73.8</v>
      </c>
      <c r="Z815" s="302">
        <v>1556.7</v>
      </c>
      <c r="AA815" s="302">
        <v>5915.46</v>
      </c>
      <c r="AB815" s="302">
        <v>8250.51</v>
      </c>
      <c r="AC815" s="307">
        <v>3.8</v>
      </c>
      <c r="AD815" s="307">
        <v>5.3</v>
      </c>
    </row>
    <row r="816" spans="1:30" ht="14">
      <c r="A816" s="300" t="s">
        <v>2158</v>
      </c>
      <c r="B816" s="301" t="s">
        <v>2128</v>
      </c>
      <c r="C816" s="301">
        <v>400</v>
      </c>
      <c r="D816" s="301">
        <v>6</v>
      </c>
      <c r="E816" s="301" t="s">
        <v>2141</v>
      </c>
      <c r="F816" s="302">
        <v>294.90616621983912</v>
      </c>
      <c r="G816" s="303">
        <v>995</v>
      </c>
      <c r="H816" s="304" t="s">
        <v>239</v>
      </c>
      <c r="I816" s="302">
        <v>249.2</v>
      </c>
      <c r="J816" s="304" t="s">
        <v>239</v>
      </c>
      <c r="K816" s="302">
        <v>305.3</v>
      </c>
      <c r="L816" s="304" t="s">
        <v>239</v>
      </c>
      <c r="M816" s="302">
        <v>362.5</v>
      </c>
      <c r="N816" s="304" t="s">
        <v>239</v>
      </c>
      <c r="O816" s="302">
        <v>431.1</v>
      </c>
      <c r="P816" s="304" t="s">
        <v>239</v>
      </c>
      <c r="Q816" s="302">
        <v>3947.7</v>
      </c>
      <c r="R816" s="303"/>
      <c r="S816" s="303"/>
      <c r="T816" s="302">
        <v>93.4</v>
      </c>
      <c r="U816" s="302">
        <v>94.6</v>
      </c>
      <c r="V816" s="302">
        <v>95.8</v>
      </c>
      <c r="W816" s="302">
        <v>53</v>
      </c>
      <c r="X816" s="302">
        <v>66.099999999999994</v>
      </c>
      <c r="Y816" s="302">
        <v>73.8</v>
      </c>
      <c r="Z816" s="302">
        <v>1556.7</v>
      </c>
      <c r="AA816" s="302">
        <v>5915.46</v>
      </c>
      <c r="AB816" s="302">
        <v>8250.51</v>
      </c>
      <c r="AC816" s="307">
        <v>3.8</v>
      </c>
      <c r="AD816" s="307">
        <v>5.3</v>
      </c>
    </row>
    <row r="817" spans="1:30" ht="14">
      <c r="A817" s="300" t="s">
        <v>2159</v>
      </c>
      <c r="B817" s="301" t="s">
        <v>2128</v>
      </c>
      <c r="C817" s="301">
        <v>450</v>
      </c>
      <c r="D817" s="301">
        <v>6</v>
      </c>
      <c r="E817" s="301" t="s">
        <v>2160</v>
      </c>
      <c r="F817" s="302">
        <v>335.12064343163541</v>
      </c>
      <c r="G817" s="303">
        <v>995</v>
      </c>
      <c r="H817" s="304" t="s">
        <v>239</v>
      </c>
      <c r="I817" s="302">
        <v>221</v>
      </c>
      <c r="J817" s="304" t="s">
        <v>239</v>
      </c>
      <c r="K817" s="302">
        <v>297.39999999999998</v>
      </c>
      <c r="L817" s="304" t="s">
        <v>239</v>
      </c>
      <c r="M817" s="302">
        <v>371.2</v>
      </c>
      <c r="N817" s="304" t="s">
        <v>239</v>
      </c>
      <c r="O817" s="302">
        <v>457.4</v>
      </c>
      <c r="P817" s="304" t="s">
        <v>239</v>
      </c>
      <c r="Q817" s="302">
        <v>3842.5</v>
      </c>
      <c r="R817" s="303"/>
      <c r="S817" s="303"/>
      <c r="T817" s="302">
        <v>94.1</v>
      </c>
      <c r="U817" s="302">
        <v>94.9</v>
      </c>
      <c r="V817" s="302">
        <v>95.8</v>
      </c>
      <c r="W817" s="302">
        <v>61</v>
      </c>
      <c r="X817" s="302">
        <v>72.8</v>
      </c>
      <c r="Y817" s="302">
        <v>78.599999999999994</v>
      </c>
      <c r="Z817" s="302">
        <v>1769.5</v>
      </c>
      <c r="AA817" s="302">
        <v>6016.3</v>
      </c>
      <c r="AB817" s="302">
        <v>8139.7</v>
      </c>
      <c r="AC817" s="307">
        <v>3.4</v>
      </c>
      <c r="AD817" s="307">
        <v>4.5999999999999996</v>
      </c>
    </row>
    <row r="818" spans="1:30" ht="14">
      <c r="A818" s="300" t="s">
        <v>2161</v>
      </c>
      <c r="B818" s="301" t="s">
        <v>2128</v>
      </c>
      <c r="C818" s="301">
        <v>500</v>
      </c>
      <c r="D818" s="301">
        <v>6</v>
      </c>
      <c r="E818" s="301" t="s">
        <v>2162</v>
      </c>
      <c r="F818" s="302">
        <v>422.25201072386056</v>
      </c>
      <c r="G818" s="303">
        <v>995</v>
      </c>
      <c r="H818" s="304" t="s">
        <v>239</v>
      </c>
      <c r="I818" s="302">
        <v>262.3</v>
      </c>
      <c r="J818" s="304" t="s">
        <v>239</v>
      </c>
      <c r="K818" s="302">
        <v>361.8</v>
      </c>
      <c r="L818" s="304" t="s">
        <v>239</v>
      </c>
      <c r="M818" s="302">
        <v>457.1</v>
      </c>
      <c r="N818" s="304" t="s">
        <v>239</v>
      </c>
      <c r="O818" s="302">
        <v>567.9</v>
      </c>
      <c r="P818" s="304" t="s">
        <v>239</v>
      </c>
      <c r="Q818" s="302">
        <v>4589.7</v>
      </c>
      <c r="R818" s="303"/>
      <c r="S818" s="303"/>
      <c r="T818" s="302">
        <v>94.4</v>
      </c>
      <c r="U818" s="302">
        <v>95</v>
      </c>
      <c r="V818" s="302">
        <v>95.8</v>
      </c>
      <c r="W818" s="302">
        <v>62.9</v>
      </c>
      <c r="X818" s="302">
        <v>74.3</v>
      </c>
      <c r="Y818" s="302">
        <v>79.7</v>
      </c>
      <c r="Z818" s="302">
        <v>2230</v>
      </c>
      <c r="AA818" s="302">
        <v>7136</v>
      </c>
      <c r="AB818" s="302">
        <v>9812</v>
      </c>
      <c r="AC818" s="307">
        <v>3.2</v>
      </c>
      <c r="AD818" s="307">
        <v>4.4000000000000004</v>
      </c>
    </row>
    <row r="819" spans="1:30" ht="14">
      <c r="A819" s="300" t="s">
        <v>2164</v>
      </c>
      <c r="B819" s="301" t="s">
        <v>2128</v>
      </c>
      <c r="C819" s="301">
        <v>600</v>
      </c>
      <c r="D819" s="301">
        <v>6</v>
      </c>
      <c r="E819" s="301" t="s">
        <v>2165</v>
      </c>
      <c r="F819" s="302">
        <v>475.87131367292227</v>
      </c>
      <c r="G819" s="303">
        <v>993</v>
      </c>
      <c r="H819" s="304" t="s">
        <v>239</v>
      </c>
      <c r="I819" s="302">
        <v>311.7</v>
      </c>
      <c r="J819" s="304" t="s">
        <v>239</v>
      </c>
      <c r="K819" s="302">
        <v>421.4</v>
      </c>
      <c r="L819" s="304" t="s">
        <v>239</v>
      </c>
      <c r="M819" s="302">
        <v>527.20000000000005</v>
      </c>
      <c r="N819" s="304" t="s">
        <v>239</v>
      </c>
      <c r="O819" s="302">
        <v>650.70000000000005</v>
      </c>
      <c r="P819" s="304" t="s">
        <v>239</v>
      </c>
      <c r="Q819" s="302">
        <v>4965.8</v>
      </c>
      <c r="R819" s="303"/>
      <c r="S819" s="303"/>
      <c r="T819" s="302">
        <v>94.2</v>
      </c>
      <c r="U819" s="302">
        <v>94.9</v>
      </c>
      <c r="V819" s="302">
        <v>95.8</v>
      </c>
      <c r="W819" s="302">
        <v>61.4</v>
      </c>
      <c r="X819" s="302">
        <v>73</v>
      </c>
      <c r="Y819" s="302">
        <v>78.900000000000006</v>
      </c>
      <c r="Z819" s="302">
        <v>2517.6</v>
      </c>
      <c r="AA819" s="302">
        <v>7804.5599999999995</v>
      </c>
      <c r="AB819" s="302">
        <v>11329.199999999999</v>
      </c>
      <c r="AC819" s="307">
        <v>3.1</v>
      </c>
      <c r="AD819" s="307">
        <v>4.5</v>
      </c>
    </row>
  </sheetData>
  <autoFilter ref="A3:AI3" xr:uid="{9AB1C0C0-E747-469E-97D9-DA5E79B2B5B3}"/>
  <mergeCells count="10">
    <mergeCell ref="W2:Y2"/>
    <mergeCell ref="Z2:AD2"/>
    <mergeCell ref="A1:G1"/>
    <mergeCell ref="A2:G2"/>
    <mergeCell ref="H2:I2"/>
    <mergeCell ref="J2:K2"/>
    <mergeCell ref="L2:M2"/>
    <mergeCell ref="N2:O2"/>
    <mergeCell ref="P2:Q2"/>
    <mergeCell ref="T2:V2"/>
  </mergeCells>
  <pageMargins left="0.7" right="0.7" top="0.75" bottom="0.75" header="0.3" footer="0.3"/>
  <pageSetup orientation="portrait" r:id="rId1"/>
  <headerFooter>
    <oddFooter xml:space="preserve">&amp;LRestricted </oddFooter>
    <evenFooter xml:space="preserve">&amp;LRestricted </evenFooter>
    <firstFooter xml:space="preserve">&amp;LRestricted </first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FFC000"/>
  </sheetPr>
  <dimension ref="A1:K31"/>
  <sheetViews>
    <sheetView workbookViewId="0">
      <selection activeCell="M25" sqref="M25"/>
    </sheetView>
  </sheetViews>
  <sheetFormatPr defaultColWidth="9" defaultRowHeight="12.5"/>
  <cols>
    <col min="1" max="1" width="12.5" style="1" bestFit="1" customWidth="1"/>
    <col min="2" max="2" width="4.25" style="1" bestFit="1" customWidth="1"/>
    <col min="3" max="3" width="5.83203125" style="1" bestFit="1" customWidth="1"/>
    <col min="4" max="4" width="8.83203125" style="1" bestFit="1" customWidth="1"/>
    <col min="5" max="5" width="10.58203125" style="1" bestFit="1" customWidth="1"/>
    <col min="6" max="6" width="5.58203125" style="1" bestFit="1" customWidth="1"/>
    <col min="7" max="7" width="5.25" style="1" bestFit="1" customWidth="1"/>
    <col min="8" max="8" width="13.83203125" style="1" bestFit="1" customWidth="1"/>
    <col min="9" max="9" width="17.25" style="1" bestFit="1" customWidth="1"/>
    <col min="10" max="16384" width="9" style="1"/>
  </cols>
  <sheetData>
    <row r="1" spans="1:9" ht="30.5" thickBot="1">
      <c r="A1" s="517" t="s">
        <v>102</v>
      </c>
      <c r="B1" s="517"/>
      <c r="C1" s="23"/>
      <c r="D1" s="24"/>
      <c r="E1" s="227"/>
      <c r="F1" s="21"/>
      <c r="G1" s="22"/>
      <c r="H1" s="520" t="s">
        <v>2223</v>
      </c>
      <c r="I1" s="521"/>
    </row>
    <row r="2" spans="1:9" ht="32" thickBot="1">
      <c r="A2" s="41" t="s">
        <v>2224</v>
      </c>
      <c r="B2" s="42" t="s">
        <v>126</v>
      </c>
      <c r="C2" s="43" t="s">
        <v>2225</v>
      </c>
      <c r="D2" s="44" t="s">
        <v>2226</v>
      </c>
      <c r="E2" s="45" t="s">
        <v>2227</v>
      </c>
      <c r="F2" s="43" t="s">
        <v>2228</v>
      </c>
      <c r="G2" s="46" t="s">
        <v>2229</v>
      </c>
      <c r="H2" s="40" t="s">
        <v>2230</v>
      </c>
      <c r="I2" s="45" t="s">
        <v>2231</v>
      </c>
    </row>
    <row r="3" spans="1:9" customFormat="1" ht="14">
      <c r="A3" s="379" t="s">
        <v>2232</v>
      </c>
      <c r="B3" s="380">
        <v>111</v>
      </c>
      <c r="C3" s="380"/>
      <c r="D3" s="380" t="s">
        <v>2179</v>
      </c>
      <c r="E3" s="380" t="s">
        <v>2233</v>
      </c>
      <c r="F3" s="381">
        <v>60</v>
      </c>
      <c r="G3" s="382" t="s">
        <v>2234</v>
      </c>
      <c r="H3" s="383" t="s">
        <v>2235</v>
      </c>
      <c r="I3" s="384" t="s">
        <v>2236</v>
      </c>
    </row>
    <row r="4" spans="1:9" customFormat="1" ht="14">
      <c r="A4" s="385" t="s">
        <v>2232</v>
      </c>
      <c r="B4" s="386">
        <v>121</v>
      </c>
      <c r="C4" s="386"/>
      <c r="D4" s="386" t="s">
        <v>2179</v>
      </c>
      <c r="E4" s="386" t="s">
        <v>2233</v>
      </c>
      <c r="F4" s="33">
        <v>60</v>
      </c>
      <c r="G4" s="387" t="s">
        <v>2234</v>
      </c>
      <c r="H4" s="375" t="s">
        <v>2235</v>
      </c>
      <c r="I4" s="388" t="s">
        <v>2236</v>
      </c>
    </row>
    <row r="5" spans="1:9" customFormat="1" ht="14">
      <c r="A5" s="385" t="s">
        <v>2232</v>
      </c>
      <c r="B5" s="386">
        <v>211</v>
      </c>
      <c r="C5" s="386"/>
      <c r="D5" s="386" t="s">
        <v>2179</v>
      </c>
      <c r="E5" s="386" t="s">
        <v>2233</v>
      </c>
      <c r="F5" s="33">
        <v>60</v>
      </c>
      <c r="G5" s="387" t="s">
        <v>2234</v>
      </c>
      <c r="H5" s="375" t="s">
        <v>2235</v>
      </c>
      <c r="I5" s="388" t="s">
        <v>2236</v>
      </c>
    </row>
    <row r="6" spans="1:9" customFormat="1" ht="14">
      <c r="A6" s="385" t="s">
        <v>2232</v>
      </c>
      <c r="B6" s="386">
        <v>221</v>
      </c>
      <c r="C6" s="386"/>
      <c r="D6" s="386" t="s">
        <v>2179</v>
      </c>
      <c r="E6" s="386" t="s">
        <v>2233</v>
      </c>
      <c r="F6" s="33">
        <v>60</v>
      </c>
      <c r="G6" s="387" t="s">
        <v>2234</v>
      </c>
      <c r="H6" s="375" t="s">
        <v>2235</v>
      </c>
      <c r="I6" s="388" t="s">
        <v>2236</v>
      </c>
    </row>
    <row r="7" spans="1:9" customFormat="1" ht="14">
      <c r="A7" s="385" t="s">
        <v>2232</v>
      </c>
      <c r="B7" s="386">
        <v>311</v>
      </c>
      <c r="C7" s="386"/>
      <c r="D7" s="386" t="s">
        <v>2179</v>
      </c>
      <c r="E7" s="386" t="s">
        <v>2233</v>
      </c>
      <c r="F7" s="375">
        <v>60</v>
      </c>
      <c r="G7" s="387" t="s">
        <v>2234</v>
      </c>
      <c r="H7" s="375" t="s">
        <v>2235</v>
      </c>
      <c r="I7" s="388" t="s">
        <v>2236</v>
      </c>
    </row>
    <row r="8" spans="1:9" customFormat="1" ht="14">
      <c r="A8" s="385" t="s">
        <v>2232</v>
      </c>
      <c r="B8" s="386">
        <v>321</v>
      </c>
      <c r="C8" s="386"/>
      <c r="D8" s="386" t="s">
        <v>2179</v>
      </c>
      <c r="E8" s="386" t="s">
        <v>2233</v>
      </c>
      <c r="F8" s="33">
        <v>60</v>
      </c>
      <c r="G8" s="387" t="s">
        <v>2234</v>
      </c>
      <c r="H8" s="375" t="s">
        <v>2235</v>
      </c>
      <c r="I8" s="388" t="s">
        <v>2236</v>
      </c>
    </row>
    <row r="9" spans="1:9" customFormat="1" ht="14">
      <c r="A9" s="385" t="s">
        <v>2232</v>
      </c>
      <c r="B9" s="386">
        <v>411</v>
      </c>
      <c r="C9" s="386"/>
      <c r="D9" s="386" t="s">
        <v>2179</v>
      </c>
      <c r="E9" s="386" t="s">
        <v>2233</v>
      </c>
      <c r="F9" s="33">
        <v>60</v>
      </c>
      <c r="G9" s="387" t="s">
        <v>2234</v>
      </c>
      <c r="H9" s="375" t="s">
        <v>2235</v>
      </c>
      <c r="I9" s="388" t="s">
        <v>2236</v>
      </c>
    </row>
    <row r="10" spans="1:9" customFormat="1" ht="14">
      <c r="A10" s="385" t="s">
        <v>2232</v>
      </c>
      <c r="B10" s="386">
        <v>421</v>
      </c>
      <c r="C10" s="386"/>
      <c r="D10" s="386" t="s">
        <v>2179</v>
      </c>
      <c r="E10" s="386" t="s">
        <v>2233</v>
      </c>
      <c r="F10" s="33">
        <v>60</v>
      </c>
      <c r="G10" s="387" t="s">
        <v>2234</v>
      </c>
      <c r="H10" s="375" t="s">
        <v>2235</v>
      </c>
      <c r="I10" s="388" t="s">
        <v>2236</v>
      </c>
    </row>
    <row r="11" spans="1:9" customFormat="1" ht="14">
      <c r="A11" s="385" t="s">
        <v>2232</v>
      </c>
      <c r="B11" s="386">
        <v>301</v>
      </c>
      <c r="C11" s="386"/>
      <c r="D11" s="386" t="s">
        <v>2179</v>
      </c>
      <c r="E11" s="386" t="s">
        <v>2233</v>
      </c>
      <c r="F11" s="33">
        <v>60</v>
      </c>
      <c r="G11" s="387" t="s">
        <v>2234</v>
      </c>
      <c r="H11" s="375" t="s">
        <v>2235</v>
      </c>
      <c r="I11" s="388" t="s">
        <v>2236</v>
      </c>
    </row>
    <row r="12" spans="1:9" customFormat="1" ht="14">
      <c r="A12" s="385" t="s">
        <v>2232</v>
      </c>
      <c r="B12" s="386">
        <v>422</v>
      </c>
      <c r="C12" s="386"/>
      <c r="D12" s="386" t="s">
        <v>2179</v>
      </c>
      <c r="E12" s="386" t="s">
        <v>2233</v>
      </c>
      <c r="F12" s="33">
        <v>60</v>
      </c>
      <c r="G12" s="387" t="s">
        <v>2234</v>
      </c>
      <c r="H12" s="375" t="s">
        <v>2235</v>
      </c>
      <c r="I12" s="388" t="s">
        <v>2236</v>
      </c>
    </row>
    <row r="13" spans="1:9" customFormat="1" ht="14">
      <c r="A13" s="385" t="s">
        <v>2237</v>
      </c>
      <c r="B13" s="386">
        <v>121</v>
      </c>
      <c r="C13" s="386"/>
      <c r="D13" s="386" t="s">
        <v>2179</v>
      </c>
      <c r="E13" s="386" t="s">
        <v>2233</v>
      </c>
      <c r="F13" s="33">
        <v>60</v>
      </c>
      <c r="G13" s="387" t="s">
        <v>2234</v>
      </c>
      <c r="H13" s="375" t="s">
        <v>2235</v>
      </c>
      <c r="I13" s="388" t="s">
        <v>2236</v>
      </c>
    </row>
    <row r="14" spans="1:9" customFormat="1" ht="14">
      <c r="A14" s="385" t="s">
        <v>2237</v>
      </c>
      <c r="B14" s="386">
        <v>221</v>
      </c>
      <c r="C14" s="386"/>
      <c r="D14" s="386" t="s">
        <v>2179</v>
      </c>
      <c r="E14" s="386" t="s">
        <v>2233</v>
      </c>
      <c r="F14" s="33">
        <v>60</v>
      </c>
      <c r="G14" s="387" t="s">
        <v>2234</v>
      </c>
      <c r="H14" s="375" t="s">
        <v>2235</v>
      </c>
      <c r="I14" s="388" t="s">
        <v>2236</v>
      </c>
    </row>
    <row r="15" spans="1:9" customFormat="1" ht="14">
      <c r="A15" s="385" t="s">
        <v>2238</v>
      </c>
      <c r="B15" s="386">
        <v>891</v>
      </c>
      <c r="C15" s="386"/>
      <c r="D15" s="386" t="s">
        <v>2179</v>
      </c>
      <c r="E15" s="386" t="s">
        <v>2233</v>
      </c>
      <c r="F15" s="33">
        <v>60</v>
      </c>
      <c r="G15" s="387" t="s">
        <v>2234</v>
      </c>
      <c r="H15" s="375" t="s">
        <v>2235</v>
      </c>
      <c r="I15" s="388" t="s">
        <v>2236</v>
      </c>
    </row>
    <row r="16" spans="1:9" customFormat="1" ht="14">
      <c r="A16" s="385" t="s">
        <v>2238</v>
      </c>
      <c r="B16" s="386">
        <v>911</v>
      </c>
      <c r="C16" s="386"/>
      <c r="D16" s="386" t="s">
        <v>2179</v>
      </c>
      <c r="E16" s="386" t="s">
        <v>2233</v>
      </c>
      <c r="F16" s="33">
        <v>60</v>
      </c>
      <c r="G16" s="387" t="s">
        <v>2234</v>
      </c>
      <c r="H16" s="375" t="s">
        <v>2235</v>
      </c>
      <c r="I16" s="388" t="s">
        <v>2236</v>
      </c>
    </row>
    <row r="17" spans="1:11" customFormat="1" ht="14">
      <c r="A17" s="385" t="s">
        <v>2238</v>
      </c>
      <c r="B17" s="386">
        <v>921</v>
      </c>
      <c r="C17" s="386"/>
      <c r="D17" s="386" t="s">
        <v>2179</v>
      </c>
      <c r="E17" s="386" t="s">
        <v>2233</v>
      </c>
      <c r="F17" s="33">
        <v>60</v>
      </c>
      <c r="G17" s="387" t="s">
        <v>2234</v>
      </c>
      <c r="H17" s="375" t="s">
        <v>2235</v>
      </c>
      <c r="I17" s="388" t="s">
        <v>2236</v>
      </c>
    </row>
    <row r="18" spans="1:11" customFormat="1" ht="14">
      <c r="A18" s="385" t="s">
        <v>2238</v>
      </c>
      <c r="B18" s="386">
        <v>811</v>
      </c>
      <c r="C18" s="386"/>
      <c r="D18" s="386" t="s">
        <v>2179</v>
      </c>
      <c r="E18" s="386" t="s">
        <v>2233</v>
      </c>
      <c r="F18" s="33">
        <v>60</v>
      </c>
      <c r="G18" s="387" t="s">
        <v>2234</v>
      </c>
      <c r="H18" s="375" t="s">
        <v>2235</v>
      </c>
      <c r="I18" s="388" t="s">
        <v>2236</v>
      </c>
    </row>
    <row r="19" spans="1:11" customFormat="1" ht="14">
      <c r="A19" s="389" t="s">
        <v>2238</v>
      </c>
      <c r="B19" s="390">
        <v>831</v>
      </c>
      <c r="C19" s="390"/>
      <c r="D19" s="390" t="s">
        <v>2179</v>
      </c>
      <c r="E19" s="390" t="s">
        <v>2233</v>
      </c>
      <c r="F19" s="168">
        <v>60</v>
      </c>
      <c r="G19" s="391" t="s">
        <v>2234</v>
      </c>
      <c r="H19" s="392" t="s">
        <v>2235</v>
      </c>
      <c r="I19" s="393" t="s">
        <v>2236</v>
      </c>
    </row>
    <row r="20" spans="1:11" customFormat="1" ht="14">
      <c r="A20" s="389" t="s">
        <v>2238</v>
      </c>
      <c r="B20" s="394">
        <v>822</v>
      </c>
      <c r="C20" s="390"/>
      <c r="D20" s="390" t="s">
        <v>2179</v>
      </c>
      <c r="E20" s="390" t="s">
        <v>2233</v>
      </c>
      <c r="F20" s="168">
        <v>60</v>
      </c>
      <c r="G20" s="391" t="s">
        <v>2234</v>
      </c>
      <c r="H20" s="392" t="s">
        <v>2235</v>
      </c>
      <c r="I20" s="393" t="s">
        <v>2236</v>
      </c>
    </row>
    <row r="21" spans="1:11" customFormat="1" ht="14">
      <c r="A21" s="389" t="s">
        <v>2238</v>
      </c>
      <c r="B21" s="394">
        <v>832</v>
      </c>
      <c r="C21" s="390"/>
      <c r="D21" s="390" t="s">
        <v>2179</v>
      </c>
      <c r="E21" s="390" t="s">
        <v>2233</v>
      </c>
      <c r="F21" s="168">
        <v>60</v>
      </c>
      <c r="G21" s="391" t="s">
        <v>2234</v>
      </c>
      <c r="H21" s="392" t="s">
        <v>2235</v>
      </c>
      <c r="I21" s="393" t="s">
        <v>2236</v>
      </c>
    </row>
    <row r="22" spans="1:11" customFormat="1" ht="14">
      <c r="A22" s="389" t="s">
        <v>2232</v>
      </c>
      <c r="B22" s="394">
        <v>125</v>
      </c>
      <c r="C22" s="390"/>
      <c r="D22" s="390" t="s">
        <v>2179</v>
      </c>
      <c r="E22" s="390" t="s">
        <v>2233</v>
      </c>
      <c r="F22" s="168">
        <v>60</v>
      </c>
      <c r="G22" s="391" t="s">
        <v>2234</v>
      </c>
      <c r="H22" s="392" t="s">
        <v>2235</v>
      </c>
      <c r="I22" s="393" t="s">
        <v>2236</v>
      </c>
    </row>
    <row r="23" spans="1:11" customFormat="1" ht="14">
      <c r="A23" s="389" t="s">
        <v>2232</v>
      </c>
      <c r="B23" s="394">
        <v>225</v>
      </c>
      <c r="C23" s="390"/>
      <c r="D23" s="390" t="s">
        <v>2179</v>
      </c>
      <c r="E23" s="390" t="s">
        <v>2233</v>
      </c>
      <c r="F23" s="168">
        <v>60</v>
      </c>
      <c r="G23" s="391" t="s">
        <v>2234</v>
      </c>
      <c r="H23" s="392" t="s">
        <v>2235</v>
      </c>
      <c r="I23" s="393" t="s">
        <v>2236</v>
      </c>
    </row>
    <row r="24" spans="1:11" customFormat="1" ht="14">
      <c r="A24" s="389" t="s">
        <v>2238</v>
      </c>
      <c r="B24" s="394">
        <v>225</v>
      </c>
      <c r="C24" s="390"/>
      <c r="D24" s="390" t="s">
        <v>2179</v>
      </c>
      <c r="E24" s="390" t="s">
        <v>2233</v>
      </c>
      <c r="F24" s="168">
        <v>60</v>
      </c>
      <c r="G24" s="391" t="s">
        <v>2234</v>
      </c>
      <c r="H24" s="392" t="s">
        <v>2235</v>
      </c>
      <c r="I24" s="393" t="s">
        <v>2236</v>
      </c>
    </row>
    <row r="25" spans="1:11" customFormat="1" ht="14">
      <c r="A25" s="385" t="s">
        <v>2238</v>
      </c>
      <c r="B25" s="395">
        <v>825</v>
      </c>
      <c r="C25" s="386"/>
      <c r="D25" s="386" t="s">
        <v>2179</v>
      </c>
      <c r="E25" s="386" t="s">
        <v>2233</v>
      </c>
      <c r="F25" s="33">
        <v>60</v>
      </c>
      <c r="G25" s="387" t="s">
        <v>2234</v>
      </c>
      <c r="H25" s="375" t="s">
        <v>2239</v>
      </c>
      <c r="I25" s="388" t="s">
        <v>2240</v>
      </c>
    </row>
    <row r="26" spans="1:11" customFormat="1" ht="14">
      <c r="A26" s="396" t="s">
        <v>2241</v>
      </c>
      <c r="B26" s="397">
        <v>521</v>
      </c>
      <c r="C26" s="398"/>
      <c r="D26" s="398" t="s">
        <v>2179</v>
      </c>
      <c r="E26" s="398" t="s">
        <v>2233</v>
      </c>
      <c r="F26" s="399">
        <v>60</v>
      </c>
      <c r="G26" s="400" t="s">
        <v>2234</v>
      </c>
      <c r="H26" s="392" t="s">
        <v>2235</v>
      </c>
      <c r="I26" s="393" t="s">
        <v>2236</v>
      </c>
    </row>
    <row r="27" spans="1:11" customFormat="1" ht="14">
      <c r="A27" s="396" t="s">
        <v>2241</v>
      </c>
      <c r="B27" s="397">
        <v>525</v>
      </c>
      <c r="C27" s="398"/>
      <c r="D27" s="398" t="s">
        <v>2179</v>
      </c>
      <c r="E27" s="398" t="s">
        <v>2233</v>
      </c>
      <c r="F27" s="399">
        <v>60</v>
      </c>
      <c r="G27" s="400" t="s">
        <v>2234</v>
      </c>
      <c r="H27" s="392" t="s">
        <v>2235</v>
      </c>
      <c r="I27" s="393" t="s">
        <v>2236</v>
      </c>
    </row>
    <row r="28" spans="1:11" customFormat="1" ht="14">
      <c r="A28" s="396" t="s">
        <v>2242</v>
      </c>
      <c r="B28" s="397">
        <v>321</v>
      </c>
      <c r="C28" s="398"/>
      <c r="D28" s="398" t="s">
        <v>2179</v>
      </c>
      <c r="E28" s="398" t="s">
        <v>2233</v>
      </c>
      <c r="F28" s="399">
        <v>60</v>
      </c>
      <c r="G28" s="400" t="s">
        <v>2234</v>
      </c>
      <c r="H28" s="401" t="s">
        <v>2235</v>
      </c>
      <c r="I28" s="402" t="s">
        <v>2236</v>
      </c>
    </row>
    <row r="29" spans="1:11">
      <c r="A29" s="396" t="s">
        <v>2242</v>
      </c>
      <c r="B29" s="397">
        <v>322</v>
      </c>
      <c r="C29" s="398"/>
      <c r="D29" s="398" t="s">
        <v>2179</v>
      </c>
      <c r="E29" s="398" t="s">
        <v>2233</v>
      </c>
      <c r="F29" s="399">
        <v>60</v>
      </c>
      <c r="G29" s="400" t="s">
        <v>2234</v>
      </c>
      <c r="H29" s="401" t="s">
        <v>2235</v>
      </c>
      <c r="I29" s="402" t="s">
        <v>2236</v>
      </c>
    </row>
    <row r="30" spans="1:11">
      <c r="A30" s="396" t="s">
        <v>2238</v>
      </c>
      <c r="B30" s="397">
        <v>822</v>
      </c>
      <c r="C30" s="398"/>
      <c r="D30" s="398" t="s">
        <v>2179</v>
      </c>
      <c r="E30" s="398" t="s">
        <v>2233</v>
      </c>
      <c r="F30" s="399">
        <v>60</v>
      </c>
      <c r="G30" s="400" t="s">
        <v>2234</v>
      </c>
      <c r="H30" s="401" t="s">
        <v>2235</v>
      </c>
      <c r="I30" s="402" t="s">
        <v>2236</v>
      </c>
      <c r="K30" s="299"/>
    </row>
    <row r="31" spans="1:11" ht="13" thickBot="1">
      <c r="A31" s="403" t="s">
        <v>2238</v>
      </c>
      <c r="B31" s="404">
        <v>821</v>
      </c>
      <c r="C31" s="405"/>
      <c r="D31" s="405" t="s">
        <v>2179</v>
      </c>
      <c r="E31" s="405" t="s">
        <v>2233</v>
      </c>
      <c r="F31" s="406">
        <v>60</v>
      </c>
      <c r="G31" s="407" t="s">
        <v>2234</v>
      </c>
      <c r="H31" s="408" t="s">
        <v>2235</v>
      </c>
      <c r="I31" s="409" t="s">
        <v>2236</v>
      </c>
    </row>
  </sheetData>
  <mergeCells count="2">
    <mergeCell ref="H1:I1"/>
    <mergeCell ref="A1:B1"/>
  </mergeCells>
  <pageMargins left="0.7" right="0.7" top="0.75" bottom="0.75" header="0.3" footer="0.3"/>
  <pageSetup orientation="portrait" r:id="rId1"/>
  <headerFooter>
    <oddFooter xml:space="preserve">&amp;LRestricted </oddFooter>
    <evenFooter xml:space="preserve">&amp;LRestricted </evenFooter>
    <firstFooter xml:space="preserve">&amp;LRestricted </first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7030A0"/>
  </sheetPr>
  <dimension ref="A1:BD437"/>
  <sheetViews>
    <sheetView zoomScale="115" zoomScaleNormal="115" workbookViewId="0">
      <pane xSplit="8" ySplit="3" topLeftCell="I311" activePane="bottomRight" state="frozen"/>
      <selection pane="topRight" activeCell="I1" sqref="I1"/>
      <selection pane="bottomLeft" activeCell="A4" sqref="A4"/>
      <selection pane="bottomRight" activeCell="J318" sqref="J318"/>
    </sheetView>
  </sheetViews>
  <sheetFormatPr defaultColWidth="8.75" defaultRowHeight="12.5"/>
  <cols>
    <col min="1" max="1" width="8.75" style="49" customWidth="1"/>
    <col min="2" max="2" width="7.58203125" style="49" customWidth="1"/>
    <col min="3" max="3" width="9.75" style="49" customWidth="1"/>
    <col min="4" max="4" width="6.58203125" style="49" customWidth="1"/>
    <col min="5" max="5" width="6.58203125" style="50" bestFit="1" customWidth="1"/>
    <col min="6" max="6" width="10.25" style="50" hidden="1" customWidth="1"/>
    <col min="7" max="7" width="9.25" style="49" hidden="1" customWidth="1"/>
    <col min="8" max="8" width="17.75" style="49" hidden="1" customWidth="1"/>
    <col min="9" max="9" width="12" style="88" bestFit="1" customWidth="1"/>
    <col min="10" max="12" width="14.5" style="88" customWidth="1"/>
    <col min="13" max="13" width="15.75" style="88" bestFit="1" customWidth="1"/>
    <col min="14" max="14" width="23.83203125" style="49" customWidth="1"/>
    <col min="15" max="15" width="14" style="49" customWidth="1"/>
    <col min="16" max="16" width="10.25" style="49" customWidth="1"/>
    <col min="17" max="17" width="14" style="49" customWidth="1"/>
    <col min="18" max="18" width="12.33203125" style="49" customWidth="1"/>
    <col min="19" max="19" width="15.58203125" style="49" customWidth="1"/>
    <col min="20" max="20" width="18.5" style="49" customWidth="1"/>
    <col min="21" max="21" width="14.5" style="50" customWidth="1"/>
    <col min="22" max="22" width="14.58203125" style="50" customWidth="1"/>
    <col min="23" max="23" width="17" style="50" bestFit="1" customWidth="1"/>
    <col min="24" max="24" width="17.33203125" style="50" bestFit="1" customWidth="1"/>
    <col min="25" max="25" width="15.75" style="50" customWidth="1"/>
    <col min="26" max="26" width="18.5" style="50" customWidth="1"/>
    <col min="27" max="27" width="13" style="50" bestFit="1" customWidth="1"/>
    <col min="28" max="28" width="15.75" style="50" bestFit="1" customWidth="1"/>
    <col min="29" max="29" width="14" style="50" bestFit="1" customWidth="1"/>
    <col min="30" max="30" width="15.75" style="50" bestFit="1" customWidth="1"/>
    <col min="31" max="31" width="13.25" style="50" bestFit="1" customWidth="1"/>
    <col min="32" max="32" width="18.5" style="50" bestFit="1" customWidth="1"/>
    <col min="33" max="38" width="15.33203125" style="50" customWidth="1"/>
    <col min="39" max="39" width="14" style="50" bestFit="1" customWidth="1"/>
    <col min="40" max="40" width="17.58203125" style="50" customWidth="1"/>
    <col min="41" max="41" width="14" style="50" bestFit="1" customWidth="1"/>
    <col min="42" max="42" width="16.25" style="50" customWidth="1"/>
    <col min="43" max="43" width="13" style="50" customWidth="1"/>
    <col min="44" max="44" width="18.5" style="50" bestFit="1" customWidth="1"/>
    <col min="45" max="45" width="14" style="50" bestFit="1" customWidth="1"/>
    <col min="46" max="46" width="12.33203125" style="50" bestFit="1" customWidth="1"/>
    <col min="47" max="47" width="14" style="50" bestFit="1" customWidth="1"/>
    <col min="48" max="48" width="16.83203125" style="50" customWidth="1"/>
    <col min="49" max="49" width="15.58203125" style="50" bestFit="1" customWidth="1"/>
    <col min="50" max="50" width="18.5" style="50" bestFit="1" customWidth="1"/>
    <col min="51" max="51" width="8.25" style="49" bestFit="1" customWidth="1"/>
    <col min="52" max="52" width="16.25" style="49" bestFit="1" customWidth="1"/>
    <col min="53" max="53" width="11.75" style="49" bestFit="1" customWidth="1"/>
    <col min="54" max="54" width="13" style="49" bestFit="1" customWidth="1"/>
    <col min="55" max="55" width="12.58203125" style="49" bestFit="1" customWidth="1"/>
    <col min="56" max="56" width="18.25" style="49" bestFit="1" customWidth="1"/>
    <col min="57" max="16384" width="8.75" style="49"/>
  </cols>
  <sheetData>
    <row r="1" spans="1:56" ht="15" customHeight="1" thickBot="1">
      <c r="A1" s="531"/>
      <c r="B1" s="531"/>
      <c r="C1" s="531"/>
      <c r="D1" s="531"/>
      <c r="E1" s="531"/>
      <c r="F1" s="531"/>
      <c r="G1" s="531"/>
      <c r="H1" s="531"/>
      <c r="I1" s="544" t="s">
        <v>2243</v>
      </c>
      <c r="J1" s="544"/>
      <c r="K1" s="544"/>
      <c r="L1" s="544"/>
      <c r="M1" s="544"/>
      <c r="N1" s="545"/>
      <c r="O1" s="532" t="s">
        <v>2244</v>
      </c>
      <c r="P1" s="533"/>
      <c r="Q1" s="533"/>
      <c r="R1" s="533"/>
      <c r="S1" s="533"/>
      <c r="T1" s="534"/>
      <c r="U1" s="535" t="s">
        <v>2245</v>
      </c>
      <c r="V1" s="536"/>
      <c r="W1" s="536"/>
      <c r="X1" s="536"/>
      <c r="Y1" s="536"/>
      <c r="Z1" s="537"/>
      <c r="AA1" s="538" t="s">
        <v>2246</v>
      </c>
      <c r="AB1" s="539"/>
      <c r="AC1" s="539"/>
      <c r="AD1" s="539"/>
      <c r="AE1" s="539"/>
      <c r="AF1" s="540"/>
      <c r="AG1" s="541" t="s">
        <v>2247</v>
      </c>
      <c r="AH1" s="542"/>
      <c r="AI1" s="542"/>
      <c r="AJ1" s="542"/>
      <c r="AK1" s="542"/>
      <c r="AL1" s="543"/>
      <c r="AM1" s="527" t="s">
        <v>2248</v>
      </c>
      <c r="AN1" s="528"/>
      <c r="AO1" s="528"/>
      <c r="AP1" s="528"/>
      <c r="AQ1" s="528"/>
      <c r="AR1" s="528"/>
      <c r="AS1" s="529" t="s">
        <v>2249</v>
      </c>
      <c r="AT1" s="529"/>
      <c r="AU1" s="529"/>
      <c r="AV1" s="529"/>
      <c r="AW1" s="529"/>
      <c r="AX1" s="530"/>
      <c r="AY1" s="524" t="s">
        <v>2250</v>
      </c>
      <c r="AZ1" s="525"/>
      <c r="BA1" s="525"/>
      <c r="BB1" s="525"/>
      <c r="BC1" s="525"/>
      <c r="BD1" s="526"/>
    </row>
    <row r="2" spans="1:56" s="50" customFormat="1" ht="13" thickBot="1">
      <c r="A2" s="531"/>
      <c r="B2" s="531"/>
      <c r="C2" s="531"/>
      <c r="D2" s="531"/>
      <c r="E2" s="531"/>
      <c r="F2" s="531"/>
      <c r="G2" s="531"/>
      <c r="H2" s="531"/>
      <c r="I2" s="546" t="s">
        <v>2251</v>
      </c>
      <c r="J2" s="547"/>
      <c r="K2" s="548" t="s">
        <v>2252</v>
      </c>
      <c r="L2" s="547"/>
      <c r="M2" s="102" t="s">
        <v>2251</v>
      </c>
      <c r="N2" s="47" t="s">
        <v>2252</v>
      </c>
      <c r="O2" s="522" t="s">
        <v>2251</v>
      </c>
      <c r="P2" s="523"/>
      <c r="Q2" s="522" t="s">
        <v>2252</v>
      </c>
      <c r="R2" s="523"/>
      <c r="S2" s="26" t="s">
        <v>2251</v>
      </c>
      <c r="T2" s="26" t="s">
        <v>2252</v>
      </c>
      <c r="U2" s="522" t="s">
        <v>2251</v>
      </c>
      <c r="V2" s="523"/>
      <c r="W2" s="522" t="s">
        <v>2252</v>
      </c>
      <c r="X2" s="523"/>
      <c r="Y2" s="26" t="s">
        <v>2251</v>
      </c>
      <c r="Z2" s="26" t="s">
        <v>2252</v>
      </c>
      <c r="AA2" s="522" t="s">
        <v>2251</v>
      </c>
      <c r="AB2" s="523"/>
      <c r="AC2" s="522" t="s">
        <v>2252</v>
      </c>
      <c r="AD2" s="523"/>
      <c r="AE2" s="26" t="s">
        <v>2251</v>
      </c>
      <c r="AF2" s="26" t="s">
        <v>2252</v>
      </c>
      <c r="AG2" s="522" t="s">
        <v>2251</v>
      </c>
      <c r="AH2" s="523"/>
      <c r="AI2" s="522" t="s">
        <v>2252</v>
      </c>
      <c r="AJ2" s="523"/>
      <c r="AK2" s="26" t="s">
        <v>2251</v>
      </c>
      <c r="AL2" s="26" t="s">
        <v>2252</v>
      </c>
      <c r="AM2" s="522" t="s">
        <v>2251</v>
      </c>
      <c r="AN2" s="523"/>
      <c r="AO2" s="522" t="s">
        <v>2252</v>
      </c>
      <c r="AP2" s="523"/>
      <c r="AQ2" s="26" t="s">
        <v>2251</v>
      </c>
      <c r="AR2" s="26" t="s">
        <v>2252</v>
      </c>
      <c r="AS2" s="522" t="s">
        <v>2251</v>
      </c>
      <c r="AT2" s="523"/>
      <c r="AU2" s="522" t="s">
        <v>2252</v>
      </c>
      <c r="AV2" s="523"/>
      <c r="AW2" s="26" t="s">
        <v>2251</v>
      </c>
      <c r="AX2" s="26" t="s">
        <v>2252</v>
      </c>
      <c r="AY2" s="522" t="s">
        <v>2251</v>
      </c>
      <c r="AZ2" s="523"/>
      <c r="BA2" s="522" t="s">
        <v>2252</v>
      </c>
      <c r="BB2" s="523"/>
      <c r="BC2" s="26" t="s">
        <v>2251</v>
      </c>
      <c r="BD2" s="212" t="s">
        <v>2252</v>
      </c>
    </row>
    <row r="3" spans="1:56" s="50" customFormat="1" ht="53" thickBot="1">
      <c r="A3" s="96" t="s">
        <v>2253</v>
      </c>
      <c r="B3" s="97" t="s">
        <v>2254</v>
      </c>
      <c r="C3" s="97" t="s">
        <v>2255</v>
      </c>
      <c r="D3" s="98" t="s">
        <v>2256</v>
      </c>
      <c r="E3" s="98" t="s">
        <v>2257</v>
      </c>
      <c r="F3" s="99" t="s">
        <v>2258</v>
      </c>
      <c r="G3" s="100" t="s">
        <v>2259</v>
      </c>
      <c r="H3" s="101" t="s">
        <v>2260</v>
      </c>
      <c r="I3" s="106" t="s">
        <v>2261</v>
      </c>
      <c r="J3" s="107" t="s">
        <v>2262</v>
      </c>
      <c r="K3" s="107" t="s">
        <v>2263</v>
      </c>
      <c r="L3" s="107" t="s">
        <v>2264</v>
      </c>
      <c r="M3" s="107" t="s">
        <v>2265</v>
      </c>
      <c r="N3" s="48" t="s">
        <v>2266</v>
      </c>
      <c r="O3" s="15" t="s">
        <v>2267</v>
      </c>
      <c r="P3" s="16" t="s">
        <v>2268</v>
      </c>
      <c r="Q3" s="16" t="s">
        <v>2269</v>
      </c>
      <c r="R3" s="16" t="s">
        <v>2268</v>
      </c>
      <c r="S3" s="16" t="s">
        <v>2270</v>
      </c>
      <c r="T3" s="27" t="s">
        <v>2271</v>
      </c>
      <c r="U3" s="13" t="s">
        <v>2272</v>
      </c>
      <c r="V3" s="11" t="s">
        <v>2273</v>
      </c>
      <c r="W3" s="11" t="s">
        <v>2274</v>
      </c>
      <c r="X3" s="11" t="s">
        <v>2273</v>
      </c>
      <c r="Y3" s="11" t="s">
        <v>2275</v>
      </c>
      <c r="Z3" s="28" t="s">
        <v>2276</v>
      </c>
      <c r="AA3" s="14" t="s">
        <v>2277</v>
      </c>
      <c r="AB3" s="12" t="s">
        <v>2278</v>
      </c>
      <c r="AC3" s="12" t="s">
        <v>2279</v>
      </c>
      <c r="AD3" s="12" t="s">
        <v>2278</v>
      </c>
      <c r="AE3" s="12" t="s">
        <v>2280</v>
      </c>
      <c r="AF3" s="29" t="s">
        <v>2281</v>
      </c>
      <c r="AG3" s="6" t="s">
        <v>2282</v>
      </c>
      <c r="AH3" s="7" t="s">
        <v>2283</v>
      </c>
      <c r="AI3" s="7" t="s">
        <v>2284</v>
      </c>
      <c r="AJ3" s="7" t="s">
        <v>2285</v>
      </c>
      <c r="AK3" s="7" t="s">
        <v>2286</v>
      </c>
      <c r="AL3" s="30" t="s">
        <v>2287</v>
      </c>
      <c r="AM3" s="15" t="s">
        <v>2288</v>
      </c>
      <c r="AN3" s="16" t="s">
        <v>2289</v>
      </c>
      <c r="AO3" s="16" t="s">
        <v>2290</v>
      </c>
      <c r="AP3" s="16" t="s">
        <v>2291</v>
      </c>
      <c r="AQ3" s="16" t="s">
        <v>2292</v>
      </c>
      <c r="AR3" s="27" t="s">
        <v>2293</v>
      </c>
      <c r="AS3" s="8" t="s">
        <v>2294</v>
      </c>
      <c r="AT3" s="9" t="s">
        <v>2295</v>
      </c>
      <c r="AU3" s="9" t="s">
        <v>2296</v>
      </c>
      <c r="AV3" s="9" t="s">
        <v>2297</v>
      </c>
      <c r="AW3" s="9" t="s">
        <v>2298</v>
      </c>
      <c r="AX3" s="10" t="s">
        <v>2299</v>
      </c>
      <c r="AY3" s="213" t="s">
        <v>2300</v>
      </c>
      <c r="AZ3" s="214" t="s">
        <v>2301</v>
      </c>
      <c r="BA3" s="214" t="s">
        <v>2302</v>
      </c>
      <c r="BB3" s="214" t="s">
        <v>2303</v>
      </c>
      <c r="BC3" s="214" t="s">
        <v>2304</v>
      </c>
      <c r="BD3" s="215" t="s">
        <v>2305</v>
      </c>
    </row>
    <row r="4" spans="1:56" ht="14.5" customHeight="1">
      <c r="A4" s="325" t="s">
        <v>2232</v>
      </c>
      <c r="B4" s="326" t="s">
        <v>2306</v>
      </c>
      <c r="C4" s="326" t="s">
        <v>2307</v>
      </c>
      <c r="D4" s="326" t="s">
        <v>2308</v>
      </c>
      <c r="E4" s="327" t="s">
        <v>2308</v>
      </c>
      <c r="F4" s="57" t="s">
        <v>2309</v>
      </c>
      <c r="G4" s="95">
        <v>0.1</v>
      </c>
      <c r="H4" s="95">
        <v>0.1</v>
      </c>
      <c r="I4" s="103" t="s">
        <v>2310</v>
      </c>
      <c r="J4" s="103" t="s">
        <v>2311</v>
      </c>
      <c r="K4" s="103" t="s">
        <v>2310</v>
      </c>
      <c r="L4" s="103" t="s">
        <v>2311</v>
      </c>
      <c r="M4" s="104" t="s">
        <v>2312</v>
      </c>
      <c r="N4" s="18" t="s">
        <v>2312</v>
      </c>
      <c r="O4" s="55" t="s">
        <v>239</v>
      </c>
      <c r="P4" s="56" t="s">
        <v>239</v>
      </c>
      <c r="Q4" s="56" t="s">
        <v>239</v>
      </c>
      <c r="R4" s="56" t="s">
        <v>239</v>
      </c>
      <c r="S4" s="56" t="s">
        <v>239</v>
      </c>
      <c r="T4" s="60" t="s">
        <v>239</v>
      </c>
      <c r="U4" s="61" t="s">
        <v>2313</v>
      </c>
      <c r="V4" s="62" t="s">
        <v>2314</v>
      </c>
      <c r="W4" s="62" t="s">
        <v>2313</v>
      </c>
      <c r="X4" s="78" t="s">
        <v>2314</v>
      </c>
      <c r="Y4" s="56" t="s">
        <v>2312</v>
      </c>
      <c r="Z4" s="79" t="s">
        <v>2312</v>
      </c>
      <c r="AA4" s="328" t="s">
        <v>239</v>
      </c>
      <c r="AB4" s="328" t="s">
        <v>239</v>
      </c>
      <c r="AC4" s="328" t="s">
        <v>239</v>
      </c>
      <c r="AD4" s="328" t="s">
        <v>239</v>
      </c>
      <c r="AE4" s="328" t="s">
        <v>239</v>
      </c>
      <c r="AF4" s="329" t="s">
        <v>239</v>
      </c>
      <c r="AG4" s="330" t="s">
        <v>239</v>
      </c>
      <c r="AH4" s="328" t="s">
        <v>239</v>
      </c>
      <c r="AI4" s="328" t="s">
        <v>239</v>
      </c>
      <c r="AJ4" s="328" t="s">
        <v>239</v>
      </c>
      <c r="AK4" s="328" t="s">
        <v>239</v>
      </c>
      <c r="AL4" s="328" t="s">
        <v>239</v>
      </c>
      <c r="AM4" s="55" t="s">
        <v>239</v>
      </c>
      <c r="AN4" s="56" t="s">
        <v>2315</v>
      </c>
      <c r="AO4" s="56" t="s">
        <v>239</v>
      </c>
      <c r="AP4" s="56" t="s">
        <v>2315</v>
      </c>
      <c r="AQ4" s="57" t="s">
        <v>2312</v>
      </c>
      <c r="AR4" s="58" t="s">
        <v>2312</v>
      </c>
      <c r="AS4" s="55" t="s">
        <v>2310</v>
      </c>
      <c r="AT4" s="56" t="s">
        <v>2311</v>
      </c>
      <c r="AU4" s="56" t="s">
        <v>239</v>
      </c>
      <c r="AV4" s="56" t="s">
        <v>2316</v>
      </c>
      <c r="AW4" s="57" t="s">
        <v>2312</v>
      </c>
      <c r="AX4" s="58" t="s">
        <v>2312</v>
      </c>
      <c r="AY4" s="55" t="s">
        <v>239</v>
      </c>
      <c r="AZ4" s="56" t="s">
        <v>2315</v>
      </c>
      <c r="BA4" s="56" t="s">
        <v>2310</v>
      </c>
      <c r="BB4" s="56" t="s">
        <v>2311</v>
      </c>
      <c r="BC4" s="56" t="s">
        <v>2312</v>
      </c>
      <c r="BD4" s="79" t="s">
        <v>2312</v>
      </c>
    </row>
    <row r="5" spans="1:56" ht="14.5" customHeight="1">
      <c r="A5" s="331" t="s">
        <v>2232</v>
      </c>
      <c r="B5" s="332" t="s">
        <v>2317</v>
      </c>
      <c r="C5" s="332" t="s">
        <v>2307</v>
      </c>
      <c r="D5" s="332" t="s">
        <v>2308</v>
      </c>
      <c r="E5" s="328" t="s">
        <v>2308</v>
      </c>
      <c r="F5" s="333" t="s">
        <v>2309</v>
      </c>
      <c r="G5" s="20">
        <v>0.1</v>
      </c>
      <c r="H5" s="20">
        <v>0.1</v>
      </c>
      <c r="I5" s="103" t="s">
        <v>2310</v>
      </c>
      <c r="J5" s="103" t="s">
        <v>2311</v>
      </c>
      <c r="K5" s="103" t="s">
        <v>2310</v>
      </c>
      <c r="L5" s="103" t="s">
        <v>2311</v>
      </c>
      <c r="M5" s="104" t="s">
        <v>2312</v>
      </c>
      <c r="N5" s="18" t="s">
        <v>2312</v>
      </c>
      <c r="O5" s="59" t="s">
        <v>239</v>
      </c>
      <c r="P5" s="17" t="s">
        <v>239</v>
      </c>
      <c r="Q5" s="17" t="s">
        <v>239</v>
      </c>
      <c r="R5" s="17" t="s">
        <v>239</v>
      </c>
      <c r="S5" s="17" t="s">
        <v>239</v>
      </c>
      <c r="T5" s="18" t="s">
        <v>239</v>
      </c>
      <c r="U5" s="64" t="s">
        <v>2313</v>
      </c>
      <c r="V5" s="65" t="s">
        <v>2314</v>
      </c>
      <c r="W5" s="65" t="s">
        <v>2313</v>
      </c>
      <c r="X5" s="63" t="s">
        <v>2314</v>
      </c>
      <c r="Y5" s="57" t="s">
        <v>2312</v>
      </c>
      <c r="Z5" s="58" t="s">
        <v>2312</v>
      </c>
      <c r="AA5" s="328" t="s">
        <v>239</v>
      </c>
      <c r="AB5" s="328" t="s">
        <v>239</v>
      </c>
      <c r="AC5" s="328" t="s">
        <v>239</v>
      </c>
      <c r="AD5" s="328" t="s">
        <v>239</v>
      </c>
      <c r="AE5" s="328" t="s">
        <v>239</v>
      </c>
      <c r="AF5" s="334" t="s">
        <v>239</v>
      </c>
      <c r="AG5" s="330" t="s">
        <v>239</v>
      </c>
      <c r="AH5" s="328" t="s">
        <v>239</v>
      </c>
      <c r="AI5" s="328" t="s">
        <v>239</v>
      </c>
      <c r="AJ5" s="328" t="s">
        <v>239</v>
      </c>
      <c r="AK5" s="328" t="s">
        <v>239</v>
      </c>
      <c r="AL5" s="328" t="s">
        <v>239</v>
      </c>
      <c r="AM5" s="59" t="s">
        <v>239</v>
      </c>
      <c r="AN5" s="17" t="s">
        <v>2315</v>
      </c>
      <c r="AO5" s="17" t="s">
        <v>239</v>
      </c>
      <c r="AP5" s="17" t="s">
        <v>2315</v>
      </c>
      <c r="AQ5" s="17" t="s">
        <v>2312</v>
      </c>
      <c r="AR5" s="18" t="s">
        <v>2312</v>
      </c>
      <c r="AS5" s="59" t="s">
        <v>2310</v>
      </c>
      <c r="AT5" s="17" t="s">
        <v>2311</v>
      </c>
      <c r="AU5" s="17" t="s">
        <v>239</v>
      </c>
      <c r="AV5" s="17" t="s">
        <v>2316</v>
      </c>
      <c r="AW5" s="17" t="s">
        <v>2312</v>
      </c>
      <c r="AX5" s="18" t="s">
        <v>2312</v>
      </c>
      <c r="AY5" s="59" t="s">
        <v>239</v>
      </c>
      <c r="AZ5" s="17" t="s">
        <v>2315</v>
      </c>
      <c r="BA5" s="17" t="s">
        <v>2310</v>
      </c>
      <c r="BB5" s="17" t="s">
        <v>2311</v>
      </c>
      <c r="BC5" s="17" t="s">
        <v>2312</v>
      </c>
      <c r="BD5" s="18" t="s">
        <v>2312</v>
      </c>
    </row>
    <row r="6" spans="1:56" ht="14.5" customHeight="1">
      <c r="A6" s="331" t="s">
        <v>2232</v>
      </c>
      <c r="B6" s="332" t="s">
        <v>2306</v>
      </c>
      <c r="C6" s="332" t="s">
        <v>2318</v>
      </c>
      <c r="D6" s="332" t="s">
        <v>2308</v>
      </c>
      <c r="E6" s="328" t="s">
        <v>2308</v>
      </c>
      <c r="F6" s="333" t="s">
        <v>2309</v>
      </c>
      <c r="G6" s="20">
        <v>0.2</v>
      </c>
      <c r="H6" s="20">
        <v>0.2</v>
      </c>
      <c r="I6" s="103" t="s">
        <v>2319</v>
      </c>
      <c r="J6" s="103" t="s">
        <v>2320</v>
      </c>
      <c r="K6" s="103" t="s">
        <v>2319</v>
      </c>
      <c r="L6" s="103" t="s">
        <v>2320</v>
      </c>
      <c r="M6" s="104" t="s">
        <v>2312</v>
      </c>
      <c r="N6" s="18" t="s">
        <v>2312</v>
      </c>
      <c r="O6" s="59" t="s">
        <v>239</v>
      </c>
      <c r="P6" s="17" t="s">
        <v>239</v>
      </c>
      <c r="Q6" s="17" t="s">
        <v>239</v>
      </c>
      <c r="R6" s="17" t="s">
        <v>239</v>
      </c>
      <c r="S6" s="17" t="s">
        <v>239</v>
      </c>
      <c r="T6" s="18" t="s">
        <v>239</v>
      </c>
      <c r="U6" s="64" t="s">
        <v>2321</v>
      </c>
      <c r="V6" s="65" t="s">
        <v>2322</v>
      </c>
      <c r="W6" s="65" t="s">
        <v>2321</v>
      </c>
      <c r="X6" s="63" t="s">
        <v>2322</v>
      </c>
      <c r="Y6" s="57" t="s">
        <v>2312</v>
      </c>
      <c r="Z6" s="58" t="s">
        <v>2312</v>
      </c>
      <c r="AA6" s="328" t="s">
        <v>239</v>
      </c>
      <c r="AB6" s="328" t="s">
        <v>239</v>
      </c>
      <c r="AC6" s="328" t="s">
        <v>239</v>
      </c>
      <c r="AD6" s="328" t="s">
        <v>239</v>
      </c>
      <c r="AE6" s="328" t="s">
        <v>239</v>
      </c>
      <c r="AF6" s="334" t="s">
        <v>239</v>
      </c>
      <c r="AG6" s="330" t="s">
        <v>239</v>
      </c>
      <c r="AH6" s="328" t="s">
        <v>239</v>
      </c>
      <c r="AI6" s="328" t="s">
        <v>239</v>
      </c>
      <c r="AJ6" s="328" t="s">
        <v>239</v>
      </c>
      <c r="AK6" s="328" t="s">
        <v>239</v>
      </c>
      <c r="AL6" s="328" t="s">
        <v>239</v>
      </c>
      <c r="AM6" s="59" t="s">
        <v>239</v>
      </c>
      <c r="AN6" s="17" t="s">
        <v>2323</v>
      </c>
      <c r="AO6" s="17" t="s">
        <v>239</v>
      </c>
      <c r="AP6" s="17" t="s">
        <v>2323</v>
      </c>
      <c r="AQ6" s="17" t="s">
        <v>2312</v>
      </c>
      <c r="AR6" s="18" t="s">
        <v>2312</v>
      </c>
      <c r="AS6" s="59" t="s">
        <v>2319</v>
      </c>
      <c r="AT6" s="17" t="s">
        <v>2320</v>
      </c>
      <c r="AU6" s="17" t="s">
        <v>239</v>
      </c>
      <c r="AV6" s="17" t="s">
        <v>2323</v>
      </c>
      <c r="AW6" s="17" t="s">
        <v>2312</v>
      </c>
      <c r="AX6" s="18" t="s">
        <v>2312</v>
      </c>
      <c r="AY6" s="59" t="s">
        <v>239</v>
      </c>
      <c r="AZ6" s="17" t="s">
        <v>2323</v>
      </c>
      <c r="BA6" s="17" t="s">
        <v>2319</v>
      </c>
      <c r="BB6" s="17" t="s">
        <v>2320</v>
      </c>
      <c r="BC6" s="17" t="s">
        <v>2312</v>
      </c>
      <c r="BD6" s="18" t="s">
        <v>2312</v>
      </c>
    </row>
    <row r="7" spans="1:56" ht="14.5" customHeight="1">
      <c r="A7" s="331" t="s">
        <v>2232</v>
      </c>
      <c r="B7" s="332" t="s">
        <v>2317</v>
      </c>
      <c r="C7" s="332" t="s">
        <v>2318</v>
      </c>
      <c r="D7" s="332" t="s">
        <v>2308</v>
      </c>
      <c r="E7" s="328" t="s">
        <v>2308</v>
      </c>
      <c r="F7" s="333" t="s">
        <v>2309</v>
      </c>
      <c r="G7" s="20">
        <v>0.2</v>
      </c>
      <c r="H7" s="20">
        <v>0.2</v>
      </c>
      <c r="I7" s="103" t="s">
        <v>2319</v>
      </c>
      <c r="J7" s="103" t="s">
        <v>2320</v>
      </c>
      <c r="K7" s="103" t="s">
        <v>2319</v>
      </c>
      <c r="L7" s="103" t="s">
        <v>2320</v>
      </c>
      <c r="M7" s="104" t="s">
        <v>2312</v>
      </c>
      <c r="N7" s="18" t="s">
        <v>2312</v>
      </c>
      <c r="O7" s="59" t="s">
        <v>239</v>
      </c>
      <c r="P7" s="17" t="s">
        <v>239</v>
      </c>
      <c r="Q7" s="17" t="s">
        <v>239</v>
      </c>
      <c r="R7" s="17" t="s">
        <v>239</v>
      </c>
      <c r="S7" s="17" t="s">
        <v>239</v>
      </c>
      <c r="T7" s="18" t="s">
        <v>239</v>
      </c>
      <c r="U7" s="64" t="s">
        <v>2321</v>
      </c>
      <c r="V7" s="65" t="s">
        <v>2322</v>
      </c>
      <c r="W7" s="65" t="s">
        <v>2321</v>
      </c>
      <c r="X7" s="63" t="s">
        <v>2322</v>
      </c>
      <c r="Y7" s="57" t="s">
        <v>2312</v>
      </c>
      <c r="Z7" s="58" t="s">
        <v>2312</v>
      </c>
      <c r="AA7" s="328" t="s">
        <v>239</v>
      </c>
      <c r="AB7" s="328" t="s">
        <v>239</v>
      </c>
      <c r="AC7" s="328" t="s">
        <v>239</v>
      </c>
      <c r="AD7" s="328" t="s">
        <v>239</v>
      </c>
      <c r="AE7" s="328" t="s">
        <v>239</v>
      </c>
      <c r="AF7" s="334" t="s">
        <v>239</v>
      </c>
      <c r="AG7" s="330" t="s">
        <v>239</v>
      </c>
      <c r="AH7" s="328" t="s">
        <v>239</v>
      </c>
      <c r="AI7" s="328" t="s">
        <v>239</v>
      </c>
      <c r="AJ7" s="328" t="s">
        <v>239</v>
      </c>
      <c r="AK7" s="328" t="s">
        <v>239</v>
      </c>
      <c r="AL7" s="328" t="s">
        <v>239</v>
      </c>
      <c r="AM7" s="59" t="s">
        <v>239</v>
      </c>
      <c r="AN7" s="17" t="s">
        <v>2323</v>
      </c>
      <c r="AO7" s="17" t="s">
        <v>239</v>
      </c>
      <c r="AP7" s="17" t="s">
        <v>2323</v>
      </c>
      <c r="AQ7" s="17" t="s">
        <v>2312</v>
      </c>
      <c r="AR7" s="18" t="s">
        <v>2312</v>
      </c>
      <c r="AS7" s="59" t="s">
        <v>2319</v>
      </c>
      <c r="AT7" s="17" t="s">
        <v>2320</v>
      </c>
      <c r="AU7" s="17" t="s">
        <v>239</v>
      </c>
      <c r="AV7" s="17" t="s">
        <v>2323</v>
      </c>
      <c r="AW7" s="17" t="s">
        <v>2312</v>
      </c>
      <c r="AX7" s="18" t="s">
        <v>2312</v>
      </c>
      <c r="AY7" s="59" t="s">
        <v>239</v>
      </c>
      <c r="AZ7" s="17" t="s">
        <v>2323</v>
      </c>
      <c r="BA7" s="17" t="s">
        <v>2319</v>
      </c>
      <c r="BB7" s="17" t="s">
        <v>2320</v>
      </c>
      <c r="BC7" s="17" t="s">
        <v>2312</v>
      </c>
      <c r="BD7" s="18" t="s">
        <v>2312</v>
      </c>
    </row>
    <row r="8" spans="1:56" ht="14.5" customHeight="1">
      <c r="A8" s="331" t="s">
        <v>2232</v>
      </c>
      <c r="B8" s="332" t="s">
        <v>2306</v>
      </c>
      <c r="C8" s="332" t="s">
        <v>2324</v>
      </c>
      <c r="D8" s="332" t="s">
        <v>2308</v>
      </c>
      <c r="E8" s="328" t="s">
        <v>2308</v>
      </c>
      <c r="F8" s="333" t="s">
        <v>2309</v>
      </c>
      <c r="G8" s="20">
        <v>0.3</v>
      </c>
      <c r="H8" s="20">
        <v>0.3</v>
      </c>
      <c r="I8" s="103" t="s">
        <v>2325</v>
      </c>
      <c r="J8" s="103" t="s">
        <v>2326</v>
      </c>
      <c r="K8" s="103" t="s">
        <v>2325</v>
      </c>
      <c r="L8" s="103" t="s">
        <v>2326</v>
      </c>
      <c r="M8" s="104" t="s">
        <v>2312</v>
      </c>
      <c r="N8" s="18" t="s">
        <v>2312</v>
      </c>
      <c r="O8" s="59" t="s">
        <v>239</v>
      </c>
      <c r="P8" s="17" t="s">
        <v>239</v>
      </c>
      <c r="Q8" s="17" t="s">
        <v>239</v>
      </c>
      <c r="R8" s="17" t="s">
        <v>239</v>
      </c>
      <c r="S8" s="17" t="s">
        <v>239</v>
      </c>
      <c r="T8" s="18" t="s">
        <v>239</v>
      </c>
      <c r="U8" s="64" t="s">
        <v>2327</v>
      </c>
      <c r="V8" s="65" t="s">
        <v>2328</v>
      </c>
      <c r="W8" s="65" t="s">
        <v>2327</v>
      </c>
      <c r="X8" s="63" t="s">
        <v>2328</v>
      </c>
      <c r="Y8" s="57" t="s">
        <v>2312</v>
      </c>
      <c r="Z8" s="58" t="s">
        <v>2312</v>
      </c>
      <c r="AA8" s="328" t="s">
        <v>239</v>
      </c>
      <c r="AB8" s="328" t="s">
        <v>239</v>
      </c>
      <c r="AC8" s="328" t="s">
        <v>239</v>
      </c>
      <c r="AD8" s="328" t="s">
        <v>239</v>
      </c>
      <c r="AE8" s="328" t="s">
        <v>239</v>
      </c>
      <c r="AF8" s="334" t="s">
        <v>239</v>
      </c>
      <c r="AG8" s="330" t="s">
        <v>239</v>
      </c>
      <c r="AH8" s="328" t="s">
        <v>239</v>
      </c>
      <c r="AI8" s="328" t="s">
        <v>239</v>
      </c>
      <c r="AJ8" s="328" t="s">
        <v>239</v>
      </c>
      <c r="AK8" s="328" t="s">
        <v>239</v>
      </c>
      <c r="AL8" s="328" t="s">
        <v>239</v>
      </c>
      <c r="AM8" s="59" t="s">
        <v>239</v>
      </c>
      <c r="AN8" s="17" t="s">
        <v>2329</v>
      </c>
      <c r="AO8" s="17" t="s">
        <v>239</v>
      </c>
      <c r="AP8" s="17" t="s">
        <v>2329</v>
      </c>
      <c r="AQ8" s="17" t="s">
        <v>2312</v>
      </c>
      <c r="AR8" s="18" t="s">
        <v>2312</v>
      </c>
      <c r="AS8" s="59" t="s">
        <v>2325</v>
      </c>
      <c r="AT8" s="17" t="s">
        <v>2326</v>
      </c>
      <c r="AU8" s="17" t="s">
        <v>239</v>
      </c>
      <c r="AV8" s="17" t="s">
        <v>2329</v>
      </c>
      <c r="AW8" s="17" t="s">
        <v>2312</v>
      </c>
      <c r="AX8" s="18" t="s">
        <v>2312</v>
      </c>
      <c r="AY8" s="59" t="s">
        <v>239</v>
      </c>
      <c r="AZ8" s="17" t="s">
        <v>2329</v>
      </c>
      <c r="BA8" s="17" t="s">
        <v>2325</v>
      </c>
      <c r="BB8" s="17" t="s">
        <v>2326</v>
      </c>
      <c r="BC8" s="17" t="s">
        <v>2312</v>
      </c>
      <c r="BD8" s="18" t="s">
        <v>2312</v>
      </c>
    </row>
    <row r="9" spans="1:56" ht="14.5" customHeight="1">
      <c r="A9" s="331" t="s">
        <v>2232</v>
      </c>
      <c r="B9" s="332" t="s">
        <v>2317</v>
      </c>
      <c r="C9" s="332" t="s">
        <v>2324</v>
      </c>
      <c r="D9" s="332" t="s">
        <v>2308</v>
      </c>
      <c r="E9" s="328" t="s">
        <v>2308</v>
      </c>
      <c r="F9" s="333" t="s">
        <v>2309</v>
      </c>
      <c r="G9" s="20">
        <v>0.3</v>
      </c>
      <c r="H9" s="20">
        <v>0.3</v>
      </c>
      <c r="I9" s="103" t="s">
        <v>2325</v>
      </c>
      <c r="J9" s="103" t="s">
        <v>2326</v>
      </c>
      <c r="K9" s="103" t="s">
        <v>2325</v>
      </c>
      <c r="L9" s="103" t="s">
        <v>2326</v>
      </c>
      <c r="M9" s="104" t="s">
        <v>2312</v>
      </c>
      <c r="N9" s="18" t="s">
        <v>2312</v>
      </c>
      <c r="O9" s="59" t="s">
        <v>239</v>
      </c>
      <c r="P9" s="17" t="s">
        <v>239</v>
      </c>
      <c r="Q9" s="17" t="s">
        <v>239</v>
      </c>
      <c r="R9" s="17" t="s">
        <v>239</v>
      </c>
      <c r="S9" s="17" t="s">
        <v>239</v>
      </c>
      <c r="T9" s="18" t="s">
        <v>239</v>
      </c>
      <c r="U9" s="64" t="s">
        <v>2327</v>
      </c>
      <c r="V9" s="65" t="s">
        <v>2328</v>
      </c>
      <c r="W9" s="65" t="s">
        <v>2327</v>
      </c>
      <c r="X9" s="63" t="s">
        <v>2328</v>
      </c>
      <c r="Y9" s="57" t="s">
        <v>2312</v>
      </c>
      <c r="Z9" s="58" t="s">
        <v>2312</v>
      </c>
      <c r="AA9" s="328" t="s">
        <v>239</v>
      </c>
      <c r="AB9" s="328" t="s">
        <v>239</v>
      </c>
      <c r="AC9" s="328" t="s">
        <v>239</v>
      </c>
      <c r="AD9" s="328" t="s">
        <v>239</v>
      </c>
      <c r="AE9" s="328" t="s">
        <v>239</v>
      </c>
      <c r="AF9" s="334" t="s">
        <v>239</v>
      </c>
      <c r="AG9" s="330" t="s">
        <v>239</v>
      </c>
      <c r="AH9" s="328" t="s">
        <v>239</v>
      </c>
      <c r="AI9" s="328" t="s">
        <v>239</v>
      </c>
      <c r="AJ9" s="328" t="s">
        <v>239</v>
      </c>
      <c r="AK9" s="328" t="s">
        <v>239</v>
      </c>
      <c r="AL9" s="328" t="s">
        <v>239</v>
      </c>
      <c r="AM9" s="59" t="s">
        <v>239</v>
      </c>
      <c r="AN9" s="17" t="s">
        <v>2329</v>
      </c>
      <c r="AO9" s="17" t="s">
        <v>239</v>
      </c>
      <c r="AP9" s="17" t="s">
        <v>2329</v>
      </c>
      <c r="AQ9" s="17" t="s">
        <v>2312</v>
      </c>
      <c r="AR9" s="18" t="s">
        <v>2312</v>
      </c>
      <c r="AS9" s="59" t="s">
        <v>2325</v>
      </c>
      <c r="AT9" s="17" t="s">
        <v>2326</v>
      </c>
      <c r="AU9" s="17" t="s">
        <v>239</v>
      </c>
      <c r="AV9" s="17" t="s">
        <v>2329</v>
      </c>
      <c r="AW9" s="17" t="s">
        <v>2312</v>
      </c>
      <c r="AX9" s="18" t="s">
        <v>2312</v>
      </c>
      <c r="AY9" s="59" t="s">
        <v>239</v>
      </c>
      <c r="AZ9" s="17" t="s">
        <v>2329</v>
      </c>
      <c r="BA9" s="17" t="s">
        <v>2325</v>
      </c>
      <c r="BB9" s="17" t="s">
        <v>2326</v>
      </c>
      <c r="BC9" s="17" t="s">
        <v>2312</v>
      </c>
      <c r="BD9" s="18" t="s">
        <v>2312</v>
      </c>
    </row>
    <row r="10" spans="1:56" ht="14.5" customHeight="1">
      <c r="A10" s="331" t="s">
        <v>2232</v>
      </c>
      <c r="B10" s="332" t="s">
        <v>2306</v>
      </c>
      <c r="C10" s="332" t="s">
        <v>2330</v>
      </c>
      <c r="D10" s="332" t="s">
        <v>2308</v>
      </c>
      <c r="E10" s="328" t="s">
        <v>2308</v>
      </c>
      <c r="F10" s="333" t="s">
        <v>2309</v>
      </c>
      <c r="G10" s="20">
        <v>0.5</v>
      </c>
      <c r="H10" s="20">
        <v>0.5</v>
      </c>
      <c r="I10" s="103" t="s">
        <v>2331</v>
      </c>
      <c r="J10" s="103" t="s">
        <v>2332</v>
      </c>
      <c r="K10" s="103" t="s">
        <v>2331</v>
      </c>
      <c r="L10" s="103" t="s">
        <v>2332</v>
      </c>
      <c r="M10" s="104" t="s">
        <v>2312</v>
      </c>
      <c r="N10" s="18" t="s">
        <v>2312</v>
      </c>
      <c r="O10" s="59" t="s">
        <v>239</v>
      </c>
      <c r="P10" s="17" t="s">
        <v>239</v>
      </c>
      <c r="Q10" s="17" t="s">
        <v>239</v>
      </c>
      <c r="R10" s="17" t="s">
        <v>239</v>
      </c>
      <c r="S10" s="17" t="s">
        <v>239</v>
      </c>
      <c r="T10" s="18" t="s">
        <v>239</v>
      </c>
      <c r="U10" s="64" t="s">
        <v>2333</v>
      </c>
      <c r="V10" s="65" t="s">
        <v>2334</v>
      </c>
      <c r="W10" s="65" t="s">
        <v>2333</v>
      </c>
      <c r="X10" s="63" t="s">
        <v>2334</v>
      </c>
      <c r="Y10" s="57" t="s">
        <v>2312</v>
      </c>
      <c r="Z10" s="58" t="s">
        <v>2312</v>
      </c>
      <c r="AA10" s="328" t="s">
        <v>239</v>
      </c>
      <c r="AB10" s="328" t="s">
        <v>239</v>
      </c>
      <c r="AC10" s="328" t="s">
        <v>239</v>
      </c>
      <c r="AD10" s="328" t="s">
        <v>239</v>
      </c>
      <c r="AE10" s="328" t="s">
        <v>239</v>
      </c>
      <c r="AF10" s="334" t="s">
        <v>239</v>
      </c>
      <c r="AG10" s="330" t="s">
        <v>239</v>
      </c>
      <c r="AH10" s="328" t="s">
        <v>239</v>
      </c>
      <c r="AI10" s="328" t="s">
        <v>239</v>
      </c>
      <c r="AJ10" s="328" t="s">
        <v>239</v>
      </c>
      <c r="AK10" s="328" t="s">
        <v>239</v>
      </c>
      <c r="AL10" s="328" t="s">
        <v>239</v>
      </c>
      <c r="AM10" s="59" t="s">
        <v>239</v>
      </c>
      <c r="AN10" s="17" t="s">
        <v>2335</v>
      </c>
      <c r="AO10" s="17" t="s">
        <v>239</v>
      </c>
      <c r="AP10" s="17" t="s">
        <v>2335</v>
      </c>
      <c r="AQ10" s="17" t="s">
        <v>2312</v>
      </c>
      <c r="AR10" s="18" t="s">
        <v>2312</v>
      </c>
      <c r="AS10" s="59" t="s">
        <v>2331</v>
      </c>
      <c r="AT10" s="17" t="s">
        <v>2332</v>
      </c>
      <c r="AU10" s="17" t="s">
        <v>239</v>
      </c>
      <c r="AV10" s="17" t="s">
        <v>2335</v>
      </c>
      <c r="AW10" s="17" t="s">
        <v>2312</v>
      </c>
      <c r="AX10" s="18" t="s">
        <v>2312</v>
      </c>
      <c r="AY10" s="59" t="s">
        <v>239</v>
      </c>
      <c r="AZ10" s="17" t="s">
        <v>2335</v>
      </c>
      <c r="BA10" s="17" t="s">
        <v>2331</v>
      </c>
      <c r="BB10" s="17" t="s">
        <v>2332</v>
      </c>
      <c r="BC10" s="17" t="s">
        <v>2312</v>
      </c>
      <c r="BD10" s="18" t="s">
        <v>2312</v>
      </c>
    </row>
    <row r="11" spans="1:56" ht="14.5" customHeight="1">
      <c r="A11" s="331" t="s">
        <v>2232</v>
      </c>
      <c r="B11" s="332" t="s">
        <v>2317</v>
      </c>
      <c r="C11" s="332" t="s">
        <v>2330</v>
      </c>
      <c r="D11" s="332" t="s">
        <v>2308</v>
      </c>
      <c r="E11" s="328" t="s">
        <v>2308</v>
      </c>
      <c r="F11" s="333" t="s">
        <v>2309</v>
      </c>
      <c r="G11" s="20">
        <v>0.5</v>
      </c>
      <c r="H11" s="20">
        <v>0.5</v>
      </c>
      <c r="I11" s="103" t="s">
        <v>2331</v>
      </c>
      <c r="J11" s="103" t="s">
        <v>2332</v>
      </c>
      <c r="K11" s="103" t="s">
        <v>2331</v>
      </c>
      <c r="L11" s="103" t="s">
        <v>2332</v>
      </c>
      <c r="M11" s="104" t="s">
        <v>2312</v>
      </c>
      <c r="N11" s="18" t="s">
        <v>2312</v>
      </c>
      <c r="O11" s="59" t="s">
        <v>239</v>
      </c>
      <c r="P11" s="17" t="s">
        <v>239</v>
      </c>
      <c r="Q11" s="17" t="s">
        <v>239</v>
      </c>
      <c r="R11" s="17" t="s">
        <v>239</v>
      </c>
      <c r="S11" s="17" t="s">
        <v>239</v>
      </c>
      <c r="T11" s="18" t="s">
        <v>239</v>
      </c>
      <c r="U11" s="64" t="s">
        <v>2333</v>
      </c>
      <c r="V11" s="65" t="s">
        <v>2334</v>
      </c>
      <c r="W11" s="65" t="s">
        <v>2333</v>
      </c>
      <c r="X11" s="63" t="s">
        <v>2334</v>
      </c>
      <c r="Y11" s="57" t="s">
        <v>2312</v>
      </c>
      <c r="Z11" s="58" t="s">
        <v>2312</v>
      </c>
      <c r="AA11" s="328" t="s">
        <v>239</v>
      </c>
      <c r="AB11" s="328" t="s">
        <v>239</v>
      </c>
      <c r="AC11" s="328" t="s">
        <v>239</v>
      </c>
      <c r="AD11" s="328" t="s">
        <v>239</v>
      </c>
      <c r="AE11" s="328" t="s">
        <v>239</v>
      </c>
      <c r="AF11" s="334" t="s">
        <v>239</v>
      </c>
      <c r="AG11" s="330" t="s">
        <v>239</v>
      </c>
      <c r="AH11" s="328" t="s">
        <v>239</v>
      </c>
      <c r="AI11" s="328" t="s">
        <v>239</v>
      </c>
      <c r="AJ11" s="328" t="s">
        <v>239</v>
      </c>
      <c r="AK11" s="328" t="s">
        <v>239</v>
      </c>
      <c r="AL11" s="328" t="s">
        <v>239</v>
      </c>
      <c r="AM11" s="59" t="s">
        <v>239</v>
      </c>
      <c r="AN11" s="17" t="s">
        <v>2335</v>
      </c>
      <c r="AO11" s="17" t="s">
        <v>239</v>
      </c>
      <c r="AP11" s="17" t="s">
        <v>2335</v>
      </c>
      <c r="AQ11" s="17" t="s">
        <v>2312</v>
      </c>
      <c r="AR11" s="18" t="s">
        <v>2312</v>
      </c>
      <c r="AS11" s="59" t="s">
        <v>2331</v>
      </c>
      <c r="AT11" s="17" t="s">
        <v>2332</v>
      </c>
      <c r="AU11" s="17" t="s">
        <v>239</v>
      </c>
      <c r="AV11" s="17" t="s">
        <v>2335</v>
      </c>
      <c r="AW11" s="17" t="s">
        <v>2312</v>
      </c>
      <c r="AX11" s="18" t="s">
        <v>2312</v>
      </c>
      <c r="AY11" s="59" t="s">
        <v>239</v>
      </c>
      <c r="AZ11" s="17" t="s">
        <v>2335</v>
      </c>
      <c r="BA11" s="17" t="s">
        <v>2331</v>
      </c>
      <c r="BB11" s="17" t="s">
        <v>2332</v>
      </c>
      <c r="BC11" s="17" t="s">
        <v>2312</v>
      </c>
      <c r="BD11" s="18" t="s">
        <v>2312</v>
      </c>
    </row>
    <row r="12" spans="1:56" ht="14.5" customHeight="1">
      <c r="A12" s="331" t="s">
        <v>2232</v>
      </c>
      <c r="B12" s="332" t="s">
        <v>2336</v>
      </c>
      <c r="C12" s="332" t="s">
        <v>2307</v>
      </c>
      <c r="D12" s="332" t="s">
        <v>2308</v>
      </c>
      <c r="E12" s="328" t="s">
        <v>2308</v>
      </c>
      <c r="F12" s="333" t="s">
        <v>2309</v>
      </c>
      <c r="G12" s="20">
        <v>0.1</v>
      </c>
      <c r="H12" s="20">
        <v>0.1</v>
      </c>
      <c r="I12" s="103" t="s">
        <v>2310</v>
      </c>
      <c r="J12" s="103" t="s">
        <v>2311</v>
      </c>
      <c r="K12" s="103" t="s">
        <v>2310</v>
      </c>
      <c r="L12" s="103" t="s">
        <v>2311</v>
      </c>
      <c r="M12" s="104" t="s">
        <v>2312</v>
      </c>
      <c r="N12" s="18" t="s">
        <v>2312</v>
      </c>
      <c r="O12" s="59" t="s">
        <v>239</v>
      </c>
      <c r="P12" s="17" t="s">
        <v>239</v>
      </c>
      <c r="Q12" s="17" t="s">
        <v>239</v>
      </c>
      <c r="R12" s="17" t="s">
        <v>239</v>
      </c>
      <c r="S12" s="17" t="s">
        <v>239</v>
      </c>
      <c r="T12" s="18" t="s">
        <v>239</v>
      </c>
      <c r="U12" s="64" t="s">
        <v>2313</v>
      </c>
      <c r="V12" s="65" t="s">
        <v>2314</v>
      </c>
      <c r="W12" s="65" t="s">
        <v>2313</v>
      </c>
      <c r="X12" s="63" t="s">
        <v>2314</v>
      </c>
      <c r="Y12" s="57" t="s">
        <v>2312</v>
      </c>
      <c r="Z12" s="58" t="s">
        <v>2312</v>
      </c>
      <c r="AA12" s="328" t="s">
        <v>239</v>
      </c>
      <c r="AB12" s="328" t="s">
        <v>239</v>
      </c>
      <c r="AC12" s="328" t="s">
        <v>239</v>
      </c>
      <c r="AD12" s="328" t="s">
        <v>239</v>
      </c>
      <c r="AE12" s="328" t="s">
        <v>239</v>
      </c>
      <c r="AF12" s="334" t="s">
        <v>239</v>
      </c>
      <c r="AG12" s="330" t="s">
        <v>239</v>
      </c>
      <c r="AH12" s="328" t="s">
        <v>239</v>
      </c>
      <c r="AI12" s="328" t="s">
        <v>239</v>
      </c>
      <c r="AJ12" s="328" t="s">
        <v>239</v>
      </c>
      <c r="AK12" s="328" t="s">
        <v>239</v>
      </c>
      <c r="AL12" s="328" t="s">
        <v>239</v>
      </c>
      <c r="AM12" s="59" t="s">
        <v>239</v>
      </c>
      <c r="AN12" s="17" t="s">
        <v>2315</v>
      </c>
      <c r="AO12" s="17" t="s">
        <v>239</v>
      </c>
      <c r="AP12" s="17" t="s">
        <v>2315</v>
      </c>
      <c r="AQ12" s="17" t="s">
        <v>2312</v>
      </c>
      <c r="AR12" s="18" t="s">
        <v>2312</v>
      </c>
      <c r="AS12" s="59" t="s">
        <v>2310</v>
      </c>
      <c r="AT12" s="17" t="s">
        <v>2311</v>
      </c>
      <c r="AU12" s="17" t="s">
        <v>239</v>
      </c>
      <c r="AV12" s="17" t="s">
        <v>2316</v>
      </c>
      <c r="AW12" s="17" t="s">
        <v>2312</v>
      </c>
      <c r="AX12" s="18" t="s">
        <v>2312</v>
      </c>
      <c r="AY12" s="59" t="s">
        <v>239</v>
      </c>
      <c r="AZ12" s="17" t="s">
        <v>2315</v>
      </c>
      <c r="BA12" s="17" t="s">
        <v>2310</v>
      </c>
      <c r="BB12" s="17" t="s">
        <v>2311</v>
      </c>
      <c r="BC12" s="17" t="s">
        <v>2312</v>
      </c>
      <c r="BD12" s="18" t="s">
        <v>2312</v>
      </c>
    </row>
    <row r="13" spans="1:56" ht="14.5" customHeight="1">
      <c r="A13" s="331" t="s">
        <v>2232</v>
      </c>
      <c r="B13" s="332" t="s">
        <v>2336</v>
      </c>
      <c r="C13" s="332" t="s">
        <v>2318</v>
      </c>
      <c r="D13" s="332" t="s">
        <v>2308</v>
      </c>
      <c r="E13" s="328" t="s">
        <v>2308</v>
      </c>
      <c r="F13" s="333" t="s">
        <v>2309</v>
      </c>
      <c r="G13" s="20">
        <v>0.2</v>
      </c>
      <c r="H13" s="20">
        <v>0.2</v>
      </c>
      <c r="I13" s="103" t="s">
        <v>2319</v>
      </c>
      <c r="J13" s="103" t="s">
        <v>2320</v>
      </c>
      <c r="K13" s="103" t="s">
        <v>2319</v>
      </c>
      <c r="L13" s="103" t="s">
        <v>2320</v>
      </c>
      <c r="M13" s="104" t="s">
        <v>2312</v>
      </c>
      <c r="N13" s="18" t="s">
        <v>2312</v>
      </c>
      <c r="O13" s="59" t="s">
        <v>239</v>
      </c>
      <c r="P13" s="17" t="s">
        <v>239</v>
      </c>
      <c r="Q13" s="17" t="s">
        <v>239</v>
      </c>
      <c r="R13" s="17" t="s">
        <v>239</v>
      </c>
      <c r="S13" s="17" t="s">
        <v>239</v>
      </c>
      <c r="T13" s="18" t="s">
        <v>239</v>
      </c>
      <c r="U13" s="64" t="s">
        <v>2321</v>
      </c>
      <c r="V13" s="65" t="s">
        <v>2322</v>
      </c>
      <c r="W13" s="65" t="s">
        <v>2321</v>
      </c>
      <c r="X13" s="63" t="s">
        <v>2322</v>
      </c>
      <c r="Y13" s="57" t="s">
        <v>2312</v>
      </c>
      <c r="Z13" s="58" t="s">
        <v>2312</v>
      </c>
      <c r="AA13" s="328" t="s">
        <v>239</v>
      </c>
      <c r="AB13" s="328" t="s">
        <v>239</v>
      </c>
      <c r="AC13" s="328" t="s">
        <v>239</v>
      </c>
      <c r="AD13" s="328" t="s">
        <v>239</v>
      </c>
      <c r="AE13" s="328" t="s">
        <v>239</v>
      </c>
      <c r="AF13" s="334" t="s">
        <v>239</v>
      </c>
      <c r="AG13" s="330" t="s">
        <v>239</v>
      </c>
      <c r="AH13" s="328" t="s">
        <v>239</v>
      </c>
      <c r="AI13" s="328" t="s">
        <v>239</v>
      </c>
      <c r="AJ13" s="328" t="s">
        <v>239</v>
      </c>
      <c r="AK13" s="328" t="s">
        <v>239</v>
      </c>
      <c r="AL13" s="328" t="s">
        <v>239</v>
      </c>
      <c r="AM13" s="59" t="s">
        <v>239</v>
      </c>
      <c r="AN13" s="17" t="s">
        <v>2323</v>
      </c>
      <c r="AO13" s="17" t="s">
        <v>239</v>
      </c>
      <c r="AP13" s="17" t="s">
        <v>2323</v>
      </c>
      <c r="AQ13" s="17" t="s">
        <v>2312</v>
      </c>
      <c r="AR13" s="18" t="s">
        <v>2312</v>
      </c>
      <c r="AS13" s="59" t="s">
        <v>2319</v>
      </c>
      <c r="AT13" s="17" t="s">
        <v>2320</v>
      </c>
      <c r="AU13" s="17" t="s">
        <v>239</v>
      </c>
      <c r="AV13" s="17" t="s">
        <v>2323</v>
      </c>
      <c r="AW13" s="17" t="s">
        <v>2312</v>
      </c>
      <c r="AX13" s="18" t="s">
        <v>2312</v>
      </c>
      <c r="AY13" s="59" t="s">
        <v>239</v>
      </c>
      <c r="AZ13" s="17" t="s">
        <v>2323</v>
      </c>
      <c r="BA13" s="17" t="s">
        <v>2319</v>
      </c>
      <c r="BB13" s="17" t="s">
        <v>2320</v>
      </c>
      <c r="BC13" s="17" t="s">
        <v>2312</v>
      </c>
      <c r="BD13" s="18" t="s">
        <v>2312</v>
      </c>
    </row>
    <row r="14" spans="1:56" ht="14.5" customHeight="1">
      <c r="A14" s="331" t="s">
        <v>2232</v>
      </c>
      <c r="B14" s="332" t="s">
        <v>2336</v>
      </c>
      <c r="C14" s="332" t="s">
        <v>2324</v>
      </c>
      <c r="D14" s="332" t="s">
        <v>2308</v>
      </c>
      <c r="E14" s="328" t="s">
        <v>2308</v>
      </c>
      <c r="F14" s="333" t="s">
        <v>2309</v>
      </c>
      <c r="G14" s="20">
        <v>0.3</v>
      </c>
      <c r="H14" s="20">
        <v>0.3</v>
      </c>
      <c r="I14" s="103" t="s">
        <v>2325</v>
      </c>
      <c r="J14" s="103" t="s">
        <v>2326</v>
      </c>
      <c r="K14" s="103" t="s">
        <v>2325</v>
      </c>
      <c r="L14" s="103" t="s">
        <v>2326</v>
      </c>
      <c r="M14" s="104" t="s">
        <v>2312</v>
      </c>
      <c r="N14" s="18" t="s">
        <v>2312</v>
      </c>
      <c r="O14" s="59" t="s">
        <v>239</v>
      </c>
      <c r="P14" s="17" t="s">
        <v>239</v>
      </c>
      <c r="Q14" s="17" t="s">
        <v>239</v>
      </c>
      <c r="R14" s="17" t="s">
        <v>239</v>
      </c>
      <c r="S14" s="17" t="s">
        <v>239</v>
      </c>
      <c r="T14" s="18" t="s">
        <v>239</v>
      </c>
      <c r="U14" s="64" t="s">
        <v>2327</v>
      </c>
      <c r="V14" s="65" t="s">
        <v>2328</v>
      </c>
      <c r="W14" s="65" t="s">
        <v>2327</v>
      </c>
      <c r="X14" s="63" t="s">
        <v>2328</v>
      </c>
      <c r="Y14" s="57" t="s">
        <v>2312</v>
      </c>
      <c r="Z14" s="58" t="s">
        <v>2312</v>
      </c>
      <c r="AA14" s="328" t="s">
        <v>239</v>
      </c>
      <c r="AB14" s="328" t="s">
        <v>239</v>
      </c>
      <c r="AC14" s="328" t="s">
        <v>239</v>
      </c>
      <c r="AD14" s="328" t="s">
        <v>239</v>
      </c>
      <c r="AE14" s="328" t="s">
        <v>239</v>
      </c>
      <c r="AF14" s="334" t="s">
        <v>239</v>
      </c>
      <c r="AG14" s="330" t="s">
        <v>239</v>
      </c>
      <c r="AH14" s="328" t="s">
        <v>239</v>
      </c>
      <c r="AI14" s="328" t="s">
        <v>239</v>
      </c>
      <c r="AJ14" s="328" t="s">
        <v>239</v>
      </c>
      <c r="AK14" s="328" t="s">
        <v>239</v>
      </c>
      <c r="AL14" s="328" t="s">
        <v>239</v>
      </c>
      <c r="AM14" s="59" t="s">
        <v>239</v>
      </c>
      <c r="AN14" s="17" t="s">
        <v>2329</v>
      </c>
      <c r="AO14" s="17" t="s">
        <v>239</v>
      </c>
      <c r="AP14" s="17" t="s">
        <v>2329</v>
      </c>
      <c r="AQ14" s="17" t="s">
        <v>2312</v>
      </c>
      <c r="AR14" s="18" t="s">
        <v>2312</v>
      </c>
      <c r="AS14" s="59" t="s">
        <v>2325</v>
      </c>
      <c r="AT14" s="17" t="s">
        <v>2326</v>
      </c>
      <c r="AU14" s="17" t="s">
        <v>239</v>
      </c>
      <c r="AV14" s="17" t="s">
        <v>2329</v>
      </c>
      <c r="AW14" s="17" t="s">
        <v>2312</v>
      </c>
      <c r="AX14" s="18" t="s">
        <v>2312</v>
      </c>
      <c r="AY14" s="59" t="s">
        <v>239</v>
      </c>
      <c r="AZ14" s="17" t="s">
        <v>2329</v>
      </c>
      <c r="BA14" s="17" t="s">
        <v>2325</v>
      </c>
      <c r="BB14" s="17" t="s">
        <v>2326</v>
      </c>
      <c r="BC14" s="17" t="s">
        <v>2312</v>
      </c>
      <c r="BD14" s="18" t="s">
        <v>2312</v>
      </c>
    </row>
    <row r="15" spans="1:56" ht="14.5" customHeight="1">
      <c r="A15" s="331" t="s">
        <v>2232</v>
      </c>
      <c r="B15" s="332" t="s">
        <v>2336</v>
      </c>
      <c r="C15" s="332" t="s">
        <v>2330</v>
      </c>
      <c r="D15" s="332" t="s">
        <v>2308</v>
      </c>
      <c r="E15" s="328" t="s">
        <v>2308</v>
      </c>
      <c r="F15" s="333" t="s">
        <v>2309</v>
      </c>
      <c r="G15" s="20">
        <v>0.5</v>
      </c>
      <c r="H15" s="20">
        <v>0.5</v>
      </c>
      <c r="I15" s="103" t="s">
        <v>2331</v>
      </c>
      <c r="J15" s="103" t="s">
        <v>2332</v>
      </c>
      <c r="K15" s="103" t="s">
        <v>2331</v>
      </c>
      <c r="L15" s="103" t="s">
        <v>2332</v>
      </c>
      <c r="M15" s="104" t="s">
        <v>2312</v>
      </c>
      <c r="N15" s="18" t="s">
        <v>2312</v>
      </c>
      <c r="O15" s="59" t="s">
        <v>239</v>
      </c>
      <c r="P15" s="17" t="s">
        <v>239</v>
      </c>
      <c r="Q15" s="17" t="s">
        <v>239</v>
      </c>
      <c r="R15" s="17" t="s">
        <v>239</v>
      </c>
      <c r="S15" s="17" t="s">
        <v>239</v>
      </c>
      <c r="T15" s="18" t="s">
        <v>239</v>
      </c>
      <c r="U15" s="64" t="s">
        <v>2333</v>
      </c>
      <c r="V15" s="65" t="s">
        <v>2334</v>
      </c>
      <c r="W15" s="65" t="s">
        <v>2333</v>
      </c>
      <c r="X15" s="63" t="s">
        <v>2334</v>
      </c>
      <c r="Y15" s="57" t="s">
        <v>2312</v>
      </c>
      <c r="Z15" s="58" t="s">
        <v>2312</v>
      </c>
      <c r="AA15" s="328" t="s">
        <v>239</v>
      </c>
      <c r="AB15" s="328" t="s">
        <v>239</v>
      </c>
      <c r="AC15" s="328" t="s">
        <v>239</v>
      </c>
      <c r="AD15" s="328" t="s">
        <v>239</v>
      </c>
      <c r="AE15" s="328" t="s">
        <v>239</v>
      </c>
      <c r="AF15" s="334" t="s">
        <v>239</v>
      </c>
      <c r="AG15" s="330" t="s">
        <v>239</v>
      </c>
      <c r="AH15" s="328" t="s">
        <v>239</v>
      </c>
      <c r="AI15" s="328" t="s">
        <v>239</v>
      </c>
      <c r="AJ15" s="328" t="s">
        <v>239</v>
      </c>
      <c r="AK15" s="328" t="s">
        <v>239</v>
      </c>
      <c r="AL15" s="328" t="s">
        <v>239</v>
      </c>
      <c r="AM15" s="59" t="s">
        <v>239</v>
      </c>
      <c r="AN15" s="17" t="s">
        <v>2335</v>
      </c>
      <c r="AO15" s="17" t="s">
        <v>239</v>
      </c>
      <c r="AP15" s="17" t="s">
        <v>2335</v>
      </c>
      <c r="AQ15" s="17" t="s">
        <v>2312</v>
      </c>
      <c r="AR15" s="18" t="s">
        <v>2312</v>
      </c>
      <c r="AS15" s="59" t="s">
        <v>2331</v>
      </c>
      <c r="AT15" s="17" t="s">
        <v>2332</v>
      </c>
      <c r="AU15" s="17" t="s">
        <v>239</v>
      </c>
      <c r="AV15" s="17" t="s">
        <v>2335</v>
      </c>
      <c r="AW15" s="17" t="s">
        <v>2312</v>
      </c>
      <c r="AX15" s="18" t="s">
        <v>2312</v>
      </c>
      <c r="AY15" s="59" t="s">
        <v>239</v>
      </c>
      <c r="AZ15" s="17" t="s">
        <v>2335</v>
      </c>
      <c r="BA15" s="17" t="s">
        <v>2331</v>
      </c>
      <c r="BB15" s="17" t="s">
        <v>2332</v>
      </c>
      <c r="BC15" s="17" t="s">
        <v>2312</v>
      </c>
      <c r="BD15" s="18" t="s">
        <v>2312</v>
      </c>
    </row>
    <row r="16" spans="1:56" ht="14.5" customHeight="1">
      <c r="A16" s="331" t="s">
        <v>2232</v>
      </c>
      <c r="B16" s="332" t="s">
        <v>2337</v>
      </c>
      <c r="C16" s="332" t="s">
        <v>2307</v>
      </c>
      <c r="D16" s="332" t="s">
        <v>2308</v>
      </c>
      <c r="E16" s="328" t="s">
        <v>2308</v>
      </c>
      <c r="F16" s="333" t="s">
        <v>2309</v>
      </c>
      <c r="G16" s="20">
        <v>0.1</v>
      </c>
      <c r="H16" s="20">
        <v>0.1</v>
      </c>
      <c r="I16" s="103" t="s">
        <v>2310</v>
      </c>
      <c r="J16" s="103" t="s">
        <v>2311</v>
      </c>
      <c r="K16" s="103" t="s">
        <v>2310</v>
      </c>
      <c r="L16" s="103" t="s">
        <v>2311</v>
      </c>
      <c r="M16" s="104" t="s">
        <v>2312</v>
      </c>
      <c r="N16" s="18" t="s">
        <v>2312</v>
      </c>
      <c r="O16" s="59" t="s">
        <v>239</v>
      </c>
      <c r="P16" s="17" t="s">
        <v>239</v>
      </c>
      <c r="Q16" s="17" t="s">
        <v>239</v>
      </c>
      <c r="R16" s="17" t="s">
        <v>239</v>
      </c>
      <c r="S16" s="17" t="s">
        <v>239</v>
      </c>
      <c r="T16" s="18" t="s">
        <v>239</v>
      </c>
      <c r="U16" s="64" t="s">
        <v>2313</v>
      </c>
      <c r="V16" s="65" t="s">
        <v>2314</v>
      </c>
      <c r="W16" s="65" t="s">
        <v>2313</v>
      </c>
      <c r="X16" s="63" t="s">
        <v>2314</v>
      </c>
      <c r="Y16" s="57" t="s">
        <v>2312</v>
      </c>
      <c r="Z16" s="58" t="s">
        <v>2312</v>
      </c>
      <c r="AA16" s="328" t="s">
        <v>239</v>
      </c>
      <c r="AB16" s="328" t="s">
        <v>239</v>
      </c>
      <c r="AC16" s="328" t="s">
        <v>239</v>
      </c>
      <c r="AD16" s="328" t="s">
        <v>239</v>
      </c>
      <c r="AE16" s="328" t="s">
        <v>239</v>
      </c>
      <c r="AF16" s="334" t="s">
        <v>239</v>
      </c>
      <c r="AG16" s="330" t="s">
        <v>239</v>
      </c>
      <c r="AH16" s="328" t="s">
        <v>239</v>
      </c>
      <c r="AI16" s="328" t="s">
        <v>239</v>
      </c>
      <c r="AJ16" s="328" t="s">
        <v>239</v>
      </c>
      <c r="AK16" s="328" t="s">
        <v>239</v>
      </c>
      <c r="AL16" s="328" t="s">
        <v>239</v>
      </c>
      <c r="AM16" s="59" t="s">
        <v>239</v>
      </c>
      <c r="AN16" s="17" t="s">
        <v>2315</v>
      </c>
      <c r="AO16" s="17" t="s">
        <v>239</v>
      </c>
      <c r="AP16" s="17" t="s">
        <v>2315</v>
      </c>
      <c r="AQ16" s="17" t="s">
        <v>2312</v>
      </c>
      <c r="AR16" s="18" t="s">
        <v>2312</v>
      </c>
      <c r="AS16" s="59" t="s">
        <v>2310</v>
      </c>
      <c r="AT16" s="17" t="s">
        <v>2311</v>
      </c>
      <c r="AU16" s="17" t="s">
        <v>239</v>
      </c>
      <c r="AV16" s="17" t="s">
        <v>2316</v>
      </c>
      <c r="AW16" s="17" t="s">
        <v>2312</v>
      </c>
      <c r="AX16" s="18" t="s">
        <v>2312</v>
      </c>
      <c r="AY16" s="59" t="s">
        <v>239</v>
      </c>
      <c r="AZ16" s="17" t="s">
        <v>2315</v>
      </c>
      <c r="BA16" s="17" t="s">
        <v>2310</v>
      </c>
      <c r="BB16" s="17" t="s">
        <v>2311</v>
      </c>
      <c r="BC16" s="17" t="s">
        <v>2312</v>
      </c>
      <c r="BD16" s="18" t="s">
        <v>2312</v>
      </c>
    </row>
    <row r="17" spans="1:56" ht="14.5" customHeight="1">
      <c r="A17" s="331" t="s">
        <v>2232</v>
      </c>
      <c r="B17" s="332" t="s">
        <v>2337</v>
      </c>
      <c r="C17" s="332" t="s">
        <v>2318</v>
      </c>
      <c r="D17" s="332" t="s">
        <v>2308</v>
      </c>
      <c r="E17" s="328" t="s">
        <v>2308</v>
      </c>
      <c r="F17" s="333" t="s">
        <v>2309</v>
      </c>
      <c r="G17" s="20">
        <v>0.2</v>
      </c>
      <c r="H17" s="20">
        <v>0.2</v>
      </c>
      <c r="I17" s="103" t="s">
        <v>2319</v>
      </c>
      <c r="J17" s="103" t="s">
        <v>2320</v>
      </c>
      <c r="K17" s="103" t="s">
        <v>2319</v>
      </c>
      <c r="L17" s="103" t="s">
        <v>2320</v>
      </c>
      <c r="M17" s="104" t="s">
        <v>2312</v>
      </c>
      <c r="N17" s="18" t="s">
        <v>2312</v>
      </c>
      <c r="O17" s="59" t="s">
        <v>239</v>
      </c>
      <c r="P17" s="17" t="s">
        <v>239</v>
      </c>
      <c r="Q17" s="17" t="s">
        <v>239</v>
      </c>
      <c r="R17" s="17" t="s">
        <v>239</v>
      </c>
      <c r="S17" s="17" t="s">
        <v>239</v>
      </c>
      <c r="T17" s="18" t="s">
        <v>239</v>
      </c>
      <c r="U17" s="64" t="s">
        <v>2321</v>
      </c>
      <c r="V17" s="65" t="s">
        <v>2322</v>
      </c>
      <c r="W17" s="65" t="s">
        <v>2321</v>
      </c>
      <c r="X17" s="63" t="s">
        <v>2322</v>
      </c>
      <c r="Y17" s="57" t="s">
        <v>2312</v>
      </c>
      <c r="Z17" s="58" t="s">
        <v>2312</v>
      </c>
      <c r="AA17" s="328" t="s">
        <v>239</v>
      </c>
      <c r="AB17" s="328" t="s">
        <v>239</v>
      </c>
      <c r="AC17" s="328" t="s">
        <v>239</v>
      </c>
      <c r="AD17" s="328" t="s">
        <v>239</v>
      </c>
      <c r="AE17" s="328" t="s">
        <v>239</v>
      </c>
      <c r="AF17" s="334" t="s">
        <v>239</v>
      </c>
      <c r="AG17" s="330" t="s">
        <v>239</v>
      </c>
      <c r="AH17" s="328" t="s">
        <v>239</v>
      </c>
      <c r="AI17" s="328" t="s">
        <v>239</v>
      </c>
      <c r="AJ17" s="328" t="s">
        <v>239</v>
      </c>
      <c r="AK17" s="328" t="s">
        <v>239</v>
      </c>
      <c r="AL17" s="328" t="s">
        <v>239</v>
      </c>
      <c r="AM17" s="59" t="s">
        <v>239</v>
      </c>
      <c r="AN17" s="17" t="s">
        <v>2323</v>
      </c>
      <c r="AO17" s="17" t="s">
        <v>239</v>
      </c>
      <c r="AP17" s="17" t="s">
        <v>2323</v>
      </c>
      <c r="AQ17" s="17" t="s">
        <v>2312</v>
      </c>
      <c r="AR17" s="18" t="s">
        <v>2312</v>
      </c>
      <c r="AS17" s="59" t="s">
        <v>2319</v>
      </c>
      <c r="AT17" s="17" t="s">
        <v>2320</v>
      </c>
      <c r="AU17" s="17" t="s">
        <v>239</v>
      </c>
      <c r="AV17" s="17" t="s">
        <v>2323</v>
      </c>
      <c r="AW17" s="17" t="s">
        <v>2312</v>
      </c>
      <c r="AX17" s="18" t="s">
        <v>2312</v>
      </c>
      <c r="AY17" s="59" t="s">
        <v>239</v>
      </c>
      <c r="AZ17" s="17" t="s">
        <v>2323</v>
      </c>
      <c r="BA17" s="17" t="s">
        <v>2319</v>
      </c>
      <c r="BB17" s="17" t="s">
        <v>2320</v>
      </c>
      <c r="BC17" s="17" t="s">
        <v>2312</v>
      </c>
      <c r="BD17" s="18" t="s">
        <v>2312</v>
      </c>
    </row>
    <row r="18" spans="1:56" ht="14.5" customHeight="1">
      <c r="A18" s="331" t="s">
        <v>2232</v>
      </c>
      <c r="B18" s="332" t="s">
        <v>2337</v>
      </c>
      <c r="C18" s="332" t="s">
        <v>2324</v>
      </c>
      <c r="D18" s="332" t="s">
        <v>2308</v>
      </c>
      <c r="E18" s="328" t="s">
        <v>2308</v>
      </c>
      <c r="F18" s="333" t="s">
        <v>2309</v>
      </c>
      <c r="G18" s="20">
        <v>0.3</v>
      </c>
      <c r="H18" s="20">
        <v>0.3</v>
      </c>
      <c r="I18" s="103" t="s">
        <v>2325</v>
      </c>
      <c r="J18" s="103" t="s">
        <v>2326</v>
      </c>
      <c r="K18" s="103" t="s">
        <v>2325</v>
      </c>
      <c r="L18" s="103" t="s">
        <v>2326</v>
      </c>
      <c r="M18" s="104" t="s">
        <v>2312</v>
      </c>
      <c r="N18" s="18" t="s">
        <v>2312</v>
      </c>
      <c r="O18" s="59" t="s">
        <v>239</v>
      </c>
      <c r="P18" s="17" t="s">
        <v>239</v>
      </c>
      <c r="Q18" s="17" t="s">
        <v>239</v>
      </c>
      <c r="R18" s="17" t="s">
        <v>239</v>
      </c>
      <c r="S18" s="17" t="s">
        <v>239</v>
      </c>
      <c r="T18" s="18" t="s">
        <v>239</v>
      </c>
      <c r="U18" s="64" t="s">
        <v>2327</v>
      </c>
      <c r="V18" s="65" t="s">
        <v>2328</v>
      </c>
      <c r="W18" s="65" t="s">
        <v>2327</v>
      </c>
      <c r="X18" s="63" t="s">
        <v>2328</v>
      </c>
      <c r="Y18" s="57" t="s">
        <v>2312</v>
      </c>
      <c r="Z18" s="58" t="s">
        <v>2312</v>
      </c>
      <c r="AA18" s="328" t="s">
        <v>239</v>
      </c>
      <c r="AB18" s="328" t="s">
        <v>239</v>
      </c>
      <c r="AC18" s="328" t="s">
        <v>239</v>
      </c>
      <c r="AD18" s="328" t="s">
        <v>239</v>
      </c>
      <c r="AE18" s="328" t="s">
        <v>239</v>
      </c>
      <c r="AF18" s="334" t="s">
        <v>239</v>
      </c>
      <c r="AG18" s="330" t="s">
        <v>239</v>
      </c>
      <c r="AH18" s="328" t="s">
        <v>239</v>
      </c>
      <c r="AI18" s="328" t="s">
        <v>239</v>
      </c>
      <c r="AJ18" s="328" t="s">
        <v>239</v>
      </c>
      <c r="AK18" s="328" t="s">
        <v>239</v>
      </c>
      <c r="AL18" s="328" t="s">
        <v>239</v>
      </c>
      <c r="AM18" s="59" t="s">
        <v>239</v>
      </c>
      <c r="AN18" s="17" t="s">
        <v>2329</v>
      </c>
      <c r="AO18" s="17" t="s">
        <v>239</v>
      </c>
      <c r="AP18" s="17" t="s">
        <v>2329</v>
      </c>
      <c r="AQ18" s="17" t="s">
        <v>2312</v>
      </c>
      <c r="AR18" s="18" t="s">
        <v>2312</v>
      </c>
      <c r="AS18" s="59" t="s">
        <v>2325</v>
      </c>
      <c r="AT18" s="17" t="s">
        <v>2326</v>
      </c>
      <c r="AU18" s="17" t="s">
        <v>239</v>
      </c>
      <c r="AV18" s="17" t="s">
        <v>2329</v>
      </c>
      <c r="AW18" s="17" t="s">
        <v>2312</v>
      </c>
      <c r="AX18" s="18" t="s">
        <v>2312</v>
      </c>
      <c r="AY18" s="59" t="s">
        <v>239</v>
      </c>
      <c r="AZ18" s="17" t="s">
        <v>2329</v>
      </c>
      <c r="BA18" s="17" t="s">
        <v>2325</v>
      </c>
      <c r="BB18" s="17" t="s">
        <v>2326</v>
      </c>
      <c r="BC18" s="17" t="s">
        <v>2312</v>
      </c>
      <c r="BD18" s="18" t="s">
        <v>2312</v>
      </c>
    </row>
    <row r="19" spans="1:56" ht="14.5" customHeight="1">
      <c r="A19" s="331" t="s">
        <v>2232</v>
      </c>
      <c r="B19" s="332" t="s">
        <v>2337</v>
      </c>
      <c r="C19" s="332" t="s">
        <v>2330</v>
      </c>
      <c r="D19" s="332" t="s">
        <v>2308</v>
      </c>
      <c r="E19" s="328" t="s">
        <v>2308</v>
      </c>
      <c r="F19" s="333" t="s">
        <v>2309</v>
      </c>
      <c r="G19" s="20">
        <v>0.5</v>
      </c>
      <c r="H19" s="20">
        <v>0.5</v>
      </c>
      <c r="I19" s="103" t="s">
        <v>2331</v>
      </c>
      <c r="J19" s="103" t="s">
        <v>2332</v>
      </c>
      <c r="K19" s="103" t="s">
        <v>2331</v>
      </c>
      <c r="L19" s="103" t="s">
        <v>2332</v>
      </c>
      <c r="M19" s="104" t="s">
        <v>2312</v>
      </c>
      <c r="N19" s="18" t="s">
        <v>2312</v>
      </c>
      <c r="O19" s="59" t="s">
        <v>239</v>
      </c>
      <c r="P19" s="17" t="s">
        <v>239</v>
      </c>
      <c r="Q19" s="17" t="s">
        <v>239</v>
      </c>
      <c r="R19" s="17" t="s">
        <v>239</v>
      </c>
      <c r="S19" s="17" t="s">
        <v>239</v>
      </c>
      <c r="T19" s="18" t="s">
        <v>239</v>
      </c>
      <c r="U19" s="64" t="s">
        <v>2333</v>
      </c>
      <c r="V19" s="65" t="s">
        <v>2334</v>
      </c>
      <c r="W19" s="65" t="s">
        <v>2333</v>
      </c>
      <c r="X19" s="63" t="s">
        <v>2334</v>
      </c>
      <c r="Y19" s="57" t="s">
        <v>2312</v>
      </c>
      <c r="Z19" s="58" t="s">
        <v>2312</v>
      </c>
      <c r="AA19" s="328" t="s">
        <v>239</v>
      </c>
      <c r="AB19" s="328" t="s">
        <v>239</v>
      </c>
      <c r="AC19" s="328" t="s">
        <v>239</v>
      </c>
      <c r="AD19" s="328" t="s">
        <v>239</v>
      </c>
      <c r="AE19" s="328" t="s">
        <v>239</v>
      </c>
      <c r="AF19" s="334" t="s">
        <v>239</v>
      </c>
      <c r="AG19" s="330" t="s">
        <v>239</v>
      </c>
      <c r="AH19" s="328" t="s">
        <v>239</v>
      </c>
      <c r="AI19" s="328" t="s">
        <v>239</v>
      </c>
      <c r="AJ19" s="328" t="s">
        <v>239</v>
      </c>
      <c r="AK19" s="328" t="s">
        <v>239</v>
      </c>
      <c r="AL19" s="328" t="s">
        <v>239</v>
      </c>
      <c r="AM19" s="59" t="s">
        <v>239</v>
      </c>
      <c r="AN19" s="17" t="s">
        <v>2335</v>
      </c>
      <c r="AO19" s="17" t="s">
        <v>239</v>
      </c>
      <c r="AP19" s="17" t="s">
        <v>2335</v>
      </c>
      <c r="AQ19" s="17" t="s">
        <v>2312</v>
      </c>
      <c r="AR19" s="18" t="s">
        <v>2312</v>
      </c>
      <c r="AS19" s="59" t="s">
        <v>2331</v>
      </c>
      <c r="AT19" s="17" t="s">
        <v>2332</v>
      </c>
      <c r="AU19" s="17" t="s">
        <v>239</v>
      </c>
      <c r="AV19" s="17" t="s">
        <v>2335</v>
      </c>
      <c r="AW19" s="17" t="s">
        <v>2312</v>
      </c>
      <c r="AX19" s="18" t="s">
        <v>2312</v>
      </c>
      <c r="AY19" s="59" t="s">
        <v>239</v>
      </c>
      <c r="AZ19" s="17" t="s">
        <v>2335</v>
      </c>
      <c r="BA19" s="17" t="s">
        <v>2331</v>
      </c>
      <c r="BB19" s="17" t="s">
        <v>2332</v>
      </c>
      <c r="BC19" s="17" t="s">
        <v>2312</v>
      </c>
      <c r="BD19" s="18" t="s">
        <v>2312</v>
      </c>
    </row>
    <row r="20" spans="1:56" ht="14.5" customHeight="1">
      <c r="A20" s="331" t="s">
        <v>2232</v>
      </c>
      <c r="B20" s="332" t="s">
        <v>2337</v>
      </c>
      <c r="C20" s="332" t="s">
        <v>2338</v>
      </c>
      <c r="D20" s="332" t="s">
        <v>2308</v>
      </c>
      <c r="E20" s="328" t="s">
        <v>2308</v>
      </c>
      <c r="F20" s="333" t="s">
        <v>2339</v>
      </c>
      <c r="G20" s="20">
        <v>2.6</v>
      </c>
      <c r="H20" s="20">
        <v>2.2999999999999998</v>
      </c>
      <c r="I20" s="103" t="s">
        <v>2340</v>
      </c>
      <c r="J20" s="103" t="s">
        <v>2341</v>
      </c>
      <c r="K20" s="103" t="s">
        <v>2342</v>
      </c>
      <c r="L20" s="103" t="s">
        <v>2343</v>
      </c>
      <c r="M20" s="104" t="s">
        <v>2312</v>
      </c>
      <c r="N20" s="18" t="s">
        <v>2312</v>
      </c>
      <c r="O20" s="59" t="s">
        <v>239</v>
      </c>
      <c r="P20" s="17" t="s">
        <v>239</v>
      </c>
      <c r="Q20" s="17" t="s">
        <v>239</v>
      </c>
      <c r="R20" s="17" t="s">
        <v>239</v>
      </c>
      <c r="S20" s="17" t="s">
        <v>239</v>
      </c>
      <c r="T20" s="18" t="s">
        <v>239</v>
      </c>
      <c r="U20" s="64" t="s">
        <v>2344</v>
      </c>
      <c r="V20" s="65" t="s">
        <v>2345</v>
      </c>
      <c r="W20" s="65" t="s">
        <v>2346</v>
      </c>
      <c r="X20" s="63" t="s">
        <v>2347</v>
      </c>
      <c r="Y20" s="57" t="s">
        <v>2312</v>
      </c>
      <c r="Z20" s="58" t="s">
        <v>2312</v>
      </c>
      <c r="AA20" s="328" t="s">
        <v>239</v>
      </c>
      <c r="AB20" s="328" t="s">
        <v>239</v>
      </c>
      <c r="AC20" s="328" t="s">
        <v>239</v>
      </c>
      <c r="AD20" s="328" t="s">
        <v>239</v>
      </c>
      <c r="AE20" s="328" t="s">
        <v>239</v>
      </c>
      <c r="AF20" s="334" t="s">
        <v>239</v>
      </c>
      <c r="AG20" s="330" t="s">
        <v>239</v>
      </c>
      <c r="AH20" s="328" t="s">
        <v>239</v>
      </c>
      <c r="AI20" s="328" t="s">
        <v>239</v>
      </c>
      <c r="AJ20" s="328" t="s">
        <v>239</v>
      </c>
      <c r="AK20" s="328" t="s">
        <v>239</v>
      </c>
      <c r="AL20" s="328" t="s">
        <v>239</v>
      </c>
      <c r="AM20" s="59" t="s">
        <v>239</v>
      </c>
      <c r="AN20" s="17" t="s">
        <v>2348</v>
      </c>
      <c r="AO20" s="17" t="s">
        <v>239</v>
      </c>
      <c r="AP20" s="17" t="s">
        <v>2349</v>
      </c>
      <c r="AQ20" s="17" t="s">
        <v>2312</v>
      </c>
      <c r="AR20" s="18" t="s">
        <v>2312</v>
      </c>
      <c r="AS20" s="59" t="s">
        <v>2340</v>
      </c>
      <c r="AT20" s="17" t="s">
        <v>2341</v>
      </c>
      <c r="AU20" s="17" t="s">
        <v>239</v>
      </c>
      <c r="AV20" s="17" t="s">
        <v>2349</v>
      </c>
      <c r="AW20" s="17" t="s">
        <v>2312</v>
      </c>
      <c r="AX20" s="18" t="s">
        <v>2312</v>
      </c>
      <c r="AY20" s="59" t="s">
        <v>239</v>
      </c>
      <c r="AZ20" s="17" t="s">
        <v>2348</v>
      </c>
      <c r="BA20" s="17" t="s">
        <v>2342</v>
      </c>
      <c r="BB20" s="17" t="s">
        <v>2343</v>
      </c>
      <c r="BC20" s="17" t="s">
        <v>2312</v>
      </c>
      <c r="BD20" s="18" t="s">
        <v>2312</v>
      </c>
    </row>
    <row r="21" spans="1:56" ht="14.5" customHeight="1">
      <c r="A21" s="331" t="s">
        <v>2232</v>
      </c>
      <c r="B21" s="332" t="s">
        <v>2337</v>
      </c>
      <c r="C21" s="332" t="s">
        <v>2350</v>
      </c>
      <c r="D21" s="332" t="s">
        <v>2308</v>
      </c>
      <c r="E21" s="328" t="s">
        <v>2308</v>
      </c>
      <c r="F21" s="17" t="s">
        <v>2339</v>
      </c>
      <c r="G21" s="20">
        <v>2.6</v>
      </c>
      <c r="H21" s="20">
        <v>2.2999999999999998</v>
      </c>
      <c r="I21" s="103" t="s">
        <v>2340</v>
      </c>
      <c r="J21" s="103" t="s">
        <v>2341</v>
      </c>
      <c r="K21" s="103" t="s">
        <v>2342</v>
      </c>
      <c r="L21" s="103" t="s">
        <v>2343</v>
      </c>
      <c r="M21" s="104" t="s">
        <v>2312</v>
      </c>
      <c r="N21" s="18" t="s">
        <v>2312</v>
      </c>
      <c r="O21" s="59" t="s">
        <v>239</v>
      </c>
      <c r="P21" s="17" t="s">
        <v>239</v>
      </c>
      <c r="Q21" s="17" t="s">
        <v>239</v>
      </c>
      <c r="R21" s="17" t="s">
        <v>239</v>
      </c>
      <c r="S21" s="17" t="s">
        <v>239</v>
      </c>
      <c r="T21" s="18" t="s">
        <v>239</v>
      </c>
      <c r="U21" s="64" t="s">
        <v>2344</v>
      </c>
      <c r="V21" s="65" t="s">
        <v>2345</v>
      </c>
      <c r="W21" s="65" t="s">
        <v>2346</v>
      </c>
      <c r="X21" s="63" t="s">
        <v>2347</v>
      </c>
      <c r="Y21" s="57" t="s">
        <v>2312</v>
      </c>
      <c r="Z21" s="58" t="s">
        <v>2312</v>
      </c>
      <c r="AA21" s="328" t="s">
        <v>239</v>
      </c>
      <c r="AB21" s="328" t="s">
        <v>239</v>
      </c>
      <c r="AC21" s="328" t="s">
        <v>239</v>
      </c>
      <c r="AD21" s="328" t="s">
        <v>239</v>
      </c>
      <c r="AE21" s="328" t="s">
        <v>239</v>
      </c>
      <c r="AF21" s="334" t="s">
        <v>239</v>
      </c>
      <c r="AG21" s="330" t="s">
        <v>239</v>
      </c>
      <c r="AH21" s="328" t="s">
        <v>239</v>
      </c>
      <c r="AI21" s="328" t="s">
        <v>239</v>
      </c>
      <c r="AJ21" s="328" t="s">
        <v>239</v>
      </c>
      <c r="AK21" s="328" t="s">
        <v>239</v>
      </c>
      <c r="AL21" s="328" t="s">
        <v>239</v>
      </c>
      <c r="AM21" s="59" t="s">
        <v>239</v>
      </c>
      <c r="AN21" s="17" t="s">
        <v>2348</v>
      </c>
      <c r="AO21" s="17" t="s">
        <v>239</v>
      </c>
      <c r="AP21" s="17" t="s">
        <v>2349</v>
      </c>
      <c r="AQ21" s="17" t="s">
        <v>2312</v>
      </c>
      <c r="AR21" s="18" t="s">
        <v>2312</v>
      </c>
      <c r="AS21" s="59" t="s">
        <v>2340</v>
      </c>
      <c r="AT21" s="17" t="s">
        <v>2341</v>
      </c>
      <c r="AU21" s="17" t="s">
        <v>239</v>
      </c>
      <c r="AV21" s="17" t="s">
        <v>2349</v>
      </c>
      <c r="AW21" s="17" t="s">
        <v>2312</v>
      </c>
      <c r="AX21" s="18" t="s">
        <v>2312</v>
      </c>
      <c r="AY21" s="59" t="s">
        <v>239</v>
      </c>
      <c r="AZ21" s="17" t="s">
        <v>2348</v>
      </c>
      <c r="BA21" s="17" t="s">
        <v>2342</v>
      </c>
      <c r="BB21" s="17" t="s">
        <v>2343</v>
      </c>
      <c r="BC21" s="17" t="s">
        <v>2312</v>
      </c>
      <c r="BD21" s="18" t="s">
        <v>2312</v>
      </c>
    </row>
    <row r="22" spans="1:56" ht="14.5" customHeight="1">
      <c r="A22" s="331" t="s">
        <v>2232</v>
      </c>
      <c r="B22" s="332" t="s">
        <v>2337</v>
      </c>
      <c r="C22" s="332" t="s">
        <v>2351</v>
      </c>
      <c r="D22" s="332" t="s">
        <v>2308</v>
      </c>
      <c r="E22" s="328" t="s">
        <v>2308</v>
      </c>
      <c r="F22" s="333" t="s">
        <v>2339</v>
      </c>
      <c r="G22" s="20">
        <v>5.5</v>
      </c>
      <c r="H22" s="20">
        <v>2.2999999999999998</v>
      </c>
      <c r="I22" s="103" t="s">
        <v>2352</v>
      </c>
      <c r="J22" s="103" t="s">
        <v>2353</v>
      </c>
      <c r="K22" s="103" t="s">
        <v>2342</v>
      </c>
      <c r="L22" s="103" t="s">
        <v>2343</v>
      </c>
      <c r="M22" s="104" t="s">
        <v>2312</v>
      </c>
      <c r="N22" s="18" t="s">
        <v>2312</v>
      </c>
      <c r="O22" s="59" t="s">
        <v>239</v>
      </c>
      <c r="P22" s="17" t="s">
        <v>239</v>
      </c>
      <c r="Q22" s="17" t="s">
        <v>239</v>
      </c>
      <c r="R22" s="17" t="s">
        <v>239</v>
      </c>
      <c r="S22" s="17" t="s">
        <v>239</v>
      </c>
      <c r="T22" s="18" t="s">
        <v>239</v>
      </c>
      <c r="U22" s="64" t="s">
        <v>2354</v>
      </c>
      <c r="V22" s="65" t="s">
        <v>2355</v>
      </c>
      <c r="W22" s="65" t="s">
        <v>2346</v>
      </c>
      <c r="X22" s="63" t="s">
        <v>2347</v>
      </c>
      <c r="Y22" s="57" t="s">
        <v>2312</v>
      </c>
      <c r="Z22" s="58" t="s">
        <v>2312</v>
      </c>
      <c r="AA22" s="328" t="s">
        <v>239</v>
      </c>
      <c r="AB22" s="328" t="s">
        <v>239</v>
      </c>
      <c r="AC22" s="328" t="s">
        <v>239</v>
      </c>
      <c r="AD22" s="328" t="s">
        <v>239</v>
      </c>
      <c r="AE22" s="328" t="s">
        <v>239</v>
      </c>
      <c r="AF22" s="334" t="s">
        <v>239</v>
      </c>
      <c r="AG22" s="330" t="s">
        <v>239</v>
      </c>
      <c r="AH22" s="328" t="s">
        <v>239</v>
      </c>
      <c r="AI22" s="328" t="s">
        <v>239</v>
      </c>
      <c r="AJ22" s="328" t="s">
        <v>239</v>
      </c>
      <c r="AK22" s="328" t="s">
        <v>239</v>
      </c>
      <c r="AL22" s="328" t="s">
        <v>239</v>
      </c>
      <c r="AM22" s="59" t="s">
        <v>239</v>
      </c>
      <c r="AN22" s="17" t="s">
        <v>2356</v>
      </c>
      <c r="AO22" s="17" t="s">
        <v>239</v>
      </c>
      <c r="AP22" s="17" t="s">
        <v>2349</v>
      </c>
      <c r="AQ22" s="17" t="s">
        <v>2312</v>
      </c>
      <c r="AR22" s="18" t="s">
        <v>2312</v>
      </c>
      <c r="AS22" s="59" t="s">
        <v>2352</v>
      </c>
      <c r="AT22" s="17" t="s">
        <v>2353</v>
      </c>
      <c r="AU22" s="17" t="s">
        <v>239</v>
      </c>
      <c r="AV22" s="17" t="s">
        <v>2349</v>
      </c>
      <c r="AW22" s="17" t="s">
        <v>2312</v>
      </c>
      <c r="AX22" s="18" t="s">
        <v>2312</v>
      </c>
      <c r="AY22" s="59" t="s">
        <v>239</v>
      </c>
      <c r="AZ22" s="17" t="s">
        <v>2356</v>
      </c>
      <c r="BA22" s="17" t="s">
        <v>2342</v>
      </c>
      <c r="BB22" s="17" t="s">
        <v>2343</v>
      </c>
      <c r="BC22" s="17" t="s">
        <v>2312</v>
      </c>
      <c r="BD22" s="18" t="s">
        <v>2312</v>
      </c>
    </row>
    <row r="23" spans="1:56" ht="14.5" customHeight="1">
      <c r="A23" s="331" t="s">
        <v>2232</v>
      </c>
      <c r="B23" s="332" t="s">
        <v>2337</v>
      </c>
      <c r="C23" s="332" t="s">
        <v>2357</v>
      </c>
      <c r="D23" s="332" t="s">
        <v>2308</v>
      </c>
      <c r="E23" s="328" t="s">
        <v>2308</v>
      </c>
      <c r="F23" s="17" t="s">
        <v>2339</v>
      </c>
      <c r="G23" s="20">
        <v>5.5</v>
      </c>
      <c r="H23" s="20">
        <v>2.2999999999999998</v>
      </c>
      <c r="I23" s="103" t="s">
        <v>2352</v>
      </c>
      <c r="J23" s="103" t="s">
        <v>2353</v>
      </c>
      <c r="K23" s="103" t="s">
        <v>2342</v>
      </c>
      <c r="L23" s="103" t="s">
        <v>2343</v>
      </c>
      <c r="M23" s="104" t="s">
        <v>2312</v>
      </c>
      <c r="N23" s="18" t="s">
        <v>2312</v>
      </c>
      <c r="O23" s="59" t="s">
        <v>239</v>
      </c>
      <c r="P23" s="17" t="s">
        <v>239</v>
      </c>
      <c r="Q23" s="17" t="s">
        <v>239</v>
      </c>
      <c r="R23" s="17" t="s">
        <v>239</v>
      </c>
      <c r="S23" s="17" t="s">
        <v>239</v>
      </c>
      <c r="T23" s="18" t="s">
        <v>239</v>
      </c>
      <c r="U23" s="64" t="s">
        <v>2354</v>
      </c>
      <c r="V23" s="65" t="s">
        <v>2355</v>
      </c>
      <c r="W23" s="65" t="s">
        <v>2346</v>
      </c>
      <c r="X23" s="63" t="s">
        <v>2347</v>
      </c>
      <c r="Y23" s="57" t="s">
        <v>2312</v>
      </c>
      <c r="Z23" s="58" t="s">
        <v>2312</v>
      </c>
      <c r="AA23" s="328" t="s">
        <v>239</v>
      </c>
      <c r="AB23" s="328" t="s">
        <v>239</v>
      </c>
      <c r="AC23" s="328" t="s">
        <v>239</v>
      </c>
      <c r="AD23" s="328" t="s">
        <v>239</v>
      </c>
      <c r="AE23" s="328" t="s">
        <v>239</v>
      </c>
      <c r="AF23" s="334" t="s">
        <v>239</v>
      </c>
      <c r="AG23" s="330" t="s">
        <v>239</v>
      </c>
      <c r="AH23" s="328" t="s">
        <v>239</v>
      </c>
      <c r="AI23" s="328" t="s">
        <v>239</v>
      </c>
      <c r="AJ23" s="328" t="s">
        <v>239</v>
      </c>
      <c r="AK23" s="328" t="s">
        <v>239</v>
      </c>
      <c r="AL23" s="328" t="s">
        <v>239</v>
      </c>
      <c r="AM23" s="59" t="s">
        <v>239</v>
      </c>
      <c r="AN23" s="17" t="s">
        <v>2356</v>
      </c>
      <c r="AO23" s="17" t="s">
        <v>239</v>
      </c>
      <c r="AP23" s="17" t="s">
        <v>2349</v>
      </c>
      <c r="AQ23" s="17" t="s">
        <v>2312</v>
      </c>
      <c r="AR23" s="18" t="s">
        <v>2312</v>
      </c>
      <c r="AS23" s="59" t="s">
        <v>2352</v>
      </c>
      <c r="AT23" s="17" t="s">
        <v>2353</v>
      </c>
      <c r="AU23" s="17" t="s">
        <v>239</v>
      </c>
      <c r="AV23" s="17" t="s">
        <v>2349</v>
      </c>
      <c r="AW23" s="17" t="s">
        <v>2312</v>
      </c>
      <c r="AX23" s="18" t="s">
        <v>2312</v>
      </c>
      <c r="AY23" s="59" t="s">
        <v>239</v>
      </c>
      <c r="AZ23" s="17" t="s">
        <v>2356</v>
      </c>
      <c r="BA23" s="17" t="s">
        <v>2342</v>
      </c>
      <c r="BB23" s="17" t="s">
        <v>2343</v>
      </c>
      <c r="BC23" s="17" t="s">
        <v>2312</v>
      </c>
      <c r="BD23" s="18" t="s">
        <v>2312</v>
      </c>
    </row>
    <row r="24" spans="1:56" ht="14.5" customHeight="1">
      <c r="A24" s="331" t="s">
        <v>2232</v>
      </c>
      <c r="B24" s="332" t="s">
        <v>2337</v>
      </c>
      <c r="C24" s="332" t="s">
        <v>2358</v>
      </c>
      <c r="D24" s="332" t="s">
        <v>2308</v>
      </c>
      <c r="E24" s="328" t="s">
        <v>2308</v>
      </c>
      <c r="F24" s="333" t="s">
        <v>2339</v>
      </c>
      <c r="G24" s="20">
        <v>7.5</v>
      </c>
      <c r="H24" s="20">
        <v>6.7</v>
      </c>
      <c r="I24" s="103" t="s">
        <v>2359</v>
      </c>
      <c r="J24" s="103" t="s">
        <v>2360</v>
      </c>
      <c r="K24" s="103" t="s">
        <v>2361</v>
      </c>
      <c r="L24" s="103" t="s">
        <v>2362</v>
      </c>
      <c r="M24" s="104" t="s">
        <v>2312</v>
      </c>
      <c r="N24" s="18" t="s">
        <v>2312</v>
      </c>
      <c r="O24" s="59" t="s">
        <v>239</v>
      </c>
      <c r="P24" s="17" t="s">
        <v>239</v>
      </c>
      <c r="Q24" s="17" t="s">
        <v>239</v>
      </c>
      <c r="R24" s="17" t="s">
        <v>239</v>
      </c>
      <c r="S24" s="17" t="s">
        <v>239</v>
      </c>
      <c r="T24" s="18" t="s">
        <v>239</v>
      </c>
      <c r="U24" s="64" t="s">
        <v>2363</v>
      </c>
      <c r="V24" s="65" t="s">
        <v>2364</v>
      </c>
      <c r="W24" s="65" t="s">
        <v>2365</v>
      </c>
      <c r="X24" s="63" t="s">
        <v>2366</v>
      </c>
      <c r="Y24" s="57" t="s">
        <v>2312</v>
      </c>
      <c r="Z24" s="58" t="s">
        <v>2312</v>
      </c>
      <c r="AA24" s="328" t="s">
        <v>239</v>
      </c>
      <c r="AB24" s="328" t="s">
        <v>239</v>
      </c>
      <c r="AC24" s="328" t="s">
        <v>239</v>
      </c>
      <c r="AD24" s="328" t="s">
        <v>239</v>
      </c>
      <c r="AE24" s="328" t="s">
        <v>239</v>
      </c>
      <c r="AF24" s="334" t="s">
        <v>239</v>
      </c>
      <c r="AG24" s="330" t="s">
        <v>239</v>
      </c>
      <c r="AH24" s="328" t="s">
        <v>239</v>
      </c>
      <c r="AI24" s="328" t="s">
        <v>239</v>
      </c>
      <c r="AJ24" s="328" t="s">
        <v>239</v>
      </c>
      <c r="AK24" s="328" t="s">
        <v>239</v>
      </c>
      <c r="AL24" s="328" t="s">
        <v>239</v>
      </c>
      <c r="AM24" s="59" t="s">
        <v>239</v>
      </c>
      <c r="AN24" s="17" t="s">
        <v>2367</v>
      </c>
      <c r="AO24" s="17" t="s">
        <v>239</v>
      </c>
      <c r="AP24" s="17" t="s">
        <v>2368</v>
      </c>
      <c r="AQ24" s="17" t="s">
        <v>2312</v>
      </c>
      <c r="AR24" s="18" t="s">
        <v>2312</v>
      </c>
      <c r="AS24" s="59" t="s">
        <v>2359</v>
      </c>
      <c r="AT24" s="17" t="s">
        <v>2360</v>
      </c>
      <c r="AU24" s="17" t="s">
        <v>239</v>
      </c>
      <c r="AV24" s="17" t="s">
        <v>2368</v>
      </c>
      <c r="AW24" s="17" t="s">
        <v>2312</v>
      </c>
      <c r="AX24" s="18" t="s">
        <v>2312</v>
      </c>
      <c r="AY24" s="59" t="s">
        <v>239</v>
      </c>
      <c r="AZ24" s="17" t="s">
        <v>2367</v>
      </c>
      <c r="BA24" s="17" t="s">
        <v>2361</v>
      </c>
      <c r="BB24" s="17" t="s">
        <v>2362</v>
      </c>
      <c r="BC24" s="17" t="s">
        <v>2312</v>
      </c>
      <c r="BD24" s="18" t="s">
        <v>2312</v>
      </c>
    </row>
    <row r="25" spans="1:56" ht="14.5" customHeight="1">
      <c r="A25" s="331" t="s">
        <v>2232</v>
      </c>
      <c r="B25" s="332" t="s">
        <v>2337</v>
      </c>
      <c r="C25" s="332" t="s">
        <v>2369</v>
      </c>
      <c r="D25" s="332" t="s">
        <v>2308</v>
      </c>
      <c r="E25" s="328" t="s">
        <v>2308</v>
      </c>
      <c r="F25" s="17" t="s">
        <v>2339</v>
      </c>
      <c r="G25" s="20">
        <v>7.5</v>
      </c>
      <c r="H25" s="20">
        <v>6.7</v>
      </c>
      <c r="I25" s="103" t="s">
        <v>2359</v>
      </c>
      <c r="J25" s="103" t="s">
        <v>2360</v>
      </c>
      <c r="K25" s="103" t="s">
        <v>2361</v>
      </c>
      <c r="L25" s="103" t="s">
        <v>2362</v>
      </c>
      <c r="M25" s="104" t="s">
        <v>2312</v>
      </c>
      <c r="N25" s="18" t="s">
        <v>2312</v>
      </c>
      <c r="O25" s="59" t="s">
        <v>239</v>
      </c>
      <c r="P25" s="17" t="s">
        <v>239</v>
      </c>
      <c r="Q25" s="17" t="s">
        <v>239</v>
      </c>
      <c r="R25" s="17" t="s">
        <v>239</v>
      </c>
      <c r="S25" s="17" t="s">
        <v>239</v>
      </c>
      <c r="T25" s="18" t="s">
        <v>239</v>
      </c>
      <c r="U25" s="64" t="s">
        <v>2363</v>
      </c>
      <c r="V25" s="65" t="s">
        <v>2364</v>
      </c>
      <c r="W25" s="65" t="s">
        <v>2365</v>
      </c>
      <c r="X25" s="63" t="s">
        <v>2366</v>
      </c>
      <c r="Y25" s="57" t="s">
        <v>2312</v>
      </c>
      <c r="Z25" s="58" t="s">
        <v>2312</v>
      </c>
      <c r="AA25" s="328" t="s">
        <v>239</v>
      </c>
      <c r="AB25" s="328" t="s">
        <v>239</v>
      </c>
      <c r="AC25" s="328" t="s">
        <v>239</v>
      </c>
      <c r="AD25" s="328" t="s">
        <v>239</v>
      </c>
      <c r="AE25" s="328" t="s">
        <v>239</v>
      </c>
      <c r="AF25" s="334" t="s">
        <v>239</v>
      </c>
      <c r="AG25" s="330" t="s">
        <v>239</v>
      </c>
      <c r="AH25" s="328" t="s">
        <v>239</v>
      </c>
      <c r="AI25" s="328" t="s">
        <v>239</v>
      </c>
      <c r="AJ25" s="328" t="s">
        <v>239</v>
      </c>
      <c r="AK25" s="328" t="s">
        <v>239</v>
      </c>
      <c r="AL25" s="328" t="s">
        <v>239</v>
      </c>
      <c r="AM25" s="59" t="s">
        <v>239</v>
      </c>
      <c r="AN25" s="17" t="s">
        <v>2367</v>
      </c>
      <c r="AO25" s="17" t="s">
        <v>239</v>
      </c>
      <c r="AP25" s="17" t="s">
        <v>2368</v>
      </c>
      <c r="AQ25" s="17" t="s">
        <v>2312</v>
      </c>
      <c r="AR25" s="18" t="s">
        <v>2312</v>
      </c>
      <c r="AS25" s="59" t="s">
        <v>2359</v>
      </c>
      <c r="AT25" s="17" t="s">
        <v>2360</v>
      </c>
      <c r="AU25" s="17" t="s">
        <v>239</v>
      </c>
      <c r="AV25" s="17" t="s">
        <v>2368</v>
      </c>
      <c r="AW25" s="17" t="s">
        <v>2312</v>
      </c>
      <c r="AX25" s="18" t="s">
        <v>2312</v>
      </c>
      <c r="AY25" s="59" t="s">
        <v>239</v>
      </c>
      <c r="AZ25" s="17" t="s">
        <v>2367</v>
      </c>
      <c r="BA25" s="17" t="s">
        <v>2361</v>
      </c>
      <c r="BB25" s="17" t="s">
        <v>2362</v>
      </c>
      <c r="BC25" s="17" t="s">
        <v>2312</v>
      </c>
      <c r="BD25" s="18" t="s">
        <v>2312</v>
      </c>
    </row>
    <row r="26" spans="1:56" ht="14.5" customHeight="1">
      <c r="A26" s="331" t="s">
        <v>2232</v>
      </c>
      <c r="B26" s="332" t="s">
        <v>2337</v>
      </c>
      <c r="C26" s="332" t="s">
        <v>2370</v>
      </c>
      <c r="D26" s="332" t="s">
        <v>2308</v>
      </c>
      <c r="E26" s="328" t="s">
        <v>2308</v>
      </c>
      <c r="F26" s="333" t="s">
        <v>2339</v>
      </c>
      <c r="G26" s="20">
        <v>7.5</v>
      </c>
      <c r="H26" s="20">
        <v>6.7</v>
      </c>
      <c r="I26" s="103" t="s">
        <v>2371</v>
      </c>
      <c r="J26" s="103" t="s">
        <v>2372</v>
      </c>
      <c r="K26" s="103" t="s">
        <v>2361</v>
      </c>
      <c r="L26" s="103" t="s">
        <v>2362</v>
      </c>
      <c r="M26" s="104" t="s">
        <v>2312</v>
      </c>
      <c r="N26" s="18" t="s">
        <v>2312</v>
      </c>
      <c r="O26" s="59" t="s">
        <v>239</v>
      </c>
      <c r="P26" s="17" t="s">
        <v>239</v>
      </c>
      <c r="Q26" s="17" t="s">
        <v>239</v>
      </c>
      <c r="R26" s="17" t="s">
        <v>239</v>
      </c>
      <c r="S26" s="17" t="s">
        <v>239</v>
      </c>
      <c r="T26" s="18" t="s">
        <v>239</v>
      </c>
      <c r="U26" s="66" t="s">
        <v>2373</v>
      </c>
      <c r="V26" s="67" t="s">
        <v>2374</v>
      </c>
      <c r="W26" s="67" t="s">
        <v>2365</v>
      </c>
      <c r="X26" s="68" t="s">
        <v>2366</v>
      </c>
      <c r="Y26" s="57" t="s">
        <v>2312</v>
      </c>
      <c r="Z26" s="58" t="s">
        <v>2312</v>
      </c>
      <c r="AA26" s="328" t="s">
        <v>239</v>
      </c>
      <c r="AB26" s="328" t="s">
        <v>239</v>
      </c>
      <c r="AC26" s="328" t="s">
        <v>239</v>
      </c>
      <c r="AD26" s="328" t="s">
        <v>239</v>
      </c>
      <c r="AE26" s="328" t="s">
        <v>239</v>
      </c>
      <c r="AF26" s="334" t="s">
        <v>239</v>
      </c>
      <c r="AG26" s="330" t="s">
        <v>239</v>
      </c>
      <c r="AH26" s="328" t="s">
        <v>239</v>
      </c>
      <c r="AI26" s="328" t="s">
        <v>239</v>
      </c>
      <c r="AJ26" s="328" t="s">
        <v>239</v>
      </c>
      <c r="AK26" s="328" t="s">
        <v>239</v>
      </c>
      <c r="AL26" s="328" t="s">
        <v>239</v>
      </c>
      <c r="AM26" s="59" t="s">
        <v>239</v>
      </c>
      <c r="AN26" s="17" t="s">
        <v>2375</v>
      </c>
      <c r="AO26" s="17" t="s">
        <v>239</v>
      </c>
      <c r="AP26" s="17" t="s">
        <v>2368</v>
      </c>
      <c r="AQ26" s="17" t="s">
        <v>2312</v>
      </c>
      <c r="AR26" s="18" t="s">
        <v>2312</v>
      </c>
      <c r="AS26" s="59" t="s">
        <v>2371</v>
      </c>
      <c r="AT26" s="17" t="s">
        <v>2372</v>
      </c>
      <c r="AU26" s="17" t="s">
        <v>239</v>
      </c>
      <c r="AV26" s="17" t="s">
        <v>2368</v>
      </c>
      <c r="AW26" s="17" t="s">
        <v>2312</v>
      </c>
      <c r="AX26" s="18" t="s">
        <v>2312</v>
      </c>
      <c r="AY26" s="59" t="s">
        <v>239</v>
      </c>
      <c r="AZ26" s="17" t="s">
        <v>2375</v>
      </c>
      <c r="BA26" s="17" t="s">
        <v>2361</v>
      </c>
      <c r="BB26" s="17" t="s">
        <v>2362</v>
      </c>
      <c r="BC26" s="17" t="s">
        <v>2312</v>
      </c>
      <c r="BD26" s="18" t="s">
        <v>2312</v>
      </c>
    </row>
    <row r="27" spans="1:56" ht="14.5" customHeight="1">
      <c r="A27" s="331" t="s">
        <v>2232</v>
      </c>
      <c r="B27" s="332" t="s">
        <v>2337</v>
      </c>
      <c r="C27" s="332" t="s">
        <v>2376</v>
      </c>
      <c r="D27" s="332" t="s">
        <v>2308</v>
      </c>
      <c r="E27" s="328" t="s">
        <v>2308</v>
      </c>
      <c r="F27" s="17" t="s">
        <v>2339</v>
      </c>
      <c r="G27" s="20">
        <v>7.5</v>
      </c>
      <c r="H27" s="20">
        <v>6.7</v>
      </c>
      <c r="I27" s="103" t="s">
        <v>2371</v>
      </c>
      <c r="J27" s="103" t="s">
        <v>2372</v>
      </c>
      <c r="K27" s="103" t="s">
        <v>2361</v>
      </c>
      <c r="L27" s="103" t="s">
        <v>2362</v>
      </c>
      <c r="M27" s="104" t="s">
        <v>2312</v>
      </c>
      <c r="N27" s="18" t="s">
        <v>2312</v>
      </c>
      <c r="O27" s="59" t="s">
        <v>239</v>
      </c>
      <c r="P27" s="17" t="s">
        <v>239</v>
      </c>
      <c r="Q27" s="17" t="s">
        <v>239</v>
      </c>
      <c r="R27" s="17" t="s">
        <v>239</v>
      </c>
      <c r="S27" s="17" t="s">
        <v>239</v>
      </c>
      <c r="T27" s="18" t="s">
        <v>239</v>
      </c>
      <c r="U27" s="66" t="s">
        <v>2373</v>
      </c>
      <c r="V27" s="67" t="s">
        <v>2374</v>
      </c>
      <c r="W27" s="67" t="s">
        <v>2365</v>
      </c>
      <c r="X27" s="68" t="s">
        <v>2366</v>
      </c>
      <c r="Y27" s="57" t="s">
        <v>2312</v>
      </c>
      <c r="Z27" s="58" t="s">
        <v>2312</v>
      </c>
      <c r="AA27" s="328" t="s">
        <v>239</v>
      </c>
      <c r="AB27" s="328" t="s">
        <v>239</v>
      </c>
      <c r="AC27" s="328" t="s">
        <v>239</v>
      </c>
      <c r="AD27" s="328" t="s">
        <v>239</v>
      </c>
      <c r="AE27" s="328" t="s">
        <v>239</v>
      </c>
      <c r="AF27" s="334" t="s">
        <v>239</v>
      </c>
      <c r="AG27" s="330" t="s">
        <v>239</v>
      </c>
      <c r="AH27" s="328" t="s">
        <v>239</v>
      </c>
      <c r="AI27" s="328" t="s">
        <v>239</v>
      </c>
      <c r="AJ27" s="328" t="s">
        <v>239</v>
      </c>
      <c r="AK27" s="328" t="s">
        <v>239</v>
      </c>
      <c r="AL27" s="328" t="s">
        <v>239</v>
      </c>
      <c r="AM27" s="59" t="s">
        <v>239</v>
      </c>
      <c r="AN27" s="17" t="s">
        <v>2375</v>
      </c>
      <c r="AO27" s="17" t="s">
        <v>239</v>
      </c>
      <c r="AP27" s="17" t="s">
        <v>2368</v>
      </c>
      <c r="AQ27" s="17" t="s">
        <v>2312</v>
      </c>
      <c r="AR27" s="18" t="s">
        <v>2312</v>
      </c>
      <c r="AS27" s="59" t="s">
        <v>2371</v>
      </c>
      <c r="AT27" s="17" t="s">
        <v>2372</v>
      </c>
      <c r="AU27" s="17" t="s">
        <v>239</v>
      </c>
      <c r="AV27" s="17" t="s">
        <v>2368</v>
      </c>
      <c r="AW27" s="17" t="s">
        <v>2312</v>
      </c>
      <c r="AX27" s="18" t="s">
        <v>2312</v>
      </c>
      <c r="AY27" s="59" t="s">
        <v>239</v>
      </c>
      <c r="AZ27" s="17" t="s">
        <v>2375</v>
      </c>
      <c r="BA27" s="17" t="s">
        <v>2361</v>
      </c>
      <c r="BB27" s="17" t="s">
        <v>2362</v>
      </c>
      <c r="BC27" s="17" t="s">
        <v>2312</v>
      </c>
      <c r="BD27" s="18" t="s">
        <v>2312</v>
      </c>
    </row>
    <row r="28" spans="1:56" ht="14.5" customHeight="1">
      <c r="A28" s="331" t="s">
        <v>2232</v>
      </c>
      <c r="B28" s="332" t="s">
        <v>2337</v>
      </c>
      <c r="C28" s="332" t="s">
        <v>2377</v>
      </c>
      <c r="D28" s="332" t="s">
        <v>2308</v>
      </c>
      <c r="E28" s="328">
        <v>1</v>
      </c>
      <c r="F28" s="17" t="s">
        <v>2339</v>
      </c>
      <c r="G28" s="17">
        <v>14.5</v>
      </c>
      <c r="H28" s="17">
        <v>7.5</v>
      </c>
      <c r="I28" s="104" t="s">
        <v>2378</v>
      </c>
      <c r="J28" s="104" t="s">
        <v>2379</v>
      </c>
      <c r="K28" s="104" t="s">
        <v>2371</v>
      </c>
      <c r="L28" s="104" t="s">
        <v>2372</v>
      </c>
      <c r="M28" s="104" t="s">
        <v>2380</v>
      </c>
      <c r="N28" s="18" t="s">
        <v>2312</v>
      </c>
      <c r="O28" s="59" t="s">
        <v>239</v>
      </c>
      <c r="P28" s="17" t="s">
        <v>239</v>
      </c>
      <c r="Q28" s="17" t="s">
        <v>239</v>
      </c>
      <c r="R28" s="17" t="s">
        <v>239</v>
      </c>
      <c r="S28" s="17" t="s">
        <v>239</v>
      </c>
      <c r="T28" s="18" t="s">
        <v>239</v>
      </c>
      <c r="U28" s="59" t="s">
        <v>2378</v>
      </c>
      <c r="V28" s="17" t="s">
        <v>2379</v>
      </c>
      <c r="W28" s="69" t="s">
        <v>2373</v>
      </c>
      <c r="X28" s="70" t="s">
        <v>2374</v>
      </c>
      <c r="Y28" s="71" t="s">
        <v>2380</v>
      </c>
      <c r="Z28" s="72" t="s">
        <v>2312</v>
      </c>
      <c r="AA28" s="328" t="s">
        <v>239</v>
      </c>
      <c r="AB28" s="328" t="s">
        <v>239</v>
      </c>
      <c r="AC28" s="328" t="s">
        <v>239</v>
      </c>
      <c r="AD28" s="328" t="s">
        <v>239</v>
      </c>
      <c r="AE28" s="328" t="s">
        <v>239</v>
      </c>
      <c r="AF28" s="334" t="s">
        <v>239</v>
      </c>
      <c r="AG28" s="330" t="s">
        <v>239</v>
      </c>
      <c r="AH28" s="328" t="s">
        <v>239</v>
      </c>
      <c r="AI28" s="328" t="s">
        <v>239</v>
      </c>
      <c r="AJ28" s="328" t="s">
        <v>239</v>
      </c>
      <c r="AK28" s="328" t="s">
        <v>239</v>
      </c>
      <c r="AL28" s="328" t="s">
        <v>239</v>
      </c>
      <c r="AM28" s="59" t="s">
        <v>239</v>
      </c>
      <c r="AN28" s="17" t="s">
        <v>239</v>
      </c>
      <c r="AO28" s="17" t="s">
        <v>239</v>
      </c>
      <c r="AP28" s="17" t="s">
        <v>239</v>
      </c>
      <c r="AQ28" s="17" t="s">
        <v>239</v>
      </c>
      <c r="AR28" s="17" t="s">
        <v>239</v>
      </c>
      <c r="AS28" s="59" t="s">
        <v>2378</v>
      </c>
      <c r="AT28" s="17" t="s">
        <v>2379</v>
      </c>
      <c r="AU28" s="17" t="s">
        <v>239</v>
      </c>
      <c r="AV28" s="17" t="s">
        <v>2375</v>
      </c>
      <c r="AW28" s="17" t="s">
        <v>2380</v>
      </c>
      <c r="AX28" s="18" t="s">
        <v>2312</v>
      </c>
      <c r="AY28" s="59" t="s">
        <v>239</v>
      </c>
      <c r="AZ28" s="17" t="s">
        <v>239</v>
      </c>
      <c r="BA28" s="17" t="s">
        <v>239</v>
      </c>
      <c r="BB28" s="17" t="s">
        <v>239</v>
      </c>
      <c r="BC28" s="17" t="s">
        <v>239</v>
      </c>
      <c r="BD28" s="18" t="s">
        <v>239</v>
      </c>
    </row>
    <row r="29" spans="1:56" ht="14.5" customHeight="1">
      <c r="A29" s="331" t="s">
        <v>2232</v>
      </c>
      <c r="B29" s="332" t="s">
        <v>2337</v>
      </c>
      <c r="C29" s="332" t="s">
        <v>2377</v>
      </c>
      <c r="D29" s="332" t="s">
        <v>2308</v>
      </c>
      <c r="E29" s="328">
        <v>2</v>
      </c>
      <c r="F29" s="17" t="s">
        <v>2339</v>
      </c>
      <c r="G29" s="17">
        <v>14.5</v>
      </c>
      <c r="H29" s="17">
        <v>7.5</v>
      </c>
      <c r="I29" s="104" t="s">
        <v>2378</v>
      </c>
      <c r="J29" s="104" t="s">
        <v>2379</v>
      </c>
      <c r="K29" s="104" t="s">
        <v>2371</v>
      </c>
      <c r="L29" s="104" t="s">
        <v>2372</v>
      </c>
      <c r="M29" s="104" t="s">
        <v>2380</v>
      </c>
      <c r="N29" s="18" t="s">
        <v>2312</v>
      </c>
      <c r="O29" s="59" t="s">
        <v>239</v>
      </c>
      <c r="P29" s="17" t="s">
        <v>239</v>
      </c>
      <c r="Q29" s="17" t="s">
        <v>239</v>
      </c>
      <c r="R29" s="17" t="s">
        <v>239</v>
      </c>
      <c r="S29" s="17" t="s">
        <v>239</v>
      </c>
      <c r="T29" s="18" t="s">
        <v>239</v>
      </c>
      <c r="U29" s="59" t="s">
        <v>2378</v>
      </c>
      <c r="V29" s="17" t="s">
        <v>2379</v>
      </c>
      <c r="W29" s="69" t="s">
        <v>2373</v>
      </c>
      <c r="X29" s="70" t="s">
        <v>2374</v>
      </c>
      <c r="Y29" s="71" t="s">
        <v>2380</v>
      </c>
      <c r="Z29" s="72" t="s">
        <v>2312</v>
      </c>
      <c r="AA29" s="328" t="s">
        <v>239</v>
      </c>
      <c r="AB29" s="328" t="s">
        <v>239</v>
      </c>
      <c r="AC29" s="328" t="s">
        <v>239</v>
      </c>
      <c r="AD29" s="328" t="s">
        <v>239</v>
      </c>
      <c r="AE29" s="328" t="s">
        <v>239</v>
      </c>
      <c r="AF29" s="334" t="s">
        <v>239</v>
      </c>
      <c r="AG29" s="330" t="s">
        <v>239</v>
      </c>
      <c r="AH29" s="328" t="s">
        <v>239</v>
      </c>
      <c r="AI29" s="328" t="s">
        <v>239</v>
      </c>
      <c r="AJ29" s="328" t="s">
        <v>239</v>
      </c>
      <c r="AK29" s="328" t="s">
        <v>239</v>
      </c>
      <c r="AL29" s="328" t="s">
        <v>239</v>
      </c>
      <c r="AM29" s="59" t="s">
        <v>239</v>
      </c>
      <c r="AN29" s="17" t="s">
        <v>239</v>
      </c>
      <c r="AO29" s="17" t="s">
        <v>239</v>
      </c>
      <c r="AP29" s="17" t="s">
        <v>239</v>
      </c>
      <c r="AQ29" s="17" t="s">
        <v>239</v>
      </c>
      <c r="AR29" s="17" t="s">
        <v>239</v>
      </c>
      <c r="AS29" s="59" t="s">
        <v>2378</v>
      </c>
      <c r="AT29" s="17" t="s">
        <v>2379</v>
      </c>
      <c r="AU29" s="17" t="s">
        <v>239</v>
      </c>
      <c r="AV29" s="17" t="s">
        <v>2375</v>
      </c>
      <c r="AW29" s="17" t="s">
        <v>2380</v>
      </c>
      <c r="AX29" s="18" t="s">
        <v>2312</v>
      </c>
      <c r="AY29" s="59" t="s">
        <v>239</v>
      </c>
      <c r="AZ29" s="17" t="s">
        <v>239</v>
      </c>
      <c r="BA29" s="17" t="s">
        <v>239</v>
      </c>
      <c r="BB29" s="17" t="s">
        <v>239</v>
      </c>
      <c r="BC29" s="17" t="s">
        <v>239</v>
      </c>
      <c r="BD29" s="18" t="s">
        <v>239</v>
      </c>
    </row>
    <row r="30" spans="1:56" ht="14.5" customHeight="1">
      <c r="A30" s="331" t="s">
        <v>2232</v>
      </c>
      <c r="B30" s="332" t="s">
        <v>2337</v>
      </c>
      <c r="C30" s="332" t="s">
        <v>2377</v>
      </c>
      <c r="D30" s="332" t="s">
        <v>2308</v>
      </c>
      <c r="E30" s="328">
        <v>3</v>
      </c>
      <c r="F30" s="17" t="s">
        <v>2339</v>
      </c>
      <c r="G30" s="17">
        <v>14.5</v>
      </c>
      <c r="H30" s="17">
        <v>7.5</v>
      </c>
      <c r="I30" s="104" t="s">
        <v>2381</v>
      </c>
      <c r="J30" s="104" t="s">
        <v>2382</v>
      </c>
      <c r="K30" s="104" t="s">
        <v>2371</v>
      </c>
      <c r="L30" s="104" t="s">
        <v>2372</v>
      </c>
      <c r="M30" s="104" t="s">
        <v>2380</v>
      </c>
      <c r="N30" s="18" t="s">
        <v>2312</v>
      </c>
      <c r="O30" s="59" t="s">
        <v>239</v>
      </c>
      <c r="P30" s="17" t="s">
        <v>239</v>
      </c>
      <c r="Q30" s="17" t="s">
        <v>239</v>
      </c>
      <c r="R30" s="17" t="s">
        <v>239</v>
      </c>
      <c r="S30" s="17" t="s">
        <v>239</v>
      </c>
      <c r="T30" s="18" t="s">
        <v>239</v>
      </c>
      <c r="U30" s="59" t="s">
        <v>2381</v>
      </c>
      <c r="V30" s="17" t="s">
        <v>2382</v>
      </c>
      <c r="W30" s="69" t="s">
        <v>2373</v>
      </c>
      <c r="X30" s="70" t="s">
        <v>2374</v>
      </c>
      <c r="Y30" s="71" t="s">
        <v>2380</v>
      </c>
      <c r="Z30" s="72" t="s">
        <v>2312</v>
      </c>
      <c r="AA30" s="328" t="s">
        <v>239</v>
      </c>
      <c r="AB30" s="328" t="s">
        <v>239</v>
      </c>
      <c r="AC30" s="328" t="s">
        <v>239</v>
      </c>
      <c r="AD30" s="328" t="s">
        <v>239</v>
      </c>
      <c r="AE30" s="328" t="s">
        <v>239</v>
      </c>
      <c r="AF30" s="334" t="s">
        <v>239</v>
      </c>
      <c r="AG30" s="330" t="s">
        <v>239</v>
      </c>
      <c r="AH30" s="328" t="s">
        <v>239</v>
      </c>
      <c r="AI30" s="328" t="s">
        <v>239</v>
      </c>
      <c r="AJ30" s="328" t="s">
        <v>239</v>
      </c>
      <c r="AK30" s="328" t="s">
        <v>239</v>
      </c>
      <c r="AL30" s="328" t="s">
        <v>239</v>
      </c>
      <c r="AM30" s="59" t="s">
        <v>239</v>
      </c>
      <c r="AN30" s="17" t="s">
        <v>239</v>
      </c>
      <c r="AO30" s="17" t="s">
        <v>239</v>
      </c>
      <c r="AP30" s="17" t="s">
        <v>239</v>
      </c>
      <c r="AQ30" s="17" t="s">
        <v>239</v>
      </c>
      <c r="AR30" s="17" t="s">
        <v>239</v>
      </c>
      <c r="AS30" s="59" t="s">
        <v>2381</v>
      </c>
      <c r="AT30" s="17" t="s">
        <v>2382</v>
      </c>
      <c r="AU30" s="17" t="s">
        <v>239</v>
      </c>
      <c r="AV30" s="17" t="s">
        <v>2375</v>
      </c>
      <c r="AW30" s="17" t="s">
        <v>2380</v>
      </c>
      <c r="AX30" s="18" t="s">
        <v>2312</v>
      </c>
      <c r="AY30" s="59" t="s">
        <v>239</v>
      </c>
      <c r="AZ30" s="17" t="s">
        <v>239</v>
      </c>
      <c r="BA30" s="17" t="s">
        <v>239</v>
      </c>
      <c r="BB30" s="17" t="s">
        <v>239</v>
      </c>
      <c r="BC30" s="17" t="s">
        <v>239</v>
      </c>
      <c r="BD30" s="18" t="s">
        <v>239</v>
      </c>
    </row>
    <row r="31" spans="1:56" ht="14.5" customHeight="1">
      <c r="A31" s="331" t="s">
        <v>2232</v>
      </c>
      <c r="B31" s="332" t="s">
        <v>2337</v>
      </c>
      <c r="C31" s="332" t="s">
        <v>2377</v>
      </c>
      <c r="D31" s="332" t="s">
        <v>2308</v>
      </c>
      <c r="E31" s="328">
        <v>4</v>
      </c>
      <c r="F31" s="17" t="s">
        <v>2339</v>
      </c>
      <c r="G31" s="17">
        <v>14.5</v>
      </c>
      <c r="H31" s="17">
        <v>7.5</v>
      </c>
      <c r="I31" s="104" t="s">
        <v>2381</v>
      </c>
      <c r="J31" s="104" t="s">
        <v>2382</v>
      </c>
      <c r="K31" s="104" t="s">
        <v>2371</v>
      </c>
      <c r="L31" s="104" t="s">
        <v>2372</v>
      </c>
      <c r="M31" s="104" t="s">
        <v>2380</v>
      </c>
      <c r="N31" s="18" t="s">
        <v>2312</v>
      </c>
      <c r="O31" s="59" t="s">
        <v>239</v>
      </c>
      <c r="P31" s="17" t="s">
        <v>239</v>
      </c>
      <c r="Q31" s="17" t="s">
        <v>239</v>
      </c>
      <c r="R31" s="17" t="s">
        <v>239</v>
      </c>
      <c r="S31" s="17" t="s">
        <v>239</v>
      </c>
      <c r="T31" s="18" t="s">
        <v>239</v>
      </c>
      <c r="U31" s="59" t="s">
        <v>2381</v>
      </c>
      <c r="V31" s="17" t="s">
        <v>2382</v>
      </c>
      <c r="W31" s="69" t="s">
        <v>2373</v>
      </c>
      <c r="X31" s="70" t="s">
        <v>2374</v>
      </c>
      <c r="Y31" s="71" t="s">
        <v>2380</v>
      </c>
      <c r="Z31" s="72" t="s">
        <v>2312</v>
      </c>
      <c r="AA31" s="328" t="s">
        <v>239</v>
      </c>
      <c r="AB31" s="328" t="s">
        <v>239</v>
      </c>
      <c r="AC31" s="328" t="s">
        <v>239</v>
      </c>
      <c r="AD31" s="328" t="s">
        <v>239</v>
      </c>
      <c r="AE31" s="328" t="s">
        <v>239</v>
      </c>
      <c r="AF31" s="334" t="s">
        <v>239</v>
      </c>
      <c r="AG31" s="330" t="s">
        <v>239</v>
      </c>
      <c r="AH31" s="328" t="s">
        <v>239</v>
      </c>
      <c r="AI31" s="328" t="s">
        <v>239</v>
      </c>
      <c r="AJ31" s="328" t="s">
        <v>239</v>
      </c>
      <c r="AK31" s="328" t="s">
        <v>239</v>
      </c>
      <c r="AL31" s="328" t="s">
        <v>239</v>
      </c>
      <c r="AM31" s="59" t="s">
        <v>239</v>
      </c>
      <c r="AN31" s="17" t="s">
        <v>239</v>
      </c>
      <c r="AO31" s="17" t="s">
        <v>239</v>
      </c>
      <c r="AP31" s="17" t="s">
        <v>239</v>
      </c>
      <c r="AQ31" s="17" t="s">
        <v>239</v>
      </c>
      <c r="AR31" s="17" t="s">
        <v>239</v>
      </c>
      <c r="AS31" s="59" t="s">
        <v>2381</v>
      </c>
      <c r="AT31" s="17" t="s">
        <v>2382</v>
      </c>
      <c r="AU31" s="17" t="s">
        <v>239</v>
      </c>
      <c r="AV31" s="17" t="s">
        <v>2375</v>
      </c>
      <c r="AW31" s="17" t="s">
        <v>2380</v>
      </c>
      <c r="AX31" s="18" t="s">
        <v>2312</v>
      </c>
      <c r="AY31" s="59" t="s">
        <v>239</v>
      </c>
      <c r="AZ31" s="17" t="s">
        <v>239</v>
      </c>
      <c r="BA31" s="17" t="s">
        <v>239</v>
      </c>
      <c r="BB31" s="17" t="s">
        <v>239</v>
      </c>
      <c r="BC31" s="17" t="s">
        <v>239</v>
      </c>
      <c r="BD31" s="18" t="s">
        <v>239</v>
      </c>
    </row>
    <row r="32" spans="1:56" ht="14.5" customHeight="1">
      <c r="A32" s="331" t="s">
        <v>2232</v>
      </c>
      <c r="B32" s="332" t="s">
        <v>2337</v>
      </c>
      <c r="C32" s="332" t="s">
        <v>2377</v>
      </c>
      <c r="D32" s="332" t="s">
        <v>2308</v>
      </c>
      <c r="E32" s="328">
        <v>5</v>
      </c>
      <c r="F32" s="17" t="s">
        <v>2339</v>
      </c>
      <c r="G32" s="17">
        <v>14.5</v>
      </c>
      <c r="H32" s="17">
        <v>7.5</v>
      </c>
      <c r="I32" s="104" t="s">
        <v>2381</v>
      </c>
      <c r="J32" s="104" t="s">
        <v>2382</v>
      </c>
      <c r="K32" s="104" t="s">
        <v>2371</v>
      </c>
      <c r="L32" s="104" t="s">
        <v>2372</v>
      </c>
      <c r="M32" s="104" t="s">
        <v>2380</v>
      </c>
      <c r="N32" s="18" t="s">
        <v>2312</v>
      </c>
      <c r="O32" s="59" t="s">
        <v>239</v>
      </c>
      <c r="P32" s="17" t="s">
        <v>239</v>
      </c>
      <c r="Q32" s="17" t="s">
        <v>239</v>
      </c>
      <c r="R32" s="17" t="s">
        <v>239</v>
      </c>
      <c r="S32" s="17" t="s">
        <v>239</v>
      </c>
      <c r="T32" s="18" t="s">
        <v>239</v>
      </c>
      <c r="U32" s="59" t="s">
        <v>2381</v>
      </c>
      <c r="V32" s="17" t="s">
        <v>2382</v>
      </c>
      <c r="W32" s="69" t="s">
        <v>2373</v>
      </c>
      <c r="X32" s="70" t="s">
        <v>2374</v>
      </c>
      <c r="Y32" s="71" t="s">
        <v>2380</v>
      </c>
      <c r="Z32" s="72" t="s">
        <v>2312</v>
      </c>
      <c r="AA32" s="328" t="s">
        <v>239</v>
      </c>
      <c r="AB32" s="328" t="s">
        <v>239</v>
      </c>
      <c r="AC32" s="328" t="s">
        <v>239</v>
      </c>
      <c r="AD32" s="328" t="s">
        <v>239</v>
      </c>
      <c r="AE32" s="328" t="s">
        <v>239</v>
      </c>
      <c r="AF32" s="334" t="s">
        <v>239</v>
      </c>
      <c r="AG32" s="330" t="s">
        <v>239</v>
      </c>
      <c r="AH32" s="328" t="s">
        <v>239</v>
      </c>
      <c r="AI32" s="328" t="s">
        <v>239</v>
      </c>
      <c r="AJ32" s="328" t="s">
        <v>239</v>
      </c>
      <c r="AK32" s="328" t="s">
        <v>239</v>
      </c>
      <c r="AL32" s="328" t="s">
        <v>239</v>
      </c>
      <c r="AM32" s="59" t="s">
        <v>239</v>
      </c>
      <c r="AN32" s="17" t="s">
        <v>239</v>
      </c>
      <c r="AO32" s="17" t="s">
        <v>239</v>
      </c>
      <c r="AP32" s="17" t="s">
        <v>239</v>
      </c>
      <c r="AQ32" s="17" t="s">
        <v>239</v>
      </c>
      <c r="AR32" s="17" t="s">
        <v>239</v>
      </c>
      <c r="AS32" s="59" t="s">
        <v>2381</v>
      </c>
      <c r="AT32" s="17" t="s">
        <v>2382</v>
      </c>
      <c r="AU32" s="17" t="s">
        <v>239</v>
      </c>
      <c r="AV32" s="17" t="s">
        <v>2375</v>
      </c>
      <c r="AW32" s="17" t="s">
        <v>2380</v>
      </c>
      <c r="AX32" s="18" t="s">
        <v>2312</v>
      </c>
      <c r="AY32" s="59" t="s">
        <v>239</v>
      </c>
      <c r="AZ32" s="17" t="s">
        <v>239</v>
      </c>
      <c r="BA32" s="17" t="s">
        <v>239</v>
      </c>
      <c r="BB32" s="17" t="s">
        <v>239</v>
      </c>
      <c r="BC32" s="17" t="s">
        <v>239</v>
      </c>
      <c r="BD32" s="18" t="s">
        <v>239</v>
      </c>
    </row>
    <row r="33" spans="1:56" ht="14.5" customHeight="1">
      <c r="A33" s="331" t="s">
        <v>2232</v>
      </c>
      <c r="B33" s="332" t="s">
        <v>2337</v>
      </c>
      <c r="C33" s="332" t="s">
        <v>2377</v>
      </c>
      <c r="D33" s="332" t="s">
        <v>2308</v>
      </c>
      <c r="E33" s="328">
        <v>6</v>
      </c>
      <c r="F33" s="17" t="s">
        <v>2339</v>
      </c>
      <c r="G33" s="17">
        <v>14.5</v>
      </c>
      <c r="H33" s="17">
        <v>7.5</v>
      </c>
      <c r="I33" s="104" t="s">
        <v>2381</v>
      </c>
      <c r="J33" s="104" t="s">
        <v>2382</v>
      </c>
      <c r="K33" s="104" t="s">
        <v>2371</v>
      </c>
      <c r="L33" s="104" t="s">
        <v>2372</v>
      </c>
      <c r="M33" s="104" t="s">
        <v>2380</v>
      </c>
      <c r="N33" s="18" t="s">
        <v>2312</v>
      </c>
      <c r="O33" s="59" t="s">
        <v>239</v>
      </c>
      <c r="P33" s="17" t="s">
        <v>239</v>
      </c>
      <c r="Q33" s="17" t="s">
        <v>239</v>
      </c>
      <c r="R33" s="17" t="s">
        <v>239</v>
      </c>
      <c r="S33" s="17" t="s">
        <v>239</v>
      </c>
      <c r="T33" s="18" t="s">
        <v>239</v>
      </c>
      <c r="U33" s="59" t="s">
        <v>2381</v>
      </c>
      <c r="V33" s="17" t="s">
        <v>2382</v>
      </c>
      <c r="W33" s="69" t="s">
        <v>2373</v>
      </c>
      <c r="X33" s="70" t="s">
        <v>2374</v>
      </c>
      <c r="Y33" s="71" t="s">
        <v>2380</v>
      </c>
      <c r="Z33" s="72" t="s">
        <v>2312</v>
      </c>
      <c r="AA33" s="328" t="s">
        <v>239</v>
      </c>
      <c r="AB33" s="328" t="s">
        <v>239</v>
      </c>
      <c r="AC33" s="328" t="s">
        <v>239</v>
      </c>
      <c r="AD33" s="328" t="s">
        <v>239</v>
      </c>
      <c r="AE33" s="328" t="s">
        <v>239</v>
      </c>
      <c r="AF33" s="334" t="s">
        <v>239</v>
      </c>
      <c r="AG33" s="330" t="s">
        <v>239</v>
      </c>
      <c r="AH33" s="328" t="s">
        <v>239</v>
      </c>
      <c r="AI33" s="328" t="s">
        <v>239</v>
      </c>
      <c r="AJ33" s="328" t="s">
        <v>239</v>
      </c>
      <c r="AK33" s="328" t="s">
        <v>239</v>
      </c>
      <c r="AL33" s="328" t="s">
        <v>239</v>
      </c>
      <c r="AM33" s="59" t="s">
        <v>239</v>
      </c>
      <c r="AN33" s="17" t="s">
        <v>239</v>
      </c>
      <c r="AO33" s="17" t="s">
        <v>239</v>
      </c>
      <c r="AP33" s="17" t="s">
        <v>239</v>
      </c>
      <c r="AQ33" s="17" t="s">
        <v>239</v>
      </c>
      <c r="AR33" s="17" t="s">
        <v>239</v>
      </c>
      <c r="AS33" s="59" t="s">
        <v>2381</v>
      </c>
      <c r="AT33" s="17" t="s">
        <v>2382</v>
      </c>
      <c r="AU33" s="17" t="s">
        <v>239</v>
      </c>
      <c r="AV33" s="17" t="s">
        <v>2375</v>
      </c>
      <c r="AW33" s="17" t="s">
        <v>2380</v>
      </c>
      <c r="AX33" s="18" t="s">
        <v>2312</v>
      </c>
      <c r="AY33" s="59" t="s">
        <v>239</v>
      </c>
      <c r="AZ33" s="17" t="s">
        <v>239</v>
      </c>
      <c r="BA33" s="17" t="s">
        <v>239</v>
      </c>
      <c r="BB33" s="17" t="s">
        <v>239</v>
      </c>
      <c r="BC33" s="17" t="s">
        <v>239</v>
      </c>
      <c r="BD33" s="18" t="s">
        <v>239</v>
      </c>
    </row>
    <row r="34" spans="1:56" ht="14.5" customHeight="1">
      <c r="A34" s="331" t="s">
        <v>2232</v>
      </c>
      <c r="B34" s="332" t="s">
        <v>2337</v>
      </c>
      <c r="C34" s="332" t="s">
        <v>2377</v>
      </c>
      <c r="D34" s="332" t="s">
        <v>2308</v>
      </c>
      <c r="E34" s="328">
        <v>7</v>
      </c>
      <c r="F34" s="17" t="s">
        <v>2339</v>
      </c>
      <c r="G34" s="17">
        <v>14.5</v>
      </c>
      <c r="H34" s="17">
        <v>7.5</v>
      </c>
      <c r="I34" s="104" t="s">
        <v>2378</v>
      </c>
      <c r="J34" s="104" t="s">
        <v>2379</v>
      </c>
      <c r="K34" s="104" t="s">
        <v>2371</v>
      </c>
      <c r="L34" s="104" t="s">
        <v>2372</v>
      </c>
      <c r="M34" s="104" t="s">
        <v>2380</v>
      </c>
      <c r="N34" s="18" t="s">
        <v>2312</v>
      </c>
      <c r="O34" s="59" t="s">
        <v>239</v>
      </c>
      <c r="P34" s="17" t="s">
        <v>239</v>
      </c>
      <c r="Q34" s="17" t="s">
        <v>239</v>
      </c>
      <c r="R34" s="17" t="s">
        <v>239</v>
      </c>
      <c r="S34" s="17" t="s">
        <v>239</v>
      </c>
      <c r="T34" s="18" t="s">
        <v>239</v>
      </c>
      <c r="U34" s="59" t="s">
        <v>2378</v>
      </c>
      <c r="V34" s="17" t="s">
        <v>2379</v>
      </c>
      <c r="W34" s="69" t="s">
        <v>2373</v>
      </c>
      <c r="X34" s="70" t="s">
        <v>2374</v>
      </c>
      <c r="Y34" s="71" t="s">
        <v>2380</v>
      </c>
      <c r="Z34" s="72" t="s">
        <v>2312</v>
      </c>
      <c r="AA34" s="328" t="s">
        <v>239</v>
      </c>
      <c r="AB34" s="328" t="s">
        <v>239</v>
      </c>
      <c r="AC34" s="328" t="s">
        <v>239</v>
      </c>
      <c r="AD34" s="328" t="s">
        <v>239</v>
      </c>
      <c r="AE34" s="328" t="s">
        <v>239</v>
      </c>
      <c r="AF34" s="334" t="s">
        <v>239</v>
      </c>
      <c r="AG34" s="330" t="s">
        <v>239</v>
      </c>
      <c r="AH34" s="328" t="s">
        <v>239</v>
      </c>
      <c r="AI34" s="328" t="s">
        <v>239</v>
      </c>
      <c r="AJ34" s="328" t="s">
        <v>239</v>
      </c>
      <c r="AK34" s="328" t="s">
        <v>239</v>
      </c>
      <c r="AL34" s="328" t="s">
        <v>239</v>
      </c>
      <c r="AM34" s="59" t="s">
        <v>239</v>
      </c>
      <c r="AN34" s="17" t="s">
        <v>239</v>
      </c>
      <c r="AO34" s="17" t="s">
        <v>239</v>
      </c>
      <c r="AP34" s="17" t="s">
        <v>239</v>
      </c>
      <c r="AQ34" s="17" t="s">
        <v>239</v>
      </c>
      <c r="AR34" s="17" t="s">
        <v>239</v>
      </c>
      <c r="AS34" s="59" t="s">
        <v>2378</v>
      </c>
      <c r="AT34" s="17" t="s">
        <v>2379</v>
      </c>
      <c r="AU34" s="17" t="s">
        <v>239</v>
      </c>
      <c r="AV34" s="17" t="s">
        <v>2375</v>
      </c>
      <c r="AW34" s="17" t="s">
        <v>2380</v>
      </c>
      <c r="AX34" s="18" t="s">
        <v>2312</v>
      </c>
      <c r="AY34" s="59" t="s">
        <v>239</v>
      </c>
      <c r="AZ34" s="17" t="s">
        <v>239</v>
      </c>
      <c r="BA34" s="17" t="s">
        <v>239</v>
      </c>
      <c r="BB34" s="17" t="s">
        <v>239</v>
      </c>
      <c r="BC34" s="17" t="s">
        <v>239</v>
      </c>
      <c r="BD34" s="18" t="s">
        <v>239</v>
      </c>
    </row>
    <row r="35" spans="1:56" ht="14.5" customHeight="1">
      <c r="A35" s="331" t="s">
        <v>2232</v>
      </c>
      <c r="B35" s="332" t="s">
        <v>2337</v>
      </c>
      <c r="C35" s="332" t="s">
        <v>2377</v>
      </c>
      <c r="D35" s="332" t="s">
        <v>2308</v>
      </c>
      <c r="E35" s="328">
        <v>8</v>
      </c>
      <c r="F35" s="17" t="s">
        <v>2339</v>
      </c>
      <c r="G35" s="17">
        <v>14.5</v>
      </c>
      <c r="H35" s="17">
        <v>7.5</v>
      </c>
      <c r="I35" s="104" t="s">
        <v>2378</v>
      </c>
      <c r="J35" s="104" t="s">
        <v>2379</v>
      </c>
      <c r="K35" s="104" t="s">
        <v>2371</v>
      </c>
      <c r="L35" s="104" t="s">
        <v>2372</v>
      </c>
      <c r="M35" s="104" t="s">
        <v>2380</v>
      </c>
      <c r="N35" s="18" t="s">
        <v>2312</v>
      </c>
      <c r="O35" s="59" t="s">
        <v>239</v>
      </c>
      <c r="P35" s="17" t="s">
        <v>239</v>
      </c>
      <c r="Q35" s="17" t="s">
        <v>239</v>
      </c>
      <c r="R35" s="17" t="s">
        <v>239</v>
      </c>
      <c r="S35" s="17" t="s">
        <v>239</v>
      </c>
      <c r="T35" s="18" t="s">
        <v>239</v>
      </c>
      <c r="U35" s="59" t="s">
        <v>2378</v>
      </c>
      <c r="V35" s="17" t="s">
        <v>2379</v>
      </c>
      <c r="W35" s="69" t="s">
        <v>2373</v>
      </c>
      <c r="X35" s="70" t="s">
        <v>2374</v>
      </c>
      <c r="Y35" s="71" t="s">
        <v>2380</v>
      </c>
      <c r="Z35" s="72" t="s">
        <v>2312</v>
      </c>
      <c r="AA35" s="328" t="s">
        <v>239</v>
      </c>
      <c r="AB35" s="328" t="s">
        <v>239</v>
      </c>
      <c r="AC35" s="328" t="s">
        <v>239</v>
      </c>
      <c r="AD35" s="328" t="s">
        <v>239</v>
      </c>
      <c r="AE35" s="328" t="s">
        <v>239</v>
      </c>
      <c r="AF35" s="334" t="s">
        <v>239</v>
      </c>
      <c r="AG35" s="330" t="s">
        <v>239</v>
      </c>
      <c r="AH35" s="328" t="s">
        <v>239</v>
      </c>
      <c r="AI35" s="328" t="s">
        <v>239</v>
      </c>
      <c r="AJ35" s="328" t="s">
        <v>239</v>
      </c>
      <c r="AK35" s="328" t="s">
        <v>239</v>
      </c>
      <c r="AL35" s="328" t="s">
        <v>239</v>
      </c>
      <c r="AM35" s="59" t="s">
        <v>239</v>
      </c>
      <c r="AN35" s="17" t="s">
        <v>239</v>
      </c>
      <c r="AO35" s="17" t="s">
        <v>239</v>
      </c>
      <c r="AP35" s="17" t="s">
        <v>239</v>
      </c>
      <c r="AQ35" s="17" t="s">
        <v>239</v>
      </c>
      <c r="AR35" s="17" t="s">
        <v>239</v>
      </c>
      <c r="AS35" s="59" t="s">
        <v>2378</v>
      </c>
      <c r="AT35" s="17" t="s">
        <v>2379</v>
      </c>
      <c r="AU35" s="17" t="s">
        <v>239</v>
      </c>
      <c r="AV35" s="17" t="s">
        <v>2375</v>
      </c>
      <c r="AW35" s="17" t="s">
        <v>2380</v>
      </c>
      <c r="AX35" s="18" t="s">
        <v>2312</v>
      </c>
      <c r="AY35" s="59" t="s">
        <v>239</v>
      </c>
      <c r="AZ35" s="17" t="s">
        <v>239</v>
      </c>
      <c r="BA35" s="17" t="s">
        <v>239</v>
      </c>
      <c r="BB35" s="17" t="s">
        <v>239</v>
      </c>
      <c r="BC35" s="17" t="s">
        <v>239</v>
      </c>
      <c r="BD35" s="18" t="s">
        <v>239</v>
      </c>
    </row>
    <row r="36" spans="1:56" ht="14.5" customHeight="1">
      <c r="A36" s="331" t="s">
        <v>2232</v>
      </c>
      <c r="B36" s="332" t="s">
        <v>2337</v>
      </c>
      <c r="C36" s="332" t="s">
        <v>2383</v>
      </c>
      <c r="D36" s="332" t="s">
        <v>2308</v>
      </c>
      <c r="E36" s="328" t="s">
        <v>2308</v>
      </c>
      <c r="F36" s="17" t="s">
        <v>2339</v>
      </c>
      <c r="G36" s="20">
        <v>7.5</v>
      </c>
      <c r="H36" s="20">
        <v>6</v>
      </c>
      <c r="I36" s="103" t="s">
        <v>2371</v>
      </c>
      <c r="J36" s="103" t="s">
        <v>2372</v>
      </c>
      <c r="K36" s="103" t="s">
        <v>2384</v>
      </c>
      <c r="L36" s="103" t="s">
        <v>2385</v>
      </c>
      <c r="M36" s="104" t="s">
        <v>2312</v>
      </c>
      <c r="N36" s="18" t="s">
        <v>2312</v>
      </c>
      <c r="O36" s="59" t="s">
        <v>239</v>
      </c>
      <c r="P36" s="17" t="s">
        <v>239</v>
      </c>
      <c r="Q36" s="17" t="s">
        <v>239</v>
      </c>
      <c r="R36" s="17" t="s">
        <v>239</v>
      </c>
      <c r="S36" s="17" t="s">
        <v>239</v>
      </c>
      <c r="T36" s="18" t="s">
        <v>239</v>
      </c>
      <c r="U36" s="66" t="s">
        <v>2373</v>
      </c>
      <c r="V36" s="67" t="s">
        <v>2374</v>
      </c>
      <c r="W36" s="67" t="s">
        <v>2386</v>
      </c>
      <c r="X36" s="68" t="s">
        <v>2387</v>
      </c>
      <c r="Y36" s="57" t="s">
        <v>2312</v>
      </c>
      <c r="Z36" s="58" t="s">
        <v>2312</v>
      </c>
      <c r="AA36" s="328" t="s">
        <v>239</v>
      </c>
      <c r="AB36" s="328" t="s">
        <v>239</v>
      </c>
      <c r="AC36" s="328" t="s">
        <v>239</v>
      </c>
      <c r="AD36" s="328" t="s">
        <v>239</v>
      </c>
      <c r="AE36" s="328" t="s">
        <v>239</v>
      </c>
      <c r="AF36" s="334" t="s">
        <v>239</v>
      </c>
      <c r="AG36" s="330" t="s">
        <v>239</v>
      </c>
      <c r="AH36" s="328" t="s">
        <v>239</v>
      </c>
      <c r="AI36" s="328" t="s">
        <v>239</v>
      </c>
      <c r="AJ36" s="328" t="s">
        <v>239</v>
      </c>
      <c r="AK36" s="328" t="s">
        <v>239</v>
      </c>
      <c r="AL36" s="328" t="s">
        <v>239</v>
      </c>
      <c r="AM36" s="59" t="s">
        <v>239</v>
      </c>
      <c r="AN36" s="17" t="s">
        <v>2375</v>
      </c>
      <c r="AO36" s="17" t="s">
        <v>239</v>
      </c>
      <c r="AP36" s="17" t="s">
        <v>2388</v>
      </c>
      <c r="AQ36" s="17" t="s">
        <v>2312</v>
      </c>
      <c r="AR36" s="18" t="s">
        <v>2312</v>
      </c>
      <c r="AS36" s="59" t="s">
        <v>2371</v>
      </c>
      <c r="AT36" s="17" t="s">
        <v>2372</v>
      </c>
      <c r="AU36" s="17" t="s">
        <v>239</v>
      </c>
      <c r="AV36" s="17" t="s">
        <v>2388</v>
      </c>
      <c r="AW36" s="17" t="s">
        <v>2312</v>
      </c>
      <c r="AX36" s="18" t="s">
        <v>2312</v>
      </c>
      <c r="AY36" s="59" t="s">
        <v>239</v>
      </c>
      <c r="AZ36" s="17" t="s">
        <v>2375</v>
      </c>
      <c r="BA36" s="17" t="s">
        <v>2384</v>
      </c>
      <c r="BB36" s="17" t="s">
        <v>2385</v>
      </c>
      <c r="BC36" s="17" t="s">
        <v>2312</v>
      </c>
      <c r="BD36" s="18" t="s">
        <v>2312</v>
      </c>
    </row>
    <row r="37" spans="1:56" ht="14.5" customHeight="1">
      <c r="A37" s="331" t="s">
        <v>2232</v>
      </c>
      <c r="B37" s="332" t="s">
        <v>2337</v>
      </c>
      <c r="C37" s="332" t="s">
        <v>2389</v>
      </c>
      <c r="D37" s="332" t="s">
        <v>2308</v>
      </c>
      <c r="E37" s="328" t="s">
        <v>2308</v>
      </c>
      <c r="F37" s="17" t="s">
        <v>2339</v>
      </c>
      <c r="G37" s="20">
        <v>10.4</v>
      </c>
      <c r="H37" s="20">
        <v>7.5</v>
      </c>
      <c r="I37" s="103" t="s">
        <v>2390</v>
      </c>
      <c r="J37" s="103" t="s">
        <v>2391</v>
      </c>
      <c r="K37" s="103" t="s">
        <v>2384</v>
      </c>
      <c r="L37" s="103" t="s">
        <v>2385</v>
      </c>
      <c r="M37" s="104" t="s">
        <v>2312</v>
      </c>
      <c r="N37" s="18" t="s">
        <v>2312</v>
      </c>
      <c r="O37" s="59" t="s">
        <v>239</v>
      </c>
      <c r="P37" s="17" t="s">
        <v>239</v>
      </c>
      <c r="Q37" s="17" t="s">
        <v>239</v>
      </c>
      <c r="R37" s="17" t="s">
        <v>239</v>
      </c>
      <c r="S37" s="17" t="s">
        <v>239</v>
      </c>
      <c r="T37" s="18" t="s">
        <v>239</v>
      </c>
      <c r="U37" s="66" t="s">
        <v>2392</v>
      </c>
      <c r="V37" s="67" t="s">
        <v>2393</v>
      </c>
      <c r="W37" s="67" t="s">
        <v>2386</v>
      </c>
      <c r="X37" s="68" t="s">
        <v>2387</v>
      </c>
      <c r="Y37" s="57" t="s">
        <v>2312</v>
      </c>
      <c r="Z37" s="58" t="s">
        <v>2312</v>
      </c>
      <c r="AA37" s="328" t="s">
        <v>239</v>
      </c>
      <c r="AB37" s="328" t="s">
        <v>239</v>
      </c>
      <c r="AC37" s="328" t="s">
        <v>239</v>
      </c>
      <c r="AD37" s="328" t="s">
        <v>239</v>
      </c>
      <c r="AE37" s="328" t="s">
        <v>239</v>
      </c>
      <c r="AF37" s="334" t="s">
        <v>239</v>
      </c>
      <c r="AG37" s="330" t="s">
        <v>239</v>
      </c>
      <c r="AH37" s="328" t="s">
        <v>239</v>
      </c>
      <c r="AI37" s="328" t="s">
        <v>239</v>
      </c>
      <c r="AJ37" s="328" t="s">
        <v>239</v>
      </c>
      <c r="AK37" s="328" t="s">
        <v>239</v>
      </c>
      <c r="AL37" s="328" t="s">
        <v>239</v>
      </c>
      <c r="AM37" s="59" t="s">
        <v>239</v>
      </c>
      <c r="AN37" s="17" t="s">
        <v>2394</v>
      </c>
      <c r="AO37" s="17" t="s">
        <v>239</v>
      </c>
      <c r="AP37" s="17" t="s">
        <v>2388</v>
      </c>
      <c r="AQ37" s="17" t="s">
        <v>2312</v>
      </c>
      <c r="AR37" s="18" t="s">
        <v>2312</v>
      </c>
      <c r="AS37" s="59" t="s">
        <v>2390</v>
      </c>
      <c r="AT37" s="17" t="s">
        <v>2391</v>
      </c>
      <c r="AU37" s="17" t="s">
        <v>239</v>
      </c>
      <c r="AV37" s="17" t="s">
        <v>2388</v>
      </c>
      <c r="AW37" s="17" t="s">
        <v>2312</v>
      </c>
      <c r="AX37" s="18" t="s">
        <v>2312</v>
      </c>
      <c r="AY37" s="59" t="s">
        <v>239</v>
      </c>
      <c r="AZ37" s="17" t="s">
        <v>2394</v>
      </c>
      <c r="BA37" s="17" t="s">
        <v>2384</v>
      </c>
      <c r="BB37" s="17" t="s">
        <v>2385</v>
      </c>
      <c r="BC37" s="17" t="s">
        <v>2312</v>
      </c>
      <c r="BD37" s="18" t="s">
        <v>2312</v>
      </c>
    </row>
    <row r="38" spans="1:56" ht="14.5" customHeight="1">
      <c r="A38" s="331" t="s">
        <v>2232</v>
      </c>
      <c r="B38" s="332" t="s">
        <v>2395</v>
      </c>
      <c r="C38" s="332" t="s">
        <v>2307</v>
      </c>
      <c r="D38" s="332" t="s">
        <v>202</v>
      </c>
      <c r="E38" s="328" t="s">
        <v>2308</v>
      </c>
      <c r="F38" s="333" t="s">
        <v>2339</v>
      </c>
      <c r="G38" s="20">
        <v>0.1</v>
      </c>
      <c r="H38" s="20">
        <v>0.1</v>
      </c>
      <c r="I38" s="103" t="s">
        <v>2310</v>
      </c>
      <c r="J38" s="103" t="s">
        <v>2311</v>
      </c>
      <c r="K38" s="103" t="s">
        <v>2310</v>
      </c>
      <c r="L38" s="103" t="s">
        <v>2311</v>
      </c>
      <c r="M38" s="104" t="s">
        <v>2312</v>
      </c>
      <c r="N38" s="18" t="s">
        <v>2312</v>
      </c>
      <c r="O38" s="59" t="s">
        <v>239</v>
      </c>
      <c r="P38" s="17" t="s">
        <v>239</v>
      </c>
      <c r="Q38" s="17" t="s">
        <v>239</v>
      </c>
      <c r="R38" s="17" t="s">
        <v>239</v>
      </c>
      <c r="S38" s="17" t="s">
        <v>239</v>
      </c>
      <c r="T38" s="18" t="s">
        <v>239</v>
      </c>
      <c r="U38" s="64" t="s">
        <v>2313</v>
      </c>
      <c r="V38" s="65" t="s">
        <v>2314</v>
      </c>
      <c r="W38" s="65" t="s">
        <v>2313</v>
      </c>
      <c r="X38" s="63" t="s">
        <v>2314</v>
      </c>
      <c r="Y38" s="57" t="s">
        <v>2312</v>
      </c>
      <c r="Z38" s="58" t="s">
        <v>2312</v>
      </c>
      <c r="AA38" s="328" t="s">
        <v>239</v>
      </c>
      <c r="AB38" s="328" t="s">
        <v>239</v>
      </c>
      <c r="AC38" s="328" t="s">
        <v>239</v>
      </c>
      <c r="AD38" s="328" t="s">
        <v>239</v>
      </c>
      <c r="AE38" s="328" t="s">
        <v>239</v>
      </c>
      <c r="AF38" s="334" t="s">
        <v>239</v>
      </c>
      <c r="AG38" s="330" t="s">
        <v>239</v>
      </c>
      <c r="AH38" s="328" t="s">
        <v>239</v>
      </c>
      <c r="AI38" s="328" t="s">
        <v>239</v>
      </c>
      <c r="AJ38" s="328" t="s">
        <v>239</v>
      </c>
      <c r="AK38" s="328" t="s">
        <v>239</v>
      </c>
      <c r="AL38" s="328" t="s">
        <v>239</v>
      </c>
      <c r="AM38" s="59" t="s">
        <v>239</v>
      </c>
      <c r="AN38" s="17" t="s">
        <v>2315</v>
      </c>
      <c r="AO38" s="17" t="s">
        <v>239</v>
      </c>
      <c r="AP38" s="17" t="s">
        <v>2315</v>
      </c>
      <c r="AQ38" s="17" t="s">
        <v>2312</v>
      </c>
      <c r="AR38" s="18" t="s">
        <v>2312</v>
      </c>
      <c r="AS38" s="59" t="s">
        <v>2310</v>
      </c>
      <c r="AT38" s="17" t="s">
        <v>2311</v>
      </c>
      <c r="AU38" s="17" t="s">
        <v>239</v>
      </c>
      <c r="AV38" s="17" t="s">
        <v>2316</v>
      </c>
      <c r="AW38" s="17" t="s">
        <v>2312</v>
      </c>
      <c r="AX38" s="18" t="s">
        <v>2312</v>
      </c>
      <c r="AY38" s="59" t="s">
        <v>239</v>
      </c>
      <c r="AZ38" s="17" t="s">
        <v>2315</v>
      </c>
      <c r="BA38" s="17" t="s">
        <v>2310</v>
      </c>
      <c r="BB38" s="17" t="s">
        <v>2311</v>
      </c>
      <c r="BC38" s="17" t="s">
        <v>2312</v>
      </c>
      <c r="BD38" s="18" t="s">
        <v>2312</v>
      </c>
    </row>
    <row r="39" spans="1:56" ht="14.5" customHeight="1">
      <c r="A39" s="331" t="s">
        <v>2232</v>
      </c>
      <c r="B39" s="332" t="s">
        <v>2395</v>
      </c>
      <c r="C39" s="332" t="s">
        <v>2318</v>
      </c>
      <c r="D39" s="332" t="s">
        <v>202</v>
      </c>
      <c r="E39" s="328" t="s">
        <v>2308</v>
      </c>
      <c r="F39" s="19" t="s">
        <v>2339</v>
      </c>
      <c r="G39" s="20">
        <v>0.2</v>
      </c>
      <c r="H39" s="20">
        <v>0.2</v>
      </c>
      <c r="I39" s="103" t="s">
        <v>2319</v>
      </c>
      <c r="J39" s="103" t="s">
        <v>2320</v>
      </c>
      <c r="K39" s="103" t="s">
        <v>2319</v>
      </c>
      <c r="L39" s="103" t="s">
        <v>2320</v>
      </c>
      <c r="M39" s="104" t="s">
        <v>2312</v>
      </c>
      <c r="N39" s="18" t="s">
        <v>2312</v>
      </c>
      <c r="O39" s="59" t="s">
        <v>239</v>
      </c>
      <c r="P39" s="17" t="s">
        <v>239</v>
      </c>
      <c r="Q39" s="17" t="s">
        <v>239</v>
      </c>
      <c r="R39" s="17" t="s">
        <v>239</v>
      </c>
      <c r="S39" s="17" t="s">
        <v>239</v>
      </c>
      <c r="T39" s="18" t="s">
        <v>239</v>
      </c>
      <c r="U39" s="64" t="s">
        <v>2321</v>
      </c>
      <c r="V39" s="65" t="s">
        <v>2322</v>
      </c>
      <c r="W39" s="65" t="s">
        <v>2321</v>
      </c>
      <c r="X39" s="63" t="s">
        <v>2322</v>
      </c>
      <c r="Y39" s="57" t="s">
        <v>2312</v>
      </c>
      <c r="Z39" s="58" t="s">
        <v>2312</v>
      </c>
      <c r="AA39" s="328" t="s">
        <v>239</v>
      </c>
      <c r="AB39" s="328" t="s">
        <v>239</v>
      </c>
      <c r="AC39" s="328" t="s">
        <v>239</v>
      </c>
      <c r="AD39" s="328" t="s">
        <v>239</v>
      </c>
      <c r="AE39" s="328" t="s">
        <v>239</v>
      </c>
      <c r="AF39" s="334" t="s">
        <v>239</v>
      </c>
      <c r="AG39" s="330" t="s">
        <v>239</v>
      </c>
      <c r="AH39" s="328" t="s">
        <v>239</v>
      </c>
      <c r="AI39" s="328" t="s">
        <v>239</v>
      </c>
      <c r="AJ39" s="328" t="s">
        <v>239</v>
      </c>
      <c r="AK39" s="328" t="s">
        <v>239</v>
      </c>
      <c r="AL39" s="328" t="s">
        <v>239</v>
      </c>
      <c r="AM39" s="59" t="s">
        <v>239</v>
      </c>
      <c r="AN39" s="17" t="s">
        <v>2323</v>
      </c>
      <c r="AO39" s="17" t="s">
        <v>239</v>
      </c>
      <c r="AP39" s="17" t="s">
        <v>2323</v>
      </c>
      <c r="AQ39" s="17" t="s">
        <v>2312</v>
      </c>
      <c r="AR39" s="18" t="s">
        <v>2312</v>
      </c>
      <c r="AS39" s="59" t="s">
        <v>2319</v>
      </c>
      <c r="AT39" s="17" t="s">
        <v>2320</v>
      </c>
      <c r="AU39" s="17" t="s">
        <v>239</v>
      </c>
      <c r="AV39" s="17" t="s">
        <v>2323</v>
      </c>
      <c r="AW39" s="17" t="s">
        <v>2312</v>
      </c>
      <c r="AX39" s="18" t="s">
        <v>2312</v>
      </c>
      <c r="AY39" s="59" t="s">
        <v>239</v>
      </c>
      <c r="AZ39" s="17" t="s">
        <v>2323</v>
      </c>
      <c r="BA39" s="17" t="s">
        <v>2319</v>
      </c>
      <c r="BB39" s="17" t="s">
        <v>2320</v>
      </c>
      <c r="BC39" s="17" t="s">
        <v>2312</v>
      </c>
      <c r="BD39" s="18" t="s">
        <v>2312</v>
      </c>
    </row>
    <row r="40" spans="1:56" ht="14.5" customHeight="1">
      <c r="A40" s="331" t="s">
        <v>2232</v>
      </c>
      <c r="B40" s="332" t="s">
        <v>2395</v>
      </c>
      <c r="C40" s="332" t="s">
        <v>2324</v>
      </c>
      <c r="D40" s="332" t="s">
        <v>202</v>
      </c>
      <c r="E40" s="328" t="s">
        <v>2308</v>
      </c>
      <c r="F40" s="333" t="s">
        <v>2339</v>
      </c>
      <c r="G40" s="20">
        <v>0.3</v>
      </c>
      <c r="H40" s="20">
        <v>0.3</v>
      </c>
      <c r="I40" s="103" t="s">
        <v>2325</v>
      </c>
      <c r="J40" s="103" t="s">
        <v>2326</v>
      </c>
      <c r="K40" s="103" t="s">
        <v>2325</v>
      </c>
      <c r="L40" s="103" t="s">
        <v>2326</v>
      </c>
      <c r="M40" s="104" t="s">
        <v>2312</v>
      </c>
      <c r="N40" s="18" t="s">
        <v>2312</v>
      </c>
      <c r="O40" s="59" t="s">
        <v>239</v>
      </c>
      <c r="P40" s="17" t="s">
        <v>239</v>
      </c>
      <c r="Q40" s="17" t="s">
        <v>239</v>
      </c>
      <c r="R40" s="17" t="s">
        <v>239</v>
      </c>
      <c r="S40" s="17" t="s">
        <v>239</v>
      </c>
      <c r="T40" s="18" t="s">
        <v>239</v>
      </c>
      <c r="U40" s="64" t="s">
        <v>2327</v>
      </c>
      <c r="V40" s="65" t="s">
        <v>2328</v>
      </c>
      <c r="W40" s="65" t="s">
        <v>2327</v>
      </c>
      <c r="X40" s="63" t="s">
        <v>2328</v>
      </c>
      <c r="Y40" s="57" t="s">
        <v>2312</v>
      </c>
      <c r="Z40" s="58" t="s">
        <v>2312</v>
      </c>
      <c r="AA40" s="328" t="s">
        <v>239</v>
      </c>
      <c r="AB40" s="328" t="s">
        <v>239</v>
      </c>
      <c r="AC40" s="328" t="s">
        <v>239</v>
      </c>
      <c r="AD40" s="328" t="s">
        <v>239</v>
      </c>
      <c r="AE40" s="328" t="s">
        <v>239</v>
      </c>
      <c r="AF40" s="334" t="s">
        <v>239</v>
      </c>
      <c r="AG40" s="330" t="s">
        <v>239</v>
      </c>
      <c r="AH40" s="328" t="s">
        <v>239</v>
      </c>
      <c r="AI40" s="328" t="s">
        <v>239</v>
      </c>
      <c r="AJ40" s="328" t="s">
        <v>239</v>
      </c>
      <c r="AK40" s="328" t="s">
        <v>239</v>
      </c>
      <c r="AL40" s="328" t="s">
        <v>239</v>
      </c>
      <c r="AM40" s="59" t="s">
        <v>239</v>
      </c>
      <c r="AN40" s="17" t="s">
        <v>2329</v>
      </c>
      <c r="AO40" s="17" t="s">
        <v>239</v>
      </c>
      <c r="AP40" s="17" t="s">
        <v>2329</v>
      </c>
      <c r="AQ40" s="17" t="s">
        <v>2312</v>
      </c>
      <c r="AR40" s="18" t="s">
        <v>2312</v>
      </c>
      <c r="AS40" s="59" t="s">
        <v>2325</v>
      </c>
      <c r="AT40" s="17" t="s">
        <v>2326</v>
      </c>
      <c r="AU40" s="17" t="s">
        <v>239</v>
      </c>
      <c r="AV40" s="17" t="s">
        <v>2329</v>
      </c>
      <c r="AW40" s="17" t="s">
        <v>2312</v>
      </c>
      <c r="AX40" s="18" t="s">
        <v>2312</v>
      </c>
      <c r="AY40" s="59" t="s">
        <v>239</v>
      </c>
      <c r="AZ40" s="17" t="s">
        <v>2329</v>
      </c>
      <c r="BA40" s="17" t="s">
        <v>2325</v>
      </c>
      <c r="BB40" s="17" t="s">
        <v>2326</v>
      </c>
      <c r="BC40" s="17" t="s">
        <v>2312</v>
      </c>
      <c r="BD40" s="18" t="s">
        <v>2312</v>
      </c>
    </row>
    <row r="41" spans="1:56" ht="14.5" customHeight="1">
      <c r="A41" s="331" t="s">
        <v>2232</v>
      </c>
      <c r="B41" s="332" t="s">
        <v>2395</v>
      </c>
      <c r="C41" s="332" t="s">
        <v>2330</v>
      </c>
      <c r="D41" s="332" t="s">
        <v>202</v>
      </c>
      <c r="E41" s="328" t="s">
        <v>2308</v>
      </c>
      <c r="F41" s="333" t="s">
        <v>2339</v>
      </c>
      <c r="G41" s="20">
        <v>0.5</v>
      </c>
      <c r="H41" s="20">
        <v>0.5</v>
      </c>
      <c r="I41" s="103" t="s">
        <v>2396</v>
      </c>
      <c r="J41" s="103" t="s">
        <v>2397</v>
      </c>
      <c r="K41" s="103" t="s">
        <v>2396</v>
      </c>
      <c r="L41" s="103" t="s">
        <v>2397</v>
      </c>
      <c r="M41" s="104" t="s">
        <v>2312</v>
      </c>
      <c r="N41" s="18" t="s">
        <v>2312</v>
      </c>
      <c r="O41" s="81" t="s">
        <v>2398</v>
      </c>
      <c r="P41" s="87" t="str">
        <f>"NU 309"</f>
        <v>NU 309</v>
      </c>
      <c r="Q41" s="87" t="str">
        <f>K41</f>
        <v>45BC03JP3</v>
      </c>
      <c r="R41" s="63" t="str">
        <f>L41</f>
        <v>6309 Z C3 S0</v>
      </c>
      <c r="S41" s="57" t="s">
        <v>2380</v>
      </c>
      <c r="T41" s="58" t="s">
        <v>2312</v>
      </c>
      <c r="U41" s="64" t="s">
        <v>2399</v>
      </c>
      <c r="V41" s="65" t="s">
        <v>2400</v>
      </c>
      <c r="W41" s="65" t="s">
        <v>2399</v>
      </c>
      <c r="X41" s="63" t="s">
        <v>2400</v>
      </c>
      <c r="Y41" s="75" t="s">
        <v>2312</v>
      </c>
      <c r="Z41" s="58" t="s">
        <v>2312</v>
      </c>
      <c r="AA41" s="328" t="s">
        <v>239</v>
      </c>
      <c r="AB41" s="328" t="s">
        <v>239</v>
      </c>
      <c r="AC41" s="328" t="s">
        <v>239</v>
      </c>
      <c r="AD41" s="328" t="s">
        <v>239</v>
      </c>
      <c r="AE41" s="328" t="s">
        <v>239</v>
      </c>
      <c r="AF41" s="334" t="s">
        <v>239</v>
      </c>
      <c r="AG41" s="330" t="s">
        <v>239</v>
      </c>
      <c r="AH41" s="328" t="s">
        <v>239</v>
      </c>
      <c r="AI41" s="328" t="s">
        <v>239</v>
      </c>
      <c r="AJ41" s="328" t="s">
        <v>239</v>
      </c>
      <c r="AK41" s="328" t="s">
        <v>239</v>
      </c>
      <c r="AL41" s="328" t="s">
        <v>239</v>
      </c>
      <c r="AM41" s="59" t="s">
        <v>239</v>
      </c>
      <c r="AN41" s="17" t="s">
        <v>2401</v>
      </c>
      <c r="AO41" s="17" t="s">
        <v>239</v>
      </c>
      <c r="AP41" s="17" t="s">
        <v>2401</v>
      </c>
      <c r="AQ41" s="17" t="s">
        <v>2312</v>
      </c>
      <c r="AR41" s="18" t="s">
        <v>2312</v>
      </c>
      <c r="AS41" s="59" t="s">
        <v>2396</v>
      </c>
      <c r="AT41" s="17" t="s">
        <v>2397</v>
      </c>
      <c r="AU41" s="17" t="s">
        <v>239</v>
      </c>
      <c r="AV41" s="17" t="s">
        <v>2401</v>
      </c>
      <c r="AW41" s="17" t="s">
        <v>2312</v>
      </c>
      <c r="AX41" s="18" t="s">
        <v>2312</v>
      </c>
      <c r="AY41" s="59" t="s">
        <v>239</v>
      </c>
      <c r="AZ41" s="17" t="s">
        <v>2401</v>
      </c>
      <c r="BA41" s="17" t="s">
        <v>2396</v>
      </c>
      <c r="BB41" s="17" t="s">
        <v>2397</v>
      </c>
      <c r="BC41" s="17" t="s">
        <v>2312</v>
      </c>
      <c r="BD41" s="18" t="s">
        <v>2312</v>
      </c>
    </row>
    <row r="42" spans="1:56" ht="14.5" customHeight="1">
      <c r="A42" s="331" t="s">
        <v>2232</v>
      </c>
      <c r="B42" s="332" t="s">
        <v>2395</v>
      </c>
      <c r="C42" s="332" t="s">
        <v>2338</v>
      </c>
      <c r="D42" s="332" t="s">
        <v>202</v>
      </c>
      <c r="E42" s="328" t="s">
        <v>2308</v>
      </c>
      <c r="F42" s="17" t="s">
        <v>2339</v>
      </c>
      <c r="G42" s="20">
        <v>2.6</v>
      </c>
      <c r="H42" s="20">
        <v>2.6</v>
      </c>
      <c r="I42" s="103" t="s">
        <v>2340</v>
      </c>
      <c r="J42" s="103" t="s">
        <v>2341</v>
      </c>
      <c r="K42" s="103" t="s">
        <v>2340</v>
      </c>
      <c r="L42" s="103" t="s">
        <v>2341</v>
      </c>
      <c r="M42" s="104" t="s">
        <v>2312</v>
      </c>
      <c r="N42" s="18" t="s">
        <v>2312</v>
      </c>
      <c r="O42" s="82" t="s">
        <v>239</v>
      </c>
      <c r="P42" s="17" t="s">
        <v>239</v>
      </c>
      <c r="Q42" s="77" t="s">
        <v>239</v>
      </c>
      <c r="R42" s="17" t="s">
        <v>239</v>
      </c>
      <c r="S42" s="17" t="s">
        <v>239</v>
      </c>
      <c r="T42" s="18" t="s">
        <v>239</v>
      </c>
      <c r="U42" s="64" t="s">
        <v>2402</v>
      </c>
      <c r="V42" s="65" t="s">
        <v>2403</v>
      </c>
      <c r="W42" s="65" t="s">
        <v>2346</v>
      </c>
      <c r="X42" s="63" t="s">
        <v>2347</v>
      </c>
      <c r="Y42" s="57" t="s">
        <v>2312</v>
      </c>
      <c r="Z42" s="58" t="s">
        <v>2312</v>
      </c>
      <c r="AA42" s="328" t="s">
        <v>239</v>
      </c>
      <c r="AB42" s="328" t="s">
        <v>239</v>
      </c>
      <c r="AC42" s="328" t="s">
        <v>239</v>
      </c>
      <c r="AD42" s="328" t="s">
        <v>239</v>
      </c>
      <c r="AE42" s="328" t="s">
        <v>239</v>
      </c>
      <c r="AF42" s="334" t="s">
        <v>239</v>
      </c>
      <c r="AG42" s="330" t="s">
        <v>239</v>
      </c>
      <c r="AH42" s="328" t="s">
        <v>239</v>
      </c>
      <c r="AI42" s="328" t="s">
        <v>239</v>
      </c>
      <c r="AJ42" s="328" t="s">
        <v>239</v>
      </c>
      <c r="AK42" s="328" t="s">
        <v>239</v>
      </c>
      <c r="AL42" s="328" t="s">
        <v>239</v>
      </c>
      <c r="AM42" s="59" t="s">
        <v>239</v>
      </c>
      <c r="AN42" s="17" t="s">
        <v>2348</v>
      </c>
      <c r="AO42" s="17" t="s">
        <v>239</v>
      </c>
      <c r="AP42" s="17" t="s">
        <v>2348</v>
      </c>
      <c r="AQ42" s="17" t="s">
        <v>2312</v>
      </c>
      <c r="AR42" s="18" t="s">
        <v>2312</v>
      </c>
      <c r="AS42" s="59" t="s">
        <v>2340</v>
      </c>
      <c r="AT42" s="17" t="s">
        <v>2341</v>
      </c>
      <c r="AU42" s="17" t="s">
        <v>239</v>
      </c>
      <c r="AV42" s="17" t="s">
        <v>2348</v>
      </c>
      <c r="AW42" s="17" t="s">
        <v>2312</v>
      </c>
      <c r="AX42" s="18" t="s">
        <v>2312</v>
      </c>
      <c r="AY42" s="59" t="s">
        <v>239</v>
      </c>
      <c r="AZ42" s="17" t="s">
        <v>2348</v>
      </c>
      <c r="BA42" s="17" t="s">
        <v>2340</v>
      </c>
      <c r="BB42" s="17" t="s">
        <v>2341</v>
      </c>
      <c r="BC42" s="17" t="s">
        <v>2312</v>
      </c>
      <c r="BD42" s="18" t="s">
        <v>2312</v>
      </c>
    </row>
    <row r="43" spans="1:56" ht="14.5" customHeight="1">
      <c r="A43" s="331" t="s">
        <v>2232</v>
      </c>
      <c r="B43" s="332" t="s">
        <v>2395</v>
      </c>
      <c r="C43" s="332" t="s">
        <v>2351</v>
      </c>
      <c r="D43" s="332" t="s">
        <v>202</v>
      </c>
      <c r="E43" s="328" t="s">
        <v>2308</v>
      </c>
      <c r="F43" s="17" t="s">
        <v>2339</v>
      </c>
      <c r="G43" s="20">
        <v>5.5</v>
      </c>
      <c r="H43" s="20">
        <v>5.5</v>
      </c>
      <c r="I43" s="103" t="s">
        <v>2352</v>
      </c>
      <c r="J43" s="103" t="s">
        <v>2353</v>
      </c>
      <c r="K43" s="103" t="s">
        <v>2352</v>
      </c>
      <c r="L43" s="103" t="s">
        <v>2353</v>
      </c>
      <c r="M43" s="104" t="s">
        <v>2312</v>
      </c>
      <c r="N43" s="18" t="s">
        <v>2312</v>
      </c>
      <c r="O43" s="59" t="s">
        <v>239</v>
      </c>
      <c r="P43" s="17" t="s">
        <v>239</v>
      </c>
      <c r="Q43" s="17" t="s">
        <v>239</v>
      </c>
      <c r="R43" s="17" t="s">
        <v>239</v>
      </c>
      <c r="S43" s="17" t="s">
        <v>239</v>
      </c>
      <c r="T43" s="18" t="s">
        <v>239</v>
      </c>
      <c r="U43" s="64" t="s">
        <v>2354</v>
      </c>
      <c r="V43" s="65" t="s">
        <v>2355</v>
      </c>
      <c r="W43" s="65" t="s">
        <v>2346</v>
      </c>
      <c r="X43" s="63" t="s">
        <v>2347</v>
      </c>
      <c r="Y43" s="57" t="s">
        <v>2312</v>
      </c>
      <c r="Z43" s="58" t="s">
        <v>2312</v>
      </c>
      <c r="AA43" s="328" t="s">
        <v>239</v>
      </c>
      <c r="AB43" s="328" t="s">
        <v>239</v>
      </c>
      <c r="AC43" s="328" t="s">
        <v>239</v>
      </c>
      <c r="AD43" s="328" t="s">
        <v>239</v>
      </c>
      <c r="AE43" s="328" t="s">
        <v>239</v>
      </c>
      <c r="AF43" s="334" t="s">
        <v>239</v>
      </c>
      <c r="AG43" s="330" t="s">
        <v>239</v>
      </c>
      <c r="AH43" s="328" t="s">
        <v>239</v>
      </c>
      <c r="AI43" s="328" t="s">
        <v>239</v>
      </c>
      <c r="AJ43" s="328" t="s">
        <v>239</v>
      </c>
      <c r="AK43" s="328" t="s">
        <v>239</v>
      </c>
      <c r="AL43" s="328" t="s">
        <v>239</v>
      </c>
      <c r="AM43" s="59" t="s">
        <v>239</v>
      </c>
      <c r="AN43" s="17" t="s">
        <v>2356</v>
      </c>
      <c r="AO43" s="17" t="s">
        <v>239</v>
      </c>
      <c r="AP43" s="17" t="s">
        <v>2356</v>
      </c>
      <c r="AQ43" s="17" t="s">
        <v>2312</v>
      </c>
      <c r="AR43" s="18" t="s">
        <v>2312</v>
      </c>
      <c r="AS43" s="59" t="s">
        <v>2352</v>
      </c>
      <c r="AT43" s="17" t="s">
        <v>2353</v>
      </c>
      <c r="AU43" s="17" t="s">
        <v>239</v>
      </c>
      <c r="AV43" s="17" t="s">
        <v>2356</v>
      </c>
      <c r="AW43" s="17" t="s">
        <v>2312</v>
      </c>
      <c r="AX43" s="18" t="s">
        <v>2312</v>
      </c>
      <c r="AY43" s="59" t="s">
        <v>239</v>
      </c>
      <c r="AZ43" s="17" t="s">
        <v>2356</v>
      </c>
      <c r="BA43" s="17" t="s">
        <v>2352</v>
      </c>
      <c r="BB43" s="17" t="s">
        <v>2353</v>
      </c>
      <c r="BC43" s="17" t="s">
        <v>2312</v>
      </c>
      <c r="BD43" s="18" t="s">
        <v>2312</v>
      </c>
    </row>
    <row r="44" spans="1:56" ht="14.5" customHeight="1">
      <c r="A44" s="331" t="s">
        <v>2232</v>
      </c>
      <c r="B44" s="332" t="s">
        <v>2395</v>
      </c>
      <c r="C44" s="332" t="s">
        <v>2358</v>
      </c>
      <c r="D44" s="332" t="s">
        <v>202</v>
      </c>
      <c r="E44" s="328" t="s">
        <v>2308</v>
      </c>
      <c r="F44" s="17" t="s">
        <v>2339</v>
      </c>
      <c r="G44" s="20">
        <v>7.5</v>
      </c>
      <c r="H44" s="20">
        <v>7.5</v>
      </c>
      <c r="I44" s="103" t="s">
        <v>2359</v>
      </c>
      <c r="J44" s="103" t="s">
        <v>2360</v>
      </c>
      <c r="K44" s="103" t="s">
        <v>2359</v>
      </c>
      <c r="L44" s="103" t="s">
        <v>2360</v>
      </c>
      <c r="M44" s="104" t="s">
        <v>2312</v>
      </c>
      <c r="N44" s="18" t="s">
        <v>2312</v>
      </c>
      <c r="O44" s="59" t="s">
        <v>239</v>
      </c>
      <c r="P44" s="17" t="s">
        <v>239</v>
      </c>
      <c r="Q44" s="17" t="s">
        <v>239</v>
      </c>
      <c r="R44" s="17" t="s">
        <v>239</v>
      </c>
      <c r="S44" s="17" t="s">
        <v>239</v>
      </c>
      <c r="T44" s="18" t="s">
        <v>239</v>
      </c>
      <c r="U44" s="64" t="s">
        <v>2363</v>
      </c>
      <c r="V44" s="65" t="s">
        <v>2364</v>
      </c>
      <c r="W44" s="65" t="s">
        <v>2365</v>
      </c>
      <c r="X44" s="63" t="s">
        <v>2366</v>
      </c>
      <c r="Y44" s="57" t="s">
        <v>2312</v>
      </c>
      <c r="Z44" s="58" t="s">
        <v>2312</v>
      </c>
      <c r="AA44" s="328" t="s">
        <v>239</v>
      </c>
      <c r="AB44" s="328" t="s">
        <v>239</v>
      </c>
      <c r="AC44" s="328" t="s">
        <v>239</v>
      </c>
      <c r="AD44" s="328" t="s">
        <v>239</v>
      </c>
      <c r="AE44" s="328" t="s">
        <v>239</v>
      </c>
      <c r="AF44" s="334" t="s">
        <v>239</v>
      </c>
      <c r="AG44" s="330" t="s">
        <v>239</v>
      </c>
      <c r="AH44" s="328" t="s">
        <v>239</v>
      </c>
      <c r="AI44" s="328" t="s">
        <v>239</v>
      </c>
      <c r="AJ44" s="328" t="s">
        <v>239</v>
      </c>
      <c r="AK44" s="328" t="s">
        <v>239</v>
      </c>
      <c r="AL44" s="328" t="s">
        <v>239</v>
      </c>
      <c r="AM44" s="59" t="s">
        <v>239</v>
      </c>
      <c r="AN44" s="17" t="s">
        <v>2367</v>
      </c>
      <c r="AO44" s="17" t="s">
        <v>239</v>
      </c>
      <c r="AP44" s="17" t="s">
        <v>2367</v>
      </c>
      <c r="AQ44" s="17" t="s">
        <v>2312</v>
      </c>
      <c r="AR44" s="18" t="s">
        <v>2312</v>
      </c>
      <c r="AS44" s="59" t="s">
        <v>2359</v>
      </c>
      <c r="AT44" s="17" t="s">
        <v>2360</v>
      </c>
      <c r="AU44" s="17" t="s">
        <v>239</v>
      </c>
      <c r="AV44" s="17" t="s">
        <v>2367</v>
      </c>
      <c r="AW44" s="17" t="s">
        <v>2312</v>
      </c>
      <c r="AX44" s="18" t="s">
        <v>2312</v>
      </c>
      <c r="AY44" s="59" t="s">
        <v>239</v>
      </c>
      <c r="AZ44" s="17" t="s">
        <v>2367</v>
      </c>
      <c r="BA44" s="17" t="s">
        <v>2359</v>
      </c>
      <c r="BB44" s="17" t="s">
        <v>2360</v>
      </c>
      <c r="BC44" s="17" t="s">
        <v>2312</v>
      </c>
      <c r="BD44" s="18" t="s">
        <v>2312</v>
      </c>
    </row>
    <row r="45" spans="1:56" ht="14.5" customHeight="1">
      <c r="A45" s="331" t="s">
        <v>2232</v>
      </c>
      <c r="B45" s="332" t="s">
        <v>2395</v>
      </c>
      <c r="C45" s="332" t="s">
        <v>2370</v>
      </c>
      <c r="D45" s="332" t="s">
        <v>202</v>
      </c>
      <c r="E45" s="328" t="s">
        <v>2308</v>
      </c>
      <c r="F45" s="17" t="s">
        <v>2339</v>
      </c>
      <c r="G45" s="20">
        <v>7.5</v>
      </c>
      <c r="H45" s="20">
        <v>7.5</v>
      </c>
      <c r="I45" s="103" t="s">
        <v>2371</v>
      </c>
      <c r="J45" s="103" t="s">
        <v>2372</v>
      </c>
      <c r="K45" s="103" t="s">
        <v>2371</v>
      </c>
      <c r="L45" s="103" t="s">
        <v>2372</v>
      </c>
      <c r="M45" s="104" t="s">
        <v>2312</v>
      </c>
      <c r="N45" s="18" t="s">
        <v>2312</v>
      </c>
      <c r="O45" s="59" t="s">
        <v>239</v>
      </c>
      <c r="P45" s="17" t="s">
        <v>239</v>
      </c>
      <c r="Q45" s="17" t="s">
        <v>239</v>
      </c>
      <c r="R45" s="17" t="s">
        <v>239</v>
      </c>
      <c r="S45" s="17" t="s">
        <v>239</v>
      </c>
      <c r="T45" s="18" t="s">
        <v>239</v>
      </c>
      <c r="U45" s="66" t="s">
        <v>2373</v>
      </c>
      <c r="V45" s="67" t="s">
        <v>2374</v>
      </c>
      <c r="W45" s="67" t="s">
        <v>2365</v>
      </c>
      <c r="X45" s="68" t="s">
        <v>2366</v>
      </c>
      <c r="Y45" s="57" t="s">
        <v>2312</v>
      </c>
      <c r="Z45" s="58" t="s">
        <v>2312</v>
      </c>
      <c r="AA45" s="328" t="s">
        <v>239</v>
      </c>
      <c r="AB45" s="328" t="s">
        <v>239</v>
      </c>
      <c r="AC45" s="328" t="s">
        <v>239</v>
      </c>
      <c r="AD45" s="328" t="s">
        <v>239</v>
      </c>
      <c r="AE45" s="328" t="s">
        <v>239</v>
      </c>
      <c r="AF45" s="334" t="s">
        <v>239</v>
      </c>
      <c r="AG45" s="330" t="s">
        <v>239</v>
      </c>
      <c r="AH45" s="328" t="s">
        <v>239</v>
      </c>
      <c r="AI45" s="328" t="s">
        <v>239</v>
      </c>
      <c r="AJ45" s="328" t="s">
        <v>239</v>
      </c>
      <c r="AK45" s="328" t="s">
        <v>239</v>
      </c>
      <c r="AL45" s="328" t="s">
        <v>239</v>
      </c>
      <c r="AM45" s="59" t="s">
        <v>239</v>
      </c>
      <c r="AN45" s="17" t="s">
        <v>2375</v>
      </c>
      <c r="AO45" s="17" t="s">
        <v>239</v>
      </c>
      <c r="AP45" s="17" t="s">
        <v>2375</v>
      </c>
      <c r="AQ45" s="17" t="s">
        <v>2312</v>
      </c>
      <c r="AR45" s="18" t="s">
        <v>2312</v>
      </c>
      <c r="AS45" s="59" t="s">
        <v>2371</v>
      </c>
      <c r="AT45" s="17" t="s">
        <v>2372</v>
      </c>
      <c r="AU45" s="17" t="s">
        <v>239</v>
      </c>
      <c r="AV45" s="17" t="s">
        <v>2375</v>
      </c>
      <c r="AW45" s="17" t="s">
        <v>2312</v>
      </c>
      <c r="AX45" s="18" t="s">
        <v>2312</v>
      </c>
      <c r="AY45" s="59" t="s">
        <v>239</v>
      </c>
      <c r="AZ45" s="17" t="s">
        <v>2375</v>
      </c>
      <c r="BA45" s="17" t="s">
        <v>2371</v>
      </c>
      <c r="BB45" s="17" t="s">
        <v>2372</v>
      </c>
      <c r="BC45" s="17" t="s">
        <v>2312</v>
      </c>
      <c r="BD45" s="18" t="s">
        <v>2312</v>
      </c>
    </row>
    <row r="46" spans="1:56" ht="14.5" customHeight="1">
      <c r="A46" s="331" t="s">
        <v>2232</v>
      </c>
      <c r="B46" s="332" t="s">
        <v>2395</v>
      </c>
      <c r="C46" s="332" t="s">
        <v>2383</v>
      </c>
      <c r="D46" s="332" t="s">
        <v>202</v>
      </c>
      <c r="E46" s="328" t="s">
        <v>2308</v>
      </c>
      <c r="F46" s="17" t="s">
        <v>2339</v>
      </c>
      <c r="G46" s="20">
        <v>7.5</v>
      </c>
      <c r="H46" s="20">
        <v>7.5</v>
      </c>
      <c r="I46" s="103" t="s">
        <v>2371</v>
      </c>
      <c r="J46" s="103" t="s">
        <v>2372</v>
      </c>
      <c r="K46" s="103" t="s">
        <v>2371</v>
      </c>
      <c r="L46" s="103" t="s">
        <v>2372</v>
      </c>
      <c r="M46" s="104" t="s">
        <v>2312</v>
      </c>
      <c r="N46" s="18" t="s">
        <v>2312</v>
      </c>
      <c r="O46" s="59" t="s">
        <v>239</v>
      </c>
      <c r="P46" s="17" t="s">
        <v>239</v>
      </c>
      <c r="Q46" s="17" t="s">
        <v>239</v>
      </c>
      <c r="R46" s="17" t="s">
        <v>239</v>
      </c>
      <c r="S46" s="17" t="s">
        <v>239</v>
      </c>
      <c r="T46" s="18" t="s">
        <v>239</v>
      </c>
      <c r="U46" s="66" t="s">
        <v>2373</v>
      </c>
      <c r="V46" s="67" t="s">
        <v>2374</v>
      </c>
      <c r="W46" s="67" t="s">
        <v>2365</v>
      </c>
      <c r="X46" s="68" t="s">
        <v>2366</v>
      </c>
      <c r="Y46" s="57" t="s">
        <v>2312</v>
      </c>
      <c r="Z46" s="58" t="s">
        <v>2312</v>
      </c>
      <c r="AA46" s="328" t="s">
        <v>239</v>
      </c>
      <c r="AB46" s="328" t="s">
        <v>239</v>
      </c>
      <c r="AC46" s="328" t="s">
        <v>239</v>
      </c>
      <c r="AD46" s="328" t="s">
        <v>239</v>
      </c>
      <c r="AE46" s="328" t="s">
        <v>239</v>
      </c>
      <c r="AF46" s="334" t="s">
        <v>239</v>
      </c>
      <c r="AG46" s="330" t="s">
        <v>239</v>
      </c>
      <c r="AH46" s="328" t="s">
        <v>239</v>
      </c>
      <c r="AI46" s="328" t="s">
        <v>239</v>
      </c>
      <c r="AJ46" s="328" t="s">
        <v>239</v>
      </c>
      <c r="AK46" s="328" t="s">
        <v>239</v>
      </c>
      <c r="AL46" s="328" t="s">
        <v>239</v>
      </c>
      <c r="AM46" s="59" t="s">
        <v>239</v>
      </c>
      <c r="AN46" s="17" t="s">
        <v>2375</v>
      </c>
      <c r="AO46" s="17" t="s">
        <v>239</v>
      </c>
      <c r="AP46" s="17" t="s">
        <v>2375</v>
      </c>
      <c r="AQ46" s="17" t="s">
        <v>2312</v>
      </c>
      <c r="AR46" s="18" t="s">
        <v>2312</v>
      </c>
      <c r="AS46" s="59" t="s">
        <v>2371</v>
      </c>
      <c r="AT46" s="17" t="s">
        <v>2372</v>
      </c>
      <c r="AU46" s="17" t="s">
        <v>239</v>
      </c>
      <c r="AV46" s="17" t="s">
        <v>2375</v>
      </c>
      <c r="AW46" s="17" t="s">
        <v>2312</v>
      </c>
      <c r="AX46" s="18" t="s">
        <v>2312</v>
      </c>
      <c r="AY46" s="59" t="s">
        <v>239</v>
      </c>
      <c r="AZ46" s="17" t="s">
        <v>2375</v>
      </c>
      <c r="BA46" s="17" t="s">
        <v>2371</v>
      </c>
      <c r="BB46" s="17" t="s">
        <v>2372</v>
      </c>
      <c r="BC46" s="17" t="s">
        <v>2312</v>
      </c>
      <c r="BD46" s="18" t="s">
        <v>2312</v>
      </c>
    </row>
    <row r="47" spans="1:56" ht="14.5" customHeight="1">
      <c r="A47" s="331" t="s">
        <v>2232</v>
      </c>
      <c r="B47" s="332" t="s">
        <v>2395</v>
      </c>
      <c r="C47" s="332" t="s">
        <v>2389</v>
      </c>
      <c r="D47" s="332" t="s">
        <v>202</v>
      </c>
      <c r="E47" s="328" t="s">
        <v>2308</v>
      </c>
      <c r="F47" s="333" t="s">
        <v>2339</v>
      </c>
      <c r="G47" s="20">
        <v>14.5</v>
      </c>
      <c r="H47" s="20">
        <v>7.5</v>
      </c>
      <c r="I47" s="103" t="s">
        <v>2390</v>
      </c>
      <c r="J47" s="103" t="s">
        <v>2391</v>
      </c>
      <c r="K47" s="103" t="s">
        <v>2371</v>
      </c>
      <c r="L47" s="103" t="s">
        <v>2372</v>
      </c>
      <c r="M47" s="104" t="s">
        <v>2312</v>
      </c>
      <c r="N47" s="18" t="s">
        <v>2312</v>
      </c>
      <c r="O47" s="59" t="s">
        <v>239</v>
      </c>
      <c r="P47" s="17" t="s">
        <v>239</v>
      </c>
      <c r="Q47" s="17" t="s">
        <v>239</v>
      </c>
      <c r="R47" s="17" t="s">
        <v>239</v>
      </c>
      <c r="S47" s="17" t="s">
        <v>239</v>
      </c>
      <c r="T47" s="18" t="s">
        <v>239</v>
      </c>
      <c r="U47" s="66" t="s">
        <v>2392</v>
      </c>
      <c r="V47" s="67" t="s">
        <v>2393</v>
      </c>
      <c r="W47" s="67" t="s">
        <v>2386</v>
      </c>
      <c r="X47" s="68" t="s">
        <v>2387</v>
      </c>
      <c r="Y47" s="57" t="s">
        <v>2312</v>
      </c>
      <c r="Z47" s="58" t="s">
        <v>2312</v>
      </c>
      <c r="AA47" s="328" t="s">
        <v>239</v>
      </c>
      <c r="AB47" s="328" t="s">
        <v>239</v>
      </c>
      <c r="AC47" s="328" t="s">
        <v>239</v>
      </c>
      <c r="AD47" s="328" t="s">
        <v>239</v>
      </c>
      <c r="AE47" s="328" t="s">
        <v>239</v>
      </c>
      <c r="AF47" s="334" t="s">
        <v>239</v>
      </c>
      <c r="AG47" s="330" t="s">
        <v>239</v>
      </c>
      <c r="AH47" s="328" t="s">
        <v>239</v>
      </c>
      <c r="AI47" s="328" t="s">
        <v>239</v>
      </c>
      <c r="AJ47" s="328" t="s">
        <v>239</v>
      </c>
      <c r="AK47" s="328" t="s">
        <v>239</v>
      </c>
      <c r="AL47" s="328" t="s">
        <v>239</v>
      </c>
      <c r="AM47" s="59" t="s">
        <v>239</v>
      </c>
      <c r="AN47" s="17" t="s">
        <v>2394</v>
      </c>
      <c r="AO47" s="17" t="s">
        <v>239</v>
      </c>
      <c r="AP47" s="17" t="s">
        <v>2375</v>
      </c>
      <c r="AQ47" s="17" t="s">
        <v>2312</v>
      </c>
      <c r="AR47" s="18" t="s">
        <v>2312</v>
      </c>
      <c r="AS47" s="59" t="s">
        <v>2390</v>
      </c>
      <c r="AT47" s="17" t="s">
        <v>2391</v>
      </c>
      <c r="AU47" s="17" t="s">
        <v>239</v>
      </c>
      <c r="AV47" s="17" t="s">
        <v>2375</v>
      </c>
      <c r="AW47" s="17" t="s">
        <v>2312</v>
      </c>
      <c r="AX47" s="18" t="s">
        <v>2312</v>
      </c>
      <c r="AY47" s="59" t="s">
        <v>239</v>
      </c>
      <c r="AZ47" s="17" t="s">
        <v>2394</v>
      </c>
      <c r="BA47" s="17" t="s">
        <v>2371</v>
      </c>
      <c r="BB47" s="17" t="s">
        <v>2372</v>
      </c>
      <c r="BC47" s="17" t="s">
        <v>2312</v>
      </c>
      <c r="BD47" s="18" t="s">
        <v>2312</v>
      </c>
    </row>
    <row r="48" spans="1:56" ht="14.5" customHeight="1">
      <c r="A48" s="331" t="s">
        <v>2232</v>
      </c>
      <c r="B48" s="332" t="s">
        <v>2404</v>
      </c>
      <c r="C48" s="332" t="s">
        <v>2307</v>
      </c>
      <c r="D48" s="332" t="s">
        <v>2308</v>
      </c>
      <c r="E48" s="328" t="s">
        <v>2308</v>
      </c>
      <c r="F48" s="19" t="s">
        <v>2339</v>
      </c>
      <c r="G48" s="20">
        <v>0.1</v>
      </c>
      <c r="H48" s="20">
        <v>0.1</v>
      </c>
      <c r="I48" s="103" t="s">
        <v>2405</v>
      </c>
      <c r="J48" s="103" t="s">
        <v>2406</v>
      </c>
      <c r="K48" s="103" t="s">
        <v>2405</v>
      </c>
      <c r="L48" s="103" t="s">
        <v>2406</v>
      </c>
      <c r="M48" s="104" t="s">
        <v>2312</v>
      </c>
      <c r="N48" s="18" t="s">
        <v>2312</v>
      </c>
      <c r="O48" s="81" t="s">
        <v>2407</v>
      </c>
      <c r="P48" s="84" t="str">
        <f>"NU 205"</f>
        <v>NU 205</v>
      </c>
      <c r="Q48" s="87" t="str">
        <f t="shared" ref="Q48:R56" si="0">K48</f>
        <v>25BC02JP3</v>
      </c>
      <c r="R48" s="63" t="str">
        <f t="shared" si="0"/>
        <v>6205 Z C3 S0</v>
      </c>
      <c r="S48" s="57" t="s">
        <v>2380</v>
      </c>
      <c r="T48" s="58" t="s">
        <v>2312</v>
      </c>
      <c r="U48" s="64" t="s">
        <v>2313</v>
      </c>
      <c r="V48" s="73" t="s">
        <v>2314</v>
      </c>
      <c r="W48" s="65" t="s">
        <v>2313</v>
      </c>
      <c r="X48" s="63" t="s">
        <v>2314</v>
      </c>
      <c r="Y48" s="74" t="s">
        <v>2312</v>
      </c>
      <c r="Z48" s="58" t="s">
        <v>2312</v>
      </c>
      <c r="AA48" s="328" t="s">
        <v>2408</v>
      </c>
      <c r="AB48" s="328" t="s">
        <v>2409</v>
      </c>
      <c r="AC48" s="328" t="s">
        <v>2408</v>
      </c>
      <c r="AD48" s="328" t="s">
        <v>2409</v>
      </c>
      <c r="AE48" s="328" t="s">
        <v>2312</v>
      </c>
      <c r="AF48" s="334" t="s">
        <v>2312</v>
      </c>
      <c r="AG48" s="330" t="s">
        <v>2405</v>
      </c>
      <c r="AH48" s="328" t="s">
        <v>2406</v>
      </c>
      <c r="AI48" s="328" t="s">
        <v>2408</v>
      </c>
      <c r="AJ48" s="328" t="s">
        <v>2409</v>
      </c>
      <c r="AK48" s="328" t="s">
        <v>2312</v>
      </c>
      <c r="AL48" s="328" t="s">
        <v>2312</v>
      </c>
      <c r="AM48" s="59" t="s">
        <v>239</v>
      </c>
      <c r="AN48" s="17" t="s">
        <v>2315</v>
      </c>
      <c r="AO48" s="17" t="s">
        <v>239</v>
      </c>
      <c r="AP48" s="17" t="s">
        <v>2315</v>
      </c>
      <c r="AQ48" s="17" t="s">
        <v>2312</v>
      </c>
      <c r="AR48" s="18" t="s">
        <v>2312</v>
      </c>
      <c r="AS48" s="59" t="s">
        <v>2405</v>
      </c>
      <c r="AT48" s="17" t="s">
        <v>2406</v>
      </c>
      <c r="AU48" s="17" t="s">
        <v>239</v>
      </c>
      <c r="AV48" s="17" t="s">
        <v>2316</v>
      </c>
      <c r="AW48" s="17" t="s">
        <v>2312</v>
      </c>
      <c r="AX48" s="18" t="s">
        <v>2312</v>
      </c>
      <c r="AY48" s="59" t="s">
        <v>239</v>
      </c>
      <c r="AZ48" s="17" t="s">
        <v>2315</v>
      </c>
      <c r="BA48" s="17" t="s">
        <v>2405</v>
      </c>
      <c r="BB48" s="17" t="s">
        <v>2406</v>
      </c>
      <c r="BC48" s="17" t="s">
        <v>2312</v>
      </c>
      <c r="BD48" s="18" t="s">
        <v>2312</v>
      </c>
    </row>
    <row r="49" spans="1:56" ht="14.5" customHeight="1">
      <c r="A49" s="331" t="s">
        <v>2232</v>
      </c>
      <c r="B49" s="332" t="s">
        <v>2404</v>
      </c>
      <c r="C49" s="332" t="s">
        <v>2318</v>
      </c>
      <c r="D49" s="332" t="s">
        <v>2308</v>
      </c>
      <c r="E49" s="328" t="s">
        <v>2308</v>
      </c>
      <c r="F49" s="17" t="s">
        <v>2339</v>
      </c>
      <c r="G49" s="20">
        <v>0.2</v>
      </c>
      <c r="H49" s="20">
        <v>0.2</v>
      </c>
      <c r="I49" s="103" t="s">
        <v>2410</v>
      </c>
      <c r="J49" s="103" t="s">
        <v>2411</v>
      </c>
      <c r="K49" s="103" t="s">
        <v>2410</v>
      </c>
      <c r="L49" s="103" t="s">
        <v>2411</v>
      </c>
      <c r="M49" s="104" t="s">
        <v>2312</v>
      </c>
      <c r="N49" s="18" t="s">
        <v>2312</v>
      </c>
      <c r="O49" s="81" t="s">
        <v>2412</v>
      </c>
      <c r="P49" s="85" t="str">
        <f>"NU 206"</f>
        <v>NU 206</v>
      </c>
      <c r="Q49" s="87" t="str">
        <f t="shared" si="0"/>
        <v>30BC02JP3</v>
      </c>
      <c r="R49" s="63" t="str">
        <f t="shared" si="0"/>
        <v>6206 Z C3 S0</v>
      </c>
      <c r="S49" s="57" t="s">
        <v>2380</v>
      </c>
      <c r="T49" s="58" t="s">
        <v>2312</v>
      </c>
      <c r="U49" s="64" t="s">
        <v>2321</v>
      </c>
      <c r="V49" s="65" t="s">
        <v>2322</v>
      </c>
      <c r="W49" s="65" t="s">
        <v>2321</v>
      </c>
      <c r="X49" s="63" t="s">
        <v>2322</v>
      </c>
      <c r="Y49" s="75" t="s">
        <v>2312</v>
      </c>
      <c r="Z49" s="58" t="s">
        <v>2312</v>
      </c>
      <c r="AA49" s="328" t="s">
        <v>2413</v>
      </c>
      <c r="AB49" s="328" t="s">
        <v>2414</v>
      </c>
      <c r="AC49" s="328" t="s">
        <v>2413</v>
      </c>
      <c r="AD49" s="328" t="s">
        <v>2414</v>
      </c>
      <c r="AE49" s="328" t="s">
        <v>2312</v>
      </c>
      <c r="AF49" s="334" t="s">
        <v>2312</v>
      </c>
      <c r="AG49" s="330" t="s">
        <v>2410</v>
      </c>
      <c r="AH49" s="328" t="s">
        <v>2411</v>
      </c>
      <c r="AI49" s="328" t="s">
        <v>2413</v>
      </c>
      <c r="AJ49" s="328" t="s">
        <v>2414</v>
      </c>
      <c r="AK49" s="328" t="s">
        <v>2312</v>
      </c>
      <c r="AL49" s="328" t="s">
        <v>2312</v>
      </c>
      <c r="AM49" s="59" t="s">
        <v>239</v>
      </c>
      <c r="AN49" s="17" t="s">
        <v>2323</v>
      </c>
      <c r="AO49" s="17" t="s">
        <v>239</v>
      </c>
      <c r="AP49" s="17" t="s">
        <v>2323</v>
      </c>
      <c r="AQ49" s="17" t="s">
        <v>2312</v>
      </c>
      <c r="AR49" s="18" t="s">
        <v>2312</v>
      </c>
      <c r="AS49" s="59" t="s">
        <v>2410</v>
      </c>
      <c r="AT49" s="17" t="s">
        <v>2411</v>
      </c>
      <c r="AU49" s="17" t="s">
        <v>239</v>
      </c>
      <c r="AV49" s="17" t="s">
        <v>2323</v>
      </c>
      <c r="AW49" s="17" t="s">
        <v>2312</v>
      </c>
      <c r="AX49" s="18" t="s">
        <v>2312</v>
      </c>
      <c r="AY49" s="59" t="s">
        <v>239</v>
      </c>
      <c r="AZ49" s="17" t="s">
        <v>2323</v>
      </c>
      <c r="BA49" s="17" t="s">
        <v>2410</v>
      </c>
      <c r="BB49" s="17" t="s">
        <v>2411</v>
      </c>
      <c r="BC49" s="17" t="s">
        <v>2312</v>
      </c>
      <c r="BD49" s="18" t="s">
        <v>2312</v>
      </c>
    </row>
    <row r="50" spans="1:56" ht="14.5" customHeight="1">
      <c r="A50" s="331" t="s">
        <v>2232</v>
      </c>
      <c r="B50" s="332" t="s">
        <v>2404</v>
      </c>
      <c r="C50" s="332" t="s">
        <v>2324</v>
      </c>
      <c r="D50" s="332" t="s">
        <v>2308</v>
      </c>
      <c r="E50" s="328" t="s">
        <v>2308</v>
      </c>
      <c r="F50" s="17" t="s">
        <v>2339</v>
      </c>
      <c r="G50" s="20">
        <v>0.3</v>
      </c>
      <c r="H50" s="20">
        <v>0.3</v>
      </c>
      <c r="I50" s="103" t="s">
        <v>2415</v>
      </c>
      <c r="J50" s="103" t="s">
        <v>2416</v>
      </c>
      <c r="K50" s="103" t="s">
        <v>2415</v>
      </c>
      <c r="L50" s="103" t="s">
        <v>2416</v>
      </c>
      <c r="M50" s="104" t="s">
        <v>2312</v>
      </c>
      <c r="N50" s="18" t="s">
        <v>2312</v>
      </c>
      <c r="O50" s="81" t="s">
        <v>2417</v>
      </c>
      <c r="P50" s="85" t="str">
        <f>"NU 208"</f>
        <v>NU 208</v>
      </c>
      <c r="Q50" s="87" t="str">
        <f t="shared" si="0"/>
        <v>40BC02JP3</v>
      </c>
      <c r="R50" s="63" t="str">
        <f t="shared" si="0"/>
        <v>6208 Z C3 S0</v>
      </c>
      <c r="S50" s="57" t="s">
        <v>2380</v>
      </c>
      <c r="T50" s="58" t="s">
        <v>2312</v>
      </c>
      <c r="U50" s="64" t="s">
        <v>2327</v>
      </c>
      <c r="V50" s="65" t="s">
        <v>2328</v>
      </c>
      <c r="W50" s="65" t="s">
        <v>2327</v>
      </c>
      <c r="X50" s="63" t="s">
        <v>2328</v>
      </c>
      <c r="Y50" s="75" t="s">
        <v>2312</v>
      </c>
      <c r="Z50" s="58" t="s">
        <v>2312</v>
      </c>
      <c r="AA50" s="328" t="s">
        <v>2418</v>
      </c>
      <c r="AB50" s="328" t="s">
        <v>2419</v>
      </c>
      <c r="AC50" s="328" t="s">
        <v>2418</v>
      </c>
      <c r="AD50" s="328" t="s">
        <v>2419</v>
      </c>
      <c r="AE50" s="328" t="s">
        <v>2312</v>
      </c>
      <c r="AF50" s="334" t="s">
        <v>2312</v>
      </c>
      <c r="AG50" s="330" t="s">
        <v>2415</v>
      </c>
      <c r="AH50" s="328" t="s">
        <v>2416</v>
      </c>
      <c r="AI50" s="328" t="s">
        <v>2418</v>
      </c>
      <c r="AJ50" s="328" t="s">
        <v>2419</v>
      </c>
      <c r="AK50" s="328" t="s">
        <v>2312</v>
      </c>
      <c r="AL50" s="328" t="s">
        <v>2312</v>
      </c>
      <c r="AM50" s="59" t="s">
        <v>239</v>
      </c>
      <c r="AN50" s="17" t="s">
        <v>2329</v>
      </c>
      <c r="AO50" s="17" t="s">
        <v>239</v>
      </c>
      <c r="AP50" s="17" t="s">
        <v>2329</v>
      </c>
      <c r="AQ50" s="17" t="s">
        <v>2312</v>
      </c>
      <c r="AR50" s="18" t="s">
        <v>2312</v>
      </c>
      <c r="AS50" s="59" t="s">
        <v>2415</v>
      </c>
      <c r="AT50" s="17" t="s">
        <v>2416</v>
      </c>
      <c r="AU50" s="17" t="s">
        <v>239</v>
      </c>
      <c r="AV50" s="17" t="s">
        <v>2329</v>
      </c>
      <c r="AW50" s="17" t="s">
        <v>2312</v>
      </c>
      <c r="AX50" s="18" t="s">
        <v>2312</v>
      </c>
      <c r="AY50" s="59" t="s">
        <v>239</v>
      </c>
      <c r="AZ50" s="17" t="s">
        <v>2329</v>
      </c>
      <c r="BA50" s="17" t="s">
        <v>2415</v>
      </c>
      <c r="BB50" s="17" t="s">
        <v>2416</v>
      </c>
      <c r="BC50" s="17" t="s">
        <v>2312</v>
      </c>
      <c r="BD50" s="18" t="s">
        <v>2312</v>
      </c>
    </row>
    <row r="51" spans="1:56" ht="14.5" customHeight="1">
      <c r="A51" s="331" t="s">
        <v>2232</v>
      </c>
      <c r="B51" s="332" t="s">
        <v>2404</v>
      </c>
      <c r="C51" s="332" t="s">
        <v>2330</v>
      </c>
      <c r="D51" s="332" t="s">
        <v>2308</v>
      </c>
      <c r="E51" s="328" t="s">
        <v>2308</v>
      </c>
      <c r="F51" s="17" t="s">
        <v>2339</v>
      </c>
      <c r="G51" s="20">
        <v>0.5</v>
      </c>
      <c r="H51" s="20">
        <v>0.5</v>
      </c>
      <c r="I51" s="103" t="s">
        <v>2396</v>
      </c>
      <c r="J51" s="103" t="s">
        <v>2397</v>
      </c>
      <c r="K51" s="103" t="s">
        <v>2396</v>
      </c>
      <c r="L51" s="103" t="s">
        <v>2397</v>
      </c>
      <c r="M51" s="104" t="s">
        <v>2312</v>
      </c>
      <c r="N51" s="18" t="s">
        <v>2312</v>
      </c>
      <c r="O51" s="81" t="s">
        <v>2398</v>
      </c>
      <c r="P51" s="85" t="str">
        <f>"NU 309"</f>
        <v>NU 309</v>
      </c>
      <c r="Q51" s="87" t="str">
        <f t="shared" si="0"/>
        <v>45BC03JP3</v>
      </c>
      <c r="R51" s="63" t="str">
        <f t="shared" si="0"/>
        <v>6309 Z C3 S0</v>
      </c>
      <c r="S51" s="57" t="s">
        <v>2380</v>
      </c>
      <c r="T51" s="58" t="s">
        <v>2312</v>
      </c>
      <c r="U51" s="64" t="s">
        <v>2399</v>
      </c>
      <c r="V51" s="65" t="s">
        <v>2400</v>
      </c>
      <c r="W51" s="65" t="s">
        <v>2399</v>
      </c>
      <c r="X51" s="63" t="s">
        <v>2400</v>
      </c>
      <c r="Y51" s="75" t="s">
        <v>2312</v>
      </c>
      <c r="Z51" s="58" t="s">
        <v>2312</v>
      </c>
      <c r="AA51" s="328" t="s">
        <v>2420</v>
      </c>
      <c r="AB51" s="328" t="s">
        <v>2421</v>
      </c>
      <c r="AC51" s="328" t="s">
        <v>2420</v>
      </c>
      <c r="AD51" s="328" t="s">
        <v>2421</v>
      </c>
      <c r="AE51" s="328" t="s">
        <v>2312</v>
      </c>
      <c r="AF51" s="334" t="s">
        <v>2312</v>
      </c>
      <c r="AG51" s="330" t="s">
        <v>2396</v>
      </c>
      <c r="AH51" s="328" t="s">
        <v>2397</v>
      </c>
      <c r="AI51" s="328" t="s">
        <v>2422</v>
      </c>
      <c r="AJ51" s="328" t="s">
        <v>2423</v>
      </c>
      <c r="AK51" s="328" t="s">
        <v>2312</v>
      </c>
      <c r="AL51" s="328" t="s">
        <v>2312</v>
      </c>
      <c r="AM51" s="59" t="s">
        <v>239</v>
      </c>
      <c r="AN51" s="17" t="s">
        <v>2401</v>
      </c>
      <c r="AO51" s="17" t="s">
        <v>239</v>
      </c>
      <c r="AP51" s="17" t="s">
        <v>2401</v>
      </c>
      <c r="AQ51" s="17" t="s">
        <v>2312</v>
      </c>
      <c r="AR51" s="18" t="s">
        <v>2312</v>
      </c>
      <c r="AS51" s="59" t="s">
        <v>2396</v>
      </c>
      <c r="AT51" s="17" t="s">
        <v>2397</v>
      </c>
      <c r="AU51" s="17" t="s">
        <v>239</v>
      </c>
      <c r="AV51" s="17" t="s">
        <v>2401</v>
      </c>
      <c r="AW51" s="17" t="s">
        <v>2312</v>
      </c>
      <c r="AX51" s="18" t="s">
        <v>2312</v>
      </c>
      <c r="AY51" s="59" t="s">
        <v>239</v>
      </c>
      <c r="AZ51" s="17" t="s">
        <v>2401</v>
      </c>
      <c r="BA51" s="17" t="s">
        <v>2396</v>
      </c>
      <c r="BB51" s="17" t="s">
        <v>2397</v>
      </c>
      <c r="BC51" s="17" t="s">
        <v>2312</v>
      </c>
      <c r="BD51" s="18" t="s">
        <v>2312</v>
      </c>
    </row>
    <row r="52" spans="1:56" ht="14.5" customHeight="1">
      <c r="A52" s="331" t="s">
        <v>2232</v>
      </c>
      <c r="B52" s="332" t="s">
        <v>2424</v>
      </c>
      <c r="C52" s="332" t="s">
        <v>2307</v>
      </c>
      <c r="D52" s="332" t="s">
        <v>2308</v>
      </c>
      <c r="E52" s="328" t="s">
        <v>2308</v>
      </c>
      <c r="F52" s="17" t="s">
        <v>2339</v>
      </c>
      <c r="G52" s="20">
        <v>0.1</v>
      </c>
      <c r="H52" s="20">
        <v>0.1</v>
      </c>
      <c r="I52" s="103" t="s">
        <v>2405</v>
      </c>
      <c r="J52" s="103" t="s">
        <v>2406</v>
      </c>
      <c r="K52" s="103" t="s">
        <v>2405</v>
      </c>
      <c r="L52" s="103" t="s">
        <v>2406</v>
      </c>
      <c r="M52" s="104" t="s">
        <v>2312</v>
      </c>
      <c r="N52" s="18" t="s">
        <v>2312</v>
      </c>
      <c r="O52" s="81" t="s">
        <v>2407</v>
      </c>
      <c r="P52" s="86" t="str">
        <f>"NU 205"</f>
        <v>NU 205</v>
      </c>
      <c r="Q52" s="87" t="str">
        <f t="shared" si="0"/>
        <v>25BC02JP3</v>
      </c>
      <c r="R52" s="63" t="str">
        <f t="shared" si="0"/>
        <v>6205 Z C3 S0</v>
      </c>
      <c r="S52" s="57" t="s">
        <v>2380</v>
      </c>
      <c r="T52" s="58" t="s">
        <v>2312</v>
      </c>
      <c r="U52" s="64" t="s">
        <v>2313</v>
      </c>
      <c r="V52" s="73" t="s">
        <v>2314</v>
      </c>
      <c r="W52" s="65" t="s">
        <v>2313</v>
      </c>
      <c r="X52" s="63" t="s">
        <v>2314</v>
      </c>
      <c r="Y52" s="75" t="s">
        <v>2312</v>
      </c>
      <c r="Z52" s="58" t="s">
        <v>2312</v>
      </c>
      <c r="AA52" s="328" t="s">
        <v>2408</v>
      </c>
      <c r="AB52" s="328" t="s">
        <v>2409</v>
      </c>
      <c r="AC52" s="328" t="s">
        <v>2408</v>
      </c>
      <c r="AD52" s="328" t="s">
        <v>2409</v>
      </c>
      <c r="AE52" s="328" t="s">
        <v>2312</v>
      </c>
      <c r="AF52" s="334" t="s">
        <v>2312</v>
      </c>
      <c r="AG52" s="330" t="s">
        <v>2405</v>
      </c>
      <c r="AH52" s="328" t="s">
        <v>2406</v>
      </c>
      <c r="AI52" s="328" t="s">
        <v>2408</v>
      </c>
      <c r="AJ52" s="328" t="s">
        <v>2409</v>
      </c>
      <c r="AK52" s="328" t="s">
        <v>2312</v>
      </c>
      <c r="AL52" s="328" t="s">
        <v>2312</v>
      </c>
      <c r="AM52" s="59" t="s">
        <v>239</v>
      </c>
      <c r="AN52" s="17" t="s">
        <v>2315</v>
      </c>
      <c r="AO52" s="17" t="s">
        <v>239</v>
      </c>
      <c r="AP52" s="17" t="s">
        <v>2315</v>
      </c>
      <c r="AQ52" s="17" t="s">
        <v>2312</v>
      </c>
      <c r="AR52" s="18" t="s">
        <v>2312</v>
      </c>
      <c r="AS52" s="59" t="s">
        <v>2405</v>
      </c>
      <c r="AT52" s="17" t="s">
        <v>2406</v>
      </c>
      <c r="AU52" s="17" t="s">
        <v>239</v>
      </c>
      <c r="AV52" s="17" t="s">
        <v>2316</v>
      </c>
      <c r="AW52" s="17" t="s">
        <v>2312</v>
      </c>
      <c r="AX52" s="18" t="s">
        <v>2312</v>
      </c>
      <c r="AY52" s="59" t="s">
        <v>239</v>
      </c>
      <c r="AZ52" s="17" t="s">
        <v>2315</v>
      </c>
      <c r="BA52" s="17" t="s">
        <v>2405</v>
      </c>
      <c r="BB52" s="17" t="s">
        <v>2406</v>
      </c>
      <c r="BC52" s="17" t="s">
        <v>2312</v>
      </c>
      <c r="BD52" s="18" t="s">
        <v>2312</v>
      </c>
    </row>
    <row r="53" spans="1:56" ht="14.5" customHeight="1">
      <c r="A53" s="331" t="s">
        <v>2232</v>
      </c>
      <c r="B53" s="332" t="s">
        <v>2424</v>
      </c>
      <c r="C53" s="332" t="s">
        <v>2318</v>
      </c>
      <c r="D53" s="332" t="s">
        <v>2308</v>
      </c>
      <c r="E53" s="328" t="s">
        <v>2308</v>
      </c>
      <c r="F53" s="17" t="s">
        <v>2339</v>
      </c>
      <c r="G53" s="20">
        <v>0.2</v>
      </c>
      <c r="H53" s="20">
        <v>0.2</v>
      </c>
      <c r="I53" s="103" t="s">
        <v>2410</v>
      </c>
      <c r="J53" s="103" t="s">
        <v>2411</v>
      </c>
      <c r="K53" s="103" t="s">
        <v>2410</v>
      </c>
      <c r="L53" s="103" t="s">
        <v>2411</v>
      </c>
      <c r="M53" s="104" t="s">
        <v>2312</v>
      </c>
      <c r="N53" s="18" t="s">
        <v>2312</v>
      </c>
      <c r="O53" s="81" t="s">
        <v>2412</v>
      </c>
      <c r="P53" s="85" t="str">
        <f>"NU 206"</f>
        <v>NU 206</v>
      </c>
      <c r="Q53" s="87" t="str">
        <f t="shared" si="0"/>
        <v>30BC02JP3</v>
      </c>
      <c r="R53" s="63" t="str">
        <f t="shared" si="0"/>
        <v>6206 Z C3 S0</v>
      </c>
      <c r="S53" s="57" t="s">
        <v>2380</v>
      </c>
      <c r="T53" s="58" t="s">
        <v>2312</v>
      </c>
      <c r="U53" s="64" t="s">
        <v>2321</v>
      </c>
      <c r="V53" s="65" t="s">
        <v>2322</v>
      </c>
      <c r="W53" s="65" t="s">
        <v>2321</v>
      </c>
      <c r="X53" s="63" t="s">
        <v>2322</v>
      </c>
      <c r="Y53" s="75" t="s">
        <v>2312</v>
      </c>
      <c r="Z53" s="58" t="s">
        <v>2312</v>
      </c>
      <c r="AA53" s="328" t="s">
        <v>2413</v>
      </c>
      <c r="AB53" s="328" t="s">
        <v>2414</v>
      </c>
      <c r="AC53" s="328" t="s">
        <v>2413</v>
      </c>
      <c r="AD53" s="328" t="s">
        <v>2414</v>
      </c>
      <c r="AE53" s="328" t="s">
        <v>2312</v>
      </c>
      <c r="AF53" s="334" t="s">
        <v>2312</v>
      </c>
      <c r="AG53" s="330" t="s">
        <v>2410</v>
      </c>
      <c r="AH53" s="328" t="s">
        <v>2411</v>
      </c>
      <c r="AI53" s="328" t="s">
        <v>2413</v>
      </c>
      <c r="AJ53" s="328" t="s">
        <v>2414</v>
      </c>
      <c r="AK53" s="328" t="s">
        <v>2312</v>
      </c>
      <c r="AL53" s="328" t="s">
        <v>2312</v>
      </c>
      <c r="AM53" s="59" t="s">
        <v>239</v>
      </c>
      <c r="AN53" s="17" t="s">
        <v>2323</v>
      </c>
      <c r="AO53" s="17" t="s">
        <v>239</v>
      </c>
      <c r="AP53" s="17" t="s">
        <v>2323</v>
      </c>
      <c r="AQ53" s="17" t="s">
        <v>2312</v>
      </c>
      <c r="AR53" s="18" t="s">
        <v>2312</v>
      </c>
      <c r="AS53" s="59" t="s">
        <v>2410</v>
      </c>
      <c r="AT53" s="17" t="s">
        <v>2411</v>
      </c>
      <c r="AU53" s="17" t="s">
        <v>239</v>
      </c>
      <c r="AV53" s="17" t="s">
        <v>2323</v>
      </c>
      <c r="AW53" s="17" t="s">
        <v>2312</v>
      </c>
      <c r="AX53" s="18" t="s">
        <v>2312</v>
      </c>
      <c r="AY53" s="59" t="s">
        <v>239</v>
      </c>
      <c r="AZ53" s="17" t="s">
        <v>2323</v>
      </c>
      <c r="BA53" s="17" t="s">
        <v>2410</v>
      </c>
      <c r="BB53" s="17" t="s">
        <v>2411</v>
      </c>
      <c r="BC53" s="17" t="s">
        <v>2312</v>
      </c>
      <c r="BD53" s="18" t="s">
        <v>2312</v>
      </c>
    </row>
    <row r="54" spans="1:56" ht="14.5" customHeight="1">
      <c r="A54" s="331" t="s">
        <v>2232</v>
      </c>
      <c r="B54" s="332" t="s">
        <v>2424</v>
      </c>
      <c r="C54" s="332" t="s">
        <v>2324</v>
      </c>
      <c r="D54" s="332" t="s">
        <v>2308</v>
      </c>
      <c r="E54" s="328" t="s">
        <v>2308</v>
      </c>
      <c r="F54" s="17" t="s">
        <v>2339</v>
      </c>
      <c r="G54" s="20">
        <v>0.3</v>
      </c>
      <c r="H54" s="20">
        <v>0.3</v>
      </c>
      <c r="I54" s="103" t="s">
        <v>2415</v>
      </c>
      <c r="J54" s="103" t="s">
        <v>2416</v>
      </c>
      <c r="K54" s="103" t="s">
        <v>2415</v>
      </c>
      <c r="L54" s="103" t="s">
        <v>2416</v>
      </c>
      <c r="M54" s="104" t="s">
        <v>2312</v>
      </c>
      <c r="N54" s="18" t="s">
        <v>2312</v>
      </c>
      <c r="O54" s="81" t="s">
        <v>2417</v>
      </c>
      <c r="P54" s="85" t="str">
        <f>"NU 208"</f>
        <v>NU 208</v>
      </c>
      <c r="Q54" s="87" t="str">
        <f t="shared" si="0"/>
        <v>40BC02JP3</v>
      </c>
      <c r="R54" s="63" t="str">
        <f t="shared" si="0"/>
        <v>6208 Z C3 S0</v>
      </c>
      <c r="S54" s="57" t="s">
        <v>2380</v>
      </c>
      <c r="T54" s="58" t="s">
        <v>2312</v>
      </c>
      <c r="U54" s="64" t="s">
        <v>2327</v>
      </c>
      <c r="V54" s="65" t="s">
        <v>2328</v>
      </c>
      <c r="W54" s="65" t="s">
        <v>2327</v>
      </c>
      <c r="X54" s="63" t="s">
        <v>2328</v>
      </c>
      <c r="Y54" s="75" t="s">
        <v>2312</v>
      </c>
      <c r="Z54" s="58" t="s">
        <v>2312</v>
      </c>
      <c r="AA54" s="328" t="s">
        <v>2418</v>
      </c>
      <c r="AB54" s="328" t="s">
        <v>2419</v>
      </c>
      <c r="AC54" s="328" t="s">
        <v>2418</v>
      </c>
      <c r="AD54" s="328" t="s">
        <v>2419</v>
      </c>
      <c r="AE54" s="328" t="s">
        <v>2312</v>
      </c>
      <c r="AF54" s="334" t="s">
        <v>2312</v>
      </c>
      <c r="AG54" s="330" t="s">
        <v>2415</v>
      </c>
      <c r="AH54" s="328" t="s">
        <v>2416</v>
      </c>
      <c r="AI54" s="328" t="s">
        <v>2418</v>
      </c>
      <c r="AJ54" s="328" t="s">
        <v>2419</v>
      </c>
      <c r="AK54" s="328" t="s">
        <v>2312</v>
      </c>
      <c r="AL54" s="328" t="s">
        <v>2312</v>
      </c>
      <c r="AM54" s="59" t="s">
        <v>239</v>
      </c>
      <c r="AN54" s="17" t="s">
        <v>2329</v>
      </c>
      <c r="AO54" s="17" t="s">
        <v>239</v>
      </c>
      <c r="AP54" s="17" t="s">
        <v>2329</v>
      </c>
      <c r="AQ54" s="17" t="s">
        <v>2312</v>
      </c>
      <c r="AR54" s="18" t="s">
        <v>2312</v>
      </c>
      <c r="AS54" s="59" t="s">
        <v>2415</v>
      </c>
      <c r="AT54" s="17" t="s">
        <v>2416</v>
      </c>
      <c r="AU54" s="17" t="s">
        <v>239</v>
      </c>
      <c r="AV54" s="17" t="s">
        <v>2329</v>
      </c>
      <c r="AW54" s="17" t="s">
        <v>2312</v>
      </c>
      <c r="AX54" s="18" t="s">
        <v>2312</v>
      </c>
      <c r="AY54" s="59" t="s">
        <v>239</v>
      </c>
      <c r="AZ54" s="17" t="s">
        <v>2329</v>
      </c>
      <c r="BA54" s="17" t="s">
        <v>2415</v>
      </c>
      <c r="BB54" s="17" t="s">
        <v>2416</v>
      </c>
      <c r="BC54" s="17" t="s">
        <v>2312</v>
      </c>
      <c r="BD54" s="18" t="s">
        <v>2312</v>
      </c>
    </row>
    <row r="55" spans="1:56" ht="14.5" customHeight="1">
      <c r="A55" s="331" t="s">
        <v>2232</v>
      </c>
      <c r="B55" s="332" t="s">
        <v>2424</v>
      </c>
      <c r="C55" s="332" t="s">
        <v>2330</v>
      </c>
      <c r="D55" s="332" t="s">
        <v>2308</v>
      </c>
      <c r="E55" s="328" t="s">
        <v>2308</v>
      </c>
      <c r="F55" s="17" t="s">
        <v>2339</v>
      </c>
      <c r="G55" s="20">
        <v>0.5</v>
      </c>
      <c r="H55" s="20">
        <v>0.5</v>
      </c>
      <c r="I55" s="103" t="s">
        <v>2396</v>
      </c>
      <c r="J55" s="103" t="s">
        <v>2397</v>
      </c>
      <c r="K55" s="103" t="s">
        <v>2396</v>
      </c>
      <c r="L55" s="103" t="s">
        <v>2397</v>
      </c>
      <c r="M55" s="104" t="s">
        <v>2312</v>
      </c>
      <c r="N55" s="18" t="s">
        <v>2312</v>
      </c>
      <c r="O55" s="81" t="s">
        <v>2398</v>
      </c>
      <c r="P55" s="85" t="str">
        <f>"NU 309"</f>
        <v>NU 309</v>
      </c>
      <c r="Q55" s="87" t="str">
        <f t="shared" si="0"/>
        <v>45BC03JP3</v>
      </c>
      <c r="R55" s="63" t="str">
        <f t="shared" si="0"/>
        <v>6309 Z C3 S0</v>
      </c>
      <c r="S55" s="57" t="s">
        <v>2380</v>
      </c>
      <c r="T55" s="58" t="s">
        <v>2312</v>
      </c>
      <c r="U55" s="64" t="s">
        <v>2399</v>
      </c>
      <c r="V55" s="65" t="s">
        <v>2400</v>
      </c>
      <c r="W55" s="65" t="s">
        <v>2399</v>
      </c>
      <c r="X55" s="63" t="s">
        <v>2400</v>
      </c>
      <c r="Y55" s="75" t="s">
        <v>2312</v>
      </c>
      <c r="Z55" s="58" t="s">
        <v>2312</v>
      </c>
      <c r="AA55" s="328" t="s">
        <v>2420</v>
      </c>
      <c r="AB55" s="328" t="s">
        <v>2421</v>
      </c>
      <c r="AC55" s="328" t="s">
        <v>2420</v>
      </c>
      <c r="AD55" s="328" t="s">
        <v>2421</v>
      </c>
      <c r="AE55" s="328" t="s">
        <v>2312</v>
      </c>
      <c r="AF55" s="334" t="s">
        <v>2312</v>
      </c>
      <c r="AG55" s="330" t="s">
        <v>2396</v>
      </c>
      <c r="AH55" s="328" t="s">
        <v>2397</v>
      </c>
      <c r="AI55" s="328" t="s">
        <v>2420</v>
      </c>
      <c r="AJ55" s="328" t="s">
        <v>2421</v>
      </c>
      <c r="AK55" s="328" t="s">
        <v>2312</v>
      </c>
      <c r="AL55" s="328" t="s">
        <v>2312</v>
      </c>
      <c r="AM55" s="59" t="s">
        <v>239</v>
      </c>
      <c r="AN55" s="17" t="s">
        <v>2401</v>
      </c>
      <c r="AO55" s="17" t="s">
        <v>239</v>
      </c>
      <c r="AP55" s="17" t="s">
        <v>2401</v>
      </c>
      <c r="AQ55" s="17" t="s">
        <v>2312</v>
      </c>
      <c r="AR55" s="18" t="s">
        <v>2312</v>
      </c>
      <c r="AS55" s="59" t="s">
        <v>2396</v>
      </c>
      <c r="AT55" s="17" t="s">
        <v>2397</v>
      </c>
      <c r="AU55" s="17" t="s">
        <v>239</v>
      </c>
      <c r="AV55" s="17" t="s">
        <v>2401</v>
      </c>
      <c r="AW55" s="17" t="s">
        <v>2312</v>
      </c>
      <c r="AX55" s="18" t="s">
        <v>2312</v>
      </c>
      <c r="AY55" s="59" t="s">
        <v>239</v>
      </c>
      <c r="AZ55" s="17" t="s">
        <v>2401</v>
      </c>
      <c r="BA55" s="17" t="s">
        <v>2396</v>
      </c>
      <c r="BB55" s="17" t="s">
        <v>2397</v>
      </c>
      <c r="BC55" s="17" t="s">
        <v>2312</v>
      </c>
      <c r="BD55" s="18" t="s">
        <v>2312</v>
      </c>
    </row>
    <row r="56" spans="1:56" ht="14.5" customHeight="1">
      <c r="A56" s="331" t="s">
        <v>2232</v>
      </c>
      <c r="B56" s="332" t="s">
        <v>2424</v>
      </c>
      <c r="C56" s="332" t="s">
        <v>2338</v>
      </c>
      <c r="D56" s="332" t="s">
        <v>2308</v>
      </c>
      <c r="E56" s="328" t="s">
        <v>2308</v>
      </c>
      <c r="F56" s="17" t="s">
        <v>2339</v>
      </c>
      <c r="G56" s="20">
        <v>2.6</v>
      </c>
      <c r="H56" s="20">
        <v>2.6</v>
      </c>
      <c r="I56" s="103" t="s">
        <v>2340</v>
      </c>
      <c r="J56" s="103" t="s">
        <v>2341</v>
      </c>
      <c r="K56" s="103" t="s">
        <v>2340</v>
      </c>
      <c r="L56" s="103" t="s">
        <v>2341</v>
      </c>
      <c r="M56" s="104" t="s">
        <v>2312</v>
      </c>
      <c r="N56" s="18" t="s">
        <v>2312</v>
      </c>
      <c r="O56" s="81" t="s">
        <v>2425</v>
      </c>
      <c r="P56" s="85" t="str">
        <f>"NU 310"</f>
        <v>NU 310</v>
      </c>
      <c r="Q56" s="87" t="str">
        <f t="shared" si="0"/>
        <v>50BC03JP3</v>
      </c>
      <c r="R56" s="63" t="str">
        <f t="shared" si="0"/>
        <v>6310 Z C3 S0</v>
      </c>
      <c r="S56" s="57" t="s">
        <v>2380</v>
      </c>
      <c r="T56" s="58" t="s">
        <v>2312</v>
      </c>
      <c r="U56" s="64" t="s">
        <v>2344</v>
      </c>
      <c r="V56" s="65" t="s">
        <v>2345</v>
      </c>
      <c r="W56" s="65" t="s">
        <v>2344</v>
      </c>
      <c r="X56" s="63" t="s">
        <v>2345</v>
      </c>
      <c r="Y56" s="75" t="s">
        <v>2312</v>
      </c>
      <c r="Z56" s="58" t="s">
        <v>2312</v>
      </c>
      <c r="AA56" s="328" t="s">
        <v>2426</v>
      </c>
      <c r="AB56" s="328" t="s">
        <v>2427</v>
      </c>
      <c r="AC56" s="328" t="s">
        <v>2426</v>
      </c>
      <c r="AD56" s="328" t="s">
        <v>2427</v>
      </c>
      <c r="AE56" s="328" t="s">
        <v>2312</v>
      </c>
      <c r="AF56" s="334" t="s">
        <v>2312</v>
      </c>
      <c r="AG56" s="330" t="s">
        <v>2340</v>
      </c>
      <c r="AH56" s="328" t="s">
        <v>2341</v>
      </c>
      <c r="AI56" s="328" t="s">
        <v>2426</v>
      </c>
      <c r="AJ56" s="328" t="s">
        <v>2427</v>
      </c>
      <c r="AK56" s="328" t="s">
        <v>2312</v>
      </c>
      <c r="AL56" s="328" t="s">
        <v>2312</v>
      </c>
      <c r="AM56" s="59" t="s">
        <v>239</v>
      </c>
      <c r="AN56" s="17" t="s">
        <v>2348</v>
      </c>
      <c r="AO56" s="17" t="s">
        <v>239</v>
      </c>
      <c r="AP56" s="17" t="s">
        <v>2348</v>
      </c>
      <c r="AQ56" s="17" t="s">
        <v>2312</v>
      </c>
      <c r="AR56" s="18" t="s">
        <v>2312</v>
      </c>
      <c r="AS56" s="59" t="s">
        <v>2340</v>
      </c>
      <c r="AT56" s="17" t="s">
        <v>2341</v>
      </c>
      <c r="AU56" s="17" t="s">
        <v>239</v>
      </c>
      <c r="AV56" s="17" t="s">
        <v>2348</v>
      </c>
      <c r="AW56" s="17" t="s">
        <v>2312</v>
      </c>
      <c r="AX56" s="18" t="s">
        <v>2312</v>
      </c>
      <c r="AY56" s="59" t="s">
        <v>239</v>
      </c>
      <c r="AZ56" s="17" t="s">
        <v>2348</v>
      </c>
      <c r="BA56" s="17" t="s">
        <v>2340</v>
      </c>
      <c r="BB56" s="17" t="s">
        <v>2341</v>
      </c>
      <c r="BC56" s="17" t="s">
        <v>2312</v>
      </c>
      <c r="BD56" s="18" t="s">
        <v>2312</v>
      </c>
    </row>
    <row r="57" spans="1:56" ht="14.5" customHeight="1">
      <c r="A57" s="331" t="s">
        <v>2232</v>
      </c>
      <c r="B57" s="332" t="s">
        <v>2424</v>
      </c>
      <c r="C57" s="332" t="s">
        <v>2350</v>
      </c>
      <c r="D57" s="332" t="s">
        <v>2308</v>
      </c>
      <c r="E57" s="328" t="s">
        <v>2308</v>
      </c>
      <c r="F57" s="17" t="s">
        <v>2339</v>
      </c>
      <c r="G57" s="20">
        <v>2.6</v>
      </c>
      <c r="H57" s="20">
        <v>2.6</v>
      </c>
      <c r="I57" s="103" t="s">
        <v>2340</v>
      </c>
      <c r="J57" s="103" t="s">
        <v>2341</v>
      </c>
      <c r="K57" s="103" t="s">
        <v>2340</v>
      </c>
      <c r="L57" s="103" t="s">
        <v>2341</v>
      </c>
      <c r="M57" s="104" t="s">
        <v>2312</v>
      </c>
      <c r="N57" s="18" t="s">
        <v>2312</v>
      </c>
      <c r="O57" s="82" t="s">
        <v>239</v>
      </c>
      <c r="P57" s="17" t="s">
        <v>239</v>
      </c>
      <c r="Q57" s="17" t="s">
        <v>239</v>
      </c>
      <c r="R57" s="77" t="s">
        <v>239</v>
      </c>
      <c r="S57" s="17" t="s">
        <v>239</v>
      </c>
      <c r="T57" s="18" t="s">
        <v>239</v>
      </c>
      <c r="U57" s="64" t="s">
        <v>2344</v>
      </c>
      <c r="V57" s="65" t="s">
        <v>2345</v>
      </c>
      <c r="W57" s="65" t="s">
        <v>2344</v>
      </c>
      <c r="X57" s="63" t="s">
        <v>2345</v>
      </c>
      <c r="Y57" s="75" t="s">
        <v>2312</v>
      </c>
      <c r="Z57" s="58" t="s">
        <v>2312</v>
      </c>
      <c r="AA57" s="328" t="s">
        <v>2426</v>
      </c>
      <c r="AB57" s="328" t="s">
        <v>2427</v>
      </c>
      <c r="AC57" s="328" t="s">
        <v>2426</v>
      </c>
      <c r="AD57" s="328" t="s">
        <v>2427</v>
      </c>
      <c r="AE57" s="328" t="s">
        <v>2312</v>
      </c>
      <c r="AF57" s="334" t="s">
        <v>2312</v>
      </c>
      <c r="AG57" s="330" t="s">
        <v>2340</v>
      </c>
      <c r="AH57" s="328" t="s">
        <v>2341</v>
      </c>
      <c r="AI57" s="328" t="s">
        <v>2426</v>
      </c>
      <c r="AJ57" s="328" t="s">
        <v>2427</v>
      </c>
      <c r="AK57" s="328" t="s">
        <v>2312</v>
      </c>
      <c r="AL57" s="328" t="s">
        <v>2312</v>
      </c>
      <c r="AM57" s="59" t="s">
        <v>239</v>
      </c>
      <c r="AN57" s="17" t="s">
        <v>2348</v>
      </c>
      <c r="AO57" s="17" t="s">
        <v>239</v>
      </c>
      <c r="AP57" s="17" t="s">
        <v>2348</v>
      </c>
      <c r="AQ57" s="17" t="s">
        <v>2312</v>
      </c>
      <c r="AR57" s="18" t="s">
        <v>2312</v>
      </c>
      <c r="AS57" s="59" t="s">
        <v>2340</v>
      </c>
      <c r="AT57" s="17" t="s">
        <v>2341</v>
      </c>
      <c r="AU57" s="17" t="s">
        <v>239</v>
      </c>
      <c r="AV57" s="17" t="s">
        <v>2348</v>
      </c>
      <c r="AW57" s="17" t="s">
        <v>2312</v>
      </c>
      <c r="AX57" s="18" t="s">
        <v>2312</v>
      </c>
      <c r="AY57" s="59" t="s">
        <v>239</v>
      </c>
      <c r="AZ57" s="17" t="s">
        <v>2348</v>
      </c>
      <c r="BA57" s="17" t="s">
        <v>2340</v>
      </c>
      <c r="BB57" s="17" t="s">
        <v>2341</v>
      </c>
      <c r="BC57" s="17" t="s">
        <v>2312</v>
      </c>
      <c r="BD57" s="18" t="s">
        <v>2312</v>
      </c>
    </row>
    <row r="58" spans="1:56" ht="14.5" customHeight="1">
      <c r="A58" s="331" t="s">
        <v>2232</v>
      </c>
      <c r="B58" s="332" t="s">
        <v>2424</v>
      </c>
      <c r="C58" s="332" t="s">
        <v>2351</v>
      </c>
      <c r="D58" s="332" t="s">
        <v>2308</v>
      </c>
      <c r="E58" s="328" t="s">
        <v>2308</v>
      </c>
      <c r="F58" s="17" t="s">
        <v>2339</v>
      </c>
      <c r="G58" s="20">
        <v>5.5</v>
      </c>
      <c r="H58" s="20">
        <v>5.5</v>
      </c>
      <c r="I58" s="103" t="s">
        <v>2352</v>
      </c>
      <c r="J58" s="103" t="s">
        <v>2353</v>
      </c>
      <c r="K58" s="103" t="s">
        <v>2352</v>
      </c>
      <c r="L58" s="103" t="s">
        <v>2353</v>
      </c>
      <c r="M58" s="104" t="s">
        <v>2312</v>
      </c>
      <c r="N58" s="18" t="s">
        <v>2312</v>
      </c>
      <c r="O58" s="81" t="s">
        <v>2428</v>
      </c>
      <c r="P58" s="85" t="str">
        <f>"NU 312"</f>
        <v>NU 312</v>
      </c>
      <c r="Q58" s="87" t="str">
        <f>K58</f>
        <v>60BC03JP3</v>
      </c>
      <c r="R58" s="63" t="str">
        <f>L58</f>
        <v>6312 Z C3 S0</v>
      </c>
      <c r="S58" s="57" t="s">
        <v>2380</v>
      </c>
      <c r="T58" s="58" t="s">
        <v>2312</v>
      </c>
      <c r="U58" s="64" t="s">
        <v>2354</v>
      </c>
      <c r="V58" s="65" t="s">
        <v>2429</v>
      </c>
      <c r="W58" s="65" t="s">
        <v>2354</v>
      </c>
      <c r="X58" s="63" t="s">
        <v>2429</v>
      </c>
      <c r="Y58" s="75" t="s">
        <v>2312</v>
      </c>
      <c r="Z58" s="58" t="s">
        <v>2312</v>
      </c>
      <c r="AA58" s="328" t="s">
        <v>2430</v>
      </c>
      <c r="AB58" s="328" t="s">
        <v>2431</v>
      </c>
      <c r="AC58" s="328" t="s">
        <v>2430</v>
      </c>
      <c r="AD58" s="328" t="s">
        <v>2431</v>
      </c>
      <c r="AE58" s="328" t="s">
        <v>2312</v>
      </c>
      <c r="AF58" s="334" t="s">
        <v>2312</v>
      </c>
      <c r="AG58" s="330" t="s">
        <v>2352</v>
      </c>
      <c r="AH58" s="328" t="s">
        <v>2353</v>
      </c>
      <c r="AI58" s="328" t="s">
        <v>2430</v>
      </c>
      <c r="AJ58" s="328" t="s">
        <v>2431</v>
      </c>
      <c r="AK58" s="328" t="s">
        <v>2312</v>
      </c>
      <c r="AL58" s="328" t="s">
        <v>2312</v>
      </c>
      <c r="AM58" s="59" t="s">
        <v>239</v>
      </c>
      <c r="AN58" s="17" t="s">
        <v>2356</v>
      </c>
      <c r="AO58" s="17" t="s">
        <v>239</v>
      </c>
      <c r="AP58" s="17" t="s">
        <v>2356</v>
      </c>
      <c r="AQ58" s="17" t="s">
        <v>2312</v>
      </c>
      <c r="AR58" s="18" t="s">
        <v>2312</v>
      </c>
      <c r="AS58" s="59" t="s">
        <v>2352</v>
      </c>
      <c r="AT58" s="17" t="s">
        <v>2353</v>
      </c>
      <c r="AU58" s="17" t="s">
        <v>239</v>
      </c>
      <c r="AV58" s="17" t="s">
        <v>2356</v>
      </c>
      <c r="AW58" s="17" t="s">
        <v>2312</v>
      </c>
      <c r="AX58" s="18" t="s">
        <v>2312</v>
      </c>
      <c r="AY58" s="59" t="s">
        <v>239</v>
      </c>
      <c r="AZ58" s="17" t="s">
        <v>2356</v>
      </c>
      <c r="BA58" s="17" t="s">
        <v>2352</v>
      </c>
      <c r="BB58" s="17" t="s">
        <v>2353</v>
      </c>
      <c r="BC58" s="17" t="s">
        <v>2312</v>
      </c>
      <c r="BD58" s="18" t="s">
        <v>2312</v>
      </c>
    </row>
    <row r="59" spans="1:56" ht="14.5" customHeight="1">
      <c r="A59" s="331" t="s">
        <v>2232</v>
      </c>
      <c r="B59" s="332" t="s">
        <v>2424</v>
      </c>
      <c r="C59" s="332" t="s">
        <v>2357</v>
      </c>
      <c r="D59" s="332" t="s">
        <v>2308</v>
      </c>
      <c r="E59" s="328" t="s">
        <v>2308</v>
      </c>
      <c r="F59" s="17" t="s">
        <v>2339</v>
      </c>
      <c r="G59" s="20">
        <v>5.5</v>
      </c>
      <c r="H59" s="20">
        <v>5.5</v>
      </c>
      <c r="I59" s="103" t="s">
        <v>2352</v>
      </c>
      <c r="J59" s="103" t="s">
        <v>2353</v>
      </c>
      <c r="K59" s="103" t="s">
        <v>2352</v>
      </c>
      <c r="L59" s="103" t="s">
        <v>2353</v>
      </c>
      <c r="M59" s="104" t="s">
        <v>2312</v>
      </c>
      <c r="N59" s="18" t="s">
        <v>2312</v>
      </c>
      <c r="O59" s="82" t="s">
        <v>239</v>
      </c>
      <c r="P59" s="17" t="s">
        <v>239</v>
      </c>
      <c r="Q59" s="17" t="s">
        <v>239</v>
      </c>
      <c r="R59" s="77" t="s">
        <v>239</v>
      </c>
      <c r="S59" s="17" t="s">
        <v>239</v>
      </c>
      <c r="T59" s="18" t="s">
        <v>239</v>
      </c>
      <c r="U59" s="64" t="s">
        <v>2354</v>
      </c>
      <c r="V59" s="65" t="s">
        <v>2429</v>
      </c>
      <c r="W59" s="65" t="s">
        <v>2354</v>
      </c>
      <c r="X59" s="63" t="s">
        <v>2429</v>
      </c>
      <c r="Y59" s="75" t="s">
        <v>2312</v>
      </c>
      <c r="Z59" s="58" t="s">
        <v>2312</v>
      </c>
      <c r="AA59" s="328" t="s">
        <v>2430</v>
      </c>
      <c r="AB59" s="328" t="s">
        <v>2431</v>
      </c>
      <c r="AC59" s="328" t="s">
        <v>2430</v>
      </c>
      <c r="AD59" s="328" t="s">
        <v>2431</v>
      </c>
      <c r="AE59" s="328" t="s">
        <v>2312</v>
      </c>
      <c r="AF59" s="334" t="s">
        <v>2312</v>
      </c>
      <c r="AG59" s="330" t="s">
        <v>2352</v>
      </c>
      <c r="AH59" s="328" t="s">
        <v>2353</v>
      </c>
      <c r="AI59" s="328" t="s">
        <v>2430</v>
      </c>
      <c r="AJ59" s="328" t="s">
        <v>2431</v>
      </c>
      <c r="AK59" s="328" t="s">
        <v>2312</v>
      </c>
      <c r="AL59" s="328" t="s">
        <v>2312</v>
      </c>
      <c r="AM59" s="59" t="s">
        <v>239</v>
      </c>
      <c r="AN59" s="17" t="s">
        <v>2356</v>
      </c>
      <c r="AO59" s="17" t="s">
        <v>239</v>
      </c>
      <c r="AP59" s="17" t="s">
        <v>2356</v>
      </c>
      <c r="AQ59" s="17" t="s">
        <v>2312</v>
      </c>
      <c r="AR59" s="18" t="s">
        <v>2312</v>
      </c>
      <c r="AS59" s="59" t="s">
        <v>2352</v>
      </c>
      <c r="AT59" s="17" t="s">
        <v>2353</v>
      </c>
      <c r="AU59" s="17" t="s">
        <v>239</v>
      </c>
      <c r="AV59" s="17" t="s">
        <v>2356</v>
      </c>
      <c r="AW59" s="17" t="s">
        <v>2312</v>
      </c>
      <c r="AX59" s="18" t="s">
        <v>2312</v>
      </c>
      <c r="AY59" s="59" t="s">
        <v>239</v>
      </c>
      <c r="AZ59" s="17" t="s">
        <v>2356</v>
      </c>
      <c r="BA59" s="17" t="s">
        <v>2352</v>
      </c>
      <c r="BB59" s="17" t="s">
        <v>2353</v>
      </c>
      <c r="BC59" s="17" t="s">
        <v>2312</v>
      </c>
      <c r="BD59" s="18" t="s">
        <v>2312</v>
      </c>
    </row>
    <row r="60" spans="1:56" ht="14.5" customHeight="1">
      <c r="A60" s="331" t="s">
        <v>2232</v>
      </c>
      <c r="B60" s="332" t="s">
        <v>2424</v>
      </c>
      <c r="C60" s="332" t="s">
        <v>2358</v>
      </c>
      <c r="D60" s="332" t="s">
        <v>2308</v>
      </c>
      <c r="E60" s="328" t="s">
        <v>2308</v>
      </c>
      <c r="F60" s="17" t="s">
        <v>2339</v>
      </c>
      <c r="G60" s="20">
        <v>7.5</v>
      </c>
      <c r="H60" s="20">
        <v>7.5</v>
      </c>
      <c r="I60" s="103" t="s">
        <v>2359</v>
      </c>
      <c r="J60" s="103" t="s">
        <v>2360</v>
      </c>
      <c r="K60" s="103" t="s">
        <v>2359</v>
      </c>
      <c r="L60" s="103" t="s">
        <v>2360</v>
      </c>
      <c r="M60" s="104" t="s">
        <v>2312</v>
      </c>
      <c r="N60" s="18" t="s">
        <v>2312</v>
      </c>
      <c r="O60" s="81" t="s">
        <v>2432</v>
      </c>
      <c r="P60" s="85" t="str">
        <f>"NU 314"</f>
        <v>NU 314</v>
      </c>
      <c r="Q60" s="87" t="str">
        <f>K60</f>
        <v>70BC03JP3</v>
      </c>
      <c r="R60" s="63" t="str">
        <f>L60</f>
        <v>6314 Z C3 S0</v>
      </c>
      <c r="S60" s="57" t="s">
        <v>2380</v>
      </c>
      <c r="T60" s="58" t="s">
        <v>2312</v>
      </c>
      <c r="U60" s="64" t="s">
        <v>2363</v>
      </c>
      <c r="V60" s="65" t="s">
        <v>2433</v>
      </c>
      <c r="W60" s="65" t="s">
        <v>2363</v>
      </c>
      <c r="X60" s="63" t="s">
        <v>2433</v>
      </c>
      <c r="Y60" s="75" t="s">
        <v>2312</v>
      </c>
      <c r="Z60" s="58" t="s">
        <v>2312</v>
      </c>
      <c r="AA60" s="328" t="s">
        <v>2434</v>
      </c>
      <c r="AB60" s="328" t="s">
        <v>2435</v>
      </c>
      <c r="AC60" s="328" t="s">
        <v>2434</v>
      </c>
      <c r="AD60" s="328" t="s">
        <v>2435</v>
      </c>
      <c r="AE60" s="328" t="s">
        <v>2312</v>
      </c>
      <c r="AF60" s="334" t="s">
        <v>2312</v>
      </c>
      <c r="AG60" s="330" t="s">
        <v>2359</v>
      </c>
      <c r="AH60" s="328" t="s">
        <v>2360</v>
      </c>
      <c r="AI60" s="328" t="s">
        <v>2434</v>
      </c>
      <c r="AJ60" s="328" t="s">
        <v>2435</v>
      </c>
      <c r="AK60" s="328" t="s">
        <v>2312</v>
      </c>
      <c r="AL60" s="328" t="s">
        <v>2312</v>
      </c>
      <c r="AM60" s="59" t="s">
        <v>239</v>
      </c>
      <c r="AN60" s="17" t="s">
        <v>2367</v>
      </c>
      <c r="AO60" s="17" t="s">
        <v>239</v>
      </c>
      <c r="AP60" s="17" t="s">
        <v>2367</v>
      </c>
      <c r="AQ60" s="17" t="s">
        <v>2312</v>
      </c>
      <c r="AR60" s="18" t="s">
        <v>2312</v>
      </c>
      <c r="AS60" s="59" t="s">
        <v>2359</v>
      </c>
      <c r="AT60" s="17" t="s">
        <v>2360</v>
      </c>
      <c r="AU60" s="17" t="s">
        <v>239</v>
      </c>
      <c r="AV60" s="17" t="s">
        <v>2367</v>
      </c>
      <c r="AW60" s="17" t="s">
        <v>2312</v>
      </c>
      <c r="AX60" s="18" t="s">
        <v>2312</v>
      </c>
      <c r="AY60" s="59" t="s">
        <v>239</v>
      </c>
      <c r="AZ60" s="17" t="s">
        <v>2367</v>
      </c>
      <c r="BA60" s="17" t="s">
        <v>2359</v>
      </c>
      <c r="BB60" s="17" t="s">
        <v>2360</v>
      </c>
      <c r="BC60" s="17" t="s">
        <v>2312</v>
      </c>
      <c r="BD60" s="18" t="s">
        <v>2312</v>
      </c>
    </row>
    <row r="61" spans="1:56" ht="14.5" customHeight="1">
      <c r="A61" s="331" t="s">
        <v>2232</v>
      </c>
      <c r="B61" s="332" t="s">
        <v>2424</v>
      </c>
      <c r="C61" s="332" t="s">
        <v>2369</v>
      </c>
      <c r="D61" s="332" t="s">
        <v>2308</v>
      </c>
      <c r="E61" s="328" t="s">
        <v>2308</v>
      </c>
      <c r="F61" s="17" t="s">
        <v>2339</v>
      </c>
      <c r="G61" s="20">
        <v>7.5</v>
      </c>
      <c r="H61" s="20">
        <v>7.5</v>
      </c>
      <c r="I61" s="103" t="s">
        <v>2359</v>
      </c>
      <c r="J61" s="103" t="s">
        <v>2360</v>
      </c>
      <c r="K61" s="103" t="s">
        <v>2359</v>
      </c>
      <c r="L61" s="103" t="s">
        <v>2360</v>
      </c>
      <c r="M61" s="104" t="s">
        <v>2312</v>
      </c>
      <c r="N61" s="18" t="s">
        <v>2312</v>
      </c>
      <c r="O61" s="82" t="s">
        <v>239</v>
      </c>
      <c r="P61" s="17" t="s">
        <v>239</v>
      </c>
      <c r="Q61" s="17" t="s">
        <v>239</v>
      </c>
      <c r="R61" s="77" t="s">
        <v>239</v>
      </c>
      <c r="S61" s="17" t="s">
        <v>239</v>
      </c>
      <c r="T61" s="18" t="s">
        <v>239</v>
      </c>
      <c r="U61" s="64" t="s">
        <v>2363</v>
      </c>
      <c r="V61" s="65" t="s">
        <v>2433</v>
      </c>
      <c r="W61" s="65" t="s">
        <v>2363</v>
      </c>
      <c r="X61" s="63" t="s">
        <v>2433</v>
      </c>
      <c r="Y61" s="75" t="s">
        <v>2312</v>
      </c>
      <c r="Z61" s="58" t="s">
        <v>2312</v>
      </c>
      <c r="AA61" s="328" t="s">
        <v>2434</v>
      </c>
      <c r="AB61" s="328" t="s">
        <v>2435</v>
      </c>
      <c r="AC61" s="328" t="s">
        <v>2434</v>
      </c>
      <c r="AD61" s="328" t="s">
        <v>2435</v>
      </c>
      <c r="AE61" s="328" t="s">
        <v>2312</v>
      </c>
      <c r="AF61" s="334" t="s">
        <v>2312</v>
      </c>
      <c r="AG61" s="330" t="s">
        <v>2359</v>
      </c>
      <c r="AH61" s="328" t="s">
        <v>2360</v>
      </c>
      <c r="AI61" s="328" t="s">
        <v>2434</v>
      </c>
      <c r="AJ61" s="328" t="s">
        <v>2435</v>
      </c>
      <c r="AK61" s="328" t="s">
        <v>2312</v>
      </c>
      <c r="AL61" s="328" t="s">
        <v>2312</v>
      </c>
      <c r="AM61" s="59" t="s">
        <v>239</v>
      </c>
      <c r="AN61" s="17" t="s">
        <v>2367</v>
      </c>
      <c r="AO61" s="17" t="s">
        <v>239</v>
      </c>
      <c r="AP61" s="17" t="s">
        <v>2367</v>
      </c>
      <c r="AQ61" s="17" t="s">
        <v>2312</v>
      </c>
      <c r="AR61" s="18" t="s">
        <v>2312</v>
      </c>
      <c r="AS61" s="59" t="s">
        <v>2359</v>
      </c>
      <c r="AT61" s="17" t="s">
        <v>2360</v>
      </c>
      <c r="AU61" s="17" t="s">
        <v>239</v>
      </c>
      <c r="AV61" s="17" t="s">
        <v>2367</v>
      </c>
      <c r="AW61" s="17" t="s">
        <v>2312</v>
      </c>
      <c r="AX61" s="18" t="s">
        <v>2312</v>
      </c>
      <c r="AY61" s="59" t="s">
        <v>239</v>
      </c>
      <c r="AZ61" s="17" t="s">
        <v>2367</v>
      </c>
      <c r="BA61" s="17" t="s">
        <v>2359</v>
      </c>
      <c r="BB61" s="17" t="s">
        <v>2360</v>
      </c>
      <c r="BC61" s="17" t="s">
        <v>2312</v>
      </c>
      <c r="BD61" s="18" t="s">
        <v>2312</v>
      </c>
    </row>
    <row r="62" spans="1:56" ht="14.5" customHeight="1">
      <c r="A62" s="331" t="s">
        <v>2232</v>
      </c>
      <c r="B62" s="332" t="s">
        <v>2424</v>
      </c>
      <c r="C62" s="332" t="s">
        <v>2370</v>
      </c>
      <c r="D62" s="332" t="s">
        <v>2308</v>
      </c>
      <c r="E62" s="328" t="s">
        <v>2308</v>
      </c>
      <c r="F62" s="17" t="s">
        <v>2339</v>
      </c>
      <c r="G62" s="20">
        <v>7.5</v>
      </c>
      <c r="H62" s="20">
        <v>7.5</v>
      </c>
      <c r="I62" s="103" t="s">
        <v>2371</v>
      </c>
      <c r="J62" s="103" t="s">
        <v>2372</v>
      </c>
      <c r="K62" s="103" t="s">
        <v>2371</v>
      </c>
      <c r="L62" s="103" t="s">
        <v>2372</v>
      </c>
      <c r="M62" s="104" t="s">
        <v>2312</v>
      </c>
      <c r="N62" s="18" t="s">
        <v>2312</v>
      </c>
      <c r="O62" s="83" t="s">
        <v>2436</v>
      </c>
      <c r="P62" s="85" t="str">
        <f>"NU 316"</f>
        <v>NU 316</v>
      </c>
      <c r="Q62" s="87" t="str">
        <f>K62</f>
        <v>80BC03JP3</v>
      </c>
      <c r="R62" s="63" t="str">
        <f>L62</f>
        <v>6316 Z C3 S0</v>
      </c>
      <c r="S62" s="57" t="s">
        <v>2380</v>
      </c>
      <c r="T62" s="58" t="s">
        <v>2312</v>
      </c>
      <c r="U62" s="66" t="s">
        <v>2373</v>
      </c>
      <c r="V62" s="65" t="s">
        <v>2437</v>
      </c>
      <c r="W62" s="67" t="s">
        <v>2373</v>
      </c>
      <c r="X62" s="68" t="s">
        <v>2437</v>
      </c>
      <c r="Y62" s="75" t="s">
        <v>2312</v>
      </c>
      <c r="Z62" s="58" t="s">
        <v>2312</v>
      </c>
      <c r="AA62" s="328" t="s">
        <v>2438</v>
      </c>
      <c r="AB62" s="328" t="s">
        <v>2439</v>
      </c>
      <c r="AC62" s="328" t="s">
        <v>2438</v>
      </c>
      <c r="AD62" s="328" t="s">
        <v>2439</v>
      </c>
      <c r="AE62" s="328" t="s">
        <v>2312</v>
      </c>
      <c r="AF62" s="334" t="s">
        <v>2312</v>
      </c>
      <c r="AG62" s="330" t="s">
        <v>2371</v>
      </c>
      <c r="AH62" s="328" t="s">
        <v>2372</v>
      </c>
      <c r="AI62" s="328" t="s">
        <v>2438</v>
      </c>
      <c r="AJ62" s="328" t="s">
        <v>2439</v>
      </c>
      <c r="AK62" s="328" t="s">
        <v>2312</v>
      </c>
      <c r="AL62" s="328" t="s">
        <v>2312</v>
      </c>
      <c r="AM62" s="59" t="s">
        <v>239</v>
      </c>
      <c r="AN62" s="17" t="s">
        <v>2375</v>
      </c>
      <c r="AO62" s="17" t="s">
        <v>239</v>
      </c>
      <c r="AP62" s="17" t="s">
        <v>2375</v>
      </c>
      <c r="AQ62" s="17" t="s">
        <v>2312</v>
      </c>
      <c r="AR62" s="18" t="s">
        <v>2312</v>
      </c>
      <c r="AS62" s="59" t="s">
        <v>2371</v>
      </c>
      <c r="AT62" s="17" t="s">
        <v>2372</v>
      </c>
      <c r="AU62" s="17" t="s">
        <v>239</v>
      </c>
      <c r="AV62" s="17" t="s">
        <v>2375</v>
      </c>
      <c r="AW62" s="17" t="s">
        <v>2312</v>
      </c>
      <c r="AX62" s="18" t="s">
        <v>2312</v>
      </c>
      <c r="AY62" s="59" t="s">
        <v>239</v>
      </c>
      <c r="AZ62" s="17" t="s">
        <v>2375</v>
      </c>
      <c r="BA62" s="17" t="s">
        <v>2371</v>
      </c>
      <c r="BB62" s="17" t="s">
        <v>2372</v>
      </c>
      <c r="BC62" s="17" t="s">
        <v>2312</v>
      </c>
      <c r="BD62" s="18" t="s">
        <v>2312</v>
      </c>
    </row>
    <row r="63" spans="1:56" ht="14.5" customHeight="1">
      <c r="A63" s="331" t="s">
        <v>2232</v>
      </c>
      <c r="B63" s="332" t="s">
        <v>2424</v>
      </c>
      <c r="C63" s="332" t="s">
        <v>2376</v>
      </c>
      <c r="D63" s="332" t="s">
        <v>2308</v>
      </c>
      <c r="E63" s="328" t="s">
        <v>2308</v>
      </c>
      <c r="F63" s="17" t="s">
        <v>2339</v>
      </c>
      <c r="G63" s="20">
        <v>7.5</v>
      </c>
      <c r="H63" s="20">
        <v>7.5</v>
      </c>
      <c r="I63" s="103" t="s">
        <v>2371</v>
      </c>
      <c r="J63" s="103" t="s">
        <v>2372</v>
      </c>
      <c r="K63" s="103" t="s">
        <v>2371</v>
      </c>
      <c r="L63" s="103" t="s">
        <v>2372</v>
      </c>
      <c r="M63" s="104" t="s">
        <v>2312</v>
      </c>
      <c r="N63" s="18" t="s">
        <v>2312</v>
      </c>
      <c r="O63" s="82" t="s">
        <v>239</v>
      </c>
      <c r="P63" s="17" t="s">
        <v>239</v>
      </c>
      <c r="Q63" s="77" t="s">
        <v>239</v>
      </c>
      <c r="R63" s="17" t="s">
        <v>239</v>
      </c>
      <c r="S63" s="17" t="s">
        <v>239</v>
      </c>
      <c r="T63" s="18" t="s">
        <v>239</v>
      </c>
      <c r="U63" s="66" t="s">
        <v>2373</v>
      </c>
      <c r="V63" s="65" t="s">
        <v>2437</v>
      </c>
      <c r="W63" s="67" t="s">
        <v>2373</v>
      </c>
      <c r="X63" s="68" t="s">
        <v>2437</v>
      </c>
      <c r="Y63" s="75" t="s">
        <v>2312</v>
      </c>
      <c r="Z63" s="58" t="s">
        <v>2312</v>
      </c>
      <c r="AA63" s="328" t="s">
        <v>2438</v>
      </c>
      <c r="AB63" s="328" t="s">
        <v>2439</v>
      </c>
      <c r="AC63" s="328" t="s">
        <v>2438</v>
      </c>
      <c r="AD63" s="328" t="s">
        <v>2439</v>
      </c>
      <c r="AE63" s="328" t="s">
        <v>2312</v>
      </c>
      <c r="AF63" s="334" t="s">
        <v>2312</v>
      </c>
      <c r="AG63" s="330" t="s">
        <v>2371</v>
      </c>
      <c r="AH63" s="328" t="s">
        <v>2372</v>
      </c>
      <c r="AI63" s="328" t="s">
        <v>2438</v>
      </c>
      <c r="AJ63" s="328" t="s">
        <v>2439</v>
      </c>
      <c r="AK63" s="328" t="s">
        <v>2312</v>
      </c>
      <c r="AL63" s="328" t="s">
        <v>2312</v>
      </c>
      <c r="AM63" s="59" t="s">
        <v>239</v>
      </c>
      <c r="AN63" s="17" t="s">
        <v>2375</v>
      </c>
      <c r="AO63" s="17" t="s">
        <v>239</v>
      </c>
      <c r="AP63" s="17" t="s">
        <v>2375</v>
      </c>
      <c r="AQ63" s="17" t="s">
        <v>2312</v>
      </c>
      <c r="AR63" s="18" t="s">
        <v>2312</v>
      </c>
      <c r="AS63" s="59" t="s">
        <v>2371</v>
      </c>
      <c r="AT63" s="17" t="s">
        <v>2372</v>
      </c>
      <c r="AU63" s="17" t="s">
        <v>239</v>
      </c>
      <c r="AV63" s="17" t="s">
        <v>2375</v>
      </c>
      <c r="AW63" s="17" t="s">
        <v>2312</v>
      </c>
      <c r="AX63" s="18" t="s">
        <v>2312</v>
      </c>
      <c r="AY63" s="59" t="s">
        <v>239</v>
      </c>
      <c r="AZ63" s="17" t="s">
        <v>2375</v>
      </c>
      <c r="BA63" s="17" t="s">
        <v>2371</v>
      </c>
      <c r="BB63" s="17" t="s">
        <v>2372</v>
      </c>
      <c r="BC63" s="17" t="s">
        <v>2312</v>
      </c>
      <c r="BD63" s="18" t="s">
        <v>2312</v>
      </c>
    </row>
    <row r="64" spans="1:56" ht="14.5" customHeight="1">
      <c r="A64" s="331" t="s">
        <v>2232</v>
      </c>
      <c r="B64" s="332" t="s">
        <v>2424</v>
      </c>
      <c r="C64" s="332" t="s">
        <v>2377</v>
      </c>
      <c r="D64" s="332" t="s">
        <v>2308</v>
      </c>
      <c r="E64" s="328">
        <v>1</v>
      </c>
      <c r="F64" s="17" t="s">
        <v>2339</v>
      </c>
      <c r="G64" s="17">
        <v>14.5</v>
      </c>
      <c r="H64" s="17">
        <v>7.5</v>
      </c>
      <c r="I64" s="104" t="s">
        <v>2378</v>
      </c>
      <c r="J64" s="104" t="s">
        <v>2379</v>
      </c>
      <c r="K64" s="104" t="s">
        <v>2371</v>
      </c>
      <c r="L64" s="104" t="s">
        <v>2372</v>
      </c>
      <c r="M64" s="104" t="s">
        <v>2380</v>
      </c>
      <c r="N64" s="18" t="s">
        <v>2312</v>
      </c>
      <c r="O64" s="59" t="s">
        <v>239</v>
      </c>
      <c r="P64" s="17" t="s">
        <v>239</v>
      </c>
      <c r="Q64" s="17" t="s">
        <v>239</v>
      </c>
      <c r="R64" s="17" t="s">
        <v>239</v>
      </c>
      <c r="S64" s="17" t="s">
        <v>239</v>
      </c>
      <c r="T64" s="18" t="s">
        <v>239</v>
      </c>
      <c r="U64" s="59" t="s">
        <v>2378</v>
      </c>
      <c r="V64" s="17" t="s">
        <v>2379</v>
      </c>
      <c r="W64" s="67" t="s">
        <v>2373</v>
      </c>
      <c r="X64" s="68" t="s">
        <v>2437</v>
      </c>
      <c r="Y64" s="75" t="s">
        <v>2312</v>
      </c>
      <c r="Z64" s="76" t="s">
        <v>2312</v>
      </c>
      <c r="AA64" s="328" t="s">
        <v>2440</v>
      </c>
      <c r="AB64" s="328" t="s">
        <v>2441</v>
      </c>
      <c r="AC64" s="328" t="s">
        <v>2442</v>
      </c>
      <c r="AD64" s="328" t="s">
        <v>2443</v>
      </c>
      <c r="AE64" s="328" t="s">
        <v>2312</v>
      </c>
      <c r="AF64" s="334" t="s">
        <v>2312</v>
      </c>
      <c r="AG64" s="330" t="s">
        <v>2378</v>
      </c>
      <c r="AH64" s="328" t="s">
        <v>2379</v>
      </c>
      <c r="AI64" s="328" t="s">
        <v>2442</v>
      </c>
      <c r="AJ64" s="328" t="s">
        <v>2443</v>
      </c>
      <c r="AK64" s="328" t="s">
        <v>2312</v>
      </c>
      <c r="AL64" s="328" t="s">
        <v>2312</v>
      </c>
      <c r="AM64" s="59" t="s">
        <v>239</v>
      </c>
      <c r="AN64" s="17" t="s">
        <v>239</v>
      </c>
      <c r="AO64" s="17" t="s">
        <v>239</v>
      </c>
      <c r="AP64" s="17" t="s">
        <v>239</v>
      </c>
      <c r="AQ64" s="17" t="s">
        <v>239</v>
      </c>
      <c r="AR64" s="17" t="s">
        <v>239</v>
      </c>
      <c r="AS64" s="59" t="s">
        <v>2378</v>
      </c>
      <c r="AT64" s="17" t="s">
        <v>2379</v>
      </c>
      <c r="AU64" s="17" t="s">
        <v>239</v>
      </c>
      <c r="AV64" s="17" t="s">
        <v>2375</v>
      </c>
      <c r="AW64" s="17" t="s">
        <v>2380</v>
      </c>
      <c r="AX64" s="18" t="s">
        <v>2312</v>
      </c>
      <c r="AY64" s="59" t="s">
        <v>239</v>
      </c>
      <c r="AZ64" s="17" t="s">
        <v>239</v>
      </c>
      <c r="BA64" s="17" t="s">
        <v>239</v>
      </c>
      <c r="BB64" s="17" t="s">
        <v>239</v>
      </c>
      <c r="BC64" s="17" t="s">
        <v>239</v>
      </c>
      <c r="BD64" s="18" t="s">
        <v>239</v>
      </c>
    </row>
    <row r="65" spans="1:56" ht="14.5" customHeight="1">
      <c r="A65" s="331" t="s">
        <v>2232</v>
      </c>
      <c r="B65" s="332" t="s">
        <v>2424</v>
      </c>
      <c r="C65" s="332" t="s">
        <v>2377</v>
      </c>
      <c r="D65" s="332" t="s">
        <v>2308</v>
      </c>
      <c r="E65" s="328">
        <v>2</v>
      </c>
      <c r="F65" s="17" t="s">
        <v>2339</v>
      </c>
      <c r="G65" s="17">
        <v>14.5</v>
      </c>
      <c r="H65" s="17">
        <v>7.5</v>
      </c>
      <c r="I65" s="104" t="s">
        <v>2378</v>
      </c>
      <c r="J65" s="104" t="s">
        <v>2379</v>
      </c>
      <c r="K65" s="104" t="s">
        <v>2371</v>
      </c>
      <c r="L65" s="104" t="s">
        <v>2372</v>
      </c>
      <c r="M65" s="104" t="s">
        <v>2380</v>
      </c>
      <c r="N65" s="18" t="s">
        <v>2312</v>
      </c>
      <c r="O65" s="59" t="s">
        <v>239</v>
      </c>
      <c r="P65" s="17" t="s">
        <v>239</v>
      </c>
      <c r="Q65" s="17" t="s">
        <v>239</v>
      </c>
      <c r="R65" s="17" t="s">
        <v>239</v>
      </c>
      <c r="S65" s="17" t="s">
        <v>239</v>
      </c>
      <c r="T65" s="18" t="s">
        <v>239</v>
      </c>
      <c r="U65" s="59" t="s">
        <v>2378</v>
      </c>
      <c r="V65" s="17" t="s">
        <v>2379</v>
      </c>
      <c r="W65" s="67" t="s">
        <v>2373</v>
      </c>
      <c r="X65" s="68" t="s">
        <v>2437</v>
      </c>
      <c r="Y65" s="75" t="s">
        <v>2312</v>
      </c>
      <c r="Z65" s="76" t="s">
        <v>2312</v>
      </c>
      <c r="AA65" s="328" t="s">
        <v>2440</v>
      </c>
      <c r="AB65" s="328" t="s">
        <v>2441</v>
      </c>
      <c r="AC65" s="328" t="s">
        <v>2442</v>
      </c>
      <c r="AD65" s="328" t="s">
        <v>2443</v>
      </c>
      <c r="AE65" s="328" t="s">
        <v>2312</v>
      </c>
      <c r="AF65" s="334" t="s">
        <v>2312</v>
      </c>
      <c r="AG65" s="330" t="s">
        <v>2378</v>
      </c>
      <c r="AH65" s="328" t="s">
        <v>2379</v>
      </c>
      <c r="AI65" s="328" t="s">
        <v>2442</v>
      </c>
      <c r="AJ65" s="328" t="s">
        <v>2443</v>
      </c>
      <c r="AK65" s="328" t="s">
        <v>2312</v>
      </c>
      <c r="AL65" s="328" t="s">
        <v>2312</v>
      </c>
      <c r="AM65" s="59" t="s">
        <v>239</v>
      </c>
      <c r="AN65" s="17" t="s">
        <v>239</v>
      </c>
      <c r="AO65" s="17" t="s">
        <v>239</v>
      </c>
      <c r="AP65" s="17" t="s">
        <v>239</v>
      </c>
      <c r="AQ65" s="17" t="s">
        <v>239</v>
      </c>
      <c r="AR65" s="17" t="s">
        <v>239</v>
      </c>
      <c r="AS65" s="59" t="s">
        <v>2378</v>
      </c>
      <c r="AT65" s="17" t="s">
        <v>2379</v>
      </c>
      <c r="AU65" s="17" t="s">
        <v>239</v>
      </c>
      <c r="AV65" s="17" t="s">
        <v>2375</v>
      </c>
      <c r="AW65" s="17" t="s">
        <v>2380</v>
      </c>
      <c r="AX65" s="18" t="s">
        <v>2312</v>
      </c>
      <c r="AY65" s="59" t="s">
        <v>239</v>
      </c>
      <c r="AZ65" s="17" t="s">
        <v>239</v>
      </c>
      <c r="BA65" s="17" t="s">
        <v>239</v>
      </c>
      <c r="BB65" s="17" t="s">
        <v>239</v>
      </c>
      <c r="BC65" s="17" t="s">
        <v>239</v>
      </c>
      <c r="BD65" s="18" t="s">
        <v>239</v>
      </c>
    </row>
    <row r="66" spans="1:56" ht="14.5" customHeight="1">
      <c r="A66" s="331" t="s">
        <v>2232</v>
      </c>
      <c r="B66" s="332" t="s">
        <v>2424</v>
      </c>
      <c r="C66" s="332" t="s">
        <v>2377</v>
      </c>
      <c r="D66" s="332" t="s">
        <v>2308</v>
      </c>
      <c r="E66" s="328">
        <v>3</v>
      </c>
      <c r="F66" s="17" t="s">
        <v>2339</v>
      </c>
      <c r="G66" s="17">
        <v>14.5</v>
      </c>
      <c r="H66" s="17">
        <v>7.5</v>
      </c>
      <c r="I66" s="104" t="s">
        <v>2381</v>
      </c>
      <c r="J66" s="104" t="s">
        <v>2382</v>
      </c>
      <c r="K66" s="104" t="s">
        <v>2371</v>
      </c>
      <c r="L66" s="104" t="s">
        <v>2372</v>
      </c>
      <c r="M66" s="104" t="s">
        <v>2380</v>
      </c>
      <c r="N66" s="18" t="s">
        <v>2312</v>
      </c>
      <c r="O66" s="59" t="s">
        <v>239</v>
      </c>
      <c r="P66" s="17" t="s">
        <v>239</v>
      </c>
      <c r="Q66" s="17" t="s">
        <v>239</v>
      </c>
      <c r="R66" s="17" t="s">
        <v>239</v>
      </c>
      <c r="S66" s="17" t="s">
        <v>239</v>
      </c>
      <c r="T66" s="18" t="s">
        <v>239</v>
      </c>
      <c r="U66" s="59" t="s">
        <v>2381</v>
      </c>
      <c r="V66" s="17" t="s">
        <v>2382</v>
      </c>
      <c r="W66" s="67" t="s">
        <v>2373</v>
      </c>
      <c r="X66" s="68" t="s">
        <v>2437</v>
      </c>
      <c r="Y66" s="75" t="s">
        <v>2312</v>
      </c>
      <c r="Z66" s="76" t="s">
        <v>2312</v>
      </c>
      <c r="AA66" s="328" t="s">
        <v>2440</v>
      </c>
      <c r="AB66" s="328" t="s">
        <v>2441</v>
      </c>
      <c r="AC66" s="328" t="s">
        <v>2442</v>
      </c>
      <c r="AD66" s="328" t="s">
        <v>2443</v>
      </c>
      <c r="AE66" s="328" t="s">
        <v>2312</v>
      </c>
      <c r="AF66" s="334" t="s">
        <v>2312</v>
      </c>
      <c r="AG66" s="330" t="s">
        <v>2381</v>
      </c>
      <c r="AH66" s="328" t="s">
        <v>2382</v>
      </c>
      <c r="AI66" s="328" t="s">
        <v>2442</v>
      </c>
      <c r="AJ66" s="328" t="s">
        <v>2443</v>
      </c>
      <c r="AK66" s="328" t="s">
        <v>2312</v>
      </c>
      <c r="AL66" s="328" t="s">
        <v>2312</v>
      </c>
      <c r="AM66" s="59" t="s">
        <v>239</v>
      </c>
      <c r="AN66" s="17" t="s">
        <v>239</v>
      </c>
      <c r="AO66" s="17" t="s">
        <v>239</v>
      </c>
      <c r="AP66" s="17" t="s">
        <v>239</v>
      </c>
      <c r="AQ66" s="17" t="s">
        <v>239</v>
      </c>
      <c r="AR66" s="17" t="s">
        <v>239</v>
      </c>
      <c r="AS66" s="59" t="s">
        <v>2381</v>
      </c>
      <c r="AT66" s="17" t="s">
        <v>2382</v>
      </c>
      <c r="AU66" s="17" t="s">
        <v>239</v>
      </c>
      <c r="AV66" s="17" t="s">
        <v>2375</v>
      </c>
      <c r="AW66" s="17" t="s">
        <v>2380</v>
      </c>
      <c r="AX66" s="18" t="s">
        <v>2312</v>
      </c>
      <c r="AY66" s="59" t="s">
        <v>239</v>
      </c>
      <c r="AZ66" s="17" t="s">
        <v>239</v>
      </c>
      <c r="BA66" s="17" t="s">
        <v>239</v>
      </c>
      <c r="BB66" s="17" t="s">
        <v>239</v>
      </c>
      <c r="BC66" s="17" t="s">
        <v>239</v>
      </c>
      <c r="BD66" s="18" t="s">
        <v>239</v>
      </c>
    </row>
    <row r="67" spans="1:56" ht="14.5" customHeight="1">
      <c r="A67" s="331" t="s">
        <v>2232</v>
      </c>
      <c r="B67" s="332" t="s">
        <v>2424</v>
      </c>
      <c r="C67" s="332" t="s">
        <v>2377</v>
      </c>
      <c r="D67" s="332" t="s">
        <v>2308</v>
      </c>
      <c r="E67" s="328">
        <v>4</v>
      </c>
      <c r="F67" s="17" t="s">
        <v>2339</v>
      </c>
      <c r="G67" s="17">
        <v>14.5</v>
      </c>
      <c r="H67" s="17">
        <v>7.5</v>
      </c>
      <c r="I67" s="104" t="s">
        <v>2381</v>
      </c>
      <c r="J67" s="104" t="s">
        <v>2382</v>
      </c>
      <c r="K67" s="104" t="s">
        <v>2371</v>
      </c>
      <c r="L67" s="104" t="s">
        <v>2372</v>
      </c>
      <c r="M67" s="104" t="s">
        <v>2380</v>
      </c>
      <c r="N67" s="18" t="s">
        <v>2312</v>
      </c>
      <c r="O67" s="59" t="s">
        <v>239</v>
      </c>
      <c r="P67" s="17" t="s">
        <v>239</v>
      </c>
      <c r="Q67" s="17" t="s">
        <v>239</v>
      </c>
      <c r="R67" s="17" t="s">
        <v>239</v>
      </c>
      <c r="S67" s="17" t="s">
        <v>239</v>
      </c>
      <c r="T67" s="18" t="s">
        <v>239</v>
      </c>
      <c r="U67" s="59" t="s">
        <v>2381</v>
      </c>
      <c r="V67" s="17" t="s">
        <v>2382</v>
      </c>
      <c r="W67" s="67" t="s">
        <v>2373</v>
      </c>
      <c r="X67" s="68" t="s">
        <v>2437</v>
      </c>
      <c r="Y67" s="75" t="s">
        <v>2312</v>
      </c>
      <c r="Z67" s="76" t="s">
        <v>2312</v>
      </c>
      <c r="AA67" s="328" t="s">
        <v>2440</v>
      </c>
      <c r="AB67" s="328" t="s">
        <v>2441</v>
      </c>
      <c r="AC67" s="328" t="s">
        <v>2442</v>
      </c>
      <c r="AD67" s="328" t="s">
        <v>2443</v>
      </c>
      <c r="AE67" s="328" t="s">
        <v>2312</v>
      </c>
      <c r="AF67" s="334" t="s">
        <v>2312</v>
      </c>
      <c r="AG67" s="330" t="s">
        <v>2381</v>
      </c>
      <c r="AH67" s="328" t="s">
        <v>2382</v>
      </c>
      <c r="AI67" s="328" t="s">
        <v>2442</v>
      </c>
      <c r="AJ67" s="328" t="s">
        <v>2443</v>
      </c>
      <c r="AK67" s="328" t="s">
        <v>2312</v>
      </c>
      <c r="AL67" s="328" t="s">
        <v>2312</v>
      </c>
      <c r="AM67" s="59" t="s">
        <v>239</v>
      </c>
      <c r="AN67" s="17" t="s">
        <v>239</v>
      </c>
      <c r="AO67" s="17" t="s">
        <v>239</v>
      </c>
      <c r="AP67" s="17" t="s">
        <v>239</v>
      </c>
      <c r="AQ67" s="17" t="s">
        <v>239</v>
      </c>
      <c r="AR67" s="17" t="s">
        <v>239</v>
      </c>
      <c r="AS67" s="59" t="s">
        <v>2381</v>
      </c>
      <c r="AT67" s="17" t="s">
        <v>2382</v>
      </c>
      <c r="AU67" s="17" t="s">
        <v>239</v>
      </c>
      <c r="AV67" s="17" t="s">
        <v>2375</v>
      </c>
      <c r="AW67" s="17" t="s">
        <v>2380</v>
      </c>
      <c r="AX67" s="18" t="s">
        <v>2312</v>
      </c>
      <c r="AY67" s="59" t="s">
        <v>239</v>
      </c>
      <c r="AZ67" s="17" t="s">
        <v>239</v>
      </c>
      <c r="BA67" s="17" t="s">
        <v>239</v>
      </c>
      <c r="BB67" s="17" t="s">
        <v>239</v>
      </c>
      <c r="BC67" s="17" t="s">
        <v>239</v>
      </c>
      <c r="BD67" s="18" t="s">
        <v>239</v>
      </c>
    </row>
    <row r="68" spans="1:56" ht="14.5" customHeight="1">
      <c r="A68" s="331" t="s">
        <v>2232</v>
      </c>
      <c r="B68" s="332" t="s">
        <v>2424</v>
      </c>
      <c r="C68" s="332" t="s">
        <v>2377</v>
      </c>
      <c r="D68" s="332" t="s">
        <v>2308</v>
      </c>
      <c r="E68" s="328">
        <v>5</v>
      </c>
      <c r="F68" s="17" t="s">
        <v>2339</v>
      </c>
      <c r="G68" s="17">
        <v>14.5</v>
      </c>
      <c r="H68" s="17">
        <v>7.5</v>
      </c>
      <c r="I68" s="104" t="s">
        <v>2381</v>
      </c>
      <c r="J68" s="104" t="s">
        <v>2382</v>
      </c>
      <c r="K68" s="104" t="s">
        <v>2371</v>
      </c>
      <c r="L68" s="104" t="s">
        <v>2372</v>
      </c>
      <c r="M68" s="104" t="s">
        <v>2380</v>
      </c>
      <c r="N68" s="18" t="s">
        <v>2312</v>
      </c>
      <c r="O68" s="59" t="s">
        <v>239</v>
      </c>
      <c r="P68" s="17" t="s">
        <v>239</v>
      </c>
      <c r="Q68" s="17" t="s">
        <v>239</v>
      </c>
      <c r="R68" s="17" t="s">
        <v>239</v>
      </c>
      <c r="S68" s="17" t="s">
        <v>239</v>
      </c>
      <c r="T68" s="18" t="s">
        <v>239</v>
      </c>
      <c r="U68" s="59" t="s">
        <v>2381</v>
      </c>
      <c r="V68" s="17" t="s">
        <v>2382</v>
      </c>
      <c r="W68" s="67" t="s">
        <v>2373</v>
      </c>
      <c r="X68" s="68" t="s">
        <v>2437</v>
      </c>
      <c r="Y68" s="75" t="s">
        <v>2312</v>
      </c>
      <c r="Z68" s="76" t="s">
        <v>2312</v>
      </c>
      <c r="AA68" s="328" t="s">
        <v>2440</v>
      </c>
      <c r="AB68" s="328" t="s">
        <v>2441</v>
      </c>
      <c r="AC68" s="328" t="s">
        <v>2442</v>
      </c>
      <c r="AD68" s="328" t="s">
        <v>2443</v>
      </c>
      <c r="AE68" s="328" t="s">
        <v>2312</v>
      </c>
      <c r="AF68" s="334" t="s">
        <v>2312</v>
      </c>
      <c r="AG68" s="330" t="s">
        <v>2381</v>
      </c>
      <c r="AH68" s="328" t="s">
        <v>2382</v>
      </c>
      <c r="AI68" s="328" t="s">
        <v>2442</v>
      </c>
      <c r="AJ68" s="328" t="s">
        <v>2443</v>
      </c>
      <c r="AK68" s="328" t="s">
        <v>2312</v>
      </c>
      <c r="AL68" s="328" t="s">
        <v>2312</v>
      </c>
      <c r="AM68" s="59" t="s">
        <v>239</v>
      </c>
      <c r="AN68" s="17" t="s">
        <v>239</v>
      </c>
      <c r="AO68" s="17" t="s">
        <v>239</v>
      </c>
      <c r="AP68" s="17" t="s">
        <v>239</v>
      </c>
      <c r="AQ68" s="17" t="s">
        <v>239</v>
      </c>
      <c r="AR68" s="17" t="s">
        <v>239</v>
      </c>
      <c r="AS68" s="59" t="s">
        <v>2381</v>
      </c>
      <c r="AT68" s="17" t="s">
        <v>2382</v>
      </c>
      <c r="AU68" s="17" t="s">
        <v>239</v>
      </c>
      <c r="AV68" s="17" t="s">
        <v>2375</v>
      </c>
      <c r="AW68" s="17" t="s">
        <v>2380</v>
      </c>
      <c r="AX68" s="18" t="s">
        <v>2312</v>
      </c>
      <c r="AY68" s="59" t="s">
        <v>239</v>
      </c>
      <c r="AZ68" s="17" t="s">
        <v>239</v>
      </c>
      <c r="BA68" s="17" t="s">
        <v>239</v>
      </c>
      <c r="BB68" s="17" t="s">
        <v>239</v>
      </c>
      <c r="BC68" s="17" t="s">
        <v>239</v>
      </c>
      <c r="BD68" s="18" t="s">
        <v>239</v>
      </c>
    </row>
    <row r="69" spans="1:56" ht="14.5" customHeight="1">
      <c r="A69" s="331" t="s">
        <v>2232</v>
      </c>
      <c r="B69" s="332" t="s">
        <v>2424</v>
      </c>
      <c r="C69" s="332" t="s">
        <v>2377</v>
      </c>
      <c r="D69" s="332" t="s">
        <v>2308</v>
      </c>
      <c r="E69" s="328">
        <v>6</v>
      </c>
      <c r="F69" s="17" t="s">
        <v>2339</v>
      </c>
      <c r="G69" s="17">
        <v>14.5</v>
      </c>
      <c r="H69" s="17">
        <v>7.5</v>
      </c>
      <c r="I69" s="104" t="s">
        <v>2381</v>
      </c>
      <c r="J69" s="104" t="s">
        <v>2382</v>
      </c>
      <c r="K69" s="104" t="s">
        <v>2371</v>
      </c>
      <c r="L69" s="104" t="s">
        <v>2372</v>
      </c>
      <c r="M69" s="104" t="s">
        <v>2380</v>
      </c>
      <c r="N69" s="18" t="s">
        <v>2312</v>
      </c>
      <c r="O69" s="59" t="s">
        <v>239</v>
      </c>
      <c r="P69" s="17" t="s">
        <v>239</v>
      </c>
      <c r="Q69" s="17" t="s">
        <v>239</v>
      </c>
      <c r="R69" s="17" t="s">
        <v>239</v>
      </c>
      <c r="S69" s="17" t="s">
        <v>239</v>
      </c>
      <c r="T69" s="18" t="s">
        <v>239</v>
      </c>
      <c r="U69" s="59" t="s">
        <v>2381</v>
      </c>
      <c r="V69" s="17" t="s">
        <v>2382</v>
      </c>
      <c r="W69" s="67" t="s">
        <v>2373</v>
      </c>
      <c r="X69" s="68" t="s">
        <v>2437</v>
      </c>
      <c r="Y69" s="75" t="s">
        <v>2312</v>
      </c>
      <c r="Z69" s="76" t="s">
        <v>2312</v>
      </c>
      <c r="AA69" s="328" t="s">
        <v>2440</v>
      </c>
      <c r="AB69" s="328" t="s">
        <v>2441</v>
      </c>
      <c r="AC69" s="328" t="s">
        <v>2442</v>
      </c>
      <c r="AD69" s="328" t="s">
        <v>2443</v>
      </c>
      <c r="AE69" s="328" t="s">
        <v>2312</v>
      </c>
      <c r="AF69" s="334" t="s">
        <v>2312</v>
      </c>
      <c r="AG69" s="330" t="s">
        <v>2381</v>
      </c>
      <c r="AH69" s="328" t="s">
        <v>2382</v>
      </c>
      <c r="AI69" s="328" t="s">
        <v>2442</v>
      </c>
      <c r="AJ69" s="328" t="s">
        <v>2443</v>
      </c>
      <c r="AK69" s="328" t="s">
        <v>2312</v>
      </c>
      <c r="AL69" s="328" t="s">
        <v>2312</v>
      </c>
      <c r="AM69" s="59" t="s">
        <v>239</v>
      </c>
      <c r="AN69" s="17" t="s">
        <v>239</v>
      </c>
      <c r="AO69" s="17" t="s">
        <v>239</v>
      </c>
      <c r="AP69" s="17" t="s">
        <v>239</v>
      </c>
      <c r="AQ69" s="17" t="s">
        <v>239</v>
      </c>
      <c r="AR69" s="17" t="s">
        <v>239</v>
      </c>
      <c r="AS69" s="59" t="s">
        <v>2381</v>
      </c>
      <c r="AT69" s="17" t="s">
        <v>2382</v>
      </c>
      <c r="AU69" s="17" t="s">
        <v>239</v>
      </c>
      <c r="AV69" s="17" t="s">
        <v>2375</v>
      </c>
      <c r="AW69" s="17" t="s">
        <v>2380</v>
      </c>
      <c r="AX69" s="18" t="s">
        <v>2312</v>
      </c>
      <c r="AY69" s="59" t="s">
        <v>239</v>
      </c>
      <c r="AZ69" s="17" t="s">
        <v>239</v>
      </c>
      <c r="BA69" s="17" t="s">
        <v>239</v>
      </c>
      <c r="BB69" s="17" t="s">
        <v>239</v>
      </c>
      <c r="BC69" s="17" t="s">
        <v>239</v>
      </c>
      <c r="BD69" s="18" t="s">
        <v>239</v>
      </c>
    </row>
    <row r="70" spans="1:56" ht="14.5" customHeight="1">
      <c r="A70" s="331" t="s">
        <v>2232</v>
      </c>
      <c r="B70" s="332" t="s">
        <v>2424</v>
      </c>
      <c r="C70" s="332" t="s">
        <v>2377</v>
      </c>
      <c r="D70" s="332" t="s">
        <v>2308</v>
      </c>
      <c r="E70" s="328">
        <v>7</v>
      </c>
      <c r="F70" s="17" t="s">
        <v>2339</v>
      </c>
      <c r="G70" s="17">
        <v>14.5</v>
      </c>
      <c r="H70" s="17">
        <v>7.5</v>
      </c>
      <c r="I70" s="104" t="s">
        <v>2378</v>
      </c>
      <c r="J70" s="104" t="s">
        <v>2379</v>
      </c>
      <c r="K70" s="104" t="s">
        <v>2371</v>
      </c>
      <c r="L70" s="104" t="s">
        <v>2372</v>
      </c>
      <c r="M70" s="104" t="s">
        <v>2380</v>
      </c>
      <c r="N70" s="18" t="s">
        <v>2312</v>
      </c>
      <c r="O70" s="59" t="s">
        <v>239</v>
      </c>
      <c r="P70" s="17" t="s">
        <v>239</v>
      </c>
      <c r="Q70" s="17" t="s">
        <v>239</v>
      </c>
      <c r="R70" s="17" t="s">
        <v>239</v>
      </c>
      <c r="S70" s="17" t="s">
        <v>239</v>
      </c>
      <c r="T70" s="18" t="s">
        <v>239</v>
      </c>
      <c r="U70" s="59" t="s">
        <v>2378</v>
      </c>
      <c r="V70" s="17" t="s">
        <v>2379</v>
      </c>
      <c r="W70" s="67" t="s">
        <v>2373</v>
      </c>
      <c r="X70" s="68" t="s">
        <v>2437</v>
      </c>
      <c r="Y70" s="75" t="s">
        <v>2312</v>
      </c>
      <c r="Z70" s="76" t="s">
        <v>2312</v>
      </c>
      <c r="AA70" s="328" t="s">
        <v>2440</v>
      </c>
      <c r="AB70" s="328" t="s">
        <v>2441</v>
      </c>
      <c r="AC70" s="328" t="s">
        <v>2442</v>
      </c>
      <c r="AD70" s="328" t="s">
        <v>2443</v>
      </c>
      <c r="AE70" s="328" t="s">
        <v>2312</v>
      </c>
      <c r="AF70" s="334" t="s">
        <v>2312</v>
      </c>
      <c r="AG70" s="330" t="s">
        <v>2378</v>
      </c>
      <c r="AH70" s="328" t="s">
        <v>2379</v>
      </c>
      <c r="AI70" s="328" t="s">
        <v>2442</v>
      </c>
      <c r="AJ70" s="328" t="s">
        <v>2443</v>
      </c>
      <c r="AK70" s="328" t="s">
        <v>2312</v>
      </c>
      <c r="AL70" s="328" t="s">
        <v>2312</v>
      </c>
      <c r="AM70" s="59" t="s">
        <v>239</v>
      </c>
      <c r="AN70" s="17" t="s">
        <v>239</v>
      </c>
      <c r="AO70" s="17" t="s">
        <v>239</v>
      </c>
      <c r="AP70" s="17" t="s">
        <v>239</v>
      </c>
      <c r="AQ70" s="17" t="s">
        <v>239</v>
      </c>
      <c r="AR70" s="17" t="s">
        <v>239</v>
      </c>
      <c r="AS70" s="59" t="s">
        <v>2378</v>
      </c>
      <c r="AT70" s="17" t="s">
        <v>2379</v>
      </c>
      <c r="AU70" s="17" t="s">
        <v>239</v>
      </c>
      <c r="AV70" s="17" t="s">
        <v>2375</v>
      </c>
      <c r="AW70" s="17" t="s">
        <v>2380</v>
      </c>
      <c r="AX70" s="18" t="s">
        <v>2312</v>
      </c>
      <c r="AY70" s="59" t="s">
        <v>239</v>
      </c>
      <c r="AZ70" s="17" t="s">
        <v>239</v>
      </c>
      <c r="BA70" s="17" t="s">
        <v>239</v>
      </c>
      <c r="BB70" s="17" t="s">
        <v>239</v>
      </c>
      <c r="BC70" s="17" t="s">
        <v>239</v>
      </c>
      <c r="BD70" s="18" t="s">
        <v>239</v>
      </c>
    </row>
    <row r="71" spans="1:56" ht="14.5" customHeight="1">
      <c r="A71" s="331" t="s">
        <v>2232</v>
      </c>
      <c r="B71" s="332" t="s">
        <v>2424</v>
      </c>
      <c r="C71" s="332" t="s">
        <v>2377</v>
      </c>
      <c r="D71" s="332" t="s">
        <v>2308</v>
      </c>
      <c r="E71" s="328">
        <v>8</v>
      </c>
      <c r="F71" s="17" t="s">
        <v>2339</v>
      </c>
      <c r="G71" s="17">
        <v>14.5</v>
      </c>
      <c r="H71" s="17">
        <v>7.5</v>
      </c>
      <c r="I71" s="104" t="s">
        <v>2378</v>
      </c>
      <c r="J71" s="104" t="s">
        <v>2379</v>
      </c>
      <c r="K71" s="104" t="s">
        <v>2371</v>
      </c>
      <c r="L71" s="104" t="s">
        <v>2372</v>
      </c>
      <c r="M71" s="104" t="s">
        <v>2380</v>
      </c>
      <c r="N71" s="18" t="s">
        <v>2312</v>
      </c>
      <c r="O71" s="59" t="s">
        <v>239</v>
      </c>
      <c r="P71" s="17" t="s">
        <v>239</v>
      </c>
      <c r="Q71" s="17" t="s">
        <v>239</v>
      </c>
      <c r="R71" s="17" t="s">
        <v>239</v>
      </c>
      <c r="S71" s="17" t="s">
        <v>239</v>
      </c>
      <c r="T71" s="18" t="s">
        <v>239</v>
      </c>
      <c r="U71" s="59" t="s">
        <v>2378</v>
      </c>
      <c r="V71" s="17" t="s">
        <v>2379</v>
      </c>
      <c r="W71" s="67" t="s">
        <v>2373</v>
      </c>
      <c r="X71" s="68" t="s">
        <v>2437</v>
      </c>
      <c r="Y71" s="75" t="s">
        <v>2312</v>
      </c>
      <c r="Z71" s="76" t="s">
        <v>2312</v>
      </c>
      <c r="AA71" s="328" t="s">
        <v>2440</v>
      </c>
      <c r="AB71" s="328" t="s">
        <v>2441</v>
      </c>
      <c r="AC71" s="328" t="s">
        <v>2442</v>
      </c>
      <c r="AD71" s="328" t="s">
        <v>2443</v>
      </c>
      <c r="AE71" s="328" t="s">
        <v>2312</v>
      </c>
      <c r="AF71" s="334" t="s">
        <v>2312</v>
      </c>
      <c r="AG71" s="330" t="s">
        <v>2378</v>
      </c>
      <c r="AH71" s="328" t="s">
        <v>2379</v>
      </c>
      <c r="AI71" s="328" t="s">
        <v>2442</v>
      </c>
      <c r="AJ71" s="328" t="s">
        <v>2443</v>
      </c>
      <c r="AK71" s="328" t="s">
        <v>2312</v>
      </c>
      <c r="AL71" s="328" t="s">
        <v>2312</v>
      </c>
      <c r="AM71" s="59" t="s">
        <v>239</v>
      </c>
      <c r="AN71" s="17" t="s">
        <v>239</v>
      </c>
      <c r="AO71" s="17" t="s">
        <v>239</v>
      </c>
      <c r="AP71" s="17" t="s">
        <v>239</v>
      </c>
      <c r="AQ71" s="17" t="s">
        <v>239</v>
      </c>
      <c r="AR71" s="17" t="s">
        <v>239</v>
      </c>
      <c r="AS71" s="59" t="s">
        <v>2378</v>
      </c>
      <c r="AT71" s="17" t="s">
        <v>2379</v>
      </c>
      <c r="AU71" s="17" t="s">
        <v>239</v>
      </c>
      <c r="AV71" s="17" t="s">
        <v>2375</v>
      </c>
      <c r="AW71" s="17" t="s">
        <v>2380</v>
      </c>
      <c r="AX71" s="18" t="s">
        <v>2312</v>
      </c>
      <c r="AY71" s="59" t="s">
        <v>239</v>
      </c>
      <c r="AZ71" s="17" t="s">
        <v>239</v>
      </c>
      <c r="BA71" s="17" t="s">
        <v>239</v>
      </c>
      <c r="BB71" s="17" t="s">
        <v>239</v>
      </c>
      <c r="BC71" s="17" t="s">
        <v>239</v>
      </c>
      <c r="BD71" s="18" t="s">
        <v>239</v>
      </c>
    </row>
    <row r="72" spans="1:56" ht="14.5" customHeight="1">
      <c r="A72" s="331" t="s">
        <v>2232</v>
      </c>
      <c r="B72" s="332" t="s">
        <v>2424</v>
      </c>
      <c r="C72" s="332" t="s">
        <v>2383</v>
      </c>
      <c r="D72" s="332" t="s">
        <v>2308</v>
      </c>
      <c r="E72" s="328" t="s">
        <v>2308</v>
      </c>
      <c r="F72" s="17" t="s">
        <v>2339</v>
      </c>
      <c r="G72" s="20">
        <v>7.5</v>
      </c>
      <c r="H72" s="20">
        <v>7.5</v>
      </c>
      <c r="I72" s="103" t="s">
        <v>2371</v>
      </c>
      <c r="J72" s="103" t="s">
        <v>2372</v>
      </c>
      <c r="K72" s="103" t="s">
        <v>2371</v>
      </c>
      <c r="L72" s="103" t="s">
        <v>2372</v>
      </c>
      <c r="M72" s="104" t="s">
        <v>2312</v>
      </c>
      <c r="N72" s="18" t="s">
        <v>2312</v>
      </c>
      <c r="O72" s="59" t="s">
        <v>239</v>
      </c>
      <c r="P72" s="17" t="s">
        <v>239</v>
      </c>
      <c r="Q72" s="17" t="s">
        <v>239</v>
      </c>
      <c r="R72" s="17" t="s">
        <v>239</v>
      </c>
      <c r="S72" s="17" t="s">
        <v>239</v>
      </c>
      <c r="T72" s="18" t="s">
        <v>239</v>
      </c>
      <c r="U72" s="59" t="s">
        <v>2373</v>
      </c>
      <c r="V72" s="17" t="s">
        <v>2374</v>
      </c>
      <c r="W72" s="17" t="s">
        <v>2373</v>
      </c>
      <c r="X72" s="17" t="s">
        <v>2374</v>
      </c>
      <c r="Y72" s="17" t="s">
        <v>2312</v>
      </c>
      <c r="Z72" s="18" t="s">
        <v>2312</v>
      </c>
      <c r="AA72" s="328" t="s">
        <v>2440</v>
      </c>
      <c r="AB72" s="328" t="s">
        <v>2441</v>
      </c>
      <c r="AC72" s="328" t="s">
        <v>2442</v>
      </c>
      <c r="AD72" s="328" t="s">
        <v>2443</v>
      </c>
      <c r="AE72" s="328" t="s">
        <v>2312</v>
      </c>
      <c r="AF72" s="334" t="s">
        <v>2312</v>
      </c>
      <c r="AG72" s="330" t="s">
        <v>2371</v>
      </c>
      <c r="AH72" s="328" t="s">
        <v>2372</v>
      </c>
      <c r="AI72" s="328" t="s">
        <v>2442</v>
      </c>
      <c r="AJ72" s="328" t="s">
        <v>2443</v>
      </c>
      <c r="AK72" s="328" t="s">
        <v>2312</v>
      </c>
      <c r="AL72" s="328" t="s">
        <v>2312</v>
      </c>
      <c r="AM72" s="59" t="s">
        <v>239</v>
      </c>
      <c r="AN72" s="17" t="s">
        <v>2375</v>
      </c>
      <c r="AO72" s="17" t="s">
        <v>239</v>
      </c>
      <c r="AP72" s="17" t="s">
        <v>2375</v>
      </c>
      <c r="AQ72" s="17" t="s">
        <v>2312</v>
      </c>
      <c r="AR72" s="18" t="s">
        <v>2312</v>
      </c>
      <c r="AS72" s="59" t="s">
        <v>2371</v>
      </c>
      <c r="AT72" s="17" t="s">
        <v>2372</v>
      </c>
      <c r="AU72" s="17" t="s">
        <v>239</v>
      </c>
      <c r="AV72" s="17" t="s">
        <v>2375</v>
      </c>
      <c r="AW72" s="17" t="s">
        <v>2312</v>
      </c>
      <c r="AX72" s="18" t="s">
        <v>2312</v>
      </c>
      <c r="AY72" s="59" t="s">
        <v>239</v>
      </c>
      <c r="AZ72" s="17" t="s">
        <v>2375</v>
      </c>
      <c r="BA72" s="17" t="s">
        <v>2371</v>
      </c>
      <c r="BB72" s="17" t="s">
        <v>2372</v>
      </c>
      <c r="BC72" s="17" t="s">
        <v>2312</v>
      </c>
      <c r="BD72" s="18" t="s">
        <v>2312</v>
      </c>
    </row>
    <row r="73" spans="1:56" ht="14.5" customHeight="1">
      <c r="A73" s="331" t="s">
        <v>2232</v>
      </c>
      <c r="B73" s="332" t="s">
        <v>2424</v>
      </c>
      <c r="C73" s="332" t="s">
        <v>2389</v>
      </c>
      <c r="D73" s="332" t="s">
        <v>2308</v>
      </c>
      <c r="E73" s="328" t="s">
        <v>2308</v>
      </c>
      <c r="F73" s="17" t="s">
        <v>2339</v>
      </c>
      <c r="G73" s="20">
        <v>14.5</v>
      </c>
      <c r="H73" s="20">
        <v>7.5</v>
      </c>
      <c r="I73" s="103" t="s">
        <v>2390</v>
      </c>
      <c r="J73" s="103" t="s">
        <v>2391</v>
      </c>
      <c r="K73" s="103" t="s">
        <v>2371</v>
      </c>
      <c r="L73" s="103" t="s">
        <v>2372</v>
      </c>
      <c r="M73" s="104" t="s">
        <v>2312</v>
      </c>
      <c r="N73" s="18" t="s">
        <v>2312</v>
      </c>
      <c r="O73" s="59" t="s">
        <v>2378</v>
      </c>
      <c r="P73" s="17" t="s">
        <v>2379</v>
      </c>
      <c r="Q73" s="87" t="str">
        <f>K73</f>
        <v>80BC03JP3</v>
      </c>
      <c r="R73" s="63" t="str">
        <f>L73</f>
        <v>6316 Z C3 S0</v>
      </c>
      <c r="S73" s="17" t="s">
        <v>2380</v>
      </c>
      <c r="T73" s="18" t="s">
        <v>2312</v>
      </c>
      <c r="U73" s="59" t="s">
        <v>2392</v>
      </c>
      <c r="V73" s="17" t="s">
        <v>2393</v>
      </c>
      <c r="W73" s="17" t="s">
        <v>2373</v>
      </c>
      <c r="X73" s="17" t="s">
        <v>2374</v>
      </c>
      <c r="Y73" s="17" t="s">
        <v>2380</v>
      </c>
      <c r="Z73" s="18" t="s">
        <v>2312</v>
      </c>
      <c r="AA73" s="328" t="s">
        <v>2440</v>
      </c>
      <c r="AB73" s="328" t="s">
        <v>2441</v>
      </c>
      <c r="AC73" s="328" t="s">
        <v>2442</v>
      </c>
      <c r="AD73" s="328" t="s">
        <v>2443</v>
      </c>
      <c r="AE73" s="328" t="s">
        <v>2312</v>
      </c>
      <c r="AF73" s="334" t="s">
        <v>2312</v>
      </c>
      <c r="AG73" s="330" t="s">
        <v>2390</v>
      </c>
      <c r="AH73" s="328" t="s">
        <v>2391</v>
      </c>
      <c r="AI73" s="328" t="s">
        <v>2442</v>
      </c>
      <c r="AJ73" s="328" t="s">
        <v>2443</v>
      </c>
      <c r="AK73" s="328" t="s">
        <v>2312</v>
      </c>
      <c r="AL73" s="328" t="s">
        <v>2312</v>
      </c>
      <c r="AM73" s="59" t="s">
        <v>239</v>
      </c>
      <c r="AN73" s="17" t="s">
        <v>2444</v>
      </c>
      <c r="AO73" s="17" t="s">
        <v>239</v>
      </c>
      <c r="AP73" s="17" t="s">
        <v>2375</v>
      </c>
      <c r="AQ73" s="17" t="s">
        <v>2312</v>
      </c>
      <c r="AR73" s="18" t="s">
        <v>2312</v>
      </c>
      <c r="AS73" s="59" t="s">
        <v>2390</v>
      </c>
      <c r="AT73" s="17" t="s">
        <v>2391</v>
      </c>
      <c r="AU73" s="17" t="s">
        <v>239</v>
      </c>
      <c r="AV73" s="17" t="s">
        <v>2375</v>
      </c>
      <c r="AW73" s="17" t="s">
        <v>2312</v>
      </c>
      <c r="AX73" s="18" t="s">
        <v>2312</v>
      </c>
      <c r="AY73" s="59" t="s">
        <v>239</v>
      </c>
      <c r="AZ73" s="17" t="s">
        <v>2444</v>
      </c>
      <c r="BA73" s="17" t="s">
        <v>2371</v>
      </c>
      <c r="BB73" s="17" t="s">
        <v>2372</v>
      </c>
      <c r="BC73" s="17" t="s">
        <v>2312</v>
      </c>
      <c r="BD73" s="18" t="s">
        <v>2312</v>
      </c>
    </row>
    <row r="74" spans="1:56" ht="14.5" customHeight="1">
      <c r="A74" s="331" t="s">
        <v>2232</v>
      </c>
      <c r="B74" s="332" t="s">
        <v>2424</v>
      </c>
      <c r="C74" s="332" t="s">
        <v>2445</v>
      </c>
      <c r="D74" s="332" t="s">
        <v>2308</v>
      </c>
      <c r="E74" s="328" t="s">
        <v>2308</v>
      </c>
      <c r="F74" s="19" t="s">
        <v>2339</v>
      </c>
      <c r="G74" s="20">
        <v>14.5</v>
      </c>
      <c r="H74" s="20">
        <v>7.5</v>
      </c>
      <c r="I74" s="103" t="s">
        <v>2381</v>
      </c>
      <c r="J74" s="103" t="s">
        <v>2382</v>
      </c>
      <c r="K74" s="103" t="s">
        <v>2446</v>
      </c>
      <c r="L74" s="103" t="s">
        <v>2447</v>
      </c>
      <c r="M74" s="104" t="s">
        <v>2380</v>
      </c>
      <c r="N74" s="18" t="s">
        <v>2312</v>
      </c>
      <c r="O74" s="59" t="s">
        <v>239</v>
      </c>
      <c r="P74" s="17" t="s">
        <v>239</v>
      </c>
      <c r="Q74" s="17" t="s">
        <v>239</v>
      </c>
      <c r="R74" s="17" t="s">
        <v>239</v>
      </c>
      <c r="S74" s="17" t="s">
        <v>239</v>
      </c>
      <c r="T74" s="18" t="s">
        <v>239</v>
      </c>
      <c r="U74" s="66" t="s">
        <v>2381</v>
      </c>
      <c r="V74" s="67" t="s">
        <v>2382</v>
      </c>
      <c r="W74" s="67" t="s">
        <v>2448</v>
      </c>
      <c r="X74" s="68" t="s">
        <v>2449</v>
      </c>
      <c r="Y74" s="34" t="s">
        <v>2380</v>
      </c>
      <c r="Z74" s="58" t="s">
        <v>2312</v>
      </c>
      <c r="AA74" s="328" t="s">
        <v>239</v>
      </c>
      <c r="AB74" s="328" t="s">
        <v>239</v>
      </c>
      <c r="AC74" s="328" t="s">
        <v>239</v>
      </c>
      <c r="AD74" s="328" t="s">
        <v>239</v>
      </c>
      <c r="AE74" s="328" t="s">
        <v>239</v>
      </c>
      <c r="AF74" s="334" t="s">
        <v>239</v>
      </c>
      <c r="AG74" s="330" t="s">
        <v>2381</v>
      </c>
      <c r="AH74" s="328" t="s">
        <v>2382</v>
      </c>
      <c r="AI74" s="328" t="s">
        <v>2450</v>
      </c>
      <c r="AJ74" s="328" t="s">
        <v>2451</v>
      </c>
      <c r="AK74" s="328" t="s">
        <v>2312</v>
      </c>
      <c r="AL74" s="328" t="s">
        <v>2312</v>
      </c>
      <c r="AM74" s="59" t="s">
        <v>239</v>
      </c>
      <c r="AN74" s="17" t="s">
        <v>239</v>
      </c>
      <c r="AO74" s="17" t="s">
        <v>239</v>
      </c>
      <c r="AP74" s="17" t="s">
        <v>239</v>
      </c>
      <c r="AQ74" s="17" t="s">
        <v>239</v>
      </c>
      <c r="AR74" s="17" t="s">
        <v>239</v>
      </c>
      <c r="AS74" s="59" t="s">
        <v>2381</v>
      </c>
      <c r="AT74" s="17" t="s">
        <v>2382</v>
      </c>
      <c r="AU74" s="17" t="s">
        <v>239</v>
      </c>
      <c r="AV74" s="17" t="s">
        <v>2452</v>
      </c>
      <c r="AW74" s="17" t="s">
        <v>2312</v>
      </c>
      <c r="AX74" s="18" t="s">
        <v>2312</v>
      </c>
      <c r="AY74" s="59" t="s">
        <v>239</v>
      </c>
      <c r="AZ74" s="17" t="s">
        <v>239</v>
      </c>
      <c r="BA74" s="17" t="s">
        <v>239</v>
      </c>
      <c r="BB74" s="17" t="s">
        <v>239</v>
      </c>
      <c r="BC74" s="17" t="s">
        <v>239</v>
      </c>
      <c r="BD74" s="18" t="s">
        <v>239</v>
      </c>
    </row>
    <row r="75" spans="1:56" ht="14.5" customHeight="1">
      <c r="A75" s="331" t="s">
        <v>2232</v>
      </c>
      <c r="B75" s="332" t="s">
        <v>2424</v>
      </c>
      <c r="C75" s="332" t="s">
        <v>2453</v>
      </c>
      <c r="D75" s="332" t="s">
        <v>2308</v>
      </c>
      <c r="E75" s="328" t="s">
        <v>2308</v>
      </c>
      <c r="F75" s="333" t="s">
        <v>2339</v>
      </c>
      <c r="G75" s="20">
        <v>14.5</v>
      </c>
      <c r="H75" s="20">
        <v>7.5</v>
      </c>
      <c r="I75" s="103" t="s">
        <v>2446</v>
      </c>
      <c r="J75" s="103" t="s">
        <v>2447</v>
      </c>
      <c r="K75" s="103" t="s">
        <v>2446</v>
      </c>
      <c r="L75" s="103" t="s">
        <v>2447</v>
      </c>
      <c r="M75" s="104" t="s">
        <v>2312</v>
      </c>
      <c r="N75" s="18" t="s">
        <v>2312</v>
      </c>
      <c r="O75" s="59" t="s">
        <v>239</v>
      </c>
      <c r="P75" s="17" t="s">
        <v>239</v>
      </c>
      <c r="Q75" s="17" t="s">
        <v>239</v>
      </c>
      <c r="R75" s="17" t="s">
        <v>239</v>
      </c>
      <c r="S75" s="17" t="s">
        <v>239</v>
      </c>
      <c r="T75" s="18" t="s">
        <v>239</v>
      </c>
      <c r="U75" s="66" t="s">
        <v>2448</v>
      </c>
      <c r="V75" s="67" t="s">
        <v>2454</v>
      </c>
      <c r="W75" s="67" t="s">
        <v>2448</v>
      </c>
      <c r="X75" s="68" t="s">
        <v>2454</v>
      </c>
      <c r="Y75" s="57" t="s">
        <v>2312</v>
      </c>
      <c r="Z75" s="58" t="s">
        <v>2312</v>
      </c>
      <c r="AA75" s="328" t="s">
        <v>2450</v>
      </c>
      <c r="AB75" s="328" t="s">
        <v>2451</v>
      </c>
      <c r="AC75" s="328" t="s">
        <v>2450</v>
      </c>
      <c r="AD75" s="328" t="s">
        <v>2451</v>
      </c>
      <c r="AE75" s="328" t="s">
        <v>2312</v>
      </c>
      <c r="AF75" s="334" t="s">
        <v>2312</v>
      </c>
      <c r="AG75" s="330" t="s">
        <v>2446</v>
      </c>
      <c r="AH75" s="328" t="s">
        <v>2447</v>
      </c>
      <c r="AI75" s="328" t="s">
        <v>2450</v>
      </c>
      <c r="AJ75" s="328" t="s">
        <v>2451</v>
      </c>
      <c r="AK75" s="328" t="s">
        <v>2312</v>
      </c>
      <c r="AL75" s="328" t="s">
        <v>2312</v>
      </c>
      <c r="AM75" s="59" t="s">
        <v>239</v>
      </c>
      <c r="AN75" s="17" t="s">
        <v>2452</v>
      </c>
      <c r="AO75" s="17" t="s">
        <v>239</v>
      </c>
      <c r="AP75" s="17" t="s">
        <v>2452</v>
      </c>
      <c r="AQ75" s="17" t="s">
        <v>2312</v>
      </c>
      <c r="AR75" s="18" t="s">
        <v>2312</v>
      </c>
      <c r="AS75" s="59" t="s">
        <v>2446</v>
      </c>
      <c r="AT75" s="17" t="s">
        <v>2447</v>
      </c>
      <c r="AU75" s="17" t="s">
        <v>239</v>
      </c>
      <c r="AV75" s="17" t="s">
        <v>2452</v>
      </c>
      <c r="AW75" s="17" t="s">
        <v>2312</v>
      </c>
      <c r="AX75" s="18" t="s">
        <v>2312</v>
      </c>
      <c r="AY75" s="59" t="s">
        <v>239</v>
      </c>
      <c r="AZ75" s="17" t="s">
        <v>2452</v>
      </c>
      <c r="BA75" s="17" t="s">
        <v>2446</v>
      </c>
      <c r="BB75" s="17" t="s">
        <v>2447</v>
      </c>
      <c r="BC75" s="17" t="s">
        <v>2312</v>
      </c>
      <c r="BD75" s="18" t="s">
        <v>2312</v>
      </c>
    </row>
    <row r="76" spans="1:56" ht="14.5" customHeight="1">
      <c r="A76" s="331" t="s">
        <v>2232</v>
      </c>
      <c r="B76" s="332" t="s">
        <v>2455</v>
      </c>
      <c r="C76" s="332" t="s">
        <v>2307</v>
      </c>
      <c r="D76" s="332" t="s">
        <v>2308</v>
      </c>
      <c r="E76" s="328" t="s">
        <v>2308</v>
      </c>
      <c r="F76" s="17" t="s">
        <v>2339</v>
      </c>
      <c r="G76" s="20">
        <v>0.1</v>
      </c>
      <c r="H76" s="20">
        <v>0.1</v>
      </c>
      <c r="I76" s="103" t="s">
        <v>2405</v>
      </c>
      <c r="J76" s="103" t="s">
        <v>2406</v>
      </c>
      <c r="K76" s="103" t="s">
        <v>2405</v>
      </c>
      <c r="L76" s="103" t="s">
        <v>2406</v>
      </c>
      <c r="M76" s="104" t="s">
        <v>2312</v>
      </c>
      <c r="N76" s="18" t="s">
        <v>2312</v>
      </c>
      <c r="O76" s="64" t="s">
        <v>2407</v>
      </c>
      <c r="P76" s="73" t="str">
        <f>"NU 205"</f>
        <v>NU 205</v>
      </c>
      <c r="Q76" s="87" t="str">
        <f t="shared" ref="Q76:R84" si="1">K76</f>
        <v>25BC02JP3</v>
      </c>
      <c r="R76" s="63" t="str">
        <f t="shared" si="1"/>
        <v>6205 Z C3 S0</v>
      </c>
      <c r="S76" s="57" t="s">
        <v>2380</v>
      </c>
      <c r="T76" s="58" t="s">
        <v>2312</v>
      </c>
      <c r="U76" s="64" t="s">
        <v>2313</v>
      </c>
      <c r="V76" s="73" t="s">
        <v>2314</v>
      </c>
      <c r="W76" s="65" t="s">
        <v>2313</v>
      </c>
      <c r="X76" s="63" t="s">
        <v>2314</v>
      </c>
      <c r="Y76" s="74" t="s">
        <v>2312</v>
      </c>
      <c r="Z76" s="58" t="s">
        <v>2312</v>
      </c>
      <c r="AA76" s="328" t="s">
        <v>2408</v>
      </c>
      <c r="AB76" s="328" t="s">
        <v>2409</v>
      </c>
      <c r="AC76" s="328" t="s">
        <v>2408</v>
      </c>
      <c r="AD76" s="328" t="s">
        <v>2409</v>
      </c>
      <c r="AE76" s="328" t="s">
        <v>2312</v>
      </c>
      <c r="AF76" s="334" t="s">
        <v>2312</v>
      </c>
      <c r="AG76" s="330" t="s">
        <v>2405</v>
      </c>
      <c r="AH76" s="328" t="s">
        <v>2406</v>
      </c>
      <c r="AI76" s="328" t="s">
        <v>2408</v>
      </c>
      <c r="AJ76" s="328" t="s">
        <v>2409</v>
      </c>
      <c r="AK76" s="328" t="s">
        <v>2312</v>
      </c>
      <c r="AL76" s="328" t="s">
        <v>2312</v>
      </c>
      <c r="AM76" s="59" t="s">
        <v>239</v>
      </c>
      <c r="AN76" s="17" t="s">
        <v>2315</v>
      </c>
      <c r="AO76" s="17" t="s">
        <v>239</v>
      </c>
      <c r="AP76" s="17" t="s">
        <v>2315</v>
      </c>
      <c r="AQ76" s="17" t="s">
        <v>2312</v>
      </c>
      <c r="AR76" s="18" t="s">
        <v>2312</v>
      </c>
      <c r="AS76" s="59" t="s">
        <v>2405</v>
      </c>
      <c r="AT76" s="17" t="s">
        <v>2406</v>
      </c>
      <c r="AU76" s="17" t="s">
        <v>239</v>
      </c>
      <c r="AV76" s="17" t="s">
        <v>2316</v>
      </c>
      <c r="AW76" s="17" t="s">
        <v>2312</v>
      </c>
      <c r="AX76" s="18" t="s">
        <v>2312</v>
      </c>
      <c r="AY76" s="59" t="s">
        <v>239</v>
      </c>
      <c r="AZ76" s="17" t="s">
        <v>2315</v>
      </c>
      <c r="BA76" s="17" t="s">
        <v>2405</v>
      </c>
      <c r="BB76" s="17" t="s">
        <v>2406</v>
      </c>
      <c r="BC76" s="17" t="s">
        <v>2312</v>
      </c>
      <c r="BD76" s="18" t="s">
        <v>2312</v>
      </c>
    </row>
    <row r="77" spans="1:56" ht="14.5" customHeight="1">
      <c r="A77" s="331" t="s">
        <v>2232</v>
      </c>
      <c r="B77" s="332" t="s">
        <v>2455</v>
      </c>
      <c r="C77" s="332" t="s">
        <v>2318</v>
      </c>
      <c r="D77" s="332" t="s">
        <v>2308</v>
      </c>
      <c r="E77" s="328" t="s">
        <v>2308</v>
      </c>
      <c r="F77" s="17" t="s">
        <v>2339</v>
      </c>
      <c r="G77" s="20">
        <v>0.2</v>
      </c>
      <c r="H77" s="20">
        <v>0.2</v>
      </c>
      <c r="I77" s="103" t="s">
        <v>2410</v>
      </c>
      <c r="J77" s="103" t="s">
        <v>2411</v>
      </c>
      <c r="K77" s="103" t="s">
        <v>2410</v>
      </c>
      <c r="L77" s="103" t="s">
        <v>2411</v>
      </c>
      <c r="M77" s="104" t="s">
        <v>2312</v>
      </c>
      <c r="N77" s="18" t="s">
        <v>2312</v>
      </c>
      <c r="O77" s="64" t="s">
        <v>2412</v>
      </c>
      <c r="P77" s="65" t="str">
        <f>"NU 206"</f>
        <v>NU 206</v>
      </c>
      <c r="Q77" s="87" t="str">
        <f t="shared" si="1"/>
        <v>30BC02JP3</v>
      </c>
      <c r="R77" s="63" t="str">
        <f t="shared" si="1"/>
        <v>6206 Z C3 S0</v>
      </c>
      <c r="S77" s="57" t="s">
        <v>2380</v>
      </c>
      <c r="T77" s="58" t="s">
        <v>2312</v>
      </c>
      <c r="U77" s="64" t="s">
        <v>2321</v>
      </c>
      <c r="V77" s="65" t="s">
        <v>2322</v>
      </c>
      <c r="W77" s="65" t="s">
        <v>2321</v>
      </c>
      <c r="X77" s="63" t="s">
        <v>2322</v>
      </c>
      <c r="Y77" s="75" t="s">
        <v>2312</v>
      </c>
      <c r="Z77" s="58" t="s">
        <v>2312</v>
      </c>
      <c r="AA77" s="328" t="s">
        <v>2413</v>
      </c>
      <c r="AB77" s="328" t="s">
        <v>2414</v>
      </c>
      <c r="AC77" s="328" t="s">
        <v>2413</v>
      </c>
      <c r="AD77" s="328" t="s">
        <v>2414</v>
      </c>
      <c r="AE77" s="328" t="s">
        <v>2312</v>
      </c>
      <c r="AF77" s="334" t="s">
        <v>2312</v>
      </c>
      <c r="AG77" s="330" t="s">
        <v>2410</v>
      </c>
      <c r="AH77" s="328" t="s">
        <v>2411</v>
      </c>
      <c r="AI77" s="328" t="s">
        <v>2413</v>
      </c>
      <c r="AJ77" s="328" t="s">
        <v>2414</v>
      </c>
      <c r="AK77" s="328" t="s">
        <v>2312</v>
      </c>
      <c r="AL77" s="328" t="s">
        <v>2312</v>
      </c>
      <c r="AM77" s="59" t="s">
        <v>239</v>
      </c>
      <c r="AN77" s="17" t="s">
        <v>2323</v>
      </c>
      <c r="AO77" s="17" t="s">
        <v>239</v>
      </c>
      <c r="AP77" s="17" t="s">
        <v>2323</v>
      </c>
      <c r="AQ77" s="17" t="s">
        <v>2312</v>
      </c>
      <c r="AR77" s="18" t="s">
        <v>2312</v>
      </c>
      <c r="AS77" s="59" t="s">
        <v>2410</v>
      </c>
      <c r="AT77" s="17" t="s">
        <v>2411</v>
      </c>
      <c r="AU77" s="17" t="s">
        <v>239</v>
      </c>
      <c r="AV77" s="17" t="s">
        <v>2323</v>
      </c>
      <c r="AW77" s="17" t="s">
        <v>2312</v>
      </c>
      <c r="AX77" s="18" t="s">
        <v>2312</v>
      </c>
      <c r="AY77" s="59" t="s">
        <v>239</v>
      </c>
      <c r="AZ77" s="17" t="s">
        <v>2323</v>
      </c>
      <c r="BA77" s="17" t="s">
        <v>2410</v>
      </c>
      <c r="BB77" s="17" t="s">
        <v>2411</v>
      </c>
      <c r="BC77" s="17" t="s">
        <v>2312</v>
      </c>
      <c r="BD77" s="18" t="s">
        <v>2312</v>
      </c>
    </row>
    <row r="78" spans="1:56" ht="14.5" customHeight="1">
      <c r="A78" s="331" t="s">
        <v>2232</v>
      </c>
      <c r="B78" s="332" t="s">
        <v>2455</v>
      </c>
      <c r="C78" s="332" t="s">
        <v>2324</v>
      </c>
      <c r="D78" s="332" t="s">
        <v>2308</v>
      </c>
      <c r="E78" s="328" t="s">
        <v>2308</v>
      </c>
      <c r="F78" s="17" t="s">
        <v>2339</v>
      </c>
      <c r="G78" s="20">
        <v>0.3</v>
      </c>
      <c r="H78" s="20">
        <v>0.3</v>
      </c>
      <c r="I78" s="103" t="s">
        <v>2415</v>
      </c>
      <c r="J78" s="103" t="s">
        <v>2416</v>
      </c>
      <c r="K78" s="103" t="s">
        <v>2415</v>
      </c>
      <c r="L78" s="103" t="s">
        <v>2416</v>
      </c>
      <c r="M78" s="104" t="s">
        <v>2312</v>
      </c>
      <c r="N78" s="18" t="s">
        <v>2312</v>
      </c>
      <c r="O78" s="64" t="s">
        <v>2417</v>
      </c>
      <c r="P78" s="65" t="str">
        <f>"NU 208"</f>
        <v>NU 208</v>
      </c>
      <c r="Q78" s="87" t="str">
        <f t="shared" si="1"/>
        <v>40BC02JP3</v>
      </c>
      <c r="R78" s="63" t="str">
        <f t="shared" si="1"/>
        <v>6208 Z C3 S0</v>
      </c>
      <c r="S78" s="57" t="s">
        <v>2380</v>
      </c>
      <c r="T78" s="58" t="s">
        <v>2312</v>
      </c>
      <c r="U78" s="64" t="s">
        <v>2327</v>
      </c>
      <c r="V78" s="65" t="s">
        <v>2328</v>
      </c>
      <c r="W78" s="65" t="s">
        <v>2327</v>
      </c>
      <c r="X78" s="63" t="s">
        <v>2328</v>
      </c>
      <c r="Y78" s="75" t="s">
        <v>2312</v>
      </c>
      <c r="Z78" s="58" t="s">
        <v>2312</v>
      </c>
      <c r="AA78" s="328" t="s">
        <v>2418</v>
      </c>
      <c r="AB78" s="328" t="s">
        <v>2419</v>
      </c>
      <c r="AC78" s="328" t="s">
        <v>2418</v>
      </c>
      <c r="AD78" s="328" t="s">
        <v>2419</v>
      </c>
      <c r="AE78" s="328" t="s">
        <v>2312</v>
      </c>
      <c r="AF78" s="334" t="s">
        <v>2312</v>
      </c>
      <c r="AG78" s="330" t="s">
        <v>2415</v>
      </c>
      <c r="AH78" s="328" t="s">
        <v>2416</v>
      </c>
      <c r="AI78" s="328" t="s">
        <v>2418</v>
      </c>
      <c r="AJ78" s="328" t="s">
        <v>2419</v>
      </c>
      <c r="AK78" s="328" t="s">
        <v>2312</v>
      </c>
      <c r="AL78" s="328" t="s">
        <v>2312</v>
      </c>
      <c r="AM78" s="59" t="s">
        <v>239</v>
      </c>
      <c r="AN78" s="17" t="s">
        <v>2329</v>
      </c>
      <c r="AO78" s="17" t="s">
        <v>239</v>
      </c>
      <c r="AP78" s="17" t="s">
        <v>2329</v>
      </c>
      <c r="AQ78" s="17" t="s">
        <v>2312</v>
      </c>
      <c r="AR78" s="18" t="s">
        <v>2312</v>
      </c>
      <c r="AS78" s="59" t="s">
        <v>2415</v>
      </c>
      <c r="AT78" s="17" t="s">
        <v>2416</v>
      </c>
      <c r="AU78" s="17" t="s">
        <v>239</v>
      </c>
      <c r="AV78" s="17" t="s">
        <v>2329</v>
      </c>
      <c r="AW78" s="17" t="s">
        <v>2312</v>
      </c>
      <c r="AX78" s="18" t="s">
        <v>2312</v>
      </c>
      <c r="AY78" s="59" t="s">
        <v>239</v>
      </c>
      <c r="AZ78" s="17" t="s">
        <v>2329</v>
      </c>
      <c r="BA78" s="17" t="s">
        <v>2415</v>
      </c>
      <c r="BB78" s="17" t="s">
        <v>2416</v>
      </c>
      <c r="BC78" s="17" t="s">
        <v>2312</v>
      </c>
      <c r="BD78" s="18" t="s">
        <v>2312</v>
      </c>
    </row>
    <row r="79" spans="1:56" ht="14.5" customHeight="1">
      <c r="A79" s="331" t="s">
        <v>2232</v>
      </c>
      <c r="B79" s="332" t="s">
        <v>2455</v>
      </c>
      <c r="C79" s="332" t="s">
        <v>2330</v>
      </c>
      <c r="D79" s="332" t="s">
        <v>2308</v>
      </c>
      <c r="E79" s="328" t="s">
        <v>2308</v>
      </c>
      <c r="F79" s="17" t="s">
        <v>2339</v>
      </c>
      <c r="G79" s="20">
        <v>0.5</v>
      </c>
      <c r="H79" s="20">
        <v>0.5</v>
      </c>
      <c r="I79" s="103" t="s">
        <v>2396</v>
      </c>
      <c r="J79" s="103" t="s">
        <v>2397</v>
      </c>
      <c r="K79" s="103" t="s">
        <v>2396</v>
      </c>
      <c r="L79" s="103" t="s">
        <v>2397</v>
      </c>
      <c r="M79" s="104" t="s">
        <v>2312</v>
      </c>
      <c r="N79" s="18" t="s">
        <v>2312</v>
      </c>
      <c r="O79" s="64" t="s">
        <v>2398</v>
      </c>
      <c r="P79" s="65" t="str">
        <f>"NU 309"</f>
        <v>NU 309</v>
      </c>
      <c r="Q79" s="87" t="str">
        <f t="shared" si="1"/>
        <v>45BC03JP3</v>
      </c>
      <c r="R79" s="63" t="str">
        <f t="shared" si="1"/>
        <v>6309 Z C3 S0</v>
      </c>
      <c r="S79" s="57" t="s">
        <v>2380</v>
      </c>
      <c r="T79" s="58" t="s">
        <v>2312</v>
      </c>
      <c r="U79" s="64" t="s">
        <v>2399</v>
      </c>
      <c r="V79" s="65" t="s">
        <v>2400</v>
      </c>
      <c r="W79" s="65" t="s">
        <v>2399</v>
      </c>
      <c r="X79" s="63" t="s">
        <v>2400</v>
      </c>
      <c r="Y79" s="75" t="s">
        <v>2312</v>
      </c>
      <c r="Z79" s="58" t="s">
        <v>2312</v>
      </c>
      <c r="AA79" s="328" t="s">
        <v>2420</v>
      </c>
      <c r="AB79" s="328" t="s">
        <v>2421</v>
      </c>
      <c r="AC79" s="328" t="s">
        <v>2420</v>
      </c>
      <c r="AD79" s="328" t="s">
        <v>2421</v>
      </c>
      <c r="AE79" s="328" t="s">
        <v>2312</v>
      </c>
      <c r="AF79" s="334" t="s">
        <v>2312</v>
      </c>
      <c r="AG79" s="330" t="s">
        <v>2396</v>
      </c>
      <c r="AH79" s="328" t="s">
        <v>2397</v>
      </c>
      <c r="AI79" s="328" t="s">
        <v>2420</v>
      </c>
      <c r="AJ79" s="328" t="s">
        <v>2421</v>
      </c>
      <c r="AK79" s="328" t="s">
        <v>2312</v>
      </c>
      <c r="AL79" s="328" t="s">
        <v>2312</v>
      </c>
      <c r="AM79" s="59" t="s">
        <v>239</v>
      </c>
      <c r="AN79" s="17" t="s">
        <v>2401</v>
      </c>
      <c r="AO79" s="17" t="s">
        <v>239</v>
      </c>
      <c r="AP79" s="17" t="s">
        <v>2401</v>
      </c>
      <c r="AQ79" s="17" t="s">
        <v>2312</v>
      </c>
      <c r="AR79" s="18" t="s">
        <v>2312</v>
      </c>
      <c r="AS79" s="59" t="s">
        <v>2396</v>
      </c>
      <c r="AT79" s="17" t="s">
        <v>2397</v>
      </c>
      <c r="AU79" s="17" t="s">
        <v>239</v>
      </c>
      <c r="AV79" s="17" t="s">
        <v>2401</v>
      </c>
      <c r="AW79" s="17" t="s">
        <v>2312</v>
      </c>
      <c r="AX79" s="18" t="s">
        <v>2312</v>
      </c>
      <c r="AY79" s="59" t="s">
        <v>239</v>
      </c>
      <c r="AZ79" s="17" t="s">
        <v>2401</v>
      </c>
      <c r="BA79" s="17" t="s">
        <v>2396</v>
      </c>
      <c r="BB79" s="17" t="s">
        <v>2397</v>
      </c>
      <c r="BC79" s="17" t="s">
        <v>2312</v>
      </c>
      <c r="BD79" s="18" t="s">
        <v>2312</v>
      </c>
    </row>
    <row r="80" spans="1:56" ht="14.5" customHeight="1">
      <c r="A80" s="331" t="s">
        <v>2232</v>
      </c>
      <c r="B80" s="332" t="s">
        <v>2456</v>
      </c>
      <c r="C80" s="332" t="s">
        <v>2307</v>
      </c>
      <c r="D80" s="332" t="s">
        <v>2308</v>
      </c>
      <c r="E80" s="328" t="s">
        <v>2308</v>
      </c>
      <c r="F80" s="17" t="s">
        <v>2339</v>
      </c>
      <c r="G80" s="20">
        <v>0.1</v>
      </c>
      <c r="H80" s="20">
        <v>0.1</v>
      </c>
      <c r="I80" s="103" t="s">
        <v>2405</v>
      </c>
      <c r="J80" s="103" t="s">
        <v>2406</v>
      </c>
      <c r="K80" s="103" t="s">
        <v>2405</v>
      </c>
      <c r="L80" s="103" t="s">
        <v>2406</v>
      </c>
      <c r="M80" s="104" t="s">
        <v>2312</v>
      </c>
      <c r="N80" s="18" t="s">
        <v>2312</v>
      </c>
      <c r="O80" s="64" t="s">
        <v>2407</v>
      </c>
      <c r="P80" s="73" t="str">
        <f>"NU 205"</f>
        <v>NU 205</v>
      </c>
      <c r="Q80" s="87" t="str">
        <f t="shared" si="1"/>
        <v>25BC02JP3</v>
      </c>
      <c r="R80" s="63" t="str">
        <f t="shared" si="1"/>
        <v>6205 Z C3 S0</v>
      </c>
      <c r="S80" s="57" t="s">
        <v>2380</v>
      </c>
      <c r="T80" s="58" t="s">
        <v>2312</v>
      </c>
      <c r="U80" s="64" t="s">
        <v>2313</v>
      </c>
      <c r="V80" s="73" t="s">
        <v>2314</v>
      </c>
      <c r="W80" s="65" t="s">
        <v>2313</v>
      </c>
      <c r="X80" s="63" t="s">
        <v>2314</v>
      </c>
      <c r="Y80" s="75" t="s">
        <v>2312</v>
      </c>
      <c r="Z80" s="58" t="s">
        <v>2312</v>
      </c>
      <c r="AA80" s="328" t="s">
        <v>2408</v>
      </c>
      <c r="AB80" s="328" t="s">
        <v>2409</v>
      </c>
      <c r="AC80" s="328" t="s">
        <v>2408</v>
      </c>
      <c r="AD80" s="328" t="s">
        <v>2409</v>
      </c>
      <c r="AE80" s="328" t="s">
        <v>2312</v>
      </c>
      <c r="AF80" s="334" t="s">
        <v>2312</v>
      </c>
      <c r="AG80" s="330" t="s">
        <v>2405</v>
      </c>
      <c r="AH80" s="328" t="s">
        <v>2406</v>
      </c>
      <c r="AI80" s="328" t="s">
        <v>2408</v>
      </c>
      <c r="AJ80" s="328" t="s">
        <v>2409</v>
      </c>
      <c r="AK80" s="328" t="s">
        <v>2312</v>
      </c>
      <c r="AL80" s="328" t="s">
        <v>2312</v>
      </c>
      <c r="AM80" s="59" t="s">
        <v>239</v>
      </c>
      <c r="AN80" s="17" t="s">
        <v>2315</v>
      </c>
      <c r="AO80" s="17" t="s">
        <v>239</v>
      </c>
      <c r="AP80" s="17" t="s">
        <v>2315</v>
      </c>
      <c r="AQ80" s="17" t="s">
        <v>2312</v>
      </c>
      <c r="AR80" s="18" t="s">
        <v>2312</v>
      </c>
      <c r="AS80" s="59" t="s">
        <v>2405</v>
      </c>
      <c r="AT80" s="17" t="s">
        <v>2406</v>
      </c>
      <c r="AU80" s="17" t="s">
        <v>239</v>
      </c>
      <c r="AV80" s="17" t="s">
        <v>2316</v>
      </c>
      <c r="AW80" s="17" t="s">
        <v>2312</v>
      </c>
      <c r="AX80" s="18" t="s">
        <v>2312</v>
      </c>
      <c r="AY80" s="59" t="s">
        <v>239</v>
      </c>
      <c r="AZ80" s="17" t="s">
        <v>2315</v>
      </c>
      <c r="BA80" s="17" t="s">
        <v>2405</v>
      </c>
      <c r="BB80" s="17" t="s">
        <v>2406</v>
      </c>
      <c r="BC80" s="17" t="s">
        <v>2312</v>
      </c>
      <c r="BD80" s="18" t="s">
        <v>2312</v>
      </c>
    </row>
    <row r="81" spans="1:56" ht="14.5" customHeight="1">
      <c r="A81" s="331" t="s">
        <v>2232</v>
      </c>
      <c r="B81" s="332" t="s">
        <v>2456</v>
      </c>
      <c r="C81" s="332" t="s">
        <v>2318</v>
      </c>
      <c r="D81" s="332" t="s">
        <v>2308</v>
      </c>
      <c r="E81" s="328" t="s">
        <v>2308</v>
      </c>
      <c r="F81" s="17" t="s">
        <v>2339</v>
      </c>
      <c r="G81" s="20">
        <v>0.2</v>
      </c>
      <c r="H81" s="20">
        <v>0.2</v>
      </c>
      <c r="I81" s="103" t="s">
        <v>2410</v>
      </c>
      <c r="J81" s="103" t="s">
        <v>2411</v>
      </c>
      <c r="K81" s="103" t="s">
        <v>2410</v>
      </c>
      <c r="L81" s="103" t="s">
        <v>2411</v>
      </c>
      <c r="M81" s="104" t="s">
        <v>2312</v>
      </c>
      <c r="N81" s="18" t="s">
        <v>2312</v>
      </c>
      <c r="O81" s="64" t="s">
        <v>2412</v>
      </c>
      <c r="P81" s="65" t="str">
        <f>"NU 206"</f>
        <v>NU 206</v>
      </c>
      <c r="Q81" s="87" t="str">
        <f t="shared" si="1"/>
        <v>30BC02JP3</v>
      </c>
      <c r="R81" s="63" t="str">
        <f t="shared" si="1"/>
        <v>6206 Z C3 S0</v>
      </c>
      <c r="S81" s="57" t="s">
        <v>2380</v>
      </c>
      <c r="T81" s="58" t="s">
        <v>2312</v>
      </c>
      <c r="U81" s="64" t="s">
        <v>2321</v>
      </c>
      <c r="V81" s="65" t="s">
        <v>2322</v>
      </c>
      <c r="W81" s="65" t="s">
        <v>2321</v>
      </c>
      <c r="X81" s="63" t="s">
        <v>2322</v>
      </c>
      <c r="Y81" s="75" t="s">
        <v>2312</v>
      </c>
      <c r="Z81" s="58" t="s">
        <v>2312</v>
      </c>
      <c r="AA81" s="328" t="s">
        <v>2413</v>
      </c>
      <c r="AB81" s="328" t="s">
        <v>2414</v>
      </c>
      <c r="AC81" s="328" t="s">
        <v>2413</v>
      </c>
      <c r="AD81" s="328" t="s">
        <v>2414</v>
      </c>
      <c r="AE81" s="328" t="s">
        <v>2312</v>
      </c>
      <c r="AF81" s="334" t="s">
        <v>2312</v>
      </c>
      <c r="AG81" s="330" t="s">
        <v>2410</v>
      </c>
      <c r="AH81" s="328" t="s">
        <v>2411</v>
      </c>
      <c r="AI81" s="328" t="s">
        <v>2413</v>
      </c>
      <c r="AJ81" s="328" t="s">
        <v>2414</v>
      </c>
      <c r="AK81" s="328" t="s">
        <v>2312</v>
      </c>
      <c r="AL81" s="328" t="s">
        <v>2312</v>
      </c>
      <c r="AM81" s="59" t="s">
        <v>239</v>
      </c>
      <c r="AN81" s="17" t="s">
        <v>2323</v>
      </c>
      <c r="AO81" s="17" t="s">
        <v>239</v>
      </c>
      <c r="AP81" s="17" t="s">
        <v>2323</v>
      </c>
      <c r="AQ81" s="17" t="s">
        <v>2312</v>
      </c>
      <c r="AR81" s="18" t="s">
        <v>2312</v>
      </c>
      <c r="AS81" s="59" t="s">
        <v>2410</v>
      </c>
      <c r="AT81" s="17" t="s">
        <v>2411</v>
      </c>
      <c r="AU81" s="17" t="s">
        <v>239</v>
      </c>
      <c r="AV81" s="17" t="s">
        <v>2323</v>
      </c>
      <c r="AW81" s="17" t="s">
        <v>2312</v>
      </c>
      <c r="AX81" s="18" t="s">
        <v>2312</v>
      </c>
      <c r="AY81" s="59" t="s">
        <v>239</v>
      </c>
      <c r="AZ81" s="17" t="s">
        <v>2323</v>
      </c>
      <c r="BA81" s="17" t="s">
        <v>2410</v>
      </c>
      <c r="BB81" s="17" t="s">
        <v>2411</v>
      </c>
      <c r="BC81" s="17" t="s">
        <v>2312</v>
      </c>
      <c r="BD81" s="18" t="s">
        <v>2312</v>
      </c>
    </row>
    <row r="82" spans="1:56" ht="14.5" customHeight="1">
      <c r="A82" s="331" t="s">
        <v>2232</v>
      </c>
      <c r="B82" s="332" t="s">
        <v>2456</v>
      </c>
      <c r="C82" s="332" t="s">
        <v>2324</v>
      </c>
      <c r="D82" s="332" t="s">
        <v>2308</v>
      </c>
      <c r="E82" s="328" t="s">
        <v>2308</v>
      </c>
      <c r="F82" s="17" t="s">
        <v>2339</v>
      </c>
      <c r="G82" s="20">
        <v>0.3</v>
      </c>
      <c r="H82" s="20">
        <v>0.3</v>
      </c>
      <c r="I82" s="103" t="s">
        <v>2415</v>
      </c>
      <c r="J82" s="103" t="s">
        <v>2416</v>
      </c>
      <c r="K82" s="103" t="s">
        <v>2415</v>
      </c>
      <c r="L82" s="103" t="s">
        <v>2416</v>
      </c>
      <c r="M82" s="104" t="s">
        <v>2312</v>
      </c>
      <c r="N82" s="18" t="s">
        <v>2312</v>
      </c>
      <c r="O82" s="64" t="s">
        <v>2417</v>
      </c>
      <c r="P82" s="65" t="str">
        <f>"NU 208"</f>
        <v>NU 208</v>
      </c>
      <c r="Q82" s="87" t="str">
        <f t="shared" si="1"/>
        <v>40BC02JP3</v>
      </c>
      <c r="R82" s="63" t="str">
        <f t="shared" si="1"/>
        <v>6208 Z C3 S0</v>
      </c>
      <c r="S82" s="57" t="s">
        <v>2380</v>
      </c>
      <c r="T82" s="58" t="s">
        <v>2312</v>
      </c>
      <c r="U82" s="64" t="s">
        <v>2327</v>
      </c>
      <c r="V82" s="65" t="s">
        <v>2328</v>
      </c>
      <c r="W82" s="65" t="s">
        <v>2327</v>
      </c>
      <c r="X82" s="63" t="s">
        <v>2328</v>
      </c>
      <c r="Y82" s="75" t="s">
        <v>2312</v>
      </c>
      <c r="Z82" s="58" t="s">
        <v>2312</v>
      </c>
      <c r="AA82" s="328" t="s">
        <v>2418</v>
      </c>
      <c r="AB82" s="328" t="s">
        <v>2419</v>
      </c>
      <c r="AC82" s="328" t="s">
        <v>2418</v>
      </c>
      <c r="AD82" s="328" t="s">
        <v>2419</v>
      </c>
      <c r="AE82" s="328" t="s">
        <v>2312</v>
      </c>
      <c r="AF82" s="334" t="s">
        <v>2312</v>
      </c>
      <c r="AG82" s="330" t="s">
        <v>2415</v>
      </c>
      <c r="AH82" s="328" t="s">
        <v>2416</v>
      </c>
      <c r="AI82" s="328" t="s">
        <v>2418</v>
      </c>
      <c r="AJ82" s="328" t="s">
        <v>2419</v>
      </c>
      <c r="AK82" s="328" t="s">
        <v>2312</v>
      </c>
      <c r="AL82" s="328" t="s">
        <v>2312</v>
      </c>
      <c r="AM82" s="59" t="s">
        <v>239</v>
      </c>
      <c r="AN82" s="17" t="s">
        <v>2329</v>
      </c>
      <c r="AO82" s="17" t="s">
        <v>239</v>
      </c>
      <c r="AP82" s="17" t="s">
        <v>2329</v>
      </c>
      <c r="AQ82" s="17" t="s">
        <v>2312</v>
      </c>
      <c r="AR82" s="18" t="s">
        <v>2312</v>
      </c>
      <c r="AS82" s="59" t="s">
        <v>2415</v>
      </c>
      <c r="AT82" s="17" t="s">
        <v>2416</v>
      </c>
      <c r="AU82" s="17" t="s">
        <v>239</v>
      </c>
      <c r="AV82" s="17" t="s">
        <v>2329</v>
      </c>
      <c r="AW82" s="17" t="s">
        <v>2312</v>
      </c>
      <c r="AX82" s="18" t="s">
        <v>2312</v>
      </c>
      <c r="AY82" s="59" t="s">
        <v>239</v>
      </c>
      <c r="AZ82" s="17" t="s">
        <v>2329</v>
      </c>
      <c r="BA82" s="17" t="s">
        <v>2415</v>
      </c>
      <c r="BB82" s="17" t="s">
        <v>2416</v>
      </c>
      <c r="BC82" s="17" t="s">
        <v>2312</v>
      </c>
      <c r="BD82" s="18" t="s">
        <v>2312</v>
      </c>
    </row>
    <row r="83" spans="1:56" ht="14.5" customHeight="1">
      <c r="A83" s="331" t="s">
        <v>2232</v>
      </c>
      <c r="B83" s="332" t="s">
        <v>2456</v>
      </c>
      <c r="C83" s="332" t="s">
        <v>2330</v>
      </c>
      <c r="D83" s="332" t="s">
        <v>2308</v>
      </c>
      <c r="E83" s="328" t="s">
        <v>2308</v>
      </c>
      <c r="F83" s="17" t="s">
        <v>2339</v>
      </c>
      <c r="G83" s="20">
        <v>0.5</v>
      </c>
      <c r="H83" s="20">
        <v>0.5</v>
      </c>
      <c r="I83" s="103" t="s">
        <v>2396</v>
      </c>
      <c r="J83" s="103" t="s">
        <v>2397</v>
      </c>
      <c r="K83" s="103" t="s">
        <v>2396</v>
      </c>
      <c r="L83" s="103" t="s">
        <v>2397</v>
      </c>
      <c r="M83" s="104" t="s">
        <v>2312</v>
      </c>
      <c r="N83" s="18" t="s">
        <v>2312</v>
      </c>
      <c r="O83" s="64" t="s">
        <v>2398</v>
      </c>
      <c r="P83" s="65" t="str">
        <f>"NU 309"</f>
        <v>NU 309</v>
      </c>
      <c r="Q83" s="87" t="str">
        <f t="shared" si="1"/>
        <v>45BC03JP3</v>
      </c>
      <c r="R83" s="63" t="str">
        <f t="shared" si="1"/>
        <v>6309 Z C3 S0</v>
      </c>
      <c r="S83" s="57" t="s">
        <v>2380</v>
      </c>
      <c r="T83" s="58" t="s">
        <v>2312</v>
      </c>
      <c r="U83" s="64" t="s">
        <v>2399</v>
      </c>
      <c r="V83" s="65" t="s">
        <v>2400</v>
      </c>
      <c r="W83" s="65" t="s">
        <v>2399</v>
      </c>
      <c r="X83" s="63" t="s">
        <v>2400</v>
      </c>
      <c r="Y83" s="75" t="s">
        <v>2312</v>
      </c>
      <c r="Z83" s="58" t="s">
        <v>2312</v>
      </c>
      <c r="AA83" s="328" t="s">
        <v>2420</v>
      </c>
      <c r="AB83" s="328" t="s">
        <v>2421</v>
      </c>
      <c r="AC83" s="328" t="s">
        <v>2420</v>
      </c>
      <c r="AD83" s="328" t="s">
        <v>2421</v>
      </c>
      <c r="AE83" s="328" t="s">
        <v>2312</v>
      </c>
      <c r="AF83" s="334" t="s">
        <v>2312</v>
      </c>
      <c r="AG83" s="330" t="s">
        <v>2396</v>
      </c>
      <c r="AH83" s="328" t="s">
        <v>2397</v>
      </c>
      <c r="AI83" s="328" t="s">
        <v>2420</v>
      </c>
      <c r="AJ83" s="328" t="s">
        <v>2421</v>
      </c>
      <c r="AK83" s="328" t="s">
        <v>2312</v>
      </c>
      <c r="AL83" s="328" t="s">
        <v>2312</v>
      </c>
      <c r="AM83" s="59" t="s">
        <v>239</v>
      </c>
      <c r="AN83" s="17" t="s">
        <v>2401</v>
      </c>
      <c r="AO83" s="17" t="s">
        <v>239</v>
      </c>
      <c r="AP83" s="17" t="s">
        <v>2401</v>
      </c>
      <c r="AQ83" s="17" t="s">
        <v>2312</v>
      </c>
      <c r="AR83" s="18" t="s">
        <v>2312</v>
      </c>
      <c r="AS83" s="59" t="s">
        <v>2396</v>
      </c>
      <c r="AT83" s="17" t="s">
        <v>2397</v>
      </c>
      <c r="AU83" s="17" t="s">
        <v>239</v>
      </c>
      <c r="AV83" s="17" t="s">
        <v>2401</v>
      </c>
      <c r="AW83" s="17" t="s">
        <v>2312</v>
      </c>
      <c r="AX83" s="18" t="s">
        <v>2312</v>
      </c>
      <c r="AY83" s="59" t="s">
        <v>239</v>
      </c>
      <c r="AZ83" s="17" t="s">
        <v>2401</v>
      </c>
      <c r="BA83" s="17" t="s">
        <v>2396</v>
      </c>
      <c r="BB83" s="17" t="s">
        <v>2397</v>
      </c>
      <c r="BC83" s="17" t="s">
        <v>2312</v>
      </c>
      <c r="BD83" s="18" t="s">
        <v>2312</v>
      </c>
    </row>
    <row r="84" spans="1:56" ht="14.5" customHeight="1">
      <c r="A84" s="331" t="s">
        <v>2232</v>
      </c>
      <c r="B84" s="332" t="s">
        <v>2456</v>
      </c>
      <c r="C84" s="332" t="s">
        <v>2338</v>
      </c>
      <c r="D84" s="332" t="s">
        <v>2308</v>
      </c>
      <c r="E84" s="328" t="s">
        <v>2308</v>
      </c>
      <c r="F84" s="333" t="s">
        <v>2339</v>
      </c>
      <c r="G84" s="20">
        <v>2.6</v>
      </c>
      <c r="H84" s="20">
        <v>2.6</v>
      </c>
      <c r="I84" s="103" t="s">
        <v>2340</v>
      </c>
      <c r="J84" s="103" t="s">
        <v>2341</v>
      </c>
      <c r="K84" s="103" t="s">
        <v>2340</v>
      </c>
      <c r="L84" s="103" t="s">
        <v>2341</v>
      </c>
      <c r="M84" s="104" t="s">
        <v>2312</v>
      </c>
      <c r="N84" s="18" t="s">
        <v>2312</v>
      </c>
      <c r="O84" s="64" t="s">
        <v>2425</v>
      </c>
      <c r="P84" s="65" t="str">
        <f>"NU 310"</f>
        <v>NU 310</v>
      </c>
      <c r="Q84" s="87" t="str">
        <f t="shared" si="1"/>
        <v>50BC03JP3</v>
      </c>
      <c r="R84" s="63" t="str">
        <f t="shared" si="1"/>
        <v>6310 Z C3 S0</v>
      </c>
      <c r="S84" s="57" t="s">
        <v>2380</v>
      </c>
      <c r="T84" s="58" t="s">
        <v>2312</v>
      </c>
      <c r="U84" s="64" t="s">
        <v>2344</v>
      </c>
      <c r="V84" s="65" t="s">
        <v>2345</v>
      </c>
      <c r="W84" s="65" t="s">
        <v>2344</v>
      </c>
      <c r="X84" s="63" t="s">
        <v>2345</v>
      </c>
      <c r="Y84" s="75" t="s">
        <v>2312</v>
      </c>
      <c r="Z84" s="58" t="s">
        <v>2312</v>
      </c>
      <c r="AA84" s="328" t="s">
        <v>2426</v>
      </c>
      <c r="AB84" s="328" t="s">
        <v>2427</v>
      </c>
      <c r="AC84" s="328" t="s">
        <v>2426</v>
      </c>
      <c r="AD84" s="328" t="s">
        <v>2427</v>
      </c>
      <c r="AE84" s="328" t="s">
        <v>2312</v>
      </c>
      <c r="AF84" s="334" t="s">
        <v>2312</v>
      </c>
      <c r="AG84" s="330" t="s">
        <v>2340</v>
      </c>
      <c r="AH84" s="328" t="s">
        <v>2341</v>
      </c>
      <c r="AI84" s="328" t="s">
        <v>2426</v>
      </c>
      <c r="AJ84" s="328" t="s">
        <v>2427</v>
      </c>
      <c r="AK84" s="328" t="s">
        <v>2312</v>
      </c>
      <c r="AL84" s="328" t="s">
        <v>2312</v>
      </c>
      <c r="AM84" s="59" t="s">
        <v>239</v>
      </c>
      <c r="AN84" s="17" t="s">
        <v>2348</v>
      </c>
      <c r="AO84" s="17" t="s">
        <v>239</v>
      </c>
      <c r="AP84" s="17" t="s">
        <v>2348</v>
      </c>
      <c r="AQ84" s="17" t="s">
        <v>2312</v>
      </c>
      <c r="AR84" s="18" t="s">
        <v>2312</v>
      </c>
      <c r="AS84" s="59" t="s">
        <v>2340</v>
      </c>
      <c r="AT84" s="17" t="s">
        <v>2341</v>
      </c>
      <c r="AU84" s="17" t="s">
        <v>239</v>
      </c>
      <c r="AV84" s="17" t="s">
        <v>2348</v>
      </c>
      <c r="AW84" s="17" t="s">
        <v>2312</v>
      </c>
      <c r="AX84" s="18" t="s">
        <v>2312</v>
      </c>
      <c r="AY84" s="59" t="s">
        <v>239</v>
      </c>
      <c r="AZ84" s="17" t="s">
        <v>2348</v>
      </c>
      <c r="BA84" s="17" t="s">
        <v>2340</v>
      </c>
      <c r="BB84" s="17" t="s">
        <v>2341</v>
      </c>
      <c r="BC84" s="17" t="s">
        <v>2312</v>
      </c>
      <c r="BD84" s="18" t="s">
        <v>2312</v>
      </c>
    </row>
    <row r="85" spans="1:56" ht="14.5" customHeight="1">
      <c r="A85" s="331" t="s">
        <v>2232</v>
      </c>
      <c r="B85" s="332" t="s">
        <v>2456</v>
      </c>
      <c r="C85" s="332" t="s">
        <v>2350</v>
      </c>
      <c r="D85" s="332" t="s">
        <v>2308</v>
      </c>
      <c r="E85" s="328" t="s">
        <v>2308</v>
      </c>
      <c r="F85" s="17" t="s">
        <v>2339</v>
      </c>
      <c r="G85" s="20">
        <v>2.6</v>
      </c>
      <c r="H85" s="20">
        <v>2.6</v>
      </c>
      <c r="I85" s="103" t="s">
        <v>2340</v>
      </c>
      <c r="J85" s="103" t="s">
        <v>2341</v>
      </c>
      <c r="K85" s="103" t="s">
        <v>2340</v>
      </c>
      <c r="L85" s="103" t="s">
        <v>2341</v>
      </c>
      <c r="M85" s="104" t="s">
        <v>2312</v>
      </c>
      <c r="N85" s="18" t="s">
        <v>2312</v>
      </c>
      <c r="O85" s="59" t="s">
        <v>239</v>
      </c>
      <c r="P85" s="17" t="s">
        <v>239</v>
      </c>
      <c r="Q85" s="17" t="s">
        <v>239</v>
      </c>
      <c r="R85" s="17" t="s">
        <v>239</v>
      </c>
      <c r="S85" s="17" t="s">
        <v>239</v>
      </c>
      <c r="T85" s="18" t="s">
        <v>239</v>
      </c>
      <c r="U85" s="64" t="s">
        <v>2344</v>
      </c>
      <c r="V85" s="65" t="s">
        <v>2345</v>
      </c>
      <c r="W85" s="65" t="s">
        <v>2344</v>
      </c>
      <c r="X85" s="63" t="s">
        <v>2345</v>
      </c>
      <c r="Y85" s="75" t="s">
        <v>2312</v>
      </c>
      <c r="Z85" s="58" t="s">
        <v>2312</v>
      </c>
      <c r="AA85" s="328" t="s">
        <v>2426</v>
      </c>
      <c r="AB85" s="328" t="s">
        <v>2427</v>
      </c>
      <c r="AC85" s="328" t="s">
        <v>2426</v>
      </c>
      <c r="AD85" s="328" t="s">
        <v>2427</v>
      </c>
      <c r="AE85" s="328" t="s">
        <v>2312</v>
      </c>
      <c r="AF85" s="334" t="s">
        <v>2312</v>
      </c>
      <c r="AG85" s="330" t="s">
        <v>2340</v>
      </c>
      <c r="AH85" s="328" t="s">
        <v>2341</v>
      </c>
      <c r="AI85" s="328" t="s">
        <v>2426</v>
      </c>
      <c r="AJ85" s="328" t="s">
        <v>2427</v>
      </c>
      <c r="AK85" s="328" t="s">
        <v>2312</v>
      </c>
      <c r="AL85" s="328" t="s">
        <v>2312</v>
      </c>
      <c r="AM85" s="59" t="s">
        <v>239</v>
      </c>
      <c r="AN85" s="17" t="s">
        <v>2348</v>
      </c>
      <c r="AO85" s="17" t="s">
        <v>239</v>
      </c>
      <c r="AP85" s="17" t="s">
        <v>2348</v>
      </c>
      <c r="AQ85" s="17" t="s">
        <v>2312</v>
      </c>
      <c r="AR85" s="18" t="s">
        <v>2312</v>
      </c>
      <c r="AS85" s="59" t="s">
        <v>2340</v>
      </c>
      <c r="AT85" s="17" t="s">
        <v>2341</v>
      </c>
      <c r="AU85" s="17" t="s">
        <v>239</v>
      </c>
      <c r="AV85" s="17" t="s">
        <v>2348</v>
      </c>
      <c r="AW85" s="17" t="s">
        <v>2312</v>
      </c>
      <c r="AX85" s="18" t="s">
        <v>2312</v>
      </c>
      <c r="AY85" s="59" t="s">
        <v>239</v>
      </c>
      <c r="AZ85" s="17" t="s">
        <v>2348</v>
      </c>
      <c r="BA85" s="17" t="s">
        <v>2340</v>
      </c>
      <c r="BB85" s="17" t="s">
        <v>2341</v>
      </c>
      <c r="BC85" s="17" t="s">
        <v>2312</v>
      </c>
      <c r="BD85" s="18" t="s">
        <v>2312</v>
      </c>
    </row>
    <row r="86" spans="1:56" ht="14.5" customHeight="1">
      <c r="A86" s="331" t="s">
        <v>2232</v>
      </c>
      <c r="B86" s="332" t="s">
        <v>2456</v>
      </c>
      <c r="C86" s="332" t="s">
        <v>2351</v>
      </c>
      <c r="D86" s="332" t="s">
        <v>2308</v>
      </c>
      <c r="E86" s="328" t="s">
        <v>2308</v>
      </c>
      <c r="F86" s="17" t="s">
        <v>2339</v>
      </c>
      <c r="G86" s="20">
        <v>5.5</v>
      </c>
      <c r="H86" s="20">
        <v>5.5</v>
      </c>
      <c r="I86" s="103" t="s">
        <v>2352</v>
      </c>
      <c r="J86" s="103" t="s">
        <v>2353</v>
      </c>
      <c r="K86" s="103" t="s">
        <v>2352</v>
      </c>
      <c r="L86" s="103" t="s">
        <v>2353</v>
      </c>
      <c r="M86" s="104" t="s">
        <v>2312</v>
      </c>
      <c r="N86" s="18" t="s">
        <v>2312</v>
      </c>
      <c r="O86" s="64" t="s">
        <v>2428</v>
      </c>
      <c r="P86" s="65" t="str">
        <f>"NU 312"</f>
        <v>NU 312</v>
      </c>
      <c r="Q86" s="87" t="str">
        <f>K86</f>
        <v>60BC03JP3</v>
      </c>
      <c r="R86" s="63" t="str">
        <f>L86</f>
        <v>6312 Z C3 S0</v>
      </c>
      <c r="S86" s="57" t="s">
        <v>2380</v>
      </c>
      <c r="T86" s="58" t="s">
        <v>2312</v>
      </c>
      <c r="U86" s="64" t="s">
        <v>2354</v>
      </c>
      <c r="V86" s="65" t="s">
        <v>2429</v>
      </c>
      <c r="W86" s="65" t="s">
        <v>2354</v>
      </c>
      <c r="X86" s="63" t="s">
        <v>2429</v>
      </c>
      <c r="Y86" s="75" t="s">
        <v>2312</v>
      </c>
      <c r="Z86" s="58" t="s">
        <v>2312</v>
      </c>
      <c r="AA86" s="328" t="s">
        <v>2430</v>
      </c>
      <c r="AB86" s="328" t="s">
        <v>2431</v>
      </c>
      <c r="AC86" s="328" t="s">
        <v>2430</v>
      </c>
      <c r="AD86" s="328" t="s">
        <v>2431</v>
      </c>
      <c r="AE86" s="328" t="s">
        <v>2312</v>
      </c>
      <c r="AF86" s="334" t="s">
        <v>2312</v>
      </c>
      <c r="AG86" s="330" t="s">
        <v>2352</v>
      </c>
      <c r="AH86" s="328" t="s">
        <v>2353</v>
      </c>
      <c r="AI86" s="328" t="s">
        <v>2430</v>
      </c>
      <c r="AJ86" s="328" t="s">
        <v>2431</v>
      </c>
      <c r="AK86" s="328" t="s">
        <v>2312</v>
      </c>
      <c r="AL86" s="328" t="s">
        <v>2312</v>
      </c>
      <c r="AM86" s="59" t="s">
        <v>239</v>
      </c>
      <c r="AN86" s="17" t="s">
        <v>2356</v>
      </c>
      <c r="AO86" s="17" t="s">
        <v>239</v>
      </c>
      <c r="AP86" s="17" t="s">
        <v>2356</v>
      </c>
      <c r="AQ86" s="17" t="s">
        <v>2312</v>
      </c>
      <c r="AR86" s="18" t="s">
        <v>2312</v>
      </c>
      <c r="AS86" s="59" t="s">
        <v>2352</v>
      </c>
      <c r="AT86" s="17" t="s">
        <v>2353</v>
      </c>
      <c r="AU86" s="17" t="s">
        <v>239</v>
      </c>
      <c r="AV86" s="17" t="s">
        <v>2356</v>
      </c>
      <c r="AW86" s="17" t="s">
        <v>2312</v>
      </c>
      <c r="AX86" s="18" t="s">
        <v>2312</v>
      </c>
      <c r="AY86" s="59" t="s">
        <v>239</v>
      </c>
      <c r="AZ86" s="17" t="s">
        <v>2356</v>
      </c>
      <c r="BA86" s="17" t="s">
        <v>2352</v>
      </c>
      <c r="BB86" s="17" t="s">
        <v>2353</v>
      </c>
      <c r="BC86" s="17" t="s">
        <v>2312</v>
      </c>
      <c r="BD86" s="18" t="s">
        <v>2312</v>
      </c>
    </row>
    <row r="87" spans="1:56" ht="14.5" customHeight="1">
      <c r="A87" s="331" t="s">
        <v>2232</v>
      </c>
      <c r="B87" s="332" t="s">
        <v>2456</v>
      </c>
      <c r="C87" s="332" t="s">
        <v>2357</v>
      </c>
      <c r="D87" s="332" t="s">
        <v>2308</v>
      </c>
      <c r="E87" s="328" t="s">
        <v>2308</v>
      </c>
      <c r="F87" s="333" t="s">
        <v>2339</v>
      </c>
      <c r="G87" s="20">
        <v>5.5</v>
      </c>
      <c r="H87" s="20">
        <v>5.5</v>
      </c>
      <c r="I87" s="103" t="s">
        <v>2352</v>
      </c>
      <c r="J87" s="103" t="s">
        <v>2353</v>
      </c>
      <c r="K87" s="103" t="s">
        <v>2352</v>
      </c>
      <c r="L87" s="103" t="s">
        <v>2353</v>
      </c>
      <c r="M87" s="104" t="s">
        <v>2312</v>
      </c>
      <c r="N87" s="18" t="s">
        <v>2312</v>
      </c>
      <c r="O87" s="59" t="s">
        <v>2457</v>
      </c>
      <c r="P87" s="17" t="s">
        <v>2458</v>
      </c>
      <c r="Q87" s="17" t="s">
        <v>2352</v>
      </c>
      <c r="R87" s="17" t="s">
        <v>2459</v>
      </c>
      <c r="S87" s="17" t="s">
        <v>2380</v>
      </c>
      <c r="T87" s="18" t="s">
        <v>2312</v>
      </c>
      <c r="U87" s="64" t="s">
        <v>2354</v>
      </c>
      <c r="V87" s="65" t="s">
        <v>2429</v>
      </c>
      <c r="W87" s="65" t="s">
        <v>2354</v>
      </c>
      <c r="X87" s="63" t="s">
        <v>2429</v>
      </c>
      <c r="Y87" s="75" t="s">
        <v>2312</v>
      </c>
      <c r="Z87" s="58" t="s">
        <v>2312</v>
      </c>
      <c r="AA87" s="328" t="s">
        <v>2430</v>
      </c>
      <c r="AB87" s="328" t="s">
        <v>2431</v>
      </c>
      <c r="AC87" s="328" t="s">
        <v>2430</v>
      </c>
      <c r="AD87" s="328" t="s">
        <v>2431</v>
      </c>
      <c r="AE87" s="328" t="s">
        <v>2312</v>
      </c>
      <c r="AF87" s="334" t="s">
        <v>2312</v>
      </c>
      <c r="AG87" s="330" t="s">
        <v>2352</v>
      </c>
      <c r="AH87" s="328" t="s">
        <v>2353</v>
      </c>
      <c r="AI87" s="328" t="s">
        <v>2430</v>
      </c>
      <c r="AJ87" s="328" t="s">
        <v>2431</v>
      </c>
      <c r="AK87" s="328" t="s">
        <v>2312</v>
      </c>
      <c r="AL87" s="328" t="s">
        <v>2312</v>
      </c>
      <c r="AM87" s="59" t="s">
        <v>239</v>
      </c>
      <c r="AN87" s="17" t="s">
        <v>2356</v>
      </c>
      <c r="AO87" s="17" t="s">
        <v>239</v>
      </c>
      <c r="AP87" s="17" t="s">
        <v>2356</v>
      </c>
      <c r="AQ87" s="17" t="s">
        <v>2312</v>
      </c>
      <c r="AR87" s="18" t="s">
        <v>2312</v>
      </c>
      <c r="AS87" s="59" t="s">
        <v>2352</v>
      </c>
      <c r="AT87" s="17" t="s">
        <v>2353</v>
      </c>
      <c r="AU87" s="17" t="s">
        <v>239</v>
      </c>
      <c r="AV87" s="17" t="s">
        <v>2356</v>
      </c>
      <c r="AW87" s="17" t="s">
        <v>2312</v>
      </c>
      <c r="AX87" s="18" t="s">
        <v>2312</v>
      </c>
      <c r="AY87" s="59" t="s">
        <v>239</v>
      </c>
      <c r="AZ87" s="17" t="s">
        <v>2356</v>
      </c>
      <c r="BA87" s="17" t="s">
        <v>2352</v>
      </c>
      <c r="BB87" s="17" t="s">
        <v>2353</v>
      </c>
      <c r="BC87" s="17" t="s">
        <v>2312</v>
      </c>
      <c r="BD87" s="18" t="s">
        <v>2312</v>
      </c>
    </row>
    <row r="88" spans="1:56" ht="14.5" customHeight="1">
      <c r="A88" s="331" t="s">
        <v>2232</v>
      </c>
      <c r="B88" s="332" t="s">
        <v>2456</v>
      </c>
      <c r="C88" s="332" t="s">
        <v>2358</v>
      </c>
      <c r="D88" s="332" t="s">
        <v>2308</v>
      </c>
      <c r="E88" s="328" t="s">
        <v>2308</v>
      </c>
      <c r="F88" s="17" t="s">
        <v>2339</v>
      </c>
      <c r="G88" s="20">
        <v>7.5</v>
      </c>
      <c r="H88" s="20">
        <v>7.5</v>
      </c>
      <c r="I88" s="103" t="s">
        <v>2359</v>
      </c>
      <c r="J88" s="103" t="s">
        <v>2360</v>
      </c>
      <c r="K88" s="103" t="s">
        <v>2359</v>
      </c>
      <c r="L88" s="103" t="s">
        <v>2360</v>
      </c>
      <c r="M88" s="104" t="s">
        <v>2312</v>
      </c>
      <c r="N88" s="18" t="s">
        <v>2312</v>
      </c>
      <c r="O88" s="64" t="s">
        <v>2432</v>
      </c>
      <c r="P88" s="65" t="str">
        <f>"NU 314"</f>
        <v>NU 314</v>
      </c>
      <c r="Q88" s="87" t="str">
        <f>K88</f>
        <v>70BC03JP3</v>
      </c>
      <c r="R88" s="63" t="str">
        <f>L88</f>
        <v>6314 Z C3 S0</v>
      </c>
      <c r="S88" s="57" t="s">
        <v>2380</v>
      </c>
      <c r="T88" s="58" t="s">
        <v>2312</v>
      </c>
      <c r="U88" s="64" t="s">
        <v>2363</v>
      </c>
      <c r="V88" s="65" t="s">
        <v>2433</v>
      </c>
      <c r="W88" s="65" t="s">
        <v>2363</v>
      </c>
      <c r="X88" s="63" t="s">
        <v>2433</v>
      </c>
      <c r="Y88" s="75" t="s">
        <v>2312</v>
      </c>
      <c r="Z88" s="58" t="s">
        <v>2312</v>
      </c>
      <c r="AA88" s="328" t="s">
        <v>2434</v>
      </c>
      <c r="AB88" s="328" t="s">
        <v>2435</v>
      </c>
      <c r="AC88" s="328" t="s">
        <v>2434</v>
      </c>
      <c r="AD88" s="328" t="s">
        <v>2435</v>
      </c>
      <c r="AE88" s="328" t="s">
        <v>2312</v>
      </c>
      <c r="AF88" s="334" t="s">
        <v>2312</v>
      </c>
      <c r="AG88" s="330" t="s">
        <v>2359</v>
      </c>
      <c r="AH88" s="328" t="s">
        <v>2360</v>
      </c>
      <c r="AI88" s="328" t="s">
        <v>2434</v>
      </c>
      <c r="AJ88" s="328" t="s">
        <v>2435</v>
      </c>
      <c r="AK88" s="328" t="s">
        <v>2312</v>
      </c>
      <c r="AL88" s="328" t="s">
        <v>2312</v>
      </c>
      <c r="AM88" s="59" t="s">
        <v>239</v>
      </c>
      <c r="AN88" s="17" t="s">
        <v>2367</v>
      </c>
      <c r="AO88" s="17" t="s">
        <v>239</v>
      </c>
      <c r="AP88" s="17" t="s">
        <v>2367</v>
      </c>
      <c r="AQ88" s="17" t="s">
        <v>2312</v>
      </c>
      <c r="AR88" s="18" t="s">
        <v>2312</v>
      </c>
      <c r="AS88" s="59" t="s">
        <v>2359</v>
      </c>
      <c r="AT88" s="17" t="s">
        <v>2360</v>
      </c>
      <c r="AU88" s="17" t="s">
        <v>239</v>
      </c>
      <c r="AV88" s="17" t="s">
        <v>2367</v>
      </c>
      <c r="AW88" s="17" t="s">
        <v>2312</v>
      </c>
      <c r="AX88" s="18" t="s">
        <v>2312</v>
      </c>
      <c r="AY88" s="59" t="s">
        <v>239</v>
      </c>
      <c r="AZ88" s="17" t="s">
        <v>2367</v>
      </c>
      <c r="BA88" s="17" t="s">
        <v>2359</v>
      </c>
      <c r="BB88" s="17" t="s">
        <v>2360</v>
      </c>
      <c r="BC88" s="17" t="s">
        <v>2312</v>
      </c>
      <c r="BD88" s="18" t="s">
        <v>2312</v>
      </c>
    </row>
    <row r="89" spans="1:56" ht="14.5" customHeight="1">
      <c r="A89" s="331" t="s">
        <v>2232</v>
      </c>
      <c r="B89" s="332" t="s">
        <v>2456</v>
      </c>
      <c r="C89" s="332" t="s">
        <v>2369</v>
      </c>
      <c r="D89" s="332" t="s">
        <v>2308</v>
      </c>
      <c r="E89" s="328" t="s">
        <v>2308</v>
      </c>
      <c r="F89" s="17" t="s">
        <v>2339</v>
      </c>
      <c r="G89" s="20">
        <v>7.5</v>
      </c>
      <c r="H89" s="20">
        <v>7.5</v>
      </c>
      <c r="I89" s="103" t="s">
        <v>2359</v>
      </c>
      <c r="J89" s="103" t="s">
        <v>2360</v>
      </c>
      <c r="K89" s="103" t="s">
        <v>2359</v>
      </c>
      <c r="L89" s="103" t="s">
        <v>2360</v>
      </c>
      <c r="M89" s="104" t="s">
        <v>2312</v>
      </c>
      <c r="N89" s="18" t="s">
        <v>2312</v>
      </c>
      <c r="O89" s="59" t="s">
        <v>239</v>
      </c>
      <c r="P89" s="17" t="s">
        <v>239</v>
      </c>
      <c r="Q89" s="17" t="s">
        <v>239</v>
      </c>
      <c r="R89" s="17" t="s">
        <v>239</v>
      </c>
      <c r="S89" s="17" t="s">
        <v>239</v>
      </c>
      <c r="T89" s="18" t="s">
        <v>239</v>
      </c>
      <c r="U89" s="64" t="s">
        <v>2363</v>
      </c>
      <c r="V89" s="65" t="s">
        <v>2433</v>
      </c>
      <c r="W89" s="65" t="s">
        <v>2363</v>
      </c>
      <c r="X89" s="63" t="s">
        <v>2433</v>
      </c>
      <c r="Y89" s="75" t="s">
        <v>2312</v>
      </c>
      <c r="Z89" s="58" t="s">
        <v>2312</v>
      </c>
      <c r="AA89" s="328" t="s">
        <v>2434</v>
      </c>
      <c r="AB89" s="328" t="s">
        <v>2435</v>
      </c>
      <c r="AC89" s="328" t="s">
        <v>2434</v>
      </c>
      <c r="AD89" s="328" t="s">
        <v>2435</v>
      </c>
      <c r="AE89" s="328" t="s">
        <v>2312</v>
      </c>
      <c r="AF89" s="334" t="s">
        <v>2312</v>
      </c>
      <c r="AG89" s="330" t="s">
        <v>2359</v>
      </c>
      <c r="AH89" s="328" t="s">
        <v>2360</v>
      </c>
      <c r="AI89" s="328" t="s">
        <v>2434</v>
      </c>
      <c r="AJ89" s="328" t="s">
        <v>2435</v>
      </c>
      <c r="AK89" s="328" t="s">
        <v>2312</v>
      </c>
      <c r="AL89" s="328" t="s">
        <v>2312</v>
      </c>
      <c r="AM89" s="59" t="s">
        <v>239</v>
      </c>
      <c r="AN89" s="17" t="s">
        <v>2367</v>
      </c>
      <c r="AO89" s="17" t="s">
        <v>239</v>
      </c>
      <c r="AP89" s="17" t="s">
        <v>2367</v>
      </c>
      <c r="AQ89" s="17" t="s">
        <v>2312</v>
      </c>
      <c r="AR89" s="18" t="s">
        <v>2312</v>
      </c>
      <c r="AS89" s="59" t="s">
        <v>2359</v>
      </c>
      <c r="AT89" s="17" t="s">
        <v>2360</v>
      </c>
      <c r="AU89" s="17" t="s">
        <v>239</v>
      </c>
      <c r="AV89" s="17" t="s">
        <v>2367</v>
      </c>
      <c r="AW89" s="17" t="s">
        <v>2312</v>
      </c>
      <c r="AX89" s="18" t="s">
        <v>2312</v>
      </c>
      <c r="AY89" s="59" t="s">
        <v>239</v>
      </c>
      <c r="AZ89" s="17" t="s">
        <v>2367</v>
      </c>
      <c r="BA89" s="17" t="s">
        <v>2359</v>
      </c>
      <c r="BB89" s="17" t="s">
        <v>2360</v>
      </c>
      <c r="BC89" s="17" t="s">
        <v>2312</v>
      </c>
      <c r="BD89" s="18" t="s">
        <v>2312</v>
      </c>
    </row>
    <row r="90" spans="1:56" ht="14.5" customHeight="1">
      <c r="A90" s="331" t="s">
        <v>2232</v>
      </c>
      <c r="B90" s="332" t="s">
        <v>2456</v>
      </c>
      <c r="C90" s="332" t="s">
        <v>2370</v>
      </c>
      <c r="D90" s="332" t="s">
        <v>2308</v>
      </c>
      <c r="E90" s="328" t="s">
        <v>2308</v>
      </c>
      <c r="F90" s="17" t="s">
        <v>2339</v>
      </c>
      <c r="G90" s="20">
        <v>7.5</v>
      </c>
      <c r="H90" s="20">
        <v>7.5</v>
      </c>
      <c r="I90" s="103" t="s">
        <v>2371</v>
      </c>
      <c r="J90" s="103" t="s">
        <v>2372</v>
      </c>
      <c r="K90" s="103" t="s">
        <v>2371</v>
      </c>
      <c r="L90" s="103" t="s">
        <v>2372</v>
      </c>
      <c r="M90" s="104" t="s">
        <v>2312</v>
      </c>
      <c r="N90" s="18" t="s">
        <v>2312</v>
      </c>
      <c r="O90" s="66" t="s">
        <v>2436</v>
      </c>
      <c r="P90" s="65" t="str">
        <f>"NU 316"</f>
        <v>NU 316</v>
      </c>
      <c r="Q90" s="87" t="str">
        <f>K90</f>
        <v>80BC03JP3</v>
      </c>
      <c r="R90" s="63" t="str">
        <f>L90</f>
        <v>6316 Z C3 S0</v>
      </c>
      <c r="S90" s="57" t="s">
        <v>2380</v>
      </c>
      <c r="T90" s="58" t="s">
        <v>2312</v>
      </c>
      <c r="U90" s="66" t="s">
        <v>2373</v>
      </c>
      <c r="V90" s="65" t="s">
        <v>2437</v>
      </c>
      <c r="W90" s="67" t="s">
        <v>2373</v>
      </c>
      <c r="X90" s="68" t="s">
        <v>2437</v>
      </c>
      <c r="Y90" s="75" t="s">
        <v>2312</v>
      </c>
      <c r="Z90" s="58" t="s">
        <v>2312</v>
      </c>
      <c r="AA90" s="328" t="s">
        <v>2438</v>
      </c>
      <c r="AB90" s="328" t="s">
        <v>2439</v>
      </c>
      <c r="AC90" s="328" t="s">
        <v>2438</v>
      </c>
      <c r="AD90" s="328" t="s">
        <v>2439</v>
      </c>
      <c r="AE90" s="328" t="s">
        <v>2312</v>
      </c>
      <c r="AF90" s="334" t="s">
        <v>2312</v>
      </c>
      <c r="AG90" s="330" t="s">
        <v>2371</v>
      </c>
      <c r="AH90" s="328" t="s">
        <v>2372</v>
      </c>
      <c r="AI90" s="328" t="s">
        <v>2438</v>
      </c>
      <c r="AJ90" s="328" t="s">
        <v>2439</v>
      </c>
      <c r="AK90" s="328" t="s">
        <v>2312</v>
      </c>
      <c r="AL90" s="328" t="s">
        <v>2312</v>
      </c>
      <c r="AM90" s="59" t="s">
        <v>239</v>
      </c>
      <c r="AN90" s="17" t="s">
        <v>2375</v>
      </c>
      <c r="AO90" s="17" t="s">
        <v>239</v>
      </c>
      <c r="AP90" s="17" t="s">
        <v>2375</v>
      </c>
      <c r="AQ90" s="17" t="s">
        <v>2312</v>
      </c>
      <c r="AR90" s="18" t="s">
        <v>2312</v>
      </c>
      <c r="AS90" s="59" t="s">
        <v>2371</v>
      </c>
      <c r="AT90" s="17" t="s">
        <v>2372</v>
      </c>
      <c r="AU90" s="17" t="s">
        <v>239</v>
      </c>
      <c r="AV90" s="17" t="s">
        <v>2375</v>
      </c>
      <c r="AW90" s="17" t="s">
        <v>2312</v>
      </c>
      <c r="AX90" s="18" t="s">
        <v>2312</v>
      </c>
      <c r="AY90" s="59" t="s">
        <v>239</v>
      </c>
      <c r="AZ90" s="17" t="s">
        <v>2375</v>
      </c>
      <c r="BA90" s="17" t="s">
        <v>2371</v>
      </c>
      <c r="BB90" s="17" t="s">
        <v>2372</v>
      </c>
      <c r="BC90" s="17" t="s">
        <v>2312</v>
      </c>
      <c r="BD90" s="18" t="s">
        <v>2312</v>
      </c>
    </row>
    <row r="91" spans="1:56" ht="14.5" customHeight="1">
      <c r="A91" s="331" t="s">
        <v>2232</v>
      </c>
      <c r="B91" s="332" t="s">
        <v>2456</v>
      </c>
      <c r="C91" s="332" t="s">
        <v>2376</v>
      </c>
      <c r="D91" s="332" t="s">
        <v>2308</v>
      </c>
      <c r="E91" s="328" t="s">
        <v>2308</v>
      </c>
      <c r="F91" s="17" t="s">
        <v>2339</v>
      </c>
      <c r="G91" s="20">
        <v>7.5</v>
      </c>
      <c r="H91" s="20">
        <v>7.5</v>
      </c>
      <c r="I91" s="103" t="s">
        <v>2371</v>
      </c>
      <c r="J91" s="103" t="s">
        <v>2372</v>
      </c>
      <c r="K91" s="103" t="s">
        <v>2371</v>
      </c>
      <c r="L91" s="103" t="s">
        <v>2372</v>
      </c>
      <c r="M91" s="104" t="s">
        <v>2312</v>
      </c>
      <c r="N91" s="18" t="s">
        <v>2312</v>
      </c>
      <c r="O91" s="59" t="s">
        <v>239</v>
      </c>
      <c r="P91" s="17" t="s">
        <v>239</v>
      </c>
      <c r="Q91" s="17" t="s">
        <v>239</v>
      </c>
      <c r="R91" s="17" t="s">
        <v>239</v>
      </c>
      <c r="S91" s="17" t="s">
        <v>239</v>
      </c>
      <c r="T91" s="18" t="s">
        <v>239</v>
      </c>
      <c r="U91" s="66" t="s">
        <v>2373</v>
      </c>
      <c r="V91" s="65" t="s">
        <v>2437</v>
      </c>
      <c r="W91" s="67" t="s">
        <v>2373</v>
      </c>
      <c r="X91" s="68" t="s">
        <v>2437</v>
      </c>
      <c r="Y91" s="75" t="s">
        <v>2312</v>
      </c>
      <c r="Z91" s="58" t="s">
        <v>2312</v>
      </c>
      <c r="AA91" s="328" t="s">
        <v>2438</v>
      </c>
      <c r="AB91" s="328" t="s">
        <v>2439</v>
      </c>
      <c r="AC91" s="328" t="s">
        <v>2438</v>
      </c>
      <c r="AD91" s="328" t="s">
        <v>2439</v>
      </c>
      <c r="AE91" s="328" t="s">
        <v>2312</v>
      </c>
      <c r="AF91" s="334" t="s">
        <v>2312</v>
      </c>
      <c r="AG91" s="330" t="s">
        <v>2371</v>
      </c>
      <c r="AH91" s="328" t="s">
        <v>2372</v>
      </c>
      <c r="AI91" s="328" t="s">
        <v>2438</v>
      </c>
      <c r="AJ91" s="328" t="s">
        <v>2439</v>
      </c>
      <c r="AK91" s="328" t="s">
        <v>2312</v>
      </c>
      <c r="AL91" s="328" t="s">
        <v>2312</v>
      </c>
      <c r="AM91" s="59" t="s">
        <v>239</v>
      </c>
      <c r="AN91" s="17" t="s">
        <v>2375</v>
      </c>
      <c r="AO91" s="17" t="s">
        <v>239</v>
      </c>
      <c r="AP91" s="17" t="s">
        <v>2375</v>
      </c>
      <c r="AQ91" s="17" t="s">
        <v>2312</v>
      </c>
      <c r="AR91" s="18" t="s">
        <v>2312</v>
      </c>
      <c r="AS91" s="59" t="s">
        <v>2371</v>
      </c>
      <c r="AT91" s="17" t="s">
        <v>2372</v>
      </c>
      <c r="AU91" s="17" t="s">
        <v>239</v>
      </c>
      <c r="AV91" s="17" t="s">
        <v>2375</v>
      </c>
      <c r="AW91" s="17" t="s">
        <v>2312</v>
      </c>
      <c r="AX91" s="18" t="s">
        <v>2312</v>
      </c>
      <c r="AY91" s="59" t="s">
        <v>239</v>
      </c>
      <c r="AZ91" s="17" t="s">
        <v>2375</v>
      </c>
      <c r="BA91" s="17" t="s">
        <v>2371</v>
      </c>
      <c r="BB91" s="17" t="s">
        <v>2372</v>
      </c>
      <c r="BC91" s="17" t="s">
        <v>2312</v>
      </c>
      <c r="BD91" s="18" t="s">
        <v>2312</v>
      </c>
    </row>
    <row r="92" spans="1:56" ht="14.5" customHeight="1">
      <c r="A92" s="331" t="s">
        <v>2232</v>
      </c>
      <c r="B92" s="332" t="s">
        <v>2456</v>
      </c>
      <c r="C92" s="332" t="s">
        <v>2377</v>
      </c>
      <c r="D92" s="332" t="s">
        <v>2308</v>
      </c>
      <c r="E92" s="328">
        <v>1</v>
      </c>
      <c r="F92" s="17" t="s">
        <v>2339</v>
      </c>
      <c r="G92" s="17">
        <v>14.5</v>
      </c>
      <c r="H92" s="17">
        <v>7.5</v>
      </c>
      <c r="I92" s="104" t="s">
        <v>2378</v>
      </c>
      <c r="J92" s="104" t="s">
        <v>2379</v>
      </c>
      <c r="K92" s="104" t="s">
        <v>2371</v>
      </c>
      <c r="L92" s="104" t="s">
        <v>2372</v>
      </c>
      <c r="M92" s="104" t="s">
        <v>2380</v>
      </c>
      <c r="N92" s="18" t="s">
        <v>2312</v>
      </c>
      <c r="O92" s="59" t="s">
        <v>239</v>
      </c>
      <c r="P92" s="17" t="s">
        <v>239</v>
      </c>
      <c r="Q92" s="17" t="s">
        <v>239</v>
      </c>
      <c r="R92" s="17" t="s">
        <v>239</v>
      </c>
      <c r="S92" s="17" t="s">
        <v>239</v>
      </c>
      <c r="T92" s="18" t="s">
        <v>239</v>
      </c>
      <c r="U92" s="59" t="s">
        <v>2378</v>
      </c>
      <c r="V92" s="17" t="s">
        <v>2379</v>
      </c>
      <c r="W92" s="17" t="s">
        <v>2373</v>
      </c>
      <c r="X92" s="17" t="s">
        <v>2374</v>
      </c>
      <c r="Y92" s="17" t="s">
        <v>2380</v>
      </c>
      <c r="Z92" s="18" t="s">
        <v>2312</v>
      </c>
      <c r="AA92" s="328" t="s">
        <v>2440</v>
      </c>
      <c r="AB92" s="328" t="s">
        <v>2441</v>
      </c>
      <c r="AC92" s="328" t="s">
        <v>2442</v>
      </c>
      <c r="AD92" s="328" t="s">
        <v>2443</v>
      </c>
      <c r="AE92" s="328" t="s">
        <v>2312</v>
      </c>
      <c r="AF92" s="334" t="s">
        <v>2312</v>
      </c>
      <c r="AG92" s="330" t="s">
        <v>2378</v>
      </c>
      <c r="AH92" s="328" t="s">
        <v>2379</v>
      </c>
      <c r="AI92" s="328" t="s">
        <v>2442</v>
      </c>
      <c r="AJ92" s="328" t="s">
        <v>2443</v>
      </c>
      <c r="AK92" s="328" t="s">
        <v>2312</v>
      </c>
      <c r="AL92" s="328" t="s">
        <v>2312</v>
      </c>
      <c r="AM92" s="59" t="s">
        <v>239</v>
      </c>
      <c r="AN92" s="17" t="s">
        <v>239</v>
      </c>
      <c r="AO92" s="17" t="s">
        <v>239</v>
      </c>
      <c r="AP92" s="17" t="s">
        <v>239</v>
      </c>
      <c r="AQ92" s="17" t="s">
        <v>239</v>
      </c>
      <c r="AR92" s="17" t="s">
        <v>239</v>
      </c>
      <c r="AS92" s="59" t="s">
        <v>2378</v>
      </c>
      <c r="AT92" s="17" t="s">
        <v>2379</v>
      </c>
      <c r="AU92" s="17" t="s">
        <v>239</v>
      </c>
      <c r="AV92" s="17" t="s">
        <v>2375</v>
      </c>
      <c r="AW92" s="17" t="s">
        <v>2380</v>
      </c>
      <c r="AX92" s="18" t="s">
        <v>2312</v>
      </c>
      <c r="AY92" s="59" t="s">
        <v>239</v>
      </c>
      <c r="AZ92" s="17" t="s">
        <v>239</v>
      </c>
      <c r="BA92" s="17" t="s">
        <v>239</v>
      </c>
      <c r="BB92" s="17" t="s">
        <v>239</v>
      </c>
      <c r="BC92" s="17" t="s">
        <v>239</v>
      </c>
      <c r="BD92" s="18" t="s">
        <v>239</v>
      </c>
    </row>
    <row r="93" spans="1:56" ht="14.5" customHeight="1">
      <c r="A93" s="331" t="s">
        <v>2232</v>
      </c>
      <c r="B93" s="332" t="s">
        <v>2456</v>
      </c>
      <c r="C93" s="332" t="s">
        <v>2377</v>
      </c>
      <c r="D93" s="332" t="s">
        <v>2308</v>
      </c>
      <c r="E93" s="328">
        <v>2</v>
      </c>
      <c r="F93" s="17" t="s">
        <v>2339</v>
      </c>
      <c r="G93" s="17">
        <v>14.5</v>
      </c>
      <c r="H93" s="17">
        <v>7.5</v>
      </c>
      <c r="I93" s="104" t="s">
        <v>2378</v>
      </c>
      <c r="J93" s="104" t="s">
        <v>2379</v>
      </c>
      <c r="K93" s="104" t="s">
        <v>2371</v>
      </c>
      <c r="L93" s="104" t="s">
        <v>2372</v>
      </c>
      <c r="M93" s="104" t="s">
        <v>2380</v>
      </c>
      <c r="N93" s="18" t="s">
        <v>2312</v>
      </c>
      <c r="O93" s="59" t="s">
        <v>239</v>
      </c>
      <c r="P93" s="17" t="s">
        <v>239</v>
      </c>
      <c r="Q93" s="17" t="s">
        <v>239</v>
      </c>
      <c r="R93" s="17" t="s">
        <v>239</v>
      </c>
      <c r="S93" s="17" t="s">
        <v>239</v>
      </c>
      <c r="T93" s="18" t="s">
        <v>239</v>
      </c>
      <c r="U93" s="59" t="s">
        <v>2378</v>
      </c>
      <c r="V93" s="17" t="s">
        <v>2379</v>
      </c>
      <c r="W93" s="17" t="s">
        <v>2373</v>
      </c>
      <c r="X93" s="17" t="s">
        <v>2374</v>
      </c>
      <c r="Y93" s="17" t="s">
        <v>2380</v>
      </c>
      <c r="Z93" s="18" t="s">
        <v>2312</v>
      </c>
      <c r="AA93" s="328" t="s">
        <v>2440</v>
      </c>
      <c r="AB93" s="328" t="s">
        <v>2441</v>
      </c>
      <c r="AC93" s="328" t="s">
        <v>2442</v>
      </c>
      <c r="AD93" s="328" t="s">
        <v>2443</v>
      </c>
      <c r="AE93" s="328" t="s">
        <v>2312</v>
      </c>
      <c r="AF93" s="334" t="s">
        <v>2312</v>
      </c>
      <c r="AG93" s="330" t="s">
        <v>2378</v>
      </c>
      <c r="AH93" s="328" t="s">
        <v>2379</v>
      </c>
      <c r="AI93" s="328" t="s">
        <v>2442</v>
      </c>
      <c r="AJ93" s="328" t="s">
        <v>2443</v>
      </c>
      <c r="AK93" s="328" t="s">
        <v>2312</v>
      </c>
      <c r="AL93" s="328" t="s">
        <v>2312</v>
      </c>
      <c r="AM93" s="59" t="s">
        <v>239</v>
      </c>
      <c r="AN93" s="17" t="s">
        <v>239</v>
      </c>
      <c r="AO93" s="17" t="s">
        <v>239</v>
      </c>
      <c r="AP93" s="17" t="s">
        <v>239</v>
      </c>
      <c r="AQ93" s="17" t="s">
        <v>239</v>
      </c>
      <c r="AR93" s="17" t="s">
        <v>239</v>
      </c>
      <c r="AS93" s="59" t="s">
        <v>2378</v>
      </c>
      <c r="AT93" s="17" t="s">
        <v>2379</v>
      </c>
      <c r="AU93" s="17" t="s">
        <v>239</v>
      </c>
      <c r="AV93" s="17" t="s">
        <v>2375</v>
      </c>
      <c r="AW93" s="17" t="s">
        <v>2380</v>
      </c>
      <c r="AX93" s="18" t="s">
        <v>2312</v>
      </c>
      <c r="AY93" s="59" t="s">
        <v>239</v>
      </c>
      <c r="AZ93" s="17" t="s">
        <v>239</v>
      </c>
      <c r="BA93" s="17" t="s">
        <v>239</v>
      </c>
      <c r="BB93" s="17" t="s">
        <v>239</v>
      </c>
      <c r="BC93" s="17" t="s">
        <v>239</v>
      </c>
      <c r="BD93" s="18" t="s">
        <v>239</v>
      </c>
    </row>
    <row r="94" spans="1:56" ht="14.5" customHeight="1">
      <c r="A94" s="331" t="s">
        <v>2232</v>
      </c>
      <c r="B94" s="332" t="s">
        <v>2456</v>
      </c>
      <c r="C94" s="332" t="s">
        <v>2377</v>
      </c>
      <c r="D94" s="332" t="s">
        <v>2308</v>
      </c>
      <c r="E94" s="328">
        <v>3</v>
      </c>
      <c r="F94" s="17" t="s">
        <v>2339</v>
      </c>
      <c r="G94" s="17">
        <v>14.5</v>
      </c>
      <c r="H94" s="17">
        <v>7.5</v>
      </c>
      <c r="I94" s="104" t="s">
        <v>2381</v>
      </c>
      <c r="J94" s="104" t="s">
        <v>2382</v>
      </c>
      <c r="K94" s="104" t="s">
        <v>2371</v>
      </c>
      <c r="L94" s="104" t="s">
        <v>2372</v>
      </c>
      <c r="M94" s="104" t="s">
        <v>2380</v>
      </c>
      <c r="N94" s="18" t="s">
        <v>2312</v>
      </c>
      <c r="O94" s="59" t="s">
        <v>239</v>
      </c>
      <c r="P94" s="17" t="s">
        <v>239</v>
      </c>
      <c r="Q94" s="17" t="s">
        <v>239</v>
      </c>
      <c r="R94" s="17" t="s">
        <v>239</v>
      </c>
      <c r="S94" s="17" t="s">
        <v>239</v>
      </c>
      <c r="T94" s="18" t="s">
        <v>239</v>
      </c>
      <c r="U94" s="59" t="s">
        <v>2381</v>
      </c>
      <c r="V94" s="17" t="s">
        <v>2382</v>
      </c>
      <c r="W94" s="17" t="s">
        <v>2373</v>
      </c>
      <c r="X94" s="17" t="s">
        <v>2374</v>
      </c>
      <c r="Y94" s="17" t="s">
        <v>2380</v>
      </c>
      <c r="Z94" s="18" t="s">
        <v>2312</v>
      </c>
      <c r="AA94" s="328" t="s">
        <v>2440</v>
      </c>
      <c r="AB94" s="328" t="s">
        <v>2441</v>
      </c>
      <c r="AC94" s="328" t="s">
        <v>2442</v>
      </c>
      <c r="AD94" s="328" t="s">
        <v>2443</v>
      </c>
      <c r="AE94" s="328" t="s">
        <v>2312</v>
      </c>
      <c r="AF94" s="334" t="s">
        <v>2312</v>
      </c>
      <c r="AG94" s="330" t="s">
        <v>2381</v>
      </c>
      <c r="AH94" s="328" t="s">
        <v>2382</v>
      </c>
      <c r="AI94" s="328" t="s">
        <v>2442</v>
      </c>
      <c r="AJ94" s="328" t="s">
        <v>2443</v>
      </c>
      <c r="AK94" s="328" t="s">
        <v>2312</v>
      </c>
      <c r="AL94" s="328" t="s">
        <v>2312</v>
      </c>
      <c r="AM94" s="59" t="s">
        <v>239</v>
      </c>
      <c r="AN94" s="17" t="s">
        <v>239</v>
      </c>
      <c r="AO94" s="17" t="s">
        <v>239</v>
      </c>
      <c r="AP94" s="17" t="s">
        <v>239</v>
      </c>
      <c r="AQ94" s="17" t="s">
        <v>239</v>
      </c>
      <c r="AR94" s="17" t="s">
        <v>239</v>
      </c>
      <c r="AS94" s="59" t="s">
        <v>2381</v>
      </c>
      <c r="AT94" s="17" t="s">
        <v>2382</v>
      </c>
      <c r="AU94" s="17" t="s">
        <v>239</v>
      </c>
      <c r="AV94" s="17" t="s">
        <v>2375</v>
      </c>
      <c r="AW94" s="17" t="s">
        <v>2380</v>
      </c>
      <c r="AX94" s="18" t="s">
        <v>2312</v>
      </c>
      <c r="AY94" s="59" t="s">
        <v>239</v>
      </c>
      <c r="AZ94" s="17" t="s">
        <v>239</v>
      </c>
      <c r="BA94" s="17" t="s">
        <v>239</v>
      </c>
      <c r="BB94" s="17" t="s">
        <v>239</v>
      </c>
      <c r="BC94" s="17" t="s">
        <v>239</v>
      </c>
      <c r="BD94" s="18" t="s">
        <v>239</v>
      </c>
    </row>
    <row r="95" spans="1:56" ht="14.5" customHeight="1">
      <c r="A95" s="331" t="s">
        <v>2232</v>
      </c>
      <c r="B95" s="332" t="s">
        <v>2456</v>
      </c>
      <c r="C95" s="332" t="s">
        <v>2377</v>
      </c>
      <c r="D95" s="332" t="s">
        <v>2308</v>
      </c>
      <c r="E95" s="328">
        <v>4</v>
      </c>
      <c r="F95" s="17" t="s">
        <v>2339</v>
      </c>
      <c r="G95" s="17">
        <v>14.5</v>
      </c>
      <c r="H95" s="17">
        <v>7.5</v>
      </c>
      <c r="I95" s="104" t="s">
        <v>2381</v>
      </c>
      <c r="J95" s="104" t="s">
        <v>2382</v>
      </c>
      <c r="K95" s="104" t="s">
        <v>2371</v>
      </c>
      <c r="L95" s="104" t="s">
        <v>2372</v>
      </c>
      <c r="M95" s="104" t="s">
        <v>2380</v>
      </c>
      <c r="N95" s="18" t="s">
        <v>2312</v>
      </c>
      <c r="O95" s="59" t="s">
        <v>239</v>
      </c>
      <c r="P95" s="17" t="s">
        <v>239</v>
      </c>
      <c r="Q95" s="17" t="s">
        <v>239</v>
      </c>
      <c r="R95" s="17" t="s">
        <v>239</v>
      </c>
      <c r="S95" s="17" t="s">
        <v>239</v>
      </c>
      <c r="T95" s="18" t="s">
        <v>239</v>
      </c>
      <c r="U95" s="59" t="s">
        <v>2381</v>
      </c>
      <c r="V95" s="17" t="s">
        <v>2382</v>
      </c>
      <c r="W95" s="17" t="s">
        <v>2373</v>
      </c>
      <c r="X95" s="17" t="s">
        <v>2374</v>
      </c>
      <c r="Y95" s="17" t="s">
        <v>2380</v>
      </c>
      <c r="Z95" s="18" t="s">
        <v>2312</v>
      </c>
      <c r="AA95" s="328" t="s">
        <v>2440</v>
      </c>
      <c r="AB95" s="328" t="s">
        <v>2441</v>
      </c>
      <c r="AC95" s="328" t="s">
        <v>2442</v>
      </c>
      <c r="AD95" s="328" t="s">
        <v>2443</v>
      </c>
      <c r="AE95" s="328" t="s">
        <v>2312</v>
      </c>
      <c r="AF95" s="334" t="s">
        <v>2312</v>
      </c>
      <c r="AG95" s="330" t="s">
        <v>2381</v>
      </c>
      <c r="AH95" s="328" t="s">
        <v>2382</v>
      </c>
      <c r="AI95" s="328" t="s">
        <v>2442</v>
      </c>
      <c r="AJ95" s="328" t="s">
        <v>2443</v>
      </c>
      <c r="AK95" s="328" t="s">
        <v>2312</v>
      </c>
      <c r="AL95" s="328" t="s">
        <v>2312</v>
      </c>
      <c r="AM95" s="59" t="s">
        <v>239</v>
      </c>
      <c r="AN95" s="17" t="s">
        <v>239</v>
      </c>
      <c r="AO95" s="17" t="s">
        <v>239</v>
      </c>
      <c r="AP95" s="17" t="s">
        <v>239</v>
      </c>
      <c r="AQ95" s="17" t="s">
        <v>239</v>
      </c>
      <c r="AR95" s="17" t="s">
        <v>239</v>
      </c>
      <c r="AS95" s="59" t="s">
        <v>2381</v>
      </c>
      <c r="AT95" s="17" t="s">
        <v>2382</v>
      </c>
      <c r="AU95" s="17" t="s">
        <v>239</v>
      </c>
      <c r="AV95" s="17" t="s">
        <v>2375</v>
      </c>
      <c r="AW95" s="17" t="s">
        <v>2380</v>
      </c>
      <c r="AX95" s="18" t="s">
        <v>2312</v>
      </c>
      <c r="AY95" s="59" t="s">
        <v>239</v>
      </c>
      <c r="AZ95" s="17" t="s">
        <v>239</v>
      </c>
      <c r="BA95" s="17" t="s">
        <v>239</v>
      </c>
      <c r="BB95" s="17" t="s">
        <v>239</v>
      </c>
      <c r="BC95" s="17" t="s">
        <v>239</v>
      </c>
      <c r="BD95" s="18" t="s">
        <v>239</v>
      </c>
    </row>
    <row r="96" spans="1:56" ht="14.5" customHeight="1">
      <c r="A96" s="331" t="s">
        <v>2232</v>
      </c>
      <c r="B96" s="332" t="s">
        <v>2456</v>
      </c>
      <c r="C96" s="332" t="s">
        <v>2377</v>
      </c>
      <c r="D96" s="332" t="s">
        <v>2308</v>
      </c>
      <c r="E96" s="328">
        <v>5</v>
      </c>
      <c r="F96" s="17" t="s">
        <v>2339</v>
      </c>
      <c r="G96" s="17">
        <v>14.5</v>
      </c>
      <c r="H96" s="17">
        <v>7.5</v>
      </c>
      <c r="I96" s="104" t="s">
        <v>2381</v>
      </c>
      <c r="J96" s="104" t="s">
        <v>2382</v>
      </c>
      <c r="K96" s="104" t="s">
        <v>2371</v>
      </c>
      <c r="L96" s="104" t="s">
        <v>2372</v>
      </c>
      <c r="M96" s="104" t="s">
        <v>2380</v>
      </c>
      <c r="N96" s="18" t="s">
        <v>2312</v>
      </c>
      <c r="O96" s="59" t="s">
        <v>239</v>
      </c>
      <c r="P96" s="17" t="s">
        <v>239</v>
      </c>
      <c r="Q96" s="17" t="s">
        <v>239</v>
      </c>
      <c r="R96" s="17" t="s">
        <v>239</v>
      </c>
      <c r="S96" s="17" t="s">
        <v>239</v>
      </c>
      <c r="T96" s="18" t="s">
        <v>239</v>
      </c>
      <c r="U96" s="59" t="s">
        <v>2381</v>
      </c>
      <c r="V96" s="17" t="s">
        <v>2382</v>
      </c>
      <c r="W96" s="17" t="s">
        <v>2373</v>
      </c>
      <c r="X96" s="17" t="s">
        <v>2374</v>
      </c>
      <c r="Y96" s="17" t="s">
        <v>2380</v>
      </c>
      <c r="Z96" s="18" t="s">
        <v>2312</v>
      </c>
      <c r="AA96" s="328" t="s">
        <v>2440</v>
      </c>
      <c r="AB96" s="328" t="s">
        <v>2441</v>
      </c>
      <c r="AC96" s="328" t="s">
        <v>2442</v>
      </c>
      <c r="AD96" s="328" t="s">
        <v>2443</v>
      </c>
      <c r="AE96" s="328" t="s">
        <v>2312</v>
      </c>
      <c r="AF96" s="334" t="s">
        <v>2312</v>
      </c>
      <c r="AG96" s="330" t="s">
        <v>2381</v>
      </c>
      <c r="AH96" s="328" t="s">
        <v>2382</v>
      </c>
      <c r="AI96" s="328" t="s">
        <v>2442</v>
      </c>
      <c r="AJ96" s="328" t="s">
        <v>2443</v>
      </c>
      <c r="AK96" s="328" t="s">
        <v>2312</v>
      </c>
      <c r="AL96" s="328" t="s">
        <v>2312</v>
      </c>
      <c r="AM96" s="59" t="s">
        <v>239</v>
      </c>
      <c r="AN96" s="17" t="s">
        <v>239</v>
      </c>
      <c r="AO96" s="17" t="s">
        <v>239</v>
      </c>
      <c r="AP96" s="17" t="s">
        <v>239</v>
      </c>
      <c r="AQ96" s="17" t="s">
        <v>239</v>
      </c>
      <c r="AR96" s="17" t="s">
        <v>239</v>
      </c>
      <c r="AS96" s="59" t="s">
        <v>2381</v>
      </c>
      <c r="AT96" s="17" t="s">
        <v>2382</v>
      </c>
      <c r="AU96" s="17" t="s">
        <v>239</v>
      </c>
      <c r="AV96" s="17" t="s">
        <v>2375</v>
      </c>
      <c r="AW96" s="17" t="s">
        <v>2380</v>
      </c>
      <c r="AX96" s="18" t="s">
        <v>2312</v>
      </c>
      <c r="AY96" s="59" t="s">
        <v>239</v>
      </c>
      <c r="AZ96" s="17" t="s">
        <v>239</v>
      </c>
      <c r="BA96" s="17" t="s">
        <v>239</v>
      </c>
      <c r="BB96" s="17" t="s">
        <v>239</v>
      </c>
      <c r="BC96" s="17" t="s">
        <v>239</v>
      </c>
      <c r="BD96" s="18" t="s">
        <v>239</v>
      </c>
    </row>
    <row r="97" spans="1:56" ht="14.5" customHeight="1">
      <c r="A97" s="331" t="s">
        <v>2232</v>
      </c>
      <c r="B97" s="332" t="s">
        <v>2456</v>
      </c>
      <c r="C97" s="332" t="s">
        <v>2377</v>
      </c>
      <c r="D97" s="332" t="s">
        <v>2308</v>
      </c>
      <c r="E97" s="328">
        <v>6</v>
      </c>
      <c r="F97" s="17" t="s">
        <v>2339</v>
      </c>
      <c r="G97" s="17">
        <v>14.5</v>
      </c>
      <c r="H97" s="17">
        <v>7.5</v>
      </c>
      <c r="I97" s="104" t="s">
        <v>2381</v>
      </c>
      <c r="J97" s="104" t="s">
        <v>2382</v>
      </c>
      <c r="K97" s="104" t="s">
        <v>2371</v>
      </c>
      <c r="L97" s="104" t="s">
        <v>2372</v>
      </c>
      <c r="M97" s="104" t="s">
        <v>2380</v>
      </c>
      <c r="N97" s="18" t="s">
        <v>2312</v>
      </c>
      <c r="O97" s="59" t="s">
        <v>239</v>
      </c>
      <c r="P97" s="17" t="s">
        <v>239</v>
      </c>
      <c r="Q97" s="17" t="s">
        <v>239</v>
      </c>
      <c r="R97" s="17" t="s">
        <v>239</v>
      </c>
      <c r="S97" s="17" t="s">
        <v>239</v>
      </c>
      <c r="T97" s="18" t="s">
        <v>239</v>
      </c>
      <c r="U97" s="59" t="s">
        <v>2381</v>
      </c>
      <c r="V97" s="17" t="s">
        <v>2382</v>
      </c>
      <c r="W97" s="17" t="s">
        <v>2373</v>
      </c>
      <c r="X97" s="17" t="s">
        <v>2374</v>
      </c>
      <c r="Y97" s="17" t="s">
        <v>2380</v>
      </c>
      <c r="Z97" s="18" t="s">
        <v>2312</v>
      </c>
      <c r="AA97" s="328" t="s">
        <v>2440</v>
      </c>
      <c r="AB97" s="328" t="s">
        <v>2441</v>
      </c>
      <c r="AC97" s="328" t="s">
        <v>2442</v>
      </c>
      <c r="AD97" s="328" t="s">
        <v>2443</v>
      </c>
      <c r="AE97" s="328" t="s">
        <v>2312</v>
      </c>
      <c r="AF97" s="334" t="s">
        <v>2312</v>
      </c>
      <c r="AG97" s="330" t="s">
        <v>2381</v>
      </c>
      <c r="AH97" s="328" t="s">
        <v>2382</v>
      </c>
      <c r="AI97" s="328" t="s">
        <v>2442</v>
      </c>
      <c r="AJ97" s="328" t="s">
        <v>2443</v>
      </c>
      <c r="AK97" s="328" t="s">
        <v>2312</v>
      </c>
      <c r="AL97" s="328" t="s">
        <v>2312</v>
      </c>
      <c r="AM97" s="59" t="s">
        <v>239</v>
      </c>
      <c r="AN97" s="17" t="s">
        <v>239</v>
      </c>
      <c r="AO97" s="17" t="s">
        <v>239</v>
      </c>
      <c r="AP97" s="17" t="s">
        <v>239</v>
      </c>
      <c r="AQ97" s="17" t="s">
        <v>239</v>
      </c>
      <c r="AR97" s="17" t="s">
        <v>239</v>
      </c>
      <c r="AS97" s="59" t="s">
        <v>2381</v>
      </c>
      <c r="AT97" s="17" t="s">
        <v>2382</v>
      </c>
      <c r="AU97" s="17" t="s">
        <v>239</v>
      </c>
      <c r="AV97" s="17" t="s">
        <v>2375</v>
      </c>
      <c r="AW97" s="17" t="s">
        <v>2380</v>
      </c>
      <c r="AX97" s="18" t="s">
        <v>2312</v>
      </c>
      <c r="AY97" s="59" t="s">
        <v>239</v>
      </c>
      <c r="AZ97" s="17" t="s">
        <v>239</v>
      </c>
      <c r="BA97" s="17" t="s">
        <v>239</v>
      </c>
      <c r="BB97" s="17" t="s">
        <v>239</v>
      </c>
      <c r="BC97" s="17" t="s">
        <v>239</v>
      </c>
      <c r="BD97" s="18" t="s">
        <v>239</v>
      </c>
    </row>
    <row r="98" spans="1:56" ht="14.5" customHeight="1">
      <c r="A98" s="331" t="s">
        <v>2232</v>
      </c>
      <c r="B98" s="332" t="s">
        <v>2456</v>
      </c>
      <c r="C98" s="332" t="s">
        <v>2377</v>
      </c>
      <c r="D98" s="332" t="s">
        <v>2308</v>
      </c>
      <c r="E98" s="328">
        <v>7</v>
      </c>
      <c r="F98" s="17" t="s">
        <v>2339</v>
      </c>
      <c r="G98" s="17">
        <v>14.5</v>
      </c>
      <c r="H98" s="17">
        <v>7.5</v>
      </c>
      <c r="I98" s="104" t="s">
        <v>2378</v>
      </c>
      <c r="J98" s="104" t="s">
        <v>2379</v>
      </c>
      <c r="K98" s="104" t="s">
        <v>2371</v>
      </c>
      <c r="L98" s="104" t="s">
        <v>2372</v>
      </c>
      <c r="M98" s="104" t="s">
        <v>2380</v>
      </c>
      <c r="N98" s="18" t="s">
        <v>2312</v>
      </c>
      <c r="O98" s="59" t="s">
        <v>239</v>
      </c>
      <c r="P98" s="17" t="s">
        <v>239</v>
      </c>
      <c r="Q98" s="17" t="s">
        <v>239</v>
      </c>
      <c r="R98" s="17" t="s">
        <v>239</v>
      </c>
      <c r="S98" s="17" t="s">
        <v>239</v>
      </c>
      <c r="T98" s="18" t="s">
        <v>239</v>
      </c>
      <c r="U98" s="59" t="s">
        <v>2378</v>
      </c>
      <c r="V98" s="17" t="s">
        <v>2379</v>
      </c>
      <c r="W98" s="67" t="s">
        <v>2373</v>
      </c>
      <c r="X98" s="68" t="s">
        <v>2437</v>
      </c>
      <c r="Y98" s="75" t="s">
        <v>2312</v>
      </c>
      <c r="Z98" s="76" t="s">
        <v>2312</v>
      </c>
      <c r="AA98" s="328" t="s">
        <v>2440</v>
      </c>
      <c r="AB98" s="328" t="s">
        <v>2441</v>
      </c>
      <c r="AC98" s="328" t="s">
        <v>2442</v>
      </c>
      <c r="AD98" s="328" t="s">
        <v>2443</v>
      </c>
      <c r="AE98" s="328" t="s">
        <v>2312</v>
      </c>
      <c r="AF98" s="334" t="s">
        <v>2312</v>
      </c>
      <c r="AG98" s="330" t="s">
        <v>2378</v>
      </c>
      <c r="AH98" s="328" t="s">
        <v>2379</v>
      </c>
      <c r="AI98" s="328" t="s">
        <v>2442</v>
      </c>
      <c r="AJ98" s="328" t="s">
        <v>2443</v>
      </c>
      <c r="AK98" s="328" t="s">
        <v>2312</v>
      </c>
      <c r="AL98" s="328" t="s">
        <v>2312</v>
      </c>
      <c r="AM98" s="59" t="s">
        <v>239</v>
      </c>
      <c r="AN98" s="17" t="s">
        <v>239</v>
      </c>
      <c r="AO98" s="17" t="s">
        <v>239</v>
      </c>
      <c r="AP98" s="17" t="s">
        <v>239</v>
      </c>
      <c r="AQ98" s="17" t="s">
        <v>239</v>
      </c>
      <c r="AR98" s="17" t="s">
        <v>239</v>
      </c>
      <c r="AS98" s="59" t="s">
        <v>2378</v>
      </c>
      <c r="AT98" s="17" t="s">
        <v>2379</v>
      </c>
      <c r="AU98" s="17" t="s">
        <v>239</v>
      </c>
      <c r="AV98" s="17" t="s">
        <v>2375</v>
      </c>
      <c r="AW98" s="17" t="s">
        <v>2380</v>
      </c>
      <c r="AX98" s="18" t="s">
        <v>2312</v>
      </c>
      <c r="AY98" s="59" t="s">
        <v>239</v>
      </c>
      <c r="AZ98" s="17" t="s">
        <v>239</v>
      </c>
      <c r="BA98" s="17" t="s">
        <v>239</v>
      </c>
      <c r="BB98" s="17" t="s">
        <v>239</v>
      </c>
      <c r="BC98" s="17" t="s">
        <v>239</v>
      </c>
      <c r="BD98" s="18" t="s">
        <v>239</v>
      </c>
    </row>
    <row r="99" spans="1:56" ht="14.5" customHeight="1">
      <c r="A99" s="331" t="s">
        <v>2232</v>
      </c>
      <c r="B99" s="332" t="s">
        <v>2456</v>
      </c>
      <c r="C99" s="332" t="s">
        <v>2377</v>
      </c>
      <c r="D99" s="332" t="s">
        <v>2308</v>
      </c>
      <c r="E99" s="328">
        <v>8</v>
      </c>
      <c r="F99" s="17" t="s">
        <v>2339</v>
      </c>
      <c r="G99" s="17">
        <v>14.5</v>
      </c>
      <c r="H99" s="17">
        <v>7.5</v>
      </c>
      <c r="I99" s="104" t="s">
        <v>2378</v>
      </c>
      <c r="J99" s="104" t="s">
        <v>2379</v>
      </c>
      <c r="K99" s="104" t="s">
        <v>2371</v>
      </c>
      <c r="L99" s="104" t="s">
        <v>2372</v>
      </c>
      <c r="M99" s="104" t="s">
        <v>2380</v>
      </c>
      <c r="N99" s="18" t="s">
        <v>2312</v>
      </c>
      <c r="O99" s="59" t="s">
        <v>239</v>
      </c>
      <c r="P99" s="17" t="s">
        <v>239</v>
      </c>
      <c r="Q99" s="17" t="s">
        <v>239</v>
      </c>
      <c r="R99" s="17" t="s">
        <v>239</v>
      </c>
      <c r="S99" s="17" t="s">
        <v>239</v>
      </c>
      <c r="T99" s="18" t="s">
        <v>239</v>
      </c>
      <c r="U99" s="59" t="s">
        <v>2378</v>
      </c>
      <c r="V99" s="17" t="s">
        <v>2379</v>
      </c>
      <c r="W99" s="67" t="s">
        <v>2373</v>
      </c>
      <c r="X99" s="68" t="s">
        <v>2437</v>
      </c>
      <c r="Y99" s="75" t="s">
        <v>2312</v>
      </c>
      <c r="Z99" s="76" t="s">
        <v>2312</v>
      </c>
      <c r="AA99" s="328" t="s">
        <v>2440</v>
      </c>
      <c r="AB99" s="328" t="s">
        <v>2441</v>
      </c>
      <c r="AC99" s="328" t="s">
        <v>2442</v>
      </c>
      <c r="AD99" s="328" t="s">
        <v>2443</v>
      </c>
      <c r="AE99" s="328" t="s">
        <v>2312</v>
      </c>
      <c r="AF99" s="334" t="s">
        <v>2312</v>
      </c>
      <c r="AG99" s="330" t="s">
        <v>2378</v>
      </c>
      <c r="AH99" s="328" t="s">
        <v>2379</v>
      </c>
      <c r="AI99" s="328" t="s">
        <v>2442</v>
      </c>
      <c r="AJ99" s="328" t="s">
        <v>2443</v>
      </c>
      <c r="AK99" s="328" t="s">
        <v>2312</v>
      </c>
      <c r="AL99" s="328" t="s">
        <v>2312</v>
      </c>
      <c r="AM99" s="59" t="s">
        <v>239</v>
      </c>
      <c r="AN99" s="17" t="s">
        <v>239</v>
      </c>
      <c r="AO99" s="17" t="s">
        <v>239</v>
      </c>
      <c r="AP99" s="17" t="s">
        <v>239</v>
      </c>
      <c r="AQ99" s="17" t="s">
        <v>239</v>
      </c>
      <c r="AR99" s="17" t="s">
        <v>239</v>
      </c>
      <c r="AS99" s="59" t="s">
        <v>2378</v>
      </c>
      <c r="AT99" s="17" t="s">
        <v>2379</v>
      </c>
      <c r="AU99" s="17" t="s">
        <v>239</v>
      </c>
      <c r="AV99" s="17" t="s">
        <v>2375</v>
      </c>
      <c r="AW99" s="17" t="s">
        <v>2380</v>
      </c>
      <c r="AX99" s="18" t="s">
        <v>2312</v>
      </c>
      <c r="AY99" s="59" t="s">
        <v>239</v>
      </c>
      <c r="AZ99" s="17" t="s">
        <v>239</v>
      </c>
      <c r="BA99" s="17" t="s">
        <v>239</v>
      </c>
      <c r="BB99" s="17" t="s">
        <v>239</v>
      </c>
      <c r="BC99" s="17" t="s">
        <v>239</v>
      </c>
      <c r="BD99" s="18" t="s">
        <v>239</v>
      </c>
    </row>
    <row r="100" spans="1:56" ht="14.5" customHeight="1">
      <c r="A100" s="331" t="s">
        <v>2232</v>
      </c>
      <c r="B100" s="332" t="s">
        <v>2456</v>
      </c>
      <c r="C100" s="332" t="s">
        <v>2383</v>
      </c>
      <c r="D100" s="332" t="s">
        <v>989</v>
      </c>
      <c r="E100" s="328" t="s">
        <v>2308</v>
      </c>
      <c r="F100" s="333" t="s">
        <v>2339</v>
      </c>
      <c r="G100" s="20">
        <v>7.5</v>
      </c>
      <c r="H100" s="20">
        <v>7.5</v>
      </c>
      <c r="I100" s="103" t="s">
        <v>2390</v>
      </c>
      <c r="J100" s="103" t="s">
        <v>2391</v>
      </c>
      <c r="K100" s="103" t="s">
        <v>2371</v>
      </c>
      <c r="L100" s="103" t="s">
        <v>2372</v>
      </c>
      <c r="M100" s="104" t="s">
        <v>2312</v>
      </c>
      <c r="N100" s="18" t="s">
        <v>2312</v>
      </c>
      <c r="O100" s="59" t="s">
        <v>239</v>
      </c>
      <c r="P100" s="17" t="s">
        <v>239</v>
      </c>
      <c r="Q100" s="17" t="s">
        <v>239</v>
      </c>
      <c r="R100" s="17" t="s">
        <v>239</v>
      </c>
      <c r="S100" s="17" t="s">
        <v>239</v>
      </c>
      <c r="T100" s="18" t="s">
        <v>239</v>
      </c>
      <c r="U100" s="59" t="s">
        <v>2392</v>
      </c>
      <c r="V100" s="17" t="s">
        <v>2393</v>
      </c>
      <c r="W100" s="17" t="s">
        <v>2373</v>
      </c>
      <c r="X100" s="17" t="s">
        <v>2374</v>
      </c>
      <c r="Y100" s="17" t="s">
        <v>2312</v>
      </c>
      <c r="Z100" s="18" t="s">
        <v>2312</v>
      </c>
      <c r="AA100" s="328" t="s">
        <v>2440</v>
      </c>
      <c r="AB100" s="328" t="s">
        <v>2441</v>
      </c>
      <c r="AC100" s="328" t="s">
        <v>2442</v>
      </c>
      <c r="AD100" s="328" t="s">
        <v>2443</v>
      </c>
      <c r="AE100" s="328" t="s">
        <v>2312</v>
      </c>
      <c r="AF100" s="334" t="s">
        <v>2312</v>
      </c>
      <c r="AG100" s="330" t="s">
        <v>2390</v>
      </c>
      <c r="AH100" s="328" t="s">
        <v>2391</v>
      </c>
      <c r="AI100" s="328" t="s">
        <v>2442</v>
      </c>
      <c r="AJ100" s="328" t="s">
        <v>2443</v>
      </c>
      <c r="AK100" s="328" t="s">
        <v>2312</v>
      </c>
      <c r="AL100" s="328" t="s">
        <v>2312</v>
      </c>
      <c r="AM100" s="59" t="s">
        <v>239</v>
      </c>
      <c r="AN100" s="17" t="s">
        <v>2394</v>
      </c>
      <c r="AO100" s="17" t="s">
        <v>239</v>
      </c>
      <c r="AP100" s="17" t="s">
        <v>2375</v>
      </c>
      <c r="AQ100" s="17" t="s">
        <v>2312</v>
      </c>
      <c r="AR100" s="18" t="s">
        <v>2312</v>
      </c>
      <c r="AS100" s="59" t="s">
        <v>2390</v>
      </c>
      <c r="AT100" s="17" t="s">
        <v>2391</v>
      </c>
      <c r="AU100" s="17" t="s">
        <v>239</v>
      </c>
      <c r="AV100" s="17" t="s">
        <v>2375</v>
      </c>
      <c r="AW100" s="17" t="s">
        <v>2312</v>
      </c>
      <c r="AX100" s="18" t="s">
        <v>2312</v>
      </c>
      <c r="AY100" s="59" t="s">
        <v>239</v>
      </c>
      <c r="AZ100" s="17" t="s">
        <v>2394</v>
      </c>
      <c r="BA100" s="17" t="s">
        <v>2371</v>
      </c>
      <c r="BB100" s="17" t="s">
        <v>2372</v>
      </c>
      <c r="BC100" s="17" t="s">
        <v>2312</v>
      </c>
      <c r="BD100" s="18" t="s">
        <v>2312</v>
      </c>
    </row>
    <row r="101" spans="1:56" ht="14.5" customHeight="1">
      <c r="A101" s="331" t="s">
        <v>2232</v>
      </c>
      <c r="B101" s="332" t="s">
        <v>2456</v>
      </c>
      <c r="C101" s="332" t="s">
        <v>2383</v>
      </c>
      <c r="D101" s="332" t="s">
        <v>194</v>
      </c>
      <c r="E101" s="328" t="s">
        <v>2308</v>
      </c>
      <c r="F101" s="333" t="s">
        <v>2339</v>
      </c>
      <c r="G101" s="20">
        <v>7.5</v>
      </c>
      <c r="H101" s="20">
        <v>7.5</v>
      </c>
      <c r="I101" s="103" t="s">
        <v>2371</v>
      </c>
      <c r="J101" s="103" t="s">
        <v>2372</v>
      </c>
      <c r="K101" s="103" t="s">
        <v>2371</v>
      </c>
      <c r="L101" s="103" t="s">
        <v>2372</v>
      </c>
      <c r="M101" s="104" t="s">
        <v>2312</v>
      </c>
      <c r="N101" s="18" t="s">
        <v>2312</v>
      </c>
      <c r="O101" s="59" t="s">
        <v>239</v>
      </c>
      <c r="P101" s="17" t="s">
        <v>239</v>
      </c>
      <c r="Q101" s="17" t="s">
        <v>239</v>
      </c>
      <c r="R101" s="17" t="s">
        <v>239</v>
      </c>
      <c r="S101" s="17" t="s">
        <v>239</v>
      </c>
      <c r="T101" s="18" t="s">
        <v>239</v>
      </c>
      <c r="U101" s="59" t="s">
        <v>2392</v>
      </c>
      <c r="V101" s="17" t="s">
        <v>2393</v>
      </c>
      <c r="W101" s="17" t="s">
        <v>2373</v>
      </c>
      <c r="X101" s="17" t="s">
        <v>2374</v>
      </c>
      <c r="Y101" s="17" t="s">
        <v>2312</v>
      </c>
      <c r="Z101" s="18" t="s">
        <v>2312</v>
      </c>
      <c r="AA101" s="328" t="s">
        <v>2440</v>
      </c>
      <c r="AB101" s="328" t="s">
        <v>2441</v>
      </c>
      <c r="AC101" s="328" t="s">
        <v>2442</v>
      </c>
      <c r="AD101" s="328" t="s">
        <v>2443</v>
      </c>
      <c r="AE101" s="328" t="s">
        <v>2312</v>
      </c>
      <c r="AF101" s="334" t="s">
        <v>2312</v>
      </c>
      <c r="AG101" s="330" t="s">
        <v>2371</v>
      </c>
      <c r="AH101" s="328" t="s">
        <v>2372</v>
      </c>
      <c r="AI101" s="328" t="s">
        <v>2442</v>
      </c>
      <c r="AJ101" s="328" t="s">
        <v>2443</v>
      </c>
      <c r="AK101" s="328" t="s">
        <v>2312</v>
      </c>
      <c r="AL101" s="328" t="s">
        <v>2312</v>
      </c>
      <c r="AM101" s="59" t="s">
        <v>239</v>
      </c>
      <c r="AN101" s="17" t="s">
        <v>2375</v>
      </c>
      <c r="AO101" s="17" t="s">
        <v>239</v>
      </c>
      <c r="AP101" s="17" t="s">
        <v>2375</v>
      </c>
      <c r="AQ101" s="17" t="s">
        <v>2312</v>
      </c>
      <c r="AR101" s="18" t="s">
        <v>2312</v>
      </c>
      <c r="AS101" s="59" t="s">
        <v>2371</v>
      </c>
      <c r="AT101" s="17" t="s">
        <v>2372</v>
      </c>
      <c r="AU101" s="17" t="s">
        <v>239</v>
      </c>
      <c r="AV101" s="17" t="s">
        <v>2375</v>
      </c>
      <c r="AW101" s="17" t="s">
        <v>2312</v>
      </c>
      <c r="AX101" s="18" t="s">
        <v>2312</v>
      </c>
      <c r="AY101" s="59" t="s">
        <v>239</v>
      </c>
      <c r="AZ101" s="17" t="s">
        <v>2375</v>
      </c>
      <c r="BA101" s="17" t="s">
        <v>2371</v>
      </c>
      <c r="BB101" s="17" t="s">
        <v>2372</v>
      </c>
      <c r="BC101" s="17" t="s">
        <v>2312</v>
      </c>
      <c r="BD101" s="18" t="s">
        <v>2312</v>
      </c>
    </row>
    <row r="102" spans="1:56" ht="14.5" customHeight="1">
      <c r="A102" s="331" t="s">
        <v>2232</v>
      </c>
      <c r="B102" s="332" t="s">
        <v>2456</v>
      </c>
      <c r="C102" s="332" t="s">
        <v>2383</v>
      </c>
      <c r="D102" s="332" t="s">
        <v>2460</v>
      </c>
      <c r="E102" s="328" t="s">
        <v>2308</v>
      </c>
      <c r="F102" s="333" t="s">
        <v>2339</v>
      </c>
      <c r="G102" s="20">
        <v>7.5</v>
      </c>
      <c r="H102" s="20">
        <v>7.5</v>
      </c>
      <c r="I102" s="103" t="s">
        <v>2371</v>
      </c>
      <c r="J102" s="103" t="s">
        <v>2372</v>
      </c>
      <c r="K102" s="103" t="s">
        <v>2371</v>
      </c>
      <c r="L102" s="103" t="s">
        <v>2372</v>
      </c>
      <c r="M102" s="104" t="s">
        <v>2312</v>
      </c>
      <c r="N102" s="18" t="s">
        <v>2312</v>
      </c>
      <c r="O102" s="59" t="s">
        <v>239</v>
      </c>
      <c r="P102" s="17" t="s">
        <v>239</v>
      </c>
      <c r="Q102" s="17" t="s">
        <v>239</v>
      </c>
      <c r="R102" s="17" t="s">
        <v>239</v>
      </c>
      <c r="S102" s="17" t="s">
        <v>239</v>
      </c>
      <c r="T102" s="18" t="s">
        <v>239</v>
      </c>
      <c r="U102" s="59" t="s">
        <v>2392</v>
      </c>
      <c r="V102" s="17" t="s">
        <v>2393</v>
      </c>
      <c r="W102" s="17" t="s">
        <v>2373</v>
      </c>
      <c r="X102" s="17" t="s">
        <v>2374</v>
      </c>
      <c r="Y102" s="17" t="s">
        <v>2312</v>
      </c>
      <c r="Z102" s="18" t="s">
        <v>2312</v>
      </c>
      <c r="AA102" s="328" t="s">
        <v>2440</v>
      </c>
      <c r="AB102" s="328" t="s">
        <v>2441</v>
      </c>
      <c r="AC102" s="328" t="s">
        <v>2442</v>
      </c>
      <c r="AD102" s="328" t="s">
        <v>2443</v>
      </c>
      <c r="AE102" s="328" t="s">
        <v>2312</v>
      </c>
      <c r="AF102" s="334" t="s">
        <v>2312</v>
      </c>
      <c r="AG102" s="330" t="s">
        <v>2371</v>
      </c>
      <c r="AH102" s="328" t="s">
        <v>2372</v>
      </c>
      <c r="AI102" s="328" t="s">
        <v>2442</v>
      </c>
      <c r="AJ102" s="328" t="s">
        <v>2443</v>
      </c>
      <c r="AK102" s="328" t="s">
        <v>2312</v>
      </c>
      <c r="AL102" s="328" t="s">
        <v>2312</v>
      </c>
      <c r="AM102" s="59" t="s">
        <v>239</v>
      </c>
      <c r="AN102" s="17" t="s">
        <v>2375</v>
      </c>
      <c r="AO102" s="17" t="s">
        <v>239</v>
      </c>
      <c r="AP102" s="17" t="s">
        <v>2375</v>
      </c>
      <c r="AQ102" s="17" t="s">
        <v>2312</v>
      </c>
      <c r="AR102" s="18" t="s">
        <v>2312</v>
      </c>
      <c r="AS102" s="59" t="s">
        <v>2371</v>
      </c>
      <c r="AT102" s="17" t="s">
        <v>2372</v>
      </c>
      <c r="AU102" s="17" t="s">
        <v>239</v>
      </c>
      <c r="AV102" s="17" t="s">
        <v>2375</v>
      </c>
      <c r="AW102" s="17" t="s">
        <v>2312</v>
      </c>
      <c r="AX102" s="18" t="s">
        <v>2312</v>
      </c>
      <c r="AY102" s="59" t="s">
        <v>239</v>
      </c>
      <c r="AZ102" s="17" t="s">
        <v>2375</v>
      </c>
      <c r="BA102" s="17" t="s">
        <v>2371</v>
      </c>
      <c r="BB102" s="17" t="s">
        <v>2372</v>
      </c>
      <c r="BC102" s="17" t="s">
        <v>2312</v>
      </c>
      <c r="BD102" s="18" t="s">
        <v>2312</v>
      </c>
    </row>
    <row r="103" spans="1:56" ht="14.5" customHeight="1">
      <c r="A103" s="331" t="s">
        <v>2232</v>
      </c>
      <c r="B103" s="332" t="s">
        <v>2456</v>
      </c>
      <c r="C103" s="332" t="s">
        <v>2383</v>
      </c>
      <c r="D103" s="332" t="s">
        <v>2461</v>
      </c>
      <c r="E103" s="328" t="s">
        <v>2308</v>
      </c>
      <c r="F103" s="333" t="s">
        <v>2339</v>
      </c>
      <c r="G103" s="20">
        <v>7.5</v>
      </c>
      <c r="H103" s="20">
        <v>7.5</v>
      </c>
      <c r="I103" s="103" t="s">
        <v>2371</v>
      </c>
      <c r="J103" s="103" t="s">
        <v>2372</v>
      </c>
      <c r="K103" s="103" t="s">
        <v>2371</v>
      </c>
      <c r="L103" s="103" t="s">
        <v>2372</v>
      </c>
      <c r="M103" s="104" t="s">
        <v>2312</v>
      </c>
      <c r="N103" s="18" t="s">
        <v>2312</v>
      </c>
      <c r="O103" s="59" t="s">
        <v>239</v>
      </c>
      <c r="P103" s="17" t="s">
        <v>239</v>
      </c>
      <c r="Q103" s="17" t="s">
        <v>239</v>
      </c>
      <c r="R103" s="17" t="s">
        <v>239</v>
      </c>
      <c r="S103" s="17" t="s">
        <v>239</v>
      </c>
      <c r="T103" s="18" t="s">
        <v>239</v>
      </c>
      <c r="U103" s="59" t="s">
        <v>2392</v>
      </c>
      <c r="V103" s="17" t="s">
        <v>2393</v>
      </c>
      <c r="W103" s="17" t="s">
        <v>2373</v>
      </c>
      <c r="X103" s="17" t="s">
        <v>2374</v>
      </c>
      <c r="Y103" s="17" t="s">
        <v>2312</v>
      </c>
      <c r="Z103" s="18" t="s">
        <v>2312</v>
      </c>
      <c r="AA103" s="328" t="s">
        <v>2440</v>
      </c>
      <c r="AB103" s="328" t="s">
        <v>2441</v>
      </c>
      <c r="AC103" s="328" t="s">
        <v>2442</v>
      </c>
      <c r="AD103" s="328" t="s">
        <v>2443</v>
      </c>
      <c r="AE103" s="328" t="s">
        <v>2312</v>
      </c>
      <c r="AF103" s="334" t="s">
        <v>2312</v>
      </c>
      <c r="AG103" s="330" t="s">
        <v>2371</v>
      </c>
      <c r="AH103" s="328" t="s">
        <v>2372</v>
      </c>
      <c r="AI103" s="328" t="s">
        <v>2442</v>
      </c>
      <c r="AJ103" s="328" t="s">
        <v>2443</v>
      </c>
      <c r="AK103" s="328" t="s">
        <v>2312</v>
      </c>
      <c r="AL103" s="328" t="s">
        <v>2312</v>
      </c>
      <c r="AM103" s="59" t="s">
        <v>239</v>
      </c>
      <c r="AN103" s="17" t="s">
        <v>2375</v>
      </c>
      <c r="AO103" s="17" t="s">
        <v>239</v>
      </c>
      <c r="AP103" s="17" t="s">
        <v>2375</v>
      </c>
      <c r="AQ103" s="17" t="s">
        <v>2312</v>
      </c>
      <c r="AR103" s="18" t="s">
        <v>2312</v>
      </c>
      <c r="AS103" s="59" t="s">
        <v>2371</v>
      </c>
      <c r="AT103" s="17" t="s">
        <v>2372</v>
      </c>
      <c r="AU103" s="17" t="s">
        <v>239</v>
      </c>
      <c r="AV103" s="17" t="s">
        <v>2375</v>
      </c>
      <c r="AW103" s="17" t="s">
        <v>2312</v>
      </c>
      <c r="AX103" s="18" t="s">
        <v>2312</v>
      </c>
      <c r="AY103" s="59" t="s">
        <v>239</v>
      </c>
      <c r="AZ103" s="17" t="s">
        <v>2375</v>
      </c>
      <c r="BA103" s="17" t="s">
        <v>2371</v>
      </c>
      <c r="BB103" s="17" t="s">
        <v>2372</v>
      </c>
      <c r="BC103" s="17" t="s">
        <v>2312</v>
      </c>
      <c r="BD103" s="18" t="s">
        <v>2312</v>
      </c>
    </row>
    <row r="104" spans="1:56" ht="14.5" customHeight="1">
      <c r="A104" s="331" t="s">
        <v>2232</v>
      </c>
      <c r="B104" s="332" t="s">
        <v>2456</v>
      </c>
      <c r="C104" s="332" t="s">
        <v>2389</v>
      </c>
      <c r="D104" s="332" t="s">
        <v>2308</v>
      </c>
      <c r="E104" s="328" t="s">
        <v>2308</v>
      </c>
      <c r="F104" s="17" t="s">
        <v>2339</v>
      </c>
      <c r="G104" s="20">
        <v>14.5</v>
      </c>
      <c r="H104" s="20">
        <v>7.5</v>
      </c>
      <c r="I104" s="103" t="s">
        <v>2390</v>
      </c>
      <c r="J104" s="103" t="s">
        <v>2391</v>
      </c>
      <c r="K104" s="103" t="s">
        <v>2371</v>
      </c>
      <c r="L104" s="103" t="s">
        <v>2372</v>
      </c>
      <c r="M104" s="104" t="s">
        <v>2312</v>
      </c>
      <c r="N104" s="18" t="s">
        <v>2312</v>
      </c>
      <c r="O104" s="59" t="s">
        <v>2378</v>
      </c>
      <c r="P104" s="17" t="s">
        <v>2379</v>
      </c>
      <c r="Q104" s="87" t="str">
        <f>K104</f>
        <v>80BC03JP3</v>
      </c>
      <c r="R104" s="63" t="str">
        <f>L104</f>
        <v>6316 Z C3 S0</v>
      </c>
      <c r="S104" s="17" t="s">
        <v>2380</v>
      </c>
      <c r="T104" s="18" t="s">
        <v>2312</v>
      </c>
      <c r="U104" s="59" t="s">
        <v>2392</v>
      </c>
      <c r="V104" s="17" t="s">
        <v>2393</v>
      </c>
      <c r="W104" s="17" t="s">
        <v>2373</v>
      </c>
      <c r="X104" s="17" t="s">
        <v>2374</v>
      </c>
      <c r="Y104" s="17" t="s">
        <v>2312</v>
      </c>
      <c r="Z104" s="18" t="s">
        <v>2312</v>
      </c>
      <c r="AA104" s="328" t="s">
        <v>2440</v>
      </c>
      <c r="AB104" s="328" t="s">
        <v>2441</v>
      </c>
      <c r="AC104" s="328" t="s">
        <v>2442</v>
      </c>
      <c r="AD104" s="328" t="s">
        <v>2443</v>
      </c>
      <c r="AE104" s="328" t="s">
        <v>2312</v>
      </c>
      <c r="AF104" s="334" t="s">
        <v>2312</v>
      </c>
      <c r="AG104" s="330" t="s">
        <v>2390</v>
      </c>
      <c r="AH104" s="328" t="s">
        <v>2391</v>
      </c>
      <c r="AI104" s="328" t="s">
        <v>2442</v>
      </c>
      <c r="AJ104" s="328" t="s">
        <v>2443</v>
      </c>
      <c r="AK104" s="328" t="s">
        <v>2312</v>
      </c>
      <c r="AL104" s="328" t="s">
        <v>2312</v>
      </c>
      <c r="AM104" s="59" t="s">
        <v>239</v>
      </c>
      <c r="AN104" s="17" t="s">
        <v>2394</v>
      </c>
      <c r="AO104" s="17" t="s">
        <v>239</v>
      </c>
      <c r="AP104" s="17" t="s">
        <v>2375</v>
      </c>
      <c r="AQ104" s="17" t="s">
        <v>2312</v>
      </c>
      <c r="AR104" s="18" t="s">
        <v>2312</v>
      </c>
      <c r="AS104" s="59" t="s">
        <v>2390</v>
      </c>
      <c r="AT104" s="17" t="s">
        <v>2391</v>
      </c>
      <c r="AU104" s="17" t="s">
        <v>239</v>
      </c>
      <c r="AV104" s="17" t="s">
        <v>2375</v>
      </c>
      <c r="AW104" s="17" t="s">
        <v>2312</v>
      </c>
      <c r="AX104" s="18" t="s">
        <v>2312</v>
      </c>
      <c r="AY104" s="59" t="s">
        <v>239</v>
      </c>
      <c r="AZ104" s="17" t="s">
        <v>2394</v>
      </c>
      <c r="BA104" s="17" t="s">
        <v>2371</v>
      </c>
      <c r="BB104" s="17" t="s">
        <v>2372</v>
      </c>
      <c r="BC104" s="17" t="s">
        <v>2312</v>
      </c>
      <c r="BD104" s="18" t="s">
        <v>2312</v>
      </c>
    </row>
    <row r="105" spans="1:56" ht="14.5" customHeight="1">
      <c r="A105" s="331" t="s">
        <v>2232</v>
      </c>
      <c r="B105" s="332" t="s">
        <v>2456</v>
      </c>
      <c r="C105" s="332" t="s">
        <v>2445</v>
      </c>
      <c r="D105" s="332" t="s">
        <v>2308</v>
      </c>
      <c r="E105" s="328" t="s">
        <v>2308</v>
      </c>
      <c r="F105" s="17" t="s">
        <v>2339</v>
      </c>
      <c r="G105" s="20">
        <v>14.5</v>
      </c>
      <c r="H105" s="20">
        <v>7.5</v>
      </c>
      <c r="I105" s="103" t="s">
        <v>2381</v>
      </c>
      <c r="J105" s="103" t="s">
        <v>2382</v>
      </c>
      <c r="K105" s="103" t="s">
        <v>2446</v>
      </c>
      <c r="L105" s="103" t="s">
        <v>2447</v>
      </c>
      <c r="M105" s="104" t="s">
        <v>2380</v>
      </c>
      <c r="N105" s="18" t="s">
        <v>2312</v>
      </c>
      <c r="O105" s="59" t="s">
        <v>239</v>
      </c>
      <c r="P105" s="17" t="s">
        <v>239</v>
      </c>
      <c r="Q105" s="17" t="s">
        <v>239</v>
      </c>
      <c r="R105" s="17" t="s">
        <v>239</v>
      </c>
      <c r="S105" s="17" t="s">
        <v>239</v>
      </c>
      <c r="T105" s="18" t="s">
        <v>239</v>
      </c>
      <c r="U105" s="59" t="s">
        <v>2381</v>
      </c>
      <c r="V105" s="17" t="s">
        <v>2382</v>
      </c>
      <c r="W105" s="17" t="s">
        <v>2448</v>
      </c>
      <c r="X105" s="17" t="s">
        <v>2449</v>
      </c>
      <c r="Y105" s="17" t="s">
        <v>2380</v>
      </c>
      <c r="Z105" s="18" t="s">
        <v>2312</v>
      </c>
      <c r="AA105" s="328" t="s">
        <v>239</v>
      </c>
      <c r="AB105" s="328" t="s">
        <v>239</v>
      </c>
      <c r="AC105" s="328" t="s">
        <v>239</v>
      </c>
      <c r="AD105" s="328" t="s">
        <v>239</v>
      </c>
      <c r="AE105" s="328" t="s">
        <v>239</v>
      </c>
      <c r="AF105" s="334" t="s">
        <v>239</v>
      </c>
      <c r="AG105" s="330" t="s">
        <v>2381</v>
      </c>
      <c r="AH105" s="328" t="s">
        <v>2382</v>
      </c>
      <c r="AI105" s="328" t="s">
        <v>2450</v>
      </c>
      <c r="AJ105" s="328" t="s">
        <v>2451</v>
      </c>
      <c r="AK105" s="328" t="s">
        <v>2312</v>
      </c>
      <c r="AL105" s="328" t="s">
        <v>2312</v>
      </c>
      <c r="AM105" s="59" t="s">
        <v>239</v>
      </c>
      <c r="AN105" s="17" t="s">
        <v>239</v>
      </c>
      <c r="AO105" s="17" t="s">
        <v>239</v>
      </c>
      <c r="AP105" s="17" t="s">
        <v>239</v>
      </c>
      <c r="AQ105" s="17" t="s">
        <v>239</v>
      </c>
      <c r="AR105" s="17" t="s">
        <v>239</v>
      </c>
      <c r="AS105" s="59" t="s">
        <v>2381</v>
      </c>
      <c r="AT105" s="17" t="s">
        <v>2382</v>
      </c>
      <c r="AU105" s="17" t="s">
        <v>239</v>
      </c>
      <c r="AV105" s="17" t="s">
        <v>2452</v>
      </c>
      <c r="AW105" s="17" t="s">
        <v>2312</v>
      </c>
      <c r="AX105" s="18" t="s">
        <v>2312</v>
      </c>
      <c r="AY105" s="59" t="s">
        <v>239</v>
      </c>
      <c r="AZ105" s="17" t="s">
        <v>239</v>
      </c>
      <c r="BA105" s="17" t="s">
        <v>239</v>
      </c>
      <c r="BB105" s="17" t="s">
        <v>239</v>
      </c>
      <c r="BC105" s="17" t="s">
        <v>239</v>
      </c>
      <c r="BD105" s="18" t="s">
        <v>239</v>
      </c>
    </row>
    <row r="106" spans="1:56" ht="14.5" customHeight="1">
      <c r="A106" s="331" t="s">
        <v>2232</v>
      </c>
      <c r="B106" s="332" t="s">
        <v>2456</v>
      </c>
      <c r="C106" s="332" t="s">
        <v>2453</v>
      </c>
      <c r="D106" s="332" t="s">
        <v>2308</v>
      </c>
      <c r="E106" s="328" t="s">
        <v>2308</v>
      </c>
      <c r="F106" s="17" t="s">
        <v>2339</v>
      </c>
      <c r="G106" s="20">
        <v>14.5</v>
      </c>
      <c r="H106" s="20">
        <v>7.5</v>
      </c>
      <c r="I106" s="103" t="s">
        <v>2446</v>
      </c>
      <c r="J106" s="103" t="s">
        <v>2447</v>
      </c>
      <c r="K106" s="103" t="s">
        <v>2446</v>
      </c>
      <c r="L106" s="103" t="s">
        <v>2447</v>
      </c>
      <c r="M106" s="104" t="s">
        <v>2312</v>
      </c>
      <c r="N106" s="18" t="s">
        <v>2312</v>
      </c>
      <c r="O106" s="59" t="s">
        <v>239</v>
      </c>
      <c r="P106" s="17" t="s">
        <v>239</v>
      </c>
      <c r="Q106" s="17" t="s">
        <v>239</v>
      </c>
      <c r="R106" s="17" t="s">
        <v>239</v>
      </c>
      <c r="S106" s="17" t="s">
        <v>239</v>
      </c>
      <c r="T106" s="18" t="s">
        <v>239</v>
      </c>
      <c r="U106" s="59" t="s">
        <v>2448</v>
      </c>
      <c r="V106" s="17" t="s">
        <v>2454</v>
      </c>
      <c r="W106" s="17" t="s">
        <v>2448</v>
      </c>
      <c r="X106" s="17" t="s">
        <v>2454</v>
      </c>
      <c r="Y106" s="17" t="s">
        <v>2312</v>
      </c>
      <c r="Z106" s="18" t="s">
        <v>2312</v>
      </c>
      <c r="AA106" s="328" t="s">
        <v>2450</v>
      </c>
      <c r="AB106" s="328" t="s">
        <v>2451</v>
      </c>
      <c r="AC106" s="328" t="s">
        <v>2450</v>
      </c>
      <c r="AD106" s="328" t="s">
        <v>2451</v>
      </c>
      <c r="AE106" s="328" t="s">
        <v>2312</v>
      </c>
      <c r="AF106" s="334" t="s">
        <v>2312</v>
      </c>
      <c r="AG106" s="330" t="s">
        <v>2446</v>
      </c>
      <c r="AH106" s="328" t="s">
        <v>2447</v>
      </c>
      <c r="AI106" s="328" t="s">
        <v>2450</v>
      </c>
      <c r="AJ106" s="328" t="s">
        <v>2451</v>
      </c>
      <c r="AK106" s="328" t="s">
        <v>2312</v>
      </c>
      <c r="AL106" s="328" t="s">
        <v>2312</v>
      </c>
      <c r="AM106" s="59" t="s">
        <v>239</v>
      </c>
      <c r="AN106" s="17" t="s">
        <v>2452</v>
      </c>
      <c r="AO106" s="17" t="s">
        <v>239</v>
      </c>
      <c r="AP106" s="17" t="s">
        <v>2452</v>
      </c>
      <c r="AQ106" s="17" t="s">
        <v>2312</v>
      </c>
      <c r="AR106" s="18" t="s">
        <v>2312</v>
      </c>
      <c r="AS106" s="59" t="s">
        <v>2446</v>
      </c>
      <c r="AT106" s="17" t="s">
        <v>2447</v>
      </c>
      <c r="AU106" s="17" t="s">
        <v>239</v>
      </c>
      <c r="AV106" s="17" t="s">
        <v>2452</v>
      </c>
      <c r="AW106" s="17" t="s">
        <v>2312</v>
      </c>
      <c r="AX106" s="18" t="s">
        <v>2312</v>
      </c>
      <c r="AY106" s="59" t="s">
        <v>239</v>
      </c>
      <c r="AZ106" s="17" t="s">
        <v>2452</v>
      </c>
      <c r="BA106" s="17" t="s">
        <v>2446</v>
      </c>
      <c r="BB106" s="17" t="s">
        <v>2447</v>
      </c>
      <c r="BC106" s="17" t="s">
        <v>2312</v>
      </c>
      <c r="BD106" s="18" t="s">
        <v>2312</v>
      </c>
    </row>
    <row r="107" spans="1:56" ht="14.5" customHeight="1">
      <c r="A107" s="331" t="s">
        <v>2232</v>
      </c>
      <c r="B107" s="332" t="s">
        <v>2462</v>
      </c>
      <c r="C107" s="332" t="s">
        <v>2318</v>
      </c>
      <c r="D107" s="332" t="s">
        <v>2308</v>
      </c>
      <c r="E107" s="328" t="s">
        <v>2308</v>
      </c>
      <c r="F107" s="19" t="s">
        <v>2339</v>
      </c>
      <c r="G107" s="20">
        <v>0.2</v>
      </c>
      <c r="H107" s="20">
        <v>0.2</v>
      </c>
      <c r="I107" s="103" t="s">
        <v>2410</v>
      </c>
      <c r="J107" s="103" t="s">
        <v>2411</v>
      </c>
      <c r="K107" s="103" t="s">
        <v>2410</v>
      </c>
      <c r="L107" s="103" t="s">
        <v>2411</v>
      </c>
      <c r="M107" s="104" t="s">
        <v>2312</v>
      </c>
      <c r="N107" s="18" t="s">
        <v>2312</v>
      </c>
      <c r="O107" s="64" t="s">
        <v>2412</v>
      </c>
      <c r="P107" s="65" t="str">
        <f>"NU 206"</f>
        <v>NU 206</v>
      </c>
      <c r="Q107" s="87" t="str">
        <f>K107</f>
        <v>30BC02JP3</v>
      </c>
      <c r="R107" s="63" t="str">
        <f>L107</f>
        <v>6206 Z C3 S0</v>
      </c>
      <c r="S107" s="57" t="s">
        <v>2380</v>
      </c>
      <c r="T107" s="58" t="s">
        <v>2312</v>
      </c>
      <c r="U107" s="64" t="s">
        <v>2412</v>
      </c>
      <c r="V107" s="65" t="str">
        <f>"NU 206"</f>
        <v>NU 206</v>
      </c>
      <c r="W107" s="65" t="s">
        <v>2321</v>
      </c>
      <c r="X107" s="63" t="s">
        <v>2322</v>
      </c>
      <c r="Y107" s="57" t="s">
        <v>2380</v>
      </c>
      <c r="Z107" s="58" t="s">
        <v>2312</v>
      </c>
      <c r="AA107" s="328" t="s">
        <v>2413</v>
      </c>
      <c r="AB107" s="328" t="s">
        <v>2414</v>
      </c>
      <c r="AC107" s="328" t="s">
        <v>2413</v>
      </c>
      <c r="AD107" s="328" t="s">
        <v>2463</v>
      </c>
      <c r="AE107" s="328" t="s">
        <v>2312</v>
      </c>
      <c r="AF107" s="334" t="s">
        <v>2312</v>
      </c>
      <c r="AG107" s="330" t="s">
        <v>2410</v>
      </c>
      <c r="AH107" s="328" t="s">
        <v>2411</v>
      </c>
      <c r="AI107" s="328" t="s">
        <v>2413</v>
      </c>
      <c r="AJ107" s="328" t="s">
        <v>2463</v>
      </c>
      <c r="AK107" s="328" t="s">
        <v>2312</v>
      </c>
      <c r="AL107" s="328" t="s">
        <v>2312</v>
      </c>
      <c r="AM107" s="59" t="s">
        <v>239</v>
      </c>
      <c r="AN107" s="17" t="s">
        <v>2323</v>
      </c>
      <c r="AO107" s="17" t="s">
        <v>239</v>
      </c>
      <c r="AP107" s="17" t="s">
        <v>2323</v>
      </c>
      <c r="AQ107" s="17" t="s">
        <v>2312</v>
      </c>
      <c r="AR107" s="18" t="s">
        <v>2312</v>
      </c>
      <c r="AS107" s="59" t="s">
        <v>2410</v>
      </c>
      <c r="AT107" s="17" t="s">
        <v>2411</v>
      </c>
      <c r="AU107" s="17" t="s">
        <v>239</v>
      </c>
      <c r="AV107" s="17" t="s">
        <v>2323</v>
      </c>
      <c r="AW107" s="17" t="s">
        <v>2312</v>
      </c>
      <c r="AX107" s="18" t="s">
        <v>2312</v>
      </c>
      <c r="AY107" s="59" t="s">
        <v>239</v>
      </c>
      <c r="AZ107" s="17" t="s">
        <v>2323</v>
      </c>
      <c r="BA107" s="17" t="s">
        <v>2410</v>
      </c>
      <c r="BB107" s="17" t="s">
        <v>2411</v>
      </c>
      <c r="BC107" s="17" t="s">
        <v>2312</v>
      </c>
      <c r="BD107" s="18" t="s">
        <v>2312</v>
      </c>
    </row>
    <row r="108" spans="1:56" ht="14.5" customHeight="1">
      <c r="A108" s="331" t="s">
        <v>2232</v>
      </c>
      <c r="B108" s="332" t="s">
        <v>2462</v>
      </c>
      <c r="C108" s="332" t="s">
        <v>2324</v>
      </c>
      <c r="D108" s="332" t="s">
        <v>2308</v>
      </c>
      <c r="E108" s="328" t="s">
        <v>2308</v>
      </c>
      <c r="F108" s="19" t="s">
        <v>2339</v>
      </c>
      <c r="G108" s="20">
        <v>0.3</v>
      </c>
      <c r="H108" s="20">
        <v>0.3</v>
      </c>
      <c r="I108" s="103" t="s">
        <v>2417</v>
      </c>
      <c r="J108" s="103" t="s">
        <v>2464</v>
      </c>
      <c r="K108" s="103" t="s">
        <v>2415</v>
      </c>
      <c r="L108" s="103" t="s">
        <v>2416</v>
      </c>
      <c r="M108" s="105" t="s">
        <v>2380</v>
      </c>
      <c r="N108" s="18" t="s">
        <v>2312</v>
      </c>
      <c r="O108" s="59" t="s">
        <v>239</v>
      </c>
      <c r="P108" s="17" t="s">
        <v>239</v>
      </c>
      <c r="Q108" s="17" t="s">
        <v>239</v>
      </c>
      <c r="R108" s="17" t="s">
        <v>239</v>
      </c>
      <c r="S108" s="17" t="s">
        <v>239</v>
      </c>
      <c r="T108" s="18" t="s">
        <v>239</v>
      </c>
      <c r="U108" s="64" t="s">
        <v>2417</v>
      </c>
      <c r="V108" s="65" t="str">
        <f>"NU 208"</f>
        <v>NU 208</v>
      </c>
      <c r="W108" s="65" t="s">
        <v>2327</v>
      </c>
      <c r="X108" s="63" t="s">
        <v>2328</v>
      </c>
      <c r="Y108" s="57" t="s">
        <v>2380</v>
      </c>
      <c r="Z108" s="58" t="s">
        <v>2312</v>
      </c>
      <c r="AA108" s="328" t="s">
        <v>2418</v>
      </c>
      <c r="AB108" s="328" t="s">
        <v>2419</v>
      </c>
      <c r="AC108" s="328" t="s">
        <v>2418</v>
      </c>
      <c r="AD108" s="328" t="s">
        <v>2465</v>
      </c>
      <c r="AE108" s="328" t="s">
        <v>2312</v>
      </c>
      <c r="AF108" s="334" t="s">
        <v>2312</v>
      </c>
      <c r="AG108" s="330" t="s">
        <v>2417</v>
      </c>
      <c r="AH108" s="328" t="s">
        <v>2464</v>
      </c>
      <c r="AI108" s="328" t="s">
        <v>2418</v>
      </c>
      <c r="AJ108" s="328" t="s">
        <v>2465</v>
      </c>
      <c r="AK108" s="328" t="s">
        <v>2312</v>
      </c>
      <c r="AL108" s="328" t="s">
        <v>2312</v>
      </c>
      <c r="AM108" s="59" t="s">
        <v>239</v>
      </c>
      <c r="AN108" s="17" t="s">
        <v>239</v>
      </c>
      <c r="AO108" s="17" t="s">
        <v>239</v>
      </c>
      <c r="AP108" s="17" t="s">
        <v>239</v>
      </c>
      <c r="AQ108" s="17" t="s">
        <v>239</v>
      </c>
      <c r="AR108" s="17" t="s">
        <v>239</v>
      </c>
      <c r="AS108" s="59" t="s">
        <v>2417</v>
      </c>
      <c r="AT108" s="17" t="s">
        <v>2464</v>
      </c>
      <c r="AU108" s="17" t="s">
        <v>239</v>
      </c>
      <c r="AV108" s="17" t="s">
        <v>2329</v>
      </c>
      <c r="AW108" s="17" t="s">
        <v>2312</v>
      </c>
      <c r="AX108" s="18" t="s">
        <v>2312</v>
      </c>
      <c r="AY108" s="59" t="s">
        <v>239</v>
      </c>
      <c r="AZ108" s="17" t="s">
        <v>239</v>
      </c>
      <c r="BA108" s="17" t="s">
        <v>239</v>
      </c>
      <c r="BB108" s="17" t="s">
        <v>239</v>
      </c>
      <c r="BC108" s="17" t="s">
        <v>239</v>
      </c>
      <c r="BD108" s="18" t="s">
        <v>239</v>
      </c>
    </row>
    <row r="109" spans="1:56" ht="14.5" customHeight="1">
      <c r="A109" s="331" t="s">
        <v>2232</v>
      </c>
      <c r="B109" s="332" t="s">
        <v>2462</v>
      </c>
      <c r="C109" s="332" t="s">
        <v>2330</v>
      </c>
      <c r="D109" s="332" t="s">
        <v>2308</v>
      </c>
      <c r="E109" s="328" t="s">
        <v>2308</v>
      </c>
      <c r="F109" s="19" t="s">
        <v>2339</v>
      </c>
      <c r="G109" s="20">
        <v>0.5</v>
      </c>
      <c r="H109" s="20">
        <v>0.5</v>
      </c>
      <c r="I109" s="103" t="s">
        <v>2398</v>
      </c>
      <c r="J109" s="103" t="s">
        <v>2466</v>
      </c>
      <c r="K109" s="103" t="s">
        <v>2396</v>
      </c>
      <c r="L109" s="103" t="s">
        <v>2397</v>
      </c>
      <c r="M109" s="105" t="s">
        <v>2380</v>
      </c>
      <c r="N109" s="18" t="s">
        <v>2312</v>
      </c>
      <c r="O109" s="59" t="s">
        <v>239</v>
      </c>
      <c r="P109" s="17" t="s">
        <v>239</v>
      </c>
      <c r="Q109" s="17" t="s">
        <v>239</v>
      </c>
      <c r="R109" s="17" t="s">
        <v>239</v>
      </c>
      <c r="S109" s="17" t="s">
        <v>239</v>
      </c>
      <c r="T109" s="18" t="s">
        <v>239</v>
      </c>
      <c r="U109" s="64" t="s">
        <v>2398</v>
      </c>
      <c r="V109" s="65" t="str">
        <f>"NU 309"</f>
        <v>NU 309</v>
      </c>
      <c r="W109" s="65" t="s">
        <v>2399</v>
      </c>
      <c r="X109" s="63" t="s">
        <v>2400</v>
      </c>
      <c r="Y109" s="57" t="s">
        <v>2380</v>
      </c>
      <c r="Z109" s="58" t="s">
        <v>2312</v>
      </c>
      <c r="AA109" s="328" t="s">
        <v>2420</v>
      </c>
      <c r="AB109" s="328" t="s">
        <v>2423</v>
      </c>
      <c r="AC109" s="328" t="s">
        <v>2420</v>
      </c>
      <c r="AD109" s="328" t="s">
        <v>2467</v>
      </c>
      <c r="AE109" s="328" t="s">
        <v>2312</v>
      </c>
      <c r="AF109" s="334" t="s">
        <v>2312</v>
      </c>
      <c r="AG109" s="330" t="s">
        <v>2398</v>
      </c>
      <c r="AH109" s="328" t="s">
        <v>2466</v>
      </c>
      <c r="AI109" s="328" t="s">
        <v>2420</v>
      </c>
      <c r="AJ109" s="328" t="s">
        <v>2467</v>
      </c>
      <c r="AK109" s="328" t="s">
        <v>2312</v>
      </c>
      <c r="AL109" s="328" t="s">
        <v>2312</v>
      </c>
      <c r="AM109" s="59" t="s">
        <v>239</v>
      </c>
      <c r="AN109" s="17" t="s">
        <v>239</v>
      </c>
      <c r="AO109" s="17" t="s">
        <v>239</v>
      </c>
      <c r="AP109" s="17" t="s">
        <v>239</v>
      </c>
      <c r="AQ109" s="17" t="s">
        <v>239</v>
      </c>
      <c r="AR109" s="17" t="s">
        <v>239</v>
      </c>
      <c r="AS109" s="59" t="s">
        <v>2398</v>
      </c>
      <c r="AT109" s="17" t="s">
        <v>2466</v>
      </c>
      <c r="AU109" s="17" t="s">
        <v>239</v>
      </c>
      <c r="AV109" s="17" t="s">
        <v>2401</v>
      </c>
      <c r="AW109" s="17" t="s">
        <v>2312</v>
      </c>
      <c r="AX109" s="18" t="s">
        <v>2312</v>
      </c>
      <c r="AY109" s="59" t="s">
        <v>239</v>
      </c>
      <c r="AZ109" s="17" t="s">
        <v>239</v>
      </c>
      <c r="BA109" s="17" t="s">
        <v>239</v>
      </c>
      <c r="BB109" s="17" t="s">
        <v>239</v>
      </c>
      <c r="BC109" s="17" t="s">
        <v>239</v>
      </c>
      <c r="BD109" s="18" t="s">
        <v>239</v>
      </c>
    </row>
    <row r="110" spans="1:56" ht="14.5" customHeight="1">
      <c r="A110" s="331" t="s">
        <v>2232</v>
      </c>
      <c r="B110" s="332" t="s">
        <v>2462</v>
      </c>
      <c r="C110" s="332" t="s">
        <v>2338</v>
      </c>
      <c r="D110" s="332" t="s">
        <v>2308</v>
      </c>
      <c r="E110" s="328" t="s">
        <v>2308</v>
      </c>
      <c r="F110" s="19" t="s">
        <v>2339</v>
      </c>
      <c r="G110" s="20">
        <v>2.6</v>
      </c>
      <c r="H110" s="20">
        <v>2.6</v>
      </c>
      <c r="I110" s="103" t="s">
        <v>2468</v>
      </c>
      <c r="J110" s="103" t="s">
        <v>2469</v>
      </c>
      <c r="K110" s="103" t="s">
        <v>2340</v>
      </c>
      <c r="L110" s="103" t="s">
        <v>2341</v>
      </c>
      <c r="M110" s="105" t="s">
        <v>2380</v>
      </c>
      <c r="N110" s="18" t="s">
        <v>2312</v>
      </c>
      <c r="O110" s="59" t="s">
        <v>239</v>
      </c>
      <c r="P110" s="17" t="s">
        <v>239</v>
      </c>
      <c r="Q110" s="17" t="s">
        <v>239</v>
      </c>
      <c r="R110" s="17" t="s">
        <v>239</v>
      </c>
      <c r="S110" s="17" t="s">
        <v>239</v>
      </c>
      <c r="T110" s="18" t="s">
        <v>239</v>
      </c>
      <c r="U110" s="64" t="s">
        <v>2425</v>
      </c>
      <c r="V110" s="65" t="str">
        <f>"NU 310"</f>
        <v>NU 310</v>
      </c>
      <c r="W110" s="65" t="s">
        <v>2344</v>
      </c>
      <c r="X110" s="63" t="s">
        <v>2345</v>
      </c>
      <c r="Y110" s="57" t="s">
        <v>2380</v>
      </c>
      <c r="Z110" s="58" t="s">
        <v>2312</v>
      </c>
      <c r="AA110" s="328" t="s">
        <v>2426</v>
      </c>
      <c r="AB110" s="328" t="s">
        <v>2427</v>
      </c>
      <c r="AC110" s="328" t="s">
        <v>2426</v>
      </c>
      <c r="AD110" s="328" t="s">
        <v>2427</v>
      </c>
      <c r="AE110" s="328" t="s">
        <v>2312</v>
      </c>
      <c r="AF110" s="334" t="s">
        <v>2312</v>
      </c>
      <c r="AG110" s="330" t="s">
        <v>2468</v>
      </c>
      <c r="AH110" s="328" t="s">
        <v>2469</v>
      </c>
      <c r="AI110" s="328" t="s">
        <v>2426</v>
      </c>
      <c r="AJ110" s="328" t="s">
        <v>2427</v>
      </c>
      <c r="AK110" s="328" t="s">
        <v>2312</v>
      </c>
      <c r="AL110" s="328" t="s">
        <v>2312</v>
      </c>
      <c r="AM110" s="59" t="s">
        <v>239</v>
      </c>
      <c r="AN110" s="17" t="s">
        <v>239</v>
      </c>
      <c r="AO110" s="17" t="s">
        <v>239</v>
      </c>
      <c r="AP110" s="17" t="s">
        <v>239</v>
      </c>
      <c r="AQ110" s="17" t="s">
        <v>239</v>
      </c>
      <c r="AR110" s="17" t="s">
        <v>239</v>
      </c>
      <c r="AS110" s="59" t="s">
        <v>2468</v>
      </c>
      <c r="AT110" s="17" t="s">
        <v>2469</v>
      </c>
      <c r="AU110" s="17" t="s">
        <v>239</v>
      </c>
      <c r="AV110" s="17" t="s">
        <v>2348</v>
      </c>
      <c r="AW110" s="17" t="s">
        <v>2312</v>
      </c>
      <c r="AX110" s="18" t="s">
        <v>2312</v>
      </c>
      <c r="AY110" s="59" t="s">
        <v>239</v>
      </c>
      <c r="AZ110" s="17" t="s">
        <v>239</v>
      </c>
      <c r="BA110" s="17" t="s">
        <v>239</v>
      </c>
      <c r="BB110" s="17" t="s">
        <v>239</v>
      </c>
      <c r="BC110" s="17" t="s">
        <v>239</v>
      </c>
      <c r="BD110" s="18" t="s">
        <v>239</v>
      </c>
    </row>
    <row r="111" spans="1:56" ht="14.5" customHeight="1">
      <c r="A111" s="331" t="s">
        <v>2232</v>
      </c>
      <c r="B111" s="332" t="s">
        <v>2462</v>
      </c>
      <c r="C111" s="332" t="s">
        <v>2351</v>
      </c>
      <c r="D111" s="332" t="s">
        <v>2308</v>
      </c>
      <c r="E111" s="328" t="s">
        <v>2308</v>
      </c>
      <c r="F111" s="19" t="s">
        <v>2339</v>
      </c>
      <c r="G111" s="20">
        <v>5.5</v>
      </c>
      <c r="H111" s="20">
        <v>5.5</v>
      </c>
      <c r="I111" s="103" t="s">
        <v>2428</v>
      </c>
      <c r="J111" s="103" t="s">
        <v>2470</v>
      </c>
      <c r="K111" s="103" t="s">
        <v>2352</v>
      </c>
      <c r="L111" s="103" t="s">
        <v>2353</v>
      </c>
      <c r="M111" s="105" t="s">
        <v>2380</v>
      </c>
      <c r="N111" s="18" t="s">
        <v>2312</v>
      </c>
      <c r="O111" s="59" t="s">
        <v>239</v>
      </c>
      <c r="P111" s="17" t="s">
        <v>239</v>
      </c>
      <c r="Q111" s="17" t="s">
        <v>239</v>
      </c>
      <c r="R111" s="17" t="s">
        <v>239</v>
      </c>
      <c r="S111" s="17" t="s">
        <v>239</v>
      </c>
      <c r="T111" s="18" t="s">
        <v>239</v>
      </c>
      <c r="U111" s="64" t="s">
        <v>2428</v>
      </c>
      <c r="V111" s="65" t="str">
        <f>"NU 312"</f>
        <v>NU 312</v>
      </c>
      <c r="W111" s="65" t="s">
        <v>2352</v>
      </c>
      <c r="X111" s="63" t="s">
        <v>2471</v>
      </c>
      <c r="Y111" s="57" t="s">
        <v>2380</v>
      </c>
      <c r="Z111" s="58" t="s">
        <v>2312</v>
      </c>
      <c r="AA111" s="328" t="s">
        <v>2430</v>
      </c>
      <c r="AB111" s="328" t="s">
        <v>2431</v>
      </c>
      <c r="AC111" s="328" t="s">
        <v>2430</v>
      </c>
      <c r="AD111" s="328" t="s">
        <v>2431</v>
      </c>
      <c r="AE111" s="328" t="s">
        <v>2312</v>
      </c>
      <c r="AF111" s="334" t="s">
        <v>2312</v>
      </c>
      <c r="AG111" s="330" t="s">
        <v>2428</v>
      </c>
      <c r="AH111" s="328" t="s">
        <v>2470</v>
      </c>
      <c r="AI111" s="328" t="s">
        <v>2430</v>
      </c>
      <c r="AJ111" s="328" t="s">
        <v>2431</v>
      </c>
      <c r="AK111" s="328" t="s">
        <v>2312</v>
      </c>
      <c r="AL111" s="328" t="s">
        <v>2312</v>
      </c>
      <c r="AM111" s="59" t="s">
        <v>239</v>
      </c>
      <c r="AN111" s="17" t="s">
        <v>239</v>
      </c>
      <c r="AO111" s="17" t="s">
        <v>239</v>
      </c>
      <c r="AP111" s="17" t="s">
        <v>239</v>
      </c>
      <c r="AQ111" s="17" t="s">
        <v>239</v>
      </c>
      <c r="AR111" s="17" t="s">
        <v>239</v>
      </c>
      <c r="AS111" s="59" t="s">
        <v>2428</v>
      </c>
      <c r="AT111" s="17" t="s">
        <v>2470</v>
      </c>
      <c r="AU111" s="17" t="s">
        <v>239</v>
      </c>
      <c r="AV111" s="17" t="s">
        <v>2356</v>
      </c>
      <c r="AW111" s="17" t="s">
        <v>2312</v>
      </c>
      <c r="AX111" s="18" t="s">
        <v>2312</v>
      </c>
      <c r="AY111" s="59" t="s">
        <v>239</v>
      </c>
      <c r="AZ111" s="17" t="s">
        <v>239</v>
      </c>
      <c r="BA111" s="17" t="s">
        <v>239</v>
      </c>
      <c r="BB111" s="17" t="s">
        <v>239</v>
      </c>
      <c r="BC111" s="17" t="s">
        <v>239</v>
      </c>
      <c r="BD111" s="18" t="s">
        <v>239</v>
      </c>
    </row>
    <row r="112" spans="1:56" ht="14.5" customHeight="1">
      <c r="A112" s="331" t="s">
        <v>2232</v>
      </c>
      <c r="B112" s="332" t="s">
        <v>2462</v>
      </c>
      <c r="C112" s="332" t="s">
        <v>2358</v>
      </c>
      <c r="D112" s="332" t="s">
        <v>2308</v>
      </c>
      <c r="E112" s="328" t="s">
        <v>2308</v>
      </c>
      <c r="F112" s="19" t="s">
        <v>2339</v>
      </c>
      <c r="G112" s="20">
        <v>7.5</v>
      </c>
      <c r="H112" s="20">
        <v>7.5</v>
      </c>
      <c r="I112" s="103" t="s">
        <v>2432</v>
      </c>
      <c r="J112" s="103" t="s">
        <v>2472</v>
      </c>
      <c r="K112" s="103" t="s">
        <v>2359</v>
      </c>
      <c r="L112" s="103" t="s">
        <v>2360</v>
      </c>
      <c r="M112" s="105" t="s">
        <v>2380</v>
      </c>
      <c r="N112" s="18" t="s">
        <v>2312</v>
      </c>
      <c r="O112" s="59" t="s">
        <v>239</v>
      </c>
      <c r="P112" s="17" t="s">
        <v>239</v>
      </c>
      <c r="Q112" s="17" t="s">
        <v>239</v>
      </c>
      <c r="R112" s="17" t="s">
        <v>239</v>
      </c>
      <c r="S112" s="17" t="s">
        <v>239</v>
      </c>
      <c r="T112" s="18" t="s">
        <v>239</v>
      </c>
      <c r="U112" s="64" t="s">
        <v>2432</v>
      </c>
      <c r="V112" s="65" t="str">
        <f>"NU 314"</f>
        <v>NU 314</v>
      </c>
      <c r="W112" s="65" t="s">
        <v>2363</v>
      </c>
      <c r="X112" s="63" t="s">
        <v>2433</v>
      </c>
      <c r="Y112" s="57" t="s">
        <v>2380</v>
      </c>
      <c r="Z112" s="58" t="s">
        <v>2312</v>
      </c>
      <c r="AA112" s="328" t="s">
        <v>2434</v>
      </c>
      <c r="AB112" s="328" t="s">
        <v>2435</v>
      </c>
      <c r="AC112" s="328" t="s">
        <v>2434</v>
      </c>
      <c r="AD112" s="328" t="s">
        <v>2435</v>
      </c>
      <c r="AE112" s="328" t="s">
        <v>2312</v>
      </c>
      <c r="AF112" s="334" t="s">
        <v>2312</v>
      </c>
      <c r="AG112" s="330" t="s">
        <v>2432</v>
      </c>
      <c r="AH112" s="328" t="s">
        <v>2472</v>
      </c>
      <c r="AI112" s="328" t="s">
        <v>2434</v>
      </c>
      <c r="AJ112" s="328" t="s">
        <v>2435</v>
      </c>
      <c r="AK112" s="328" t="s">
        <v>2312</v>
      </c>
      <c r="AL112" s="328" t="s">
        <v>2312</v>
      </c>
      <c r="AM112" s="59" t="s">
        <v>239</v>
      </c>
      <c r="AN112" s="17" t="s">
        <v>239</v>
      </c>
      <c r="AO112" s="17" t="s">
        <v>239</v>
      </c>
      <c r="AP112" s="17" t="s">
        <v>239</v>
      </c>
      <c r="AQ112" s="17" t="s">
        <v>239</v>
      </c>
      <c r="AR112" s="17" t="s">
        <v>239</v>
      </c>
      <c r="AS112" s="59" t="s">
        <v>2432</v>
      </c>
      <c r="AT112" s="17" t="s">
        <v>2472</v>
      </c>
      <c r="AU112" s="17" t="s">
        <v>239</v>
      </c>
      <c r="AV112" s="17" t="s">
        <v>2367</v>
      </c>
      <c r="AW112" s="17" t="s">
        <v>2312</v>
      </c>
      <c r="AX112" s="18" t="s">
        <v>2312</v>
      </c>
      <c r="AY112" s="59" t="s">
        <v>239</v>
      </c>
      <c r="AZ112" s="17" t="s">
        <v>239</v>
      </c>
      <c r="BA112" s="17" t="s">
        <v>239</v>
      </c>
      <c r="BB112" s="17" t="s">
        <v>239</v>
      </c>
      <c r="BC112" s="17" t="s">
        <v>239</v>
      </c>
      <c r="BD112" s="18" t="s">
        <v>239</v>
      </c>
    </row>
    <row r="113" spans="1:56" ht="14.5" customHeight="1">
      <c r="A113" s="331" t="s">
        <v>2237</v>
      </c>
      <c r="B113" s="335" t="s">
        <v>2317</v>
      </c>
      <c r="C113" s="335" t="s">
        <v>2307</v>
      </c>
      <c r="D113" s="332" t="s">
        <v>2308</v>
      </c>
      <c r="E113" s="336" t="s">
        <v>2308</v>
      </c>
      <c r="F113" s="17" t="s">
        <v>2339</v>
      </c>
      <c r="G113" s="20">
        <v>0.1</v>
      </c>
      <c r="H113" s="20">
        <v>0.1</v>
      </c>
      <c r="I113" s="103" t="s">
        <v>2405</v>
      </c>
      <c r="J113" s="103" t="s">
        <v>2406</v>
      </c>
      <c r="K113" s="103" t="s">
        <v>2405</v>
      </c>
      <c r="L113" s="103" t="s">
        <v>2406</v>
      </c>
      <c r="M113" s="104" t="s">
        <v>2312</v>
      </c>
      <c r="N113" s="18" t="s">
        <v>2312</v>
      </c>
      <c r="O113" s="81" t="s">
        <v>2407</v>
      </c>
      <c r="P113" s="84" t="str">
        <f>"NU 205"</f>
        <v>NU 205</v>
      </c>
      <c r="Q113" s="87" t="str">
        <f t="shared" ref="Q113:R117" si="2">K113</f>
        <v>25BC02JP3</v>
      </c>
      <c r="R113" s="63" t="str">
        <f t="shared" si="2"/>
        <v>6205 Z C3 S0</v>
      </c>
      <c r="S113" s="57" t="s">
        <v>2380</v>
      </c>
      <c r="T113" s="58" t="s">
        <v>2312</v>
      </c>
      <c r="U113" s="64" t="s">
        <v>2313</v>
      </c>
      <c r="V113" s="73" t="s">
        <v>2314</v>
      </c>
      <c r="W113" s="65" t="s">
        <v>2313</v>
      </c>
      <c r="X113" s="63" t="s">
        <v>2314</v>
      </c>
      <c r="Y113" s="74" t="s">
        <v>2312</v>
      </c>
      <c r="Z113" s="58" t="s">
        <v>2312</v>
      </c>
      <c r="AA113" s="328" t="s">
        <v>239</v>
      </c>
      <c r="AB113" s="328" t="s">
        <v>239</v>
      </c>
      <c r="AC113" s="328" t="s">
        <v>239</v>
      </c>
      <c r="AD113" s="328" t="s">
        <v>239</v>
      </c>
      <c r="AE113" s="328" t="s">
        <v>239</v>
      </c>
      <c r="AF113" s="334" t="s">
        <v>239</v>
      </c>
      <c r="AG113" s="330" t="s">
        <v>239</v>
      </c>
      <c r="AH113" s="328" t="s">
        <v>239</v>
      </c>
      <c r="AI113" s="328" t="s">
        <v>239</v>
      </c>
      <c r="AJ113" s="328" t="s">
        <v>239</v>
      </c>
      <c r="AK113" s="328" t="s">
        <v>239</v>
      </c>
      <c r="AL113" s="328" t="s">
        <v>239</v>
      </c>
      <c r="AM113" s="59" t="s">
        <v>239</v>
      </c>
      <c r="AN113" s="17" t="s">
        <v>2315</v>
      </c>
      <c r="AO113" s="17" t="s">
        <v>239</v>
      </c>
      <c r="AP113" s="17" t="s">
        <v>2315</v>
      </c>
      <c r="AQ113" s="17" t="s">
        <v>2312</v>
      </c>
      <c r="AR113" s="18" t="s">
        <v>2312</v>
      </c>
      <c r="AS113" s="59" t="s">
        <v>2405</v>
      </c>
      <c r="AT113" s="17" t="s">
        <v>2406</v>
      </c>
      <c r="AU113" s="17" t="s">
        <v>239</v>
      </c>
      <c r="AV113" s="17" t="s">
        <v>2316</v>
      </c>
      <c r="AW113" s="17" t="s">
        <v>2312</v>
      </c>
      <c r="AX113" s="18" t="s">
        <v>2312</v>
      </c>
      <c r="AY113" s="59" t="s">
        <v>239</v>
      </c>
      <c r="AZ113" s="17" t="s">
        <v>2315</v>
      </c>
      <c r="BA113" s="17" t="s">
        <v>2405</v>
      </c>
      <c r="BB113" s="17" t="s">
        <v>2406</v>
      </c>
      <c r="BC113" s="17" t="s">
        <v>2312</v>
      </c>
      <c r="BD113" s="18" t="s">
        <v>2312</v>
      </c>
    </row>
    <row r="114" spans="1:56" ht="14.5" customHeight="1">
      <c r="A114" s="331" t="s">
        <v>2237</v>
      </c>
      <c r="B114" s="335" t="s">
        <v>2317</v>
      </c>
      <c r="C114" s="335" t="s">
        <v>2318</v>
      </c>
      <c r="D114" s="332" t="s">
        <v>2308</v>
      </c>
      <c r="E114" s="336" t="s">
        <v>2308</v>
      </c>
      <c r="F114" s="17" t="s">
        <v>2339</v>
      </c>
      <c r="G114" s="20">
        <v>0.2</v>
      </c>
      <c r="H114" s="20">
        <v>0.2</v>
      </c>
      <c r="I114" s="103" t="s">
        <v>2410</v>
      </c>
      <c r="J114" s="103" t="s">
        <v>2411</v>
      </c>
      <c r="K114" s="103" t="s">
        <v>2410</v>
      </c>
      <c r="L114" s="103" t="s">
        <v>2411</v>
      </c>
      <c r="M114" s="104" t="s">
        <v>2312</v>
      </c>
      <c r="N114" s="18" t="s">
        <v>2312</v>
      </c>
      <c r="O114" s="81" t="s">
        <v>2412</v>
      </c>
      <c r="P114" s="85" t="str">
        <f>"NU 206"</f>
        <v>NU 206</v>
      </c>
      <c r="Q114" s="87" t="str">
        <f t="shared" si="2"/>
        <v>30BC02JP3</v>
      </c>
      <c r="R114" s="63" t="str">
        <f t="shared" si="2"/>
        <v>6206 Z C3 S0</v>
      </c>
      <c r="S114" s="57" t="s">
        <v>2380</v>
      </c>
      <c r="T114" s="58" t="s">
        <v>2312</v>
      </c>
      <c r="U114" s="64" t="s">
        <v>2321</v>
      </c>
      <c r="V114" s="65" t="s">
        <v>2322</v>
      </c>
      <c r="W114" s="65" t="s">
        <v>2321</v>
      </c>
      <c r="X114" s="63" t="s">
        <v>2322</v>
      </c>
      <c r="Y114" s="75" t="s">
        <v>2312</v>
      </c>
      <c r="Z114" s="58" t="s">
        <v>2312</v>
      </c>
      <c r="AA114" s="328" t="s">
        <v>239</v>
      </c>
      <c r="AB114" s="328" t="s">
        <v>239</v>
      </c>
      <c r="AC114" s="328" t="s">
        <v>239</v>
      </c>
      <c r="AD114" s="328" t="s">
        <v>239</v>
      </c>
      <c r="AE114" s="328" t="s">
        <v>239</v>
      </c>
      <c r="AF114" s="334" t="s">
        <v>239</v>
      </c>
      <c r="AG114" s="330" t="s">
        <v>239</v>
      </c>
      <c r="AH114" s="328" t="s">
        <v>239</v>
      </c>
      <c r="AI114" s="328" t="s">
        <v>239</v>
      </c>
      <c r="AJ114" s="328" t="s">
        <v>239</v>
      </c>
      <c r="AK114" s="328" t="s">
        <v>239</v>
      </c>
      <c r="AL114" s="328" t="s">
        <v>239</v>
      </c>
      <c r="AM114" s="59" t="s">
        <v>239</v>
      </c>
      <c r="AN114" s="17" t="s">
        <v>2323</v>
      </c>
      <c r="AO114" s="17" t="s">
        <v>239</v>
      </c>
      <c r="AP114" s="17" t="s">
        <v>2323</v>
      </c>
      <c r="AQ114" s="17" t="s">
        <v>2312</v>
      </c>
      <c r="AR114" s="18" t="s">
        <v>2312</v>
      </c>
      <c r="AS114" s="59" t="s">
        <v>2410</v>
      </c>
      <c r="AT114" s="17" t="s">
        <v>2411</v>
      </c>
      <c r="AU114" s="17" t="s">
        <v>239</v>
      </c>
      <c r="AV114" s="17" t="s">
        <v>2323</v>
      </c>
      <c r="AW114" s="17" t="s">
        <v>2312</v>
      </c>
      <c r="AX114" s="18" t="s">
        <v>2312</v>
      </c>
      <c r="AY114" s="59" t="s">
        <v>239</v>
      </c>
      <c r="AZ114" s="17" t="s">
        <v>2323</v>
      </c>
      <c r="BA114" s="17" t="s">
        <v>2410</v>
      </c>
      <c r="BB114" s="17" t="s">
        <v>2411</v>
      </c>
      <c r="BC114" s="17" t="s">
        <v>2312</v>
      </c>
      <c r="BD114" s="18" t="s">
        <v>2312</v>
      </c>
    </row>
    <row r="115" spans="1:56" ht="14.5" customHeight="1">
      <c r="A115" s="331" t="s">
        <v>2237</v>
      </c>
      <c r="B115" s="335" t="s">
        <v>2317</v>
      </c>
      <c r="C115" s="335" t="s">
        <v>2324</v>
      </c>
      <c r="D115" s="332" t="s">
        <v>2308</v>
      </c>
      <c r="E115" s="336" t="s">
        <v>2308</v>
      </c>
      <c r="F115" s="17" t="s">
        <v>2339</v>
      </c>
      <c r="G115" s="20">
        <v>0.3</v>
      </c>
      <c r="H115" s="20">
        <v>0.3</v>
      </c>
      <c r="I115" s="103" t="s">
        <v>2415</v>
      </c>
      <c r="J115" s="103" t="s">
        <v>2416</v>
      </c>
      <c r="K115" s="103" t="s">
        <v>2415</v>
      </c>
      <c r="L115" s="103" t="s">
        <v>2416</v>
      </c>
      <c r="M115" s="104" t="s">
        <v>2312</v>
      </c>
      <c r="N115" s="18" t="s">
        <v>2312</v>
      </c>
      <c r="O115" s="81" t="s">
        <v>2417</v>
      </c>
      <c r="P115" s="85" t="str">
        <f>"NU 208"</f>
        <v>NU 208</v>
      </c>
      <c r="Q115" s="87" t="str">
        <f t="shared" si="2"/>
        <v>40BC02JP3</v>
      </c>
      <c r="R115" s="63" t="str">
        <f t="shared" si="2"/>
        <v>6208 Z C3 S0</v>
      </c>
      <c r="S115" s="57" t="s">
        <v>2380</v>
      </c>
      <c r="T115" s="58" t="s">
        <v>2312</v>
      </c>
      <c r="U115" s="64" t="s">
        <v>2327</v>
      </c>
      <c r="V115" s="65" t="s">
        <v>2328</v>
      </c>
      <c r="W115" s="65" t="s">
        <v>2327</v>
      </c>
      <c r="X115" s="63" t="s">
        <v>2328</v>
      </c>
      <c r="Y115" s="75" t="s">
        <v>2312</v>
      </c>
      <c r="Z115" s="58" t="s">
        <v>2312</v>
      </c>
      <c r="AA115" s="328" t="s">
        <v>239</v>
      </c>
      <c r="AB115" s="328" t="s">
        <v>239</v>
      </c>
      <c r="AC115" s="328" t="s">
        <v>239</v>
      </c>
      <c r="AD115" s="328" t="s">
        <v>239</v>
      </c>
      <c r="AE115" s="328" t="s">
        <v>239</v>
      </c>
      <c r="AF115" s="334" t="s">
        <v>239</v>
      </c>
      <c r="AG115" s="330" t="s">
        <v>239</v>
      </c>
      <c r="AH115" s="328" t="s">
        <v>239</v>
      </c>
      <c r="AI115" s="328" t="s">
        <v>239</v>
      </c>
      <c r="AJ115" s="328" t="s">
        <v>239</v>
      </c>
      <c r="AK115" s="328" t="s">
        <v>239</v>
      </c>
      <c r="AL115" s="328" t="s">
        <v>239</v>
      </c>
      <c r="AM115" s="59" t="s">
        <v>239</v>
      </c>
      <c r="AN115" s="17" t="s">
        <v>2329</v>
      </c>
      <c r="AO115" s="17" t="s">
        <v>239</v>
      </c>
      <c r="AP115" s="17" t="s">
        <v>2329</v>
      </c>
      <c r="AQ115" s="17" t="s">
        <v>2312</v>
      </c>
      <c r="AR115" s="18" t="s">
        <v>2312</v>
      </c>
      <c r="AS115" s="59" t="s">
        <v>2415</v>
      </c>
      <c r="AT115" s="17" t="s">
        <v>2416</v>
      </c>
      <c r="AU115" s="17" t="s">
        <v>239</v>
      </c>
      <c r="AV115" s="17" t="s">
        <v>2329</v>
      </c>
      <c r="AW115" s="17" t="s">
        <v>2312</v>
      </c>
      <c r="AX115" s="18" t="s">
        <v>2312</v>
      </c>
      <c r="AY115" s="59" t="s">
        <v>239</v>
      </c>
      <c r="AZ115" s="17" t="s">
        <v>2329</v>
      </c>
      <c r="BA115" s="17" t="s">
        <v>2415</v>
      </c>
      <c r="BB115" s="17" t="s">
        <v>2416</v>
      </c>
      <c r="BC115" s="17" t="s">
        <v>2312</v>
      </c>
      <c r="BD115" s="18" t="s">
        <v>2312</v>
      </c>
    </row>
    <row r="116" spans="1:56" ht="14.5" customHeight="1">
      <c r="A116" s="331" t="s">
        <v>2237</v>
      </c>
      <c r="B116" s="335" t="s">
        <v>2317</v>
      </c>
      <c r="C116" s="335" t="s">
        <v>2330</v>
      </c>
      <c r="D116" s="332" t="s">
        <v>2308</v>
      </c>
      <c r="E116" s="336" t="s">
        <v>2308</v>
      </c>
      <c r="F116" s="17" t="s">
        <v>2339</v>
      </c>
      <c r="G116" s="20">
        <v>0.5</v>
      </c>
      <c r="H116" s="20">
        <v>0.5</v>
      </c>
      <c r="I116" s="103" t="s">
        <v>2396</v>
      </c>
      <c r="J116" s="103" t="s">
        <v>2397</v>
      </c>
      <c r="K116" s="103" t="s">
        <v>2396</v>
      </c>
      <c r="L116" s="103" t="s">
        <v>2397</v>
      </c>
      <c r="M116" s="104" t="s">
        <v>2312</v>
      </c>
      <c r="N116" s="18" t="s">
        <v>2312</v>
      </c>
      <c r="O116" s="81" t="s">
        <v>2398</v>
      </c>
      <c r="P116" s="85" t="str">
        <f>"NU 309"</f>
        <v>NU 309</v>
      </c>
      <c r="Q116" s="87" t="str">
        <f t="shared" si="2"/>
        <v>45BC03JP3</v>
      </c>
      <c r="R116" s="63" t="str">
        <f t="shared" si="2"/>
        <v>6309 Z C3 S0</v>
      </c>
      <c r="S116" s="57" t="s">
        <v>2380</v>
      </c>
      <c r="T116" s="58" t="s">
        <v>2312</v>
      </c>
      <c r="U116" s="64" t="s">
        <v>2399</v>
      </c>
      <c r="V116" s="65" t="s">
        <v>2400</v>
      </c>
      <c r="W116" s="65" t="s">
        <v>2399</v>
      </c>
      <c r="X116" s="63" t="s">
        <v>2400</v>
      </c>
      <c r="Y116" s="75" t="s">
        <v>2312</v>
      </c>
      <c r="Z116" s="58" t="s">
        <v>2312</v>
      </c>
      <c r="AA116" s="328" t="s">
        <v>239</v>
      </c>
      <c r="AB116" s="328" t="s">
        <v>239</v>
      </c>
      <c r="AC116" s="328" t="s">
        <v>239</v>
      </c>
      <c r="AD116" s="328" t="s">
        <v>239</v>
      </c>
      <c r="AE116" s="328" t="s">
        <v>239</v>
      </c>
      <c r="AF116" s="334" t="s">
        <v>239</v>
      </c>
      <c r="AG116" s="330" t="s">
        <v>239</v>
      </c>
      <c r="AH116" s="328" t="s">
        <v>239</v>
      </c>
      <c r="AI116" s="328" t="s">
        <v>239</v>
      </c>
      <c r="AJ116" s="328" t="s">
        <v>239</v>
      </c>
      <c r="AK116" s="328" t="s">
        <v>239</v>
      </c>
      <c r="AL116" s="328" t="s">
        <v>239</v>
      </c>
      <c r="AM116" s="59" t="s">
        <v>239</v>
      </c>
      <c r="AN116" s="17" t="s">
        <v>2401</v>
      </c>
      <c r="AO116" s="17" t="s">
        <v>239</v>
      </c>
      <c r="AP116" s="17" t="s">
        <v>2401</v>
      </c>
      <c r="AQ116" s="17" t="s">
        <v>2312</v>
      </c>
      <c r="AR116" s="18" t="s">
        <v>2312</v>
      </c>
      <c r="AS116" s="59" t="s">
        <v>2396</v>
      </c>
      <c r="AT116" s="17" t="s">
        <v>2397</v>
      </c>
      <c r="AU116" s="17" t="s">
        <v>239</v>
      </c>
      <c r="AV116" s="17" t="s">
        <v>2401</v>
      </c>
      <c r="AW116" s="17" t="s">
        <v>2312</v>
      </c>
      <c r="AX116" s="18" t="s">
        <v>2312</v>
      </c>
      <c r="AY116" s="59" t="s">
        <v>239</v>
      </c>
      <c r="AZ116" s="17" t="s">
        <v>2401</v>
      </c>
      <c r="BA116" s="17" t="s">
        <v>2396</v>
      </c>
      <c r="BB116" s="17" t="s">
        <v>2397</v>
      </c>
      <c r="BC116" s="17" t="s">
        <v>2312</v>
      </c>
      <c r="BD116" s="18" t="s">
        <v>2312</v>
      </c>
    </row>
    <row r="117" spans="1:56" ht="14.5" customHeight="1">
      <c r="A117" s="331" t="s">
        <v>2237</v>
      </c>
      <c r="B117" s="335" t="s">
        <v>2317</v>
      </c>
      <c r="C117" s="335" t="s">
        <v>2338</v>
      </c>
      <c r="D117" s="332" t="s">
        <v>2308</v>
      </c>
      <c r="E117" s="336" t="s">
        <v>2308</v>
      </c>
      <c r="F117" s="17" t="s">
        <v>2339</v>
      </c>
      <c r="G117" s="20">
        <v>2.6</v>
      </c>
      <c r="H117" s="20">
        <v>2.6</v>
      </c>
      <c r="I117" s="103" t="s">
        <v>2340</v>
      </c>
      <c r="J117" s="103" t="s">
        <v>2341</v>
      </c>
      <c r="K117" s="103" t="s">
        <v>2340</v>
      </c>
      <c r="L117" s="103" t="s">
        <v>2341</v>
      </c>
      <c r="M117" s="104" t="s">
        <v>2312</v>
      </c>
      <c r="N117" s="18" t="s">
        <v>2312</v>
      </c>
      <c r="O117" s="81" t="s">
        <v>2425</v>
      </c>
      <c r="P117" s="85" t="str">
        <f>"NU 310"</f>
        <v>NU 310</v>
      </c>
      <c r="Q117" s="87" t="str">
        <f t="shared" si="2"/>
        <v>50BC03JP3</v>
      </c>
      <c r="R117" s="63" t="str">
        <f t="shared" si="2"/>
        <v>6310 Z C3 S0</v>
      </c>
      <c r="S117" s="57" t="s">
        <v>2380</v>
      </c>
      <c r="T117" s="58" t="s">
        <v>2312</v>
      </c>
      <c r="U117" s="64" t="s">
        <v>2344</v>
      </c>
      <c r="V117" s="65" t="s">
        <v>2345</v>
      </c>
      <c r="W117" s="65" t="s">
        <v>2344</v>
      </c>
      <c r="X117" s="63" t="s">
        <v>2345</v>
      </c>
      <c r="Y117" s="75" t="s">
        <v>2312</v>
      </c>
      <c r="Z117" s="58" t="s">
        <v>2312</v>
      </c>
      <c r="AA117" s="328" t="s">
        <v>239</v>
      </c>
      <c r="AB117" s="328" t="s">
        <v>239</v>
      </c>
      <c r="AC117" s="328" t="s">
        <v>239</v>
      </c>
      <c r="AD117" s="328" t="s">
        <v>239</v>
      </c>
      <c r="AE117" s="328" t="s">
        <v>239</v>
      </c>
      <c r="AF117" s="334" t="s">
        <v>239</v>
      </c>
      <c r="AG117" s="330" t="s">
        <v>239</v>
      </c>
      <c r="AH117" s="328" t="s">
        <v>239</v>
      </c>
      <c r="AI117" s="328" t="s">
        <v>239</v>
      </c>
      <c r="AJ117" s="328" t="s">
        <v>239</v>
      </c>
      <c r="AK117" s="328" t="s">
        <v>239</v>
      </c>
      <c r="AL117" s="328" t="s">
        <v>239</v>
      </c>
      <c r="AM117" s="59" t="s">
        <v>239</v>
      </c>
      <c r="AN117" s="17" t="s">
        <v>2348</v>
      </c>
      <c r="AO117" s="17" t="s">
        <v>239</v>
      </c>
      <c r="AP117" s="17" t="s">
        <v>2348</v>
      </c>
      <c r="AQ117" s="17" t="s">
        <v>2312</v>
      </c>
      <c r="AR117" s="18" t="s">
        <v>2312</v>
      </c>
      <c r="AS117" s="59" t="s">
        <v>2340</v>
      </c>
      <c r="AT117" s="17" t="s">
        <v>2341</v>
      </c>
      <c r="AU117" s="17" t="s">
        <v>239</v>
      </c>
      <c r="AV117" s="17" t="s">
        <v>2348</v>
      </c>
      <c r="AW117" s="17" t="s">
        <v>2312</v>
      </c>
      <c r="AX117" s="18" t="s">
        <v>2312</v>
      </c>
      <c r="AY117" s="59" t="s">
        <v>239</v>
      </c>
      <c r="AZ117" s="17" t="s">
        <v>2348</v>
      </c>
      <c r="BA117" s="17" t="s">
        <v>2340</v>
      </c>
      <c r="BB117" s="17" t="s">
        <v>2341</v>
      </c>
      <c r="BC117" s="17" t="s">
        <v>2312</v>
      </c>
      <c r="BD117" s="18" t="s">
        <v>2312</v>
      </c>
    </row>
    <row r="118" spans="1:56" ht="14.5" customHeight="1">
      <c r="A118" s="331" t="s">
        <v>2237</v>
      </c>
      <c r="B118" s="335" t="s">
        <v>2317</v>
      </c>
      <c r="C118" s="335" t="s">
        <v>2350</v>
      </c>
      <c r="D118" s="332" t="s">
        <v>2308</v>
      </c>
      <c r="E118" s="336" t="s">
        <v>2308</v>
      </c>
      <c r="F118" s="17" t="s">
        <v>2339</v>
      </c>
      <c r="G118" s="20">
        <v>2.6</v>
      </c>
      <c r="H118" s="20">
        <v>2.6</v>
      </c>
      <c r="I118" s="103" t="s">
        <v>2340</v>
      </c>
      <c r="J118" s="103" t="s">
        <v>2341</v>
      </c>
      <c r="K118" s="103" t="s">
        <v>2340</v>
      </c>
      <c r="L118" s="103" t="s">
        <v>2341</v>
      </c>
      <c r="M118" s="104" t="s">
        <v>2312</v>
      </c>
      <c r="N118" s="18" t="s">
        <v>2312</v>
      </c>
      <c r="O118" s="82" t="s">
        <v>239</v>
      </c>
      <c r="P118" s="17" t="s">
        <v>239</v>
      </c>
      <c r="Q118" s="77" t="s">
        <v>239</v>
      </c>
      <c r="R118" s="77" t="s">
        <v>239</v>
      </c>
      <c r="S118" s="17" t="s">
        <v>239</v>
      </c>
      <c r="T118" s="18" t="s">
        <v>239</v>
      </c>
      <c r="U118" s="64" t="s">
        <v>2344</v>
      </c>
      <c r="V118" s="65" t="s">
        <v>2345</v>
      </c>
      <c r="W118" s="65" t="s">
        <v>2344</v>
      </c>
      <c r="X118" s="63" t="s">
        <v>2345</v>
      </c>
      <c r="Y118" s="75" t="s">
        <v>2312</v>
      </c>
      <c r="Z118" s="58" t="s">
        <v>2312</v>
      </c>
      <c r="AA118" s="328" t="s">
        <v>239</v>
      </c>
      <c r="AB118" s="328" t="s">
        <v>239</v>
      </c>
      <c r="AC118" s="328" t="s">
        <v>239</v>
      </c>
      <c r="AD118" s="328" t="s">
        <v>239</v>
      </c>
      <c r="AE118" s="328" t="s">
        <v>239</v>
      </c>
      <c r="AF118" s="334" t="s">
        <v>239</v>
      </c>
      <c r="AG118" s="330" t="s">
        <v>239</v>
      </c>
      <c r="AH118" s="328" t="s">
        <v>239</v>
      </c>
      <c r="AI118" s="328" t="s">
        <v>239</v>
      </c>
      <c r="AJ118" s="328" t="s">
        <v>239</v>
      </c>
      <c r="AK118" s="328" t="s">
        <v>239</v>
      </c>
      <c r="AL118" s="328" t="s">
        <v>239</v>
      </c>
      <c r="AM118" s="59" t="s">
        <v>239</v>
      </c>
      <c r="AN118" s="17" t="s">
        <v>2348</v>
      </c>
      <c r="AO118" s="17" t="s">
        <v>239</v>
      </c>
      <c r="AP118" s="17" t="s">
        <v>2348</v>
      </c>
      <c r="AQ118" s="17" t="s">
        <v>2312</v>
      </c>
      <c r="AR118" s="18" t="s">
        <v>2312</v>
      </c>
      <c r="AS118" s="59" t="s">
        <v>2340</v>
      </c>
      <c r="AT118" s="17" t="s">
        <v>2341</v>
      </c>
      <c r="AU118" s="17" t="s">
        <v>239</v>
      </c>
      <c r="AV118" s="17" t="s">
        <v>2348</v>
      </c>
      <c r="AW118" s="17" t="s">
        <v>2312</v>
      </c>
      <c r="AX118" s="18" t="s">
        <v>2312</v>
      </c>
      <c r="AY118" s="59" t="s">
        <v>239</v>
      </c>
      <c r="AZ118" s="17" t="s">
        <v>2348</v>
      </c>
      <c r="BA118" s="17" t="s">
        <v>2340</v>
      </c>
      <c r="BB118" s="17" t="s">
        <v>2341</v>
      </c>
      <c r="BC118" s="17" t="s">
        <v>2312</v>
      </c>
      <c r="BD118" s="18" t="s">
        <v>2312</v>
      </c>
    </row>
    <row r="119" spans="1:56" ht="14.5" customHeight="1">
      <c r="A119" s="331" t="s">
        <v>2237</v>
      </c>
      <c r="B119" s="335" t="s">
        <v>2317</v>
      </c>
      <c r="C119" s="335" t="s">
        <v>2351</v>
      </c>
      <c r="D119" s="332" t="s">
        <v>2308</v>
      </c>
      <c r="E119" s="336" t="s">
        <v>2308</v>
      </c>
      <c r="F119" s="17" t="s">
        <v>2339</v>
      </c>
      <c r="G119" s="20">
        <v>5.5</v>
      </c>
      <c r="H119" s="20">
        <v>5.5</v>
      </c>
      <c r="I119" s="103" t="s">
        <v>2352</v>
      </c>
      <c r="J119" s="103" t="s">
        <v>2353</v>
      </c>
      <c r="K119" s="103" t="s">
        <v>2352</v>
      </c>
      <c r="L119" s="103" t="s">
        <v>2353</v>
      </c>
      <c r="M119" s="104" t="s">
        <v>2312</v>
      </c>
      <c r="N119" s="18" t="s">
        <v>2312</v>
      </c>
      <c r="O119" s="81" t="s">
        <v>2428</v>
      </c>
      <c r="P119" s="85" t="str">
        <f>"NU 312"</f>
        <v>NU 312</v>
      </c>
      <c r="Q119" s="87" t="str">
        <f>K119</f>
        <v>60BC03JP3</v>
      </c>
      <c r="R119" s="63" t="str">
        <f>L119</f>
        <v>6312 Z C3 S0</v>
      </c>
      <c r="S119" s="57" t="s">
        <v>2380</v>
      </c>
      <c r="T119" s="58" t="s">
        <v>2312</v>
      </c>
      <c r="U119" s="64" t="s">
        <v>2354</v>
      </c>
      <c r="V119" s="65" t="s">
        <v>2429</v>
      </c>
      <c r="W119" s="65" t="s">
        <v>2354</v>
      </c>
      <c r="X119" s="63" t="s">
        <v>2429</v>
      </c>
      <c r="Y119" s="75" t="s">
        <v>2312</v>
      </c>
      <c r="Z119" s="58" t="s">
        <v>2312</v>
      </c>
      <c r="AA119" s="328" t="s">
        <v>239</v>
      </c>
      <c r="AB119" s="328" t="s">
        <v>239</v>
      </c>
      <c r="AC119" s="328" t="s">
        <v>239</v>
      </c>
      <c r="AD119" s="328" t="s">
        <v>239</v>
      </c>
      <c r="AE119" s="328" t="s">
        <v>239</v>
      </c>
      <c r="AF119" s="334" t="s">
        <v>239</v>
      </c>
      <c r="AG119" s="330" t="s">
        <v>239</v>
      </c>
      <c r="AH119" s="328" t="s">
        <v>239</v>
      </c>
      <c r="AI119" s="328" t="s">
        <v>239</v>
      </c>
      <c r="AJ119" s="328" t="s">
        <v>239</v>
      </c>
      <c r="AK119" s="328" t="s">
        <v>239</v>
      </c>
      <c r="AL119" s="328" t="s">
        <v>239</v>
      </c>
      <c r="AM119" s="59" t="s">
        <v>239</v>
      </c>
      <c r="AN119" s="17" t="s">
        <v>2356</v>
      </c>
      <c r="AO119" s="17" t="s">
        <v>239</v>
      </c>
      <c r="AP119" s="17" t="s">
        <v>2356</v>
      </c>
      <c r="AQ119" s="17" t="s">
        <v>2312</v>
      </c>
      <c r="AR119" s="18" t="s">
        <v>2312</v>
      </c>
      <c r="AS119" s="59" t="s">
        <v>2352</v>
      </c>
      <c r="AT119" s="17" t="s">
        <v>2353</v>
      </c>
      <c r="AU119" s="17" t="s">
        <v>239</v>
      </c>
      <c r="AV119" s="17" t="s">
        <v>2356</v>
      </c>
      <c r="AW119" s="17" t="s">
        <v>2312</v>
      </c>
      <c r="AX119" s="18" t="s">
        <v>2312</v>
      </c>
      <c r="AY119" s="59" t="s">
        <v>239</v>
      </c>
      <c r="AZ119" s="17" t="s">
        <v>2356</v>
      </c>
      <c r="BA119" s="17" t="s">
        <v>2352</v>
      </c>
      <c r="BB119" s="17" t="s">
        <v>2353</v>
      </c>
      <c r="BC119" s="17" t="s">
        <v>2312</v>
      </c>
      <c r="BD119" s="18" t="s">
        <v>2312</v>
      </c>
    </row>
    <row r="120" spans="1:56" ht="14.5" customHeight="1">
      <c r="A120" s="331" t="s">
        <v>2237</v>
      </c>
      <c r="B120" s="335" t="s">
        <v>2317</v>
      </c>
      <c r="C120" s="335" t="s">
        <v>2357</v>
      </c>
      <c r="D120" s="332" t="s">
        <v>2308</v>
      </c>
      <c r="E120" s="336" t="s">
        <v>2308</v>
      </c>
      <c r="F120" s="17" t="s">
        <v>2339</v>
      </c>
      <c r="G120" s="20">
        <v>5.5</v>
      </c>
      <c r="H120" s="20">
        <v>5.5</v>
      </c>
      <c r="I120" s="103" t="s">
        <v>2352</v>
      </c>
      <c r="J120" s="103" t="s">
        <v>2353</v>
      </c>
      <c r="K120" s="103" t="s">
        <v>2352</v>
      </c>
      <c r="L120" s="103" t="s">
        <v>2353</v>
      </c>
      <c r="M120" s="104" t="s">
        <v>2312</v>
      </c>
      <c r="N120" s="18" t="s">
        <v>2312</v>
      </c>
      <c r="O120" s="82" t="s">
        <v>239</v>
      </c>
      <c r="P120" s="17" t="s">
        <v>239</v>
      </c>
      <c r="Q120" s="77" t="s">
        <v>239</v>
      </c>
      <c r="R120" s="77" t="s">
        <v>239</v>
      </c>
      <c r="S120" s="17" t="s">
        <v>239</v>
      </c>
      <c r="T120" s="18" t="s">
        <v>239</v>
      </c>
      <c r="U120" s="64" t="s">
        <v>2354</v>
      </c>
      <c r="V120" s="65" t="s">
        <v>2429</v>
      </c>
      <c r="W120" s="65" t="s">
        <v>2354</v>
      </c>
      <c r="X120" s="63" t="s">
        <v>2429</v>
      </c>
      <c r="Y120" s="75" t="s">
        <v>2312</v>
      </c>
      <c r="Z120" s="58" t="s">
        <v>2312</v>
      </c>
      <c r="AA120" s="328" t="s">
        <v>239</v>
      </c>
      <c r="AB120" s="328" t="s">
        <v>239</v>
      </c>
      <c r="AC120" s="328" t="s">
        <v>239</v>
      </c>
      <c r="AD120" s="328" t="s">
        <v>239</v>
      </c>
      <c r="AE120" s="328" t="s">
        <v>239</v>
      </c>
      <c r="AF120" s="334" t="s">
        <v>239</v>
      </c>
      <c r="AG120" s="330" t="s">
        <v>239</v>
      </c>
      <c r="AH120" s="328" t="s">
        <v>239</v>
      </c>
      <c r="AI120" s="328" t="s">
        <v>239</v>
      </c>
      <c r="AJ120" s="328" t="s">
        <v>239</v>
      </c>
      <c r="AK120" s="328" t="s">
        <v>239</v>
      </c>
      <c r="AL120" s="328" t="s">
        <v>239</v>
      </c>
      <c r="AM120" s="59" t="s">
        <v>239</v>
      </c>
      <c r="AN120" s="17" t="s">
        <v>2356</v>
      </c>
      <c r="AO120" s="17" t="s">
        <v>239</v>
      </c>
      <c r="AP120" s="17" t="s">
        <v>2356</v>
      </c>
      <c r="AQ120" s="17" t="s">
        <v>2312</v>
      </c>
      <c r="AR120" s="18" t="s">
        <v>2312</v>
      </c>
      <c r="AS120" s="59" t="s">
        <v>2352</v>
      </c>
      <c r="AT120" s="17" t="s">
        <v>2353</v>
      </c>
      <c r="AU120" s="17" t="s">
        <v>239</v>
      </c>
      <c r="AV120" s="17" t="s">
        <v>2356</v>
      </c>
      <c r="AW120" s="17" t="s">
        <v>2312</v>
      </c>
      <c r="AX120" s="18" t="s">
        <v>2312</v>
      </c>
      <c r="AY120" s="59" t="s">
        <v>239</v>
      </c>
      <c r="AZ120" s="17" t="s">
        <v>2356</v>
      </c>
      <c r="BA120" s="17" t="s">
        <v>2352</v>
      </c>
      <c r="BB120" s="17" t="s">
        <v>2353</v>
      </c>
      <c r="BC120" s="17" t="s">
        <v>2312</v>
      </c>
      <c r="BD120" s="18" t="s">
        <v>2312</v>
      </c>
    </row>
    <row r="121" spans="1:56" ht="14.5" customHeight="1">
      <c r="A121" s="331" t="s">
        <v>2237</v>
      </c>
      <c r="B121" s="335" t="s">
        <v>2317</v>
      </c>
      <c r="C121" s="335" t="s">
        <v>2358</v>
      </c>
      <c r="D121" s="332" t="s">
        <v>2308</v>
      </c>
      <c r="E121" s="336" t="s">
        <v>2308</v>
      </c>
      <c r="F121" s="17" t="s">
        <v>2339</v>
      </c>
      <c r="G121" s="20">
        <v>7.5</v>
      </c>
      <c r="H121" s="20">
        <v>7.5</v>
      </c>
      <c r="I121" s="103" t="s">
        <v>2359</v>
      </c>
      <c r="J121" s="103" t="s">
        <v>2360</v>
      </c>
      <c r="K121" s="103" t="s">
        <v>2359</v>
      </c>
      <c r="L121" s="103" t="s">
        <v>2360</v>
      </c>
      <c r="M121" s="104" t="s">
        <v>2312</v>
      </c>
      <c r="N121" s="18" t="s">
        <v>2312</v>
      </c>
      <c r="O121" s="81" t="s">
        <v>2432</v>
      </c>
      <c r="P121" s="85" t="str">
        <f>"NU 314"</f>
        <v>NU 314</v>
      </c>
      <c r="Q121" s="87" t="str">
        <f>K121</f>
        <v>70BC03JP3</v>
      </c>
      <c r="R121" s="63" t="str">
        <f>L121</f>
        <v>6314 Z C3 S0</v>
      </c>
      <c r="S121" s="57" t="s">
        <v>2380</v>
      </c>
      <c r="T121" s="58" t="s">
        <v>2312</v>
      </c>
      <c r="U121" s="64" t="s">
        <v>2363</v>
      </c>
      <c r="V121" s="65" t="s">
        <v>2433</v>
      </c>
      <c r="W121" s="65" t="s">
        <v>2363</v>
      </c>
      <c r="X121" s="63" t="s">
        <v>2433</v>
      </c>
      <c r="Y121" s="75" t="s">
        <v>2312</v>
      </c>
      <c r="Z121" s="58" t="s">
        <v>2312</v>
      </c>
      <c r="AA121" s="328" t="s">
        <v>239</v>
      </c>
      <c r="AB121" s="328" t="s">
        <v>239</v>
      </c>
      <c r="AC121" s="328" t="s">
        <v>239</v>
      </c>
      <c r="AD121" s="328" t="s">
        <v>239</v>
      </c>
      <c r="AE121" s="328" t="s">
        <v>239</v>
      </c>
      <c r="AF121" s="334" t="s">
        <v>239</v>
      </c>
      <c r="AG121" s="330" t="s">
        <v>239</v>
      </c>
      <c r="AH121" s="328" t="s">
        <v>239</v>
      </c>
      <c r="AI121" s="328" t="s">
        <v>239</v>
      </c>
      <c r="AJ121" s="328" t="s">
        <v>239</v>
      </c>
      <c r="AK121" s="328" t="s">
        <v>239</v>
      </c>
      <c r="AL121" s="328" t="s">
        <v>239</v>
      </c>
      <c r="AM121" s="59" t="s">
        <v>239</v>
      </c>
      <c r="AN121" s="17" t="s">
        <v>2367</v>
      </c>
      <c r="AO121" s="17" t="s">
        <v>239</v>
      </c>
      <c r="AP121" s="17" t="s">
        <v>2367</v>
      </c>
      <c r="AQ121" s="17" t="s">
        <v>2312</v>
      </c>
      <c r="AR121" s="18" t="s">
        <v>2312</v>
      </c>
      <c r="AS121" s="59" t="s">
        <v>2359</v>
      </c>
      <c r="AT121" s="17" t="s">
        <v>2360</v>
      </c>
      <c r="AU121" s="17" t="s">
        <v>239</v>
      </c>
      <c r="AV121" s="17" t="s">
        <v>2367</v>
      </c>
      <c r="AW121" s="17" t="s">
        <v>2312</v>
      </c>
      <c r="AX121" s="18" t="s">
        <v>2312</v>
      </c>
      <c r="AY121" s="59" t="s">
        <v>239</v>
      </c>
      <c r="AZ121" s="17" t="s">
        <v>2367</v>
      </c>
      <c r="BA121" s="17" t="s">
        <v>2359</v>
      </c>
      <c r="BB121" s="17" t="s">
        <v>2360</v>
      </c>
      <c r="BC121" s="17" t="s">
        <v>2312</v>
      </c>
      <c r="BD121" s="18" t="s">
        <v>2312</v>
      </c>
    </row>
    <row r="122" spans="1:56" ht="14.5" customHeight="1">
      <c r="A122" s="331" t="s">
        <v>2237</v>
      </c>
      <c r="B122" s="335" t="s">
        <v>2317</v>
      </c>
      <c r="C122" s="335" t="s">
        <v>2369</v>
      </c>
      <c r="D122" s="332" t="s">
        <v>2308</v>
      </c>
      <c r="E122" s="336" t="s">
        <v>2308</v>
      </c>
      <c r="F122" s="17" t="s">
        <v>2339</v>
      </c>
      <c r="G122" s="20">
        <v>7.5</v>
      </c>
      <c r="H122" s="20">
        <v>7.5</v>
      </c>
      <c r="I122" s="103" t="s">
        <v>2359</v>
      </c>
      <c r="J122" s="103" t="s">
        <v>2360</v>
      </c>
      <c r="K122" s="103" t="s">
        <v>2359</v>
      </c>
      <c r="L122" s="103" t="s">
        <v>2360</v>
      </c>
      <c r="M122" s="104" t="s">
        <v>2312</v>
      </c>
      <c r="N122" s="18" t="s">
        <v>2312</v>
      </c>
      <c r="O122" s="82" t="s">
        <v>239</v>
      </c>
      <c r="P122" s="17" t="s">
        <v>239</v>
      </c>
      <c r="Q122" s="77" t="s">
        <v>239</v>
      </c>
      <c r="R122" s="77" t="s">
        <v>239</v>
      </c>
      <c r="S122" s="17" t="s">
        <v>239</v>
      </c>
      <c r="T122" s="18" t="s">
        <v>239</v>
      </c>
      <c r="U122" s="64" t="s">
        <v>2363</v>
      </c>
      <c r="V122" s="65" t="s">
        <v>2433</v>
      </c>
      <c r="W122" s="65" t="s">
        <v>2363</v>
      </c>
      <c r="X122" s="63" t="s">
        <v>2433</v>
      </c>
      <c r="Y122" s="75" t="s">
        <v>2312</v>
      </c>
      <c r="Z122" s="58" t="s">
        <v>2312</v>
      </c>
      <c r="AA122" s="328" t="s">
        <v>239</v>
      </c>
      <c r="AB122" s="328" t="s">
        <v>239</v>
      </c>
      <c r="AC122" s="328" t="s">
        <v>239</v>
      </c>
      <c r="AD122" s="328" t="s">
        <v>239</v>
      </c>
      <c r="AE122" s="328" t="s">
        <v>239</v>
      </c>
      <c r="AF122" s="334" t="s">
        <v>239</v>
      </c>
      <c r="AG122" s="330" t="s">
        <v>239</v>
      </c>
      <c r="AH122" s="328" t="s">
        <v>239</v>
      </c>
      <c r="AI122" s="328" t="s">
        <v>239</v>
      </c>
      <c r="AJ122" s="328" t="s">
        <v>239</v>
      </c>
      <c r="AK122" s="328" t="s">
        <v>239</v>
      </c>
      <c r="AL122" s="328" t="s">
        <v>239</v>
      </c>
      <c r="AM122" s="59" t="s">
        <v>239</v>
      </c>
      <c r="AN122" s="17" t="s">
        <v>2367</v>
      </c>
      <c r="AO122" s="17" t="s">
        <v>239</v>
      </c>
      <c r="AP122" s="17" t="s">
        <v>2367</v>
      </c>
      <c r="AQ122" s="17" t="s">
        <v>2312</v>
      </c>
      <c r="AR122" s="18" t="s">
        <v>2312</v>
      </c>
      <c r="AS122" s="59" t="s">
        <v>2359</v>
      </c>
      <c r="AT122" s="17" t="s">
        <v>2360</v>
      </c>
      <c r="AU122" s="17" t="s">
        <v>239</v>
      </c>
      <c r="AV122" s="17" t="s">
        <v>2367</v>
      </c>
      <c r="AW122" s="17" t="s">
        <v>2312</v>
      </c>
      <c r="AX122" s="18" t="s">
        <v>2312</v>
      </c>
      <c r="AY122" s="59" t="s">
        <v>239</v>
      </c>
      <c r="AZ122" s="17" t="s">
        <v>2367</v>
      </c>
      <c r="BA122" s="17" t="s">
        <v>2359</v>
      </c>
      <c r="BB122" s="17" t="s">
        <v>2360</v>
      </c>
      <c r="BC122" s="17" t="s">
        <v>2312</v>
      </c>
      <c r="BD122" s="18" t="s">
        <v>2312</v>
      </c>
    </row>
    <row r="123" spans="1:56" ht="14.5" customHeight="1">
      <c r="A123" s="331" t="s">
        <v>2237</v>
      </c>
      <c r="B123" s="335" t="s">
        <v>2317</v>
      </c>
      <c r="C123" s="335" t="s">
        <v>2370</v>
      </c>
      <c r="D123" s="332" t="s">
        <v>2308</v>
      </c>
      <c r="E123" s="336" t="s">
        <v>2308</v>
      </c>
      <c r="F123" s="17" t="s">
        <v>2339</v>
      </c>
      <c r="G123" s="20">
        <v>7.5</v>
      </c>
      <c r="H123" s="20">
        <v>7.5</v>
      </c>
      <c r="I123" s="103" t="s">
        <v>2371</v>
      </c>
      <c r="J123" s="103" t="s">
        <v>2372</v>
      </c>
      <c r="K123" s="103" t="s">
        <v>2371</v>
      </c>
      <c r="L123" s="103" t="s">
        <v>2372</v>
      </c>
      <c r="M123" s="104" t="s">
        <v>2312</v>
      </c>
      <c r="N123" s="18" t="s">
        <v>2312</v>
      </c>
      <c r="O123" s="83" t="s">
        <v>2436</v>
      </c>
      <c r="P123" s="85" t="str">
        <f>"NU 316"</f>
        <v>NU 316</v>
      </c>
      <c r="Q123" s="87" t="str">
        <f>K123</f>
        <v>80BC03JP3</v>
      </c>
      <c r="R123" s="63" t="str">
        <f>L123</f>
        <v>6316 Z C3 S0</v>
      </c>
      <c r="S123" s="57" t="s">
        <v>2380</v>
      </c>
      <c r="T123" s="58" t="s">
        <v>2312</v>
      </c>
      <c r="U123" s="66" t="s">
        <v>2373</v>
      </c>
      <c r="V123" s="65" t="s">
        <v>2437</v>
      </c>
      <c r="W123" s="67" t="s">
        <v>2373</v>
      </c>
      <c r="X123" s="68" t="s">
        <v>2437</v>
      </c>
      <c r="Y123" s="75" t="s">
        <v>2312</v>
      </c>
      <c r="Z123" s="58" t="s">
        <v>2312</v>
      </c>
      <c r="AA123" s="328" t="s">
        <v>239</v>
      </c>
      <c r="AB123" s="328" t="s">
        <v>239</v>
      </c>
      <c r="AC123" s="328" t="s">
        <v>239</v>
      </c>
      <c r="AD123" s="328" t="s">
        <v>239</v>
      </c>
      <c r="AE123" s="328" t="s">
        <v>239</v>
      </c>
      <c r="AF123" s="334" t="s">
        <v>239</v>
      </c>
      <c r="AG123" s="330" t="s">
        <v>239</v>
      </c>
      <c r="AH123" s="328" t="s">
        <v>239</v>
      </c>
      <c r="AI123" s="328" t="s">
        <v>239</v>
      </c>
      <c r="AJ123" s="328" t="s">
        <v>239</v>
      </c>
      <c r="AK123" s="328" t="s">
        <v>239</v>
      </c>
      <c r="AL123" s="328" t="s">
        <v>239</v>
      </c>
      <c r="AM123" s="59" t="s">
        <v>239</v>
      </c>
      <c r="AN123" s="17" t="s">
        <v>2375</v>
      </c>
      <c r="AO123" s="17" t="s">
        <v>239</v>
      </c>
      <c r="AP123" s="17" t="s">
        <v>2375</v>
      </c>
      <c r="AQ123" s="17" t="s">
        <v>2312</v>
      </c>
      <c r="AR123" s="18" t="s">
        <v>2312</v>
      </c>
      <c r="AS123" s="59" t="s">
        <v>2371</v>
      </c>
      <c r="AT123" s="17" t="s">
        <v>2372</v>
      </c>
      <c r="AU123" s="17" t="s">
        <v>239</v>
      </c>
      <c r="AV123" s="17" t="s">
        <v>2375</v>
      </c>
      <c r="AW123" s="17" t="s">
        <v>2312</v>
      </c>
      <c r="AX123" s="18" t="s">
        <v>2312</v>
      </c>
      <c r="AY123" s="59" t="s">
        <v>239</v>
      </c>
      <c r="AZ123" s="17" t="s">
        <v>2375</v>
      </c>
      <c r="BA123" s="17" t="s">
        <v>2371</v>
      </c>
      <c r="BB123" s="17" t="s">
        <v>2372</v>
      </c>
      <c r="BC123" s="17" t="s">
        <v>2312</v>
      </c>
      <c r="BD123" s="18" t="s">
        <v>2312</v>
      </c>
    </row>
    <row r="124" spans="1:56" ht="14.5" customHeight="1">
      <c r="A124" s="331" t="s">
        <v>2237</v>
      </c>
      <c r="B124" s="335" t="s">
        <v>2317</v>
      </c>
      <c r="C124" s="335" t="s">
        <v>2376</v>
      </c>
      <c r="D124" s="332" t="s">
        <v>2308</v>
      </c>
      <c r="E124" s="336" t="s">
        <v>2308</v>
      </c>
      <c r="F124" s="17" t="s">
        <v>2339</v>
      </c>
      <c r="G124" s="20">
        <v>7.5</v>
      </c>
      <c r="H124" s="20">
        <v>7.5</v>
      </c>
      <c r="I124" s="103" t="s">
        <v>2371</v>
      </c>
      <c r="J124" s="103" t="s">
        <v>2372</v>
      </c>
      <c r="K124" s="103" t="s">
        <v>2371</v>
      </c>
      <c r="L124" s="103" t="s">
        <v>2372</v>
      </c>
      <c r="M124" s="104" t="s">
        <v>2312</v>
      </c>
      <c r="N124" s="18" t="s">
        <v>2312</v>
      </c>
      <c r="O124" s="82" t="s">
        <v>239</v>
      </c>
      <c r="P124" s="17" t="s">
        <v>239</v>
      </c>
      <c r="Q124" s="17" t="s">
        <v>239</v>
      </c>
      <c r="R124" s="77" t="s">
        <v>239</v>
      </c>
      <c r="S124" s="17" t="s">
        <v>239</v>
      </c>
      <c r="T124" s="18" t="s">
        <v>239</v>
      </c>
      <c r="U124" s="66" t="s">
        <v>2373</v>
      </c>
      <c r="V124" s="65" t="s">
        <v>2437</v>
      </c>
      <c r="W124" s="67" t="s">
        <v>2373</v>
      </c>
      <c r="X124" s="68" t="s">
        <v>2437</v>
      </c>
      <c r="Y124" s="75" t="s">
        <v>2312</v>
      </c>
      <c r="Z124" s="58" t="s">
        <v>2312</v>
      </c>
      <c r="AA124" s="328" t="s">
        <v>239</v>
      </c>
      <c r="AB124" s="328" t="s">
        <v>239</v>
      </c>
      <c r="AC124" s="328" t="s">
        <v>239</v>
      </c>
      <c r="AD124" s="328" t="s">
        <v>239</v>
      </c>
      <c r="AE124" s="328" t="s">
        <v>239</v>
      </c>
      <c r="AF124" s="334" t="s">
        <v>239</v>
      </c>
      <c r="AG124" s="330" t="s">
        <v>239</v>
      </c>
      <c r="AH124" s="328" t="s">
        <v>239</v>
      </c>
      <c r="AI124" s="328" t="s">
        <v>239</v>
      </c>
      <c r="AJ124" s="328" t="s">
        <v>239</v>
      </c>
      <c r="AK124" s="328" t="s">
        <v>239</v>
      </c>
      <c r="AL124" s="328" t="s">
        <v>239</v>
      </c>
      <c r="AM124" s="59" t="s">
        <v>239</v>
      </c>
      <c r="AN124" s="17" t="s">
        <v>2375</v>
      </c>
      <c r="AO124" s="17" t="s">
        <v>239</v>
      </c>
      <c r="AP124" s="17" t="s">
        <v>2375</v>
      </c>
      <c r="AQ124" s="17" t="s">
        <v>2312</v>
      </c>
      <c r="AR124" s="18" t="s">
        <v>2312</v>
      </c>
      <c r="AS124" s="59" t="s">
        <v>2371</v>
      </c>
      <c r="AT124" s="17" t="s">
        <v>2372</v>
      </c>
      <c r="AU124" s="17" t="s">
        <v>239</v>
      </c>
      <c r="AV124" s="17" t="s">
        <v>2375</v>
      </c>
      <c r="AW124" s="17" t="s">
        <v>2312</v>
      </c>
      <c r="AX124" s="18" t="s">
        <v>2312</v>
      </c>
      <c r="AY124" s="59" t="s">
        <v>239</v>
      </c>
      <c r="AZ124" s="17" t="s">
        <v>2375</v>
      </c>
      <c r="BA124" s="17" t="s">
        <v>2371</v>
      </c>
      <c r="BB124" s="17" t="s">
        <v>2372</v>
      </c>
      <c r="BC124" s="17" t="s">
        <v>2312</v>
      </c>
      <c r="BD124" s="18" t="s">
        <v>2312</v>
      </c>
    </row>
    <row r="125" spans="1:56" ht="14.5" customHeight="1">
      <c r="A125" s="331" t="s">
        <v>2237</v>
      </c>
      <c r="B125" s="335" t="s">
        <v>2317</v>
      </c>
      <c r="C125" s="335" t="s">
        <v>2377</v>
      </c>
      <c r="D125" s="332" t="s">
        <v>2308</v>
      </c>
      <c r="E125" s="336">
        <v>1</v>
      </c>
      <c r="F125" s="17" t="s">
        <v>2339</v>
      </c>
      <c r="G125" s="17">
        <v>14.5</v>
      </c>
      <c r="H125" s="17">
        <v>7.5</v>
      </c>
      <c r="I125" s="104" t="s">
        <v>2378</v>
      </c>
      <c r="J125" s="104" t="s">
        <v>2379</v>
      </c>
      <c r="K125" s="104" t="s">
        <v>2371</v>
      </c>
      <c r="L125" s="104" t="s">
        <v>2372</v>
      </c>
      <c r="M125" s="104" t="s">
        <v>2380</v>
      </c>
      <c r="N125" s="18" t="s">
        <v>2312</v>
      </c>
      <c r="O125" s="59" t="s">
        <v>239</v>
      </c>
      <c r="P125" s="17" t="s">
        <v>239</v>
      </c>
      <c r="Q125" s="17" t="s">
        <v>239</v>
      </c>
      <c r="R125" s="17" t="s">
        <v>239</v>
      </c>
      <c r="S125" s="17" t="s">
        <v>239</v>
      </c>
      <c r="T125" s="18" t="s">
        <v>239</v>
      </c>
      <c r="U125" s="59" t="s">
        <v>2378</v>
      </c>
      <c r="V125" s="17" t="s">
        <v>2379</v>
      </c>
      <c r="W125" s="17" t="s">
        <v>2373</v>
      </c>
      <c r="X125" s="17" t="s">
        <v>2374</v>
      </c>
      <c r="Y125" s="17" t="s">
        <v>2380</v>
      </c>
      <c r="Z125" s="18" t="s">
        <v>2312</v>
      </c>
      <c r="AA125" s="328" t="s">
        <v>239</v>
      </c>
      <c r="AB125" s="328" t="s">
        <v>239</v>
      </c>
      <c r="AC125" s="328" t="s">
        <v>239</v>
      </c>
      <c r="AD125" s="328" t="s">
        <v>239</v>
      </c>
      <c r="AE125" s="328" t="s">
        <v>239</v>
      </c>
      <c r="AF125" s="334" t="s">
        <v>239</v>
      </c>
      <c r="AG125" s="330" t="s">
        <v>239</v>
      </c>
      <c r="AH125" s="328" t="s">
        <v>239</v>
      </c>
      <c r="AI125" s="328" t="s">
        <v>239</v>
      </c>
      <c r="AJ125" s="328" t="s">
        <v>239</v>
      </c>
      <c r="AK125" s="328" t="s">
        <v>239</v>
      </c>
      <c r="AL125" s="328" t="s">
        <v>239</v>
      </c>
      <c r="AM125" s="59" t="s">
        <v>239</v>
      </c>
      <c r="AN125" s="17" t="s">
        <v>239</v>
      </c>
      <c r="AO125" s="17" t="s">
        <v>239</v>
      </c>
      <c r="AP125" s="17" t="s">
        <v>239</v>
      </c>
      <c r="AQ125" s="17" t="s">
        <v>239</v>
      </c>
      <c r="AR125" s="17" t="s">
        <v>239</v>
      </c>
      <c r="AS125" s="59" t="s">
        <v>2378</v>
      </c>
      <c r="AT125" s="17" t="s">
        <v>2379</v>
      </c>
      <c r="AU125" s="17" t="s">
        <v>239</v>
      </c>
      <c r="AV125" s="17" t="s">
        <v>2375</v>
      </c>
      <c r="AW125" s="17" t="s">
        <v>2380</v>
      </c>
      <c r="AX125" s="18" t="s">
        <v>2312</v>
      </c>
      <c r="AY125" s="59" t="s">
        <v>239</v>
      </c>
      <c r="AZ125" s="17" t="s">
        <v>239</v>
      </c>
      <c r="BA125" s="17" t="s">
        <v>239</v>
      </c>
      <c r="BB125" s="17" t="s">
        <v>239</v>
      </c>
      <c r="BC125" s="17" t="s">
        <v>239</v>
      </c>
      <c r="BD125" s="18" t="s">
        <v>239</v>
      </c>
    </row>
    <row r="126" spans="1:56" ht="14.5" customHeight="1">
      <c r="A126" s="331" t="s">
        <v>2237</v>
      </c>
      <c r="B126" s="335" t="s">
        <v>2317</v>
      </c>
      <c r="C126" s="335" t="s">
        <v>2377</v>
      </c>
      <c r="D126" s="332" t="s">
        <v>2308</v>
      </c>
      <c r="E126" s="336">
        <v>2</v>
      </c>
      <c r="F126" s="17" t="s">
        <v>2339</v>
      </c>
      <c r="G126" s="17">
        <v>14.5</v>
      </c>
      <c r="H126" s="17">
        <v>7.5</v>
      </c>
      <c r="I126" s="104" t="s">
        <v>2378</v>
      </c>
      <c r="J126" s="104" t="s">
        <v>2379</v>
      </c>
      <c r="K126" s="104" t="s">
        <v>2371</v>
      </c>
      <c r="L126" s="104" t="s">
        <v>2372</v>
      </c>
      <c r="M126" s="104" t="s">
        <v>2380</v>
      </c>
      <c r="N126" s="18" t="s">
        <v>2312</v>
      </c>
      <c r="O126" s="59" t="s">
        <v>239</v>
      </c>
      <c r="P126" s="17" t="s">
        <v>239</v>
      </c>
      <c r="Q126" s="17" t="s">
        <v>239</v>
      </c>
      <c r="R126" s="17" t="s">
        <v>239</v>
      </c>
      <c r="S126" s="17" t="s">
        <v>239</v>
      </c>
      <c r="T126" s="18" t="s">
        <v>239</v>
      </c>
      <c r="U126" s="59" t="s">
        <v>2378</v>
      </c>
      <c r="V126" s="17" t="s">
        <v>2379</v>
      </c>
      <c r="W126" s="17" t="s">
        <v>2373</v>
      </c>
      <c r="X126" s="17" t="s">
        <v>2374</v>
      </c>
      <c r="Y126" s="17" t="s">
        <v>2380</v>
      </c>
      <c r="Z126" s="18" t="s">
        <v>2312</v>
      </c>
      <c r="AA126" s="328" t="s">
        <v>239</v>
      </c>
      <c r="AB126" s="328" t="s">
        <v>239</v>
      </c>
      <c r="AC126" s="328" t="s">
        <v>239</v>
      </c>
      <c r="AD126" s="328" t="s">
        <v>239</v>
      </c>
      <c r="AE126" s="328" t="s">
        <v>239</v>
      </c>
      <c r="AF126" s="334" t="s">
        <v>239</v>
      </c>
      <c r="AG126" s="330" t="s">
        <v>239</v>
      </c>
      <c r="AH126" s="328" t="s">
        <v>239</v>
      </c>
      <c r="AI126" s="328" t="s">
        <v>239</v>
      </c>
      <c r="AJ126" s="328" t="s">
        <v>239</v>
      </c>
      <c r="AK126" s="328" t="s">
        <v>239</v>
      </c>
      <c r="AL126" s="328" t="s">
        <v>239</v>
      </c>
      <c r="AM126" s="59" t="s">
        <v>239</v>
      </c>
      <c r="AN126" s="17" t="s">
        <v>239</v>
      </c>
      <c r="AO126" s="17" t="s">
        <v>239</v>
      </c>
      <c r="AP126" s="17" t="s">
        <v>239</v>
      </c>
      <c r="AQ126" s="17" t="s">
        <v>239</v>
      </c>
      <c r="AR126" s="17" t="s">
        <v>239</v>
      </c>
      <c r="AS126" s="59" t="s">
        <v>2378</v>
      </c>
      <c r="AT126" s="17" t="s">
        <v>2379</v>
      </c>
      <c r="AU126" s="17" t="s">
        <v>239</v>
      </c>
      <c r="AV126" s="17" t="s">
        <v>2375</v>
      </c>
      <c r="AW126" s="17" t="s">
        <v>2380</v>
      </c>
      <c r="AX126" s="18" t="s">
        <v>2312</v>
      </c>
      <c r="AY126" s="59" t="s">
        <v>239</v>
      </c>
      <c r="AZ126" s="17" t="s">
        <v>239</v>
      </c>
      <c r="BA126" s="17" t="s">
        <v>239</v>
      </c>
      <c r="BB126" s="17" t="s">
        <v>239</v>
      </c>
      <c r="BC126" s="17" t="s">
        <v>239</v>
      </c>
      <c r="BD126" s="18" t="s">
        <v>239</v>
      </c>
    </row>
    <row r="127" spans="1:56" ht="14.5" customHeight="1">
      <c r="A127" s="331" t="s">
        <v>2237</v>
      </c>
      <c r="B127" s="335" t="s">
        <v>2317</v>
      </c>
      <c r="C127" s="335" t="s">
        <v>2377</v>
      </c>
      <c r="D127" s="332" t="s">
        <v>2308</v>
      </c>
      <c r="E127" s="336">
        <v>3</v>
      </c>
      <c r="F127" s="17" t="s">
        <v>2339</v>
      </c>
      <c r="G127" s="17">
        <v>14.5</v>
      </c>
      <c r="H127" s="17">
        <v>7.5</v>
      </c>
      <c r="I127" s="104" t="s">
        <v>2381</v>
      </c>
      <c r="J127" s="104" t="s">
        <v>2382</v>
      </c>
      <c r="K127" s="104" t="s">
        <v>2371</v>
      </c>
      <c r="L127" s="104" t="s">
        <v>2372</v>
      </c>
      <c r="M127" s="104" t="s">
        <v>2380</v>
      </c>
      <c r="N127" s="18" t="s">
        <v>2312</v>
      </c>
      <c r="O127" s="59" t="s">
        <v>239</v>
      </c>
      <c r="P127" s="17" t="s">
        <v>239</v>
      </c>
      <c r="Q127" s="17" t="s">
        <v>239</v>
      </c>
      <c r="R127" s="17" t="s">
        <v>239</v>
      </c>
      <c r="S127" s="17" t="s">
        <v>239</v>
      </c>
      <c r="T127" s="18" t="s">
        <v>239</v>
      </c>
      <c r="U127" s="59" t="s">
        <v>2381</v>
      </c>
      <c r="V127" s="17" t="s">
        <v>2382</v>
      </c>
      <c r="W127" s="17" t="s">
        <v>2373</v>
      </c>
      <c r="X127" s="17" t="s">
        <v>2374</v>
      </c>
      <c r="Y127" s="17" t="s">
        <v>2380</v>
      </c>
      <c r="Z127" s="18" t="s">
        <v>2312</v>
      </c>
      <c r="AA127" s="328" t="s">
        <v>239</v>
      </c>
      <c r="AB127" s="328" t="s">
        <v>239</v>
      </c>
      <c r="AC127" s="328" t="s">
        <v>239</v>
      </c>
      <c r="AD127" s="328" t="s">
        <v>239</v>
      </c>
      <c r="AE127" s="328" t="s">
        <v>239</v>
      </c>
      <c r="AF127" s="334" t="s">
        <v>239</v>
      </c>
      <c r="AG127" s="330" t="s">
        <v>239</v>
      </c>
      <c r="AH127" s="328" t="s">
        <v>239</v>
      </c>
      <c r="AI127" s="328" t="s">
        <v>239</v>
      </c>
      <c r="AJ127" s="328" t="s">
        <v>239</v>
      </c>
      <c r="AK127" s="328" t="s">
        <v>239</v>
      </c>
      <c r="AL127" s="328" t="s">
        <v>239</v>
      </c>
      <c r="AM127" s="59" t="s">
        <v>239</v>
      </c>
      <c r="AN127" s="17" t="s">
        <v>239</v>
      </c>
      <c r="AO127" s="17" t="s">
        <v>239</v>
      </c>
      <c r="AP127" s="17" t="s">
        <v>239</v>
      </c>
      <c r="AQ127" s="17" t="s">
        <v>239</v>
      </c>
      <c r="AR127" s="17" t="s">
        <v>239</v>
      </c>
      <c r="AS127" s="59" t="s">
        <v>2381</v>
      </c>
      <c r="AT127" s="17" t="s">
        <v>2382</v>
      </c>
      <c r="AU127" s="17" t="s">
        <v>239</v>
      </c>
      <c r="AV127" s="17" t="s">
        <v>2375</v>
      </c>
      <c r="AW127" s="17" t="s">
        <v>2380</v>
      </c>
      <c r="AX127" s="18" t="s">
        <v>2312</v>
      </c>
      <c r="AY127" s="59" t="s">
        <v>239</v>
      </c>
      <c r="AZ127" s="17" t="s">
        <v>239</v>
      </c>
      <c r="BA127" s="17" t="s">
        <v>239</v>
      </c>
      <c r="BB127" s="17" t="s">
        <v>239</v>
      </c>
      <c r="BC127" s="17" t="s">
        <v>239</v>
      </c>
      <c r="BD127" s="18" t="s">
        <v>239</v>
      </c>
    </row>
    <row r="128" spans="1:56" ht="14.5" customHeight="1">
      <c r="A128" s="331" t="s">
        <v>2237</v>
      </c>
      <c r="B128" s="335" t="s">
        <v>2317</v>
      </c>
      <c r="C128" s="335" t="s">
        <v>2377</v>
      </c>
      <c r="D128" s="332" t="s">
        <v>2308</v>
      </c>
      <c r="E128" s="336">
        <v>4</v>
      </c>
      <c r="F128" s="17" t="s">
        <v>2339</v>
      </c>
      <c r="G128" s="17">
        <v>14.5</v>
      </c>
      <c r="H128" s="17">
        <v>7.5</v>
      </c>
      <c r="I128" s="104" t="s">
        <v>2381</v>
      </c>
      <c r="J128" s="104" t="s">
        <v>2382</v>
      </c>
      <c r="K128" s="104" t="s">
        <v>2371</v>
      </c>
      <c r="L128" s="104" t="s">
        <v>2372</v>
      </c>
      <c r="M128" s="104" t="s">
        <v>2380</v>
      </c>
      <c r="N128" s="18" t="s">
        <v>2312</v>
      </c>
      <c r="O128" s="59" t="s">
        <v>239</v>
      </c>
      <c r="P128" s="17" t="s">
        <v>239</v>
      </c>
      <c r="Q128" s="17" t="s">
        <v>239</v>
      </c>
      <c r="R128" s="17" t="s">
        <v>239</v>
      </c>
      <c r="S128" s="17" t="s">
        <v>239</v>
      </c>
      <c r="T128" s="18" t="s">
        <v>239</v>
      </c>
      <c r="U128" s="59" t="s">
        <v>2381</v>
      </c>
      <c r="V128" s="17" t="s">
        <v>2382</v>
      </c>
      <c r="W128" s="17" t="s">
        <v>2373</v>
      </c>
      <c r="X128" s="17" t="s">
        <v>2374</v>
      </c>
      <c r="Y128" s="17" t="s">
        <v>2380</v>
      </c>
      <c r="Z128" s="18" t="s">
        <v>2312</v>
      </c>
      <c r="AA128" s="328" t="s">
        <v>239</v>
      </c>
      <c r="AB128" s="328" t="s">
        <v>239</v>
      </c>
      <c r="AC128" s="328" t="s">
        <v>239</v>
      </c>
      <c r="AD128" s="328" t="s">
        <v>239</v>
      </c>
      <c r="AE128" s="328" t="s">
        <v>239</v>
      </c>
      <c r="AF128" s="334" t="s">
        <v>239</v>
      </c>
      <c r="AG128" s="330" t="s">
        <v>239</v>
      </c>
      <c r="AH128" s="328" t="s">
        <v>239</v>
      </c>
      <c r="AI128" s="328" t="s">
        <v>239</v>
      </c>
      <c r="AJ128" s="328" t="s">
        <v>239</v>
      </c>
      <c r="AK128" s="328" t="s">
        <v>239</v>
      </c>
      <c r="AL128" s="328" t="s">
        <v>239</v>
      </c>
      <c r="AM128" s="59" t="s">
        <v>239</v>
      </c>
      <c r="AN128" s="17" t="s">
        <v>239</v>
      </c>
      <c r="AO128" s="17" t="s">
        <v>239</v>
      </c>
      <c r="AP128" s="17" t="s">
        <v>239</v>
      </c>
      <c r="AQ128" s="17" t="s">
        <v>239</v>
      </c>
      <c r="AR128" s="17" t="s">
        <v>239</v>
      </c>
      <c r="AS128" s="59" t="s">
        <v>2381</v>
      </c>
      <c r="AT128" s="17" t="s">
        <v>2382</v>
      </c>
      <c r="AU128" s="17" t="s">
        <v>239</v>
      </c>
      <c r="AV128" s="17" t="s">
        <v>2375</v>
      </c>
      <c r="AW128" s="17" t="s">
        <v>2380</v>
      </c>
      <c r="AX128" s="18" t="s">
        <v>2312</v>
      </c>
      <c r="AY128" s="59" t="s">
        <v>239</v>
      </c>
      <c r="AZ128" s="17" t="s">
        <v>239</v>
      </c>
      <c r="BA128" s="17" t="s">
        <v>239</v>
      </c>
      <c r="BB128" s="17" t="s">
        <v>239</v>
      </c>
      <c r="BC128" s="17" t="s">
        <v>239</v>
      </c>
      <c r="BD128" s="18" t="s">
        <v>239</v>
      </c>
    </row>
    <row r="129" spans="1:56" ht="14.5" customHeight="1">
      <c r="A129" s="331" t="s">
        <v>2237</v>
      </c>
      <c r="B129" s="335" t="s">
        <v>2317</v>
      </c>
      <c r="C129" s="335" t="s">
        <v>2377</v>
      </c>
      <c r="D129" s="332" t="s">
        <v>2308</v>
      </c>
      <c r="E129" s="336">
        <v>5</v>
      </c>
      <c r="F129" s="17" t="s">
        <v>2339</v>
      </c>
      <c r="G129" s="17">
        <v>14.5</v>
      </c>
      <c r="H129" s="17">
        <v>7.5</v>
      </c>
      <c r="I129" s="104" t="s">
        <v>2381</v>
      </c>
      <c r="J129" s="104" t="s">
        <v>2382</v>
      </c>
      <c r="K129" s="104" t="s">
        <v>2371</v>
      </c>
      <c r="L129" s="104" t="s">
        <v>2372</v>
      </c>
      <c r="M129" s="104" t="s">
        <v>2380</v>
      </c>
      <c r="N129" s="18" t="s">
        <v>2312</v>
      </c>
      <c r="O129" s="59" t="s">
        <v>239</v>
      </c>
      <c r="P129" s="17" t="s">
        <v>239</v>
      </c>
      <c r="Q129" s="17" t="s">
        <v>239</v>
      </c>
      <c r="R129" s="17" t="s">
        <v>239</v>
      </c>
      <c r="S129" s="17" t="s">
        <v>239</v>
      </c>
      <c r="T129" s="18" t="s">
        <v>239</v>
      </c>
      <c r="U129" s="59" t="s">
        <v>2381</v>
      </c>
      <c r="V129" s="17" t="s">
        <v>2382</v>
      </c>
      <c r="W129" s="17" t="s">
        <v>2373</v>
      </c>
      <c r="X129" s="17" t="s">
        <v>2374</v>
      </c>
      <c r="Y129" s="17" t="s">
        <v>2380</v>
      </c>
      <c r="Z129" s="18" t="s">
        <v>2312</v>
      </c>
      <c r="AA129" s="328" t="s">
        <v>239</v>
      </c>
      <c r="AB129" s="328" t="s">
        <v>239</v>
      </c>
      <c r="AC129" s="328" t="s">
        <v>239</v>
      </c>
      <c r="AD129" s="328" t="s">
        <v>239</v>
      </c>
      <c r="AE129" s="328" t="s">
        <v>239</v>
      </c>
      <c r="AF129" s="334" t="s">
        <v>239</v>
      </c>
      <c r="AG129" s="330" t="s">
        <v>239</v>
      </c>
      <c r="AH129" s="328" t="s">
        <v>239</v>
      </c>
      <c r="AI129" s="328" t="s">
        <v>239</v>
      </c>
      <c r="AJ129" s="328" t="s">
        <v>239</v>
      </c>
      <c r="AK129" s="328" t="s">
        <v>239</v>
      </c>
      <c r="AL129" s="328" t="s">
        <v>239</v>
      </c>
      <c r="AM129" s="59" t="s">
        <v>239</v>
      </c>
      <c r="AN129" s="17" t="s">
        <v>239</v>
      </c>
      <c r="AO129" s="17" t="s">
        <v>239</v>
      </c>
      <c r="AP129" s="17" t="s">
        <v>239</v>
      </c>
      <c r="AQ129" s="17" t="s">
        <v>239</v>
      </c>
      <c r="AR129" s="17" t="s">
        <v>239</v>
      </c>
      <c r="AS129" s="59" t="s">
        <v>2381</v>
      </c>
      <c r="AT129" s="17" t="s">
        <v>2382</v>
      </c>
      <c r="AU129" s="17" t="s">
        <v>239</v>
      </c>
      <c r="AV129" s="17" t="s">
        <v>2375</v>
      </c>
      <c r="AW129" s="17" t="s">
        <v>2380</v>
      </c>
      <c r="AX129" s="18" t="s">
        <v>2312</v>
      </c>
      <c r="AY129" s="59" t="s">
        <v>239</v>
      </c>
      <c r="AZ129" s="17" t="s">
        <v>239</v>
      </c>
      <c r="BA129" s="17" t="s">
        <v>239</v>
      </c>
      <c r="BB129" s="17" t="s">
        <v>239</v>
      </c>
      <c r="BC129" s="17" t="s">
        <v>239</v>
      </c>
      <c r="BD129" s="18" t="s">
        <v>239</v>
      </c>
    </row>
    <row r="130" spans="1:56" ht="14.5" customHeight="1">
      <c r="A130" s="331" t="s">
        <v>2237</v>
      </c>
      <c r="B130" s="335" t="s">
        <v>2317</v>
      </c>
      <c r="C130" s="335" t="s">
        <v>2377</v>
      </c>
      <c r="D130" s="332" t="s">
        <v>2308</v>
      </c>
      <c r="E130" s="336">
        <v>6</v>
      </c>
      <c r="F130" s="17" t="s">
        <v>2339</v>
      </c>
      <c r="G130" s="17">
        <v>14.5</v>
      </c>
      <c r="H130" s="17">
        <v>7.5</v>
      </c>
      <c r="I130" s="104" t="s">
        <v>2381</v>
      </c>
      <c r="J130" s="104" t="s">
        <v>2382</v>
      </c>
      <c r="K130" s="104" t="s">
        <v>2371</v>
      </c>
      <c r="L130" s="104" t="s">
        <v>2372</v>
      </c>
      <c r="M130" s="104" t="s">
        <v>2380</v>
      </c>
      <c r="N130" s="18" t="s">
        <v>2312</v>
      </c>
      <c r="O130" s="59" t="s">
        <v>239</v>
      </c>
      <c r="P130" s="17" t="s">
        <v>239</v>
      </c>
      <c r="Q130" s="17" t="s">
        <v>239</v>
      </c>
      <c r="R130" s="17" t="s">
        <v>239</v>
      </c>
      <c r="S130" s="17" t="s">
        <v>239</v>
      </c>
      <c r="T130" s="18" t="s">
        <v>239</v>
      </c>
      <c r="U130" s="59" t="s">
        <v>2381</v>
      </c>
      <c r="V130" s="17" t="s">
        <v>2382</v>
      </c>
      <c r="W130" s="17" t="s">
        <v>2373</v>
      </c>
      <c r="X130" s="17" t="s">
        <v>2374</v>
      </c>
      <c r="Y130" s="17" t="s">
        <v>2380</v>
      </c>
      <c r="Z130" s="18" t="s">
        <v>2312</v>
      </c>
      <c r="AA130" s="328" t="s">
        <v>239</v>
      </c>
      <c r="AB130" s="328" t="s">
        <v>239</v>
      </c>
      <c r="AC130" s="328" t="s">
        <v>239</v>
      </c>
      <c r="AD130" s="328" t="s">
        <v>239</v>
      </c>
      <c r="AE130" s="328" t="s">
        <v>239</v>
      </c>
      <c r="AF130" s="334" t="s">
        <v>239</v>
      </c>
      <c r="AG130" s="330" t="s">
        <v>239</v>
      </c>
      <c r="AH130" s="328" t="s">
        <v>239</v>
      </c>
      <c r="AI130" s="328" t="s">
        <v>239</v>
      </c>
      <c r="AJ130" s="328" t="s">
        <v>239</v>
      </c>
      <c r="AK130" s="328" t="s">
        <v>239</v>
      </c>
      <c r="AL130" s="328" t="s">
        <v>239</v>
      </c>
      <c r="AM130" s="59" t="s">
        <v>239</v>
      </c>
      <c r="AN130" s="17" t="s">
        <v>239</v>
      </c>
      <c r="AO130" s="17" t="s">
        <v>239</v>
      </c>
      <c r="AP130" s="17" t="s">
        <v>239</v>
      </c>
      <c r="AQ130" s="17" t="s">
        <v>239</v>
      </c>
      <c r="AR130" s="17" t="s">
        <v>239</v>
      </c>
      <c r="AS130" s="59" t="s">
        <v>2381</v>
      </c>
      <c r="AT130" s="17" t="s">
        <v>2382</v>
      </c>
      <c r="AU130" s="17" t="s">
        <v>239</v>
      </c>
      <c r="AV130" s="17" t="s">
        <v>2375</v>
      </c>
      <c r="AW130" s="17" t="s">
        <v>2380</v>
      </c>
      <c r="AX130" s="18" t="s">
        <v>2312</v>
      </c>
      <c r="AY130" s="59" t="s">
        <v>239</v>
      </c>
      <c r="AZ130" s="17" t="s">
        <v>239</v>
      </c>
      <c r="BA130" s="17" t="s">
        <v>239</v>
      </c>
      <c r="BB130" s="17" t="s">
        <v>239</v>
      </c>
      <c r="BC130" s="17" t="s">
        <v>239</v>
      </c>
      <c r="BD130" s="18" t="s">
        <v>239</v>
      </c>
    </row>
    <row r="131" spans="1:56" ht="14.5" customHeight="1">
      <c r="A131" s="331" t="s">
        <v>2237</v>
      </c>
      <c r="B131" s="335" t="s">
        <v>2317</v>
      </c>
      <c r="C131" s="335" t="s">
        <v>2377</v>
      </c>
      <c r="D131" s="332" t="s">
        <v>2308</v>
      </c>
      <c r="E131" s="336">
        <v>7</v>
      </c>
      <c r="F131" s="17" t="s">
        <v>2339</v>
      </c>
      <c r="G131" s="17">
        <v>14.5</v>
      </c>
      <c r="H131" s="17">
        <v>7.5</v>
      </c>
      <c r="I131" s="104" t="s">
        <v>2378</v>
      </c>
      <c r="J131" s="104" t="s">
        <v>2379</v>
      </c>
      <c r="K131" s="104" t="s">
        <v>2371</v>
      </c>
      <c r="L131" s="104" t="s">
        <v>2372</v>
      </c>
      <c r="M131" s="104" t="s">
        <v>2380</v>
      </c>
      <c r="N131" s="18" t="s">
        <v>2312</v>
      </c>
      <c r="O131" s="59" t="s">
        <v>239</v>
      </c>
      <c r="P131" s="17" t="s">
        <v>239</v>
      </c>
      <c r="Q131" s="17" t="s">
        <v>239</v>
      </c>
      <c r="R131" s="17" t="s">
        <v>239</v>
      </c>
      <c r="S131" s="17" t="s">
        <v>239</v>
      </c>
      <c r="T131" s="18" t="s">
        <v>239</v>
      </c>
      <c r="U131" s="59" t="s">
        <v>2378</v>
      </c>
      <c r="V131" s="17" t="s">
        <v>2379</v>
      </c>
      <c r="W131" s="67" t="s">
        <v>2373</v>
      </c>
      <c r="X131" s="68" t="s">
        <v>2437</v>
      </c>
      <c r="Y131" s="75" t="s">
        <v>2312</v>
      </c>
      <c r="Z131" s="76" t="s">
        <v>2312</v>
      </c>
      <c r="AA131" s="328" t="s">
        <v>239</v>
      </c>
      <c r="AB131" s="328" t="s">
        <v>239</v>
      </c>
      <c r="AC131" s="328" t="s">
        <v>239</v>
      </c>
      <c r="AD131" s="328" t="s">
        <v>239</v>
      </c>
      <c r="AE131" s="328" t="s">
        <v>239</v>
      </c>
      <c r="AF131" s="334" t="s">
        <v>239</v>
      </c>
      <c r="AG131" s="330" t="s">
        <v>239</v>
      </c>
      <c r="AH131" s="328" t="s">
        <v>239</v>
      </c>
      <c r="AI131" s="328" t="s">
        <v>239</v>
      </c>
      <c r="AJ131" s="328" t="s">
        <v>239</v>
      </c>
      <c r="AK131" s="328" t="s">
        <v>239</v>
      </c>
      <c r="AL131" s="328" t="s">
        <v>239</v>
      </c>
      <c r="AM131" s="59" t="s">
        <v>239</v>
      </c>
      <c r="AN131" s="17" t="s">
        <v>239</v>
      </c>
      <c r="AO131" s="17" t="s">
        <v>239</v>
      </c>
      <c r="AP131" s="17" t="s">
        <v>239</v>
      </c>
      <c r="AQ131" s="17" t="s">
        <v>239</v>
      </c>
      <c r="AR131" s="17" t="s">
        <v>239</v>
      </c>
      <c r="AS131" s="59" t="s">
        <v>2378</v>
      </c>
      <c r="AT131" s="17" t="s">
        <v>2379</v>
      </c>
      <c r="AU131" s="17" t="s">
        <v>239</v>
      </c>
      <c r="AV131" s="17" t="s">
        <v>2375</v>
      </c>
      <c r="AW131" s="17" t="s">
        <v>2380</v>
      </c>
      <c r="AX131" s="18" t="s">
        <v>2312</v>
      </c>
      <c r="AY131" s="59" t="s">
        <v>239</v>
      </c>
      <c r="AZ131" s="17" t="s">
        <v>239</v>
      </c>
      <c r="BA131" s="17" t="s">
        <v>239</v>
      </c>
      <c r="BB131" s="17" t="s">
        <v>239</v>
      </c>
      <c r="BC131" s="17" t="s">
        <v>239</v>
      </c>
      <c r="BD131" s="18" t="s">
        <v>239</v>
      </c>
    </row>
    <row r="132" spans="1:56" ht="14.5" customHeight="1">
      <c r="A132" s="331" t="s">
        <v>2237</v>
      </c>
      <c r="B132" s="335" t="s">
        <v>2317</v>
      </c>
      <c r="C132" s="335" t="s">
        <v>2377</v>
      </c>
      <c r="D132" s="332" t="s">
        <v>2308</v>
      </c>
      <c r="E132" s="336">
        <v>8</v>
      </c>
      <c r="F132" s="17" t="s">
        <v>2339</v>
      </c>
      <c r="G132" s="17">
        <v>14.5</v>
      </c>
      <c r="H132" s="17">
        <v>7.5</v>
      </c>
      <c r="I132" s="104" t="s">
        <v>2378</v>
      </c>
      <c r="J132" s="104" t="s">
        <v>2379</v>
      </c>
      <c r="K132" s="104" t="s">
        <v>2371</v>
      </c>
      <c r="L132" s="104" t="s">
        <v>2372</v>
      </c>
      <c r="M132" s="104" t="s">
        <v>2380</v>
      </c>
      <c r="N132" s="18" t="s">
        <v>2312</v>
      </c>
      <c r="O132" s="59" t="s">
        <v>239</v>
      </c>
      <c r="P132" s="17" t="s">
        <v>239</v>
      </c>
      <c r="Q132" s="17" t="s">
        <v>239</v>
      </c>
      <c r="R132" s="17" t="s">
        <v>239</v>
      </c>
      <c r="S132" s="17" t="s">
        <v>239</v>
      </c>
      <c r="T132" s="18" t="s">
        <v>239</v>
      </c>
      <c r="U132" s="59" t="s">
        <v>2378</v>
      </c>
      <c r="V132" s="17" t="s">
        <v>2379</v>
      </c>
      <c r="W132" s="67" t="s">
        <v>2373</v>
      </c>
      <c r="X132" s="68" t="s">
        <v>2437</v>
      </c>
      <c r="Y132" s="75" t="s">
        <v>2312</v>
      </c>
      <c r="Z132" s="76" t="s">
        <v>2312</v>
      </c>
      <c r="AA132" s="328" t="s">
        <v>239</v>
      </c>
      <c r="AB132" s="328" t="s">
        <v>239</v>
      </c>
      <c r="AC132" s="328" t="s">
        <v>239</v>
      </c>
      <c r="AD132" s="328" t="s">
        <v>239</v>
      </c>
      <c r="AE132" s="328" t="s">
        <v>239</v>
      </c>
      <c r="AF132" s="334" t="s">
        <v>239</v>
      </c>
      <c r="AG132" s="330" t="s">
        <v>239</v>
      </c>
      <c r="AH132" s="328" t="s">
        <v>239</v>
      </c>
      <c r="AI132" s="328" t="s">
        <v>239</v>
      </c>
      <c r="AJ132" s="328" t="s">
        <v>239</v>
      </c>
      <c r="AK132" s="328" t="s">
        <v>239</v>
      </c>
      <c r="AL132" s="328" t="s">
        <v>239</v>
      </c>
      <c r="AM132" s="59" t="s">
        <v>239</v>
      </c>
      <c r="AN132" s="17" t="s">
        <v>239</v>
      </c>
      <c r="AO132" s="17" t="s">
        <v>239</v>
      </c>
      <c r="AP132" s="17" t="s">
        <v>239</v>
      </c>
      <c r="AQ132" s="17" t="s">
        <v>239</v>
      </c>
      <c r="AR132" s="17" t="s">
        <v>239</v>
      </c>
      <c r="AS132" s="59" t="s">
        <v>2378</v>
      </c>
      <c r="AT132" s="17" t="s">
        <v>2379</v>
      </c>
      <c r="AU132" s="17" t="s">
        <v>239</v>
      </c>
      <c r="AV132" s="17" t="s">
        <v>2375</v>
      </c>
      <c r="AW132" s="17" t="s">
        <v>2380</v>
      </c>
      <c r="AX132" s="18" t="s">
        <v>2312</v>
      </c>
      <c r="AY132" s="59" t="s">
        <v>239</v>
      </c>
      <c r="AZ132" s="17" t="s">
        <v>239</v>
      </c>
      <c r="BA132" s="17" t="s">
        <v>239</v>
      </c>
      <c r="BB132" s="17" t="s">
        <v>239</v>
      </c>
      <c r="BC132" s="17" t="s">
        <v>239</v>
      </c>
      <c r="BD132" s="18" t="s">
        <v>239</v>
      </c>
    </row>
    <row r="133" spans="1:56" ht="14.5" customHeight="1">
      <c r="A133" s="331" t="s">
        <v>2237</v>
      </c>
      <c r="B133" s="335" t="s">
        <v>2317</v>
      </c>
      <c r="C133" s="335" t="s">
        <v>2383</v>
      </c>
      <c r="D133" s="332" t="s">
        <v>2308</v>
      </c>
      <c r="E133" s="336" t="s">
        <v>2308</v>
      </c>
      <c r="F133" s="17" t="s">
        <v>2339</v>
      </c>
      <c r="G133" s="20">
        <v>7.5</v>
      </c>
      <c r="H133" s="20">
        <v>7.5</v>
      </c>
      <c r="I133" s="103" t="s">
        <v>2371</v>
      </c>
      <c r="J133" s="103" t="s">
        <v>2372</v>
      </c>
      <c r="K133" s="103" t="s">
        <v>2371</v>
      </c>
      <c r="L133" s="103" t="s">
        <v>2372</v>
      </c>
      <c r="M133" s="104" t="s">
        <v>2312</v>
      </c>
      <c r="N133" s="18" t="s">
        <v>2312</v>
      </c>
      <c r="O133" s="59" t="s">
        <v>239</v>
      </c>
      <c r="P133" s="17" t="s">
        <v>239</v>
      </c>
      <c r="Q133" s="17" t="s">
        <v>239</v>
      </c>
      <c r="R133" s="17" t="s">
        <v>239</v>
      </c>
      <c r="S133" s="17" t="s">
        <v>239</v>
      </c>
      <c r="T133" s="18" t="s">
        <v>239</v>
      </c>
      <c r="U133" s="59" t="s">
        <v>2373</v>
      </c>
      <c r="V133" s="17" t="s">
        <v>2374</v>
      </c>
      <c r="W133" s="17" t="s">
        <v>2373</v>
      </c>
      <c r="X133" s="17" t="s">
        <v>2374</v>
      </c>
      <c r="Y133" s="17" t="s">
        <v>2312</v>
      </c>
      <c r="Z133" s="18" t="s">
        <v>2312</v>
      </c>
      <c r="AA133" s="328" t="s">
        <v>239</v>
      </c>
      <c r="AB133" s="328" t="s">
        <v>239</v>
      </c>
      <c r="AC133" s="328" t="s">
        <v>239</v>
      </c>
      <c r="AD133" s="328" t="s">
        <v>239</v>
      </c>
      <c r="AE133" s="328" t="s">
        <v>239</v>
      </c>
      <c r="AF133" s="334" t="s">
        <v>239</v>
      </c>
      <c r="AG133" s="330" t="s">
        <v>239</v>
      </c>
      <c r="AH133" s="328" t="s">
        <v>239</v>
      </c>
      <c r="AI133" s="328" t="s">
        <v>239</v>
      </c>
      <c r="AJ133" s="328" t="s">
        <v>239</v>
      </c>
      <c r="AK133" s="328" t="s">
        <v>239</v>
      </c>
      <c r="AL133" s="328" t="s">
        <v>239</v>
      </c>
      <c r="AM133" s="59" t="s">
        <v>239</v>
      </c>
      <c r="AN133" s="17" t="s">
        <v>2375</v>
      </c>
      <c r="AO133" s="17" t="s">
        <v>239</v>
      </c>
      <c r="AP133" s="17" t="s">
        <v>2375</v>
      </c>
      <c r="AQ133" s="17" t="s">
        <v>2312</v>
      </c>
      <c r="AR133" s="18" t="s">
        <v>2312</v>
      </c>
      <c r="AS133" s="59" t="s">
        <v>2371</v>
      </c>
      <c r="AT133" s="17" t="s">
        <v>2372</v>
      </c>
      <c r="AU133" s="17" t="s">
        <v>239</v>
      </c>
      <c r="AV133" s="17" t="s">
        <v>2375</v>
      </c>
      <c r="AW133" s="17" t="s">
        <v>2312</v>
      </c>
      <c r="AX133" s="18" t="s">
        <v>2312</v>
      </c>
      <c r="AY133" s="59" t="s">
        <v>239</v>
      </c>
      <c r="AZ133" s="17" t="s">
        <v>2375</v>
      </c>
      <c r="BA133" s="17" t="s">
        <v>2371</v>
      </c>
      <c r="BB133" s="17" t="s">
        <v>2372</v>
      </c>
      <c r="BC133" s="17" t="s">
        <v>2312</v>
      </c>
      <c r="BD133" s="18" t="s">
        <v>2312</v>
      </c>
    </row>
    <row r="134" spans="1:56" ht="14.5" customHeight="1">
      <c r="A134" s="331" t="s">
        <v>2237</v>
      </c>
      <c r="B134" s="335" t="s">
        <v>2317</v>
      </c>
      <c r="C134" s="335" t="s">
        <v>2389</v>
      </c>
      <c r="D134" s="332" t="s">
        <v>2308</v>
      </c>
      <c r="E134" s="336" t="s">
        <v>2308</v>
      </c>
      <c r="F134" s="20" t="s">
        <v>2339</v>
      </c>
      <c r="G134" s="20">
        <v>14.5</v>
      </c>
      <c r="H134" s="20">
        <v>7.5</v>
      </c>
      <c r="I134" s="103" t="s">
        <v>2390</v>
      </c>
      <c r="J134" s="103" t="s">
        <v>2391</v>
      </c>
      <c r="K134" s="103" t="s">
        <v>2371</v>
      </c>
      <c r="L134" s="103" t="s">
        <v>2372</v>
      </c>
      <c r="M134" s="104" t="s">
        <v>2312</v>
      </c>
      <c r="N134" s="18" t="s">
        <v>2312</v>
      </c>
      <c r="O134" s="59" t="s">
        <v>2378</v>
      </c>
      <c r="P134" s="17" t="s">
        <v>2379</v>
      </c>
      <c r="Q134" s="87" t="str">
        <f t="shared" ref="Q134:R139" si="3">K134</f>
        <v>80BC03JP3</v>
      </c>
      <c r="R134" s="63" t="str">
        <f t="shared" si="3"/>
        <v>6316 Z C3 S0</v>
      </c>
      <c r="S134" s="17" t="s">
        <v>2380</v>
      </c>
      <c r="T134" s="18" t="s">
        <v>2312</v>
      </c>
      <c r="U134" s="59" t="s">
        <v>2392</v>
      </c>
      <c r="V134" s="17" t="s">
        <v>2393</v>
      </c>
      <c r="W134" s="17" t="s">
        <v>2373</v>
      </c>
      <c r="X134" s="17" t="s">
        <v>2374</v>
      </c>
      <c r="Y134" s="17" t="s">
        <v>2312</v>
      </c>
      <c r="Z134" s="18" t="s">
        <v>2312</v>
      </c>
      <c r="AA134" s="328" t="s">
        <v>239</v>
      </c>
      <c r="AB134" s="328" t="s">
        <v>239</v>
      </c>
      <c r="AC134" s="328" t="s">
        <v>239</v>
      </c>
      <c r="AD134" s="328" t="s">
        <v>239</v>
      </c>
      <c r="AE134" s="328" t="s">
        <v>239</v>
      </c>
      <c r="AF134" s="334" t="s">
        <v>239</v>
      </c>
      <c r="AG134" s="330" t="s">
        <v>239</v>
      </c>
      <c r="AH134" s="328" t="s">
        <v>239</v>
      </c>
      <c r="AI134" s="328" t="s">
        <v>239</v>
      </c>
      <c r="AJ134" s="328" t="s">
        <v>239</v>
      </c>
      <c r="AK134" s="328" t="s">
        <v>239</v>
      </c>
      <c r="AL134" s="328" t="s">
        <v>239</v>
      </c>
      <c r="AM134" s="59" t="s">
        <v>239</v>
      </c>
      <c r="AN134" s="17" t="s">
        <v>2394</v>
      </c>
      <c r="AO134" s="17" t="s">
        <v>239</v>
      </c>
      <c r="AP134" s="17" t="s">
        <v>2375</v>
      </c>
      <c r="AQ134" s="17" t="s">
        <v>2312</v>
      </c>
      <c r="AR134" s="18" t="s">
        <v>2312</v>
      </c>
      <c r="AS134" s="59" t="s">
        <v>2390</v>
      </c>
      <c r="AT134" s="17" t="s">
        <v>2391</v>
      </c>
      <c r="AU134" s="17" t="s">
        <v>239</v>
      </c>
      <c r="AV134" s="17" t="s">
        <v>2375</v>
      </c>
      <c r="AW134" s="17" t="s">
        <v>2312</v>
      </c>
      <c r="AX134" s="18" t="s">
        <v>2312</v>
      </c>
      <c r="AY134" s="59" t="s">
        <v>239</v>
      </c>
      <c r="AZ134" s="17" t="s">
        <v>2394</v>
      </c>
      <c r="BA134" s="17" t="s">
        <v>2371</v>
      </c>
      <c r="BB134" s="17" t="s">
        <v>2372</v>
      </c>
      <c r="BC134" s="17" t="s">
        <v>2312</v>
      </c>
      <c r="BD134" s="18" t="s">
        <v>2312</v>
      </c>
    </row>
    <row r="135" spans="1:56" ht="14.5" customHeight="1">
      <c r="A135" s="331" t="s">
        <v>2237</v>
      </c>
      <c r="B135" s="335" t="s">
        <v>2337</v>
      </c>
      <c r="C135" s="335" t="s">
        <v>2307</v>
      </c>
      <c r="D135" s="332" t="s">
        <v>2308</v>
      </c>
      <c r="E135" s="336" t="s">
        <v>2308</v>
      </c>
      <c r="F135" s="17" t="s">
        <v>2339</v>
      </c>
      <c r="G135" s="20">
        <v>0.1</v>
      </c>
      <c r="H135" s="20">
        <v>0.1</v>
      </c>
      <c r="I135" s="103" t="s">
        <v>2405</v>
      </c>
      <c r="J135" s="103" t="s">
        <v>2406</v>
      </c>
      <c r="K135" s="103" t="s">
        <v>2405</v>
      </c>
      <c r="L135" s="103" t="s">
        <v>2406</v>
      </c>
      <c r="M135" s="104" t="s">
        <v>2312</v>
      </c>
      <c r="N135" s="18" t="s">
        <v>2312</v>
      </c>
      <c r="O135" s="81" t="s">
        <v>2407</v>
      </c>
      <c r="P135" s="84" t="str">
        <f>"NU 205"</f>
        <v>NU 205</v>
      </c>
      <c r="Q135" s="87" t="str">
        <f t="shared" si="3"/>
        <v>25BC02JP3</v>
      </c>
      <c r="R135" s="63" t="str">
        <f t="shared" si="3"/>
        <v>6205 Z C3 S0</v>
      </c>
      <c r="S135" s="57" t="s">
        <v>2380</v>
      </c>
      <c r="T135" s="58" t="s">
        <v>2312</v>
      </c>
      <c r="U135" s="64" t="s">
        <v>2313</v>
      </c>
      <c r="V135" s="73" t="s">
        <v>2314</v>
      </c>
      <c r="W135" s="65" t="s">
        <v>2313</v>
      </c>
      <c r="X135" s="63" t="s">
        <v>2314</v>
      </c>
      <c r="Y135" s="74" t="s">
        <v>2312</v>
      </c>
      <c r="Z135" s="58" t="s">
        <v>2312</v>
      </c>
      <c r="AA135" s="328" t="s">
        <v>239</v>
      </c>
      <c r="AB135" s="328" t="s">
        <v>239</v>
      </c>
      <c r="AC135" s="328" t="s">
        <v>239</v>
      </c>
      <c r="AD135" s="328" t="s">
        <v>239</v>
      </c>
      <c r="AE135" s="328" t="s">
        <v>239</v>
      </c>
      <c r="AF135" s="334" t="s">
        <v>239</v>
      </c>
      <c r="AG135" s="330" t="s">
        <v>239</v>
      </c>
      <c r="AH135" s="328" t="s">
        <v>239</v>
      </c>
      <c r="AI135" s="328" t="s">
        <v>239</v>
      </c>
      <c r="AJ135" s="328" t="s">
        <v>239</v>
      </c>
      <c r="AK135" s="328" t="s">
        <v>239</v>
      </c>
      <c r="AL135" s="328" t="s">
        <v>239</v>
      </c>
      <c r="AM135" s="59" t="s">
        <v>239</v>
      </c>
      <c r="AN135" s="17" t="s">
        <v>2315</v>
      </c>
      <c r="AO135" s="17" t="s">
        <v>239</v>
      </c>
      <c r="AP135" s="17" t="s">
        <v>2315</v>
      </c>
      <c r="AQ135" s="17" t="s">
        <v>2312</v>
      </c>
      <c r="AR135" s="18" t="s">
        <v>2312</v>
      </c>
      <c r="AS135" s="59" t="s">
        <v>2405</v>
      </c>
      <c r="AT135" s="17" t="s">
        <v>2406</v>
      </c>
      <c r="AU135" s="17" t="s">
        <v>239</v>
      </c>
      <c r="AV135" s="17" t="s">
        <v>2316</v>
      </c>
      <c r="AW135" s="17" t="s">
        <v>2312</v>
      </c>
      <c r="AX135" s="18" t="s">
        <v>2312</v>
      </c>
      <c r="AY135" s="59" t="s">
        <v>239</v>
      </c>
      <c r="AZ135" s="17" t="s">
        <v>2315</v>
      </c>
      <c r="BA135" s="17" t="s">
        <v>2405</v>
      </c>
      <c r="BB135" s="17" t="s">
        <v>2406</v>
      </c>
      <c r="BC135" s="17" t="s">
        <v>2312</v>
      </c>
      <c r="BD135" s="18" t="s">
        <v>2312</v>
      </c>
    </row>
    <row r="136" spans="1:56" ht="14.5" customHeight="1">
      <c r="A136" s="331" t="s">
        <v>2237</v>
      </c>
      <c r="B136" s="335" t="s">
        <v>2337</v>
      </c>
      <c r="C136" s="335" t="s">
        <v>2318</v>
      </c>
      <c r="D136" s="332" t="s">
        <v>2308</v>
      </c>
      <c r="E136" s="336" t="s">
        <v>2308</v>
      </c>
      <c r="F136" s="19" t="s">
        <v>2339</v>
      </c>
      <c r="G136" s="20">
        <v>0.2</v>
      </c>
      <c r="H136" s="20">
        <v>0.2</v>
      </c>
      <c r="I136" s="103" t="s">
        <v>2410</v>
      </c>
      <c r="J136" s="103" t="s">
        <v>2411</v>
      </c>
      <c r="K136" s="103" t="s">
        <v>2410</v>
      </c>
      <c r="L136" s="103" t="s">
        <v>2411</v>
      </c>
      <c r="M136" s="104" t="s">
        <v>2312</v>
      </c>
      <c r="N136" s="18" t="s">
        <v>2312</v>
      </c>
      <c r="O136" s="81" t="s">
        <v>2412</v>
      </c>
      <c r="P136" s="85" t="str">
        <f>"NU 206"</f>
        <v>NU 206</v>
      </c>
      <c r="Q136" s="87" t="str">
        <f t="shared" si="3"/>
        <v>30BC02JP3</v>
      </c>
      <c r="R136" s="63" t="str">
        <f t="shared" si="3"/>
        <v>6206 Z C3 S0</v>
      </c>
      <c r="S136" s="57" t="s">
        <v>2380</v>
      </c>
      <c r="T136" s="58" t="s">
        <v>2312</v>
      </c>
      <c r="U136" s="64" t="s">
        <v>2321</v>
      </c>
      <c r="V136" s="65" t="s">
        <v>2322</v>
      </c>
      <c r="W136" s="65" t="s">
        <v>2321</v>
      </c>
      <c r="X136" s="63" t="s">
        <v>2322</v>
      </c>
      <c r="Y136" s="75" t="s">
        <v>2312</v>
      </c>
      <c r="Z136" s="58" t="s">
        <v>2312</v>
      </c>
      <c r="AA136" s="328" t="s">
        <v>239</v>
      </c>
      <c r="AB136" s="328" t="s">
        <v>239</v>
      </c>
      <c r="AC136" s="328" t="s">
        <v>239</v>
      </c>
      <c r="AD136" s="328" t="s">
        <v>239</v>
      </c>
      <c r="AE136" s="328" t="s">
        <v>239</v>
      </c>
      <c r="AF136" s="334" t="s">
        <v>239</v>
      </c>
      <c r="AG136" s="330" t="s">
        <v>239</v>
      </c>
      <c r="AH136" s="328" t="s">
        <v>239</v>
      </c>
      <c r="AI136" s="328" t="s">
        <v>239</v>
      </c>
      <c r="AJ136" s="328" t="s">
        <v>239</v>
      </c>
      <c r="AK136" s="328" t="s">
        <v>239</v>
      </c>
      <c r="AL136" s="328" t="s">
        <v>239</v>
      </c>
      <c r="AM136" s="59" t="s">
        <v>239</v>
      </c>
      <c r="AN136" s="17" t="s">
        <v>2323</v>
      </c>
      <c r="AO136" s="17" t="s">
        <v>239</v>
      </c>
      <c r="AP136" s="17" t="s">
        <v>2323</v>
      </c>
      <c r="AQ136" s="17" t="s">
        <v>2312</v>
      </c>
      <c r="AR136" s="18" t="s">
        <v>2312</v>
      </c>
      <c r="AS136" s="59" t="s">
        <v>2410</v>
      </c>
      <c r="AT136" s="17" t="s">
        <v>2411</v>
      </c>
      <c r="AU136" s="17" t="s">
        <v>239</v>
      </c>
      <c r="AV136" s="17" t="s">
        <v>2323</v>
      </c>
      <c r="AW136" s="17" t="s">
        <v>2312</v>
      </c>
      <c r="AX136" s="18" t="s">
        <v>2312</v>
      </c>
      <c r="AY136" s="59" t="s">
        <v>239</v>
      </c>
      <c r="AZ136" s="17" t="s">
        <v>2323</v>
      </c>
      <c r="BA136" s="17" t="s">
        <v>2410</v>
      </c>
      <c r="BB136" s="17" t="s">
        <v>2411</v>
      </c>
      <c r="BC136" s="17" t="s">
        <v>2312</v>
      </c>
      <c r="BD136" s="18" t="s">
        <v>2312</v>
      </c>
    </row>
    <row r="137" spans="1:56" ht="14.5" customHeight="1">
      <c r="A137" s="331" t="s">
        <v>2237</v>
      </c>
      <c r="B137" s="335" t="s">
        <v>2337</v>
      </c>
      <c r="C137" s="335" t="s">
        <v>2324</v>
      </c>
      <c r="D137" s="332" t="s">
        <v>2308</v>
      </c>
      <c r="E137" s="336" t="s">
        <v>2308</v>
      </c>
      <c r="F137" s="19" t="s">
        <v>2339</v>
      </c>
      <c r="G137" s="20">
        <v>0.3</v>
      </c>
      <c r="H137" s="20">
        <v>0.3</v>
      </c>
      <c r="I137" s="103" t="s">
        <v>2415</v>
      </c>
      <c r="J137" s="103" t="s">
        <v>2416</v>
      </c>
      <c r="K137" s="103" t="s">
        <v>2415</v>
      </c>
      <c r="L137" s="103" t="s">
        <v>2416</v>
      </c>
      <c r="M137" s="104" t="s">
        <v>2312</v>
      </c>
      <c r="N137" s="18" t="s">
        <v>2312</v>
      </c>
      <c r="O137" s="81" t="s">
        <v>2417</v>
      </c>
      <c r="P137" s="85" t="str">
        <f>"NU 208"</f>
        <v>NU 208</v>
      </c>
      <c r="Q137" s="87" t="str">
        <f t="shared" si="3"/>
        <v>40BC02JP3</v>
      </c>
      <c r="R137" s="63" t="str">
        <f t="shared" si="3"/>
        <v>6208 Z C3 S0</v>
      </c>
      <c r="S137" s="57" t="s">
        <v>2380</v>
      </c>
      <c r="T137" s="58" t="s">
        <v>2312</v>
      </c>
      <c r="U137" s="64" t="s">
        <v>2327</v>
      </c>
      <c r="V137" s="65" t="s">
        <v>2328</v>
      </c>
      <c r="W137" s="65" t="s">
        <v>2327</v>
      </c>
      <c r="X137" s="63" t="s">
        <v>2328</v>
      </c>
      <c r="Y137" s="75" t="s">
        <v>2312</v>
      </c>
      <c r="Z137" s="58" t="s">
        <v>2312</v>
      </c>
      <c r="AA137" s="328" t="s">
        <v>239</v>
      </c>
      <c r="AB137" s="328" t="s">
        <v>239</v>
      </c>
      <c r="AC137" s="328" t="s">
        <v>239</v>
      </c>
      <c r="AD137" s="328" t="s">
        <v>239</v>
      </c>
      <c r="AE137" s="328" t="s">
        <v>239</v>
      </c>
      <c r="AF137" s="334" t="s">
        <v>239</v>
      </c>
      <c r="AG137" s="330" t="s">
        <v>239</v>
      </c>
      <c r="AH137" s="328" t="s">
        <v>239</v>
      </c>
      <c r="AI137" s="328" t="s">
        <v>239</v>
      </c>
      <c r="AJ137" s="328" t="s">
        <v>239</v>
      </c>
      <c r="AK137" s="328" t="s">
        <v>239</v>
      </c>
      <c r="AL137" s="328" t="s">
        <v>239</v>
      </c>
      <c r="AM137" s="59" t="s">
        <v>239</v>
      </c>
      <c r="AN137" s="17" t="s">
        <v>2329</v>
      </c>
      <c r="AO137" s="17" t="s">
        <v>239</v>
      </c>
      <c r="AP137" s="17" t="s">
        <v>2329</v>
      </c>
      <c r="AQ137" s="17" t="s">
        <v>2312</v>
      </c>
      <c r="AR137" s="18" t="s">
        <v>2312</v>
      </c>
      <c r="AS137" s="59" t="s">
        <v>2415</v>
      </c>
      <c r="AT137" s="17" t="s">
        <v>2416</v>
      </c>
      <c r="AU137" s="17" t="s">
        <v>239</v>
      </c>
      <c r="AV137" s="17" t="s">
        <v>2329</v>
      </c>
      <c r="AW137" s="17" t="s">
        <v>2312</v>
      </c>
      <c r="AX137" s="18" t="s">
        <v>2312</v>
      </c>
      <c r="AY137" s="59" t="s">
        <v>239</v>
      </c>
      <c r="AZ137" s="17" t="s">
        <v>2329</v>
      </c>
      <c r="BA137" s="17" t="s">
        <v>2415</v>
      </c>
      <c r="BB137" s="17" t="s">
        <v>2416</v>
      </c>
      <c r="BC137" s="17" t="s">
        <v>2312</v>
      </c>
      <c r="BD137" s="18" t="s">
        <v>2312</v>
      </c>
    </row>
    <row r="138" spans="1:56" ht="14.5" customHeight="1">
      <c r="A138" s="331" t="s">
        <v>2237</v>
      </c>
      <c r="B138" s="335" t="s">
        <v>2337</v>
      </c>
      <c r="C138" s="335" t="s">
        <v>2330</v>
      </c>
      <c r="D138" s="332" t="s">
        <v>2308</v>
      </c>
      <c r="E138" s="336" t="s">
        <v>2308</v>
      </c>
      <c r="F138" s="19" t="s">
        <v>2339</v>
      </c>
      <c r="G138" s="20">
        <v>0.5</v>
      </c>
      <c r="H138" s="20">
        <v>0.5</v>
      </c>
      <c r="I138" s="103" t="s">
        <v>2396</v>
      </c>
      <c r="J138" s="103" t="s">
        <v>2397</v>
      </c>
      <c r="K138" s="103" t="s">
        <v>2396</v>
      </c>
      <c r="L138" s="103" t="s">
        <v>2397</v>
      </c>
      <c r="M138" s="104" t="s">
        <v>2312</v>
      </c>
      <c r="N138" s="18" t="s">
        <v>2312</v>
      </c>
      <c r="O138" s="81" t="s">
        <v>2398</v>
      </c>
      <c r="P138" s="85" t="str">
        <f>"NU 309"</f>
        <v>NU 309</v>
      </c>
      <c r="Q138" s="87" t="str">
        <f t="shared" si="3"/>
        <v>45BC03JP3</v>
      </c>
      <c r="R138" s="63" t="str">
        <f t="shared" si="3"/>
        <v>6309 Z C3 S0</v>
      </c>
      <c r="S138" s="57" t="s">
        <v>2380</v>
      </c>
      <c r="T138" s="58" t="s">
        <v>2312</v>
      </c>
      <c r="U138" s="64" t="s">
        <v>2399</v>
      </c>
      <c r="V138" s="65" t="s">
        <v>2400</v>
      </c>
      <c r="W138" s="65" t="s">
        <v>2399</v>
      </c>
      <c r="X138" s="63" t="s">
        <v>2400</v>
      </c>
      <c r="Y138" s="75" t="s">
        <v>2312</v>
      </c>
      <c r="Z138" s="58" t="s">
        <v>2312</v>
      </c>
      <c r="AA138" s="328" t="s">
        <v>239</v>
      </c>
      <c r="AB138" s="328" t="s">
        <v>239</v>
      </c>
      <c r="AC138" s="328" t="s">
        <v>239</v>
      </c>
      <c r="AD138" s="328" t="s">
        <v>239</v>
      </c>
      <c r="AE138" s="328" t="s">
        <v>239</v>
      </c>
      <c r="AF138" s="334" t="s">
        <v>239</v>
      </c>
      <c r="AG138" s="330" t="s">
        <v>239</v>
      </c>
      <c r="AH138" s="328" t="s">
        <v>239</v>
      </c>
      <c r="AI138" s="328" t="s">
        <v>239</v>
      </c>
      <c r="AJ138" s="328" t="s">
        <v>239</v>
      </c>
      <c r="AK138" s="328" t="s">
        <v>239</v>
      </c>
      <c r="AL138" s="328" t="s">
        <v>239</v>
      </c>
      <c r="AM138" s="59" t="s">
        <v>239</v>
      </c>
      <c r="AN138" s="17" t="s">
        <v>2401</v>
      </c>
      <c r="AO138" s="17" t="s">
        <v>239</v>
      </c>
      <c r="AP138" s="17" t="s">
        <v>2401</v>
      </c>
      <c r="AQ138" s="17" t="s">
        <v>2312</v>
      </c>
      <c r="AR138" s="18" t="s">
        <v>2312</v>
      </c>
      <c r="AS138" s="59" t="s">
        <v>2396</v>
      </c>
      <c r="AT138" s="17" t="s">
        <v>2397</v>
      </c>
      <c r="AU138" s="17" t="s">
        <v>239</v>
      </c>
      <c r="AV138" s="17" t="s">
        <v>2401</v>
      </c>
      <c r="AW138" s="17" t="s">
        <v>2312</v>
      </c>
      <c r="AX138" s="18" t="s">
        <v>2312</v>
      </c>
      <c r="AY138" s="59" t="s">
        <v>239</v>
      </c>
      <c r="AZ138" s="17" t="s">
        <v>2401</v>
      </c>
      <c r="BA138" s="17" t="s">
        <v>2396</v>
      </c>
      <c r="BB138" s="17" t="s">
        <v>2397</v>
      </c>
      <c r="BC138" s="17" t="s">
        <v>2312</v>
      </c>
      <c r="BD138" s="18" t="s">
        <v>2312</v>
      </c>
    </row>
    <row r="139" spans="1:56" ht="14.5" customHeight="1">
      <c r="A139" s="331" t="s">
        <v>2237</v>
      </c>
      <c r="B139" s="335" t="s">
        <v>2337</v>
      </c>
      <c r="C139" s="335" t="s">
        <v>2338</v>
      </c>
      <c r="D139" s="332" t="s">
        <v>2308</v>
      </c>
      <c r="E139" s="336" t="s">
        <v>2308</v>
      </c>
      <c r="F139" s="19" t="s">
        <v>2339</v>
      </c>
      <c r="G139" s="20">
        <v>2.6</v>
      </c>
      <c r="H139" s="20">
        <v>2.6</v>
      </c>
      <c r="I139" s="103" t="s">
        <v>2340</v>
      </c>
      <c r="J139" s="103" t="s">
        <v>2341</v>
      </c>
      <c r="K139" s="103" t="s">
        <v>2340</v>
      </c>
      <c r="L139" s="103" t="s">
        <v>2341</v>
      </c>
      <c r="M139" s="104" t="s">
        <v>2312</v>
      </c>
      <c r="N139" s="18" t="s">
        <v>2312</v>
      </c>
      <c r="O139" s="81" t="s">
        <v>2425</v>
      </c>
      <c r="P139" s="85" t="str">
        <f>"NU 310"</f>
        <v>NU 310</v>
      </c>
      <c r="Q139" s="87" t="str">
        <f t="shared" si="3"/>
        <v>50BC03JP3</v>
      </c>
      <c r="R139" s="63" t="str">
        <f t="shared" si="3"/>
        <v>6310 Z C3 S0</v>
      </c>
      <c r="S139" s="57" t="s">
        <v>2380</v>
      </c>
      <c r="T139" s="58" t="s">
        <v>2312</v>
      </c>
      <c r="U139" s="64" t="s">
        <v>2344</v>
      </c>
      <c r="V139" s="65" t="s">
        <v>2345</v>
      </c>
      <c r="W139" s="65" t="s">
        <v>2344</v>
      </c>
      <c r="X139" s="63" t="s">
        <v>2345</v>
      </c>
      <c r="Y139" s="75" t="s">
        <v>2312</v>
      </c>
      <c r="Z139" s="58" t="s">
        <v>2312</v>
      </c>
      <c r="AA139" s="328" t="s">
        <v>239</v>
      </c>
      <c r="AB139" s="328" t="s">
        <v>239</v>
      </c>
      <c r="AC139" s="328" t="s">
        <v>239</v>
      </c>
      <c r="AD139" s="328" t="s">
        <v>239</v>
      </c>
      <c r="AE139" s="328" t="s">
        <v>239</v>
      </c>
      <c r="AF139" s="334" t="s">
        <v>239</v>
      </c>
      <c r="AG139" s="330" t="s">
        <v>239</v>
      </c>
      <c r="AH139" s="328" t="s">
        <v>239</v>
      </c>
      <c r="AI139" s="328" t="s">
        <v>239</v>
      </c>
      <c r="AJ139" s="328" t="s">
        <v>239</v>
      </c>
      <c r="AK139" s="328" t="s">
        <v>239</v>
      </c>
      <c r="AL139" s="328" t="s">
        <v>239</v>
      </c>
      <c r="AM139" s="59" t="s">
        <v>239</v>
      </c>
      <c r="AN139" s="17" t="s">
        <v>2348</v>
      </c>
      <c r="AO139" s="17" t="s">
        <v>239</v>
      </c>
      <c r="AP139" s="17" t="s">
        <v>2348</v>
      </c>
      <c r="AQ139" s="17" t="s">
        <v>2312</v>
      </c>
      <c r="AR139" s="18" t="s">
        <v>2312</v>
      </c>
      <c r="AS139" s="59" t="s">
        <v>2340</v>
      </c>
      <c r="AT139" s="17" t="s">
        <v>2341</v>
      </c>
      <c r="AU139" s="17" t="s">
        <v>239</v>
      </c>
      <c r="AV139" s="17" t="s">
        <v>2348</v>
      </c>
      <c r="AW139" s="17" t="s">
        <v>2312</v>
      </c>
      <c r="AX139" s="18" t="s">
        <v>2312</v>
      </c>
      <c r="AY139" s="59" t="s">
        <v>239</v>
      </c>
      <c r="AZ139" s="17" t="s">
        <v>2348</v>
      </c>
      <c r="BA139" s="17" t="s">
        <v>2340</v>
      </c>
      <c r="BB139" s="17" t="s">
        <v>2341</v>
      </c>
      <c r="BC139" s="17" t="s">
        <v>2312</v>
      </c>
      <c r="BD139" s="18" t="s">
        <v>2312</v>
      </c>
    </row>
    <row r="140" spans="1:56" ht="14.5" customHeight="1">
      <c r="A140" s="331" t="s">
        <v>2237</v>
      </c>
      <c r="B140" s="335" t="s">
        <v>2337</v>
      </c>
      <c r="C140" s="335" t="s">
        <v>2350</v>
      </c>
      <c r="D140" s="332" t="s">
        <v>2308</v>
      </c>
      <c r="E140" s="336" t="s">
        <v>2308</v>
      </c>
      <c r="F140" s="19" t="s">
        <v>2339</v>
      </c>
      <c r="G140" s="20">
        <v>2.6</v>
      </c>
      <c r="H140" s="20">
        <v>2.6</v>
      </c>
      <c r="I140" s="103" t="s">
        <v>2340</v>
      </c>
      <c r="J140" s="103" t="s">
        <v>2341</v>
      </c>
      <c r="K140" s="103" t="s">
        <v>2340</v>
      </c>
      <c r="L140" s="103" t="s">
        <v>2341</v>
      </c>
      <c r="M140" s="104" t="s">
        <v>2312</v>
      </c>
      <c r="N140" s="18" t="s">
        <v>2312</v>
      </c>
      <c r="O140" s="82" t="s">
        <v>239</v>
      </c>
      <c r="P140" s="17" t="s">
        <v>239</v>
      </c>
      <c r="Q140" s="77" t="s">
        <v>239</v>
      </c>
      <c r="R140" s="17" t="s">
        <v>239</v>
      </c>
      <c r="S140" s="17" t="s">
        <v>239</v>
      </c>
      <c r="T140" s="18" t="s">
        <v>239</v>
      </c>
      <c r="U140" s="64" t="s">
        <v>2344</v>
      </c>
      <c r="V140" s="65" t="s">
        <v>2345</v>
      </c>
      <c r="W140" s="65" t="s">
        <v>2344</v>
      </c>
      <c r="X140" s="63" t="s">
        <v>2345</v>
      </c>
      <c r="Y140" s="75" t="s">
        <v>2312</v>
      </c>
      <c r="Z140" s="58" t="s">
        <v>2312</v>
      </c>
      <c r="AA140" s="328" t="s">
        <v>239</v>
      </c>
      <c r="AB140" s="328" t="s">
        <v>239</v>
      </c>
      <c r="AC140" s="328" t="s">
        <v>239</v>
      </c>
      <c r="AD140" s="328" t="s">
        <v>239</v>
      </c>
      <c r="AE140" s="328" t="s">
        <v>239</v>
      </c>
      <c r="AF140" s="334" t="s">
        <v>239</v>
      </c>
      <c r="AG140" s="330" t="s">
        <v>239</v>
      </c>
      <c r="AH140" s="328" t="s">
        <v>239</v>
      </c>
      <c r="AI140" s="328" t="s">
        <v>239</v>
      </c>
      <c r="AJ140" s="328" t="s">
        <v>239</v>
      </c>
      <c r="AK140" s="328" t="s">
        <v>239</v>
      </c>
      <c r="AL140" s="328" t="s">
        <v>239</v>
      </c>
      <c r="AM140" s="59" t="s">
        <v>239</v>
      </c>
      <c r="AN140" s="17" t="s">
        <v>2348</v>
      </c>
      <c r="AO140" s="17" t="s">
        <v>239</v>
      </c>
      <c r="AP140" s="17" t="s">
        <v>2348</v>
      </c>
      <c r="AQ140" s="17" t="s">
        <v>2312</v>
      </c>
      <c r="AR140" s="18" t="s">
        <v>2312</v>
      </c>
      <c r="AS140" s="59" t="s">
        <v>2340</v>
      </c>
      <c r="AT140" s="17" t="s">
        <v>2341</v>
      </c>
      <c r="AU140" s="17" t="s">
        <v>239</v>
      </c>
      <c r="AV140" s="17" t="s">
        <v>2348</v>
      </c>
      <c r="AW140" s="17" t="s">
        <v>2312</v>
      </c>
      <c r="AX140" s="18" t="s">
        <v>2312</v>
      </c>
      <c r="AY140" s="59" t="s">
        <v>239</v>
      </c>
      <c r="AZ140" s="17" t="s">
        <v>2348</v>
      </c>
      <c r="BA140" s="17" t="s">
        <v>2340</v>
      </c>
      <c r="BB140" s="17" t="s">
        <v>2341</v>
      </c>
      <c r="BC140" s="17" t="s">
        <v>2312</v>
      </c>
      <c r="BD140" s="18" t="s">
        <v>2312</v>
      </c>
    </row>
    <row r="141" spans="1:56" ht="14.5" customHeight="1">
      <c r="A141" s="331" t="s">
        <v>2237</v>
      </c>
      <c r="B141" s="335" t="s">
        <v>2337</v>
      </c>
      <c r="C141" s="335" t="s">
        <v>2351</v>
      </c>
      <c r="D141" s="332" t="s">
        <v>2308</v>
      </c>
      <c r="E141" s="336" t="s">
        <v>2308</v>
      </c>
      <c r="F141" s="19" t="s">
        <v>2339</v>
      </c>
      <c r="G141" s="20">
        <v>5.5</v>
      </c>
      <c r="H141" s="20">
        <v>5.5</v>
      </c>
      <c r="I141" s="103" t="s">
        <v>2352</v>
      </c>
      <c r="J141" s="103" t="s">
        <v>2353</v>
      </c>
      <c r="K141" s="103" t="s">
        <v>2352</v>
      </c>
      <c r="L141" s="103" t="s">
        <v>2353</v>
      </c>
      <c r="M141" s="104" t="s">
        <v>2312</v>
      </c>
      <c r="N141" s="18" t="s">
        <v>2312</v>
      </c>
      <c r="O141" s="81" t="s">
        <v>2428</v>
      </c>
      <c r="P141" s="85" t="str">
        <f>"NU 312"</f>
        <v>NU 312</v>
      </c>
      <c r="Q141" s="87" t="str">
        <f>K141</f>
        <v>60BC03JP3</v>
      </c>
      <c r="R141" s="63" t="str">
        <f>L141</f>
        <v>6312 Z C3 S0</v>
      </c>
      <c r="S141" s="57" t="s">
        <v>2380</v>
      </c>
      <c r="T141" s="58" t="s">
        <v>2312</v>
      </c>
      <c r="U141" s="64" t="s">
        <v>2354</v>
      </c>
      <c r="V141" s="65" t="s">
        <v>2429</v>
      </c>
      <c r="W141" s="65" t="s">
        <v>2354</v>
      </c>
      <c r="X141" s="63" t="s">
        <v>2429</v>
      </c>
      <c r="Y141" s="75" t="s">
        <v>2312</v>
      </c>
      <c r="Z141" s="58" t="s">
        <v>2312</v>
      </c>
      <c r="AA141" s="328" t="s">
        <v>239</v>
      </c>
      <c r="AB141" s="328" t="s">
        <v>239</v>
      </c>
      <c r="AC141" s="328" t="s">
        <v>239</v>
      </c>
      <c r="AD141" s="328" t="s">
        <v>239</v>
      </c>
      <c r="AE141" s="328" t="s">
        <v>239</v>
      </c>
      <c r="AF141" s="334" t="s">
        <v>239</v>
      </c>
      <c r="AG141" s="330" t="s">
        <v>239</v>
      </c>
      <c r="AH141" s="328" t="s">
        <v>239</v>
      </c>
      <c r="AI141" s="328" t="s">
        <v>239</v>
      </c>
      <c r="AJ141" s="328" t="s">
        <v>239</v>
      </c>
      <c r="AK141" s="328" t="s">
        <v>239</v>
      </c>
      <c r="AL141" s="328" t="s">
        <v>239</v>
      </c>
      <c r="AM141" s="59" t="s">
        <v>239</v>
      </c>
      <c r="AN141" s="17" t="s">
        <v>2356</v>
      </c>
      <c r="AO141" s="17" t="s">
        <v>239</v>
      </c>
      <c r="AP141" s="17" t="s">
        <v>2356</v>
      </c>
      <c r="AQ141" s="17" t="s">
        <v>2312</v>
      </c>
      <c r="AR141" s="18" t="s">
        <v>2312</v>
      </c>
      <c r="AS141" s="59" t="s">
        <v>2352</v>
      </c>
      <c r="AT141" s="17" t="s">
        <v>2353</v>
      </c>
      <c r="AU141" s="17" t="s">
        <v>239</v>
      </c>
      <c r="AV141" s="17" t="s">
        <v>2356</v>
      </c>
      <c r="AW141" s="17" t="s">
        <v>2312</v>
      </c>
      <c r="AX141" s="18" t="s">
        <v>2312</v>
      </c>
      <c r="AY141" s="59" t="s">
        <v>239</v>
      </c>
      <c r="AZ141" s="17" t="s">
        <v>2356</v>
      </c>
      <c r="BA141" s="17" t="s">
        <v>2352</v>
      </c>
      <c r="BB141" s="17" t="s">
        <v>2353</v>
      </c>
      <c r="BC141" s="17" t="s">
        <v>2312</v>
      </c>
      <c r="BD141" s="18" t="s">
        <v>2312</v>
      </c>
    </row>
    <row r="142" spans="1:56" ht="14.5" customHeight="1">
      <c r="A142" s="331" t="s">
        <v>2237</v>
      </c>
      <c r="B142" s="335" t="s">
        <v>2337</v>
      </c>
      <c r="C142" s="335" t="s">
        <v>2357</v>
      </c>
      <c r="D142" s="332" t="s">
        <v>2308</v>
      </c>
      <c r="E142" s="336" t="s">
        <v>2308</v>
      </c>
      <c r="F142" s="19" t="s">
        <v>2339</v>
      </c>
      <c r="G142" s="20">
        <v>5.5</v>
      </c>
      <c r="H142" s="20">
        <v>5.5</v>
      </c>
      <c r="I142" s="103" t="s">
        <v>2352</v>
      </c>
      <c r="J142" s="103" t="s">
        <v>2353</v>
      </c>
      <c r="K142" s="103" t="s">
        <v>2352</v>
      </c>
      <c r="L142" s="103" t="s">
        <v>2353</v>
      </c>
      <c r="M142" s="104" t="s">
        <v>2312</v>
      </c>
      <c r="N142" s="18" t="s">
        <v>2312</v>
      </c>
      <c r="O142" s="82" t="s">
        <v>239</v>
      </c>
      <c r="P142" s="17" t="s">
        <v>239</v>
      </c>
      <c r="Q142" s="77" t="s">
        <v>239</v>
      </c>
      <c r="R142" s="17" t="s">
        <v>239</v>
      </c>
      <c r="S142" s="17" t="s">
        <v>239</v>
      </c>
      <c r="T142" s="18" t="s">
        <v>239</v>
      </c>
      <c r="U142" s="64" t="s">
        <v>2354</v>
      </c>
      <c r="V142" s="65" t="s">
        <v>2429</v>
      </c>
      <c r="W142" s="65" t="s">
        <v>2354</v>
      </c>
      <c r="X142" s="63" t="s">
        <v>2429</v>
      </c>
      <c r="Y142" s="75" t="s">
        <v>2312</v>
      </c>
      <c r="Z142" s="58" t="s">
        <v>2312</v>
      </c>
      <c r="AA142" s="328" t="s">
        <v>239</v>
      </c>
      <c r="AB142" s="328" t="s">
        <v>239</v>
      </c>
      <c r="AC142" s="328" t="s">
        <v>239</v>
      </c>
      <c r="AD142" s="328" t="s">
        <v>239</v>
      </c>
      <c r="AE142" s="328" t="s">
        <v>239</v>
      </c>
      <c r="AF142" s="334" t="s">
        <v>239</v>
      </c>
      <c r="AG142" s="330" t="s">
        <v>239</v>
      </c>
      <c r="AH142" s="328" t="s">
        <v>239</v>
      </c>
      <c r="AI142" s="328" t="s">
        <v>239</v>
      </c>
      <c r="AJ142" s="328" t="s">
        <v>239</v>
      </c>
      <c r="AK142" s="328" t="s">
        <v>239</v>
      </c>
      <c r="AL142" s="328" t="s">
        <v>239</v>
      </c>
      <c r="AM142" s="59" t="s">
        <v>239</v>
      </c>
      <c r="AN142" s="17" t="s">
        <v>2356</v>
      </c>
      <c r="AO142" s="17" t="s">
        <v>239</v>
      </c>
      <c r="AP142" s="17" t="s">
        <v>2356</v>
      </c>
      <c r="AQ142" s="17" t="s">
        <v>2312</v>
      </c>
      <c r="AR142" s="18" t="s">
        <v>2312</v>
      </c>
      <c r="AS142" s="59" t="s">
        <v>2352</v>
      </c>
      <c r="AT142" s="17" t="s">
        <v>2353</v>
      </c>
      <c r="AU142" s="17" t="s">
        <v>239</v>
      </c>
      <c r="AV142" s="17" t="s">
        <v>2356</v>
      </c>
      <c r="AW142" s="17" t="s">
        <v>2312</v>
      </c>
      <c r="AX142" s="18" t="s">
        <v>2312</v>
      </c>
      <c r="AY142" s="59" t="s">
        <v>239</v>
      </c>
      <c r="AZ142" s="17" t="s">
        <v>2356</v>
      </c>
      <c r="BA142" s="17" t="s">
        <v>2352</v>
      </c>
      <c r="BB142" s="17" t="s">
        <v>2353</v>
      </c>
      <c r="BC142" s="17" t="s">
        <v>2312</v>
      </c>
      <c r="BD142" s="18" t="s">
        <v>2312</v>
      </c>
    </row>
    <row r="143" spans="1:56" ht="14.5" customHeight="1">
      <c r="A143" s="331" t="s">
        <v>2237</v>
      </c>
      <c r="B143" s="335" t="s">
        <v>2337</v>
      </c>
      <c r="C143" s="335" t="s">
        <v>2358</v>
      </c>
      <c r="D143" s="332" t="s">
        <v>2308</v>
      </c>
      <c r="E143" s="336" t="s">
        <v>2308</v>
      </c>
      <c r="F143" s="19" t="s">
        <v>2339</v>
      </c>
      <c r="G143" s="20">
        <v>7.5</v>
      </c>
      <c r="H143" s="20">
        <v>7.5</v>
      </c>
      <c r="I143" s="103" t="s">
        <v>2359</v>
      </c>
      <c r="J143" s="103" t="s">
        <v>2360</v>
      </c>
      <c r="K143" s="103" t="s">
        <v>2359</v>
      </c>
      <c r="L143" s="103" t="s">
        <v>2360</v>
      </c>
      <c r="M143" s="104" t="s">
        <v>2312</v>
      </c>
      <c r="N143" s="18" t="s">
        <v>2312</v>
      </c>
      <c r="O143" s="81" t="s">
        <v>2432</v>
      </c>
      <c r="P143" s="85" t="str">
        <f>"NU 314"</f>
        <v>NU 314</v>
      </c>
      <c r="Q143" s="87" t="str">
        <f>K143</f>
        <v>70BC03JP3</v>
      </c>
      <c r="R143" s="63" t="str">
        <f>L143</f>
        <v>6314 Z C3 S0</v>
      </c>
      <c r="S143" s="57" t="s">
        <v>2380</v>
      </c>
      <c r="T143" s="58" t="s">
        <v>2312</v>
      </c>
      <c r="U143" s="64" t="s">
        <v>2363</v>
      </c>
      <c r="V143" s="65" t="s">
        <v>2433</v>
      </c>
      <c r="W143" s="65" t="s">
        <v>2363</v>
      </c>
      <c r="X143" s="63" t="s">
        <v>2433</v>
      </c>
      <c r="Y143" s="75" t="s">
        <v>2312</v>
      </c>
      <c r="Z143" s="58" t="s">
        <v>2312</v>
      </c>
      <c r="AA143" s="328" t="s">
        <v>239</v>
      </c>
      <c r="AB143" s="328" t="s">
        <v>239</v>
      </c>
      <c r="AC143" s="328" t="s">
        <v>239</v>
      </c>
      <c r="AD143" s="328" t="s">
        <v>239</v>
      </c>
      <c r="AE143" s="328" t="s">
        <v>239</v>
      </c>
      <c r="AF143" s="334" t="s">
        <v>239</v>
      </c>
      <c r="AG143" s="330" t="s">
        <v>239</v>
      </c>
      <c r="AH143" s="328" t="s">
        <v>239</v>
      </c>
      <c r="AI143" s="328" t="s">
        <v>239</v>
      </c>
      <c r="AJ143" s="328" t="s">
        <v>239</v>
      </c>
      <c r="AK143" s="328" t="s">
        <v>239</v>
      </c>
      <c r="AL143" s="328" t="s">
        <v>239</v>
      </c>
      <c r="AM143" s="59" t="s">
        <v>239</v>
      </c>
      <c r="AN143" s="17" t="s">
        <v>2367</v>
      </c>
      <c r="AO143" s="17" t="s">
        <v>239</v>
      </c>
      <c r="AP143" s="17" t="s">
        <v>2367</v>
      </c>
      <c r="AQ143" s="17" t="s">
        <v>2312</v>
      </c>
      <c r="AR143" s="18" t="s">
        <v>2312</v>
      </c>
      <c r="AS143" s="59" t="s">
        <v>2359</v>
      </c>
      <c r="AT143" s="17" t="s">
        <v>2360</v>
      </c>
      <c r="AU143" s="17" t="s">
        <v>239</v>
      </c>
      <c r="AV143" s="17" t="s">
        <v>2367</v>
      </c>
      <c r="AW143" s="17" t="s">
        <v>2312</v>
      </c>
      <c r="AX143" s="18" t="s">
        <v>2312</v>
      </c>
      <c r="AY143" s="59" t="s">
        <v>239</v>
      </c>
      <c r="AZ143" s="17" t="s">
        <v>2367</v>
      </c>
      <c r="BA143" s="17" t="s">
        <v>2359</v>
      </c>
      <c r="BB143" s="17" t="s">
        <v>2360</v>
      </c>
      <c r="BC143" s="17" t="s">
        <v>2312</v>
      </c>
      <c r="BD143" s="18" t="s">
        <v>2312</v>
      </c>
    </row>
    <row r="144" spans="1:56" ht="14.5" customHeight="1">
      <c r="A144" s="331" t="s">
        <v>2237</v>
      </c>
      <c r="B144" s="335" t="s">
        <v>2337</v>
      </c>
      <c r="C144" s="335" t="s">
        <v>2369</v>
      </c>
      <c r="D144" s="332" t="s">
        <v>2308</v>
      </c>
      <c r="E144" s="336" t="s">
        <v>2308</v>
      </c>
      <c r="F144" s="19" t="s">
        <v>2339</v>
      </c>
      <c r="G144" s="20">
        <v>7.5</v>
      </c>
      <c r="H144" s="20">
        <v>7.5</v>
      </c>
      <c r="I144" s="103" t="s">
        <v>2359</v>
      </c>
      <c r="J144" s="103" t="s">
        <v>2360</v>
      </c>
      <c r="K144" s="103" t="s">
        <v>2359</v>
      </c>
      <c r="L144" s="103" t="s">
        <v>2360</v>
      </c>
      <c r="M144" s="104" t="s">
        <v>2312</v>
      </c>
      <c r="N144" s="18" t="s">
        <v>2312</v>
      </c>
      <c r="O144" s="82" t="s">
        <v>239</v>
      </c>
      <c r="P144" s="17" t="s">
        <v>239</v>
      </c>
      <c r="Q144" s="77" t="s">
        <v>239</v>
      </c>
      <c r="R144" s="17" t="s">
        <v>239</v>
      </c>
      <c r="S144" s="17" t="s">
        <v>239</v>
      </c>
      <c r="T144" s="18" t="s">
        <v>239</v>
      </c>
      <c r="U144" s="64" t="s">
        <v>2363</v>
      </c>
      <c r="V144" s="65" t="s">
        <v>2433</v>
      </c>
      <c r="W144" s="65" t="s">
        <v>2363</v>
      </c>
      <c r="X144" s="63" t="s">
        <v>2433</v>
      </c>
      <c r="Y144" s="75" t="s">
        <v>2312</v>
      </c>
      <c r="Z144" s="58" t="s">
        <v>2312</v>
      </c>
      <c r="AA144" s="328" t="s">
        <v>239</v>
      </c>
      <c r="AB144" s="328" t="s">
        <v>239</v>
      </c>
      <c r="AC144" s="328" t="s">
        <v>239</v>
      </c>
      <c r="AD144" s="328" t="s">
        <v>239</v>
      </c>
      <c r="AE144" s="328" t="s">
        <v>239</v>
      </c>
      <c r="AF144" s="334" t="s">
        <v>239</v>
      </c>
      <c r="AG144" s="330" t="s">
        <v>239</v>
      </c>
      <c r="AH144" s="328" t="s">
        <v>239</v>
      </c>
      <c r="AI144" s="328" t="s">
        <v>239</v>
      </c>
      <c r="AJ144" s="328" t="s">
        <v>239</v>
      </c>
      <c r="AK144" s="328" t="s">
        <v>239</v>
      </c>
      <c r="AL144" s="328" t="s">
        <v>239</v>
      </c>
      <c r="AM144" s="59" t="s">
        <v>239</v>
      </c>
      <c r="AN144" s="17" t="s">
        <v>2367</v>
      </c>
      <c r="AO144" s="17" t="s">
        <v>239</v>
      </c>
      <c r="AP144" s="17" t="s">
        <v>2367</v>
      </c>
      <c r="AQ144" s="17" t="s">
        <v>2312</v>
      </c>
      <c r="AR144" s="18" t="s">
        <v>2312</v>
      </c>
      <c r="AS144" s="59" t="s">
        <v>2359</v>
      </c>
      <c r="AT144" s="17" t="s">
        <v>2360</v>
      </c>
      <c r="AU144" s="17" t="s">
        <v>239</v>
      </c>
      <c r="AV144" s="17" t="s">
        <v>2367</v>
      </c>
      <c r="AW144" s="17" t="s">
        <v>2312</v>
      </c>
      <c r="AX144" s="18" t="s">
        <v>2312</v>
      </c>
      <c r="AY144" s="59" t="s">
        <v>239</v>
      </c>
      <c r="AZ144" s="17" t="s">
        <v>2367</v>
      </c>
      <c r="BA144" s="17" t="s">
        <v>2359</v>
      </c>
      <c r="BB144" s="17" t="s">
        <v>2360</v>
      </c>
      <c r="BC144" s="17" t="s">
        <v>2312</v>
      </c>
      <c r="BD144" s="18" t="s">
        <v>2312</v>
      </c>
    </row>
    <row r="145" spans="1:56" ht="14.5" customHeight="1">
      <c r="A145" s="331" t="s">
        <v>2237</v>
      </c>
      <c r="B145" s="335" t="s">
        <v>2337</v>
      </c>
      <c r="C145" s="335" t="s">
        <v>2370</v>
      </c>
      <c r="D145" s="332" t="s">
        <v>2308</v>
      </c>
      <c r="E145" s="336" t="s">
        <v>2308</v>
      </c>
      <c r="F145" s="19" t="s">
        <v>2339</v>
      </c>
      <c r="G145" s="20">
        <v>7.5</v>
      </c>
      <c r="H145" s="20">
        <v>7.5</v>
      </c>
      <c r="I145" s="103" t="s">
        <v>2371</v>
      </c>
      <c r="J145" s="103" t="s">
        <v>2372</v>
      </c>
      <c r="K145" s="103" t="s">
        <v>2371</v>
      </c>
      <c r="L145" s="103" t="s">
        <v>2372</v>
      </c>
      <c r="M145" s="104" t="s">
        <v>2312</v>
      </c>
      <c r="N145" s="18" t="s">
        <v>2312</v>
      </c>
      <c r="O145" s="83" t="s">
        <v>2436</v>
      </c>
      <c r="P145" s="85" t="str">
        <f>"NU 316"</f>
        <v>NU 316</v>
      </c>
      <c r="Q145" s="87" t="str">
        <f>K145</f>
        <v>80BC03JP3</v>
      </c>
      <c r="R145" s="63" t="str">
        <f>L145</f>
        <v>6316 Z C3 S0</v>
      </c>
      <c r="S145" s="57" t="s">
        <v>2380</v>
      </c>
      <c r="T145" s="58" t="s">
        <v>2312</v>
      </c>
      <c r="U145" s="66" t="s">
        <v>2373</v>
      </c>
      <c r="V145" s="65" t="s">
        <v>2437</v>
      </c>
      <c r="W145" s="67" t="s">
        <v>2373</v>
      </c>
      <c r="X145" s="68" t="s">
        <v>2437</v>
      </c>
      <c r="Y145" s="75" t="s">
        <v>2312</v>
      </c>
      <c r="Z145" s="58" t="s">
        <v>2312</v>
      </c>
      <c r="AA145" s="328" t="s">
        <v>239</v>
      </c>
      <c r="AB145" s="328" t="s">
        <v>239</v>
      </c>
      <c r="AC145" s="328" t="s">
        <v>239</v>
      </c>
      <c r="AD145" s="328" t="s">
        <v>239</v>
      </c>
      <c r="AE145" s="328" t="s">
        <v>239</v>
      </c>
      <c r="AF145" s="334" t="s">
        <v>239</v>
      </c>
      <c r="AG145" s="330" t="s">
        <v>239</v>
      </c>
      <c r="AH145" s="328" t="s">
        <v>239</v>
      </c>
      <c r="AI145" s="328" t="s">
        <v>239</v>
      </c>
      <c r="AJ145" s="328" t="s">
        <v>239</v>
      </c>
      <c r="AK145" s="328" t="s">
        <v>239</v>
      </c>
      <c r="AL145" s="328" t="s">
        <v>239</v>
      </c>
      <c r="AM145" s="59" t="s">
        <v>239</v>
      </c>
      <c r="AN145" s="17" t="s">
        <v>2375</v>
      </c>
      <c r="AO145" s="17" t="s">
        <v>239</v>
      </c>
      <c r="AP145" s="17" t="s">
        <v>2375</v>
      </c>
      <c r="AQ145" s="17" t="s">
        <v>2312</v>
      </c>
      <c r="AR145" s="18" t="s">
        <v>2312</v>
      </c>
      <c r="AS145" s="59" t="s">
        <v>2371</v>
      </c>
      <c r="AT145" s="17" t="s">
        <v>2372</v>
      </c>
      <c r="AU145" s="17" t="s">
        <v>239</v>
      </c>
      <c r="AV145" s="17" t="s">
        <v>2375</v>
      </c>
      <c r="AW145" s="17" t="s">
        <v>2312</v>
      </c>
      <c r="AX145" s="18" t="s">
        <v>2312</v>
      </c>
      <c r="AY145" s="59" t="s">
        <v>239</v>
      </c>
      <c r="AZ145" s="17" t="s">
        <v>2375</v>
      </c>
      <c r="BA145" s="17" t="s">
        <v>2371</v>
      </c>
      <c r="BB145" s="17" t="s">
        <v>2372</v>
      </c>
      <c r="BC145" s="17" t="s">
        <v>2312</v>
      </c>
      <c r="BD145" s="18" t="s">
        <v>2312</v>
      </c>
    </row>
    <row r="146" spans="1:56" ht="14.5" customHeight="1">
      <c r="A146" s="331" t="s">
        <v>2237</v>
      </c>
      <c r="B146" s="335" t="s">
        <v>2337</v>
      </c>
      <c r="C146" s="335" t="s">
        <v>2376</v>
      </c>
      <c r="D146" s="332" t="s">
        <v>2308</v>
      </c>
      <c r="E146" s="336" t="s">
        <v>2308</v>
      </c>
      <c r="F146" s="19" t="s">
        <v>2339</v>
      </c>
      <c r="G146" s="20">
        <v>7.5</v>
      </c>
      <c r="H146" s="20">
        <v>7.5</v>
      </c>
      <c r="I146" s="103" t="s">
        <v>2371</v>
      </c>
      <c r="J146" s="103" t="s">
        <v>2372</v>
      </c>
      <c r="K146" s="103" t="s">
        <v>2371</v>
      </c>
      <c r="L146" s="103" t="s">
        <v>2372</v>
      </c>
      <c r="M146" s="104" t="s">
        <v>2312</v>
      </c>
      <c r="N146" s="18" t="s">
        <v>2312</v>
      </c>
      <c r="O146" s="82" t="s">
        <v>239</v>
      </c>
      <c r="P146" s="17" t="s">
        <v>239</v>
      </c>
      <c r="Q146" s="77" t="s">
        <v>239</v>
      </c>
      <c r="R146" s="17" t="s">
        <v>239</v>
      </c>
      <c r="S146" s="17" t="s">
        <v>239</v>
      </c>
      <c r="T146" s="18" t="s">
        <v>239</v>
      </c>
      <c r="U146" s="66" t="s">
        <v>2373</v>
      </c>
      <c r="V146" s="65" t="s">
        <v>2437</v>
      </c>
      <c r="W146" s="67" t="s">
        <v>2373</v>
      </c>
      <c r="X146" s="68" t="s">
        <v>2437</v>
      </c>
      <c r="Y146" s="75" t="s">
        <v>2312</v>
      </c>
      <c r="Z146" s="58" t="s">
        <v>2312</v>
      </c>
      <c r="AA146" s="328" t="s">
        <v>239</v>
      </c>
      <c r="AB146" s="328" t="s">
        <v>239</v>
      </c>
      <c r="AC146" s="328" t="s">
        <v>239</v>
      </c>
      <c r="AD146" s="328" t="s">
        <v>239</v>
      </c>
      <c r="AE146" s="328" t="s">
        <v>239</v>
      </c>
      <c r="AF146" s="334" t="s">
        <v>239</v>
      </c>
      <c r="AG146" s="330" t="s">
        <v>239</v>
      </c>
      <c r="AH146" s="328" t="s">
        <v>239</v>
      </c>
      <c r="AI146" s="328" t="s">
        <v>239</v>
      </c>
      <c r="AJ146" s="328" t="s">
        <v>239</v>
      </c>
      <c r="AK146" s="328" t="s">
        <v>239</v>
      </c>
      <c r="AL146" s="328" t="s">
        <v>239</v>
      </c>
      <c r="AM146" s="59" t="s">
        <v>239</v>
      </c>
      <c r="AN146" s="17" t="s">
        <v>2375</v>
      </c>
      <c r="AO146" s="17" t="s">
        <v>239</v>
      </c>
      <c r="AP146" s="17" t="s">
        <v>2375</v>
      </c>
      <c r="AQ146" s="17" t="s">
        <v>2312</v>
      </c>
      <c r="AR146" s="18" t="s">
        <v>2312</v>
      </c>
      <c r="AS146" s="59" t="s">
        <v>2371</v>
      </c>
      <c r="AT146" s="17" t="s">
        <v>2372</v>
      </c>
      <c r="AU146" s="17" t="s">
        <v>239</v>
      </c>
      <c r="AV146" s="17" t="s">
        <v>2375</v>
      </c>
      <c r="AW146" s="17" t="s">
        <v>2312</v>
      </c>
      <c r="AX146" s="18" t="s">
        <v>2312</v>
      </c>
      <c r="AY146" s="59" t="s">
        <v>239</v>
      </c>
      <c r="AZ146" s="17" t="s">
        <v>2375</v>
      </c>
      <c r="BA146" s="17" t="s">
        <v>2371</v>
      </c>
      <c r="BB146" s="17" t="s">
        <v>2372</v>
      </c>
      <c r="BC146" s="17" t="s">
        <v>2312</v>
      </c>
      <c r="BD146" s="18" t="s">
        <v>2312</v>
      </c>
    </row>
    <row r="147" spans="1:56" ht="14.5" customHeight="1">
      <c r="A147" s="331" t="s">
        <v>2237</v>
      </c>
      <c r="B147" s="335" t="s">
        <v>2337</v>
      </c>
      <c r="C147" s="335" t="s">
        <v>2377</v>
      </c>
      <c r="D147" s="332" t="s">
        <v>2308</v>
      </c>
      <c r="E147" s="336">
        <v>1</v>
      </c>
      <c r="F147" s="17" t="s">
        <v>2339</v>
      </c>
      <c r="G147" s="17">
        <v>14.5</v>
      </c>
      <c r="H147" s="17">
        <v>7.5</v>
      </c>
      <c r="I147" s="104" t="s">
        <v>2378</v>
      </c>
      <c r="J147" s="104" t="s">
        <v>2379</v>
      </c>
      <c r="K147" s="104" t="s">
        <v>2371</v>
      </c>
      <c r="L147" s="104" t="s">
        <v>2372</v>
      </c>
      <c r="M147" s="104" t="s">
        <v>2380</v>
      </c>
      <c r="N147" s="18" t="s">
        <v>2312</v>
      </c>
      <c r="O147" s="59" t="s">
        <v>239</v>
      </c>
      <c r="P147" s="17" t="s">
        <v>239</v>
      </c>
      <c r="Q147" s="17" t="s">
        <v>239</v>
      </c>
      <c r="R147" s="17" t="s">
        <v>239</v>
      </c>
      <c r="S147" s="17" t="s">
        <v>239</v>
      </c>
      <c r="T147" s="18" t="s">
        <v>239</v>
      </c>
      <c r="U147" s="59" t="s">
        <v>2378</v>
      </c>
      <c r="V147" s="17" t="s">
        <v>2379</v>
      </c>
      <c r="W147" s="17" t="s">
        <v>2373</v>
      </c>
      <c r="X147" s="17" t="s">
        <v>2374</v>
      </c>
      <c r="Y147" s="17" t="s">
        <v>2380</v>
      </c>
      <c r="Z147" s="18" t="s">
        <v>2312</v>
      </c>
      <c r="AA147" s="328" t="s">
        <v>239</v>
      </c>
      <c r="AB147" s="328" t="s">
        <v>239</v>
      </c>
      <c r="AC147" s="328" t="s">
        <v>239</v>
      </c>
      <c r="AD147" s="328" t="s">
        <v>239</v>
      </c>
      <c r="AE147" s="328" t="s">
        <v>239</v>
      </c>
      <c r="AF147" s="334" t="s">
        <v>239</v>
      </c>
      <c r="AG147" s="330" t="s">
        <v>239</v>
      </c>
      <c r="AH147" s="328" t="s">
        <v>239</v>
      </c>
      <c r="AI147" s="328" t="s">
        <v>239</v>
      </c>
      <c r="AJ147" s="328" t="s">
        <v>239</v>
      </c>
      <c r="AK147" s="328" t="s">
        <v>239</v>
      </c>
      <c r="AL147" s="328" t="s">
        <v>239</v>
      </c>
      <c r="AM147" s="59" t="s">
        <v>239</v>
      </c>
      <c r="AN147" s="17" t="s">
        <v>239</v>
      </c>
      <c r="AO147" s="17" t="s">
        <v>239</v>
      </c>
      <c r="AP147" s="17" t="s">
        <v>239</v>
      </c>
      <c r="AQ147" s="17" t="s">
        <v>239</v>
      </c>
      <c r="AR147" s="17" t="s">
        <v>239</v>
      </c>
      <c r="AS147" s="59" t="s">
        <v>2378</v>
      </c>
      <c r="AT147" s="17" t="s">
        <v>2379</v>
      </c>
      <c r="AU147" s="17" t="s">
        <v>239</v>
      </c>
      <c r="AV147" s="17" t="s">
        <v>2375</v>
      </c>
      <c r="AW147" s="17" t="s">
        <v>2380</v>
      </c>
      <c r="AX147" s="18" t="s">
        <v>2312</v>
      </c>
      <c r="AY147" s="59" t="s">
        <v>239</v>
      </c>
      <c r="AZ147" s="17" t="s">
        <v>239</v>
      </c>
      <c r="BA147" s="17" t="s">
        <v>239</v>
      </c>
      <c r="BB147" s="17" t="s">
        <v>239</v>
      </c>
      <c r="BC147" s="17" t="s">
        <v>239</v>
      </c>
      <c r="BD147" s="18" t="s">
        <v>239</v>
      </c>
    </row>
    <row r="148" spans="1:56" ht="14.5" customHeight="1">
      <c r="A148" s="331" t="s">
        <v>2237</v>
      </c>
      <c r="B148" s="335" t="s">
        <v>2337</v>
      </c>
      <c r="C148" s="335" t="s">
        <v>2377</v>
      </c>
      <c r="D148" s="332" t="s">
        <v>2308</v>
      </c>
      <c r="E148" s="336">
        <v>2</v>
      </c>
      <c r="F148" s="17" t="s">
        <v>2339</v>
      </c>
      <c r="G148" s="17">
        <v>14.5</v>
      </c>
      <c r="H148" s="17">
        <v>7.5</v>
      </c>
      <c r="I148" s="104" t="s">
        <v>2378</v>
      </c>
      <c r="J148" s="104" t="s">
        <v>2379</v>
      </c>
      <c r="K148" s="104" t="s">
        <v>2371</v>
      </c>
      <c r="L148" s="104" t="s">
        <v>2372</v>
      </c>
      <c r="M148" s="104" t="s">
        <v>2380</v>
      </c>
      <c r="N148" s="18" t="s">
        <v>2312</v>
      </c>
      <c r="O148" s="59" t="s">
        <v>239</v>
      </c>
      <c r="P148" s="17" t="s">
        <v>239</v>
      </c>
      <c r="Q148" s="17" t="s">
        <v>239</v>
      </c>
      <c r="R148" s="17" t="s">
        <v>239</v>
      </c>
      <c r="S148" s="17" t="s">
        <v>239</v>
      </c>
      <c r="T148" s="18" t="s">
        <v>239</v>
      </c>
      <c r="U148" s="59" t="s">
        <v>2378</v>
      </c>
      <c r="V148" s="17" t="s">
        <v>2379</v>
      </c>
      <c r="W148" s="17" t="s">
        <v>2373</v>
      </c>
      <c r="X148" s="17" t="s">
        <v>2374</v>
      </c>
      <c r="Y148" s="17" t="s">
        <v>2380</v>
      </c>
      <c r="Z148" s="18" t="s">
        <v>2312</v>
      </c>
      <c r="AA148" s="328" t="s">
        <v>239</v>
      </c>
      <c r="AB148" s="328" t="s">
        <v>239</v>
      </c>
      <c r="AC148" s="328" t="s">
        <v>239</v>
      </c>
      <c r="AD148" s="328" t="s">
        <v>239</v>
      </c>
      <c r="AE148" s="328" t="s">
        <v>239</v>
      </c>
      <c r="AF148" s="334" t="s">
        <v>239</v>
      </c>
      <c r="AG148" s="330" t="s">
        <v>239</v>
      </c>
      <c r="AH148" s="328" t="s">
        <v>239</v>
      </c>
      <c r="AI148" s="328" t="s">
        <v>239</v>
      </c>
      <c r="AJ148" s="328" t="s">
        <v>239</v>
      </c>
      <c r="AK148" s="328" t="s">
        <v>239</v>
      </c>
      <c r="AL148" s="328" t="s">
        <v>239</v>
      </c>
      <c r="AM148" s="59" t="s">
        <v>239</v>
      </c>
      <c r="AN148" s="17" t="s">
        <v>239</v>
      </c>
      <c r="AO148" s="17" t="s">
        <v>239</v>
      </c>
      <c r="AP148" s="17" t="s">
        <v>239</v>
      </c>
      <c r="AQ148" s="17" t="s">
        <v>239</v>
      </c>
      <c r="AR148" s="17" t="s">
        <v>239</v>
      </c>
      <c r="AS148" s="59" t="s">
        <v>2378</v>
      </c>
      <c r="AT148" s="17" t="s">
        <v>2379</v>
      </c>
      <c r="AU148" s="17" t="s">
        <v>239</v>
      </c>
      <c r="AV148" s="17" t="s">
        <v>2375</v>
      </c>
      <c r="AW148" s="17" t="s">
        <v>2380</v>
      </c>
      <c r="AX148" s="18" t="s">
        <v>2312</v>
      </c>
      <c r="AY148" s="59" t="s">
        <v>239</v>
      </c>
      <c r="AZ148" s="17" t="s">
        <v>239</v>
      </c>
      <c r="BA148" s="17" t="s">
        <v>239</v>
      </c>
      <c r="BB148" s="17" t="s">
        <v>239</v>
      </c>
      <c r="BC148" s="17" t="s">
        <v>239</v>
      </c>
      <c r="BD148" s="18" t="s">
        <v>239</v>
      </c>
    </row>
    <row r="149" spans="1:56" ht="14.5" customHeight="1">
      <c r="A149" s="331" t="s">
        <v>2237</v>
      </c>
      <c r="B149" s="335" t="s">
        <v>2337</v>
      </c>
      <c r="C149" s="335" t="s">
        <v>2377</v>
      </c>
      <c r="D149" s="332" t="s">
        <v>2308</v>
      </c>
      <c r="E149" s="336">
        <v>3</v>
      </c>
      <c r="F149" s="17" t="s">
        <v>2339</v>
      </c>
      <c r="G149" s="17">
        <v>14.5</v>
      </c>
      <c r="H149" s="17">
        <v>7.5</v>
      </c>
      <c r="I149" s="104" t="s">
        <v>2381</v>
      </c>
      <c r="J149" s="104" t="s">
        <v>2382</v>
      </c>
      <c r="K149" s="104" t="s">
        <v>2371</v>
      </c>
      <c r="L149" s="104" t="s">
        <v>2372</v>
      </c>
      <c r="M149" s="104" t="s">
        <v>2380</v>
      </c>
      <c r="N149" s="18" t="s">
        <v>2312</v>
      </c>
      <c r="O149" s="59" t="s">
        <v>239</v>
      </c>
      <c r="P149" s="17" t="s">
        <v>239</v>
      </c>
      <c r="Q149" s="17" t="s">
        <v>239</v>
      </c>
      <c r="R149" s="17" t="s">
        <v>239</v>
      </c>
      <c r="S149" s="17" t="s">
        <v>239</v>
      </c>
      <c r="T149" s="18" t="s">
        <v>239</v>
      </c>
      <c r="U149" s="59" t="s">
        <v>2381</v>
      </c>
      <c r="V149" s="17" t="s">
        <v>2382</v>
      </c>
      <c r="W149" s="17" t="s">
        <v>2373</v>
      </c>
      <c r="X149" s="17" t="s">
        <v>2374</v>
      </c>
      <c r="Y149" s="17" t="s">
        <v>2380</v>
      </c>
      <c r="Z149" s="18" t="s">
        <v>2312</v>
      </c>
      <c r="AA149" s="328" t="s">
        <v>239</v>
      </c>
      <c r="AB149" s="328" t="s">
        <v>239</v>
      </c>
      <c r="AC149" s="328" t="s">
        <v>239</v>
      </c>
      <c r="AD149" s="328" t="s">
        <v>239</v>
      </c>
      <c r="AE149" s="328" t="s">
        <v>239</v>
      </c>
      <c r="AF149" s="334" t="s">
        <v>239</v>
      </c>
      <c r="AG149" s="330" t="s">
        <v>239</v>
      </c>
      <c r="AH149" s="328" t="s">
        <v>239</v>
      </c>
      <c r="AI149" s="328" t="s">
        <v>239</v>
      </c>
      <c r="AJ149" s="328" t="s">
        <v>239</v>
      </c>
      <c r="AK149" s="328" t="s">
        <v>239</v>
      </c>
      <c r="AL149" s="328" t="s">
        <v>239</v>
      </c>
      <c r="AM149" s="59" t="s">
        <v>239</v>
      </c>
      <c r="AN149" s="17" t="s">
        <v>239</v>
      </c>
      <c r="AO149" s="17" t="s">
        <v>239</v>
      </c>
      <c r="AP149" s="17" t="s">
        <v>239</v>
      </c>
      <c r="AQ149" s="17" t="s">
        <v>239</v>
      </c>
      <c r="AR149" s="17" t="s">
        <v>239</v>
      </c>
      <c r="AS149" s="59" t="s">
        <v>2381</v>
      </c>
      <c r="AT149" s="17" t="s">
        <v>2382</v>
      </c>
      <c r="AU149" s="17" t="s">
        <v>239</v>
      </c>
      <c r="AV149" s="17" t="s">
        <v>2375</v>
      </c>
      <c r="AW149" s="17" t="s">
        <v>2380</v>
      </c>
      <c r="AX149" s="18" t="s">
        <v>2312</v>
      </c>
      <c r="AY149" s="59" t="s">
        <v>239</v>
      </c>
      <c r="AZ149" s="17" t="s">
        <v>239</v>
      </c>
      <c r="BA149" s="17" t="s">
        <v>239</v>
      </c>
      <c r="BB149" s="17" t="s">
        <v>239</v>
      </c>
      <c r="BC149" s="17" t="s">
        <v>239</v>
      </c>
      <c r="BD149" s="18" t="s">
        <v>239</v>
      </c>
    </row>
    <row r="150" spans="1:56" ht="14.5" customHeight="1">
      <c r="A150" s="331" t="s">
        <v>2237</v>
      </c>
      <c r="B150" s="335" t="s">
        <v>2337</v>
      </c>
      <c r="C150" s="335" t="s">
        <v>2377</v>
      </c>
      <c r="D150" s="332" t="s">
        <v>2308</v>
      </c>
      <c r="E150" s="336">
        <v>4</v>
      </c>
      <c r="F150" s="17" t="s">
        <v>2339</v>
      </c>
      <c r="G150" s="17">
        <v>14.5</v>
      </c>
      <c r="H150" s="17">
        <v>7.5</v>
      </c>
      <c r="I150" s="104" t="s">
        <v>2381</v>
      </c>
      <c r="J150" s="104" t="s">
        <v>2382</v>
      </c>
      <c r="K150" s="104" t="s">
        <v>2371</v>
      </c>
      <c r="L150" s="104" t="s">
        <v>2372</v>
      </c>
      <c r="M150" s="104" t="s">
        <v>2380</v>
      </c>
      <c r="N150" s="18" t="s">
        <v>2312</v>
      </c>
      <c r="O150" s="59" t="s">
        <v>239</v>
      </c>
      <c r="P150" s="17" t="s">
        <v>239</v>
      </c>
      <c r="Q150" s="17" t="s">
        <v>239</v>
      </c>
      <c r="R150" s="17" t="s">
        <v>239</v>
      </c>
      <c r="S150" s="17" t="s">
        <v>239</v>
      </c>
      <c r="T150" s="18" t="s">
        <v>239</v>
      </c>
      <c r="U150" s="59" t="s">
        <v>2381</v>
      </c>
      <c r="V150" s="17" t="s">
        <v>2382</v>
      </c>
      <c r="W150" s="17" t="s">
        <v>2373</v>
      </c>
      <c r="X150" s="17" t="s">
        <v>2374</v>
      </c>
      <c r="Y150" s="17" t="s">
        <v>2380</v>
      </c>
      <c r="Z150" s="18" t="s">
        <v>2312</v>
      </c>
      <c r="AA150" s="328" t="s">
        <v>239</v>
      </c>
      <c r="AB150" s="328" t="s">
        <v>239</v>
      </c>
      <c r="AC150" s="328" t="s">
        <v>239</v>
      </c>
      <c r="AD150" s="328" t="s">
        <v>239</v>
      </c>
      <c r="AE150" s="328" t="s">
        <v>239</v>
      </c>
      <c r="AF150" s="334" t="s">
        <v>239</v>
      </c>
      <c r="AG150" s="330" t="s">
        <v>239</v>
      </c>
      <c r="AH150" s="328" t="s">
        <v>239</v>
      </c>
      <c r="AI150" s="328" t="s">
        <v>239</v>
      </c>
      <c r="AJ150" s="328" t="s">
        <v>239</v>
      </c>
      <c r="AK150" s="328" t="s">
        <v>239</v>
      </c>
      <c r="AL150" s="328" t="s">
        <v>239</v>
      </c>
      <c r="AM150" s="59" t="s">
        <v>239</v>
      </c>
      <c r="AN150" s="17" t="s">
        <v>239</v>
      </c>
      <c r="AO150" s="17" t="s">
        <v>239</v>
      </c>
      <c r="AP150" s="17" t="s">
        <v>239</v>
      </c>
      <c r="AQ150" s="17" t="s">
        <v>239</v>
      </c>
      <c r="AR150" s="17" t="s">
        <v>239</v>
      </c>
      <c r="AS150" s="59" t="s">
        <v>2381</v>
      </c>
      <c r="AT150" s="17" t="s">
        <v>2382</v>
      </c>
      <c r="AU150" s="17" t="s">
        <v>239</v>
      </c>
      <c r="AV150" s="17" t="s">
        <v>2375</v>
      </c>
      <c r="AW150" s="17" t="s">
        <v>2380</v>
      </c>
      <c r="AX150" s="18" t="s">
        <v>2312</v>
      </c>
      <c r="AY150" s="59" t="s">
        <v>239</v>
      </c>
      <c r="AZ150" s="17" t="s">
        <v>239</v>
      </c>
      <c r="BA150" s="17" t="s">
        <v>239</v>
      </c>
      <c r="BB150" s="17" t="s">
        <v>239</v>
      </c>
      <c r="BC150" s="17" t="s">
        <v>239</v>
      </c>
      <c r="BD150" s="18" t="s">
        <v>239</v>
      </c>
    </row>
    <row r="151" spans="1:56" ht="14.5" customHeight="1">
      <c r="A151" s="331" t="s">
        <v>2237</v>
      </c>
      <c r="B151" s="335" t="s">
        <v>2337</v>
      </c>
      <c r="C151" s="335" t="s">
        <v>2377</v>
      </c>
      <c r="D151" s="332" t="s">
        <v>2308</v>
      </c>
      <c r="E151" s="336">
        <v>5</v>
      </c>
      <c r="F151" s="17" t="s">
        <v>2339</v>
      </c>
      <c r="G151" s="17">
        <v>14.5</v>
      </c>
      <c r="H151" s="17">
        <v>7.5</v>
      </c>
      <c r="I151" s="104" t="s">
        <v>2381</v>
      </c>
      <c r="J151" s="104" t="s">
        <v>2382</v>
      </c>
      <c r="K151" s="104" t="s">
        <v>2371</v>
      </c>
      <c r="L151" s="104" t="s">
        <v>2372</v>
      </c>
      <c r="M151" s="104" t="s">
        <v>2380</v>
      </c>
      <c r="N151" s="18" t="s">
        <v>2312</v>
      </c>
      <c r="O151" s="59" t="s">
        <v>239</v>
      </c>
      <c r="P151" s="17" t="s">
        <v>239</v>
      </c>
      <c r="Q151" s="17" t="s">
        <v>239</v>
      </c>
      <c r="R151" s="17" t="s">
        <v>239</v>
      </c>
      <c r="S151" s="17" t="s">
        <v>239</v>
      </c>
      <c r="T151" s="18" t="s">
        <v>239</v>
      </c>
      <c r="U151" s="59" t="s">
        <v>2381</v>
      </c>
      <c r="V151" s="17" t="s">
        <v>2382</v>
      </c>
      <c r="W151" s="17" t="s">
        <v>2373</v>
      </c>
      <c r="X151" s="17" t="s">
        <v>2374</v>
      </c>
      <c r="Y151" s="17" t="s">
        <v>2380</v>
      </c>
      <c r="Z151" s="18" t="s">
        <v>2312</v>
      </c>
      <c r="AA151" s="328" t="s">
        <v>239</v>
      </c>
      <c r="AB151" s="328" t="s">
        <v>239</v>
      </c>
      <c r="AC151" s="328" t="s">
        <v>239</v>
      </c>
      <c r="AD151" s="328" t="s">
        <v>239</v>
      </c>
      <c r="AE151" s="328" t="s">
        <v>239</v>
      </c>
      <c r="AF151" s="334" t="s">
        <v>239</v>
      </c>
      <c r="AG151" s="330" t="s">
        <v>239</v>
      </c>
      <c r="AH151" s="328" t="s">
        <v>239</v>
      </c>
      <c r="AI151" s="328" t="s">
        <v>239</v>
      </c>
      <c r="AJ151" s="328" t="s">
        <v>239</v>
      </c>
      <c r="AK151" s="328" t="s">
        <v>239</v>
      </c>
      <c r="AL151" s="328" t="s">
        <v>239</v>
      </c>
      <c r="AM151" s="59" t="s">
        <v>239</v>
      </c>
      <c r="AN151" s="17" t="s">
        <v>239</v>
      </c>
      <c r="AO151" s="17" t="s">
        <v>239</v>
      </c>
      <c r="AP151" s="17" t="s">
        <v>239</v>
      </c>
      <c r="AQ151" s="17" t="s">
        <v>239</v>
      </c>
      <c r="AR151" s="17" t="s">
        <v>239</v>
      </c>
      <c r="AS151" s="59" t="s">
        <v>2381</v>
      </c>
      <c r="AT151" s="17" t="s">
        <v>2382</v>
      </c>
      <c r="AU151" s="17" t="s">
        <v>239</v>
      </c>
      <c r="AV151" s="17" t="s">
        <v>2375</v>
      </c>
      <c r="AW151" s="17" t="s">
        <v>2380</v>
      </c>
      <c r="AX151" s="18" t="s">
        <v>2312</v>
      </c>
      <c r="AY151" s="59" t="s">
        <v>239</v>
      </c>
      <c r="AZ151" s="17" t="s">
        <v>239</v>
      </c>
      <c r="BA151" s="17" t="s">
        <v>239</v>
      </c>
      <c r="BB151" s="17" t="s">
        <v>239</v>
      </c>
      <c r="BC151" s="17" t="s">
        <v>239</v>
      </c>
      <c r="BD151" s="18" t="s">
        <v>239</v>
      </c>
    </row>
    <row r="152" spans="1:56" ht="14.5" customHeight="1">
      <c r="A152" s="331" t="s">
        <v>2237</v>
      </c>
      <c r="B152" s="335" t="s">
        <v>2337</v>
      </c>
      <c r="C152" s="335" t="s">
        <v>2377</v>
      </c>
      <c r="D152" s="332" t="s">
        <v>2308</v>
      </c>
      <c r="E152" s="336">
        <v>6</v>
      </c>
      <c r="F152" s="17" t="s">
        <v>2339</v>
      </c>
      <c r="G152" s="17">
        <v>14.5</v>
      </c>
      <c r="H152" s="17">
        <v>7.5</v>
      </c>
      <c r="I152" s="104" t="s">
        <v>2381</v>
      </c>
      <c r="J152" s="104" t="s">
        <v>2382</v>
      </c>
      <c r="K152" s="104" t="s">
        <v>2371</v>
      </c>
      <c r="L152" s="104" t="s">
        <v>2372</v>
      </c>
      <c r="M152" s="104" t="s">
        <v>2380</v>
      </c>
      <c r="N152" s="18" t="s">
        <v>2312</v>
      </c>
      <c r="O152" s="59" t="s">
        <v>239</v>
      </c>
      <c r="P152" s="17" t="s">
        <v>239</v>
      </c>
      <c r="Q152" s="17" t="s">
        <v>239</v>
      </c>
      <c r="R152" s="17" t="s">
        <v>239</v>
      </c>
      <c r="S152" s="17" t="s">
        <v>239</v>
      </c>
      <c r="T152" s="18" t="s">
        <v>239</v>
      </c>
      <c r="U152" s="59" t="s">
        <v>2381</v>
      </c>
      <c r="V152" s="17" t="s">
        <v>2382</v>
      </c>
      <c r="W152" s="17" t="s">
        <v>2373</v>
      </c>
      <c r="X152" s="17" t="s">
        <v>2374</v>
      </c>
      <c r="Y152" s="17" t="s">
        <v>2380</v>
      </c>
      <c r="Z152" s="18" t="s">
        <v>2312</v>
      </c>
      <c r="AA152" s="328" t="s">
        <v>239</v>
      </c>
      <c r="AB152" s="328" t="s">
        <v>239</v>
      </c>
      <c r="AC152" s="328" t="s">
        <v>239</v>
      </c>
      <c r="AD152" s="328" t="s">
        <v>239</v>
      </c>
      <c r="AE152" s="328" t="s">
        <v>239</v>
      </c>
      <c r="AF152" s="334" t="s">
        <v>239</v>
      </c>
      <c r="AG152" s="330" t="s">
        <v>239</v>
      </c>
      <c r="AH152" s="328" t="s">
        <v>239</v>
      </c>
      <c r="AI152" s="328" t="s">
        <v>239</v>
      </c>
      <c r="AJ152" s="328" t="s">
        <v>239</v>
      </c>
      <c r="AK152" s="328" t="s">
        <v>239</v>
      </c>
      <c r="AL152" s="328" t="s">
        <v>239</v>
      </c>
      <c r="AM152" s="59" t="s">
        <v>239</v>
      </c>
      <c r="AN152" s="17" t="s">
        <v>239</v>
      </c>
      <c r="AO152" s="17" t="s">
        <v>239</v>
      </c>
      <c r="AP152" s="17" t="s">
        <v>239</v>
      </c>
      <c r="AQ152" s="17" t="s">
        <v>239</v>
      </c>
      <c r="AR152" s="17" t="s">
        <v>239</v>
      </c>
      <c r="AS152" s="59" t="s">
        <v>2381</v>
      </c>
      <c r="AT152" s="17" t="s">
        <v>2382</v>
      </c>
      <c r="AU152" s="17" t="s">
        <v>239</v>
      </c>
      <c r="AV152" s="17" t="s">
        <v>2375</v>
      </c>
      <c r="AW152" s="17" t="s">
        <v>2380</v>
      </c>
      <c r="AX152" s="18" t="s">
        <v>2312</v>
      </c>
      <c r="AY152" s="59" t="s">
        <v>239</v>
      </c>
      <c r="AZ152" s="17" t="s">
        <v>239</v>
      </c>
      <c r="BA152" s="17" t="s">
        <v>239</v>
      </c>
      <c r="BB152" s="17" t="s">
        <v>239</v>
      </c>
      <c r="BC152" s="17" t="s">
        <v>239</v>
      </c>
      <c r="BD152" s="18" t="s">
        <v>239</v>
      </c>
    </row>
    <row r="153" spans="1:56" ht="14.5" customHeight="1">
      <c r="A153" s="331" t="s">
        <v>2237</v>
      </c>
      <c r="B153" s="335" t="s">
        <v>2337</v>
      </c>
      <c r="C153" s="335" t="s">
        <v>2377</v>
      </c>
      <c r="D153" s="332" t="s">
        <v>2308</v>
      </c>
      <c r="E153" s="336">
        <v>7</v>
      </c>
      <c r="F153" s="17" t="s">
        <v>2339</v>
      </c>
      <c r="G153" s="17">
        <v>14.5</v>
      </c>
      <c r="H153" s="17">
        <v>7.5</v>
      </c>
      <c r="I153" s="104" t="s">
        <v>2378</v>
      </c>
      <c r="J153" s="104" t="s">
        <v>2379</v>
      </c>
      <c r="K153" s="104" t="s">
        <v>2371</v>
      </c>
      <c r="L153" s="104" t="s">
        <v>2372</v>
      </c>
      <c r="M153" s="104" t="s">
        <v>2380</v>
      </c>
      <c r="N153" s="18" t="s">
        <v>2312</v>
      </c>
      <c r="O153" s="59" t="s">
        <v>239</v>
      </c>
      <c r="P153" s="17" t="s">
        <v>239</v>
      </c>
      <c r="Q153" s="17" t="s">
        <v>239</v>
      </c>
      <c r="R153" s="17" t="s">
        <v>239</v>
      </c>
      <c r="S153" s="17" t="s">
        <v>239</v>
      </c>
      <c r="T153" s="18" t="s">
        <v>239</v>
      </c>
      <c r="U153" s="59" t="s">
        <v>2378</v>
      </c>
      <c r="V153" s="17" t="s">
        <v>2379</v>
      </c>
      <c r="W153" s="67" t="s">
        <v>2373</v>
      </c>
      <c r="X153" s="68" t="s">
        <v>2437</v>
      </c>
      <c r="Y153" s="75" t="s">
        <v>2312</v>
      </c>
      <c r="Z153" s="76" t="s">
        <v>2312</v>
      </c>
      <c r="AA153" s="328" t="s">
        <v>239</v>
      </c>
      <c r="AB153" s="328" t="s">
        <v>239</v>
      </c>
      <c r="AC153" s="328" t="s">
        <v>239</v>
      </c>
      <c r="AD153" s="328" t="s">
        <v>239</v>
      </c>
      <c r="AE153" s="328" t="s">
        <v>239</v>
      </c>
      <c r="AF153" s="334" t="s">
        <v>239</v>
      </c>
      <c r="AG153" s="330" t="s">
        <v>239</v>
      </c>
      <c r="AH153" s="328" t="s">
        <v>239</v>
      </c>
      <c r="AI153" s="328" t="s">
        <v>239</v>
      </c>
      <c r="AJ153" s="328" t="s">
        <v>239</v>
      </c>
      <c r="AK153" s="328" t="s">
        <v>239</v>
      </c>
      <c r="AL153" s="328" t="s">
        <v>239</v>
      </c>
      <c r="AM153" s="59" t="s">
        <v>239</v>
      </c>
      <c r="AN153" s="17" t="s">
        <v>239</v>
      </c>
      <c r="AO153" s="17" t="s">
        <v>239</v>
      </c>
      <c r="AP153" s="17" t="s">
        <v>239</v>
      </c>
      <c r="AQ153" s="17" t="s">
        <v>239</v>
      </c>
      <c r="AR153" s="17" t="s">
        <v>239</v>
      </c>
      <c r="AS153" s="59" t="s">
        <v>2378</v>
      </c>
      <c r="AT153" s="17" t="s">
        <v>2379</v>
      </c>
      <c r="AU153" s="17" t="s">
        <v>239</v>
      </c>
      <c r="AV153" s="17" t="s">
        <v>2375</v>
      </c>
      <c r="AW153" s="17" t="s">
        <v>2380</v>
      </c>
      <c r="AX153" s="18" t="s">
        <v>2312</v>
      </c>
      <c r="AY153" s="59" t="s">
        <v>239</v>
      </c>
      <c r="AZ153" s="17" t="s">
        <v>239</v>
      </c>
      <c r="BA153" s="17" t="s">
        <v>239</v>
      </c>
      <c r="BB153" s="17" t="s">
        <v>239</v>
      </c>
      <c r="BC153" s="17" t="s">
        <v>239</v>
      </c>
      <c r="BD153" s="18" t="s">
        <v>239</v>
      </c>
    </row>
    <row r="154" spans="1:56" ht="14.5" customHeight="1">
      <c r="A154" s="331" t="s">
        <v>2237</v>
      </c>
      <c r="B154" s="335" t="s">
        <v>2337</v>
      </c>
      <c r="C154" s="335" t="s">
        <v>2377</v>
      </c>
      <c r="D154" s="332" t="s">
        <v>2308</v>
      </c>
      <c r="E154" s="336">
        <v>8</v>
      </c>
      <c r="F154" s="17" t="s">
        <v>2339</v>
      </c>
      <c r="G154" s="17">
        <v>14.5</v>
      </c>
      <c r="H154" s="17">
        <v>7.5</v>
      </c>
      <c r="I154" s="104" t="s">
        <v>2378</v>
      </c>
      <c r="J154" s="104" t="s">
        <v>2379</v>
      </c>
      <c r="K154" s="104" t="s">
        <v>2371</v>
      </c>
      <c r="L154" s="104" t="s">
        <v>2372</v>
      </c>
      <c r="M154" s="104" t="s">
        <v>2380</v>
      </c>
      <c r="N154" s="18" t="s">
        <v>2312</v>
      </c>
      <c r="O154" s="59" t="s">
        <v>239</v>
      </c>
      <c r="P154" s="17" t="s">
        <v>239</v>
      </c>
      <c r="Q154" s="17" t="s">
        <v>239</v>
      </c>
      <c r="R154" s="17" t="s">
        <v>239</v>
      </c>
      <c r="S154" s="17" t="s">
        <v>239</v>
      </c>
      <c r="T154" s="18" t="s">
        <v>239</v>
      </c>
      <c r="U154" s="59" t="s">
        <v>2378</v>
      </c>
      <c r="V154" s="17" t="s">
        <v>2379</v>
      </c>
      <c r="W154" s="67" t="s">
        <v>2373</v>
      </c>
      <c r="X154" s="68" t="s">
        <v>2437</v>
      </c>
      <c r="Y154" s="75" t="s">
        <v>2312</v>
      </c>
      <c r="Z154" s="76" t="s">
        <v>2312</v>
      </c>
      <c r="AA154" s="328" t="s">
        <v>239</v>
      </c>
      <c r="AB154" s="328" t="s">
        <v>239</v>
      </c>
      <c r="AC154" s="328" t="s">
        <v>239</v>
      </c>
      <c r="AD154" s="328" t="s">
        <v>239</v>
      </c>
      <c r="AE154" s="328" t="s">
        <v>239</v>
      </c>
      <c r="AF154" s="334" t="s">
        <v>239</v>
      </c>
      <c r="AG154" s="330" t="s">
        <v>239</v>
      </c>
      <c r="AH154" s="328" t="s">
        <v>239</v>
      </c>
      <c r="AI154" s="328" t="s">
        <v>239</v>
      </c>
      <c r="AJ154" s="328" t="s">
        <v>239</v>
      </c>
      <c r="AK154" s="328" t="s">
        <v>239</v>
      </c>
      <c r="AL154" s="328" t="s">
        <v>239</v>
      </c>
      <c r="AM154" s="59" t="s">
        <v>239</v>
      </c>
      <c r="AN154" s="17" t="s">
        <v>239</v>
      </c>
      <c r="AO154" s="17" t="s">
        <v>239</v>
      </c>
      <c r="AP154" s="17" t="s">
        <v>239</v>
      </c>
      <c r="AQ154" s="17" t="s">
        <v>239</v>
      </c>
      <c r="AR154" s="17" t="s">
        <v>239</v>
      </c>
      <c r="AS154" s="59" t="s">
        <v>2378</v>
      </c>
      <c r="AT154" s="17" t="s">
        <v>2379</v>
      </c>
      <c r="AU154" s="17" t="s">
        <v>239</v>
      </c>
      <c r="AV154" s="17" t="s">
        <v>2375</v>
      </c>
      <c r="AW154" s="17" t="s">
        <v>2380</v>
      </c>
      <c r="AX154" s="18" t="s">
        <v>2312</v>
      </c>
      <c r="AY154" s="59" t="s">
        <v>239</v>
      </c>
      <c r="AZ154" s="17" t="s">
        <v>239</v>
      </c>
      <c r="BA154" s="17" t="s">
        <v>239</v>
      </c>
      <c r="BB154" s="17" t="s">
        <v>239</v>
      </c>
      <c r="BC154" s="17" t="s">
        <v>239</v>
      </c>
      <c r="BD154" s="18" t="s">
        <v>239</v>
      </c>
    </row>
    <row r="155" spans="1:56" ht="14.5" customHeight="1">
      <c r="A155" s="331" t="s">
        <v>2237</v>
      </c>
      <c r="B155" s="335" t="s">
        <v>2337</v>
      </c>
      <c r="C155" s="335" t="s">
        <v>2383</v>
      </c>
      <c r="D155" s="332" t="s">
        <v>2308</v>
      </c>
      <c r="E155" s="336" t="s">
        <v>2308</v>
      </c>
      <c r="F155" s="19" t="s">
        <v>2339</v>
      </c>
      <c r="G155" s="20">
        <v>7.5</v>
      </c>
      <c r="H155" s="20">
        <v>7.5</v>
      </c>
      <c r="I155" s="103" t="s">
        <v>2371</v>
      </c>
      <c r="J155" s="103" t="s">
        <v>2372</v>
      </c>
      <c r="K155" s="103" t="s">
        <v>2371</v>
      </c>
      <c r="L155" s="103" t="s">
        <v>2372</v>
      </c>
      <c r="M155" s="104" t="s">
        <v>2312</v>
      </c>
      <c r="N155" s="18" t="s">
        <v>2312</v>
      </c>
      <c r="O155" s="59" t="s">
        <v>239</v>
      </c>
      <c r="P155" s="17" t="s">
        <v>239</v>
      </c>
      <c r="Q155" s="17" t="s">
        <v>239</v>
      </c>
      <c r="R155" s="17" t="s">
        <v>239</v>
      </c>
      <c r="S155" s="17" t="s">
        <v>239</v>
      </c>
      <c r="T155" s="18" t="s">
        <v>239</v>
      </c>
      <c r="U155" s="59" t="s">
        <v>2373</v>
      </c>
      <c r="V155" s="17" t="s">
        <v>2374</v>
      </c>
      <c r="W155" s="17" t="s">
        <v>2373</v>
      </c>
      <c r="X155" s="17" t="s">
        <v>2374</v>
      </c>
      <c r="Y155" s="17" t="s">
        <v>2312</v>
      </c>
      <c r="Z155" s="18" t="s">
        <v>2312</v>
      </c>
      <c r="AA155" s="328" t="s">
        <v>239</v>
      </c>
      <c r="AB155" s="328" t="s">
        <v>239</v>
      </c>
      <c r="AC155" s="328" t="s">
        <v>239</v>
      </c>
      <c r="AD155" s="328" t="s">
        <v>239</v>
      </c>
      <c r="AE155" s="328" t="s">
        <v>239</v>
      </c>
      <c r="AF155" s="334" t="s">
        <v>239</v>
      </c>
      <c r="AG155" s="330" t="s">
        <v>239</v>
      </c>
      <c r="AH155" s="328" t="s">
        <v>239</v>
      </c>
      <c r="AI155" s="328" t="s">
        <v>239</v>
      </c>
      <c r="AJ155" s="328" t="s">
        <v>239</v>
      </c>
      <c r="AK155" s="328" t="s">
        <v>239</v>
      </c>
      <c r="AL155" s="328" t="s">
        <v>239</v>
      </c>
      <c r="AM155" s="59" t="s">
        <v>239</v>
      </c>
      <c r="AN155" s="17" t="s">
        <v>2375</v>
      </c>
      <c r="AO155" s="17" t="s">
        <v>239</v>
      </c>
      <c r="AP155" s="17" t="s">
        <v>2375</v>
      </c>
      <c r="AQ155" s="17" t="s">
        <v>2312</v>
      </c>
      <c r="AR155" s="18" t="s">
        <v>2312</v>
      </c>
      <c r="AS155" s="59" t="s">
        <v>2371</v>
      </c>
      <c r="AT155" s="17" t="s">
        <v>2372</v>
      </c>
      <c r="AU155" s="17" t="s">
        <v>239</v>
      </c>
      <c r="AV155" s="17" t="s">
        <v>2375</v>
      </c>
      <c r="AW155" s="17" t="s">
        <v>2312</v>
      </c>
      <c r="AX155" s="18" t="s">
        <v>2312</v>
      </c>
      <c r="AY155" s="59" t="s">
        <v>239</v>
      </c>
      <c r="AZ155" s="17" t="s">
        <v>2375</v>
      </c>
      <c r="BA155" s="17" t="s">
        <v>2371</v>
      </c>
      <c r="BB155" s="17" t="s">
        <v>2372</v>
      </c>
      <c r="BC155" s="17" t="s">
        <v>2312</v>
      </c>
      <c r="BD155" s="18" t="s">
        <v>2312</v>
      </c>
    </row>
    <row r="156" spans="1:56" ht="14.5" customHeight="1">
      <c r="A156" s="331" t="s">
        <v>2237</v>
      </c>
      <c r="B156" s="335" t="s">
        <v>2337</v>
      </c>
      <c r="C156" s="335" t="s">
        <v>2389</v>
      </c>
      <c r="D156" s="332" t="s">
        <v>2308</v>
      </c>
      <c r="E156" s="336" t="s">
        <v>2308</v>
      </c>
      <c r="F156" s="19" t="s">
        <v>2339</v>
      </c>
      <c r="G156" s="20">
        <v>10.4</v>
      </c>
      <c r="H156" s="20">
        <v>7.5</v>
      </c>
      <c r="I156" s="103" t="s">
        <v>2390</v>
      </c>
      <c r="J156" s="103" t="s">
        <v>2391</v>
      </c>
      <c r="K156" s="103" t="s">
        <v>2371</v>
      </c>
      <c r="L156" s="103" t="s">
        <v>2372</v>
      </c>
      <c r="M156" s="104" t="s">
        <v>2312</v>
      </c>
      <c r="N156" s="18" t="s">
        <v>2312</v>
      </c>
      <c r="O156" s="59" t="s">
        <v>2378</v>
      </c>
      <c r="P156" s="17" t="s">
        <v>2379</v>
      </c>
      <c r="Q156" s="87" t="str">
        <f>K156</f>
        <v>80BC03JP3</v>
      </c>
      <c r="R156" s="63" t="str">
        <f>L156</f>
        <v>6316 Z C3 S0</v>
      </c>
      <c r="S156" s="17" t="s">
        <v>2380</v>
      </c>
      <c r="T156" s="18" t="s">
        <v>2312</v>
      </c>
      <c r="U156" s="59" t="s">
        <v>2392</v>
      </c>
      <c r="V156" s="17" t="s">
        <v>2393</v>
      </c>
      <c r="W156" s="17" t="s">
        <v>2373</v>
      </c>
      <c r="X156" s="17" t="s">
        <v>2374</v>
      </c>
      <c r="Y156" s="17" t="s">
        <v>2312</v>
      </c>
      <c r="Z156" s="18" t="s">
        <v>2312</v>
      </c>
      <c r="AA156" s="328" t="s">
        <v>239</v>
      </c>
      <c r="AB156" s="328" t="s">
        <v>239</v>
      </c>
      <c r="AC156" s="328" t="s">
        <v>239</v>
      </c>
      <c r="AD156" s="328" t="s">
        <v>239</v>
      </c>
      <c r="AE156" s="328" t="s">
        <v>239</v>
      </c>
      <c r="AF156" s="334" t="s">
        <v>239</v>
      </c>
      <c r="AG156" s="330" t="s">
        <v>239</v>
      </c>
      <c r="AH156" s="328" t="s">
        <v>239</v>
      </c>
      <c r="AI156" s="328" t="s">
        <v>239</v>
      </c>
      <c r="AJ156" s="328" t="s">
        <v>239</v>
      </c>
      <c r="AK156" s="328" t="s">
        <v>239</v>
      </c>
      <c r="AL156" s="328" t="s">
        <v>239</v>
      </c>
      <c r="AM156" s="59" t="s">
        <v>239</v>
      </c>
      <c r="AN156" s="17" t="s">
        <v>2394</v>
      </c>
      <c r="AO156" s="17" t="s">
        <v>239</v>
      </c>
      <c r="AP156" s="17" t="s">
        <v>2375</v>
      </c>
      <c r="AQ156" s="17" t="s">
        <v>2312</v>
      </c>
      <c r="AR156" s="18" t="s">
        <v>2312</v>
      </c>
      <c r="AS156" s="59" t="s">
        <v>2390</v>
      </c>
      <c r="AT156" s="17" t="s">
        <v>2391</v>
      </c>
      <c r="AU156" s="17" t="s">
        <v>239</v>
      </c>
      <c r="AV156" s="17" t="s">
        <v>2375</v>
      </c>
      <c r="AW156" s="17" t="s">
        <v>2312</v>
      </c>
      <c r="AX156" s="18" t="s">
        <v>2312</v>
      </c>
      <c r="AY156" s="59" t="s">
        <v>239</v>
      </c>
      <c r="AZ156" s="17" t="s">
        <v>2394</v>
      </c>
      <c r="BA156" s="17" t="s">
        <v>2371</v>
      </c>
      <c r="BB156" s="17" t="s">
        <v>2372</v>
      </c>
      <c r="BC156" s="17" t="s">
        <v>2312</v>
      </c>
      <c r="BD156" s="18" t="s">
        <v>2312</v>
      </c>
    </row>
    <row r="157" spans="1:56" ht="14.5" customHeight="1">
      <c r="A157" s="331" t="s">
        <v>2238</v>
      </c>
      <c r="B157" s="335" t="s">
        <v>1156</v>
      </c>
      <c r="C157" s="335" t="s">
        <v>2473</v>
      </c>
      <c r="D157" s="332" t="s">
        <v>2308</v>
      </c>
      <c r="E157" s="336" t="s">
        <v>2308</v>
      </c>
      <c r="F157" s="19" t="s">
        <v>2339</v>
      </c>
      <c r="G157" s="20">
        <v>0</v>
      </c>
      <c r="H157" s="20">
        <v>0</v>
      </c>
      <c r="I157" s="103" t="s">
        <v>2474</v>
      </c>
      <c r="J157" s="103" t="s">
        <v>2475</v>
      </c>
      <c r="K157" s="103" t="s">
        <v>2476</v>
      </c>
      <c r="L157" s="103" t="s">
        <v>2477</v>
      </c>
      <c r="M157" s="104" t="s">
        <v>2312</v>
      </c>
      <c r="N157" s="18" t="s">
        <v>2478</v>
      </c>
      <c r="O157" s="59" t="s">
        <v>239</v>
      </c>
      <c r="P157" s="17" t="s">
        <v>239</v>
      </c>
      <c r="Q157" s="17" t="s">
        <v>239</v>
      </c>
      <c r="R157" s="17" t="s">
        <v>239</v>
      </c>
      <c r="S157" s="17" t="s">
        <v>239</v>
      </c>
      <c r="T157" s="18" t="s">
        <v>239</v>
      </c>
      <c r="U157" s="59" t="s">
        <v>239</v>
      </c>
      <c r="V157" s="17" t="s">
        <v>239</v>
      </c>
      <c r="W157" s="17" t="s">
        <v>239</v>
      </c>
      <c r="X157" s="17" t="s">
        <v>239</v>
      </c>
      <c r="Y157" s="17" t="s">
        <v>239</v>
      </c>
      <c r="Z157" s="18" t="s">
        <v>239</v>
      </c>
      <c r="AA157" s="328" t="s">
        <v>239</v>
      </c>
      <c r="AB157" s="328" t="s">
        <v>239</v>
      </c>
      <c r="AC157" s="328" t="s">
        <v>239</v>
      </c>
      <c r="AD157" s="328" t="s">
        <v>239</v>
      </c>
      <c r="AE157" s="328" t="s">
        <v>239</v>
      </c>
      <c r="AF157" s="334" t="s">
        <v>239</v>
      </c>
      <c r="AG157" s="330" t="s">
        <v>239</v>
      </c>
      <c r="AH157" s="328" t="s">
        <v>239</v>
      </c>
      <c r="AI157" s="328" t="s">
        <v>239</v>
      </c>
      <c r="AJ157" s="328" t="s">
        <v>239</v>
      </c>
      <c r="AK157" s="328" t="s">
        <v>239</v>
      </c>
      <c r="AL157" s="328" t="s">
        <v>239</v>
      </c>
      <c r="AM157" s="59" t="s">
        <v>239</v>
      </c>
      <c r="AN157" s="17" t="s">
        <v>239</v>
      </c>
      <c r="AO157" s="17" t="s">
        <v>239</v>
      </c>
      <c r="AP157" s="17" t="s">
        <v>239</v>
      </c>
      <c r="AQ157" s="17" t="s">
        <v>239</v>
      </c>
      <c r="AR157" s="18" t="s">
        <v>239</v>
      </c>
      <c r="AS157" s="59"/>
      <c r="AT157" s="17"/>
      <c r="AU157" s="17" t="s">
        <v>239</v>
      </c>
      <c r="AV157" s="17" t="s">
        <v>239</v>
      </c>
      <c r="AW157" s="17" t="s">
        <v>239</v>
      </c>
      <c r="AX157" s="18" t="s">
        <v>239</v>
      </c>
      <c r="AY157" s="59" t="s">
        <v>239</v>
      </c>
      <c r="AZ157" s="17" t="s">
        <v>239</v>
      </c>
      <c r="BA157" s="17" t="s">
        <v>239</v>
      </c>
      <c r="BB157" s="17" t="s">
        <v>239</v>
      </c>
      <c r="BC157" s="17" t="s">
        <v>239</v>
      </c>
      <c r="BD157" s="18" t="s">
        <v>239</v>
      </c>
    </row>
    <row r="158" spans="1:56" ht="14.5" customHeight="1">
      <c r="A158" s="331" t="s">
        <v>2238</v>
      </c>
      <c r="B158" s="335" t="s">
        <v>1156</v>
      </c>
      <c r="C158" s="335" t="s">
        <v>2479</v>
      </c>
      <c r="D158" s="332" t="s">
        <v>2308</v>
      </c>
      <c r="E158" s="336" t="s">
        <v>2308</v>
      </c>
      <c r="F158" s="19" t="s">
        <v>2339</v>
      </c>
      <c r="G158" s="20">
        <v>0</v>
      </c>
      <c r="H158" s="20">
        <v>0</v>
      </c>
      <c r="I158" s="103" t="s">
        <v>2474</v>
      </c>
      <c r="J158" s="103" t="s">
        <v>2475</v>
      </c>
      <c r="K158" s="103" t="s">
        <v>2476</v>
      </c>
      <c r="L158" s="103" t="s">
        <v>2477</v>
      </c>
      <c r="M158" s="104" t="s">
        <v>2312</v>
      </c>
      <c r="N158" s="18" t="s">
        <v>2478</v>
      </c>
      <c r="O158" s="59" t="s">
        <v>239</v>
      </c>
      <c r="P158" s="17" t="s">
        <v>239</v>
      </c>
      <c r="Q158" s="17" t="s">
        <v>239</v>
      </c>
      <c r="R158" s="17" t="s">
        <v>239</v>
      </c>
      <c r="S158" s="17" t="s">
        <v>239</v>
      </c>
      <c r="T158" s="18" t="s">
        <v>239</v>
      </c>
      <c r="U158" s="59" t="s">
        <v>239</v>
      </c>
      <c r="V158" s="17" t="s">
        <v>239</v>
      </c>
      <c r="W158" s="17" t="s">
        <v>239</v>
      </c>
      <c r="X158" s="17" t="s">
        <v>239</v>
      </c>
      <c r="Y158" s="17" t="s">
        <v>239</v>
      </c>
      <c r="Z158" s="18" t="s">
        <v>239</v>
      </c>
      <c r="AA158" s="328" t="s">
        <v>239</v>
      </c>
      <c r="AB158" s="328" t="s">
        <v>239</v>
      </c>
      <c r="AC158" s="328" t="s">
        <v>239</v>
      </c>
      <c r="AD158" s="328" t="s">
        <v>239</v>
      </c>
      <c r="AE158" s="328" t="s">
        <v>239</v>
      </c>
      <c r="AF158" s="334" t="s">
        <v>239</v>
      </c>
      <c r="AG158" s="330" t="s">
        <v>239</v>
      </c>
      <c r="AH158" s="328" t="s">
        <v>239</v>
      </c>
      <c r="AI158" s="328" t="s">
        <v>239</v>
      </c>
      <c r="AJ158" s="328" t="s">
        <v>239</v>
      </c>
      <c r="AK158" s="328" t="s">
        <v>239</v>
      </c>
      <c r="AL158" s="328" t="s">
        <v>239</v>
      </c>
      <c r="AM158" s="59" t="s">
        <v>239</v>
      </c>
      <c r="AN158" s="17" t="s">
        <v>239</v>
      </c>
      <c r="AO158" s="17" t="s">
        <v>239</v>
      </c>
      <c r="AP158" s="17" t="s">
        <v>239</v>
      </c>
      <c r="AQ158" s="17" t="s">
        <v>239</v>
      </c>
      <c r="AR158" s="18" t="s">
        <v>239</v>
      </c>
      <c r="AS158" s="59"/>
      <c r="AT158" s="17"/>
      <c r="AU158" s="17" t="s">
        <v>239</v>
      </c>
      <c r="AV158" s="17" t="s">
        <v>239</v>
      </c>
      <c r="AW158" s="17" t="s">
        <v>239</v>
      </c>
      <c r="AX158" s="18" t="s">
        <v>239</v>
      </c>
      <c r="AY158" s="59" t="s">
        <v>239</v>
      </c>
      <c r="AZ158" s="17" t="s">
        <v>239</v>
      </c>
      <c r="BA158" s="17" t="s">
        <v>239</v>
      </c>
      <c r="BB158" s="17" t="s">
        <v>239</v>
      </c>
      <c r="BC158" s="17" t="s">
        <v>239</v>
      </c>
      <c r="BD158" s="18" t="s">
        <v>239</v>
      </c>
    </row>
    <row r="159" spans="1:56" ht="14.5" customHeight="1">
      <c r="A159" s="331" t="s">
        <v>2238</v>
      </c>
      <c r="B159" s="335" t="s">
        <v>1156</v>
      </c>
      <c r="C159" s="335" t="s">
        <v>2324</v>
      </c>
      <c r="D159" s="332" t="s">
        <v>2308</v>
      </c>
      <c r="E159" s="336" t="s">
        <v>2308</v>
      </c>
      <c r="F159" s="19" t="s">
        <v>2339</v>
      </c>
      <c r="G159" s="20">
        <v>0</v>
      </c>
      <c r="H159" s="20">
        <v>0</v>
      </c>
      <c r="I159" s="103" t="s">
        <v>2480</v>
      </c>
      <c r="J159" s="103" t="s">
        <v>2481</v>
      </c>
      <c r="K159" s="103" t="s">
        <v>2482</v>
      </c>
      <c r="L159" s="103" t="s">
        <v>2483</v>
      </c>
      <c r="M159" s="104" t="s">
        <v>2312</v>
      </c>
      <c r="N159" s="18" t="s">
        <v>2478</v>
      </c>
      <c r="O159" s="59" t="s">
        <v>239</v>
      </c>
      <c r="P159" s="17" t="s">
        <v>239</v>
      </c>
      <c r="Q159" s="17" t="s">
        <v>239</v>
      </c>
      <c r="R159" s="17" t="s">
        <v>239</v>
      </c>
      <c r="S159" s="17" t="s">
        <v>239</v>
      </c>
      <c r="T159" s="18" t="s">
        <v>239</v>
      </c>
      <c r="U159" s="59" t="s">
        <v>239</v>
      </c>
      <c r="V159" s="17" t="s">
        <v>239</v>
      </c>
      <c r="W159" s="17" t="s">
        <v>239</v>
      </c>
      <c r="X159" s="17" t="s">
        <v>239</v>
      </c>
      <c r="Y159" s="17" t="s">
        <v>239</v>
      </c>
      <c r="Z159" s="18" t="s">
        <v>239</v>
      </c>
      <c r="AA159" s="328" t="s">
        <v>239</v>
      </c>
      <c r="AB159" s="328" t="s">
        <v>239</v>
      </c>
      <c r="AC159" s="328" t="s">
        <v>239</v>
      </c>
      <c r="AD159" s="328" t="s">
        <v>239</v>
      </c>
      <c r="AE159" s="328" t="s">
        <v>239</v>
      </c>
      <c r="AF159" s="334" t="s">
        <v>239</v>
      </c>
      <c r="AG159" s="330" t="s">
        <v>239</v>
      </c>
      <c r="AH159" s="328" t="s">
        <v>239</v>
      </c>
      <c r="AI159" s="328" t="s">
        <v>239</v>
      </c>
      <c r="AJ159" s="328" t="s">
        <v>239</v>
      </c>
      <c r="AK159" s="328" t="s">
        <v>239</v>
      </c>
      <c r="AL159" s="328" t="s">
        <v>239</v>
      </c>
      <c r="AM159" s="59" t="s">
        <v>239</v>
      </c>
      <c r="AN159" s="17" t="s">
        <v>239</v>
      </c>
      <c r="AO159" s="17" t="s">
        <v>239</v>
      </c>
      <c r="AP159" s="17" t="s">
        <v>239</v>
      </c>
      <c r="AQ159" s="17" t="s">
        <v>239</v>
      </c>
      <c r="AR159" s="18" t="s">
        <v>239</v>
      </c>
      <c r="AS159" s="59"/>
      <c r="AT159" s="17"/>
      <c r="AU159" s="17" t="s">
        <v>239</v>
      </c>
      <c r="AV159" s="17" t="s">
        <v>239</v>
      </c>
      <c r="AW159" s="17" t="s">
        <v>239</v>
      </c>
      <c r="AX159" s="18" t="s">
        <v>239</v>
      </c>
      <c r="AY159" s="59" t="s">
        <v>239</v>
      </c>
      <c r="AZ159" s="17" t="s">
        <v>239</v>
      </c>
      <c r="BA159" s="17" t="s">
        <v>239</v>
      </c>
      <c r="BB159" s="17" t="s">
        <v>239</v>
      </c>
      <c r="BC159" s="17" t="s">
        <v>239</v>
      </c>
      <c r="BD159" s="18" t="s">
        <v>239</v>
      </c>
    </row>
    <row r="160" spans="1:56" ht="14.5" customHeight="1">
      <c r="A160" s="331" t="s">
        <v>2238</v>
      </c>
      <c r="B160" s="335" t="s">
        <v>1156</v>
      </c>
      <c r="C160" s="335" t="s">
        <v>2330</v>
      </c>
      <c r="D160" s="332" t="s">
        <v>2308</v>
      </c>
      <c r="E160" s="336" t="s">
        <v>2308</v>
      </c>
      <c r="F160" s="19" t="s">
        <v>2339</v>
      </c>
      <c r="G160" s="20">
        <v>0</v>
      </c>
      <c r="H160" s="20">
        <v>0</v>
      </c>
      <c r="I160" s="103" t="s">
        <v>2484</v>
      </c>
      <c r="J160" s="103" t="s">
        <v>2485</v>
      </c>
      <c r="K160" s="103" t="s">
        <v>2482</v>
      </c>
      <c r="L160" s="103" t="s">
        <v>2483</v>
      </c>
      <c r="M160" s="104" t="s">
        <v>2312</v>
      </c>
      <c r="N160" s="18" t="s">
        <v>2478</v>
      </c>
      <c r="O160" s="59" t="s">
        <v>239</v>
      </c>
      <c r="P160" s="17" t="s">
        <v>239</v>
      </c>
      <c r="Q160" s="17" t="s">
        <v>239</v>
      </c>
      <c r="R160" s="17" t="s">
        <v>239</v>
      </c>
      <c r="S160" s="17" t="s">
        <v>239</v>
      </c>
      <c r="T160" s="18" t="s">
        <v>239</v>
      </c>
      <c r="U160" s="59" t="s">
        <v>239</v>
      </c>
      <c r="V160" s="17" t="s">
        <v>239</v>
      </c>
      <c r="W160" s="17" t="s">
        <v>239</v>
      </c>
      <c r="X160" s="17" t="s">
        <v>239</v>
      </c>
      <c r="Y160" s="17" t="s">
        <v>239</v>
      </c>
      <c r="Z160" s="18" t="s">
        <v>239</v>
      </c>
      <c r="AA160" s="328" t="s">
        <v>239</v>
      </c>
      <c r="AB160" s="328" t="s">
        <v>239</v>
      </c>
      <c r="AC160" s="328" t="s">
        <v>239</v>
      </c>
      <c r="AD160" s="328" t="s">
        <v>239</v>
      </c>
      <c r="AE160" s="328" t="s">
        <v>239</v>
      </c>
      <c r="AF160" s="334" t="s">
        <v>239</v>
      </c>
      <c r="AG160" s="330" t="s">
        <v>239</v>
      </c>
      <c r="AH160" s="328" t="s">
        <v>239</v>
      </c>
      <c r="AI160" s="328" t="s">
        <v>239</v>
      </c>
      <c r="AJ160" s="328" t="s">
        <v>239</v>
      </c>
      <c r="AK160" s="328" t="s">
        <v>239</v>
      </c>
      <c r="AL160" s="328" t="s">
        <v>239</v>
      </c>
      <c r="AM160" s="59" t="s">
        <v>239</v>
      </c>
      <c r="AN160" s="17" t="s">
        <v>239</v>
      </c>
      <c r="AO160" s="17" t="s">
        <v>239</v>
      </c>
      <c r="AP160" s="17" t="s">
        <v>239</v>
      </c>
      <c r="AQ160" s="17" t="s">
        <v>239</v>
      </c>
      <c r="AR160" s="18" t="s">
        <v>239</v>
      </c>
      <c r="AS160" s="59"/>
      <c r="AT160" s="17"/>
      <c r="AU160" s="17" t="s">
        <v>239</v>
      </c>
      <c r="AV160" s="17" t="s">
        <v>239</v>
      </c>
      <c r="AW160" s="17" t="s">
        <v>239</v>
      </c>
      <c r="AX160" s="18" t="s">
        <v>239</v>
      </c>
      <c r="AY160" s="59" t="s">
        <v>239</v>
      </c>
      <c r="AZ160" s="17" t="s">
        <v>239</v>
      </c>
      <c r="BA160" s="17" t="s">
        <v>239</v>
      </c>
      <c r="BB160" s="17" t="s">
        <v>239</v>
      </c>
      <c r="BC160" s="17" t="s">
        <v>239</v>
      </c>
      <c r="BD160" s="18" t="s">
        <v>239</v>
      </c>
    </row>
    <row r="161" spans="1:56" ht="14.5" customHeight="1">
      <c r="A161" s="331" t="s">
        <v>2238</v>
      </c>
      <c r="B161" s="335" t="s">
        <v>1156</v>
      </c>
      <c r="C161" s="335" t="s">
        <v>2486</v>
      </c>
      <c r="D161" s="332" t="s">
        <v>2308</v>
      </c>
      <c r="E161" s="336" t="s">
        <v>2308</v>
      </c>
      <c r="F161" s="19" t="s">
        <v>2339</v>
      </c>
      <c r="G161" s="20">
        <v>0</v>
      </c>
      <c r="H161" s="20">
        <v>0</v>
      </c>
      <c r="I161" s="103" t="s">
        <v>2487</v>
      </c>
      <c r="J161" s="103" t="s">
        <v>2488</v>
      </c>
      <c r="K161" s="103" t="s">
        <v>2489</v>
      </c>
      <c r="L161" s="103" t="s">
        <v>2490</v>
      </c>
      <c r="M161" s="104" t="s">
        <v>2312</v>
      </c>
      <c r="N161" s="18" t="s">
        <v>2478</v>
      </c>
      <c r="O161" s="59" t="s">
        <v>239</v>
      </c>
      <c r="P161" s="17" t="s">
        <v>239</v>
      </c>
      <c r="Q161" s="17" t="s">
        <v>239</v>
      </c>
      <c r="R161" s="17" t="s">
        <v>239</v>
      </c>
      <c r="S161" s="17" t="s">
        <v>239</v>
      </c>
      <c r="T161" s="18" t="s">
        <v>239</v>
      </c>
      <c r="U161" s="59" t="s">
        <v>239</v>
      </c>
      <c r="V161" s="17" t="s">
        <v>239</v>
      </c>
      <c r="W161" s="17" t="s">
        <v>239</v>
      </c>
      <c r="X161" s="17" t="s">
        <v>239</v>
      </c>
      <c r="Y161" s="17" t="s">
        <v>239</v>
      </c>
      <c r="Z161" s="18" t="s">
        <v>239</v>
      </c>
      <c r="AA161" s="328" t="s">
        <v>239</v>
      </c>
      <c r="AB161" s="328" t="s">
        <v>239</v>
      </c>
      <c r="AC161" s="328" t="s">
        <v>239</v>
      </c>
      <c r="AD161" s="328" t="s">
        <v>239</v>
      </c>
      <c r="AE161" s="328" t="s">
        <v>239</v>
      </c>
      <c r="AF161" s="334" t="s">
        <v>239</v>
      </c>
      <c r="AG161" s="330" t="s">
        <v>239</v>
      </c>
      <c r="AH161" s="328" t="s">
        <v>239</v>
      </c>
      <c r="AI161" s="328" t="s">
        <v>239</v>
      </c>
      <c r="AJ161" s="328" t="s">
        <v>239</v>
      </c>
      <c r="AK161" s="328" t="s">
        <v>239</v>
      </c>
      <c r="AL161" s="328" t="s">
        <v>239</v>
      </c>
      <c r="AM161" s="59" t="s">
        <v>239</v>
      </c>
      <c r="AN161" s="17" t="s">
        <v>239</v>
      </c>
      <c r="AO161" s="17" t="s">
        <v>239</v>
      </c>
      <c r="AP161" s="17" t="s">
        <v>239</v>
      </c>
      <c r="AQ161" s="17" t="s">
        <v>239</v>
      </c>
      <c r="AR161" s="18" t="s">
        <v>239</v>
      </c>
      <c r="AS161" s="59"/>
      <c r="AT161" s="17"/>
      <c r="AU161" s="17" t="s">
        <v>239</v>
      </c>
      <c r="AV161" s="17" t="s">
        <v>239</v>
      </c>
      <c r="AW161" s="17" t="s">
        <v>239</v>
      </c>
      <c r="AX161" s="18" t="s">
        <v>239</v>
      </c>
      <c r="AY161" s="59" t="s">
        <v>239</v>
      </c>
      <c r="AZ161" s="17" t="s">
        <v>239</v>
      </c>
      <c r="BA161" s="17" t="s">
        <v>239</v>
      </c>
      <c r="BB161" s="17" t="s">
        <v>239</v>
      </c>
      <c r="BC161" s="17" t="s">
        <v>239</v>
      </c>
      <c r="BD161" s="18" t="s">
        <v>239</v>
      </c>
    </row>
    <row r="162" spans="1:56" ht="14.5" customHeight="1">
      <c r="A162" s="331" t="s">
        <v>2238</v>
      </c>
      <c r="B162" s="335" t="s">
        <v>1156</v>
      </c>
      <c r="C162" s="335" t="s">
        <v>2338</v>
      </c>
      <c r="D162" s="332" t="s">
        <v>2308</v>
      </c>
      <c r="E162" s="336" t="s">
        <v>2308</v>
      </c>
      <c r="F162" s="19" t="s">
        <v>2339</v>
      </c>
      <c r="G162" s="20">
        <v>0</v>
      </c>
      <c r="H162" s="20">
        <v>0</v>
      </c>
      <c r="I162" s="103" t="s">
        <v>2487</v>
      </c>
      <c r="J162" s="103" t="s">
        <v>2488</v>
      </c>
      <c r="K162" s="103" t="s">
        <v>2489</v>
      </c>
      <c r="L162" s="103" t="s">
        <v>2490</v>
      </c>
      <c r="M162" s="104" t="s">
        <v>2312</v>
      </c>
      <c r="N162" s="18" t="s">
        <v>2478</v>
      </c>
      <c r="O162" s="59" t="s">
        <v>239</v>
      </c>
      <c r="P162" s="17" t="s">
        <v>239</v>
      </c>
      <c r="Q162" s="17" t="s">
        <v>239</v>
      </c>
      <c r="R162" s="17" t="s">
        <v>239</v>
      </c>
      <c r="S162" s="17" t="s">
        <v>239</v>
      </c>
      <c r="T162" s="18" t="s">
        <v>239</v>
      </c>
      <c r="U162" s="59" t="s">
        <v>239</v>
      </c>
      <c r="V162" s="17" t="s">
        <v>239</v>
      </c>
      <c r="W162" s="17" t="s">
        <v>239</v>
      </c>
      <c r="X162" s="17" t="s">
        <v>239</v>
      </c>
      <c r="Y162" s="17" t="s">
        <v>239</v>
      </c>
      <c r="Z162" s="18" t="s">
        <v>239</v>
      </c>
      <c r="AA162" s="328" t="s">
        <v>239</v>
      </c>
      <c r="AB162" s="328" t="s">
        <v>239</v>
      </c>
      <c r="AC162" s="328" t="s">
        <v>239</v>
      </c>
      <c r="AD162" s="328" t="s">
        <v>239</v>
      </c>
      <c r="AE162" s="328" t="s">
        <v>239</v>
      </c>
      <c r="AF162" s="334" t="s">
        <v>239</v>
      </c>
      <c r="AG162" s="330" t="s">
        <v>239</v>
      </c>
      <c r="AH162" s="328" t="s">
        <v>239</v>
      </c>
      <c r="AI162" s="328" t="s">
        <v>239</v>
      </c>
      <c r="AJ162" s="328" t="s">
        <v>239</v>
      </c>
      <c r="AK162" s="328" t="s">
        <v>239</v>
      </c>
      <c r="AL162" s="328" t="s">
        <v>239</v>
      </c>
      <c r="AM162" s="59" t="s">
        <v>239</v>
      </c>
      <c r="AN162" s="17" t="s">
        <v>239</v>
      </c>
      <c r="AO162" s="17" t="s">
        <v>239</v>
      </c>
      <c r="AP162" s="17" t="s">
        <v>239</v>
      </c>
      <c r="AQ162" s="17" t="s">
        <v>239</v>
      </c>
      <c r="AR162" s="18" t="s">
        <v>239</v>
      </c>
      <c r="AS162" s="59"/>
      <c r="AT162" s="17"/>
      <c r="AU162" s="17" t="s">
        <v>239</v>
      </c>
      <c r="AV162" s="17" t="s">
        <v>239</v>
      </c>
      <c r="AW162" s="17" t="s">
        <v>239</v>
      </c>
      <c r="AX162" s="18" t="s">
        <v>239</v>
      </c>
      <c r="AY162" s="59" t="s">
        <v>239</v>
      </c>
      <c r="AZ162" s="17" t="s">
        <v>239</v>
      </c>
      <c r="BA162" s="17" t="s">
        <v>239</v>
      </c>
      <c r="BB162" s="17" t="s">
        <v>239</v>
      </c>
      <c r="BC162" s="17" t="s">
        <v>239</v>
      </c>
      <c r="BD162" s="18" t="s">
        <v>239</v>
      </c>
    </row>
    <row r="163" spans="1:56" ht="14.5" customHeight="1">
      <c r="A163" s="331" t="s">
        <v>2238</v>
      </c>
      <c r="B163" s="335" t="s">
        <v>1156</v>
      </c>
      <c r="C163" s="335" t="s">
        <v>2351</v>
      </c>
      <c r="D163" s="332" t="s">
        <v>2308</v>
      </c>
      <c r="E163" s="336" t="s">
        <v>2308</v>
      </c>
      <c r="F163" s="19" t="s">
        <v>2339</v>
      </c>
      <c r="G163" s="20">
        <v>0</v>
      </c>
      <c r="H163" s="20">
        <v>0</v>
      </c>
      <c r="I163" s="103" t="s">
        <v>2487</v>
      </c>
      <c r="J163" s="103" t="s">
        <v>2488</v>
      </c>
      <c r="K163" s="103" t="s">
        <v>2491</v>
      </c>
      <c r="L163" s="103" t="s">
        <v>2492</v>
      </c>
      <c r="M163" s="104" t="s">
        <v>2312</v>
      </c>
      <c r="N163" s="18" t="s">
        <v>2478</v>
      </c>
      <c r="O163" s="59" t="s">
        <v>239</v>
      </c>
      <c r="P163" s="17" t="s">
        <v>239</v>
      </c>
      <c r="Q163" s="17" t="s">
        <v>239</v>
      </c>
      <c r="R163" s="17" t="s">
        <v>239</v>
      </c>
      <c r="S163" s="17" t="s">
        <v>239</v>
      </c>
      <c r="T163" s="18" t="s">
        <v>239</v>
      </c>
      <c r="U163" s="59" t="s">
        <v>239</v>
      </c>
      <c r="V163" s="17" t="s">
        <v>239</v>
      </c>
      <c r="W163" s="17" t="s">
        <v>239</v>
      </c>
      <c r="X163" s="17" t="s">
        <v>239</v>
      </c>
      <c r="Y163" s="17" t="s">
        <v>239</v>
      </c>
      <c r="Z163" s="18" t="s">
        <v>239</v>
      </c>
      <c r="AA163" s="328" t="s">
        <v>239</v>
      </c>
      <c r="AB163" s="328" t="s">
        <v>239</v>
      </c>
      <c r="AC163" s="328" t="s">
        <v>239</v>
      </c>
      <c r="AD163" s="328" t="s">
        <v>239</v>
      </c>
      <c r="AE163" s="328" t="s">
        <v>239</v>
      </c>
      <c r="AF163" s="334" t="s">
        <v>239</v>
      </c>
      <c r="AG163" s="330" t="s">
        <v>239</v>
      </c>
      <c r="AH163" s="328" t="s">
        <v>239</v>
      </c>
      <c r="AI163" s="328" t="s">
        <v>239</v>
      </c>
      <c r="AJ163" s="328" t="s">
        <v>239</v>
      </c>
      <c r="AK163" s="328" t="s">
        <v>239</v>
      </c>
      <c r="AL163" s="328" t="s">
        <v>239</v>
      </c>
      <c r="AM163" s="59" t="s">
        <v>239</v>
      </c>
      <c r="AN163" s="17" t="s">
        <v>239</v>
      </c>
      <c r="AO163" s="17" t="s">
        <v>239</v>
      </c>
      <c r="AP163" s="17" t="s">
        <v>239</v>
      </c>
      <c r="AQ163" s="17" t="s">
        <v>239</v>
      </c>
      <c r="AR163" s="18" t="s">
        <v>239</v>
      </c>
      <c r="AS163" s="59"/>
      <c r="AT163" s="17"/>
      <c r="AU163" s="17" t="s">
        <v>239</v>
      </c>
      <c r="AV163" s="17" t="s">
        <v>239</v>
      </c>
      <c r="AW163" s="17" t="s">
        <v>239</v>
      </c>
      <c r="AX163" s="18" t="s">
        <v>239</v>
      </c>
      <c r="AY163" s="59" t="s">
        <v>239</v>
      </c>
      <c r="AZ163" s="17" t="s">
        <v>239</v>
      </c>
      <c r="BA163" s="17" t="s">
        <v>239</v>
      </c>
      <c r="BB163" s="17" t="s">
        <v>239</v>
      </c>
      <c r="BC163" s="17" t="s">
        <v>239</v>
      </c>
      <c r="BD163" s="18" t="s">
        <v>239</v>
      </c>
    </row>
    <row r="164" spans="1:56" ht="14.5" customHeight="1">
      <c r="A164" s="331" t="s">
        <v>2238</v>
      </c>
      <c r="B164" s="335" t="s">
        <v>1156</v>
      </c>
      <c r="C164" s="335" t="s">
        <v>2358</v>
      </c>
      <c r="D164" s="332" t="s">
        <v>2308</v>
      </c>
      <c r="E164" s="336" t="s">
        <v>2308</v>
      </c>
      <c r="F164" s="19" t="s">
        <v>2339</v>
      </c>
      <c r="G164" s="20">
        <v>0</v>
      </c>
      <c r="H164" s="20">
        <v>0</v>
      </c>
      <c r="I164" s="103" t="s">
        <v>2487</v>
      </c>
      <c r="J164" s="103" t="s">
        <v>2488</v>
      </c>
      <c r="K164" s="103" t="s">
        <v>2491</v>
      </c>
      <c r="L164" s="103" t="s">
        <v>2492</v>
      </c>
      <c r="M164" s="104" t="s">
        <v>2312</v>
      </c>
      <c r="N164" s="18" t="s">
        <v>2478</v>
      </c>
      <c r="O164" s="59" t="s">
        <v>239</v>
      </c>
      <c r="P164" s="17" t="s">
        <v>239</v>
      </c>
      <c r="Q164" s="17" t="s">
        <v>239</v>
      </c>
      <c r="R164" s="17" t="s">
        <v>239</v>
      </c>
      <c r="S164" s="17" t="s">
        <v>239</v>
      </c>
      <c r="T164" s="18" t="s">
        <v>239</v>
      </c>
      <c r="U164" s="59" t="s">
        <v>239</v>
      </c>
      <c r="V164" s="17" t="s">
        <v>239</v>
      </c>
      <c r="W164" s="17" t="s">
        <v>239</v>
      </c>
      <c r="X164" s="17" t="s">
        <v>239</v>
      </c>
      <c r="Y164" s="17" t="s">
        <v>239</v>
      </c>
      <c r="Z164" s="18" t="s">
        <v>239</v>
      </c>
      <c r="AA164" s="328" t="s">
        <v>239</v>
      </c>
      <c r="AB164" s="328" t="s">
        <v>239</v>
      </c>
      <c r="AC164" s="328" t="s">
        <v>239</v>
      </c>
      <c r="AD164" s="328" t="s">
        <v>239</v>
      </c>
      <c r="AE164" s="328" t="s">
        <v>239</v>
      </c>
      <c r="AF164" s="334" t="s">
        <v>239</v>
      </c>
      <c r="AG164" s="330" t="s">
        <v>239</v>
      </c>
      <c r="AH164" s="328" t="s">
        <v>239</v>
      </c>
      <c r="AI164" s="328" t="s">
        <v>239</v>
      </c>
      <c r="AJ164" s="328" t="s">
        <v>239</v>
      </c>
      <c r="AK164" s="328" t="s">
        <v>239</v>
      </c>
      <c r="AL164" s="328" t="s">
        <v>239</v>
      </c>
      <c r="AM164" s="59" t="s">
        <v>239</v>
      </c>
      <c r="AN164" s="17" t="s">
        <v>239</v>
      </c>
      <c r="AO164" s="17" t="s">
        <v>239</v>
      </c>
      <c r="AP164" s="17" t="s">
        <v>239</v>
      </c>
      <c r="AQ164" s="17" t="s">
        <v>239</v>
      </c>
      <c r="AR164" s="18" t="s">
        <v>239</v>
      </c>
      <c r="AS164" s="59"/>
      <c r="AT164" s="17"/>
      <c r="AU164" s="17" t="s">
        <v>239</v>
      </c>
      <c r="AV164" s="17" t="s">
        <v>239</v>
      </c>
      <c r="AW164" s="17" t="s">
        <v>239</v>
      </c>
      <c r="AX164" s="18" t="s">
        <v>239</v>
      </c>
      <c r="AY164" s="59" t="s">
        <v>239</v>
      </c>
      <c r="AZ164" s="17" t="s">
        <v>239</v>
      </c>
      <c r="BA164" s="17" t="s">
        <v>239</v>
      </c>
      <c r="BB164" s="17" t="s">
        <v>239</v>
      </c>
      <c r="BC164" s="17" t="s">
        <v>239</v>
      </c>
      <c r="BD164" s="18" t="s">
        <v>239</v>
      </c>
    </row>
    <row r="165" spans="1:56" ht="14.5" customHeight="1">
      <c r="A165" s="331" t="s">
        <v>2238</v>
      </c>
      <c r="B165" s="335" t="s">
        <v>1156</v>
      </c>
      <c r="C165" s="335" t="s">
        <v>2370</v>
      </c>
      <c r="D165" s="332" t="s">
        <v>2308</v>
      </c>
      <c r="E165" s="336" t="s">
        <v>2308</v>
      </c>
      <c r="F165" s="19" t="s">
        <v>2339</v>
      </c>
      <c r="G165" s="20">
        <v>0</v>
      </c>
      <c r="H165" s="20">
        <v>0</v>
      </c>
      <c r="I165" s="103" t="s">
        <v>2493</v>
      </c>
      <c r="J165" s="103" t="s">
        <v>2494</v>
      </c>
      <c r="K165" s="103" t="s">
        <v>2491</v>
      </c>
      <c r="L165" s="103" t="s">
        <v>2492</v>
      </c>
      <c r="M165" s="104" t="s">
        <v>2312</v>
      </c>
      <c r="N165" s="18" t="s">
        <v>2478</v>
      </c>
      <c r="O165" s="59" t="s">
        <v>239</v>
      </c>
      <c r="P165" s="17" t="s">
        <v>239</v>
      </c>
      <c r="Q165" s="17" t="s">
        <v>239</v>
      </c>
      <c r="R165" s="17" t="s">
        <v>239</v>
      </c>
      <c r="S165" s="17" t="s">
        <v>239</v>
      </c>
      <c r="T165" s="18" t="s">
        <v>239</v>
      </c>
      <c r="U165" s="59" t="s">
        <v>239</v>
      </c>
      <c r="V165" s="17" t="s">
        <v>239</v>
      </c>
      <c r="W165" s="17" t="s">
        <v>239</v>
      </c>
      <c r="X165" s="17" t="s">
        <v>239</v>
      </c>
      <c r="Y165" s="17" t="s">
        <v>239</v>
      </c>
      <c r="Z165" s="18" t="s">
        <v>239</v>
      </c>
      <c r="AA165" s="328" t="s">
        <v>239</v>
      </c>
      <c r="AB165" s="328" t="s">
        <v>239</v>
      </c>
      <c r="AC165" s="328" t="s">
        <v>239</v>
      </c>
      <c r="AD165" s="328" t="s">
        <v>239</v>
      </c>
      <c r="AE165" s="328" t="s">
        <v>239</v>
      </c>
      <c r="AF165" s="334" t="s">
        <v>239</v>
      </c>
      <c r="AG165" s="330" t="s">
        <v>239</v>
      </c>
      <c r="AH165" s="328" t="s">
        <v>239</v>
      </c>
      <c r="AI165" s="328" t="s">
        <v>239</v>
      </c>
      <c r="AJ165" s="328" t="s">
        <v>239</v>
      </c>
      <c r="AK165" s="328" t="s">
        <v>239</v>
      </c>
      <c r="AL165" s="328" t="s">
        <v>239</v>
      </c>
      <c r="AM165" s="59" t="s">
        <v>239</v>
      </c>
      <c r="AN165" s="17" t="s">
        <v>239</v>
      </c>
      <c r="AO165" s="17" t="s">
        <v>239</v>
      </c>
      <c r="AP165" s="17" t="s">
        <v>239</v>
      </c>
      <c r="AQ165" s="17" t="s">
        <v>239</v>
      </c>
      <c r="AR165" s="18" t="s">
        <v>239</v>
      </c>
      <c r="AS165" s="59"/>
      <c r="AT165" s="17"/>
      <c r="AU165" s="17" t="s">
        <v>239</v>
      </c>
      <c r="AV165" s="17" t="s">
        <v>239</v>
      </c>
      <c r="AW165" s="17" t="s">
        <v>239</v>
      </c>
      <c r="AX165" s="18" t="s">
        <v>239</v>
      </c>
      <c r="AY165" s="59" t="s">
        <v>239</v>
      </c>
      <c r="AZ165" s="17" t="s">
        <v>239</v>
      </c>
      <c r="BA165" s="17" t="s">
        <v>239</v>
      </c>
      <c r="BB165" s="17" t="s">
        <v>239</v>
      </c>
      <c r="BC165" s="17" t="s">
        <v>239</v>
      </c>
      <c r="BD165" s="18" t="s">
        <v>239</v>
      </c>
    </row>
    <row r="166" spans="1:56" ht="14.5" customHeight="1">
      <c r="A166" s="331" t="s">
        <v>2238</v>
      </c>
      <c r="B166" s="335" t="s">
        <v>1156</v>
      </c>
      <c r="C166" s="335" t="s">
        <v>2495</v>
      </c>
      <c r="D166" s="332" t="s">
        <v>2308</v>
      </c>
      <c r="E166" s="336" t="s">
        <v>2308</v>
      </c>
      <c r="F166" s="19" t="s">
        <v>2339</v>
      </c>
      <c r="G166" s="20">
        <v>0</v>
      </c>
      <c r="H166" s="20">
        <v>0</v>
      </c>
      <c r="I166" s="103" t="s">
        <v>2493</v>
      </c>
      <c r="J166" s="103" t="s">
        <v>2494</v>
      </c>
      <c r="K166" s="103" t="s">
        <v>2491</v>
      </c>
      <c r="L166" s="103" t="s">
        <v>2492</v>
      </c>
      <c r="M166" s="104" t="s">
        <v>2312</v>
      </c>
      <c r="N166" s="18" t="s">
        <v>2478</v>
      </c>
      <c r="O166" s="59" t="s">
        <v>239</v>
      </c>
      <c r="P166" s="17" t="s">
        <v>239</v>
      </c>
      <c r="Q166" s="17" t="s">
        <v>239</v>
      </c>
      <c r="R166" s="17" t="s">
        <v>239</v>
      </c>
      <c r="S166" s="17" t="s">
        <v>239</v>
      </c>
      <c r="T166" s="18" t="s">
        <v>239</v>
      </c>
      <c r="U166" s="59" t="s">
        <v>239</v>
      </c>
      <c r="V166" s="17" t="s">
        <v>239</v>
      </c>
      <c r="W166" s="17" t="s">
        <v>239</v>
      </c>
      <c r="X166" s="17" t="s">
        <v>239</v>
      </c>
      <c r="Y166" s="17" t="s">
        <v>239</v>
      </c>
      <c r="Z166" s="18" t="s">
        <v>239</v>
      </c>
      <c r="AA166" s="328" t="s">
        <v>239</v>
      </c>
      <c r="AB166" s="328" t="s">
        <v>239</v>
      </c>
      <c r="AC166" s="328" t="s">
        <v>239</v>
      </c>
      <c r="AD166" s="328" t="s">
        <v>239</v>
      </c>
      <c r="AE166" s="328" t="s">
        <v>239</v>
      </c>
      <c r="AF166" s="334" t="s">
        <v>239</v>
      </c>
      <c r="AG166" s="330" t="s">
        <v>239</v>
      </c>
      <c r="AH166" s="328" t="s">
        <v>239</v>
      </c>
      <c r="AI166" s="328" t="s">
        <v>239</v>
      </c>
      <c r="AJ166" s="328" t="s">
        <v>239</v>
      </c>
      <c r="AK166" s="328" t="s">
        <v>239</v>
      </c>
      <c r="AL166" s="328" t="s">
        <v>239</v>
      </c>
      <c r="AM166" s="59" t="s">
        <v>239</v>
      </c>
      <c r="AN166" s="17" t="s">
        <v>239</v>
      </c>
      <c r="AO166" s="17" t="s">
        <v>239</v>
      </c>
      <c r="AP166" s="17" t="s">
        <v>239</v>
      </c>
      <c r="AQ166" s="17" t="s">
        <v>239</v>
      </c>
      <c r="AR166" s="18" t="s">
        <v>239</v>
      </c>
      <c r="AS166" s="59"/>
      <c r="AT166" s="17"/>
      <c r="AU166" s="17" t="s">
        <v>239</v>
      </c>
      <c r="AV166" s="17" t="s">
        <v>239</v>
      </c>
      <c r="AW166" s="17" t="s">
        <v>239</v>
      </c>
      <c r="AX166" s="18" t="s">
        <v>239</v>
      </c>
      <c r="AY166" s="59" t="s">
        <v>239</v>
      </c>
      <c r="AZ166" s="17" t="s">
        <v>239</v>
      </c>
      <c r="BA166" s="17" t="s">
        <v>239</v>
      </c>
      <c r="BB166" s="17" t="s">
        <v>239</v>
      </c>
      <c r="BC166" s="17" t="s">
        <v>239</v>
      </c>
      <c r="BD166" s="18" t="s">
        <v>239</v>
      </c>
    </row>
    <row r="167" spans="1:56" ht="14.5" customHeight="1">
      <c r="A167" s="331" t="s">
        <v>2238</v>
      </c>
      <c r="B167" s="335" t="s">
        <v>2496</v>
      </c>
      <c r="C167" s="335" t="s">
        <v>2307</v>
      </c>
      <c r="D167" s="332" t="s">
        <v>2308</v>
      </c>
      <c r="E167" s="336" t="s">
        <v>2308</v>
      </c>
      <c r="F167" s="19" t="s">
        <v>2339</v>
      </c>
      <c r="G167" s="20">
        <v>0</v>
      </c>
      <c r="H167" s="20">
        <v>0</v>
      </c>
      <c r="I167" s="103" t="s">
        <v>2405</v>
      </c>
      <c r="J167" s="103" t="s">
        <v>2406</v>
      </c>
      <c r="K167" s="103" t="s">
        <v>2405</v>
      </c>
      <c r="L167" s="103" t="s">
        <v>2406</v>
      </c>
      <c r="M167" s="104" t="s">
        <v>2312</v>
      </c>
      <c r="N167" s="18" t="s">
        <v>2312</v>
      </c>
      <c r="O167" s="59" t="s">
        <v>239</v>
      </c>
      <c r="P167" s="17" t="s">
        <v>239</v>
      </c>
      <c r="Q167" s="17" t="s">
        <v>239</v>
      </c>
      <c r="R167" s="17" t="s">
        <v>239</v>
      </c>
      <c r="S167" s="17" t="s">
        <v>239</v>
      </c>
      <c r="T167" s="18" t="s">
        <v>239</v>
      </c>
      <c r="U167" s="64" t="s">
        <v>2313</v>
      </c>
      <c r="V167" s="65" t="s">
        <v>2314</v>
      </c>
      <c r="W167" s="65" t="s">
        <v>2313</v>
      </c>
      <c r="X167" s="63" t="s">
        <v>2314</v>
      </c>
      <c r="Y167" s="57" t="s">
        <v>2312</v>
      </c>
      <c r="Z167" s="58" t="s">
        <v>2312</v>
      </c>
      <c r="AA167" s="328" t="s">
        <v>2408</v>
      </c>
      <c r="AB167" s="328" t="s">
        <v>2409</v>
      </c>
      <c r="AC167" s="328" t="s">
        <v>2408</v>
      </c>
      <c r="AD167" s="328" t="s">
        <v>2409</v>
      </c>
      <c r="AE167" s="328" t="s">
        <v>2312</v>
      </c>
      <c r="AF167" s="334" t="s">
        <v>2312</v>
      </c>
      <c r="AG167" s="330" t="s">
        <v>2405</v>
      </c>
      <c r="AH167" s="328" t="s">
        <v>2406</v>
      </c>
      <c r="AI167" s="328" t="s">
        <v>2408</v>
      </c>
      <c r="AJ167" s="328" t="s">
        <v>2409</v>
      </c>
      <c r="AK167" s="328" t="s">
        <v>2312</v>
      </c>
      <c r="AL167" s="328" t="s">
        <v>2312</v>
      </c>
      <c r="AM167" s="59" t="s">
        <v>239</v>
      </c>
      <c r="AN167" s="17" t="s">
        <v>2315</v>
      </c>
      <c r="AO167" s="17" t="s">
        <v>239</v>
      </c>
      <c r="AP167" s="17" t="s">
        <v>2315</v>
      </c>
      <c r="AQ167" s="17" t="s">
        <v>2312</v>
      </c>
      <c r="AR167" s="18" t="s">
        <v>2312</v>
      </c>
      <c r="AS167" s="59" t="s">
        <v>2405</v>
      </c>
      <c r="AT167" s="17" t="s">
        <v>2406</v>
      </c>
      <c r="AU167" s="17" t="s">
        <v>239</v>
      </c>
      <c r="AV167" s="17" t="s">
        <v>2316</v>
      </c>
      <c r="AW167" s="17" t="s">
        <v>2312</v>
      </c>
      <c r="AX167" s="18" t="s">
        <v>2312</v>
      </c>
      <c r="AY167" s="59" t="s">
        <v>239</v>
      </c>
      <c r="AZ167" s="17" t="s">
        <v>2315</v>
      </c>
      <c r="BA167" s="17" t="s">
        <v>2405</v>
      </c>
      <c r="BB167" s="17" t="s">
        <v>2406</v>
      </c>
      <c r="BC167" s="17" t="s">
        <v>2312</v>
      </c>
      <c r="BD167" s="18" t="s">
        <v>2312</v>
      </c>
    </row>
    <row r="168" spans="1:56" ht="14.5" customHeight="1">
      <c r="A168" s="331" t="s">
        <v>2238</v>
      </c>
      <c r="B168" s="335" t="s">
        <v>2496</v>
      </c>
      <c r="C168" s="335" t="s">
        <v>2318</v>
      </c>
      <c r="D168" s="332" t="s">
        <v>2308</v>
      </c>
      <c r="E168" s="336" t="s">
        <v>2308</v>
      </c>
      <c r="F168" s="19" t="s">
        <v>2339</v>
      </c>
      <c r="G168" s="20">
        <v>0</v>
      </c>
      <c r="H168" s="20">
        <v>0</v>
      </c>
      <c r="I168" s="103" t="s">
        <v>2410</v>
      </c>
      <c r="J168" s="103" t="s">
        <v>2411</v>
      </c>
      <c r="K168" s="103" t="s">
        <v>2410</v>
      </c>
      <c r="L168" s="103" t="s">
        <v>2411</v>
      </c>
      <c r="M168" s="104" t="s">
        <v>2312</v>
      </c>
      <c r="N168" s="18" t="s">
        <v>2312</v>
      </c>
      <c r="O168" s="59" t="s">
        <v>239</v>
      </c>
      <c r="P168" s="17" t="s">
        <v>239</v>
      </c>
      <c r="Q168" s="17" t="s">
        <v>239</v>
      </c>
      <c r="R168" s="17" t="s">
        <v>239</v>
      </c>
      <c r="S168" s="17" t="s">
        <v>239</v>
      </c>
      <c r="T168" s="18" t="s">
        <v>239</v>
      </c>
      <c r="U168" s="64" t="s">
        <v>2321</v>
      </c>
      <c r="V168" s="65" t="s">
        <v>2322</v>
      </c>
      <c r="W168" s="65" t="s">
        <v>2321</v>
      </c>
      <c r="X168" s="63" t="s">
        <v>2322</v>
      </c>
      <c r="Y168" s="57" t="s">
        <v>2312</v>
      </c>
      <c r="Z168" s="58" t="s">
        <v>2312</v>
      </c>
      <c r="AA168" s="328" t="s">
        <v>2413</v>
      </c>
      <c r="AB168" s="328" t="s">
        <v>2414</v>
      </c>
      <c r="AC168" s="328" t="s">
        <v>2413</v>
      </c>
      <c r="AD168" s="328" t="s">
        <v>2414</v>
      </c>
      <c r="AE168" s="328" t="s">
        <v>2312</v>
      </c>
      <c r="AF168" s="334" t="s">
        <v>2312</v>
      </c>
      <c r="AG168" s="330" t="s">
        <v>2410</v>
      </c>
      <c r="AH168" s="328" t="s">
        <v>2411</v>
      </c>
      <c r="AI168" s="328" t="s">
        <v>2413</v>
      </c>
      <c r="AJ168" s="328" t="s">
        <v>2414</v>
      </c>
      <c r="AK168" s="328" t="s">
        <v>2312</v>
      </c>
      <c r="AL168" s="328" t="s">
        <v>2312</v>
      </c>
      <c r="AM168" s="59" t="s">
        <v>239</v>
      </c>
      <c r="AN168" s="17" t="s">
        <v>2323</v>
      </c>
      <c r="AO168" s="17" t="s">
        <v>239</v>
      </c>
      <c r="AP168" s="17" t="s">
        <v>2323</v>
      </c>
      <c r="AQ168" s="17" t="s">
        <v>2312</v>
      </c>
      <c r="AR168" s="18" t="s">
        <v>2312</v>
      </c>
      <c r="AS168" s="59" t="s">
        <v>2410</v>
      </c>
      <c r="AT168" s="17" t="s">
        <v>2411</v>
      </c>
      <c r="AU168" s="17" t="s">
        <v>239</v>
      </c>
      <c r="AV168" s="17" t="s">
        <v>2323</v>
      </c>
      <c r="AW168" s="17" t="s">
        <v>2312</v>
      </c>
      <c r="AX168" s="18" t="s">
        <v>2312</v>
      </c>
      <c r="AY168" s="59" t="s">
        <v>239</v>
      </c>
      <c r="AZ168" s="17" t="s">
        <v>2323</v>
      </c>
      <c r="BA168" s="17" t="s">
        <v>2410</v>
      </c>
      <c r="BB168" s="17" t="s">
        <v>2411</v>
      </c>
      <c r="BC168" s="17" t="s">
        <v>2312</v>
      </c>
      <c r="BD168" s="18" t="s">
        <v>2312</v>
      </c>
    </row>
    <row r="169" spans="1:56" ht="14.5" customHeight="1">
      <c r="A169" s="331" t="s">
        <v>2238</v>
      </c>
      <c r="B169" s="335" t="s">
        <v>2496</v>
      </c>
      <c r="C169" s="335" t="s">
        <v>2324</v>
      </c>
      <c r="D169" s="332" t="s">
        <v>2308</v>
      </c>
      <c r="E169" s="336" t="s">
        <v>2308</v>
      </c>
      <c r="F169" s="19" t="s">
        <v>2339</v>
      </c>
      <c r="G169" s="20">
        <v>0</v>
      </c>
      <c r="H169" s="20">
        <v>0</v>
      </c>
      <c r="I169" s="103" t="s">
        <v>2415</v>
      </c>
      <c r="J169" s="103" t="s">
        <v>2416</v>
      </c>
      <c r="K169" s="103" t="s">
        <v>2415</v>
      </c>
      <c r="L169" s="103" t="s">
        <v>2416</v>
      </c>
      <c r="M169" s="104" t="s">
        <v>2312</v>
      </c>
      <c r="N169" s="18" t="s">
        <v>2312</v>
      </c>
      <c r="O169" s="59" t="s">
        <v>239</v>
      </c>
      <c r="P169" s="17" t="s">
        <v>239</v>
      </c>
      <c r="Q169" s="17" t="s">
        <v>239</v>
      </c>
      <c r="R169" s="17" t="s">
        <v>239</v>
      </c>
      <c r="S169" s="17" t="s">
        <v>239</v>
      </c>
      <c r="T169" s="18" t="s">
        <v>239</v>
      </c>
      <c r="U169" s="64" t="s">
        <v>2327</v>
      </c>
      <c r="V169" s="65" t="s">
        <v>2328</v>
      </c>
      <c r="W169" s="65" t="s">
        <v>2327</v>
      </c>
      <c r="X169" s="63" t="s">
        <v>2328</v>
      </c>
      <c r="Y169" s="57" t="s">
        <v>2312</v>
      </c>
      <c r="Z169" s="58" t="s">
        <v>2312</v>
      </c>
      <c r="AA169" s="328" t="s">
        <v>2418</v>
      </c>
      <c r="AB169" s="328" t="s">
        <v>2419</v>
      </c>
      <c r="AC169" s="328" t="s">
        <v>2418</v>
      </c>
      <c r="AD169" s="328" t="s">
        <v>2419</v>
      </c>
      <c r="AE169" s="328" t="s">
        <v>2312</v>
      </c>
      <c r="AF169" s="334" t="s">
        <v>2312</v>
      </c>
      <c r="AG169" s="330" t="s">
        <v>2415</v>
      </c>
      <c r="AH169" s="328" t="s">
        <v>2416</v>
      </c>
      <c r="AI169" s="328" t="s">
        <v>2418</v>
      </c>
      <c r="AJ169" s="328" t="s">
        <v>2419</v>
      </c>
      <c r="AK169" s="328" t="s">
        <v>2312</v>
      </c>
      <c r="AL169" s="328" t="s">
        <v>2312</v>
      </c>
      <c r="AM169" s="59" t="s">
        <v>239</v>
      </c>
      <c r="AN169" s="17" t="s">
        <v>2329</v>
      </c>
      <c r="AO169" s="17" t="s">
        <v>239</v>
      </c>
      <c r="AP169" s="17" t="s">
        <v>2329</v>
      </c>
      <c r="AQ169" s="17" t="s">
        <v>2312</v>
      </c>
      <c r="AR169" s="18" t="s">
        <v>2312</v>
      </c>
      <c r="AS169" s="59" t="s">
        <v>2415</v>
      </c>
      <c r="AT169" s="17" t="s">
        <v>2416</v>
      </c>
      <c r="AU169" s="17" t="s">
        <v>239</v>
      </c>
      <c r="AV169" s="17" t="s">
        <v>2329</v>
      </c>
      <c r="AW169" s="17" t="s">
        <v>2312</v>
      </c>
      <c r="AX169" s="18" t="s">
        <v>2312</v>
      </c>
      <c r="AY169" s="59" t="s">
        <v>239</v>
      </c>
      <c r="AZ169" s="17" t="s">
        <v>2329</v>
      </c>
      <c r="BA169" s="17" t="s">
        <v>2415</v>
      </c>
      <c r="BB169" s="17" t="s">
        <v>2416</v>
      </c>
      <c r="BC169" s="17" t="s">
        <v>2312</v>
      </c>
      <c r="BD169" s="18" t="s">
        <v>2312</v>
      </c>
    </row>
    <row r="170" spans="1:56" ht="14.5" customHeight="1">
      <c r="A170" s="331" t="s">
        <v>2238</v>
      </c>
      <c r="B170" s="335" t="s">
        <v>2496</v>
      </c>
      <c r="C170" s="335" t="s">
        <v>2330</v>
      </c>
      <c r="D170" s="332" t="s">
        <v>2308</v>
      </c>
      <c r="E170" s="336" t="s">
        <v>2308</v>
      </c>
      <c r="F170" s="19" t="s">
        <v>2339</v>
      </c>
      <c r="G170" s="20">
        <v>0</v>
      </c>
      <c r="H170" s="20">
        <v>0</v>
      </c>
      <c r="I170" s="103" t="s">
        <v>2396</v>
      </c>
      <c r="J170" s="103" t="s">
        <v>2397</v>
      </c>
      <c r="K170" s="103" t="s">
        <v>2396</v>
      </c>
      <c r="L170" s="103" t="s">
        <v>2397</v>
      </c>
      <c r="M170" s="104" t="s">
        <v>2312</v>
      </c>
      <c r="N170" s="18" t="s">
        <v>2312</v>
      </c>
      <c r="O170" s="59" t="s">
        <v>239</v>
      </c>
      <c r="P170" s="17" t="s">
        <v>239</v>
      </c>
      <c r="Q170" s="17" t="s">
        <v>239</v>
      </c>
      <c r="R170" s="17" t="s">
        <v>239</v>
      </c>
      <c r="S170" s="17" t="s">
        <v>239</v>
      </c>
      <c r="T170" s="18" t="s">
        <v>239</v>
      </c>
      <c r="U170" s="64" t="s">
        <v>2399</v>
      </c>
      <c r="V170" s="65" t="s">
        <v>2400</v>
      </c>
      <c r="W170" s="65" t="s">
        <v>2399</v>
      </c>
      <c r="X170" s="63" t="s">
        <v>2400</v>
      </c>
      <c r="Y170" s="57" t="s">
        <v>2312</v>
      </c>
      <c r="Z170" s="58" t="s">
        <v>2312</v>
      </c>
      <c r="AA170" s="328" t="s">
        <v>2420</v>
      </c>
      <c r="AB170" s="328" t="s">
        <v>2421</v>
      </c>
      <c r="AC170" s="328" t="s">
        <v>2420</v>
      </c>
      <c r="AD170" s="328" t="s">
        <v>2421</v>
      </c>
      <c r="AE170" s="328" t="s">
        <v>2312</v>
      </c>
      <c r="AF170" s="334" t="s">
        <v>2312</v>
      </c>
      <c r="AG170" s="330" t="s">
        <v>2396</v>
      </c>
      <c r="AH170" s="328" t="s">
        <v>2397</v>
      </c>
      <c r="AI170" s="328" t="s">
        <v>2420</v>
      </c>
      <c r="AJ170" s="328" t="s">
        <v>2421</v>
      </c>
      <c r="AK170" s="328" t="s">
        <v>2312</v>
      </c>
      <c r="AL170" s="328" t="s">
        <v>2312</v>
      </c>
      <c r="AM170" s="59" t="s">
        <v>239</v>
      </c>
      <c r="AN170" s="17" t="s">
        <v>2401</v>
      </c>
      <c r="AO170" s="17" t="s">
        <v>239</v>
      </c>
      <c r="AP170" s="17" t="s">
        <v>2401</v>
      </c>
      <c r="AQ170" s="17" t="s">
        <v>2312</v>
      </c>
      <c r="AR170" s="18" t="s">
        <v>2312</v>
      </c>
      <c r="AS170" s="59" t="s">
        <v>2396</v>
      </c>
      <c r="AT170" s="17" t="s">
        <v>2397</v>
      </c>
      <c r="AU170" s="17" t="s">
        <v>239</v>
      </c>
      <c r="AV170" s="17" t="s">
        <v>2401</v>
      </c>
      <c r="AW170" s="17" t="s">
        <v>2312</v>
      </c>
      <c r="AX170" s="18" t="s">
        <v>2312</v>
      </c>
      <c r="AY170" s="59" t="s">
        <v>239</v>
      </c>
      <c r="AZ170" s="17" t="s">
        <v>2401</v>
      </c>
      <c r="BA170" s="17" t="s">
        <v>2396</v>
      </c>
      <c r="BB170" s="17" t="s">
        <v>2397</v>
      </c>
      <c r="BC170" s="17" t="s">
        <v>2312</v>
      </c>
      <c r="BD170" s="18" t="s">
        <v>2312</v>
      </c>
    </row>
    <row r="171" spans="1:56" ht="14.5" customHeight="1">
      <c r="A171" s="331" t="s">
        <v>2238</v>
      </c>
      <c r="B171" s="335" t="s">
        <v>2496</v>
      </c>
      <c r="C171" s="335" t="s">
        <v>2338</v>
      </c>
      <c r="D171" s="332" t="s">
        <v>2308</v>
      </c>
      <c r="E171" s="336" t="s">
        <v>2308</v>
      </c>
      <c r="F171" s="19" t="s">
        <v>2339</v>
      </c>
      <c r="G171" s="20">
        <v>0</v>
      </c>
      <c r="H171" s="20">
        <v>0</v>
      </c>
      <c r="I171" s="103" t="s">
        <v>2340</v>
      </c>
      <c r="J171" s="103" t="s">
        <v>2341</v>
      </c>
      <c r="K171" s="103" t="s">
        <v>2340</v>
      </c>
      <c r="L171" s="103" t="s">
        <v>2341</v>
      </c>
      <c r="M171" s="104" t="s">
        <v>2312</v>
      </c>
      <c r="N171" s="18" t="s">
        <v>2312</v>
      </c>
      <c r="O171" s="59" t="s">
        <v>239</v>
      </c>
      <c r="P171" s="17" t="s">
        <v>239</v>
      </c>
      <c r="Q171" s="17" t="s">
        <v>239</v>
      </c>
      <c r="R171" s="17" t="s">
        <v>239</v>
      </c>
      <c r="S171" s="17" t="s">
        <v>239</v>
      </c>
      <c r="T171" s="18" t="s">
        <v>239</v>
      </c>
      <c r="U171" s="64" t="s">
        <v>2402</v>
      </c>
      <c r="V171" s="65" t="s">
        <v>2403</v>
      </c>
      <c r="W171" s="65" t="s">
        <v>2402</v>
      </c>
      <c r="X171" s="63" t="s">
        <v>2403</v>
      </c>
      <c r="Y171" s="57" t="s">
        <v>2312</v>
      </c>
      <c r="Z171" s="58" t="s">
        <v>2312</v>
      </c>
      <c r="AA171" s="328" t="s">
        <v>2426</v>
      </c>
      <c r="AB171" s="328" t="s">
        <v>2427</v>
      </c>
      <c r="AC171" s="328" t="s">
        <v>2426</v>
      </c>
      <c r="AD171" s="328" t="s">
        <v>2427</v>
      </c>
      <c r="AE171" s="328" t="s">
        <v>2312</v>
      </c>
      <c r="AF171" s="334" t="s">
        <v>2312</v>
      </c>
      <c r="AG171" s="330" t="s">
        <v>2340</v>
      </c>
      <c r="AH171" s="328" t="s">
        <v>2341</v>
      </c>
      <c r="AI171" s="328" t="s">
        <v>2426</v>
      </c>
      <c r="AJ171" s="328" t="s">
        <v>2427</v>
      </c>
      <c r="AK171" s="328" t="s">
        <v>2312</v>
      </c>
      <c r="AL171" s="328" t="s">
        <v>2312</v>
      </c>
      <c r="AM171" s="59" t="s">
        <v>239</v>
      </c>
      <c r="AN171" s="17" t="s">
        <v>2348</v>
      </c>
      <c r="AO171" s="17" t="s">
        <v>239</v>
      </c>
      <c r="AP171" s="17" t="s">
        <v>2348</v>
      </c>
      <c r="AQ171" s="17" t="s">
        <v>2312</v>
      </c>
      <c r="AR171" s="18" t="s">
        <v>2312</v>
      </c>
      <c r="AS171" s="59" t="s">
        <v>2340</v>
      </c>
      <c r="AT171" s="17" t="s">
        <v>2341</v>
      </c>
      <c r="AU171" s="17" t="s">
        <v>239</v>
      </c>
      <c r="AV171" s="17" t="s">
        <v>2348</v>
      </c>
      <c r="AW171" s="17" t="s">
        <v>2312</v>
      </c>
      <c r="AX171" s="18" t="s">
        <v>2312</v>
      </c>
      <c r="AY171" s="59" t="s">
        <v>239</v>
      </c>
      <c r="AZ171" s="17" t="s">
        <v>2348</v>
      </c>
      <c r="BA171" s="17" t="s">
        <v>2340</v>
      </c>
      <c r="BB171" s="17" t="s">
        <v>2341</v>
      </c>
      <c r="BC171" s="17" t="s">
        <v>2312</v>
      </c>
      <c r="BD171" s="18" t="s">
        <v>2312</v>
      </c>
    </row>
    <row r="172" spans="1:56" ht="14.5" customHeight="1">
      <c r="A172" s="331" t="s">
        <v>2238</v>
      </c>
      <c r="B172" s="335" t="s">
        <v>2496</v>
      </c>
      <c r="C172" s="335" t="s">
        <v>2350</v>
      </c>
      <c r="D172" s="332" t="s">
        <v>2308</v>
      </c>
      <c r="E172" s="336" t="s">
        <v>2308</v>
      </c>
      <c r="F172" s="19" t="s">
        <v>2339</v>
      </c>
      <c r="G172" s="20">
        <v>0</v>
      </c>
      <c r="H172" s="20">
        <v>0</v>
      </c>
      <c r="I172" s="103" t="s">
        <v>2340</v>
      </c>
      <c r="J172" s="103" t="s">
        <v>2341</v>
      </c>
      <c r="K172" s="103" t="s">
        <v>2340</v>
      </c>
      <c r="L172" s="103" t="s">
        <v>2341</v>
      </c>
      <c r="M172" s="104" t="s">
        <v>2312</v>
      </c>
      <c r="N172" s="18" t="s">
        <v>2312</v>
      </c>
      <c r="O172" s="59" t="s">
        <v>239</v>
      </c>
      <c r="P172" s="17" t="s">
        <v>239</v>
      </c>
      <c r="Q172" s="17" t="s">
        <v>239</v>
      </c>
      <c r="R172" s="17" t="s">
        <v>239</v>
      </c>
      <c r="S172" s="17" t="s">
        <v>239</v>
      </c>
      <c r="T172" s="18" t="s">
        <v>239</v>
      </c>
      <c r="U172" s="64" t="s">
        <v>2402</v>
      </c>
      <c r="V172" s="65" t="s">
        <v>2403</v>
      </c>
      <c r="W172" s="65" t="s">
        <v>2402</v>
      </c>
      <c r="X172" s="63" t="s">
        <v>2403</v>
      </c>
      <c r="Y172" s="57" t="s">
        <v>2312</v>
      </c>
      <c r="Z172" s="58" t="s">
        <v>2312</v>
      </c>
      <c r="AA172" s="328" t="s">
        <v>2426</v>
      </c>
      <c r="AB172" s="328" t="s">
        <v>2427</v>
      </c>
      <c r="AC172" s="328" t="s">
        <v>2426</v>
      </c>
      <c r="AD172" s="328" t="s">
        <v>2427</v>
      </c>
      <c r="AE172" s="328" t="s">
        <v>2312</v>
      </c>
      <c r="AF172" s="334" t="s">
        <v>2312</v>
      </c>
      <c r="AG172" s="330" t="s">
        <v>2340</v>
      </c>
      <c r="AH172" s="328" t="s">
        <v>2341</v>
      </c>
      <c r="AI172" s="328" t="s">
        <v>2426</v>
      </c>
      <c r="AJ172" s="328" t="s">
        <v>2427</v>
      </c>
      <c r="AK172" s="328" t="s">
        <v>2312</v>
      </c>
      <c r="AL172" s="328" t="s">
        <v>2312</v>
      </c>
      <c r="AM172" s="59" t="s">
        <v>239</v>
      </c>
      <c r="AN172" s="17" t="s">
        <v>2348</v>
      </c>
      <c r="AO172" s="17" t="s">
        <v>239</v>
      </c>
      <c r="AP172" s="17" t="s">
        <v>2348</v>
      </c>
      <c r="AQ172" s="17" t="s">
        <v>2312</v>
      </c>
      <c r="AR172" s="18" t="s">
        <v>2312</v>
      </c>
      <c r="AS172" s="59" t="s">
        <v>2340</v>
      </c>
      <c r="AT172" s="17" t="s">
        <v>2341</v>
      </c>
      <c r="AU172" s="17" t="s">
        <v>239</v>
      </c>
      <c r="AV172" s="17" t="s">
        <v>2348</v>
      </c>
      <c r="AW172" s="17" t="s">
        <v>2312</v>
      </c>
      <c r="AX172" s="18" t="s">
        <v>2312</v>
      </c>
      <c r="AY172" s="59" t="s">
        <v>239</v>
      </c>
      <c r="AZ172" s="17" t="s">
        <v>2348</v>
      </c>
      <c r="BA172" s="17" t="s">
        <v>2340</v>
      </c>
      <c r="BB172" s="17" t="s">
        <v>2341</v>
      </c>
      <c r="BC172" s="17" t="s">
        <v>2312</v>
      </c>
      <c r="BD172" s="18" t="s">
        <v>2312</v>
      </c>
    </row>
    <row r="173" spans="1:56" ht="14.5" customHeight="1">
      <c r="A173" s="331" t="s">
        <v>2238</v>
      </c>
      <c r="B173" s="335" t="s">
        <v>2496</v>
      </c>
      <c r="C173" s="335" t="s">
        <v>2351</v>
      </c>
      <c r="D173" s="332" t="s">
        <v>2308</v>
      </c>
      <c r="E173" s="336" t="s">
        <v>2308</v>
      </c>
      <c r="F173" s="19" t="s">
        <v>2339</v>
      </c>
      <c r="G173" s="20">
        <v>0</v>
      </c>
      <c r="H173" s="20">
        <v>0</v>
      </c>
      <c r="I173" s="103" t="s">
        <v>2352</v>
      </c>
      <c r="J173" s="103" t="s">
        <v>2353</v>
      </c>
      <c r="K173" s="103" t="s">
        <v>2352</v>
      </c>
      <c r="L173" s="103" t="s">
        <v>2353</v>
      </c>
      <c r="M173" s="104" t="s">
        <v>2312</v>
      </c>
      <c r="N173" s="18" t="s">
        <v>2312</v>
      </c>
      <c r="O173" s="59" t="s">
        <v>239</v>
      </c>
      <c r="P173" s="17" t="s">
        <v>239</v>
      </c>
      <c r="Q173" s="17" t="s">
        <v>239</v>
      </c>
      <c r="R173" s="17" t="s">
        <v>239</v>
      </c>
      <c r="S173" s="17" t="s">
        <v>239</v>
      </c>
      <c r="T173" s="18" t="s">
        <v>239</v>
      </c>
      <c r="U173" s="64" t="s">
        <v>2354</v>
      </c>
      <c r="V173" s="65" t="s">
        <v>2355</v>
      </c>
      <c r="W173" s="65" t="s">
        <v>2354</v>
      </c>
      <c r="X173" s="63" t="s">
        <v>2355</v>
      </c>
      <c r="Y173" s="57" t="s">
        <v>2312</v>
      </c>
      <c r="Z173" s="58" t="s">
        <v>2312</v>
      </c>
      <c r="AA173" s="328" t="s">
        <v>2430</v>
      </c>
      <c r="AB173" s="328" t="s">
        <v>2431</v>
      </c>
      <c r="AC173" s="328" t="s">
        <v>2430</v>
      </c>
      <c r="AD173" s="328" t="s">
        <v>2431</v>
      </c>
      <c r="AE173" s="328" t="s">
        <v>2312</v>
      </c>
      <c r="AF173" s="334" t="s">
        <v>2312</v>
      </c>
      <c r="AG173" s="330" t="s">
        <v>2352</v>
      </c>
      <c r="AH173" s="328" t="s">
        <v>2353</v>
      </c>
      <c r="AI173" s="328" t="s">
        <v>2430</v>
      </c>
      <c r="AJ173" s="328" t="s">
        <v>2431</v>
      </c>
      <c r="AK173" s="328" t="s">
        <v>2312</v>
      </c>
      <c r="AL173" s="328" t="s">
        <v>2312</v>
      </c>
      <c r="AM173" s="59" t="s">
        <v>239</v>
      </c>
      <c r="AN173" s="17" t="s">
        <v>2356</v>
      </c>
      <c r="AO173" s="17" t="s">
        <v>239</v>
      </c>
      <c r="AP173" s="17" t="s">
        <v>2356</v>
      </c>
      <c r="AQ173" s="17" t="s">
        <v>2312</v>
      </c>
      <c r="AR173" s="18" t="s">
        <v>2312</v>
      </c>
      <c r="AS173" s="59" t="s">
        <v>2352</v>
      </c>
      <c r="AT173" s="17" t="s">
        <v>2353</v>
      </c>
      <c r="AU173" s="17" t="s">
        <v>239</v>
      </c>
      <c r="AV173" s="17" t="s">
        <v>2356</v>
      </c>
      <c r="AW173" s="17" t="s">
        <v>2312</v>
      </c>
      <c r="AX173" s="18" t="s">
        <v>2312</v>
      </c>
      <c r="AY173" s="59" t="s">
        <v>239</v>
      </c>
      <c r="AZ173" s="17" t="s">
        <v>2356</v>
      </c>
      <c r="BA173" s="17" t="s">
        <v>2352</v>
      </c>
      <c r="BB173" s="17" t="s">
        <v>2353</v>
      </c>
      <c r="BC173" s="17" t="s">
        <v>2312</v>
      </c>
      <c r="BD173" s="18" t="s">
        <v>2312</v>
      </c>
    </row>
    <row r="174" spans="1:56" ht="14.5" customHeight="1">
      <c r="A174" s="331" t="s">
        <v>2238</v>
      </c>
      <c r="B174" s="335" t="s">
        <v>2496</v>
      </c>
      <c r="C174" s="335" t="s">
        <v>2357</v>
      </c>
      <c r="D174" s="332" t="s">
        <v>2308</v>
      </c>
      <c r="E174" s="336" t="s">
        <v>2308</v>
      </c>
      <c r="F174" s="19" t="s">
        <v>2339</v>
      </c>
      <c r="G174" s="20">
        <v>0</v>
      </c>
      <c r="H174" s="20">
        <v>0</v>
      </c>
      <c r="I174" s="103" t="s">
        <v>2352</v>
      </c>
      <c r="J174" s="103" t="s">
        <v>2353</v>
      </c>
      <c r="K174" s="103" t="s">
        <v>2352</v>
      </c>
      <c r="L174" s="103" t="s">
        <v>2353</v>
      </c>
      <c r="M174" s="104" t="s">
        <v>2312</v>
      </c>
      <c r="N174" s="18" t="s">
        <v>2312</v>
      </c>
      <c r="O174" s="59" t="s">
        <v>239</v>
      </c>
      <c r="P174" s="17" t="s">
        <v>239</v>
      </c>
      <c r="Q174" s="17" t="s">
        <v>239</v>
      </c>
      <c r="R174" s="17" t="s">
        <v>239</v>
      </c>
      <c r="S174" s="17" t="s">
        <v>239</v>
      </c>
      <c r="T174" s="18" t="s">
        <v>239</v>
      </c>
      <c r="U174" s="64" t="s">
        <v>2354</v>
      </c>
      <c r="V174" s="65" t="s">
        <v>2355</v>
      </c>
      <c r="W174" s="65" t="s">
        <v>2354</v>
      </c>
      <c r="X174" s="63" t="s">
        <v>2355</v>
      </c>
      <c r="Y174" s="57" t="s">
        <v>2312</v>
      </c>
      <c r="Z174" s="58" t="s">
        <v>2312</v>
      </c>
      <c r="AA174" s="328" t="s">
        <v>2430</v>
      </c>
      <c r="AB174" s="328" t="s">
        <v>2431</v>
      </c>
      <c r="AC174" s="328" t="s">
        <v>2430</v>
      </c>
      <c r="AD174" s="328" t="s">
        <v>2431</v>
      </c>
      <c r="AE174" s="328" t="s">
        <v>2312</v>
      </c>
      <c r="AF174" s="334" t="s">
        <v>2312</v>
      </c>
      <c r="AG174" s="330" t="s">
        <v>2352</v>
      </c>
      <c r="AH174" s="328" t="s">
        <v>2353</v>
      </c>
      <c r="AI174" s="328" t="s">
        <v>2430</v>
      </c>
      <c r="AJ174" s="328" t="s">
        <v>2431</v>
      </c>
      <c r="AK174" s="328" t="s">
        <v>2312</v>
      </c>
      <c r="AL174" s="328" t="s">
        <v>2312</v>
      </c>
      <c r="AM174" s="59" t="s">
        <v>239</v>
      </c>
      <c r="AN174" s="17" t="s">
        <v>2356</v>
      </c>
      <c r="AO174" s="17" t="s">
        <v>239</v>
      </c>
      <c r="AP174" s="17" t="s">
        <v>2356</v>
      </c>
      <c r="AQ174" s="17" t="s">
        <v>2312</v>
      </c>
      <c r="AR174" s="18" t="s">
        <v>2312</v>
      </c>
      <c r="AS174" s="59" t="s">
        <v>2352</v>
      </c>
      <c r="AT174" s="17" t="s">
        <v>2353</v>
      </c>
      <c r="AU174" s="17" t="s">
        <v>239</v>
      </c>
      <c r="AV174" s="17" t="s">
        <v>2356</v>
      </c>
      <c r="AW174" s="17" t="s">
        <v>2312</v>
      </c>
      <c r="AX174" s="18" t="s">
        <v>2312</v>
      </c>
      <c r="AY174" s="59" t="s">
        <v>239</v>
      </c>
      <c r="AZ174" s="17" t="s">
        <v>2356</v>
      </c>
      <c r="BA174" s="17" t="s">
        <v>2352</v>
      </c>
      <c r="BB174" s="17" t="s">
        <v>2353</v>
      </c>
      <c r="BC174" s="17" t="s">
        <v>2312</v>
      </c>
      <c r="BD174" s="18" t="s">
        <v>2312</v>
      </c>
    </row>
    <row r="175" spans="1:56" ht="14.5" customHeight="1">
      <c r="A175" s="331" t="s">
        <v>2238</v>
      </c>
      <c r="B175" s="335" t="s">
        <v>2496</v>
      </c>
      <c r="C175" s="335" t="s">
        <v>2358</v>
      </c>
      <c r="D175" s="332" t="s">
        <v>2308</v>
      </c>
      <c r="E175" s="336" t="s">
        <v>2308</v>
      </c>
      <c r="F175" s="19" t="s">
        <v>2339</v>
      </c>
      <c r="G175" s="20">
        <v>0</v>
      </c>
      <c r="H175" s="20">
        <v>0</v>
      </c>
      <c r="I175" s="103" t="s">
        <v>2359</v>
      </c>
      <c r="J175" s="103" t="s">
        <v>2360</v>
      </c>
      <c r="K175" s="103" t="s">
        <v>2359</v>
      </c>
      <c r="L175" s="103" t="s">
        <v>2360</v>
      </c>
      <c r="M175" s="104" t="s">
        <v>2312</v>
      </c>
      <c r="N175" s="18" t="s">
        <v>2312</v>
      </c>
      <c r="O175" s="59" t="s">
        <v>239</v>
      </c>
      <c r="P175" s="17" t="s">
        <v>239</v>
      </c>
      <c r="Q175" s="17" t="s">
        <v>239</v>
      </c>
      <c r="R175" s="17" t="s">
        <v>239</v>
      </c>
      <c r="S175" s="17" t="s">
        <v>239</v>
      </c>
      <c r="T175" s="18" t="s">
        <v>239</v>
      </c>
      <c r="U175" s="64" t="s">
        <v>2363</v>
      </c>
      <c r="V175" s="65" t="s">
        <v>2364</v>
      </c>
      <c r="W175" s="65" t="s">
        <v>2363</v>
      </c>
      <c r="X175" s="63" t="s">
        <v>2364</v>
      </c>
      <c r="Y175" s="57" t="s">
        <v>2312</v>
      </c>
      <c r="Z175" s="58" t="s">
        <v>2312</v>
      </c>
      <c r="AA175" s="328" t="s">
        <v>2434</v>
      </c>
      <c r="AB175" s="328" t="s">
        <v>2435</v>
      </c>
      <c r="AC175" s="328" t="s">
        <v>2434</v>
      </c>
      <c r="AD175" s="328" t="s">
        <v>2435</v>
      </c>
      <c r="AE175" s="328" t="s">
        <v>2312</v>
      </c>
      <c r="AF175" s="334" t="s">
        <v>2312</v>
      </c>
      <c r="AG175" s="330" t="s">
        <v>2359</v>
      </c>
      <c r="AH175" s="328" t="s">
        <v>2360</v>
      </c>
      <c r="AI175" s="328" t="s">
        <v>2434</v>
      </c>
      <c r="AJ175" s="328" t="s">
        <v>2435</v>
      </c>
      <c r="AK175" s="328" t="s">
        <v>2312</v>
      </c>
      <c r="AL175" s="328" t="s">
        <v>2312</v>
      </c>
      <c r="AM175" s="59" t="s">
        <v>239</v>
      </c>
      <c r="AN175" s="17" t="s">
        <v>2367</v>
      </c>
      <c r="AO175" s="17" t="s">
        <v>239</v>
      </c>
      <c r="AP175" s="17" t="s">
        <v>2367</v>
      </c>
      <c r="AQ175" s="17" t="s">
        <v>2312</v>
      </c>
      <c r="AR175" s="18" t="s">
        <v>2312</v>
      </c>
      <c r="AS175" s="59" t="s">
        <v>2359</v>
      </c>
      <c r="AT175" s="17" t="s">
        <v>2360</v>
      </c>
      <c r="AU175" s="17" t="s">
        <v>239</v>
      </c>
      <c r="AV175" s="17" t="s">
        <v>2367</v>
      </c>
      <c r="AW175" s="17" t="s">
        <v>2312</v>
      </c>
      <c r="AX175" s="18" t="s">
        <v>2312</v>
      </c>
      <c r="AY175" s="59" t="s">
        <v>239</v>
      </c>
      <c r="AZ175" s="17" t="s">
        <v>2367</v>
      </c>
      <c r="BA175" s="17" t="s">
        <v>2359</v>
      </c>
      <c r="BB175" s="17" t="s">
        <v>2360</v>
      </c>
      <c r="BC175" s="17" t="s">
        <v>2312</v>
      </c>
      <c r="BD175" s="18" t="s">
        <v>2312</v>
      </c>
    </row>
    <row r="176" spans="1:56" ht="14.5" customHeight="1">
      <c r="A176" s="331" t="s">
        <v>2238</v>
      </c>
      <c r="B176" s="335" t="s">
        <v>2496</v>
      </c>
      <c r="C176" s="335" t="s">
        <v>2369</v>
      </c>
      <c r="D176" s="332" t="s">
        <v>2308</v>
      </c>
      <c r="E176" s="336" t="s">
        <v>2308</v>
      </c>
      <c r="F176" s="19" t="s">
        <v>2339</v>
      </c>
      <c r="G176" s="20">
        <v>0</v>
      </c>
      <c r="H176" s="20">
        <v>0</v>
      </c>
      <c r="I176" s="103" t="s">
        <v>2359</v>
      </c>
      <c r="J176" s="103" t="s">
        <v>2360</v>
      </c>
      <c r="K176" s="103" t="s">
        <v>2359</v>
      </c>
      <c r="L176" s="103" t="s">
        <v>2360</v>
      </c>
      <c r="M176" s="104" t="s">
        <v>2312</v>
      </c>
      <c r="N176" s="18" t="s">
        <v>2312</v>
      </c>
      <c r="O176" s="59" t="s">
        <v>239</v>
      </c>
      <c r="P176" s="17" t="s">
        <v>239</v>
      </c>
      <c r="Q176" s="17" t="s">
        <v>239</v>
      </c>
      <c r="R176" s="17" t="s">
        <v>239</v>
      </c>
      <c r="S176" s="17" t="s">
        <v>239</v>
      </c>
      <c r="T176" s="18" t="s">
        <v>239</v>
      </c>
      <c r="U176" s="64" t="s">
        <v>2363</v>
      </c>
      <c r="V176" s="65" t="s">
        <v>2364</v>
      </c>
      <c r="W176" s="65" t="s">
        <v>2363</v>
      </c>
      <c r="X176" s="63" t="s">
        <v>2364</v>
      </c>
      <c r="Y176" s="57" t="s">
        <v>2312</v>
      </c>
      <c r="Z176" s="58" t="s">
        <v>2312</v>
      </c>
      <c r="AA176" s="328" t="s">
        <v>2434</v>
      </c>
      <c r="AB176" s="328" t="s">
        <v>2435</v>
      </c>
      <c r="AC176" s="328" t="s">
        <v>2434</v>
      </c>
      <c r="AD176" s="328" t="s">
        <v>2435</v>
      </c>
      <c r="AE176" s="328" t="s">
        <v>2312</v>
      </c>
      <c r="AF176" s="334" t="s">
        <v>2312</v>
      </c>
      <c r="AG176" s="330" t="s">
        <v>2359</v>
      </c>
      <c r="AH176" s="328" t="s">
        <v>2360</v>
      </c>
      <c r="AI176" s="328" t="s">
        <v>2434</v>
      </c>
      <c r="AJ176" s="328" t="s">
        <v>2435</v>
      </c>
      <c r="AK176" s="328" t="s">
        <v>2312</v>
      </c>
      <c r="AL176" s="328" t="s">
        <v>2312</v>
      </c>
      <c r="AM176" s="59" t="s">
        <v>239</v>
      </c>
      <c r="AN176" s="17" t="s">
        <v>2367</v>
      </c>
      <c r="AO176" s="17" t="s">
        <v>239</v>
      </c>
      <c r="AP176" s="17" t="s">
        <v>2367</v>
      </c>
      <c r="AQ176" s="17" t="s">
        <v>2312</v>
      </c>
      <c r="AR176" s="18" t="s">
        <v>2312</v>
      </c>
      <c r="AS176" s="59" t="s">
        <v>2359</v>
      </c>
      <c r="AT176" s="17" t="s">
        <v>2360</v>
      </c>
      <c r="AU176" s="17" t="s">
        <v>239</v>
      </c>
      <c r="AV176" s="17" t="s">
        <v>2367</v>
      </c>
      <c r="AW176" s="17" t="s">
        <v>2312</v>
      </c>
      <c r="AX176" s="18" t="s">
        <v>2312</v>
      </c>
      <c r="AY176" s="59" t="s">
        <v>239</v>
      </c>
      <c r="AZ176" s="17" t="s">
        <v>2367</v>
      </c>
      <c r="BA176" s="17" t="s">
        <v>2359</v>
      </c>
      <c r="BB176" s="17" t="s">
        <v>2360</v>
      </c>
      <c r="BC176" s="17" t="s">
        <v>2312</v>
      </c>
      <c r="BD176" s="18" t="s">
        <v>2312</v>
      </c>
    </row>
    <row r="177" spans="1:56" ht="14.5" customHeight="1">
      <c r="A177" s="331" t="s">
        <v>2238</v>
      </c>
      <c r="B177" s="335" t="s">
        <v>2496</v>
      </c>
      <c r="C177" s="335" t="s">
        <v>2370</v>
      </c>
      <c r="D177" s="332" t="s">
        <v>2308</v>
      </c>
      <c r="E177" s="336" t="s">
        <v>2308</v>
      </c>
      <c r="F177" s="19" t="s">
        <v>2339</v>
      </c>
      <c r="G177" s="20">
        <v>0</v>
      </c>
      <c r="H177" s="20">
        <v>0</v>
      </c>
      <c r="I177" s="103" t="s">
        <v>2371</v>
      </c>
      <c r="J177" s="103" t="s">
        <v>2372</v>
      </c>
      <c r="K177" s="103" t="s">
        <v>2371</v>
      </c>
      <c r="L177" s="103" t="s">
        <v>2372</v>
      </c>
      <c r="M177" s="104" t="s">
        <v>2312</v>
      </c>
      <c r="N177" s="18" t="s">
        <v>2312</v>
      </c>
      <c r="O177" s="59" t="s">
        <v>239</v>
      </c>
      <c r="P177" s="17" t="s">
        <v>239</v>
      </c>
      <c r="Q177" s="17" t="s">
        <v>239</v>
      </c>
      <c r="R177" s="17" t="s">
        <v>239</v>
      </c>
      <c r="S177" s="17" t="s">
        <v>239</v>
      </c>
      <c r="T177" s="18" t="s">
        <v>239</v>
      </c>
      <c r="U177" s="66" t="s">
        <v>2373</v>
      </c>
      <c r="V177" s="67" t="s">
        <v>2374</v>
      </c>
      <c r="W177" s="67" t="s">
        <v>2373</v>
      </c>
      <c r="X177" s="68" t="s">
        <v>2374</v>
      </c>
      <c r="Y177" s="57" t="s">
        <v>2312</v>
      </c>
      <c r="Z177" s="58" t="s">
        <v>2312</v>
      </c>
      <c r="AA177" s="328" t="s">
        <v>2438</v>
      </c>
      <c r="AB177" s="328" t="s">
        <v>2439</v>
      </c>
      <c r="AC177" s="328" t="s">
        <v>2438</v>
      </c>
      <c r="AD177" s="328" t="s">
        <v>2439</v>
      </c>
      <c r="AE177" s="328" t="s">
        <v>2312</v>
      </c>
      <c r="AF177" s="334" t="s">
        <v>2312</v>
      </c>
      <c r="AG177" s="330" t="s">
        <v>2371</v>
      </c>
      <c r="AH177" s="328" t="s">
        <v>2372</v>
      </c>
      <c r="AI177" s="328" t="s">
        <v>2438</v>
      </c>
      <c r="AJ177" s="328" t="s">
        <v>2439</v>
      </c>
      <c r="AK177" s="328" t="s">
        <v>2312</v>
      </c>
      <c r="AL177" s="328" t="s">
        <v>2312</v>
      </c>
      <c r="AM177" s="59" t="s">
        <v>239</v>
      </c>
      <c r="AN177" s="17" t="s">
        <v>2375</v>
      </c>
      <c r="AO177" s="17" t="s">
        <v>239</v>
      </c>
      <c r="AP177" s="17" t="s">
        <v>2375</v>
      </c>
      <c r="AQ177" s="17" t="s">
        <v>2312</v>
      </c>
      <c r="AR177" s="18" t="s">
        <v>2312</v>
      </c>
      <c r="AS177" s="59" t="s">
        <v>2371</v>
      </c>
      <c r="AT177" s="17" t="s">
        <v>2372</v>
      </c>
      <c r="AU177" s="17" t="s">
        <v>239</v>
      </c>
      <c r="AV177" s="17" t="s">
        <v>2375</v>
      </c>
      <c r="AW177" s="17" t="s">
        <v>2312</v>
      </c>
      <c r="AX177" s="18" t="s">
        <v>2312</v>
      </c>
      <c r="AY177" s="59" t="s">
        <v>239</v>
      </c>
      <c r="AZ177" s="17" t="s">
        <v>2375</v>
      </c>
      <c r="BA177" s="17" t="s">
        <v>2371</v>
      </c>
      <c r="BB177" s="17" t="s">
        <v>2372</v>
      </c>
      <c r="BC177" s="17" t="s">
        <v>2312</v>
      </c>
      <c r="BD177" s="18" t="s">
        <v>2312</v>
      </c>
    </row>
    <row r="178" spans="1:56" ht="14.5" customHeight="1">
      <c r="A178" s="331" t="s">
        <v>2238</v>
      </c>
      <c r="B178" s="335" t="s">
        <v>2496</v>
      </c>
      <c r="C178" s="335" t="s">
        <v>2376</v>
      </c>
      <c r="D178" s="332" t="s">
        <v>2308</v>
      </c>
      <c r="E178" s="336" t="s">
        <v>2308</v>
      </c>
      <c r="F178" s="19" t="s">
        <v>2339</v>
      </c>
      <c r="G178" s="20">
        <v>0</v>
      </c>
      <c r="H178" s="20">
        <v>0</v>
      </c>
      <c r="I178" s="103" t="s">
        <v>2371</v>
      </c>
      <c r="J178" s="103" t="s">
        <v>2372</v>
      </c>
      <c r="K178" s="103" t="s">
        <v>2371</v>
      </c>
      <c r="L178" s="103" t="s">
        <v>2372</v>
      </c>
      <c r="M178" s="104" t="s">
        <v>2312</v>
      </c>
      <c r="N178" s="18" t="s">
        <v>2312</v>
      </c>
      <c r="O178" s="59" t="s">
        <v>239</v>
      </c>
      <c r="P178" s="17" t="s">
        <v>239</v>
      </c>
      <c r="Q178" s="17" t="s">
        <v>239</v>
      </c>
      <c r="R178" s="17" t="s">
        <v>239</v>
      </c>
      <c r="S178" s="17" t="s">
        <v>239</v>
      </c>
      <c r="T178" s="18" t="s">
        <v>239</v>
      </c>
      <c r="U178" s="66" t="s">
        <v>2373</v>
      </c>
      <c r="V178" s="67" t="s">
        <v>2374</v>
      </c>
      <c r="W178" s="67" t="s">
        <v>2373</v>
      </c>
      <c r="X178" s="68" t="s">
        <v>2374</v>
      </c>
      <c r="Y178" s="57" t="s">
        <v>2312</v>
      </c>
      <c r="Z178" s="58" t="s">
        <v>2312</v>
      </c>
      <c r="AA178" s="328" t="s">
        <v>2438</v>
      </c>
      <c r="AB178" s="328" t="s">
        <v>2439</v>
      </c>
      <c r="AC178" s="328" t="s">
        <v>2438</v>
      </c>
      <c r="AD178" s="328" t="s">
        <v>2439</v>
      </c>
      <c r="AE178" s="328" t="s">
        <v>2312</v>
      </c>
      <c r="AF178" s="334" t="s">
        <v>2312</v>
      </c>
      <c r="AG178" s="330" t="s">
        <v>2371</v>
      </c>
      <c r="AH178" s="328" t="s">
        <v>2372</v>
      </c>
      <c r="AI178" s="328" t="s">
        <v>2438</v>
      </c>
      <c r="AJ178" s="328" t="s">
        <v>2439</v>
      </c>
      <c r="AK178" s="328" t="s">
        <v>2312</v>
      </c>
      <c r="AL178" s="328" t="s">
        <v>2312</v>
      </c>
      <c r="AM178" s="59" t="s">
        <v>239</v>
      </c>
      <c r="AN178" s="17" t="s">
        <v>2375</v>
      </c>
      <c r="AO178" s="17" t="s">
        <v>239</v>
      </c>
      <c r="AP178" s="17" t="s">
        <v>2375</v>
      </c>
      <c r="AQ178" s="17" t="s">
        <v>2312</v>
      </c>
      <c r="AR178" s="18" t="s">
        <v>2312</v>
      </c>
      <c r="AS178" s="59" t="s">
        <v>2371</v>
      </c>
      <c r="AT178" s="17" t="s">
        <v>2372</v>
      </c>
      <c r="AU178" s="17" t="s">
        <v>239</v>
      </c>
      <c r="AV178" s="17" t="s">
        <v>2375</v>
      </c>
      <c r="AW178" s="17" t="s">
        <v>2312</v>
      </c>
      <c r="AX178" s="18" t="s">
        <v>2312</v>
      </c>
      <c r="AY178" s="59" t="s">
        <v>239</v>
      </c>
      <c r="AZ178" s="17" t="s">
        <v>2375</v>
      </c>
      <c r="BA178" s="17" t="s">
        <v>2371</v>
      </c>
      <c r="BB178" s="17" t="s">
        <v>2372</v>
      </c>
      <c r="BC178" s="17" t="s">
        <v>2312</v>
      </c>
      <c r="BD178" s="18" t="s">
        <v>2312</v>
      </c>
    </row>
    <row r="179" spans="1:56" ht="14.5" customHeight="1">
      <c r="A179" s="331" t="s">
        <v>2238</v>
      </c>
      <c r="B179" s="335" t="s">
        <v>2496</v>
      </c>
      <c r="C179" s="335" t="s">
        <v>2383</v>
      </c>
      <c r="D179" s="332" t="s">
        <v>2308</v>
      </c>
      <c r="E179" s="336" t="s">
        <v>2308</v>
      </c>
      <c r="F179" s="19" t="s">
        <v>2339</v>
      </c>
      <c r="G179" s="20">
        <v>0</v>
      </c>
      <c r="H179" s="20">
        <v>0</v>
      </c>
      <c r="I179" s="103" t="s">
        <v>2381</v>
      </c>
      <c r="J179" s="103" t="s">
        <v>2382</v>
      </c>
      <c r="K179" s="103" t="s">
        <v>2371</v>
      </c>
      <c r="L179" s="103" t="s">
        <v>2372</v>
      </c>
      <c r="M179" s="104" t="s">
        <v>2380</v>
      </c>
      <c r="N179" s="18" t="s">
        <v>2312</v>
      </c>
      <c r="O179" s="59" t="s">
        <v>239</v>
      </c>
      <c r="P179" s="17" t="s">
        <v>239</v>
      </c>
      <c r="Q179" s="17" t="s">
        <v>239</v>
      </c>
      <c r="R179" s="17" t="s">
        <v>239</v>
      </c>
      <c r="S179" s="17" t="s">
        <v>239</v>
      </c>
      <c r="T179" s="18" t="s">
        <v>239</v>
      </c>
      <c r="U179" s="66" t="s">
        <v>2381</v>
      </c>
      <c r="V179" s="67" t="s">
        <v>2382</v>
      </c>
      <c r="W179" s="67" t="s">
        <v>2373</v>
      </c>
      <c r="X179" s="68" t="s">
        <v>2374</v>
      </c>
      <c r="Y179" s="34" t="s">
        <v>2380</v>
      </c>
      <c r="Z179" s="58" t="s">
        <v>2312</v>
      </c>
      <c r="AA179" s="328" t="s">
        <v>2440</v>
      </c>
      <c r="AB179" s="328" t="s">
        <v>2441</v>
      </c>
      <c r="AC179" s="328" t="s">
        <v>2442</v>
      </c>
      <c r="AD179" s="328" t="s">
        <v>2443</v>
      </c>
      <c r="AE179" s="328" t="s">
        <v>2312</v>
      </c>
      <c r="AF179" s="334" t="s">
        <v>2312</v>
      </c>
      <c r="AG179" s="330" t="s">
        <v>2381</v>
      </c>
      <c r="AH179" s="328" t="s">
        <v>2382</v>
      </c>
      <c r="AI179" s="328" t="s">
        <v>2442</v>
      </c>
      <c r="AJ179" s="328" t="s">
        <v>2443</v>
      </c>
      <c r="AK179" s="328" t="s">
        <v>2312</v>
      </c>
      <c r="AL179" s="328" t="s">
        <v>2312</v>
      </c>
      <c r="AM179" s="59" t="s">
        <v>239</v>
      </c>
      <c r="AN179" s="17" t="s">
        <v>239</v>
      </c>
      <c r="AO179" s="17" t="s">
        <v>239</v>
      </c>
      <c r="AP179" s="17" t="s">
        <v>239</v>
      </c>
      <c r="AQ179" s="17" t="s">
        <v>239</v>
      </c>
      <c r="AR179" s="17" t="s">
        <v>239</v>
      </c>
      <c r="AS179" s="59" t="s">
        <v>2381</v>
      </c>
      <c r="AT179" s="17" t="s">
        <v>2382</v>
      </c>
      <c r="AU179" s="17" t="s">
        <v>239</v>
      </c>
      <c r="AV179" s="17" t="s">
        <v>2375</v>
      </c>
      <c r="AW179" s="17" t="s">
        <v>2312</v>
      </c>
      <c r="AX179" s="18" t="s">
        <v>2312</v>
      </c>
      <c r="AY179" s="59" t="s">
        <v>239</v>
      </c>
      <c r="AZ179" s="17" t="s">
        <v>239</v>
      </c>
      <c r="BA179" s="17" t="s">
        <v>239</v>
      </c>
      <c r="BB179" s="17" t="s">
        <v>239</v>
      </c>
      <c r="BC179" s="17" t="s">
        <v>239</v>
      </c>
      <c r="BD179" s="18" t="s">
        <v>239</v>
      </c>
    </row>
    <row r="180" spans="1:56" ht="14.5" customHeight="1">
      <c r="A180" s="331" t="s">
        <v>2238</v>
      </c>
      <c r="B180" s="335" t="s">
        <v>2496</v>
      </c>
      <c r="C180" s="335" t="s">
        <v>2453</v>
      </c>
      <c r="D180" s="332" t="s">
        <v>2308</v>
      </c>
      <c r="E180" s="336" t="s">
        <v>2308</v>
      </c>
      <c r="F180" s="19" t="s">
        <v>2339</v>
      </c>
      <c r="G180" s="20">
        <v>0</v>
      </c>
      <c r="H180" s="20">
        <v>0</v>
      </c>
      <c r="I180" s="103" t="s">
        <v>2497</v>
      </c>
      <c r="J180" s="103" t="s">
        <v>2498</v>
      </c>
      <c r="K180" s="103" t="s">
        <v>2497</v>
      </c>
      <c r="L180" s="103" t="s">
        <v>2498</v>
      </c>
      <c r="M180" s="104" t="s">
        <v>2312</v>
      </c>
      <c r="N180" s="18" t="s">
        <v>2312</v>
      </c>
      <c r="O180" s="59" t="s">
        <v>239</v>
      </c>
      <c r="P180" s="17" t="s">
        <v>239</v>
      </c>
      <c r="Q180" s="17" t="s">
        <v>239</v>
      </c>
      <c r="R180" s="17" t="s">
        <v>239</v>
      </c>
      <c r="S180" s="17" t="s">
        <v>239</v>
      </c>
      <c r="T180" s="18" t="s">
        <v>239</v>
      </c>
      <c r="U180" s="66" t="s">
        <v>2448</v>
      </c>
      <c r="V180" s="67" t="s">
        <v>2454</v>
      </c>
      <c r="W180" s="67" t="s">
        <v>2448</v>
      </c>
      <c r="X180" s="68" t="s">
        <v>2454</v>
      </c>
      <c r="Y180" s="57" t="s">
        <v>2312</v>
      </c>
      <c r="Z180" s="58" t="s">
        <v>2312</v>
      </c>
      <c r="AA180" s="328" t="s">
        <v>2450</v>
      </c>
      <c r="AB180" s="328" t="s">
        <v>2451</v>
      </c>
      <c r="AC180" s="328" t="s">
        <v>2450</v>
      </c>
      <c r="AD180" s="328" t="s">
        <v>2451</v>
      </c>
      <c r="AE180" s="328" t="s">
        <v>2312</v>
      </c>
      <c r="AF180" s="334" t="s">
        <v>2312</v>
      </c>
      <c r="AG180" s="330" t="s">
        <v>2497</v>
      </c>
      <c r="AH180" s="328" t="s">
        <v>2498</v>
      </c>
      <c r="AI180" s="328" t="s">
        <v>2450</v>
      </c>
      <c r="AJ180" s="328" t="s">
        <v>2451</v>
      </c>
      <c r="AK180" s="328" t="s">
        <v>2312</v>
      </c>
      <c r="AL180" s="328" t="s">
        <v>2312</v>
      </c>
      <c r="AM180" s="59" t="s">
        <v>239</v>
      </c>
      <c r="AN180" s="17" t="s">
        <v>2452</v>
      </c>
      <c r="AO180" s="17" t="s">
        <v>239</v>
      </c>
      <c r="AP180" s="17" t="s">
        <v>2452</v>
      </c>
      <c r="AQ180" s="17" t="s">
        <v>2312</v>
      </c>
      <c r="AR180" s="18" t="s">
        <v>2312</v>
      </c>
      <c r="AS180" s="59" t="s">
        <v>2497</v>
      </c>
      <c r="AT180" s="17" t="s">
        <v>2498</v>
      </c>
      <c r="AU180" s="17" t="s">
        <v>239</v>
      </c>
      <c r="AV180" s="17" t="s">
        <v>2452</v>
      </c>
      <c r="AW180" s="17" t="s">
        <v>2312</v>
      </c>
      <c r="AX180" s="18" t="s">
        <v>2312</v>
      </c>
      <c r="AY180" s="59" t="s">
        <v>239</v>
      </c>
      <c r="AZ180" s="17" t="s">
        <v>2452</v>
      </c>
      <c r="BA180" s="17" t="s">
        <v>2497</v>
      </c>
      <c r="BB180" s="17" t="s">
        <v>2498</v>
      </c>
      <c r="BC180" s="17" t="s">
        <v>2312</v>
      </c>
      <c r="BD180" s="18" t="s">
        <v>2312</v>
      </c>
    </row>
    <row r="181" spans="1:56" ht="14.5" customHeight="1">
      <c r="A181" s="331" t="s">
        <v>2238</v>
      </c>
      <c r="B181" s="335" t="s">
        <v>2496</v>
      </c>
      <c r="C181" s="335" t="s">
        <v>2499</v>
      </c>
      <c r="D181" s="332" t="s">
        <v>2308</v>
      </c>
      <c r="E181" s="336">
        <v>0</v>
      </c>
      <c r="F181" s="19" t="s">
        <v>2339</v>
      </c>
      <c r="G181" s="20">
        <v>0</v>
      </c>
      <c r="H181" s="20">
        <v>0</v>
      </c>
      <c r="I181" s="103" t="s">
        <v>2390</v>
      </c>
      <c r="J181" s="103" t="s">
        <v>2391</v>
      </c>
      <c r="K181" s="103" t="s">
        <v>2371</v>
      </c>
      <c r="L181" s="103" t="s">
        <v>2372</v>
      </c>
      <c r="M181" s="104" t="s">
        <v>2312</v>
      </c>
      <c r="N181" s="18" t="s">
        <v>2312</v>
      </c>
      <c r="O181" s="59" t="s">
        <v>239</v>
      </c>
      <c r="P181" s="17" t="s">
        <v>239</v>
      </c>
      <c r="Q181" s="17" t="s">
        <v>239</v>
      </c>
      <c r="R181" s="17" t="s">
        <v>239</v>
      </c>
      <c r="S181" s="17" t="s">
        <v>239</v>
      </c>
      <c r="T181" s="18" t="s">
        <v>239</v>
      </c>
      <c r="U181" s="66" t="s">
        <v>2392</v>
      </c>
      <c r="V181" s="67" t="s">
        <v>2393</v>
      </c>
      <c r="W181" s="67" t="s">
        <v>2373</v>
      </c>
      <c r="X181" s="68" t="s">
        <v>2374</v>
      </c>
      <c r="Y181" s="34" t="s">
        <v>2380</v>
      </c>
      <c r="Z181" s="58" t="s">
        <v>2312</v>
      </c>
      <c r="AA181" s="328" t="s">
        <v>239</v>
      </c>
      <c r="AB181" s="328" t="s">
        <v>239</v>
      </c>
      <c r="AC181" s="328" t="s">
        <v>239</v>
      </c>
      <c r="AD181" s="328" t="s">
        <v>239</v>
      </c>
      <c r="AE181" s="328" t="s">
        <v>239</v>
      </c>
      <c r="AF181" s="334" t="s">
        <v>239</v>
      </c>
      <c r="AG181" s="330" t="s">
        <v>239</v>
      </c>
      <c r="AH181" s="328" t="s">
        <v>239</v>
      </c>
      <c r="AI181" s="328" t="s">
        <v>239</v>
      </c>
      <c r="AJ181" s="328" t="s">
        <v>239</v>
      </c>
      <c r="AK181" s="328" t="s">
        <v>239</v>
      </c>
      <c r="AL181" s="328" t="s">
        <v>239</v>
      </c>
      <c r="AM181" s="59" t="s">
        <v>239</v>
      </c>
      <c r="AN181" s="17" t="s">
        <v>2394</v>
      </c>
      <c r="AO181" s="17" t="s">
        <v>239</v>
      </c>
      <c r="AP181" s="17" t="s">
        <v>2375</v>
      </c>
      <c r="AQ181" s="17" t="s">
        <v>2312</v>
      </c>
      <c r="AR181" s="18" t="s">
        <v>2312</v>
      </c>
      <c r="AS181" s="59" t="s">
        <v>2390</v>
      </c>
      <c r="AT181" s="17" t="s">
        <v>2391</v>
      </c>
      <c r="AU181" s="17" t="s">
        <v>239</v>
      </c>
      <c r="AV181" s="17" t="s">
        <v>2375</v>
      </c>
      <c r="AW181" s="17" t="s">
        <v>2312</v>
      </c>
      <c r="AX181" s="18" t="s">
        <v>2312</v>
      </c>
      <c r="AY181" s="59" t="s">
        <v>239</v>
      </c>
      <c r="AZ181" s="17" t="s">
        <v>2394</v>
      </c>
      <c r="BA181" s="17" t="s">
        <v>2371</v>
      </c>
      <c r="BB181" s="17" t="s">
        <v>2372</v>
      </c>
      <c r="BC181" s="17" t="s">
        <v>2312</v>
      </c>
      <c r="BD181" s="18" t="s">
        <v>2312</v>
      </c>
    </row>
    <row r="182" spans="1:56" ht="14.5" customHeight="1">
      <c r="A182" s="331" t="s">
        <v>2238</v>
      </c>
      <c r="B182" s="335" t="s">
        <v>2496</v>
      </c>
      <c r="C182" s="335" t="s">
        <v>2499</v>
      </c>
      <c r="D182" s="332" t="s">
        <v>2308</v>
      </c>
      <c r="E182" s="336">
        <v>1</v>
      </c>
      <c r="F182" s="19" t="s">
        <v>2339</v>
      </c>
      <c r="G182" s="20">
        <v>0</v>
      </c>
      <c r="H182" s="20">
        <v>0</v>
      </c>
      <c r="I182" s="103" t="s">
        <v>2371</v>
      </c>
      <c r="J182" s="103" t="s">
        <v>2372</v>
      </c>
      <c r="K182" s="103" t="s">
        <v>2371</v>
      </c>
      <c r="L182" s="103" t="s">
        <v>2372</v>
      </c>
      <c r="M182" s="104" t="s">
        <v>2312</v>
      </c>
      <c r="N182" s="18" t="s">
        <v>2312</v>
      </c>
      <c r="O182" s="59" t="s">
        <v>239</v>
      </c>
      <c r="P182" s="17" t="s">
        <v>239</v>
      </c>
      <c r="Q182" s="17" t="s">
        <v>239</v>
      </c>
      <c r="R182" s="17" t="s">
        <v>239</v>
      </c>
      <c r="S182" s="17" t="s">
        <v>239</v>
      </c>
      <c r="T182" s="18" t="s">
        <v>239</v>
      </c>
      <c r="U182" s="66" t="s">
        <v>2373</v>
      </c>
      <c r="V182" s="67" t="s">
        <v>2374</v>
      </c>
      <c r="W182" s="67" t="s">
        <v>2373</v>
      </c>
      <c r="X182" s="68" t="s">
        <v>2374</v>
      </c>
      <c r="Y182" s="34" t="s">
        <v>2380</v>
      </c>
      <c r="Z182" s="58" t="s">
        <v>2312</v>
      </c>
      <c r="AA182" s="328" t="s">
        <v>239</v>
      </c>
      <c r="AB182" s="328" t="s">
        <v>239</v>
      </c>
      <c r="AC182" s="328" t="s">
        <v>239</v>
      </c>
      <c r="AD182" s="328" t="s">
        <v>239</v>
      </c>
      <c r="AE182" s="328" t="s">
        <v>239</v>
      </c>
      <c r="AF182" s="334" t="s">
        <v>239</v>
      </c>
      <c r="AG182" s="330" t="s">
        <v>239</v>
      </c>
      <c r="AH182" s="328" t="s">
        <v>239</v>
      </c>
      <c r="AI182" s="328" t="s">
        <v>239</v>
      </c>
      <c r="AJ182" s="328" t="s">
        <v>239</v>
      </c>
      <c r="AK182" s="328" t="s">
        <v>239</v>
      </c>
      <c r="AL182" s="328" t="s">
        <v>239</v>
      </c>
      <c r="AM182" s="59" t="s">
        <v>239</v>
      </c>
      <c r="AN182" s="17" t="s">
        <v>2375</v>
      </c>
      <c r="AO182" s="17" t="s">
        <v>239</v>
      </c>
      <c r="AP182" s="17" t="s">
        <v>2375</v>
      </c>
      <c r="AQ182" s="17" t="s">
        <v>2312</v>
      </c>
      <c r="AR182" s="18" t="s">
        <v>2312</v>
      </c>
      <c r="AS182" s="59" t="s">
        <v>2371</v>
      </c>
      <c r="AT182" s="17" t="s">
        <v>2372</v>
      </c>
      <c r="AU182" s="17" t="s">
        <v>239</v>
      </c>
      <c r="AV182" s="17" t="s">
        <v>2375</v>
      </c>
      <c r="AW182" s="17" t="s">
        <v>2312</v>
      </c>
      <c r="AX182" s="18" t="s">
        <v>2312</v>
      </c>
      <c r="AY182" s="59" t="s">
        <v>239</v>
      </c>
      <c r="AZ182" s="17" t="s">
        <v>2375</v>
      </c>
      <c r="BA182" s="17" t="s">
        <v>2371</v>
      </c>
      <c r="BB182" s="17" t="s">
        <v>2372</v>
      </c>
      <c r="BC182" s="17" t="s">
        <v>2312</v>
      </c>
      <c r="BD182" s="18" t="s">
        <v>2312</v>
      </c>
    </row>
    <row r="183" spans="1:56" ht="14.5" customHeight="1">
      <c r="A183" s="331" t="s">
        <v>2238</v>
      </c>
      <c r="B183" s="335" t="s">
        <v>2496</v>
      </c>
      <c r="C183" s="335" t="s">
        <v>2499</v>
      </c>
      <c r="D183" s="332" t="s">
        <v>2308</v>
      </c>
      <c r="E183" s="336">
        <v>2</v>
      </c>
      <c r="F183" s="19" t="s">
        <v>2339</v>
      </c>
      <c r="G183" s="20">
        <v>0</v>
      </c>
      <c r="H183" s="20">
        <v>0</v>
      </c>
      <c r="I183" s="103" t="s">
        <v>2371</v>
      </c>
      <c r="J183" s="103" t="s">
        <v>2372</v>
      </c>
      <c r="K183" s="103" t="s">
        <v>2371</v>
      </c>
      <c r="L183" s="103" t="s">
        <v>2372</v>
      </c>
      <c r="M183" s="104" t="s">
        <v>2312</v>
      </c>
      <c r="N183" s="18" t="s">
        <v>2312</v>
      </c>
      <c r="O183" s="59" t="s">
        <v>239</v>
      </c>
      <c r="P183" s="17" t="s">
        <v>239</v>
      </c>
      <c r="Q183" s="17" t="s">
        <v>239</v>
      </c>
      <c r="R183" s="17" t="s">
        <v>239</v>
      </c>
      <c r="S183" s="17" t="s">
        <v>239</v>
      </c>
      <c r="T183" s="18" t="s">
        <v>239</v>
      </c>
      <c r="U183" s="66" t="s">
        <v>2373</v>
      </c>
      <c r="V183" s="67" t="s">
        <v>2374</v>
      </c>
      <c r="W183" s="67" t="s">
        <v>2373</v>
      </c>
      <c r="X183" s="68" t="s">
        <v>2374</v>
      </c>
      <c r="Y183" s="34" t="s">
        <v>2380</v>
      </c>
      <c r="Z183" s="58" t="s">
        <v>2312</v>
      </c>
      <c r="AA183" s="328" t="s">
        <v>239</v>
      </c>
      <c r="AB183" s="328" t="s">
        <v>239</v>
      </c>
      <c r="AC183" s="328" t="s">
        <v>239</v>
      </c>
      <c r="AD183" s="328" t="s">
        <v>239</v>
      </c>
      <c r="AE183" s="328" t="s">
        <v>239</v>
      </c>
      <c r="AF183" s="334" t="s">
        <v>239</v>
      </c>
      <c r="AG183" s="330" t="s">
        <v>239</v>
      </c>
      <c r="AH183" s="328" t="s">
        <v>239</v>
      </c>
      <c r="AI183" s="328" t="s">
        <v>239</v>
      </c>
      <c r="AJ183" s="328" t="s">
        <v>239</v>
      </c>
      <c r="AK183" s="328" t="s">
        <v>239</v>
      </c>
      <c r="AL183" s="328" t="s">
        <v>239</v>
      </c>
      <c r="AM183" s="59" t="s">
        <v>239</v>
      </c>
      <c r="AN183" s="17" t="s">
        <v>2375</v>
      </c>
      <c r="AO183" s="17" t="s">
        <v>239</v>
      </c>
      <c r="AP183" s="17" t="s">
        <v>2375</v>
      </c>
      <c r="AQ183" s="17" t="s">
        <v>2312</v>
      </c>
      <c r="AR183" s="18" t="s">
        <v>2312</v>
      </c>
      <c r="AS183" s="59" t="s">
        <v>2371</v>
      </c>
      <c r="AT183" s="17" t="s">
        <v>2372</v>
      </c>
      <c r="AU183" s="17" t="s">
        <v>239</v>
      </c>
      <c r="AV183" s="17" t="s">
        <v>2375</v>
      </c>
      <c r="AW183" s="17" t="s">
        <v>2312</v>
      </c>
      <c r="AX183" s="18" t="s">
        <v>2312</v>
      </c>
      <c r="AY183" s="59" t="s">
        <v>239</v>
      </c>
      <c r="AZ183" s="17" t="s">
        <v>2375</v>
      </c>
      <c r="BA183" s="17" t="s">
        <v>2371</v>
      </c>
      <c r="BB183" s="17" t="s">
        <v>2372</v>
      </c>
      <c r="BC183" s="17" t="s">
        <v>2312</v>
      </c>
      <c r="BD183" s="18" t="s">
        <v>2312</v>
      </c>
    </row>
    <row r="184" spans="1:56" ht="14.5" customHeight="1">
      <c r="A184" s="331" t="s">
        <v>2238</v>
      </c>
      <c r="B184" s="335" t="s">
        <v>2496</v>
      </c>
      <c r="C184" s="335" t="s">
        <v>2499</v>
      </c>
      <c r="D184" s="332" t="s">
        <v>2308</v>
      </c>
      <c r="E184" s="336">
        <v>3</v>
      </c>
      <c r="F184" s="19" t="s">
        <v>2339</v>
      </c>
      <c r="G184" s="20">
        <v>0</v>
      </c>
      <c r="H184" s="20">
        <v>0</v>
      </c>
      <c r="I184" s="103" t="s">
        <v>2371</v>
      </c>
      <c r="J184" s="103" t="s">
        <v>2372</v>
      </c>
      <c r="K184" s="103" t="s">
        <v>2371</v>
      </c>
      <c r="L184" s="103" t="s">
        <v>2372</v>
      </c>
      <c r="M184" s="104" t="s">
        <v>2312</v>
      </c>
      <c r="N184" s="18" t="s">
        <v>2312</v>
      </c>
      <c r="O184" s="59" t="s">
        <v>239</v>
      </c>
      <c r="P184" s="17" t="s">
        <v>239</v>
      </c>
      <c r="Q184" s="17" t="s">
        <v>239</v>
      </c>
      <c r="R184" s="17" t="s">
        <v>239</v>
      </c>
      <c r="S184" s="17" t="s">
        <v>239</v>
      </c>
      <c r="T184" s="18" t="s">
        <v>239</v>
      </c>
      <c r="U184" s="66" t="s">
        <v>2373</v>
      </c>
      <c r="V184" s="67" t="s">
        <v>2374</v>
      </c>
      <c r="W184" s="67" t="s">
        <v>2373</v>
      </c>
      <c r="X184" s="68" t="s">
        <v>2374</v>
      </c>
      <c r="Y184" s="34" t="s">
        <v>2380</v>
      </c>
      <c r="Z184" s="58" t="s">
        <v>2312</v>
      </c>
      <c r="AA184" s="328" t="s">
        <v>239</v>
      </c>
      <c r="AB184" s="328" t="s">
        <v>239</v>
      </c>
      <c r="AC184" s="328" t="s">
        <v>239</v>
      </c>
      <c r="AD184" s="328" t="s">
        <v>239</v>
      </c>
      <c r="AE184" s="328" t="s">
        <v>239</v>
      </c>
      <c r="AF184" s="334" t="s">
        <v>239</v>
      </c>
      <c r="AG184" s="330" t="s">
        <v>239</v>
      </c>
      <c r="AH184" s="328" t="s">
        <v>239</v>
      </c>
      <c r="AI184" s="328" t="s">
        <v>239</v>
      </c>
      <c r="AJ184" s="328" t="s">
        <v>239</v>
      </c>
      <c r="AK184" s="328" t="s">
        <v>239</v>
      </c>
      <c r="AL184" s="328" t="s">
        <v>239</v>
      </c>
      <c r="AM184" s="59" t="s">
        <v>239</v>
      </c>
      <c r="AN184" s="17" t="s">
        <v>2375</v>
      </c>
      <c r="AO184" s="17" t="s">
        <v>239</v>
      </c>
      <c r="AP184" s="17" t="s">
        <v>2375</v>
      </c>
      <c r="AQ184" s="17" t="s">
        <v>2312</v>
      </c>
      <c r="AR184" s="18" t="s">
        <v>2312</v>
      </c>
      <c r="AS184" s="59" t="s">
        <v>2371</v>
      </c>
      <c r="AT184" s="17" t="s">
        <v>2372</v>
      </c>
      <c r="AU184" s="17" t="s">
        <v>239</v>
      </c>
      <c r="AV184" s="17" t="s">
        <v>2375</v>
      </c>
      <c r="AW184" s="17" t="s">
        <v>2312</v>
      </c>
      <c r="AX184" s="18" t="s">
        <v>2312</v>
      </c>
      <c r="AY184" s="59" t="s">
        <v>239</v>
      </c>
      <c r="AZ184" s="17" t="s">
        <v>2375</v>
      </c>
      <c r="BA184" s="17" t="s">
        <v>2371</v>
      </c>
      <c r="BB184" s="17" t="s">
        <v>2372</v>
      </c>
      <c r="BC184" s="17" t="s">
        <v>2312</v>
      </c>
      <c r="BD184" s="18" t="s">
        <v>2312</v>
      </c>
    </row>
    <row r="185" spans="1:56" ht="14.5" customHeight="1">
      <c r="A185" s="331" t="s">
        <v>2238</v>
      </c>
      <c r="B185" s="335" t="s">
        <v>2496</v>
      </c>
      <c r="C185" s="335" t="s">
        <v>2499</v>
      </c>
      <c r="D185" s="332" t="s">
        <v>2308</v>
      </c>
      <c r="E185" s="336">
        <v>4</v>
      </c>
      <c r="F185" s="19" t="s">
        <v>2339</v>
      </c>
      <c r="G185" s="20">
        <v>0</v>
      </c>
      <c r="H185" s="20">
        <v>0</v>
      </c>
      <c r="I185" s="103" t="s">
        <v>2371</v>
      </c>
      <c r="J185" s="103" t="s">
        <v>2372</v>
      </c>
      <c r="K185" s="103" t="s">
        <v>2371</v>
      </c>
      <c r="L185" s="103" t="s">
        <v>2372</v>
      </c>
      <c r="M185" s="104" t="s">
        <v>2312</v>
      </c>
      <c r="N185" s="18" t="s">
        <v>2312</v>
      </c>
      <c r="O185" s="59" t="s">
        <v>239</v>
      </c>
      <c r="P185" s="17" t="s">
        <v>239</v>
      </c>
      <c r="Q185" s="17" t="s">
        <v>239</v>
      </c>
      <c r="R185" s="17" t="s">
        <v>239</v>
      </c>
      <c r="S185" s="17" t="s">
        <v>239</v>
      </c>
      <c r="T185" s="18" t="s">
        <v>239</v>
      </c>
      <c r="U185" s="66" t="s">
        <v>2373</v>
      </c>
      <c r="V185" s="67" t="s">
        <v>2374</v>
      </c>
      <c r="W185" s="67" t="s">
        <v>2373</v>
      </c>
      <c r="X185" s="68" t="s">
        <v>2374</v>
      </c>
      <c r="Y185" s="34" t="s">
        <v>2380</v>
      </c>
      <c r="Z185" s="58" t="s">
        <v>2312</v>
      </c>
      <c r="AA185" s="328" t="s">
        <v>239</v>
      </c>
      <c r="AB185" s="328" t="s">
        <v>239</v>
      </c>
      <c r="AC185" s="328" t="s">
        <v>239</v>
      </c>
      <c r="AD185" s="328" t="s">
        <v>239</v>
      </c>
      <c r="AE185" s="328" t="s">
        <v>239</v>
      </c>
      <c r="AF185" s="334" t="s">
        <v>239</v>
      </c>
      <c r="AG185" s="330" t="s">
        <v>239</v>
      </c>
      <c r="AH185" s="328" t="s">
        <v>239</v>
      </c>
      <c r="AI185" s="328" t="s">
        <v>239</v>
      </c>
      <c r="AJ185" s="328" t="s">
        <v>239</v>
      </c>
      <c r="AK185" s="328" t="s">
        <v>239</v>
      </c>
      <c r="AL185" s="328" t="s">
        <v>239</v>
      </c>
      <c r="AM185" s="59" t="s">
        <v>239</v>
      </c>
      <c r="AN185" s="17" t="s">
        <v>2375</v>
      </c>
      <c r="AO185" s="17" t="s">
        <v>239</v>
      </c>
      <c r="AP185" s="17" t="s">
        <v>2375</v>
      </c>
      <c r="AQ185" s="17" t="s">
        <v>2312</v>
      </c>
      <c r="AR185" s="18" t="s">
        <v>2312</v>
      </c>
      <c r="AS185" s="59" t="s">
        <v>2371</v>
      </c>
      <c r="AT185" s="17" t="s">
        <v>2372</v>
      </c>
      <c r="AU185" s="17" t="s">
        <v>239</v>
      </c>
      <c r="AV185" s="17" t="s">
        <v>2375</v>
      </c>
      <c r="AW185" s="17" t="s">
        <v>2312</v>
      </c>
      <c r="AX185" s="18" t="s">
        <v>2312</v>
      </c>
      <c r="AY185" s="59" t="s">
        <v>239</v>
      </c>
      <c r="AZ185" s="17" t="s">
        <v>2375</v>
      </c>
      <c r="BA185" s="17" t="s">
        <v>2371</v>
      </c>
      <c r="BB185" s="17" t="s">
        <v>2372</v>
      </c>
      <c r="BC185" s="17" t="s">
        <v>2312</v>
      </c>
      <c r="BD185" s="18" t="s">
        <v>2312</v>
      </c>
    </row>
    <row r="186" spans="1:56" ht="14.5" customHeight="1">
      <c r="A186" s="331" t="s">
        <v>2238</v>
      </c>
      <c r="B186" s="335" t="s">
        <v>2496</v>
      </c>
      <c r="C186" s="335" t="s">
        <v>2499</v>
      </c>
      <c r="D186" s="332" t="s">
        <v>2308</v>
      </c>
      <c r="E186" s="336">
        <v>6</v>
      </c>
      <c r="F186" s="19" t="s">
        <v>2339</v>
      </c>
      <c r="G186" s="20">
        <v>0</v>
      </c>
      <c r="H186" s="20">
        <v>0</v>
      </c>
      <c r="I186" s="103" t="s">
        <v>2390</v>
      </c>
      <c r="J186" s="103" t="s">
        <v>2391</v>
      </c>
      <c r="K186" s="103" t="s">
        <v>2371</v>
      </c>
      <c r="L186" s="103" t="s">
        <v>2372</v>
      </c>
      <c r="M186" s="104" t="s">
        <v>2312</v>
      </c>
      <c r="N186" s="18" t="s">
        <v>2312</v>
      </c>
      <c r="O186" s="59" t="s">
        <v>239</v>
      </c>
      <c r="P186" s="17" t="s">
        <v>239</v>
      </c>
      <c r="Q186" s="17" t="s">
        <v>239</v>
      </c>
      <c r="R186" s="17" t="s">
        <v>239</v>
      </c>
      <c r="S186" s="17" t="s">
        <v>239</v>
      </c>
      <c r="T186" s="18" t="s">
        <v>239</v>
      </c>
      <c r="U186" s="66" t="s">
        <v>2392</v>
      </c>
      <c r="V186" s="67" t="s">
        <v>2393</v>
      </c>
      <c r="W186" s="67" t="s">
        <v>2373</v>
      </c>
      <c r="X186" s="68" t="s">
        <v>2374</v>
      </c>
      <c r="Y186" s="34" t="s">
        <v>2380</v>
      </c>
      <c r="Z186" s="58" t="s">
        <v>2312</v>
      </c>
      <c r="AA186" s="328" t="s">
        <v>239</v>
      </c>
      <c r="AB186" s="328" t="s">
        <v>239</v>
      </c>
      <c r="AC186" s="328" t="s">
        <v>239</v>
      </c>
      <c r="AD186" s="328" t="s">
        <v>239</v>
      </c>
      <c r="AE186" s="328" t="s">
        <v>239</v>
      </c>
      <c r="AF186" s="334" t="s">
        <v>239</v>
      </c>
      <c r="AG186" s="330" t="s">
        <v>239</v>
      </c>
      <c r="AH186" s="328" t="s">
        <v>239</v>
      </c>
      <c r="AI186" s="328" t="s">
        <v>239</v>
      </c>
      <c r="AJ186" s="328" t="s">
        <v>239</v>
      </c>
      <c r="AK186" s="328" t="s">
        <v>239</v>
      </c>
      <c r="AL186" s="328" t="s">
        <v>239</v>
      </c>
      <c r="AM186" s="59" t="s">
        <v>239</v>
      </c>
      <c r="AN186" s="17" t="s">
        <v>2394</v>
      </c>
      <c r="AO186" s="17" t="s">
        <v>239</v>
      </c>
      <c r="AP186" s="17" t="s">
        <v>2375</v>
      </c>
      <c r="AQ186" s="17" t="s">
        <v>2312</v>
      </c>
      <c r="AR186" s="18" t="s">
        <v>2312</v>
      </c>
      <c r="AS186" s="59" t="s">
        <v>2390</v>
      </c>
      <c r="AT186" s="17" t="s">
        <v>2391</v>
      </c>
      <c r="AU186" s="17" t="s">
        <v>239</v>
      </c>
      <c r="AV186" s="17" t="s">
        <v>2375</v>
      </c>
      <c r="AW186" s="17" t="s">
        <v>2312</v>
      </c>
      <c r="AX186" s="18" t="s">
        <v>2312</v>
      </c>
      <c r="AY186" s="59" t="s">
        <v>239</v>
      </c>
      <c r="AZ186" s="17" t="s">
        <v>2394</v>
      </c>
      <c r="BA186" s="17" t="s">
        <v>2371</v>
      </c>
      <c r="BB186" s="17" t="s">
        <v>2372</v>
      </c>
      <c r="BC186" s="17" t="s">
        <v>2312</v>
      </c>
      <c r="BD186" s="18" t="s">
        <v>2312</v>
      </c>
    </row>
    <row r="187" spans="1:56" ht="14.5" customHeight="1">
      <c r="A187" s="331" t="s">
        <v>2238</v>
      </c>
      <c r="B187" s="335" t="s">
        <v>2496</v>
      </c>
      <c r="C187" s="335" t="s">
        <v>2499</v>
      </c>
      <c r="D187" s="332" t="s">
        <v>2308</v>
      </c>
      <c r="E187" s="336">
        <v>7</v>
      </c>
      <c r="F187" s="19" t="s">
        <v>2339</v>
      </c>
      <c r="G187" s="20">
        <v>0</v>
      </c>
      <c r="H187" s="20">
        <v>0</v>
      </c>
      <c r="I187" s="103" t="s">
        <v>2500</v>
      </c>
      <c r="J187" s="103" t="s">
        <v>2501</v>
      </c>
      <c r="K187" s="103" t="s">
        <v>2497</v>
      </c>
      <c r="L187" s="103" t="s">
        <v>2498</v>
      </c>
      <c r="M187" s="104" t="s">
        <v>2312</v>
      </c>
      <c r="N187" s="18" t="s">
        <v>2312</v>
      </c>
      <c r="O187" s="59" t="s">
        <v>239</v>
      </c>
      <c r="P187" s="17" t="s">
        <v>239</v>
      </c>
      <c r="Q187" s="17" t="s">
        <v>239</v>
      </c>
      <c r="R187" s="17" t="s">
        <v>239</v>
      </c>
      <c r="S187" s="17" t="s">
        <v>239</v>
      </c>
      <c r="T187" s="18" t="s">
        <v>239</v>
      </c>
      <c r="U187" s="66" t="s">
        <v>2502</v>
      </c>
      <c r="V187" s="67" t="s">
        <v>2503</v>
      </c>
      <c r="W187" s="67" t="s">
        <v>2448</v>
      </c>
      <c r="X187" s="68" t="s">
        <v>2454</v>
      </c>
      <c r="Y187" s="34" t="s">
        <v>2380</v>
      </c>
      <c r="Z187" s="58" t="s">
        <v>2312</v>
      </c>
      <c r="AA187" s="328" t="s">
        <v>239</v>
      </c>
      <c r="AB187" s="328" t="s">
        <v>239</v>
      </c>
      <c r="AC187" s="328" t="s">
        <v>239</v>
      </c>
      <c r="AD187" s="328" t="s">
        <v>239</v>
      </c>
      <c r="AE187" s="328" t="s">
        <v>239</v>
      </c>
      <c r="AF187" s="334" t="s">
        <v>239</v>
      </c>
      <c r="AG187" s="330" t="s">
        <v>239</v>
      </c>
      <c r="AH187" s="328" t="s">
        <v>239</v>
      </c>
      <c r="AI187" s="328" t="s">
        <v>239</v>
      </c>
      <c r="AJ187" s="328" t="s">
        <v>239</v>
      </c>
      <c r="AK187" s="328" t="s">
        <v>239</v>
      </c>
      <c r="AL187" s="328" t="s">
        <v>239</v>
      </c>
      <c r="AM187" s="59" t="s">
        <v>239</v>
      </c>
      <c r="AN187" s="17" t="s">
        <v>2375</v>
      </c>
      <c r="AO187" s="17" t="s">
        <v>239</v>
      </c>
      <c r="AP187" s="17" t="s">
        <v>2375</v>
      </c>
      <c r="AQ187" s="17" t="s">
        <v>2312</v>
      </c>
      <c r="AR187" s="18" t="s">
        <v>2312</v>
      </c>
      <c r="AS187" s="59"/>
      <c r="AT187" s="17"/>
      <c r="AU187" s="17" t="s">
        <v>239</v>
      </c>
      <c r="AV187" s="17" t="s">
        <v>239</v>
      </c>
      <c r="AW187" s="17" t="s">
        <v>239</v>
      </c>
      <c r="AX187" s="18" t="s">
        <v>239</v>
      </c>
      <c r="AY187" s="59" t="s">
        <v>239</v>
      </c>
      <c r="AZ187" s="17" t="s">
        <v>2375</v>
      </c>
      <c r="BA187" s="17" t="s">
        <v>2497</v>
      </c>
      <c r="BB187" s="17" t="s">
        <v>2498</v>
      </c>
      <c r="BC187" s="17" t="s">
        <v>2312</v>
      </c>
      <c r="BD187" s="18" t="s">
        <v>2312</v>
      </c>
    </row>
    <row r="188" spans="1:56" ht="14.5" customHeight="1">
      <c r="A188" s="331" t="s">
        <v>2238</v>
      </c>
      <c r="B188" s="335" t="s">
        <v>2496</v>
      </c>
      <c r="C188" s="335" t="s">
        <v>2499</v>
      </c>
      <c r="D188" s="332" t="s">
        <v>2308</v>
      </c>
      <c r="E188" s="336">
        <v>8</v>
      </c>
      <c r="F188" s="19" t="s">
        <v>2339</v>
      </c>
      <c r="G188" s="20">
        <v>0</v>
      </c>
      <c r="H188" s="20">
        <v>0</v>
      </c>
      <c r="I188" s="103" t="s">
        <v>2390</v>
      </c>
      <c r="J188" s="103" t="s">
        <v>2391</v>
      </c>
      <c r="K188" s="103" t="s">
        <v>2371</v>
      </c>
      <c r="L188" s="103" t="s">
        <v>2372</v>
      </c>
      <c r="M188" s="104" t="s">
        <v>2312</v>
      </c>
      <c r="N188" s="18" t="s">
        <v>2312</v>
      </c>
      <c r="O188" s="59" t="s">
        <v>239</v>
      </c>
      <c r="P188" s="17" t="s">
        <v>239</v>
      </c>
      <c r="Q188" s="17" t="s">
        <v>239</v>
      </c>
      <c r="R188" s="17" t="s">
        <v>239</v>
      </c>
      <c r="S188" s="17" t="s">
        <v>239</v>
      </c>
      <c r="T188" s="18" t="s">
        <v>239</v>
      </c>
      <c r="U188" s="66" t="s">
        <v>2392</v>
      </c>
      <c r="V188" s="67" t="s">
        <v>2393</v>
      </c>
      <c r="W188" s="67" t="s">
        <v>2373</v>
      </c>
      <c r="X188" s="68" t="s">
        <v>2374</v>
      </c>
      <c r="Y188" s="34" t="s">
        <v>2380</v>
      </c>
      <c r="Z188" s="58" t="s">
        <v>2312</v>
      </c>
      <c r="AA188" s="328" t="s">
        <v>239</v>
      </c>
      <c r="AB188" s="328" t="s">
        <v>239</v>
      </c>
      <c r="AC188" s="328" t="s">
        <v>239</v>
      </c>
      <c r="AD188" s="328" t="s">
        <v>239</v>
      </c>
      <c r="AE188" s="328" t="s">
        <v>239</v>
      </c>
      <c r="AF188" s="334" t="s">
        <v>239</v>
      </c>
      <c r="AG188" s="330" t="s">
        <v>239</v>
      </c>
      <c r="AH188" s="328" t="s">
        <v>239</v>
      </c>
      <c r="AI188" s="328" t="s">
        <v>239</v>
      </c>
      <c r="AJ188" s="328" t="s">
        <v>239</v>
      </c>
      <c r="AK188" s="328" t="s">
        <v>239</v>
      </c>
      <c r="AL188" s="328" t="s">
        <v>239</v>
      </c>
      <c r="AM188" s="59" t="s">
        <v>239</v>
      </c>
      <c r="AN188" s="17" t="s">
        <v>2394</v>
      </c>
      <c r="AO188" s="17" t="s">
        <v>239</v>
      </c>
      <c r="AP188" s="17" t="s">
        <v>2375</v>
      </c>
      <c r="AQ188" s="17" t="s">
        <v>2312</v>
      </c>
      <c r="AR188" s="18" t="s">
        <v>2312</v>
      </c>
      <c r="AS188" s="59" t="s">
        <v>2390</v>
      </c>
      <c r="AT188" s="17" t="s">
        <v>2391</v>
      </c>
      <c r="AU188" s="17" t="s">
        <v>239</v>
      </c>
      <c r="AV188" s="17" t="s">
        <v>2375</v>
      </c>
      <c r="AW188" s="17" t="s">
        <v>2312</v>
      </c>
      <c r="AX188" s="18" t="s">
        <v>2312</v>
      </c>
      <c r="AY188" s="59" t="s">
        <v>239</v>
      </c>
      <c r="AZ188" s="17" t="s">
        <v>2394</v>
      </c>
      <c r="BA188" s="17" t="s">
        <v>2371</v>
      </c>
      <c r="BB188" s="17" t="s">
        <v>2372</v>
      </c>
      <c r="BC188" s="17" t="s">
        <v>2312</v>
      </c>
      <c r="BD188" s="18" t="s">
        <v>2312</v>
      </c>
    </row>
    <row r="189" spans="1:56" ht="14.5" customHeight="1">
      <c r="A189" s="331" t="s">
        <v>2238</v>
      </c>
      <c r="B189" s="337">
        <v>811</v>
      </c>
      <c r="C189" s="332" t="s">
        <v>2479</v>
      </c>
      <c r="D189" s="332" t="s">
        <v>2308</v>
      </c>
      <c r="E189" s="328" t="s">
        <v>2308</v>
      </c>
      <c r="F189" s="328" t="s">
        <v>2339</v>
      </c>
      <c r="G189" s="20">
        <v>0</v>
      </c>
      <c r="H189" s="20">
        <v>0</v>
      </c>
      <c r="I189" s="103" t="s">
        <v>2474</v>
      </c>
      <c r="J189" s="103" t="s">
        <v>2475</v>
      </c>
      <c r="K189" s="103" t="s">
        <v>2504</v>
      </c>
      <c r="L189" s="103" t="s">
        <v>2505</v>
      </c>
      <c r="M189" s="104" t="s">
        <v>2312</v>
      </c>
      <c r="N189" s="18" t="s">
        <v>2312</v>
      </c>
      <c r="O189" s="59" t="s">
        <v>239</v>
      </c>
      <c r="P189" s="17" t="s">
        <v>239</v>
      </c>
      <c r="Q189" s="17" t="s">
        <v>239</v>
      </c>
      <c r="R189" s="17" t="s">
        <v>239</v>
      </c>
      <c r="S189" s="17" t="s">
        <v>239</v>
      </c>
      <c r="T189" s="18" t="s">
        <v>239</v>
      </c>
      <c r="U189" s="64" t="s">
        <v>2321</v>
      </c>
      <c r="V189" s="65" t="s">
        <v>2322</v>
      </c>
      <c r="W189" s="65" t="s">
        <v>2506</v>
      </c>
      <c r="X189" s="63" t="s">
        <v>2507</v>
      </c>
      <c r="Y189" s="57" t="s">
        <v>2312</v>
      </c>
      <c r="Z189" s="58" t="s">
        <v>2312</v>
      </c>
      <c r="AA189" s="328" t="s">
        <v>239</v>
      </c>
      <c r="AB189" s="328" t="s">
        <v>239</v>
      </c>
      <c r="AC189" s="328" t="s">
        <v>239</v>
      </c>
      <c r="AD189" s="328" t="s">
        <v>239</v>
      </c>
      <c r="AE189" s="328" t="s">
        <v>239</v>
      </c>
      <c r="AF189" s="334" t="s">
        <v>239</v>
      </c>
      <c r="AG189" s="330" t="s">
        <v>239</v>
      </c>
      <c r="AH189" s="328" t="s">
        <v>239</v>
      </c>
      <c r="AI189" s="328" t="s">
        <v>239</v>
      </c>
      <c r="AJ189" s="328" t="s">
        <v>239</v>
      </c>
      <c r="AK189" s="328" t="s">
        <v>239</v>
      </c>
      <c r="AL189" s="328" t="s">
        <v>239</v>
      </c>
      <c r="AM189" s="59" t="s">
        <v>239</v>
      </c>
      <c r="AN189" s="17" t="s">
        <v>2323</v>
      </c>
      <c r="AO189" s="17" t="s">
        <v>239</v>
      </c>
      <c r="AP189" s="17" t="s">
        <v>2508</v>
      </c>
      <c r="AQ189" s="17" t="s">
        <v>2312</v>
      </c>
      <c r="AR189" s="18" t="s">
        <v>2312</v>
      </c>
      <c r="AS189" s="59" t="s">
        <v>2474</v>
      </c>
      <c r="AT189" s="17" t="s">
        <v>2475</v>
      </c>
      <c r="AU189" s="17" t="s">
        <v>239</v>
      </c>
      <c r="AV189" s="17" t="s">
        <v>2508</v>
      </c>
      <c r="AW189" s="17" t="s">
        <v>2312</v>
      </c>
      <c r="AX189" s="18" t="s">
        <v>2312</v>
      </c>
      <c r="AY189" s="59" t="s">
        <v>239</v>
      </c>
      <c r="AZ189" s="17" t="s">
        <v>2323</v>
      </c>
      <c r="BA189" s="17" t="s">
        <v>2504</v>
      </c>
      <c r="BB189" s="17" t="s">
        <v>2505</v>
      </c>
      <c r="BC189" s="17" t="s">
        <v>2312</v>
      </c>
      <c r="BD189" s="18" t="s">
        <v>2312</v>
      </c>
    </row>
    <row r="190" spans="1:56" ht="14.5" customHeight="1">
      <c r="A190" s="331" t="s">
        <v>2238</v>
      </c>
      <c r="B190" s="337">
        <v>811</v>
      </c>
      <c r="C190" s="332" t="s">
        <v>2473</v>
      </c>
      <c r="D190" s="332" t="s">
        <v>2308</v>
      </c>
      <c r="E190" s="328" t="s">
        <v>2308</v>
      </c>
      <c r="F190" s="328" t="s">
        <v>2339</v>
      </c>
      <c r="G190" s="20">
        <v>0</v>
      </c>
      <c r="H190" s="20">
        <v>0</v>
      </c>
      <c r="I190" s="103" t="s">
        <v>2474</v>
      </c>
      <c r="J190" s="103" t="s">
        <v>2475</v>
      </c>
      <c r="K190" s="103" t="s">
        <v>2504</v>
      </c>
      <c r="L190" s="103" t="s">
        <v>2505</v>
      </c>
      <c r="M190" s="104" t="s">
        <v>2312</v>
      </c>
      <c r="N190" s="18" t="s">
        <v>2312</v>
      </c>
      <c r="O190" s="59" t="s">
        <v>239</v>
      </c>
      <c r="P190" s="17" t="s">
        <v>239</v>
      </c>
      <c r="Q190" s="17" t="s">
        <v>239</v>
      </c>
      <c r="R190" s="17" t="s">
        <v>239</v>
      </c>
      <c r="S190" s="17" t="s">
        <v>239</v>
      </c>
      <c r="T190" s="18" t="s">
        <v>239</v>
      </c>
      <c r="U190" s="64" t="s">
        <v>2321</v>
      </c>
      <c r="V190" s="65" t="s">
        <v>2322</v>
      </c>
      <c r="W190" s="65" t="s">
        <v>2506</v>
      </c>
      <c r="X190" s="63" t="s">
        <v>2507</v>
      </c>
      <c r="Y190" s="57" t="s">
        <v>2312</v>
      </c>
      <c r="Z190" s="58" t="s">
        <v>2312</v>
      </c>
      <c r="AA190" s="328" t="s">
        <v>239</v>
      </c>
      <c r="AB190" s="328" t="s">
        <v>239</v>
      </c>
      <c r="AC190" s="328" t="s">
        <v>239</v>
      </c>
      <c r="AD190" s="328" t="s">
        <v>239</v>
      </c>
      <c r="AE190" s="328" t="s">
        <v>239</v>
      </c>
      <c r="AF190" s="334" t="s">
        <v>239</v>
      </c>
      <c r="AG190" s="330" t="s">
        <v>239</v>
      </c>
      <c r="AH190" s="328" t="s">
        <v>239</v>
      </c>
      <c r="AI190" s="328" t="s">
        <v>239</v>
      </c>
      <c r="AJ190" s="328" t="s">
        <v>239</v>
      </c>
      <c r="AK190" s="328" t="s">
        <v>239</v>
      </c>
      <c r="AL190" s="328" t="s">
        <v>239</v>
      </c>
      <c r="AM190" s="59" t="s">
        <v>239</v>
      </c>
      <c r="AN190" s="17" t="s">
        <v>2323</v>
      </c>
      <c r="AO190" s="17" t="s">
        <v>239</v>
      </c>
      <c r="AP190" s="17" t="s">
        <v>2508</v>
      </c>
      <c r="AQ190" s="17" t="s">
        <v>2312</v>
      </c>
      <c r="AR190" s="18" t="s">
        <v>2312</v>
      </c>
      <c r="AS190" s="59" t="s">
        <v>2474</v>
      </c>
      <c r="AT190" s="17" t="s">
        <v>2475</v>
      </c>
      <c r="AU190" s="17" t="s">
        <v>239</v>
      </c>
      <c r="AV190" s="17" t="s">
        <v>2508</v>
      </c>
      <c r="AW190" s="17" t="s">
        <v>2312</v>
      </c>
      <c r="AX190" s="18" t="s">
        <v>2312</v>
      </c>
      <c r="AY190" s="59" t="s">
        <v>239</v>
      </c>
      <c r="AZ190" s="17" t="s">
        <v>2323</v>
      </c>
      <c r="BA190" s="17" t="s">
        <v>2504</v>
      </c>
      <c r="BB190" s="17" t="s">
        <v>2505</v>
      </c>
      <c r="BC190" s="17" t="s">
        <v>2312</v>
      </c>
      <c r="BD190" s="18" t="s">
        <v>2312</v>
      </c>
    </row>
    <row r="191" spans="1:56" ht="14.5" customHeight="1">
      <c r="A191" s="331" t="s">
        <v>2238</v>
      </c>
      <c r="B191" s="337">
        <v>811</v>
      </c>
      <c r="C191" s="332" t="s">
        <v>2324</v>
      </c>
      <c r="D191" s="332" t="s">
        <v>2308</v>
      </c>
      <c r="E191" s="328" t="s">
        <v>2308</v>
      </c>
      <c r="F191" s="328" t="s">
        <v>2339</v>
      </c>
      <c r="G191" s="20">
        <v>0</v>
      </c>
      <c r="H191" s="20">
        <v>0</v>
      </c>
      <c r="I191" s="103" t="s">
        <v>2480</v>
      </c>
      <c r="J191" s="103" t="s">
        <v>2481</v>
      </c>
      <c r="K191" s="103" t="s">
        <v>2484</v>
      </c>
      <c r="L191" s="103" t="s">
        <v>2485</v>
      </c>
      <c r="M191" s="104" t="s">
        <v>2312</v>
      </c>
      <c r="N191" s="18" t="s">
        <v>2312</v>
      </c>
      <c r="O191" s="59" t="s">
        <v>239</v>
      </c>
      <c r="P191" s="17" t="s">
        <v>239</v>
      </c>
      <c r="Q191" s="17" t="s">
        <v>239</v>
      </c>
      <c r="R191" s="17" t="s">
        <v>239</v>
      </c>
      <c r="S191" s="17" t="s">
        <v>239</v>
      </c>
      <c r="T191" s="18" t="s">
        <v>239</v>
      </c>
      <c r="U191" s="64" t="s">
        <v>2333</v>
      </c>
      <c r="V191" s="65" t="s">
        <v>2334</v>
      </c>
      <c r="W191" s="65" t="s">
        <v>2399</v>
      </c>
      <c r="X191" s="63" t="s">
        <v>2400</v>
      </c>
      <c r="Y191" s="57" t="s">
        <v>2312</v>
      </c>
      <c r="Z191" s="58" t="s">
        <v>2312</v>
      </c>
      <c r="AA191" s="328" t="s">
        <v>239</v>
      </c>
      <c r="AB191" s="328" t="s">
        <v>239</v>
      </c>
      <c r="AC191" s="328" t="s">
        <v>239</v>
      </c>
      <c r="AD191" s="328" t="s">
        <v>239</v>
      </c>
      <c r="AE191" s="328" t="s">
        <v>239</v>
      </c>
      <c r="AF191" s="334" t="s">
        <v>239</v>
      </c>
      <c r="AG191" s="330" t="s">
        <v>239</v>
      </c>
      <c r="AH191" s="328" t="s">
        <v>239</v>
      </c>
      <c r="AI191" s="328" t="s">
        <v>239</v>
      </c>
      <c r="AJ191" s="328" t="s">
        <v>239</v>
      </c>
      <c r="AK191" s="328" t="s">
        <v>239</v>
      </c>
      <c r="AL191" s="328" t="s">
        <v>239</v>
      </c>
      <c r="AM191" s="59" t="s">
        <v>239</v>
      </c>
      <c r="AN191" s="17" t="s">
        <v>2335</v>
      </c>
      <c r="AO191" s="17" t="s">
        <v>239</v>
      </c>
      <c r="AP191" s="17" t="s">
        <v>2401</v>
      </c>
      <c r="AQ191" s="17" t="s">
        <v>2312</v>
      </c>
      <c r="AR191" s="18" t="s">
        <v>2312</v>
      </c>
      <c r="AS191" s="59" t="s">
        <v>2480</v>
      </c>
      <c r="AT191" s="17" t="s">
        <v>2481</v>
      </c>
      <c r="AU191" s="17" t="s">
        <v>239</v>
      </c>
      <c r="AV191" s="17" t="s">
        <v>2401</v>
      </c>
      <c r="AW191" s="17" t="s">
        <v>2312</v>
      </c>
      <c r="AX191" s="18" t="s">
        <v>2312</v>
      </c>
      <c r="AY191" s="59" t="s">
        <v>239</v>
      </c>
      <c r="AZ191" s="17" t="s">
        <v>2335</v>
      </c>
      <c r="BA191" s="17" t="s">
        <v>2484</v>
      </c>
      <c r="BB191" s="17" t="s">
        <v>2485</v>
      </c>
      <c r="BC191" s="17" t="s">
        <v>2312</v>
      </c>
      <c r="BD191" s="18" t="s">
        <v>2312</v>
      </c>
    </row>
    <row r="192" spans="1:56" ht="14.5" customHeight="1">
      <c r="A192" s="331" t="s">
        <v>2238</v>
      </c>
      <c r="B192" s="337">
        <v>811</v>
      </c>
      <c r="C192" s="332" t="s">
        <v>2330</v>
      </c>
      <c r="D192" s="332" t="s">
        <v>2308</v>
      </c>
      <c r="E192" s="328" t="s">
        <v>2308</v>
      </c>
      <c r="F192" s="328" t="s">
        <v>2339</v>
      </c>
      <c r="G192" s="20">
        <v>0</v>
      </c>
      <c r="H192" s="20">
        <v>0</v>
      </c>
      <c r="I192" s="103" t="s">
        <v>2484</v>
      </c>
      <c r="J192" s="103" t="s">
        <v>2485</v>
      </c>
      <c r="K192" s="103" t="s">
        <v>2484</v>
      </c>
      <c r="L192" s="103" t="s">
        <v>2485</v>
      </c>
      <c r="M192" s="104" t="s">
        <v>2312</v>
      </c>
      <c r="N192" s="18" t="s">
        <v>2312</v>
      </c>
      <c r="O192" s="59" t="s">
        <v>239</v>
      </c>
      <c r="P192" s="17" t="s">
        <v>239</v>
      </c>
      <c r="Q192" s="17" t="s">
        <v>239</v>
      </c>
      <c r="R192" s="17" t="s">
        <v>239</v>
      </c>
      <c r="S192" s="17" t="s">
        <v>239</v>
      </c>
      <c r="T192" s="18" t="s">
        <v>239</v>
      </c>
      <c r="U192" s="64" t="s">
        <v>2399</v>
      </c>
      <c r="V192" s="65" t="s">
        <v>2400</v>
      </c>
      <c r="W192" s="65" t="s">
        <v>2399</v>
      </c>
      <c r="X192" s="63" t="s">
        <v>2400</v>
      </c>
      <c r="Y192" s="57" t="s">
        <v>2312</v>
      </c>
      <c r="Z192" s="58" t="s">
        <v>2312</v>
      </c>
      <c r="AA192" s="328" t="s">
        <v>239</v>
      </c>
      <c r="AB192" s="328" t="s">
        <v>239</v>
      </c>
      <c r="AC192" s="328" t="s">
        <v>239</v>
      </c>
      <c r="AD192" s="328" t="s">
        <v>239</v>
      </c>
      <c r="AE192" s="328" t="s">
        <v>239</v>
      </c>
      <c r="AF192" s="334" t="s">
        <v>239</v>
      </c>
      <c r="AG192" s="330" t="s">
        <v>239</v>
      </c>
      <c r="AH192" s="328" t="s">
        <v>239</v>
      </c>
      <c r="AI192" s="328" t="s">
        <v>239</v>
      </c>
      <c r="AJ192" s="328" t="s">
        <v>239</v>
      </c>
      <c r="AK192" s="328" t="s">
        <v>239</v>
      </c>
      <c r="AL192" s="328" t="s">
        <v>239</v>
      </c>
      <c r="AM192" s="59" t="s">
        <v>239</v>
      </c>
      <c r="AN192" s="17" t="s">
        <v>2401</v>
      </c>
      <c r="AO192" s="17" t="s">
        <v>239</v>
      </c>
      <c r="AP192" s="17" t="s">
        <v>2401</v>
      </c>
      <c r="AQ192" s="17" t="s">
        <v>2312</v>
      </c>
      <c r="AR192" s="18" t="s">
        <v>2312</v>
      </c>
      <c r="AS192" s="59" t="s">
        <v>2484</v>
      </c>
      <c r="AT192" s="17" t="s">
        <v>2485</v>
      </c>
      <c r="AU192" s="17" t="s">
        <v>239</v>
      </c>
      <c r="AV192" s="17" t="s">
        <v>2401</v>
      </c>
      <c r="AW192" s="17" t="s">
        <v>2312</v>
      </c>
      <c r="AX192" s="18" t="s">
        <v>2312</v>
      </c>
      <c r="AY192" s="59" t="s">
        <v>239</v>
      </c>
      <c r="AZ192" s="17" t="s">
        <v>2401</v>
      </c>
      <c r="BA192" s="17" t="s">
        <v>2484</v>
      </c>
      <c r="BB192" s="17" t="s">
        <v>2485</v>
      </c>
      <c r="BC192" s="17" t="s">
        <v>2312</v>
      </c>
      <c r="BD192" s="18" t="s">
        <v>2312</v>
      </c>
    </row>
    <row r="193" spans="1:56" ht="14.5" customHeight="1">
      <c r="A193" s="331" t="s">
        <v>2238</v>
      </c>
      <c r="B193" s="337">
        <v>811</v>
      </c>
      <c r="C193" s="332" t="s">
        <v>2338</v>
      </c>
      <c r="D193" s="332" t="s">
        <v>2308</v>
      </c>
      <c r="E193" s="328" t="s">
        <v>2308</v>
      </c>
      <c r="F193" s="328" t="s">
        <v>2339</v>
      </c>
      <c r="G193" s="20">
        <v>0</v>
      </c>
      <c r="H193" s="20">
        <v>0</v>
      </c>
      <c r="I193" s="103" t="s">
        <v>2487</v>
      </c>
      <c r="J193" s="103" t="s">
        <v>2488</v>
      </c>
      <c r="K193" s="103" t="s">
        <v>2340</v>
      </c>
      <c r="L193" s="103" t="s">
        <v>2341</v>
      </c>
      <c r="M193" s="104" t="s">
        <v>2312</v>
      </c>
      <c r="N193" s="18" t="s">
        <v>2312</v>
      </c>
      <c r="O193" s="59" t="s">
        <v>239</v>
      </c>
      <c r="P193" s="17" t="s">
        <v>239</v>
      </c>
      <c r="Q193" s="17" t="s">
        <v>239</v>
      </c>
      <c r="R193" s="17" t="s">
        <v>239</v>
      </c>
      <c r="S193" s="17" t="s">
        <v>239</v>
      </c>
      <c r="T193" s="18" t="s">
        <v>239</v>
      </c>
      <c r="U193" s="64" t="s">
        <v>2354</v>
      </c>
      <c r="V193" s="65" t="s">
        <v>2355</v>
      </c>
      <c r="W193" s="65" t="s">
        <v>2402</v>
      </c>
      <c r="X193" s="63" t="s">
        <v>2403</v>
      </c>
      <c r="Y193" s="57" t="s">
        <v>2312</v>
      </c>
      <c r="Z193" s="58" t="s">
        <v>2312</v>
      </c>
      <c r="AA193" s="328" t="s">
        <v>239</v>
      </c>
      <c r="AB193" s="328" t="s">
        <v>239</v>
      </c>
      <c r="AC193" s="328" t="s">
        <v>239</v>
      </c>
      <c r="AD193" s="328" t="s">
        <v>239</v>
      </c>
      <c r="AE193" s="328" t="s">
        <v>239</v>
      </c>
      <c r="AF193" s="334" t="s">
        <v>239</v>
      </c>
      <c r="AG193" s="330" t="s">
        <v>239</v>
      </c>
      <c r="AH193" s="328" t="s">
        <v>239</v>
      </c>
      <c r="AI193" s="328" t="s">
        <v>239</v>
      </c>
      <c r="AJ193" s="328" t="s">
        <v>239</v>
      </c>
      <c r="AK193" s="328" t="s">
        <v>239</v>
      </c>
      <c r="AL193" s="328" t="s">
        <v>239</v>
      </c>
      <c r="AM193" s="59" t="s">
        <v>239</v>
      </c>
      <c r="AN193" s="17" t="s">
        <v>2356</v>
      </c>
      <c r="AO193" s="17" t="s">
        <v>239</v>
      </c>
      <c r="AP193" s="17" t="s">
        <v>2348</v>
      </c>
      <c r="AQ193" s="17" t="s">
        <v>2312</v>
      </c>
      <c r="AR193" s="18" t="s">
        <v>2312</v>
      </c>
      <c r="AS193" s="59" t="s">
        <v>2487</v>
      </c>
      <c r="AT193" s="17" t="s">
        <v>2488</v>
      </c>
      <c r="AU193" s="17" t="s">
        <v>239</v>
      </c>
      <c r="AV193" s="17" t="s">
        <v>2348</v>
      </c>
      <c r="AW193" s="17" t="s">
        <v>2312</v>
      </c>
      <c r="AX193" s="18" t="s">
        <v>2312</v>
      </c>
      <c r="AY193" s="59" t="s">
        <v>239</v>
      </c>
      <c r="AZ193" s="17" t="s">
        <v>2356</v>
      </c>
      <c r="BA193" s="17" t="s">
        <v>2340</v>
      </c>
      <c r="BB193" s="17" t="s">
        <v>2341</v>
      </c>
      <c r="BC193" s="17" t="s">
        <v>2312</v>
      </c>
      <c r="BD193" s="18" t="s">
        <v>2312</v>
      </c>
    </row>
    <row r="194" spans="1:56" ht="14.5" customHeight="1">
      <c r="A194" s="331" t="s">
        <v>2238</v>
      </c>
      <c r="B194" s="337">
        <v>811</v>
      </c>
      <c r="C194" s="332" t="s">
        <v>2351</v>
      </c>
      <c r="D194" s="332" t="s">
        <v>2308</v>
      </c>
      <c r="E194" s="328" t="s">
        <v>2308</v>
      </c>
      <c r="F194" s="328" t="s">
        <v>2339</v>
      </c>
      <c r="G194" s="20">
        <v>0</v>
      </c>
      <c r="H194" s="20">
        <v>0</v>
      </c>
      <c r="I194" s="103" t="s">
        <v>2487</v>
      </c>
      <c r="J194" s="103" t="s">
        <v>2488</v>
      </c>
      <c r="K194" s="103" t="s">
        <v>2340</v>
      </c>
      <c r="L194" s="103" t="s">
        <v>2341</v>
      </c>
      <c r="M194" s="104" t="s">
        <v>2312</v>
      </c>
      <c r="N194" s="18" t="s">
        <v>2312</v>
      </c>
      <c r="O194" s="59" t="s">
        <v>239</v>
      </c>
      <c r="P194" s="17" t="s">
        <v>239</v>
      </c>
      <c r="Q194" s="17" t="s">
        <v>239</v>
      </c>
      <c r="R194" s="17" t="s">
        <v>239</v>
      </c>
      <c r="S194" s="17" t="s">
        <v>239</v>
      </c>
      <c r="T194" s="18" t="s">
        <v>239</v>
      </c>
      <c r="U194" s="64" t="s">
        <v>2354</v>
      </c>
      <c r="V194" s="65" t="s">
        <v>2355</v>
      </c>
      <c r="W194" s="65" t="s">
        <v>2402</v>
      </c>
      <c r="X194" s="63" t="s">
        <v>2403</v>
      </c>
      <c r="Y194" s="57" t="s">
        <v>2312</v>
      </c>
      <c r="Z194" s="58" t="s">
        <v>2312</v>
      </c>
      <c r="AA194" s="328" t="s">
        <v>239</v>
      </c>
      <c r="AB194" s="328" t="s">
        <v>239</v>
      </c>
      <c r="AC194" s="328" t="s">
        <v>239</v>
      </c>
      <c r="AD194" s="328" t="s">
        <v>239</v>
      </c>
      <c r="AE194" s="328" t="s">
        <v>239</v>
      </c>
      <c r="AF194" s="334" t="s">
        <v>239</v>
      </c>
      <c r="AG194" s="330" t="s">
        <v>239</v>
      </c>
      <c r="AH194" s="328" t="s">
        <v>239</v>
      </c>
      <c r="AI194" s="328" t="s">
        <v>239</v>
      </c>
      <c r="AJ194" s="328" t="s">
        <v>239</v>
      </c>
      <c r="AK194" s="328" t="s">
        <v>239</v>
      </c>
      <c r="AL194" s="328" t="s">
        <v>239</v>
      </c>
      <c r="AM194" s="59" t="s">
        <v>239</v>
      </c>
      <c r="AN194" s="17" t="s">
        <v>2356</v>
      </c>
      <c r="AO194" s="17" t="s">
        <v>239</v>
      </c>
      <c r="AP194" s="17" t="s">
        <v>2348</v>
      </c>
      <c r="AQ194" s="17" t="s">
        <v>2312</v>
      </c>
      <c r="AR194" s="18" t="s">
        <v>2312</v>
      </c>
      <c r="AS194" s="59" t="s">
        <v>2487</v>
      </c>
      <c r="AT194" s="17" t="s">
        <v>2488</v>
      </c>
      <c r="AU194" s="17" t="s">
        <v>239</v>
      </c>
      <c r="AV194" s="17" t="s">
        <v>2348</v>
      </c>
      <c r="AW194" s="17" t="s">
        <v>2312</v>
      </c>
      <c r="AX194" s="18" t="s">
        <v>2312</v>
      </c>
      <c r="AY194" s="59" t="s">
        <v>239</v>
      </c>
      <c r="AZ194" s="17" t="s">
        <v>2356</v>
      </c>
      <c r="BA194" s="17" t="s">
        <v>2340</v>
      </c>
      <c r="BB194" s="17" t="s">
        <v>2341</v>
      </c>
      <c r="BC194" s="17" t="s">
        <v>2312</v>
      </c>
      <c r="BD194" s="18" t="s">
        <v>2312</v>
      </c>
    </row>
    <row r="195" spans="1:56" ht="14.5" customHeight="1">
      <c r="A195" s="331" t="s">
        <v>2238</v>
      </c>
      <c r="B195" s="337">
        <v>811</v>
      </c>
      <c r="C195" s="332" t="s">
        <v>2358</v>
      </c>
      <c r="D195" s="332" t="s">
        <v>2308</v>
      </c>
      <c r="E195" s="328" t="s">
        <v>2308</v>
      </c>
      <c r="F195" s="328" t="s">
        <v>2339</v>
      </c>
      <c r="G195" s="20">
        <v>0</v>
      </c>
      <c r="H195" s="20">
        <v>0</v>
      </c>
      <c r="I195" s="103" t="s">
        <v>2487</v>
      </c>
      <c r="J195" s="103" t="s">
        <v>2488</v>
      </c>
      <c r="K195" s="103" t="s">
        <v>2509</v>
      </c>
      <c r="L195" s="103" t="s">
        <v>2360</v>
      </c>
      <c r="M195" s="104" t="s">
        <v>2312</v>
      </c>
      <c r="N195" s="18" t="s">
        <v>2312</v>
      </c>
      <c r="O195" s="59" t="s">
        <v>239</v>
      </c>
      <c r="P195" s="17" t="s">
        <v>239</v>
      </c>
      <c r="Q195" s="17" t="s">
        <v>239</v>
      </c>
      <c r="R195" s="17" t="s">
        <v>239</v>
      </c>
      <c r="S195" s="17" t="s">
        <v>239</v>
      </c>
      <c r="T195" s="18" t="s">
        <v>239</v>
      </c>
      <c r="U195" s="64" t="s">
        <v>2354</v>
      </c>
      <c r="V195" s="65" t="s">
        <v>2355</v>
      </c>
      <c r="W195" s="65" t="s">
        <v>2363</v>
      </c>
      <c r="X195" s="63" t="s">
        <v>2364</v>
      </c>
      <c r="Y195" s="57" t="s">
        <v>2312</v>
      </c>
      <c r="Z195" s="58" t="s">
        <v>2312</v>
      </c>
      <c r="AA195" s="328" t="s">
        <v>239</v>
      </c>
      <c r="AB195" s="328" t="s">
        <v>239</v>
      </c>
      <c r="AC195" s="328" t="s">
        <v>239</v>
      </c>
      <c r="AD195" s="328" t="s">
        <v>239</v>
      </c>
      <c r="AE195" s="328" t="s">
        <v>239</v>
      </c>
      <c r="AF195" s="334" t="s">
        <v>239</v>
      </c>
      <c r="AG195" s="330" t="s">
        <v>239</v>
      </c>
      <c r="AH195" s="328" t="s">
        <v>239</v>
      </c>
      <c r="AI195" s="328" t="s">
        <v>239</v>
      </c>
      <c r="AJ195" s="328" t="s">
        <v>239</v>
      </c>
      <c r="AK195" s="328" t="s">
        <v>239</v>
      </c>
      <c r="AL195" s="328" t="s">
        <v>239</v>
      </c>
      <c r="AM195" s="59" t="s">
        <v>239</v>
      </c>
      <c r="AN195" s="17" t="s">
        <v>2356</v>
      </c>
      <c r="AO195" s="17" t="s">
        <v>239</v>
      </c>
      <c r="AP195" s="17" t="s">
        <v>2348</v>
      </c>
      <c r="AQ195" s="17" t="s">
        <v>2312</v>
      </c>
      <c r="AR195" s="18" t="s">
        <v>2312</v>
      </c>
      <c r="AS195" s="59" t="s">
        <v>2487</v>
      </c>
      <c r="AT195" s="17" t="s">
        <v>2488</v>
      </c>
      <c r="AU195" s="17" t="s">
        <v>239</v>
      </c>
      <c r="AV195" s="17" t="s">
        <v>2348</v>
      </c>
      <c r="AW195" s="17" t="s">
        <v>2312</v>
      </c>
      <c r="AX195" s="18" t="s">
        <v>2312</v>
      </c>
      <c r="AY195" s="59" t="s">
        <v>239</v>
      </c>
      <c r="AZ195" s="17" t="s">
        <v>2356</v>
      </c>
      <c r="BA195" s="17" t="s">
        <v>2509</v>
      </c>
      <c r="BB195" s="17" t="s">
        <v>2360</v>
      </c>
      <c r="BC195" s="17" t="s">
        <v>2312</v>
      </c>
      <c r="BD195" s="18" t="s">
        <v>2312</v>
      </c>
    </row>
    <row r="196" spans="1:56" ht="14.5" customHeight="1">
      <c r="A196" s="331" t="s">
        <v>2238</v>
      </c>
      <c r="B196" s="337">
        <v>811</v>
      </c>
      <c r="C196" s="332" t="s">
        <v>2370</v>
      </c>
      <c r="D196" s="332" t="s">
        <v>2308</v>
      </c>
      <c r="E196" s="328" t="s">
        <v>2308</v>
      </c>
      <c r="F196" s="328" t="s">
        <v>2339</v>
      </c>
      <c r="G196" s="20">
        <v>0</v>
      </c>
      <c r="H196" s="20">
        <v>0</v>
      </c>
      <c r="I196" s="103" t="s">
        <v>2493</v>
      </c>
      <c r="J196" s="103" t="s">
        <v>2494</v>
      </c>
      <c r="K196" s="103" t="s">
        <v>2493</v>
      </c>
      <c r="L196" s="103" t="s">
        <v>2494</v>
      </c>
      <c r="M196" s="104" t="s">
        <v>2312</v>
      </c>
      <c r="N196" s="18" t="s">
        <v>2312</v>
      </c>
      <c r="O196" s="59" t="s">
        <v>239</v>
      </c>
      <c r="P196" s="17" t="s">
        <v>239</v>
      </c>
      <c r="Q196" s="17" t="s">
        <v>239</v>
      </c>
      <c r="R196" s="17" t="s">
        <v>239</v>
      </c>
      <c r="S196" s="17" t="s">
        <v>239</v>
      </c>
      <c r="T196" s="18" t="s">
        <v>239</v>
      </c>
      <c r="U196" s="66" t="s">
        <v>2373</v>
      </c>
      <c r="V196" s="67" t="s">
        <v>2374</v>
      </c>
      <c r="W196" s="67" t="s">
        <v>2373</v>
      </c>
      <c r="X196" s="68" t="s">
        <v>2374</v>
      </c>
      <c r="Y196" s="57" t="s">
        <v>2312</v>
      </c>
      <c r="Z196" s="58" t="s">
        <v>2312</v>
      </c>
      <c r="AA196" s="328" t="s">
        <v>239</v>
      </c>
      <c r="AB196" s="328" t="s">
        <v>239</v>
      </c>
      <c r="AC196" s="328" t="s">
        <v>239</v>
      </c>
      <c r="AD196" s="328" t="s">
        <v>239</v>
      </c>
      <c r="AE196" s="328" t="s">
        <v>239</v>
      </c>
      <c r="AF196" s="334" t="s">
        <v>239</v>
      </c>
      <c r="AG196" s="330" t="s">
        <v>239</v>
      </c>
      <c r="AH196" s="328" t="s">
        <v>239</v>
      </c>
      <c r="AI196" s="328" t="s">
        <v>239</v>
      </c>
      <c r="AJ196" s="328" t="s">
        <v>239</v>
      </c>
      <c r="AK196" s="328" t="s">
        <v>239</v>
      </c>
      <c r="AL196" s="328" t="s">
        <v>239</v>
      </c>
      <c r="AM196" s="59" t="s">
        <v>239</v>
      </c>
      <c r="AN196" s="17" t="s">
        <v>2375</v>
      </c>
      <c r="AO196" s="17" t="s">
        <v>239</v>
      </c>
      <c r="AP196" s="17" t="s">
        <v>2375</v>
      </c>
      <c r="AQ196" s="17" t="s">
        <v>2312</v>
      </c>
      <c r="AR196" s="18" t="s">
        <v>2312</v>
      </c>
      <c r="AS196" s="59" t="s">
        <v>2493</v>
      </c>
      <c r="AT196" s="17" t="s">
        <v>2494</v>
      </c>
      <c r="AU196" s="17" t="s">
        <v>239</v>
      </c>
      <c r="AV196" s="17" t="s">
        <v>2375</v>
      </c>
      <c r="AW196" s="17" t="s">
        <v>2312</v>
      </c>
      <c r="AX196" s="18" t="s">
        <v>2312</v>
      </c>
      <c r="AY196" s="59" t="s">
        <v>239</v>
      </c>
      <c r="AZ196" s="17" t="s">
        <v>2375</v>
      </c>
      <c r="BA196" s="17" t="s">
        <v>2493</v>
      </c>
      <c r="BB196" s="17" t="s">
        <v>2494</v>
      </c>
      <c r="BC196" s="17" t="s">
        <v>2312</v>
      </c>
      <c r="BD196" s="18" t="s">
        <v>2312</v>
      </c>
    </row>
    <row r="197" spans="1:56" ht="14.5" customHeight="1">
      <c r="A197" s="331" t="s">
        <v>2238</v>
      </c>
      <c r="B197" s="337">
        <v>811</v>
      </c>
      <c r="C197" s="332" t="s">
        <v>2510</v>
      </c>
      <c r="D197" s="332" t="s">
        <v>989</v>
      </c>
      <c r="E197" s="328" t="s">
        <v>2308</v>
      </c>
      <c r="F197" s="328" t="s">
        <v>2339</v>
      </c>
      <c r="G197" s="20">
        <v>0</v>
      </c>
      <c r="H197" s="20">
        <v>0</v>
      </c>
      <c r="I197" s="103" t="s">
        <v>2371</v>
      </c>
      <c r="J197" s="103" t="s">
        <v>2372</v>
      </c>
      <c r="K197" s="103" t="s">
        <v>2493</v>
      </c>
      <c r="L197" s="103" t="s">
        <v>2494</v>
      </c>
      <c r="M197" s="104" t="s">
        <v>2312</v>
      </c>
      <c r="N197" s="18" t="s">
        <v>2312</v>
      </c>
      <c r="O197" s="59" t="s">
        <v>239</v>
      </c>
      <c r="P197" s="17" t="s">
        <v>239</v>
      </c>
      <c r="Q197" s="17" t="s">
        <v>239</v>
      </c>
      <c r="R197" s="17" t="s">
        <v>239</v>
      </c>
      <c r="S197" s="17" t="s">
        <v>239</v>
      </c>
      <c r="T197" s="18" t="s">
        <v>239</v>
      </c>
      <c r="U197" s="66" t="s">
        <v>2373</v>
      </c>
      <c r="V197" s="67" t="s">
        <v>2374</v>
      </c>
      <c r="W197" s="67" t="s">
        <v>2373</v>
      </c>
      <c r="X197" s="68" t="s">
        <v>2374</v>
      </c>
      <c r="Y197" s="57" t="s">
        <v>2312</v>
      </c>
      <c r="Z197" s="58" t="s">
        <v>2312</v>
      </c>
      <c r="AA197" s="328" t="s">
        <v>239</v>
      </c>
      <c r="AB197" s="328" t="s">
        <v>239</v>
      </c>
      <c r="AC197" s="328" t="s">
        <v>239</v>
      </c>
      <c r="AD197" s="328" t="s">
        <v>239</v>
      </c>
      <c r="AE197" s="328" t="s">
        <v>239</v>
      </c>
      <c r="AF197" s="334" t="s">
        <v>239</v>
      </c>
      <c r="AG197" s="330" t="s">
        <v>239</v>
      </c>
      <c r="AH197" s="328" t="s">
        <v>239</v>
      </c>
      <c r="AI197" s="328" t="s">
        <v>239</v>
      </c>
      <c r="AJ197" s="328" t="s">
        <v>239</v>
      </c>
      <c r="AK197" s="328" t="s">
        <v>239</v>
      </c>
      <c r="AL197" s="328" t="s">
        <v>239</v>
      </c>
      <c r="AM197" s="59" t="s">
        <v>239</v>
      </c>
      <c r="AN197" s="17" t="s">
        <v>2375</v>
      </c>
      <c r="AO197" s="17" t="s">
        <v>239</v>
      </c>
      <c r="AP197" s="17" t="s">
        <v>2375</v>
      </c>
      <c r="AQ197" s="17" t="s">
        <v>2312</v>
      </c>
      <c r="AR197" s="17" t="s">
        <v>2312</v>
      </c>
      <c r="AS197" s="59" t="s">
        <v>2371</v>
      </c>
      <c r="AT197" s="17" t="s">
        <v>2372</v>
      </c>
      <c r="AU197" s="17" t="s">
        <v>239</v>
      </c>
      <c r="AV197" s="17" t="s">
        <v>2375</v>
      </c>
      <c r="AW197" s="17" t="s">
        <v>2312</v>
      </c>
      <c r="AX197" s="18" t="s">
        <v>2312</v>
      </c>
      <c r="AY197" s="59" t="s">
        <v>239</v>
      </c>
      <c r="AZ197" s="17" t="s">
        <v>2375</v>
      </c>
      <c r="BA197" s="17" t="s">
        <v>2493</v>
      </c>
      <c r="BB197" s="17" t="s">
        <v>2494</v>
      </c>
      <c r="BC197" s="17" t="s">
        <v>2312</v>
      </c>
      <c r="BD197" s="18" t="s">
        <v>2312</v>
      </c>
    </row>
    <row r="198" spans="1:56" ht="14.5" customHeight="1">
      <c r="A198" s="331" t="s">
        <v>2238</v>
      </c>
      <c r="B198" s="337">
        <v>811</v>
      </c>
      <c r="C198" s="332" t="s">
        <v>2510</v>
      </c>
      <c r="D198" s="332" t="s">
        <v>194</v>
      </c>
      <c r="E198" s="328" t="s">
        <v>2308</v>
      </c>
      <c r="F198" s="328" t="s">
        <v>2339</v>
      </c>
      <c r="G198" s="20">
        <v>0</v>
      </c>
      <c r="H198" s="20">
        <v>0</v>
      </c>
      <c r="I198" s="103" t="s">
        <v>2390</v>
      </c>
      <c r="J198" s="103" t="s">
        <v>2391</v>
      </c>
      <c r="K198" s="103" t="s">
        <v>2493</v>
      </c>
      <c r="L198" s="103" t="s">
        <v>2494</v>
      </c>
      <c r="M198" s="104" t="s">
        <v>2312</v>
      </c>
      <c r="N198" s="18" t="s">
        <v>2312</v>
      </c>
      <c r="O198" s="59" t="s">
        <v>239</v>
      </c>
      <c r="P198" s="17" t="s">
        <v>239</v>
      </c>
      <c r="Q198" s="17" t="s">
        <v>239</v>
      </c>
      <c r="R198" s="17" t="s">
        <v>239</v>
      </c>
      <c r="S198" s="17" t="s">
        <v>239</v>
      </c>
      <c r="T198" s="18" t="s">
        <v>239</v>
      </c>
      <c r="U198" s="66" t="s">
        <v>2392</v>
      </c>
      <c r="V198" s="67" t="s">
        <v>2393</v>
      </c>
      <c r="W198" s="67" t="s">
        <v>2373</v>
      </c>
      <c r="X198" s="68" t="s">
        <v>2374</v>
      </c>
      <c r="Y198" s="57" t="s">
        <v>2312</v>
      </c>
      <c r="Z198" s="58" t="s">
        <v>2312</v>
      </c>
      <c r="AA198" s="328" t="s">
        <v>239</v>
      </c>
      <c r="AB198" s="328" t="s">
        <v>239</v>
      </c>
      <c r="AC198" s="328" t="s">
        <v>239</v>
      </c>
      <c r="AD198" s="328" t="s">
        <v>239</v>
      </c>
      <c r="AE198" s="328" t="s">
        <v>239</v>
      </c>
      <c r="AF198" s="334" t="s">
        <v>239</v>
      </c>
      <c r="AG198" s="330" t="s">
        <v>239</v>
      </c>
      <c r="AH198" s="328" t="s">
        <v>239</v>
      </c>
      <c r="AI198" s="328" t="s">
        <v>239</v>
      </c>
      <c r="AJ198" s="328" t="s">
        <v>239</v>
      </c>
      <c r="AK198" s="328" t="s">
        <v>239</v>
      </c>
      <c r="AL198" s="328" t="s">
        <v>239</v>
      </c>
      <c r="AM198" s="59" t="s">
        <v>239</v>
      </c>
      <c r="AN198" s="17" t="s">
        <v>2394</v>
      </c>
      <c r="AO198" s="17" t="s">
        <v>239</v>
      </c>
      <c r="AP198" s="17" t="s">
        <v>2375</v>
      </c>
      <c r="AQ198" s="17" t="s">
        <v>2312</v>
      </c>
      <c r="AR198" s="18" t="s">
        <v>2312</v>
      </c>
      <c r="AS198" s="59" t="s">
        <v>2390</v>
      </c>
      <c r="AT198" s="17" t="s">
        <v>2391</v>
      </c>
      <c r="AU198" s="17" t="s">
        <v>239</v>
      </c>
      <c r="AV198" s="17" t="s">
        <v>2375</v>
      </c>
      <c r="AW198" s="17" t="s">
        <v>2312</v>
      </c>
      <c r="AX198" s="18" t="s">
        <v>2312</v>
      </c>
      <c r="AY198" s="59" t="s">
        <v>239</v>
      </c>
      <c r="AZ198" s="17" t="s">
        <v>2394</v>
      </c>
      <c r="BA198" s="17" t="s">
        <v>2493</v>
      </c>
      <c r="BB198" s="17" t="s">
        <v>2494</v>
      </c>
      <c r="BC198" s="17" t="s">
        <v>2312</v>
      </c>
      <c r="BD198" s="18" t="s">
        <v>2312</v>
      </c>
    </row>
    <row r="199" spans="1:56" ht="14.5" customHeight="1">
      <c r="A199" s="331" t="s">
        <v>2238</v>
      </c>
      <c r="B199" s="337">
        <v>811</v>
      </c>
      <c r="C199" s="332" t="s">
        <v>2510</v>
      </c>
      <c r="D199" s="332" t="s">
        <v>2460</v>
      </c>
      <c r="E199" s="328" t="s">
        <v>2308</v>
      </c>
      <c r="F199" s="328" t="s">
        <v>2339</v>
      </c>
      <c r="G199" s="20">
        <v>0</v>
      </c>
      <c r="H199" s="20">
        <v>0</v>
      </c>
      <c r="I199" s="103" t="s">
        <v>2390</v>
      </c>
      <c r="J199" s="103" t="s">
        <v>2391</v>
      </c>
      <c r="K199" s="103" t="s">
        <v>2493</v>
      </c>
      <c r="L199" s="103" t="s">
        <v>2494</v>
      </c>
      <c r="M199" s="104" t="s">
        <v>2312</v>
      </c>
      <c r="N199" s="18" t="s">
        <v>2312</v>
      </c>
      <c r="O199" s="59" t="s">
        <v>239</v>
      </c>
      <c r="P199" s="17" t="s">
        <v>239</v>
      </c>
      <c r="Q199" s="17" t="s">
        <v>239</v>
      </c>
      <c r="R199" s="17" t="s">
        <v>239</v>
      </c>
      <c r="S199" s="17" t="s">
        <v>239</v>
      </c>
      <c r="T199" s="18" t="s">
        <v>239</v>
      </c>
      <c r="U199" s="66" t="s">
        <v>2392</v>
      </c>
      <c r="V199" s="67" t="s">
        <v>2393</v>
      </c>
      <c r="W199" s="67" t="s">
        <v>2373</v>
      </c>
      <c r="X199" s="68" t="s">
        <v>2374</v>
      </c>
      <c r="Y199" s="57" t="s">
        <v>2312</v>
      </c>
      <c r="Z199" s="58" t="s">
        <v>2312</v>
      </c>
      <c r="AA199" s="328" t="s">
        <v>239</v>
      </c>
      <c r="AB199" s="328" t="s">
        <v>239</v>
      </c>
      <c r="AC199" s="328" t="s">
        <v>239</v>
      </c>
      <c r="AD199" s="328" t="s">
        <v>239</v>
      </c>
      <c r="AE199" s="328" t="s">
        <v>239</v>
      </c>
      <c r="AF199" s="334" t="s">
        <v>239</v>
      </c>
      <c r="AG199" s="330" t="s">
        <v>239</v>
      </c>
      <c r="AH199" s="328" t="s">
        <v>239</v>
      </c>
      <c r="AI199" s="328" t="s">
        <v>239</v>
      </c>
      <c r="AJ199" s="328" t="s">
        <v>239</v>
      </c>
      <c r="AK199" s="328" t="s">
        <v>239</v>
      </c>
      <c r="AL199" s="328" t="s">
        <v>239</v>
      </c>
      <c r="AM199" s="59" t="s">
        <v>239</v>
      </c>
      <c r="AN199" s="17" t="s">
        <v>2394</v>
      </c>
      <c r="AO199" s="17" t="s">
        <v>239</v>
      </c>
      <c r="AP199" s="17" t="s">
        <v>2375</v>
      </c>
      <c r="AQ199" s="17" t="s">
        <v>2312</v>
      </c>
      <c r="AR199" s="18" t="s">
        <v>2312</v>
      </c>
      <c r="AS199" s="59" t="s">
        <v>2390</v>
      </c>
      <c r="AT199" s="17" t="s">
        <v>2391</v>
      </c>
      <c r="AU199" s="17" t="s">
        <v>239</v>
      </c>
      <c r="AV199" s="17" t="s">
        <v>2375</v>
      </c>
      <c r="AW199" s="17" t="s">
        <v>2312</v>
      </c>
      <c r="AX199" s="18" t="s">
        <v>2312</v>
      </c>
      <c r="AY199" s="59" t="s">
        <v>239</v>
      </c>
      <c r="AZ199" s="17" t="s">
        <v>2394</v>
      </c>
      <c r="BA199" s="17" t="s">
        <v>2493</v>
      </c>
      <c r="BB199" s="17" t="s">
        <v>2494</v>
      </c>
      <c r="BC199" s="17" t="s">
        <v>2312</v>
      </c>
      <c r="BD199" s="18" t="s">
        <v>2312</v>
      </c>
    </row>
    <row r="200" spans="1:56" ht="14.5" customHeight="1">
      <c r="A200" s="331" t="s">
        <v>2238</v>
      </c>
      <c r="B200" s="337">
        <v>811</v>
      </c>
      <c r="C200" s="332" t="s">
        <v>2510</v>
      </c>
      <c r="D200" s="332" t="s">
        <v>2461</v>
      </c>
      <c r="E200" s="328" t="s">
        <v>2308</v>
      </c>
      <c r="F200" s="328" t="s">
        <v>2339</v>
      </c>
      <c r="G200" s="20">
        <v>0</v>
      </c>
      <c r="H200" s="20">
        <v>0</v>
      </c>
      <c r="I200" s="103" t="s">
        <v>2390</v>
      </c>
      <c r="J200" s="103" t="s">
        <v>2391</v>
      </c>
      <c r="K200" s="103" t="s">
        <v>2493</v>
      </c>
      <c r="L200" s="103" t="s">
        <v>2494</v>
      </c>
      <c r="M200" s="104" t="s">
        <v>2312</v>
      </c>
      <c r="N200" s="18" t="s">
        <v>2312</v>
      </c>
      <c r="O200" s="59" t="s">
        <v>239</v>
      </c>
      <c r="P200" s="17" t="s">
        <v>239</v>
      </c>
      <c r="Q200" s="17" t="s">
        <v>239</v>
      </c>
      <c r="R200" s="17" t="s">
        <v>239</v>
      </c>
      <c r="S200" s="17" t="s">
        <v>239</v>
      </c>
      <c r="T200" s="18" t="s">
        <v>239</v>
      </c>
      <c r="U200" s="66" t="s">
        <v>2392</v>
      </c>
      <c r="V200" s="67" t="s">
        <v>2393</v>
      </c>
      <c r="W200" s="67" t="s">
        <v>2373</v>
      </c>
      <c r="X200" s="68" t="s">
        <v>2374</v>
      </c>
      <c r="Y200" s="57" t="s">
        <v>2312</v>
      </c>
      <c r="Z200" s="58" t="s">
        <v>2312</v>
      </c>
      <c r="AA200" s="328" t="s">
        <v>239</v>
      </c>
      <c r="AB200" s="328" t="s">
        <v>239</v>
      </c>
      <c r="AC200" s="328" t="s">
        <v>239</v>
      </c>
      <c r="AD200" s="328" t="s">
        <v>239</v>
      </c>
      <c r="AE200" s="328" t="s">
        <v>239</v>
      </c>
      <c r="AF200" s="334" t="s">
        <v>239</v>
      </c>
      <c r="AG200" s="330" t="s">
        <v>239</v>
      </c>
      <c r="AH200" s="328" t="s">
        <v>239</v>
      </c>
      <c r="AI200" s="328" t="s">
        <v>239</v>
      </c>
      <c r="AJ200" s="328" t="s">
        <v>239</v>
      </c>
      <c r="AK200" s="328" t="s">
        <v>239</v>
      </c>
      <c r="AL200" s="328" t="s">
        <v>239</v>
      </c>
      <c r="AM200" s="59" t="s">
        <v>239</v>
      </c>
      <c r="AN200" s="17" t="s">
        <v>2394</v>
      </c>
      <c r="AO200" s="17" t="s">
        <v>239</v>
      </c>
      <c r="AP200" s="17" t="s">
        <v>2375</v>
      </c>
      <c r="AQ200" s="17" t="s">
        <v>2312</v>
      </c>
      <c r="AR200" s="18" t="s">
        <v>2312</v>
      </c>
      <c r="AS200" s="59" t="s">
        <v>2390</v>
      </c>
      <c r="AT200" s="17" t="s">
        <v>2391</v>
      </c>
      <c r="AU200" s="17" t="s">
        <v>239</v>
      </c>
      <c r="AV200" s="17" t="s">
        <v>2375</v>
      </c>
      <c r="AW200" s="17" t="s">
        <v>2312</v>
      </c>
      <c r="AX200" s="18" t="s">
        <v>2312</v>
      </c>
      <c r="AY200" s="59" t="s">
        <v>239</v>
      </c>
      <c r="AZ200" s="17" t="s">
        <v>2394</v>
      </c>
      <c r="BA200" s="17" t="s">
        <v>2493</v>
      </c>
      <c r="BB200" s="17" t="s">
        <v>2494</v>
      </c>
      <c r="BC200" s="17" t="s">
        <v>2312</v>
      </c>
      <c r="BD200" s="18" t="s">
        <v>2312</v>
      </c>
    </row>
    <row r="201" spans="1:56" ht="14.5" customHeight="1">
      <c r="A201" s="331" t="s">
        <v>2238</v>
      </c>
      <c r="B201" s="337">
        <v>911</v>
      </c>
      <c r="C201" s="332" t="s">
        <v>2307</v>
      </c>
      <c r="D201" s="332" t="s">
        <v>2308</v>
      </c>
      <c r="E201" s="328" t="s">
        <v>2308</v>
      </c>
      <c r="F201" s="328" t="s">
        <v>2339</v>
      </c>
      <c r="G201" s="20">
        <v>0</v>
      </c>
      <c r="H201" s="20">
        <v>0</v>
      </c>
      <c r="I201" s="103" t="s">
        <v>2405</v>
      </c>
      <c r="J201" s="103" t="s">
        <v>2406</v>
      </c>
      <c r="K201" s="103" t="s">
        <v>2405</v>
      </c>
      <c r="L201" s="103" t="s">
        <v>2406</v>
      </c>
      <c r="M201" s="104" t="s">
        <v>2312</v>
      </c>
      <c r="N201" s="18" t="s">
        <v>2312</v>
      </c>
      <c r="O201" s="59" t="s">
        <v>239</v>
      </c>
      <c r="P201" s="17" t="s">
        <v>239</v>
      </c>
      <c r="Q201" s="17" t="s">
        <v>239</v>
      </c>
      <c r="R201" s="17" t="s">
        <v>239</v>
      </c>
      <c r="S201" s="17" t="s">
        <v>239</v>
      </c>
      <c r="T201" s="18" t="s">
        <v>239</v>
      </c>
      <c r="U201" s="64" t="s">
        <v>2313</v>
      </c>
      <c r="V201" s="65" t="s">
        <v>2314</v>
      </c>
      <c r="W201" s="65" t="s">
        <v>2313</v>
      </c>
      <c r="X201" s="63" t="s">
        <v>2314</v>
      </c>
      <c r="Y201" s="57" t="s">
        <v>2312</v>
      </c>
      <c r="Z201" s="58" t="s">
        <v>2312</v>
      </c>
      <c r="AA201" s="328" t="s">
        <v>239</v>
      </c>
      <c r="AB201" s="328" t="s">
        <v>239</v>
      </c>
      <c r="AC201" s="328" t="s">
        <v>239</v>
      </c>
      <c r="AD201" s="328" t="s">
        <v>239</v>
      </c>
      <c r="AE201" s="328" t="s">
        <v>239</v>
      </c>
      <c r="AF201" s="334" t="s">
        <v>239</v>
      </c>
      <c r="AG201" s="330" t="s">
        <v>239</v>
      </c>
      <c r="AH201" s="328" t="s">
        <v>239</v>
      </c>
      <c r="AI201" s="328" t="s">
        <v>239</v>
      </c>
      <c r="AJ201" s="328" t="s">
        <v>239</v>
      </c>
      <c r="AK201" s="328" t="s">
        <v>239</v>
      </c>
      <c r="AL201" s="328" t="s">
        <v>239</v>
      </c>
      <c r="AM201" s="59" t="s">
        <v>239</v>
      </c>
      <c r="AN201" s="17" t="s">
        <v>2315</v>
      </c>
      <c r="AO201" s="17" t="s">
        <v>239</v>
      </c>
      <c r="AP201" s="17" t="s">
        <v>2315</v>
      </c>
      <c r="AQ201" s="17" t="s">
        <v>2312</v>
      </c>
      <c r="AR201" s="18" t="s">
        <v>2312</v>
      </c>
      <c r="AS201" s="59" t="s">
        <v>2405</v>
      </c>
      <c r="AT201" s="17" t="s">
        <v>2406</v>
      </c>
      <c r="AU201" s="17" t="s">
        <v>239</v>
      </c>
      <c r="AV201" s="17" t="s">
        <v>2316</v>
      </c>
      <c r="AW201" s="17" t="s">
        <v>2312</v>
      </c>
      <c r="AX201" s="18" t="s">
        <v>2312</v>
      </c>
      <c r="AY201" s="59" t="s">
        <v>239</v>
      </c>
      <c r="AZ201" s="17" t="s">
        <v>2315</v>
      </c>
      <c r="BA201" s="17" t="s">
        <v>2405</v>
      </c>
      <c r="BB201" s="17" t="s">
        <v>2406</v>
      </c>
      <c r="BC201" s="17" t="s">
        <v>2312</v>
      </c>
      <c r="BD201" s="18" t="s">
        <v>2312</v>
      </c>
    </row>
    <row r="202" spans="1:56" ht="14.5" customHeight="1">
      <c r="A202" s="331" t="s">
        <v>2238</v>
      </c>
      <c r="B202" s="337">
        <v>911</v>
      </c>
      <c r="C202" s="332" t="s">
        <v>2318</v>
      </c>
      <c r="D202" s="332" t="s">
        <v>2308</v>
      </c>
      <c r="E202" s="328" t="s">
        <v>2308</v>
      </c>
      <c r="F202" s="328" t="s">
        <v>2339</v>
      </c>
      <c r="G202" s="20">
        <v>0</v>
      </c>
      <c r="H202" s="20">
        <v>0</v>
      </c>
      <c r="I202" s="103" t="s">
        <v>2410</v>
      </c>
      <c r="J202" s="103" t="s">
        <v>2411</v>
      </c>
      <c r="K202" s="103" t="s">
        <v>2410</v>
      </c>
      <c r="L202" s="103" t="s">
        <v>2411</v>
      </c>
      <c r="M202" s="104" t="s">
        <v>2312</v>
      </c>
      <c r="N202" s="18" t="s">
        <v>2312</v>
      </c>
      <c r="O202" s="59" t="s">
        <v>239</v>
      </c>
      <c r="P202" s="17" t="s">
        <v>239</v>
      </c>
      <c r="Q202" s="17" t="s">
        <v>239</v>
      </c>
      <c r="R202" s="17" t="s">
        <v>239</v>
      </c>
      <c r="S202" s="17" t="s">
        <v>239</v>
      </c>
      <c r="T202" s="18" t="s">
        <v>239</v>
      </c>
      <c r="U202" s="64" t="s">
        <v>2321</v>
      </c>
      <c r="V202" s="65" t="s">
        <v>2322</v>
      </c>
      <c r="W202" s="65" t="s">
        <v>2321</v>
      </c>
      <c r="X202" s="63" t="s">
        <v>2322</v>
      </c>
      <c r="Y202" s="57" t="s">
        <v>2312</v>
      </c>
      <c r="Z202" s="58" t="s">
        <v>2312</v>
      </c>
      <c r="AA202" s="328" t="s">
        <v>239</v>
      </c>
      <c r="AB202" s="328" t="s">
        <v>239</v>
      </c>
      <c r="AC202" s="328" t="s">
        <v>239</v>
      </c>
      <c r="AD202" s="328" t="s">
        <v>239</v>
      </c>
      <c r="AE202" s="328" t="s">
        <v>239</v>
      </c>
      <c r="AF202" s="334" t="s">
        <v>239</v>
      </c>
      <c r="AG202" s="330" t="s">
        <v>239</v>
      </c>
      <c r="AH202" s="328" t="s">
        <v>239</v>
      </c>
      <c r="AI202" s="328" t="s">
        <v>239</v>
      </c>
      <c r="AJ202" s="328" t="s">
        <v>239</v>
      </c>
      <c r="AK202" s="328" t="s">
        <v>239</v>
      </c>
      <c r="AL202" s="328" t="s">
        <v>239</v>
      </c>
      <c r="AM202" s="59" t="s">
        <v>239</v>
      </c>
      <c r="AN202" s="17" t="s">
        <v>2323</v>
      </c>
      <c r="AO202" s="17" t="s">
        <v>239</v>
      </c>
      <c r="AP202" s="17" t="s">
        <v>2323</v>
      </c>
      <c r="AQ202" s="17" t="s">
        <v>2312</v>
      </c>
      <c r="AR202" s="18" t="s">
        <v>2312</v>
      </c>
      <c r="AS202" s="59" t="s">
        <v>2410</v>
      </c>
      <c r="AT202" s="17" t="s">
        <v>2411</v>
      </c>
      <c r="AU202" s="17" t="s">
        <v>239</v>
      </c>
      <c r="AV202" s="17" t="s">
        <v>2323</v>
      </c>
      <c r="AW202" s="17" t="s">
        <v>2312</v>
      </c>
      <c r="AX202" s="18" t="s">
        <v>2312</v>
      </c>
      <c r="AY202" s="59" t="s">
        <v>239</v>
      </c>
      <c r="AZ202" s="17" t="s">
        <v>2323</v>
      </c>
      <c r="BA202" s="17" t="s">
        <v>2410</v>
      </c>
      <c r="BB202" s="17" t="s">
        <v>2411</v>
      </c>
      <c r="BC202" s="17" t="s">
        <v>2312</v>
      </c>
      <c r="BD202" s="18" t="s">
        <v>2312</v>
      </c>
    </row>
    <row r="203" spans="1:56" ht="14.5" customHeight="1">
      <c r="A203" s="331" t="s">
        <v>2238</v>
      </c>
      <c r="B203" s="337">
        <v>911</v>
      </c>
      <c r="C203" s="332" t="s">
        <v>2324</v>
      </c>
      <c r="D203" s="332" t="s">
        <v>2308</v>
      </c>
      <c r="E203" s="328" t="s">
        <v>2308</v>
      </c>
      <c r="F203" s="328" t="s">
        <v>2339</v>
      </c>
      <c r="G203" s="20">
        <v>0</v>
      </c>
      <c r="H203" s="20">
        <v>0</v>
      </c>
      <c r="I203" s="103" t="s">
        <v>2415</v>
      </c>
      <c r="J203" s="103" t="s">
        <v>2416</v>
      </c>
      <c r="K203" s="103" t="s">
        <v>2415</v>
      </c>
      <c r="L203" s="103" t="s">
        <v>2416</v>
      </c>
      <c r="M203" s="104" t="s">
        <v>2312</v>
      </c>
      <c r="N203" s="18" t="s">
        <v>2312</v>
      </c>
      <c r="O203" s="59" t="s">
        <v>239</v>
      </c>
      <c r="P203" s="17" t="s">
        <v>239</v>
      </c>
      <c r="Q203" s="17" t="s">
        <v>239</v>
      </c>
      <c r="R203" s="17" t="s">
        <v>239</v>
      </c>
      <c r="S203" s="17" t="s">
        <v>239</v>
      </c>
      <c r="T203" s="18" t="s">
        <v>239</v>
      </c>
      <c r="U203" s="64" t="s">
        <v>2327</v>
      </c>
      <c r="V203" s="65" t="s">
        <v>2328</v>
      </c>
      <c r="W203" s="65" t="s">
        <v>2327</v>
      </c>
      <c r="X203" s="63" t="s">
        <v>2328</v>
      </c>
      <c r="Y203" s="57" t="s">
        <v>2312</v>
      </c>
      <c r="Z203" s="58" t="s">
        <v>2312</v>
      </c>
      <c r="AA203" s="328" t="s">
        <v>239</v>
      </c>
      <c r="AB203" s="328" t="s">
        <v>239</v>
      </c>
      <c r="AC203" s="328" t="s">
        <v>239</v>
      </c>
      <c r="AD203" s="328" t="s">
        <v>239</v>
      </c>
      <c r="AE203" s="328" t="s">
        <v>239</v>
      </c>
      <c r="AF203" s="334" t="s">
        <v>239</v>
      </c>
      <c r="AG203" s="330" t="s">
        <v>239</v>
      </c>
      <c r="AH203" s="328" t="s">
        <v>239</v>
      </c>
      <c r="AI203" s="328" t="s">
        <v>239</v>
      </c>
      <c r="AJ203" s="328" t="s">
        <v>239</v>
      </c>
      <c r="AK203" s="328" t="s">
        <v>239</v>
      </c>
      <c r="AL203" s="328" t="s">
        <v>239</v>
      </c>
      <c r="AM203" s="59" t="s">
        <v>239</v>
      </c>
      <c r="AN203" s="17" t="s">
        <v>2329</v>
      </c>
      <c r="AO203" s="17" t="s">
        <v>239</v>
      </c>
      <c r="AP203" s="17" t="s">
        <v>2329</v>
      </c>
      <c r="AQ203" s="17" t="s">
        <v>2312</v>
      </c>
      <c r="AR203" s="18" t="s">
        <v>2312</v>
      </c>
      <c r="AS203" s="59" t="s">
        <v>2415</v>
      </c>
      <c r="AT203" s="17" t="s">
        <v>2416</v>
      </c>
      <c r="AU203" s="17" t="s">
        <v>239</v>
      </c>
      <c r="AV203" s="17" t="s">
        <v>2329</v>
      </c>
      <c r="AW203" s="17" t="s">
        <v>2312</v>
      </c>
      <c r="AX203" s="18" t="s">
        <v>2312</v>
      </c>
      <c r="AY203" s="59" t="s">
        <v>239</v>
      </c>
      <c r="AZ203" s="17" t="s">
        <v>2329</v>
      </c>
      <c r="BA203" s="17" t="s">
        <v>2415</v>
      </c>
      <c r="BB203" s="17" t="s">
        <v>2416</v>
      </c>
      <c r="BC203" s="17" t="s">
        <v>2312</v>
      </c>
      <c r="BD203" s="18" t="s">
        <v>2312</v>
      </c>
    </row>
    <row r="204" spans="1:56" ht="14.5" customHeight="1">
      <c r="A204" s="331" t="s">
        <v>2238</v>
      </c>
      <c r="B204" s="337">
        <v>911</v>
      </c>
      <c r="C204" s="332" t="s">
        <v>2330</v>
      </c>
      <c r="D204" s="332" t="s">
        <v>2308</v>
      </c>
      <c r="E204" s="328" t="s">
        <v>2308</v>
      </c>
      <c r="F204" s="328" t="s">
        <v>2339</v>
      </c>
      <c r="G204" s="20">
        <v>0</v>
      </c>
      <c r="H204" s="20">
        <v>0</v>
      </c>
      <c r="I204" s="103" t="s">
        <v>2396</v>
      </c>
      <c r="J204" s="103" t="s">
        <v>2397</v>
      </c>
      <c r="K204" s="103" t="s">
        <v>2396</v>
      </c>
      <c r="L204" s="103" t="s">
        <v>2397</v>
      </c>
      <c r="M204" s="104" t="s">
        <v>2312</v>
      </c>
      <c r="N204" s="18" t="s">
        <v>2312</v>
      </c>
      <c r="O204" s="59" t="s">
        <v>239</v>
      </c>
      <c r="P204" s="17" t="s">
        <v>239</v>
      </c>
      <c r="Q204" s="17" t="s">
        <v>239</v>
      </c>
      <c r="R204" s="17" t="s">
        <v>239</v>
      </c>
      <c r="S204" s="17" t="s">
        <v>239</v>
      </c>
      <c r="T204" s="18" t="s">
        <v>239</v>
      </c>
      <c r="U204" s="64" t="s">
        <v>2399</v>
      </c>
      <c r="V204" s="65" t="s">
        <v>2400</v>
      </c>
      <c r="W204" s="65" t="s">
        <v>2399</v>
      </c>
      <c r="X204" s="63" t="s">
        <v>2400</v>
      </c>
      <c r="Y204" s="57" t="s">
        <v>2312</v>
      </c>
      <c r="Z204" s="58" t="s">
        <v>2312</v>
      </c>
      <c r="AA204" s="328" t="s">
        <v>239</v>
      </c>
      <c r="AB204" s="328" t="s">
        <v>239</v>
      </c>
      <c r="AC204" s="328" t="s">
        <v>239</v>
      </c>
      <c r="AD204" s="328" t="s">
        <v>239</v>
      </c>
      <c r="AE204" s="328" t="s">
        <v>239</v>
      </c>
      <c r="AF204" s="334" t="s">
        <v>239</v>
      </c>
      <c r="AG204" s="330" t="s">
        <v>239</v>
      </c>
      <c r="AH204" s="328" t="s">
        <v>239</v>
      </c>
      <c r="AI204" s="328" t="s">
        <v>239</v>
      </c>
      <c r="AJ204" s="328" t="s">
        <v>239</v>
      </c>
      <c r="AK204" s="328" t="s">
        <v>239</v>
      </c>
      <c r="AL204" s="328" t="s">
        <v>239</v>
      </c>
      <c r="AM204" s="59" t="s">
        <v>239</v>
      </c>
      <c r="AN204" s="17" t="s">
        <v>2401</v>
      </c>
      <c r="AO204" s="17" t="s">
        <v>239</v>
      </c>
      <c r="AP204" s="17" t="s">
        <v>2401</v>
      </c>
      <c r="AQ204" s="17" t="s">
        <v>2312</v>
      </c>
      <c r="AR204" s="18" t="s">
        <v>2312</v>
      </c>
      <c r="AS204" s="59" t="s">
        <v>2396</v>
      </c>
      <c r="AT204" s="17" t="s">
        <v>2397</v>
      </c>
      <c r="AU204" s="17" t="s">
        <v>239</v>
      </c>
      <c r="AV204" s="17" t="s">
        <v>2401</v>
      </c>
      <c r="AW204" s="17" t="s">
        <v>2312</v>
      </c>
      <c r="AX204" s="18" t="s">
        <v>2312</v>
      </c>
      <c r="AY204" s="59" t="s">
        <v>239</v>
      </c>
      <c r="AZ204" s="17" t="s">
        <v>2401</v>
      </c>
      <c r="BA204" s="17" t="s">
        <v>2396</v>
      </c>
      <c r="BB204" s="17" t="s">
        <v>2397</v>
      </c>
      <c r="BC204" s="17" t="s">
        <v>2312</v>
      </c>
      <c r="BD204" s="18" t="s">
        <v>2312</v>
      </c>
    </row>
    <row r="205" spans="1:56" ht="14.5" customHeight="1">
      <c r="A205" s="331" t="s">
        <v>2238</v>
      </c>
      <c r="B205" s="337">
        <v>911</v>
      </c>
      <c r="C205" s="332" t="s">
        <v>2511</v>
      </c>
      <c r="D205" s="332" t="s">
        <v>2308</v>
      </c>
      <c r="E205" s="328">
        <v>0</v>
      </c>
      <c r="F205" s="328" t="s">
        <v>2339</v>
      </c>
      <c r="G205" s="20">
        <v>0</v>
      </c>
      <c r="H205" s="20">
        <v>0</v>
      </c>
      <c r="I205" s="103" t="s">
        <v>2415</v>
      </c>
      <c r="J205" s="103" t="s">
        <v>2416</v>
      </c>
      <c r="K205" s="103" t="s">
        <v>2415</v>
      </c>
      <c r="L205" s="103" t="s">
        <v>2416</v>
      </c>
      <c r="M205" s="104" t="s">
        <v>2312</v>
      </c>
      <c r="N205" s="18" t="s">
        <v>2312</v>
      </c>
      <c r="O205" s="59" t="s">
        <v>239</v>
      </c>
      <c r="P205" s="17" t="s">
        <v>239</v>
      </c>
      <c r="Q205" s="17" t="s">
        <v>239</v>
      </c>
      <c r="R205" s="17" t="s">
        <v>239</v>
      </c>
      <c r="S205" s="17" t="s">
        <v>239</v>
      </c>
      <c r="T205" s="18" t="s">
        <v>239</v>
      </c>
      <c r="U205" s="64" t="s">
        <v>2327</v>
      </c>
      <c r="V205" s="65" t="s">
        <v>2328</v>
      </c>
      <c r="W205" s="65" t="s">
        <v>2327</v>
      </c>
      <c r="X205" s="63" t="s">
        <v>2328</v>
      </c>
      <c r="Y205" s="57" t="s">
        <v>2312</v>
      </c>
      <c r="Z205" s="58" t="s">
        <v>2312</v>
      </c>
      <c r="AA205" s="328" t="s">
        <v>239</v>
      </c>
      <c r="AB205" s="328" t="s">
        <v>239</v>
      </c>
      <c r="AC205" s="328" t="s">
        <v>239</v>
      </c>
      <c r="AD205" s="328" t="s">
        <v>239</v>
      </c>
      <c r="AE205" s="328" t="s">
        <v>239</v>
      </c>
      <c r="AF205" s="334" t="s">
        <v>239</v>
      </c>
      <c r="AG205" s="330" t="s">
        <v>239</v>
      </c>
      <c r="AH205" s="328" t="s">
        <v>239</v>
      </c>
      <c r="AI205" s="328" t="s">
        <v>239</v>
      </c>
      <c r="AJ205" s="328" t="s">
        <v>239</v>
      </c>
      <c r="AK205" s="328" t="s">
        <v>239</v>
      </c>
      <c r="AL205" s="328" t="s">
        <v>239</v>
      </c>
      <c r="AM205" s="59" t="s">
        <v>239</v>
      </c>
      <c r="AN205" s="17" t="s">
        <v>2329</v>
      </c>
      <c r="AO205" s="17" t="s">
        <v>239</v>
      </c>
      <c r="AP205" s="17" t="s">
        <v>2329</v>
      </c>
      <c r="AQ205" s="17" t="s">
        <v>2312</v>
      </c>
      <c r="AR205" s="18" t="s">
        <v>2312</v>
      </c>
      <c r="AS205" s="59" t="s">
        <v>2415</v>
      </c>
      <c r="AT205" s="17" t="s">
        <v>2416</v>
      </c>
      <c r="AU205" s="17" t="s">
        <v>239</v>
      </c>
      <c r="AV205" s="17" t="s">
        <v>2329</v>
      </c>
      <c r="AW205" s="17" t="s">
        <v>2312</v>
      </c>
      <c r="AX205" s="18" t="s">
        <v>2312</v>
      </c>
      <c r="AY205" s="59" t="s">
        <v>239</v>
      </c>
      <c r="AZ205" s="17" t="s">
        <v>2329</v>
      </c>
      <c r="BA205" s="17" t="s">
        <v>2415</v>
      </c>
      <c r="BB205" s="17" t="s">
        <v>2416</v>
      </c>
      <c r="BC205" s="17" t="s">
        <v>2312</v>
      </c>
      <c r="BD205" s="18" t="s">
        <v>2312</v>
      </c>
    </row>
    <row r="206" spans="1:56" ht="14.5" customHeight="1">
      <c r="A206" s="331" t="s">
        <v>2238</v>
      </c>
      <c r="B206" s="337">
        <v>911</v>
      </c>
      <c r="C206" s="332" t="s">
        <v>2511</v>
      </c>
      <c r="D206" s="332" t="s">
        <v>2308</v>
      </c>
      <c r="E206" s="328">
        <v>1</v>
      </c>
      <c r="F206" s="328" t="s">
        <v>2339</v>
      </c>
      <c r="G206" s="20">
        <v>0</v>
      </c>
      <c r="H206" s="20">
        <v>0</v>
      </c>
      <c r="I206" s="103" t="s">
        <v>2415</v>
      </c>
      <c r="J206" s="103" t="s">
        <v>2416</v>
      </c>
      <c r="K206" s="103" t="s">
        <v>2415</v>
      </c>
      <c r="L206" s="103" t="s">
        <v>2416</v>
      </c>
      <c r="M206" s="104" t="s">
        <v>2312</v>
      </c>
      <c r="N206" s="18" t="s">
        <v>2312</v>
      </c>
      <c r="O206" s="59" t="s">
        <v>239</v>
      </c>
      <c r="P206" s="17" t="s">
        <v>239</v>
      </c>
      <c r="Q206" s="17" t="s">
        <v>239</v>
      </c>
      <c r="R206" s="17" t="s">
        <v>239</v>
      </c>
      <c r="S206" s="17" t="s">
        <v>239</v>
      </c>
      <c r="T206" s="18" t="s">
        <v>239</v>
      </c>
      <c r="U206" s="64" t="s">
        <v>2327</v>
      </c>
      <c r="V206" s="65" t="s">
        <v>2328</v>
      </c>
      <c r="W206" s="65" t="s">
        <v>2327</v>
      </c>
      <c r="X206" s="63" t="s">
        <v>2328</v>
      </c>
      <c r="Y206" s="57" t="s">
        <v>2312</v>
      </c>
      <c r="Z206" s="58" t="s">
        <v>2312</v>
      </c>
      <c r="AA206" s="328" t="s">
        <v>239</v>
      </c>
      <c r="AB206" s="328" t="s">
        <v>239</v>
      </c>
      <c r="AC206" s="328" t="s">
        <v>239</v>
      </c>
      <c r="AD206" s="328" t="s">
        <v>239</v>
      </c>
      <c r="AE206" s="328" t="s">
        <v>239</v>
      </c>
      <c r="AF206" s="334" t="s">
        <v>239</v>
      </c>
      <c r="AG206" s="330" t="s">
        <v>239</v>
      </c>
      <c r="AH206" s="328" t="s">
        <v>239</v>
      </c>
      <c r="AI206" s="328" t="s">
        <v>239</v>
      </c>
      <c r="AJ206" s="328" t="s">
        <v>239</v>
      </c>
      <c r="AK206" s="328" t="s">
        <v>239</v>
      </c>
      <c r="AL206" s="328" t="s">
        <v>239</v>
      </c>
      <c r="AM206" s="59" t="s">
        <v>239</v>
      </c>
      <c r="AN206" s="17" t="s">
        <v>2329</v>
      </c>
      <c r="AO206" s="17" t="s">
        <v>239</v>
      </c>
      <c r="AP206" s="17" t="s">
        <v>2329</v>
      </c>
      <c r="AQ206" s="17" t="s">
        <v>2312</v>
      </c>
      <c r="AR206" s="18" t="s">
        <v>2312</v>
      </c>
      <c r="AS206" s="59" t="s">
        <v>2415</v>
      </c>
      <c r="AT206" s="17" t="s">
        <v>2416</v>
      </c>
      <c r="AU206" s="17" t="s">
        <v>239</v>
      </c>
      <c r="AV206" s="17" t="s">
        <v>2329</v>
      </c>
      <c r="AW206" s="17" t="s">
        <v>2312</v>
      </c>
      <c r="AX206" s="18" t="s">
        <v>2312</v>
      </c>
      <c r="AY206" s="59" t="s">
        <v>239</v>
      </c>
      <c r="AZ206" s="17" t="s">
        <v>2329</v>
      </c>
      <c r="BA206" s="17" t="s">
        <v>2415</v>
      </c>
      <c r="BB206" s="17" t="s">
        <v>2416</v>
      </c>
      <c r="BC206" s="17" t="s">
        <v>2312</v>
      </c>
      <c r="BD206" s="18" t="s">
        <v>2312</v>
      </c>
    </row>
    <row r="207" spans="1:56" ht="14.5" customHeight="1">
      <c r="A207" s="331" t="s">
        <v>2238</v>
      </c>
      <c r="B207" s="337">
        <v>911</v>
      </c>
      <c r="C207" s="332" t="s">
        <v>2511</v>
      </c>
      <c r="D207" s="332" t="s">
        <v>2308</v>
      </c>
      <c r="E207" s="328">
        <v>2</v>
      </c>
      <c r="F207" s="328" t="s">
        <v>2339</v>
      </c>
      <c r="G207" s="20">
        <v>0</v>
      </c>
      <c r="H207" s="20">
        <v>0</v>
      </c>
      <c r="I207" s="103" t="s">
        <v>2415</v>
      </c>
      <c r="J207" s="103" t="s">
        <v>2416</v>
      </c>
      <c r="K207" s="103" t="s">
        <v>2415</v>
      </c>
      <c r="L207" s="103" t="s">
        <v>2416</v>
      </c>
      <c r="M207" s="104" t="s">
        <v>2312</v>
      </c>
      <c r="N207" s="18" t="s">
        <v>2312</v>
      </c>
      <c r="O207" s="59" t="s">
        <v>239</v>
      </c>
      <c r="P207" s="17" t="s">
        <v>239</v>
      </c>
      <c r="Q207" s="17" t="s">
        <v>239</v>
      </c>
      <c r="R207" s="17" t="s">
        <v>239</v>
      </c>
      <c r="S207" s="17" t="s">
        <v>239</v>
      </c>
      <c r="T207" s="18" t="s">
        <v>239</v>
      </c>
      <c r="U207" s="64" t="s">
        <v>2327</v>
      </c>
      <c r="V207" s="65" t="s">
        <v>2328</v>
      </c>
      <c r="W207" s="65" t="s">
        <v>2327</v>
      </c>
      <c r="X207" s="63" t="s">
        <v>2328</v>
      </c>
      <c r="Y207" s="57" t="s">
        <v>2312</v>
      </c>
      <c r="Z207" s="58" t="s">
        <v>2312</v>
      </c>
      <c r="AA207" s="328" t="s">
        <v>239</v>
      </c>
      <c r="AB207" s="328" t="s">
        <v>239</v>
      </c>
      <c r="AC207" s="328" t="s">
        <v>239</v>
      </c>
      <c r="AD207" s="328" t="s">
        <v>239</v>
      </c>
      <c r="AE207" s="328" t="s">
        <v>239</v>
      </c>
      <c r="AF207" s="334" t="s">
        <v>239</v>
      </c>
      <c r="AG207" s="330" t="s">
        <v>239</v>
      </c>
      <c r="AH207" s="328" t="s">
        <v>239</v>
      </c>
      <c r="AI207" s="328" t="s">
        <v>239</v>
      </c>
      <c r="AJ207" s="328" t="s">
        <v>239</v>
      </c>
      <c r="AK207" s="328" t="s">
        <v>239</v>
      </c>
      <c r="AL207" s="328" t="s">
        <v>239</v>
      </c>
      <c r="AM207" s="59" t="s">
        <v>239</v>
      </c>
      <c r="AN207" s="17" t="s">
        <v>2329</v>
      </c>
      <c r="AO207" s="17" t="s">
        <v>239</v>
      </c>
      <c r="AP207" s="17" t="s">
        <v>2329</v>
      </c>
      <c r="AQ207" s="17" t="s">
        <v>2312</v>
      </c>
      <c r="AR207" s="18" t="s">
        <v>2312</v>
      </c>
      <c r="AS207" s="59" t="s">
        <v>2415</v>
      </c>
      <c r="AT207" s="17" t="s">
        <v>2416</v>
      </c>
      <c r="AU207" s="17" t="s">
        <v>239</v>
      </c>
      <c r="AV207" s="17" t="s">
        <v>2329</v>
      </c>
      <c r="AW207" s="17" t="s">
        <v>2312</v>
      </c>
      <c r="AX207" s="18" t="s">
        <v>2312</v>
      </c>
      <c r="AY207" s="59" t="s">
        <v>239</v>
      </c>
      <c r="AZ207" s="17" t="s">
        <v>2329</v>
      </c>
      <c r="BA207" s="17" t="s">
        <v>2415</v>
      </c>
      <c r="BB207" s="17" t="s">
        <v>2416</v>
      </c>
      <c r="BC207" s="17" t="s">
        <v>2312</v>
      </c>
      <c r="BD207" s="18" t="s">
        <v>2312</v>
      </c>
    </row>
    <row r="208" spans="1:56" ht="14.5" customHeight="1">
      <c r="A208" s="331" t="s">
        <v>2238</v>
      </c>
      <c r="B208" s="337">
        <v>911</v>
      </c>
      <c r="C208" s="332" t="s">
        <v>2511</v>
      </c>
      <c r="D208" s="332" t="s">
        <v>2308</v>
      </c>
      <c r="E208" s="328">
        <v>3</v>
      </c>
      <c r="F208" s="328" t="s">
        <v>2339</v>
      </c>
      <c r="G208" s="20">
        <v>0</v>
      </c>
      <c r="H208" s="20">
        <v>0</v>
      </c>
      <c r="I208" s="103" t="s">
        <v>2396</v>
      </c>
      <c r="J208" s="103" t="s">
        <v>2397</v>
      </c>
      <c r="K208" s="103" t="s">
        <v>2396</v>
      </c>
      <c r="L208" s="103" t="s">
        <v>2397</v>
      </c>
      <c r="M208" s="104" t="s">
        <v>2312</v>
      </c>
      <c r="N208" s="18" t="s">
        <v>2312</v>
      </c>
      <c r="O208" s="59" t="s">
        <v>239</v>
      </c>
      <c r="P208" s="17" t="s">
        <v>239</v>
      </c>
      <c r="Q208" s="17" t="s">
        <v>239</v>
      </c>
      <c r="R208" s="17" t="s">
        <v>239</v>
      </c>
      <c r="S208" s="17" t="s">
        <v>239</v>
      </c>
      <c r="T208" s="18" t="s">
        <v>239</v>
      </c>
      <c r="U208" s="64" t="s">
        <v>2333</v>
      </c>
      <c r="V208" s="65" t="s">
        <v>2400</v>
      </c>
      <c r="W208" s="65" t="s">
        <v>2399</v>
      </c>
      <c r="X208" s="63" t="s">
        <v>2400</v>
      </c>
      <c r="Y208" s="57" t="s">
        <v>2312</v>
      </c>
      <c r="Z208" s="58" t="s">
        <v>2312</v>
      </c>
      <c r="AA208" s="328" t="s">
        <v>239</v>
      </c>
      <c r="AB208" s="328" t="s">
        <v>239</v>
      </c>
      <c r="AC208" s="328" t="s">
        <v>239</v>
      </c>
      <c r="AD208" s="328" t="s">
        <v>239</v>
      </c>
      <c r="AE208" s="328" t="s">
        <v>239</v>
      </c>
      <c r="AF208" s="334" t="s">
        <v>239</v>
      </c>
      <c r="AG208" s="330" t="s">
        <v>239</v>
      </c>
      <c r="AH208" s="328" t="s">
        <v>239</v>
      </c>
      <c r="AI208" s="328" t="s">
        <v>239</v>
      </c>
      <c r="AJ208" s="328" t="s">
        <v>239</v>
      </c>
      <c r="AK208" s="328" t="s">
        <v>239</v>
      </c>
      <c r="AL208" s="328" t="s">
        <v>239</v>
      </c>
      <c r="AM208" s="59" t="s">
        <v>239</v>
      </c>
      <c r="AN208" s="17" t="s">
        <v>2401</v>
      </c>
      <c r="AO208" s="17" t="s">
        <v>239</v>
      </c>
      <c r="AP208" s="17" t="s">
        <v>2401</v>
      </c>
      <c r="AQ208" s="17" t="s">
        <v>2312</v>
      </c>
      <c r="AR208" s="18" t="s">
        <v>2312</v>
      </c>
      <c r="AS208" s="59" t="s">
        <v>2396</v>
      </c>
      <c r="AT208" s="17" t="s">
        <v>2397</v>
      </c>
      <c r="AU208" s="17" t="s">
        <v>239</v>
      </c>
      <c r="AV208" s="17" t="s">
        <v>2401</v>
      </c>
      <c r="AW208" s="17" t="s">
        <v>2312</v>
      </c>
      <c r="AX208" s="18" t="s">
        <v>2312</v>
      </c>
      <c r="AY208" s="59" t="s">
        <v>239</v>
      </c>
      <c r="AZ208" s="17" t="s">
        <v>2401</v>
      </c>
      <c r="BA208" s="17" t="s">
        <v>2396</v>
      </c>
      <c r="BB208" s="17" t="s">
        <v>2397</v>
      </c>
      <c r="BC208" s="17" t="s">
        <v>2312</v>
      </c>
      <c r="BD208" s="18" t="s">
        <v>2312</v>
      </c>
    </row>
    <row r="209" spans="1:56" ht="14.5" customHeight="1">
      <c r="A209" s="331" t="s">
        <v>2238</v>
      </c>
      <c r="B209" s="337">
        <v>911</v>
      </c>
      <c r="C209" s="332" t="s">
        <v>2511</v>
      </c>
      <c r="D209" s="332" t="s">
        <v>2308</v>
      </c>
      <c r="E209" s="328">
        <v>4</v>
      </c>
      <c r="F209" s="328" t="s">
        <v>2339</v>
      </c>
      <c r="G209" s="20">
        <v>0</v>
      </c>
      <c r="H209" s="20">
        <v>0</v>
      </c>
      <c r="I209" s="103" t="s">
        <v>2396</v>
      </c>
      <c r="J209" s="103" t="s">
        <v>2397</v>
      </c>
      <c r="K209" s="103" t="s">
        <v>2396</v>
      </c>
      <c r="L209" s="103" t="s">
        <v>2397</v>
      </c>
      <c r="M209" s="104" t="s">
        <v>2312</v>
      </c>
      <c r="N209" s="18" t="s">
        <v>2312</v>
      </c>
      <c r="O209" s="59" t="s">
        <v>239</v>
      </c>
      <c r="P209" s="17" t="s">
        <v>239</v>
      </c>
      <c r="Q209" s="17" t="s">
        <v>239</v>
      </c>
      <c r="R209" s="17" t="s">
        <v>239</v>
      </c>
      <c r="S209" s="17" t="s">
        <v>239</v>
      </c>
      <c r="T209" s="18" t="s">
        <v>239</v>
      </c>
      <c r="U209" s="64" t="s">
        <v>2333</v>
      </c>
      <c r="V209" s="65" t="s">
        <v>2400</v>
      </c>
      <c r="W209" s="65" t="s">
        <v>2399</v>
      </c>
      <c r="X209" s="63" t="s">
        <v>2400</v>
      </c>
      <c r="Y209" s="57" t="s">
        <v>2312</v>
      </c>
      <c r="Z209" s="58" t="s">
        <v>2312</v>
      </c>
      <c r="AA209" s="328" t="s">
        <v>239</v>
      </c>
      <c r="AB209" s="328" t="s">
        <v>239</v>
      </c>
      <c r="AC209" s="328" t="s">
        <v>239</v>
      </c>
      <c r="AD209" s="328" t="s">
        <v>239</v>
      </c>
      <c r="AE209" s="328" t="s">
        <v>239</v>
      </c>
      <c r="AF209" s="334" t="s">
        <v>239</v>
      </c>
      <c r="AG209" s="330" t="s">
        <v>239</v>
      </c>
      <c r="AH209" s="328" t="s">
        <v>239</v>
      </c>
      <c r="AI209" s="328" t="s">
        <v>239</v>
      </c>
      <c r="AJ209" s="328" t="s">
        <v>239</v>
      </c>
      <c r="AK209" s="328" t="s">
        <v>239</v>
      </c>
      <c r="AL209" s="328" t="s">
        <v>239</v>
      </c>
      <c r="AM209" s="59" t="s">
        <v>239</v>
      </c>
      <c r="AN209" s="17" t="s">
        <v>2401</v>
      </c>
      <c r="AO209" s="17" t="s">
        <v>239</v>
      </c>
      <c r="AP209" s="17" t="s">
        <v>2401</v>
      </c>
      <c r="AQ209" s="17" t="s">
        <v>2312</v>
      </c>
      <c r="AR209" s="18" t="s">
        <v>2312</v>
      </c>
      <c r="AS209" s="59" t="s">
        <v>2396</v>
      </c>
      <c r="AT209" s="17" t="s">
        <v>2397</v>
      </c>
      <c r="AU209" s="17" t="s">
        <v>239</v>
      </c>
      <c r="AV209" s="17" t="s">
        <v>2401</v>
      </c>
      <c r="AW209" s="17" t="s">
        <v>2312</v>
      </c>
      <c r="AX209" s="18" t="s">
        <v>2312</v>
      </c>
      <c r="AY209" s="59" t="s">
        <v>239</v>
      </c>
      <c r="AZ209" s="17" t="s">
        <v>2401</v>
      </c>
      <c r="BA209" s="17" t="s">
        <v>2396</v>
      </c>
      <c r="BB209" s="17" t="s">
        <v>2397</v>
      </c>
      <c r="BC209" s="17" t="s">
        <v>2312</v>
      </c>
      <c r="BD209" s="18" t="s">
        <v>2312</v>
      </c>
    </row>
    <row r="210" spans="1:56" ht="14.5" customHeight="1">
      <c r="A210" s="331" t="s">
        <v>2238</v>
      </c>
      <c r="B210" s="337">
        <v>911</v>
      </c>
      <c r="C210" s="332" t="s">
        <v>2511</v>
      </c>
      <c r="D210" s="332" t="s">
        <v>2308</v>
      </c>
      <c r="E210" s="328">
        <v>5</v>
      </c>
      <c r="F210" s="328" t="s">
        <v>2339</v>
      </c>
      <c r="G210" s="20">
        <v>0</v>
      </c>
      <c r="H210" s="20">
        <v>0</v>
      </c>
      <c r="I210" s="103" t="s">
        <v>2415</v>
      </c>
      <c r="J210" s="103" t="s">
        <v>2416</v>
      </c>
      <c r="K210" s="103" t="s">
        <v>2415</v>
      </c>
      <c r="L210" s="103" t="s">
        <v>2416</v>
      </c>
      <c r="M210" s="104" t="s">
        <v>2312</v>
      </c>
      <c r="N210" s="18" t="s">
        <v>2312</v>
      </c>
      <c r="O210" s="59" t="s">
        <v>239</v>
      </c>
      <c r="P210" s="17" t="s">
        <v>239</v>
      </c>
      <c r="Q210" s="17" t="s">
        <v>239</v>
      </c>
      <c r="R210" s="17" t="s">
        <v>239</v>
      </c>
      <c r="S210" s="17" t="s">
        <v>239</v>
      </c>
      <c r="T210" s="18" t="s">
        <v>239</v>
      </c>
      <c r="U210" s="64" t="s">
        <v>2327</v>
      </c>
      <c r="V210" s="65" t="s">
        <v>2328</v>
      </c>
      <c r="W210" s="65" t="s">
        <v>2327</v>
      </c>
      <c r="X210" s="63" t="s">
        <v>2328</v>
      </c>
      <c r="Y210" s="57" t="s">
        <v>2312</v>
      </c>
      <c r="Z210" s="58" t="s">
        <v>2312</v>
      </c>
      <c r="AA210" s="328" t="s">
        <v>239</v>
      </c>
      <c r="AB210" s="328" t="s">
        <v>239</v>
      </c>
      <c r="AC210" s="328" t="s">
        <v>239</v>
      </c>
      <c r="AD210" s="328" t="s">
        <v>239</v>
      </c>
      <c r="AE210" s="328" t="s">
        <v>239</v>
      </c>
      <c r="AF210" s="334" t="s">
        <v>239</v>
      </c>
      <c r="AG210" s="330" t="s">
        <v>239</v>
      </c>
      <c r="AH210" s="328" t="s">
        <v>239</v>
      </c>
      <c r="AI210" s="328" t="s">
        <v>239</v>
      </c>
      <c r="AJ210" s="328" t="s">
        <v>239</v>
      </c>
      <c r="AK210" s="328" t="s">
        <v>239</v>
      </c>
      <c r="AL210" s="328" t="s">
        <v>239</v>
      </c>
      <c r="AM210" s="59" t="s">
        <v>239</v>
      </c>
      <c r="AN210" s="17" t="s">
        <v>2329</v>
      </c>
      <c r="AO210" s="17" t="s">
        <v>239</v>
      </c>
      <c r="AP210" s="17" t="s">
        <v>2329</v>
      </c>
      <c r="AQ210" s="17" t="s">
        <v>2312</v>
      </c>
      <c r="AR210" s="18" t="s">
        <v>2312</v>
      </c>
      <c r="AS210" s="59" t="s">
        <v>2415</v>
      </c>
      <c r="AT210" s="17" t="s">
        <v>2416</v>
      </c>
      <c r="AU210" s="17" t="s">
        <v>239</v>
      </c>
      <c r="AV210" s="17" t="s">
        <v>2329</v>
      </c>
      <c r="AW210" s="17" t="s">
        <v>2312</v>
      </c>
      <c r="AX210" s="18" t="s">
        <v>2312</v>
      </c>
      <c r="AY210" s="59" t="s">
        <v>239</v>
      </c>
      <c r="AZ210" s="17" t="s">
        <v>2329</v>
      </c>
      <c r="BA210" s="17" t="s">
        <v>2415</v>
      </c>
      <c r="BB210" s="17" t="s">
        <v>2416</v>
      </c>
      <c r="BC210" s="17" t="s">
        <v>2312</v>
      </c>
      <c r="BD210" s="18" t="s">
        <v>2312</v>
      </c>
    </row>
    <row r="211" spans="1:56" ht="14.5" customHeight="1">
      <c r="A211" s="331" t="s">
        <v>2238</v>
      </c>
      <c r="B211" s="337">
        <v>911</v>
      </c>
      <c r="C211" s="332" t="s">
        <v>2511</v>
      </c>
      <c r="D211" s="332" t="s">
        <v>2308</v>
      </c>
      <c r="E211" s="328">
        <v>6</v>
      </c>
      <c r="F211" s="328" t="s">
        <v>2339</v>
      </c>
      <c r="G211" s="20">
        <v>0</v>
      </c>
      <c r="H211" s="20">
        <v>0</v>
      </c>
      <c r="I211" s="103" t="s">
        <v>2396</v>
      </c>
      <c r="J211" s="103" t="s">
        <v>2397</v>
      </c>
      <c r="K211" s="103" t="s">
        <v>2396</v>
      </c>
      <c r="L211" s="103" t="s">
        <v>2397</v>
      </c>
      <c r="M211" s="104" t="s">
        <v>2312</v>
      </c>
      <c r="N211" s="18" t="s">
        <v>2312</v>
      </c>
      <c r="O211" s="59" t="s">
        <v>239</v>
      </c>
      <c r="P211" s="17" t="s">
        <v>239</v>
      </c>
      <c r="Q211" s="17" t="s">
        <v>239</v>
      </c>
      <c r="R211" s="17" t="s">
        <v>239</v>
      </c>
      <c r="S211" s="17" t="s">
        <v>239</v>
      </c>
      <c r="T211" s="18" t="s">
        <v>239</v>
      </c>
      <c r="U211" s="64" t="s">
        <v>2333</v>
      </c>
      <c r="V211" s="65" t="s">
        <v>2400</v>
      </c>
      <c r="W211" s="65" t="s">
        <v>2399</v>
      </c>
      <c r="X211" s="63" t="s">
        <v>2400</v>
      </c>
      <c r="Y211" s="57" t="s">
        <v>2312</v>
      </c>
      <c r="Z211" s="58" t="s">
        <v>2312</v>
      </c>
      <c r="AA211" s="328" t="s">
        <v>239</v>
      </c>
      <c r="AB211" s="328" t="s">
        <v>239</v>
      </c>
      <c r="AC211" s="328" t="s">
        <v>239</v>
      </c>
      <c r="AD211" s="328" t="s">
        <v>239</v>
      </c>
      <c r="AE211" s="328" t="s">
        <v>239</v>
      </c>
      <c r="AF211" s="334" t="s">
        <v>239</v>
      </c>
      <c r="AG211" s="330" t="s">
        <v>239</v>
      </c>
      <c r="AH211" s="328" t="s">
        <v>239</v>
      </c>
      <c r="AI211" s="328" t="s">
        <v>239</v>
      </c>
      <c r="AJ211" s="328" t="s">
        <v>239</v>
      </c>
      <c r="AK211" s="328" t="s">
        <v>239</v>
      </c>
      <c r="AL211" s="328" t="s">
        <v>239</v>
      </c>
      <c r="AM211" s="59" t="s">
        <v>239</v>
      </c>
      <c r="AN211" s="17" t="s">
        <v>2401</v>
      </c>
      <c r="AO211" s="17" t="s">
        <v>239</v>
      </c>
      <c r="AP211" s="17" t="s">
        <v>2401</v>
      </c>
      <c r="AQ211" s="17" t="s">
        <v>2312</v>
      </c>
      <c r="AR211" s="18" t="s">
        <v>2312</v>
      </c>
      <c r="AS211" s="59" t="s">
        <v>2396</v>
      </c>
      <c r="AT211" s="17" t="s">
        <v>2397</v>
      </c>
      <c r="AU211" s="17" t="s">
        <v>239</v>
      </c>
      <c r="AV211" s="17" t="s">
        <v>2401</v>
      </c>
      <c r="AW211" s="17" t="s">
        <v>2312</v>
      </c>
      <c r="AX211" s="18" t="s">
        <v>2312</v>
      </c>
      <c r="AY211" s="59" t="s">
        <v>239</v>
      </c>
      <c r="AZ211" s="17" t="s">
        <v>2401</v>
      </c>
      <c r="BA211" s="17" t="s">
        <v>2396</v>
      </c>
      <c r="BB211" s="17" t="s">
        <v>2397</v>
      </c>
      <c r="BC211" s="17" t="s">
        <v>2312</v>
      </c>
      <c r="BD211" s="18" t="s">
        <v>2312</v>
      </c>
    </row>
    <row r="212" spans="1:56" ht="14.5" customHeight="1">
      <c r="A212" s="331" t="s">
        <v>2238</v>
      </c>
      <c r="B212" s="337">
        <v>911</v>
      </c>
      <c r="C212" s="332" t="s">
        <v>2511</v>
      </c>
      <c r="D212" s="332" t="s">
        <v>2308</v>
      </c>
      <c r="E212" s="328">
        <v>7</v>
      </c>
      <c r="F212" s="328" t="s">
        <v>2339</v>
      </c>
      <c r="G212" s="20">
        <v>0</v>
      </c>
      <c r="H212" s="20">
        <v>0</v>
      </c>
      <c r="I212" s="103" t="s">
        <v>2415</v>
      </c>
      <c r="J212" s="103" t="s">
        <v>2416</v>
      </c>
      <c r="K212" s="103" t="s">
        <v>2415</v>
      </c>
      <c r="L212" s="103" t="s">
        <v>2416</v>
      </c>
      <c r="M212" s="104" t="s">
        <v>2312</v>
      </c>
      <c r="N212" s="18" t="s">
        <v>2312</v>
      </c>
      <c r="O212" s="59" t="s">
        <v>239</v>
      </c>
      <c r="P212" s="17" t="s">
        <v>239</v>
      </c>
      <c r="Q212" s="17" t="s">
        <v>239</v>
      </c>
      <c r="R212" s="17" t="s">
        <v>239</v>
      </c>
      <c r="S212" s="17" t="s">
        <v>239</v>
      </c>
      <c r="T212" s="18" t="s">
        <v>239</v>
      </c>
      <c r="U212" s="64" t="s">
        <v>2327</v>
      </c>
      <c r="V212" s="65" t="s">
        <v>2328</v>
      </c>
      <c r="W212" s="65" t="s">
        <v>2327</v>
      </c>
      <c r="X212" s="63" t="s">
        <v>2328</v>
      </c>
      <c r="Y212" s="57" t="s">
        <v>2312</v>
      </c>
      <c r="Z212" s="58" t="s">
        <v>2312</v>
      </c>
      <c r="AA212" s="328" t="s">
        <v>239</v>
      </c>
      <c r="AB212" s="328" t="s">
        <v>239</v>
      </c>
      <c r="AC212" s="328" t="s">
        <v>239</v>
      </c>
      <c r="AD212" s="328" t="s">
        <v>239</v>
      </c>
      <c r="AE212" s="328" t="s">
        <v>239</v>
      </c>
      <c r="AF212" s="334" t="s">
        <v>239</v>
      </c>
      <c r="AG212" s="330" t="s">
        <v>239</v>
      </c>
      <c r="AH212" s="328" t="s">
        <v>239</v>
      </c>
      <c r="AI212" s="328" t="s">
        <v>239</v>
      </c>
      <c r="AJ212" s="328" t="s">
        <v>239</v>
      </c>
      <c r="AK212" s="328" t="s">
        <v>239</v>
      </c>
      <c r="AL212" s="328" t="s">
        <v>239</v>
      </c>
      <c r="AM212" s="59" t="s">
        <v>239</v>
      </c>
      <c r="AN212" s="17" t="s">
        <v>2329</v>
      </c>
      <c r="AO212" s="17" t="s">
        <v>239</v>
      </c>
      <c r="AP212" s="17" t="s">
        <v>2329</v>
      </c>
      <c r="AQ212" s="17" t="s">
        <v>2312</v>
      </c>
      <c r="AR212" s="18" t="s">
        <v>2312</v>
      </c>
      <c r="AS212" s="59" t="s">
        <v>2415</v>
      </c>
      <c r="AT212" s="17" t="s">
        <v>2416</v>
      </c>
      <c r="AU212" s="17" t="s">
        <v>239</v>
      </c>
      <c r="AV212" s="17" t="s">
        <v>2329</v>
      </c>
      <c r="AW212" s="17" t="s">
        <v>2312</v>
      </c>
      <c r="AX212" s="18" t="s">
        <v>2312</v>
      </c>
      <c r="AY212" s="59" t="s">
        <v>239</v>
      </c>
      <c r="AZ212" s="17" t="s">
        <v>2329</v>
      </c>
      <c r="BA212" s="17" t="s">
        <v>2415</v>
      </c>
      <c r="BB212" s="17" t="s">
        <v>2416</v>
      </c>
      <c r="BC212" s="17" t="s">
        <v>2312</v>
      </c>
      <c r="BD212" s="18" t="s">
        <v>2312</v>
      </c>
    </row>
    <row r="213" spans="1:56" ht="14.5" customHeight="1">
      <c r="A213" s="331" t="s">
        <v>2238</v>
      </c>
      <c r="B213" s="337">
        <v>911</v>
      </c>
      <c r="C213" s="332" t="s">
        <v>2511</v>
      </c>
      <c r="D213" s="332" t="s">
        <v>2308</v>
      </c>
      <c r="E213" s="328">
        <v>8</v>
      </c>
      <c r="F213" s="328" t="s">
        <v>2339</v>
      </c>
      <c r="G213" s="20">
        <v>0</v>
      </c>
      <c r="H213" s="20">
        <v>0</v>
      </c>
      <c r="I213" s="103" t="s">
        <v>2396</v>
      </c>
      <c r="J213" s="103" t="s">
        <v>2397</v>
      </c>
      <c r="K213" s="103" t="s">
        <v>2396</v>
      </c>
      <c r="L213" s="103" t="s">
        <v>2397</v>
      </c>
      <c r="M213" s="104" t="s">
        <v>2312</v>
      </c>
      <c r="N213" s="18" t="s">
        <v>2312</v>
      </c>
      <c r="O213" s="59" t="s">
        <v>239</v>
      </c>
      <c r="P213" s="17" t="s">
        <v>239</v>
      </c>
      <c r="Q213" s="17" t="s">
        <v>239</v>
      </c>
      <c r="R213" s="17" t="s">
        <v>239</v>
      </c>
      <c r="S213" s="17" t="s">
        <v>239</v>
      </c>
      <c r="T213" s="18" t="s">
        <v>239</v>
      </c>
      <c r="U213" s="64" t="s">
        <v>2333</v>
      </c>
      <c r="V213" s="65" t="s">
        <v>2400</v>
      </c>
      <c r="W213" s="65" t="s">
        <v>2399</v>
      </c>
      <c r="X213" s="63" t="s">
        <v>2400</v>
      </c>
      <c r="Y213" s="57" t="s">
        <v>2312</v>
      </c>
      <c r="Z213" s="58" t="s">
        <v>2312</v>
      </c>
      <c r="AA213" s="328" t="s">
        <v>239</v>
      </c>
      <c r="AB213" s="328" t="s">
        <v>239</v>
      </c>
      <c r="AC213" s="328" t="s">
        <v>239</v>
      </c>
      <c r="AD213" s="328" t="s">
        <v>239</v>
      </c>
      <c r="AE213" s="328" t="s">
        <v>239</v>
      </c>
      <c r="AF213" s="334" t="s">
        <v>239</v>
      </c>
      <c r="AG213" s="330" t="s">
        <v>239</v>
      </c>
      <c r="AH213" s="328" t="s">
        <v>239</v>
      </c>
      <c r="AI213" s="328" t="s">
        <v>239</v>
      </c>
      <c r="AJ213" s="328" t="s">
        <v>239</v>
      </c>
      <c r="AK213" s="328" t="s">
        <v>239</v>
      </c>
      <c r="AL213" s="328" t="s">
        <v>239</v>
      </c>
      <c r="AM213" s="59" t="s">
        <v>239</v>
      </c>
      <c r="AN213" s="17" t="s">
        <v>2401</v>
      </c>
      <c r="AO213" s="17" t="s">
        <v>239</v>
      </c>
      <c r="AP213" s="17" t="s">
        <v>2401</v>
      </c>
      <c r="AQ213" s="17" t="s">
        <v>2312</v>
      </c>
      <c r="AR213" s="18" t="s">
        <v>2312</v>
      </c>
      <c r="AS213" s="59" t="s">
        <v>2396</v>
      </c>
      <c r="AT213" s="17" t="s">
        <v>2397</v>
      </c>
      <c r="AU213" s="17" t="s">
        <v>239</v>
      </c>
      <c r="AV213" s="17" t="s">
        <v>2401</v>
      </c>
      <c r="AW213" s="17" t="s">
        <v>2312</v>
      </c>
      <c r="AX213" s="18" t="s">
        <v>2312</v>
      </c>
      <c r="AY213" s="59" t="s">
        <v>239</v>
      </c>
      <c r="AZ213" s="17" t="s">
        <v>2401</v>
      </c>
      <c r="BA213" s="17" t="s">
        <v>2396</v>
      </c>
      <c r="BB213" s="17" t="s">
        <v>2397</v>
      </c>
      <c r="BC213" s="17" t="s">
        <v>2312</v>
      </c>
      <c r="BD213" s="18" t="s">
        <v>2312</v>
      </c>
    </row>
    <row r="214" spans="1:56" ht="14.5" customHeight="1">
      <c r="A214" s="331" t="s">
        <v>2238</v>
      </c>
      <c r="B214" s="337">
        <v>921</v>
      </c>
      <c r="C214" s="332" t="s">
        <v>2330</v>
      </c>
      <c r="D214" s="332" t="s">
        <v>2308</v>
      </c>
      <c r="E214" s="328" t="s">
        <v>2308</v>
      </c>
      <c r="F214" s="328" t="s">
        <v>2339</v>
      </c>
      <c r="G214" s="20">
        <v>0</v>
      </c>
      <c r="H214" s="20">
        <v>0</v>
      </c>
      <c r="I214" s="103" t="s">
        <v>2396</v>
      </c>
      <c r="J214" s="103" t="s">
        <v>2397</v>
      </c>
      <c r="K214" s="103" t="s">
        <v>2396</v>
      </c>
      <c r="L214" s="103" t="s">
        <v>2397</v>
      </c>
      <c r="M214" s="104" t="s">
        <v>2312</v>
      </c>
      <c r="N214" s="18" t="s">
        <v>2312</v>
      </c>
      <c r="O214" s="59" t="s">
        <v>239</v>
      </c>
      <c r="P214" s="17" t="s">
        <v>239</v>
      </c>
      <c r="Q214" s="17" t="s">
        <v>239</v>
      </c>
      <c r="R214" s="17" t="s">
        <v>239</v>
      </c>
      <c r="S214" s="17" t="s">
        <v>239</v>
      </c>
      <c r="T214" s="18" t="s">
        <v>239</v>
      </c>
      <c r="U214" s="64" t="s">
        <v>2399</v>
      </c>
      <c r="V214" s="65" t="s">
        <v>2400</v>
      </c>
      <c r="W214" s="65" t="s">
        <v>2399</v>
      </c>
      <c r="X214" s="63" t="s">
        <v>2400</v>
      </c>
      <c r="Y214" s="57" t="s">
        <v>2312</v>
      </c>
      <c r="Z214" s="58" t="s">
        <v>2312</v>
      </c>
      <c r="AA214" s="328" t="s">
        <v>239</v>
      </c>
      <c r="AB214" s="328" t="s">
        <v>239</v>
      </c>
      <c r="AC214" s="328" t="s">
        <v>239</v>
      </c>
      <c r="AD214" s="328" t="s">
        <v>239</v>
      </c>
      <c r="AE214" s="328" t="s">
        <v>239</v>
      </c>
      <c r="AF214" s="334" t="s">
        <v>239</v>
      </c>
      <c r="AG214" s="330" t="s">
        <v>239</v>
      </c>
      <c r="AH214" s="328" t="s">
        <v>239</v>
      </c>
      <c r="AI214" s="328" t="s">
        <v>239</v>
      </c>
      <c r="AJ214" s="328" t="s">
        <v>239</v>
      </c>
      <c r="AK214" s="328" t="s">
        <v>239</v>
      </c>
      <c r="AL214" s="328" t="s">
        <v>239</v>
      </c>
      <c r="AM214" s="59" t="s">
        <v>239</v>
      </c>
      <c r="AN214" s="17" t="s">
        <v>2401</v>
      </c>
      <c r="AO214" s="17" t="s">
        <v>239</v>
      </c>
      <c r="AP214" s="17" t="s">
        <v>2401</v>
      </c>
      <c r="AQ214" s="17" t="s">
        <v>2312</v>
      </c>
      <c r="AR214" s="18" t="s">
        <v>2312</v>
      </c>
      <c r="AS214" s="59" t="s">
        <v>2396</v>
      </c>
      <c r="AT214" s="17" t="s">
        <v>2397</v>
      </c>
      <c r="AU214" s="17" t="s">
        <v>239</v>
      </c>
      <c r="AV214" s="17" t="s">
        <v>2401</v>
      </c>
      <c r="AW214" s="17" t="s">
        <v>2312</v>
      </c>
      <c r="AX214" s="18" t="s">
        <v>2312</v>
      </c>
      <c r="AY214" s="59" t="s">
        <v>239</v>
      </c>
      <c r="AZ214" s="17" t="s">
        <v>2401</v>
      </c>
      <c r="BA214" s="17" t="s">
        <v>2396</v>
      </c>
      <c r="BB214" s="17" t="s">
        <v>2397</v>
      </c>
      <c r="BC214" s="17" t="s">
        <v>2312</v>
      </c>
      <c r="BD214" s="18" t="s">
        <v>2312</v>
      </c>
    </row>
    <row r="215" spans="1:56" ht="14.5" customHeight="1">
      <c r="A215" s="331" t="s">
        <v>2238</v>
      </c>
      <c r="B215" s="337">
        <v>921</v>
      </c>
      <c r="C215" s="332" t="s">
        <v>2338</v>
      </c>
      <c r="D215" s="332" t="s">
        <v>2308</v>
      </c>
      <c r="E215" s="328" t="s">
        <v>2308</v>
      </c>
      <c r="F215" s="328" t="s">
        <v>2339</v>
      </c>
      <c r="G215" s="20">
        <v>0</v>
      </c>
      <c r="H215" s="20">
        <v>0</v>
      </c>
      <c r="I215" s="103" t="s">
        <v>2340</v>
      </c>
      <c r="J215" s="103" t="s">
        <v>2341</v>
      </c>
      <c r="K215" s="103" t="s">
        <v>2340</v>
      </c>
      <c r="L215" s="103" t="s">
        <v>2341</v>
      </c>
      <c r="M215" s="104" t="s">
        <v>2312</v>
      </c>
      <c r="N215" s="18" t="s">
        <v>2312</v>
      </c>
      <c r="O215" s="59" t="s">
        <v>239</v>
      </c>
      <c r="P215" s="17" t="s">
        <v>239</v>
      </c>
      <c r="Q215" s="17" t="s">
        <v>239</v>
      </c>
      <c r="R215" s="17" t="s">
        <v>239</v>
      </c>
      <c r="S215" s="17" t="s">
        <v>239</v>
      </c>
      <c r="T215" s="18" t="s">
        <v>239</v>
      </c>
      <c r="U215" s="64" t="s">
        <v>2402</v>
      </c>
      <c r="V215" s="65" t="s">
        <v>2403</v>
      </c>
      <c r="W215" s="65" t="s">
        <v>2402</v>
      </c>
      <c r="X215" s="63" t="s">
        <v>2403</v>
      </c>
      <c r="Y215" s="57" t="s">
        <v>2312</v>
      </c>
      <c r="Z215" s="58" t="s">
        <v>2312</v>
      </c>
      <c r="AA215" s="328" t="s">
        <v>239</v>
      </c>
      <c r="AB215" s="328" t="s">
        <v>239</v>
      </c>
      <c r="AC215" s="328" t="s">
        <v>239</v>
      </c>
      <c r="AD215" s="328" t="s">
        <v>239</v>
      </c>
      <c r="AE215" s="328" t="s">
        <v>239</v>
      </c>
      <c r="AF215" s="334" t="s">
        <v>239</v>
      </c>
      <c r="AG215" s="330" t="s">
        <v>239</v>
      </c>
      <c r="AH215" s="328" t="s">
        <v>239</v>
      </c>
      <c r="AI215" s="328" t="s">
        <v>239</v>
      </c>
      <c r="AJ215" s="328" t="s">
        <v>239</v>
      </c>
      <c r="AK215" s="328" t="s">
        <v>239</v>
      </c>
      <c r="AL215" s="328" t="s">
        <v>239</v>
      </c>
      <c r="AM215" s="59" t="s">
        <v>239</v>
      </c>
      <c r="AN215" s="17" t="s">
        <v>2348</v>
      </c>
      <c r="AO215" s="17" t="s">
        <v>239</v>
      </c>
      <c r="AP215" s="17" t="s">
        <v>2348</v>
      </c>
      <c r="AQ215" s="17" t="s">
        <v>2312</v>
      </c>
      <c r="AR215" s="18" t="s">
        <v>2312</v>
      </c>
      <c r="AS215" s="59" t="s">
        <v>2340</v>
      </c>
      <c r="AT215" s="17" t="s">
        <v>2341</v>
      </c>
      <c r="AU215" s="17" t="s">
        <v>239</v>
      </c>
      <c r="AV215" s="17" t="s">
        <v>2348</v>
      </c>
      <c r="AW215" s="17" t="s">
        <v>2312</v>
      </c>
      <c r="AX215" s="18" t="s">
        <v>2312</v>
      </c>
      <c r="AY215" s="59" t="s">
        <v>239</v>
      </c>
      <c r="AZ215" s="17" t="s">
        <v>2348</v>
      </c>
      <c r="BA215" s="17" t="s">
        <v>2340</v>
      </c>
      <c r="BB215" s="17" t="s">
        <v>2341</v>
      </c>
      <c r="BC215" s="17" t="s">
        <v>2312</v>
      </c>
      <c r="BD215" s="18" t="s">
        <v>2312</v>
      </c>
    </row>
    <row r="216" spans="1:56" ht="14.5" customHeight="1">
      <c r="A216" s="331" t="s">
        <v>2238</v>
      </c>
      <c r="B216" s="337">
        <v>921</v>
      </c>
      <c r="C216" s="332" t="s">
        <v>2350</v>
      </c>
      <c r="D216" s="332" t="s">
        <v>2308</v>
      </c>
      <c r="E216" s="328" t="s">
        <v>2308</v>
      </c>
      <c r="F216" s="328" t="s">
        <v>2339</v>
      </c>
      <c r="G216" s="20">
        <v>0</v>
      </c>
      <c r="H216" s="20">
        <v>0</v>
      </c>
      <c r="I216" s="103" t="s">
        <v>2340</v>
      </c>
      <c r="J216" s="103" t="s">
        <v>2341</v>
      </c>
      <c r="K216" s="103" t="s">
        <v>2340</v>
      </c>
      <c r="L216" s="103" t="s">
        <v>2341</v>
      </c>
      <c r="M216" s="104" t="s">
        <v>2312</v>
      </c>
      <c r="N216" s="18" t="s">
        <v>2312</v>
      </c>
      <c r="O216" s="59" t="s">
        <v>239</v>
      </c>
      <c r="P216" s="17" t="s">
        <v>239</v>
      </c>
      <c r="Q216" s="17" t="s">
        <v>239</v>
      </c>
      <c r="R216" s="17" t="s">
        <v>239</v>
      </c>
      <c r="S216" s="17" t="s">
        <v>239</v>
      </c>
      <c r="T216" s="18" t="s">
        <v>239</v>
      </c>
      <c r="U216" s="64" t="s">
        <v>2402</v>
      </c>
      <c r="V216" s="65" t="s">
        <v>2403</v>
      </c>
      <c r="W216" s="65" t="s">
        <v>2402</v>
      </c>
      <c r="X216" s="63" t="s">
        <v>2403</v>
      </c>
      <c r="Y216" s="57" t="s">
        <v>2312</v>
      </c>
      <c r="Z216" s="58" t="s">
        <v>2312</v>
      </c>
      <c r="AA216" s="328" t="s">
        <v>239</v>
      </c>
      <c r="AB216" s="328" t="s">
        <v>239</v>
      </c>
      <c r="AC216" s="328" t="s">
        <v>239</v>
      </c>
      <c r="AD216" s="328" t="s">
        <v>239</v>
      </c>
      <c r="AE216" s="328" t="s">
        <v>239</v>
      </c>
      <c r="AF216" s="334" t="s">
        <v>239</v>
      </c>
      <c r="AG216" s="330" t="s">
        <v>239</v>
      </c>
      <c r="AH216" s="328" t="s">
        <v>239</v>
      </c>
      <c r="AI216" s="328" t="s">
        <v>239</v>
      </c>
      <c r="AJ216" s="328" t="s">
        <v>239</v>
      </c>
      <c r="AK216" s="328" t="s">
        <v>239</v>
      </c>
      <c r="AL216" s="328" t="s">
        <v>239</v>
      </c>
      <c r="AM216" s="59" t="s">
        <v>239</v>
      </c>
      <c r="AN216" s="17" t="s">
        <v>2348</v>
      </c>
      <c r="AO216" s="17" t="s">
        <v>239</v>
      </c>
      <c r="AP216" s="17" t="s">
        <v>2348</v>
      </c>
      <c r="AQ216" s="17" t="s">
        <v>2312</v>
      </c>
      <c r="AR216" s="18" t="s">
        <v>2312</v>
      </c>
      <c r="AS216" s="59" t="s">
        <v>2340</v>
      </c>
      <c r="AT216" s="17" t="s">
        <v>2341</v>
      </c>
      <c r="AU216" s="17" t="s">
        <v>239</v>
      </c>
      <c r="AV216" s="17" t="s">
        <v>2348</v>
      </c>
      <c r="AW216" s="17" t="s">
        <v>2312</v>
      </c>
      <c r="AX216" s="18" t="s">
        <v>2312</v>
      </c>
      <c r="AY216" s="59" t="s">
        <v>239</v>
      </c>
      <c r="AZ216" s="17" t="s">
        <v>2348</v>
      </c>
      <c r="BA216" s="17" t="s">
        <v>2340</v>
      </c>
      <c r="BB216" s="17" t="s">
        <v>2341</v>
      </c>
      <c r="BC216" s="17" t="s">
        <v>2312</v>
      </c>
      <c r="BD216" s="18" t="s">
        <v>2312</v>
      </c>
    </row>
    <row r="217" spans="1:56" ht="14.5" customHeight="1">
      <c r="A217" s="331" t="s">
        <v>2238</v>
      </c>
      <c r="B217" s="337">
        <v>921</v>
      </c>
      <c r="C217" s="332" t="s">
        <v>2351</v>
      </c>
      <c r="D217" s="332" t="s">
        <v>2308</v>
      </c>
      <c r="E217" s="328" t="s">
        <v>2308</v>
      </c>
      <c r="F217" s="328" t="s">
        <v>2339</v>
      </c>
      <c r="G217" s="20">
        <v>0</v>
      </c>
      <c r="H217" s="20">
        <v>0</v>
      </c>
      <c r="I217" s="103" t="s">
        <v>2352</v>
      </c>
      <c r="J217" s="103" t="s">
        <v>2353</v>
      </c>
      <c r="K217" s="103" t="s">
        <v>2352</v>
      </c>
      <c r="L217" s="103" t="s">
        <v>2353</v>
      </c>
      <c r="M217" s="104" t="s">
        <v>2312</v>
      </c>
      <c r="N217" s="18" t="s">
        <v>2312</v>
      </c>
      <c r="O217" s="59" t="s">
        <v>239</v>
      </c>
      <c r="P217" s="17" t="s">
        <v>239</v>
      </c>
      <c r="Q217" s="17" t="s">
        <v>239</v>
      </c>
      <c r="R217" s="17" t="s">
        <v>239</v>
      </c>
      <c r="S217" s="17" t="s">
        <v>239</v>
      </c>
      <c r="T217" s="18" t="s">
        <v>239</v>
      </c>
      <c r="U217" s="64" t="s">
        <v>2354</v>
      </c>
      <c r="V217" s="65" t="s">
        <v>2355</v>
      </c>
      <c r="W217" s="65" t="s">
        <v>2354</v>
      </c>
      <c r="X217" s="63" t="s">
        <v>2355</v>
      </c>
      <c r="Y217" s="57" t="s">
        <v>2312</v>
      </c>
      <c r="Z217" s="58" t="s">
        <v>2312</v>
      </c>
      <c r="AA217" s="328" t="s">
        <v>239</v>
      </c>
      <c r="AB217" s="328" t="s">
        <v>239</v>
      </c>
      <c r="AC217" s="328" t="s">
        <v>239</v>
      </c>
      <c r="AD217" s="328" t="s">
        <v>239</v>
      </c>
      <c r="AE217" s="328" t="s">
        <v>239</v>
      </c>
      <c r="AF217" s="334" t="s">
        <v>239</v>
      </c>
      <c r="AG217" s="330" t="s">
        <v>239</v>
      </c>
      <c r="AH217" s="328" t="s">
        <v>239</v>
      </c>
      <c r="AI217" s="328" t="s">
        <v>239</v>
      </c>
      <c r="AJ217" s="328" t="s">
        <v>239</v>
      </c>
      <c r="AK217" s="328" t="s">
        <v>239</v>
      </c>
      <c r="AL217" s="328" t="s">
        <v>239</v>
      </c>
      <c r="AM217" s="59" t="s">
        <v>239</v>
      </c>
      <c r="AN217" s="17" t="s">
        <v>2356</v>
      </c>
      <c r="AO217" s="17" t="s">
        <v>239</v>
      </c>
      <c r="AP217" s="17" t="s">
        <v>2356</v>
      </c>
      <c r="AQ217" s="17" t="s">
        <v>2312</v>
      </c>
      <c r="AR217" s="18" t="s">
        <v>2312</v>
      </c>
      <c r="AS217" s="59" t="s">
        <v>2352</v>
      </c>
      <c r="AT217" s="17" t="s">
        <v>2353</v>
      </c>
      <c r="AU217" s="17" t="s">
        <v>239</v>
      </c>
      <c r="AV217" s="17" t="s">
        <v>2356</v>
      </c>
      <c r="AW217" s="17" t="s">
        <v>2312</v>
      </c>
      <c r="AX217" s="18" t="s">
        <v>2312</v>
      </c>
      <c r="AY217" s="59" t="s">
        <v>239</v>
      </c>
      <c r="AZ217" s="17" t="s">
        <v>2356</v>
      </c>
      <c r="BA217" s="17" t="s">
        <v>2352</v>
      </c>
      <c r="BB217" s="17" t="s">
        <v>2353</v>
      </c>
      <c r="BC217" s="17" t="s">
        <v>2312</v>
      </c>
      <c r="BD217" s="18" t="s">
        <v>2312</v>
      </c>
    </row>
    <row r="218" spans="1:56" ht="14.5" customHeight="1">
      <c r="A218" s="331" t="s">
        <v>2238</v>
      </c>
      <c r="B218" s="337">
        <v>921</v>
      </c>
      <c r="C218" s="332" t="s">
        <v>2357</v>
      </c>
      <c r="D218" s="332" t="s">
        <v>2308</v>
      </c>
      <c r="E218" s="328" t="s">
        <v>2308</v>
      </c>
      <c r="F218" s="328" t="s">
        <v>2339</v>
      </c>
      <c r="G218" s="20">
        <v>0</v>
      </c>
      <c r="H218" s="20">
        <v>0</v>
      </c>
      <c r="I218" s="103" t="s">
        <v>2352</v>
      </c>
      <c r="J218" s="103" t="s">
        <v>2353</v>
      </c>
      <c r="K218" s="103" t="s">
        <v>2352</v>
      </c>
      <c r="L218" s="103" t="s">
        <v>2353</v>
      </c>
      <c r="M218" s="104" t="s">
        <v>2312</v>
      </c>
      <c r="N218" s="18" t="s">
        <v>2312</v>
      </c>
      <c r="O218" s="59" t="s">
        <v>239</v>
      </c>
      <c r="P218" s="17" t="s">
        <v>239</v>
      </c>
      <c r="Q218" s="17" t="s">
        <v>239</v>
      </c>
      <c r="R218" s="17" t="s">
        <v>239</v>
      </c>
      <c r="S218" s="17" t="s">
        <v>239</v>
      </c>
      <c r="T218" s="18" t="s">
        <v>239</v>
      </c>
      <c r="U218" s="64" t="s">
        <v>2354</v>
      </c>
      <c r="V218" s="65" t="s">
        <v>2355</v>
      </c>
      <c r="W218" s="65" t="s">
        <v>2354</v>
      </c>
      <c r="X218" s="63" t="s">
        <v>2355</v>
      </c>
      <c r="Y218" s="57" t="s">
        <v>2312</v>
      </c>
      <c r="Z218" s="58" t="s">
        <v>2312</v>
      </c>
      <c r="AA218" s="328" t="s">
        <v>239</v>
      </c>
      <c r="AB218" s="328" t="s">
        <v>239</v>
      </c>
      <c r="AC218" s="328" t="s">
        <v>239</v>
      </c>
      <c r="AD218" s="328" t="s">
        <v>239</v>
      </c>
      <c r="AE218" s="328" t="s">
        <v>239</v>
      </c>
      <c r="AF218" s="334" t="s">
        <v>239</v>
      </c>
      <c r="AG218" s="330" t="s">
        <v>239</v>
      </c>
      <c r="AH218" s="328" t="s">
        <v>239</v>
      </c>
      <c r="AI218" s="328" t="s">
        <v>239</v>
      </c>
      <c r="AJ218" s="328" t="s">
        <v>239</v>
      </c>
      <c r="AK218" s="328" t="s">
        <v>239</v>
      </c>
      <c r="AL218" s="328" t="s">
        <v>239</v>
      </c>
      <c r="AM218" s="59" t="s">
        <v>239</v>
      </c>
      <c r="AN218" s="17" t="s">
        <v>2356</v>
      </c>
      <c r="AO218" s="17" t="s">
        <v>239</v>
      </c>
      <c r="AP218" s="17" t="s">
        <v>2356</v>
      </c>
      <c r="AQ218" s="17" t="s">
        <v>2312</v>
      </c>
      <c r="AR218" s="18" t="s">
        <v>2312</v>
      </c>
      <c r="AS218" s="59" t="s">
        <v>2352</v>
      </c>
      <c r="AT218" s="17" t="s">
        <v>2353</v>
      </c>
      <c r="AU218" s="17" t="s">
        <v>239</v>
      </c>
      <c r="AV218" s="17" t="s">
        <v>2356</v>
      </c>
      <c r="AW218" s="17" t="s">
        <v>2312</v>
      </c>
      <c r="AX218" s="18" t="s">
        <v>2312</v>
      </c>
      <c r="AY218" s="59" t="s">
        <v>239</v>
      </c>
      <c r="AZ218" s="17" t="s">
        <v>2356</v>
      </c>
      <c r="BA218" s="17" t="s">
        <v>2352</v>
      </c>
      <c r="BB218" s="17" t="s">
        <v>2353</v>
      </c>
      <c r="BC218" s="17" t="s">
        <v>2312</v>
      </c>
      <c r="BD218" s="18" t="s">
        <v>2312</v>
      </c>
    </row>
    <row r="219" spans="1:56" ht="14.5" customHeight="1">
      <c r="A219" s="331" t="s">
        <v>2238</v>
      </c>
      <c r="B219" s="337">
        <v>921</v>
      </c>
      <c r="C219" s="332" t="s">
        <v>2358</v>
      </c>
      <c r="D219" s="332" t="s">
        <v>2308</v>
      </c>
      <c r="E219" s="328" t="s">
        <v>2308</v>
      </c>
      <c r="F219" s="328" t="s">
        <v>2339</v>
      </c>
      <c r="G219" s="20">
        <v>0</v>
      </c>
      <c r="H219" s="20">
        <v>0</v>
      </c>
      <c r="I219" s="103" t="s">
        <v>2359</v>
      </c>
      <c r="J219" s="103" t="s">
        <v>2360</v>
      </c>
      <c r="K219" s="103" t="s">
        <v>2359</v>
      </c>
      <c r="L219" s="103" t="s">
        <v>2360</v>
      </c>
      <c r="M219" s="104" t="s">
        <v>2312</v>
      </c>
      <c r="N219" s="18" t="s">
        <v>2312</v>
      </c>
      <c r="O219" s="59" t="s">
        <v>239</v>
      </c>
      <c r="P219" s="17" t="s">
        <v>239</v>
      </c>
      <c r="Q219" s="17" t="s">
        <v>239</v>
      </c>
      <c r="R219" s="17" t="s">
        <v>239</v>
      </c>
      <c r="S219" s="17" t="s">
        <v>239</v>
      </c>
      <c r="T219" s="18" t="s">
        <v>239</v>
      </c>
      <c r="U219" s="64" t="s">
        <v>2363</v>
      </c>
      <c r="V219" s="65" t="s">
        <v>2364</v>
      </c>
      <c r="W219" s="65" t="s">
        <v>2363</v>
      </c>
      <c r="X219" s="63" t="s">
        <v>2364</v>
      </c>
      <c r="Y219" s="57" t="s">
        <v>2312</v>
      </c>
      <c r="Z219" s="58" t="s">
        <v>2312</v>
      </c>
      <c r="AA219" s="328" t="s">
        <v>239</v>
      </c>
      <c r="AB219" s="328" t="s">
        <v>239</v>
      </c>
      <c r="AC219" s="328" t="s">
        <v>239</v>
      </c>
      <c r="AD219" s="328" t="s">
        <v>239</v>
      </c>
      <c r="AE219" s="328" t="s">
        <v>239</v>
      </c>
      <c r="AF219" s="334" t="s">
        <v>239</v>
      </c>
      <c r="AG219" s="330" t="s">
        <v>239</v>
      </c>
      <c r="AH219" s="328" t="s">
        <v>239</v>
      </c>
      <c r="AI219" s="328" t="s">
        <v>239</v>
      </c>
      <c r="AJ219" s="328" t="s">
        <v>239</v>
      </c>
      <c r="AK219" s="328" t="s">
        <v>239</v>
      </c>
      <c r="AL219" s="328" t="s">
        <v>239</v>
      </c>
      <c r="AM219" s="59" t="s">
        <v>239</v>
      </c>
      <c r="AN219" s="17" t="s">
        <v>2367</v>
      </c>
      <c r="AO219" s="17" t="s">
        <v>239</v>
      </c>
      <c r="AP219" s="17" t="s">
        <v>2367</v>
      </c>
      <c r="AQ219" s="17" t="s">
        <v>2312</v>
      </c>
      <c r="AR219" s="18" t="s">
        <v>2312</v>
      </c>
      <c r="AS219" s="59" t="s">
        <v>2359</v>
      </c>
      <c r="AT219" s="17" t="s">
        <v>2360</v>
      </c>
      <c r="AU219" s="17" t="s">
        <v>239</v>
      </c>
      <c r="AV219" s="17" t="s">
        <v>2367</v>
      </c>
      <c r="AW219" s="17" t="s">
        <v>2312</v>
      </c>
      <c r="AX219" s="18" t="s">
        <v>2312</v>
      </c>
      <c r="AY219" s="59" t="s">
        <v>239</v>
      </c>
      <c r="AZ219" s="17" t="s">
        <v>2367</v>
      </c>
      <c r="BA219" s="17" t="s">
        <v>2359</v>
      </c>
      <c r="BB219" s="17" t="s">
        <v>2360</v>
      </c>
      <c r="BC219" s="17" t="s">
        <v>2312</v>
      </c>
      <c r="BD219" s="18" t="s">
        <v>2312</v>
      </c>
    </row>
    <row r="220" spans="1:56" ht="14.5" customHeight="1">
      <c r="A220" s="331" t="s">
        <v>2238</v>
      </c>
      <c r="B220" s="337">
        <v>921</v>
      </c>
      <c r="C220" s="332" t="s">
        <v>2369</v>
      </c>
      <c r="D220" s="332" t="s">
        <v>2308</v>
      </c>
      <c r="E220" s="328" t="s">
        <v>2308</v>
      </c>
      <c r="F220" s="328" t="s">
        <v>2339</v>
      </c>
      <c r="G220" s="20">
        <v>0</v>
      </c>
      <c r="H220" s="20">
        <v>0</v>
      </c>
      <c r="I220" s="103" t="s">
        <v>2359</v>
      </c>
      <c r="J220" s="103" t="s">
        <v>2360</v>
      </c>
      <c r="K220" s="103" t="s">
        <v>2359</v>
      </c>
      <c r="L220" s="103" t="s">
        <v>2360</v>
      </c>
      <c r="M220" s="104" t="s">
        <v>2312</v>
      </c>
      <c r="N220" s="18" t="s">
        <v>2312</v>
      </c>
      <c r="O220" s="59" t="s">
        <v>239</v>
      </c>
      <c r="P220" s="17" t="s">
        <v>239</v>
      </c>
      <c r="Q220" s="17" t="s">
        <v>239</v>
      </c>
      <c r="R220" s="17" t="s">
        <v>239</v>
      </c>
      <c r="S220" s="17" t="s">
        <v>239</v>
      </c>
      <c r="T220" s="18" t="s">
        <v>239</v>
      </c>
      <c r="U220" s="64" t="s">
        <v>2363</v>
      </c>
      <c r="V220" s="65" t="s">
        <v>2364</v>
      </c>
      <c r="W220" s="65" t="s">
        <v>2363</v>
      </c>
      <c r="X220" s="63" t="s">
        <v>2364</v>
      </c>
      <c r="Y220" s="57" t="s">
        <v>2312</v>
      </c>
      <c r="Z220" s="58" t="s">
        <v>2312</v>
      </c>
      <c r="AA220" s="328" t="s">
        <v>239</v>
      </c>
      <c r="AB220" s="328" t="s">
        <v>239</v>
      </c>
      <c r="AC220" s="328" t="s">
        <v>239</v>
      </c>
      <c r="AD220" s="328" t="s">
        <v>239</v>
      </c>
      <c r="AE220" s="328" t="s">
        <v>239</v>
      </c>
      <c r="AF220" s="334" t="s">
        <v>239</v>
      </c>
      <c r="AG220" s="330" t="s">
        <v>239</v>
      </c>
      <c r="AH220" s="328" t="s">
        <v>239</v>
      </c>
      <c r="AI220" s="328" t="s">
        <v>239</v>
      </c>
      <c r="AJ220" s="328" t="s">
        <v>239</v>
      </c>
      <c r="AK220" s="328" t="s">
        <v>239</v>
      </c>
      <c r="AL220" s="328" t="s">
        <v>239</v>
      </c>
      <c r="AM220" s="59" t="s">
        <v>239</v>
      </c>
      <c r="AN220" s="17" t="s">
        <v>2367</v>
      </c>
      <c r="AO220" s="17" t="s">
        <v>239</v>
      </c>
      <c r="AP220" s="17" t="s">
        <v>2367</v>
      </c>
      <c r="AQ220" s="17" t="s">
        <v>2312</v>
      </c>
      <c r="AR220" s="18" t="s">
        <v>2312</v>
      </c>
      <c r="AS220" s="59" t="s">
        <v>2359</v>
      </c>
      <c r="AT220" s="17" t="s">
        <v>2360</v>
      </c>
      <c r="AU220" s="17" t="s">
        <v>239</v>
      </c>
      <c r="AV220" s="17" t="s">
        <v>2367</v>
      </c>
      <c r="AW220" s="17" t="s">
        <v>2312</v>
      </c>
      <c r="AX220" s="18" t="s">
        <v>2312</v>
      </c>
      <c r="AY220" s="59" t="s">
        <v>239</v>
      </c>
      <c r="AZ220" s="17" t="s">
        <v>2367</v>
      </c>
      <c r="BA220" s="17" t="s">
        <v>2359</v>
      </c>
      <c r="BB220" s="17" t="s">
        <v>2360</v>
      </c>
      <c r="BC220" s="17" t="s">
        <v>2312</v>
      </c>
      <c r="BD220" s="18" t="s">
        <v>2312</v>
      </c>
    </row>
    <row r="221" spans="1:56" ht="14.5" customHeight="1">
      <c r="A221" s="331" t="s">
        <v>2238</v>
      </c>
      <c r="B221" s="337">
        <v>921</v>
      </c>
      <c r="C221" s="332" t="s">
        <v>2370</v>
      </c>
      <c r="D221" s="332" t="s">
        <v>2308</v>
      </c>
      <c r="E221" s="328" t="s">
        <v>2308</v>
      </c>
      <c r="F221" s="328" t="s">
        <v>2339</v>
      </c>
      <c r="G221" s="20">
        <v>0</v>
      </c>
      <c r="H221" s="20">
        <v>0</v>
      </c>
      <c r="I221" s="103" t="s">
        <v>2371</v>
      </c>
      <c r="J221" s="103" t="s">
        <v>2372</v>
      </c>
      <c r="K221" s="103" t="s">
        <v>2371</v>
      </c>
      <c r="L221" s="103" t="s">
        <v>2372</v>
      </c>
      <c r="M221" s="104" t="s">
        <v>2312</v>
      </c>
      <c r="N221" s="18" t="s">
        <v>2312</v>
      </c>
      <c r="O221" s="59" t="s">
        <v>239</v>
      </c>
      <c r="P221" s="17" t="s">
        <v>239</v>
      </c>
      <c r="Q221" s="17" t="s">
        <v>239</v>
      </c>
      <c r="R221" s="17" t="s">
        <v>239</v>
      </c>
      <c r="S221" s="17" t="s">
        <v>239</v>
      </c>
      <c r="T221" s="18" t="s">
        <v>239</v>
      </c>
      <c r="U221" s="66" t="s">
        <v>2373</v>
      </c>
      <c r="V221" s="67" t="s">
        <v>2374</v>
      </c>
      <c r="W221" s="67" t="s">
        <v>2373</v>
      </c>
      <c r="X221" s="68" t="s">
        <v>2374</v>
      </c>
      <c r="Y221" s="57" t="s">
        <v>2312</v>
      </c>
      <c r="Z221" s="58" t="s">
        <v>2312</v>
      </c>
      <c r="AA221" s="328" t="s">
        <v>239</v>
      </c>
      <c r="AB221" s="328" t="s">
        <v>239</v>
      </c>
      <c r="AC221" s="328" t="s">
        <v>239</v>
      </c>
      <c r="AD221" s="328" t="s">
        <v>239</v>
      </c>
      <c r="AE221" s="328" t="s">
        <v>239</v>
      </c>
      <c r="AF221" s="334" t="s">
        <v>239</v>
      </c>
      <c r="AG221" s="330" t="s">
        <v>239</v>
      </c>
      <c r="AH221" s="328" t="s">
        <v>239</v>
      </c>
      <c r="AI221" s="328" t="s">
        <v>239</v>
      </c>
      <c r="AJ221" s="328" t="s">
        <v>239</v>
      </c>
      <c r="AK221" s="328" t="s">
        <v>239</v>
      </c>
      <c r="AL221" s="328" t="s">
        <v>239</v>
      </c>
      <c r="AM221" s="59" t="s">
        <v>239</v>
      </c>
      <c r="AN221" s="17" t="s">
        <v>2375</v>
      </c>
      <c r="AO221" s="17" t="s">
        <v>239</v>
      </c>
      <c r="AP221" s="17" t="s">
        <v>2375</v>
      </c>
      <c r="AQ221" s="17" t="s">
        <v>2312</v>
      </c>
      <c r="AR221" s="18" t="s">
        <v>2312</v>
      </c>
      <c r="AS221" s="59" t="s">
        <v>2371</v>
      </c>
      <c r="AT221" s="17" t="s">
        <v>2372</v>
      </c>
      <c r="AU221" s="17" t="s">
        <v>239</v>
      </c>
      <c r="AV221" s="17" t="s">
        <v>2375</v>
      </c>
      <c r="AW221" s="17" t="s">
        <v>2312</v>
      </c>
      <c r="AX221" s="18" t="s">
        <v>2312</v>
      </c>
      <c r="AY221" s="59" t="s">
        <v>239</v>
      </c>
      <c r="AZ221" s="17" t="s">
        <v>2375</v>
      </c>
      <c r="BA221" s="17" t="s">
        <v>2371</v>
      </c>
      <c r="BB221" s="17" t="s">
        <v>2372</v>
      </c>
      <c r="BC221" s="17" t="s">
        <v>2312</v>
      </c>
      <c r="BD221" s="18" t="s">
        <v>2312</v>
      </c>
    </row>
    <row r="222" spans="1:56" ht="14.5" customHeight="1">
      <c r="A222" s="331" t="s">
        <v>2238</v>
      </c>
      <c r="B222" s="337">
        <v>921</v>
      </c>
      <c r="C222" s="332" t="s">
        <v>2376</v>
      </c>
      <c r="D222" s="332" t="s">
        <v>2308</v>
      </c>
      <c r="E222" s="328" t="s">
        <v>2308</v>
      </c>
      <c r="F222" s="328" t="s">
        <v>2339</v>
      </c>
      <c r="G222" s="20">
        <v>0</v>
      </c>
      <c r="H222" s="20">
        <v>0</v>
      </c>
      <c r="I222" s="103" t="s">
        <v>2371</v>
      </c>
      <c r="J222" s="103" t="s">
        <v>2372</v>
      </c>
      <c r="K222" s="103" t="s">
        <v>2371</v>
      </c>
      <c r="L222" s="103" t="s">
        <v>2372</v>
      </c>
      <c r="M222" s="104" t="s">
        <v>2312</v>
      </c>
      <c r="N222" s="18" t="s">
        <v>2312</v>
      </c>
      <c r="O222" s="59" t="s">
        <v>239</v>
      </c>
      <c r="P222" s="17" t="s">
        <v>239</v>
      </c>
      <c r="Q222" s="17" t="s">
        <v>239</v>
      </c>
      <c r="R222" s="17" t="s">
        <v>239</v>
      </c>
      <c r="S222" s="17" t="s">
        <v>239</v>
      </c>
      <c r="T222" s="18" t="s">
        <v>239</v>
      </c>
      <c r="U222" s="66" t="s">
        <v>2373</v>
      </c>
      <c r="V222" s="67" t="s">
        <v>2374</v>
      </c>
      <c r="W222" s="67" t="s">
        <v>2373</v>
      </c>
      <c r="X222" s="68" t="s">
        <v>2374</v>
      </c>
      <c r="Y222" s="57" t="s">
        <v>2312</v>
      </c>
      <c r="Z222" s="58" t="s">
        <v>2312</v>
      </c>
      <c r="AA222" s="328" t="s">
        <v>239</v>
      </c>
      <c r="AB222" s="328" t="s">
        <v>239</v>
      </c>
      <c r="AC222" s="328" t="s">
        <v>239</v>
      </c>
      <c r="AD222" s="328" t="s">
        <v>239</v>
      </c>
      <c r="AE222" s="328" t="s">
        <v>239</v>
      </c>
      <c r="AF222" s="334" t="s">
        <v>239</v>
      </c>
      <c r="AG222" s="330" t="s">
        <v>239</v>
      </c>
      <c r="AH222" s="328" t="s">
        <v>239</v>
      </c>
      <c r="AI222" s="328" t="s">
        <v>239</v>
      </c>
      <c r="AJ222" s="328" t="s">
        <v>239</v>
      </c>
      <c r="AK222" s="328" t="s">
        <v>239</v>
      </c>
      <c r="AL222" s="328" t="s">
        <v>239</v>
      </c>
      <c r="AM222" s="59" t="s">
        <v>239</v>
      </c>
      <c r="AN222" s="17" t="s">
        <v>2375</v>
      </c>
      <c r="AO222" s="17" t="s">
        <v>239</v>
      </c>
      <c r="AP222" s="17" t="s">
        <v>2375</v>
      </c>
      <c r="AQ222" s="17" t="s">
        <v>2312</v>
      </c>
      <c r="AR222" s="18" t="s">
        <v>2312</v>
      </c>
      <c r="AS222" s="59" t="s">
        <v>2371</v>
      </c>
      <c r="AT222" s="17" t="s">
        <v>2372</v>
      </c>
      <c r="AU222" s="17" t="s">
        <v>239</v>
      </c>
      <c r="AV222" s="17" t="s">
        <v>2375</v>
      </c>
      <c r="AW222" s="17" t="s">
        <v>2312</v>
      </c>
      <c r="AX222" s="18" t="s">
        <v>2312</v>
      </c>
      <c r="AY222" s="59" t="s">
        <v>239</v>
      </c>
      <c r="AZ222" s="17" t="s">
        <v>2375</v>
      </c>
      <c r="BA222" s="17" t="s">
        <v>2371</v>
      </c>
      <c r="BB222" s="17" t="s">
        <v>2372</v>
      </c>
      <c r="BC222" s="17" t="s">
        <v>2312</v>
      </c>
      <c r="BD222" s="18" t="s">
        <v>2312</v>
      </c>
    </row>
    <row r="223" spans="1:56" ht="14.5" customHeight="1">
      <c r="A223" s="331" t="s">
        <v>2238</v>
      </c>
      <c r="B223" s="337">
        <v>921</v>
      </c>
      <c r="C223" s="332" t="s">
        <v>2377</v>
      </c>
      <c r="D223" s="332" t="s">
        <v>2308</v>
      </c>
      <c r="E223" s="328">
        <v>1</v>
      </c>
      <c r="F223" s="17" t="s">
        <v>2339</v>
      </c>
      <c r="G223" s="17">
        <v>14.5</v>
      </c>
      <c r="H223" s="17">
        <v>7.5</v>
      </c>
      <c r="I223" s="104" t="s">
        <v>2378</v>
      </c>
      <c r="J223" s="104" t="s">
        <v>2379</v>
      </c>
      <c r="K223" s="104" t="s">
        <v>2371</v>
      </c>
      <c r="L223" s="104" t="s">
        <v>2372</v>
      </c>
      <c r="M223" s="104" t="s">
        <v>2380</v>
      </c>
      <c r="N223" s="18" t="s">
        <v>2312</v>
      </c>
      <c r="O223" s="59" t="s">
        <v>239</v>
      </c>
      <c r="P223" s="17" t="s">
        <v>239</v>
      </c>
      <c r="Q223" s="17" t="s">
        <v>239</v>
      </c>
      <c r="R223" s="17" t="s">
        <v>239</v>
      </c>
      <c r="S223" s="17" t="s">
        <v>239</v>
      </c>
      <c r="T223" s="18" t="s">
        <v>239</v>
      </c>
      <c r="U223" s="59" t="s">
        <v>2378</v>
      </c>
      <c r="V223" s="74" t="s">
        <v>2379</v>
      </c>
      <c r="W223" s="77" t="s">
        <v>2373</v>
      </c>
      <c r="X223" s="17" t="s">
        <v>2374</v>
      </c>
      <c r="Y223" s="17" t="s">
        <v>2380</v>
      </c>
      <c r="Z223" s="18" t="s">
        <v>2312</v>
      </c>
      <c r="AA223" s="328" t="s">
        <v>239</v>
      </c>
      <c r="AB223" s="328" t="s">
        <v>239</v>
      </c>
      <c r="AC223" s="328" t="s">
        <v>239</v>
      </c>
      <c r="AD223" s="328" t="s">
        <v>239</v>
      </c>
      <c r="AE223" s="328" t="s">
        <v>239</v>
      </c>
      <c r="AF223" s="334" t="s">
        <v>239</v>
      </c>
      <c r="AG223" s="330" t="s">
        <v>239</v>
      </c>
      <c r="AH223" s="328" t="s">
        <v>239</v>
      </c>
      <c r="AI223" s="328" t="s">
        <v>239</v>
      </c>
      <c r="AJ223" s="328" t="s">
        <v>239</v>
      </c>
      <c r="AK223" s="328" t="s">
        <v>239</v>
      </c>
      <c r="AL223" s="328" t="s">
        <v>239</v>
      </c>
      <c r="AM223" s="59" t="s">
        <v>239</v>
      </c>
      <c r="AN223" s="17" t="s">
        <v>239</v>
      </c>
      <c r="AO223" s="17" t="s">
        <v>239</v>
      </c>
      <c r="AP223" s="17" t="s">
        <v>239</v>
      </c>
      <c r="AQ223" s="17" t="s">
        <v>239</v>
      </c>
      <c r="AR223" s="17" t="s">
        <v>239</v>
      </c>
      <c r="AS223" s="59" t="s">
        <v>2378</v>
      </c>
      <c r="AT223" s="17" t="s">
        <v>2379</v>
      </c>
      <c r="AU223" s="17" t="s">
        <v>239</v>
      </c>
      <c r="AV223" s="17" t="s">
        <v>2375</v>
      </c>
      <c r="AW223" s="17" t="s">
        <v>2380</v>
      </c>
      <c r="AX223" s="18" t="s">
        <v>2312</v>
      </c>
      <c r="AY223" s="59" t="s">
        <v>239</v>
      </c>
      <c r="AZ223" s="17" t="s">
        <v>239</v>
      </c>
      <c r="BA223" s="17" t="s">
        <v>239</v>
      </c>
      <c r="BB223" s="17" t="s">
        <v>239</v>
      </c>
      <c r="BC223" s="17" t="s">
        <v>239</v>
      </c>
      <c r="BD223" s="18" t="s">
        <v>239</v>
      </c>
    </row>
    <row r="224" spans="1:56" ht="14.5" customHeight="1">
      <c r="A224" s="331" t="s">
        <v>2238</v>
      </c>
      <c r="B224" s="337">
        <v>921</v>
      </c>
      <c r="C224" s="332" t="s">
        <v>2377</v>
      </c>
      <c r="D224" s="332" t="s">
        <v>2308</v>
      </c>
      <c r="E224" s="328">
        <v>2</v>
      </c>
      <c r="F224" s="17" t="s">
        <v>2339</v>
      </c>
      <c r="G224" s="17">
        <v>14.5</v>
      </c>
      <c r="H224" s="17">
        <v>7.5</v>
      </c>
      <c r="I224" s="104" t="s">
        <v>2378</v>
      </c>
      <c r="J224" s="104" t="s">
        <v>2379</v>
      </c>
      <c r="K224" s="104" t="s">
        <v>2371</v>
      </c>
      <c r="L224" s="104" t="s">
        <v>2372</v>
      </c>
      <c r="M224" s="104" t="s">
        <v>2380</v>
      </c>
      <c r="N224" s="18" t="s">
        <v>2312</v>
      </c>
      <c r="O224" s="59" t="s">
        <v>239</v>
      </c>
      <c r="P224" s="17" t="s">
        <v>239</v>
      </c>
      <c r="Q224" s="17" t="s">
        <v>239</v>
      </c>
      <c r="R224" s="17" t="s">
        <v>239</v>
      </c>
      <c r="S224" s="17" t="s">
        <v>239</v>
      </c>
      <c r="T224" s="18" t="s">
        <v>239</v>
      </c>
      <c r="U224" s="59" t="s">
        <v>2378</v>
      </c>
      <c r="V224" s="17" t="s">
        <v>2379</v>
      </c>
      <c r="W224" s="17" t="s">
        <v>2373</v>
      </c>
      <c r="X224" s="17" t="s">
        <v>2374</v>
      </c>
      <c r="Y224" s="17" t="s">
        <v>2380</v>
      </c>
      <c r="Z224" s="18" t="s">
        <v>2312</v>
      </c>
      <c r="AA224" s="328" t="s">
        <v>239</v>
      </c>
      <c r="AB224" s="328" t="s">
        <v>239</v>
      </c>
      <c r="AC224" s="328" t="s">
        <v>239</v>
      </c>
      <c r="AD224" s="328" t="s">
        <v>239</v>
      </c>
      <c r="AE224" s="328" t="s">
        <v>239</v>
      </c>
      <c r="AF224" s="334" t="s">
        <v>239</v>
      </c>
      <c r="AG224" s="330" t="s">
        <v>239</v>
      </c>
      <c r="AH224" s="328" t="s">
        <v>239</v>
      </c>
      <c r="AI224" s="328" t="s">
        <v>239</v>
      </c>
      <c r="AJ224" s="328" t="s">
        <v>239</v>
      </c>
      <c r="AK224" s="328" t="s">
        <v>239</v>
      </c>
      <c r="AL224" s="328" t="s">
        <v>239</v>
      </c>
      <c r="AM224" s="59" t="s">
        <v>239</v>
      </c>
      <c r="AN224" s="17" t="s">
        <v>239</v>
      </c>
      <c r="AO224" s="17" t="s">
        <v>239</v>
      </c>
      <c r="AP224" s="17" t="s">
        <v>239</v>
      </c>
      <c r="AQ224" s="17" t="s">
        <v>239</v>
      </c>
      <c r="AR224" s="17" t="s">
        <v>239</v>
      </c>
      <c r="AS224" s="59" t="s">
        <v>2378</v>
      </c>
      <c r="AT224" s="17" t="s">
        <v>2379</v>
      </c>
      <c r="AU224" s="17" t="s">
        <v>239</v>
      </c>
      <c r="AV224" s="17" t="s">
        <v>2375</v>
      </c>
      <c r="AW224" s="17" t="s">
        <v>2380</v>
      </c>
      <c r="AX224" s="18" t="s">
        <v>2312</v>
      </c>
      <c r="AY224" s="59" t="s">
        <v>239</v>
      </c>
      <c r="AZ224" s="17" t="s">
        <v>239</v>
      </c>
      <c r="BA224" s="17" t="s">
        <v>239</v>
      </c>
      <c r="BB224" s="17" t="s">
        <v>239</v>
      </c>
      <c r="BC224" s="17" t="s">
        <v>239</v>
      </c>
      <c r="BD224" s="18" t="s">
        <v>239</v>
      </c>
    </row>
    <row r="225" spans="1:56" ht="14.5" customHeight="1">
      <c r="A225" s="331" t="s">
        <v>2238</v>
      </c>
      <c r="B225" s="337">
        <v>921</v>
      </c>
      <c r="C225" s="332" t="s">
        <v>2377</v>
      </c>
      <c r="D225" s="332" t="s">
        <v>2308</v>
      </c>
      <c r="E225" s="328">
        <v>3</v>
      </c>
      <c r="F225" s="17" t="s">
        <v>2339</v>
      </c>
      <c r="G225" s="17">
        <v>14.5</v>
      </c>
      <c r="H225" s="17">
        <v>7.5</v>
      </c>
      <c r="I225" s="104" t="s">
        <v>2381</v>
      </c>
      <c r="J225" s="104" t="s">
        <v>2382</v>
      </c>
      <c r="K225" s="104" t="s">
        <v>2371</v>
      </c>
      <c r="L225" s="104" t="s">
        <v>2372</v>
      </c>
      <c r="M225" s="104" t="s">
        <v>2380</v>
      </c>
      <c r="N225" s="18" t="s">
        <v>2312</v>
      </c>
      <c r="O225" s="59" t="s">
        <v>239</v>
      </c>
      <c r="P225" s="17" t="s">
        <v>239</v>
      </c>
      <c r="Q225" s="17" t="s">
        <v>239</v>
      </c>
      <c r="R225" s="17" t="s">
        <v>239</v>
      </c>
      <c r="S225" s="17" t="s">
        <v>239</v>
      </c>
      <c r="T225" s="18" t="s">
        <v>239</v>
      </c>
      <c r="U225" s="59" t="s">
        <v>2381</v>
      </c>
      <c r="V225" s="17" t="s">
        <v>2382</v>
      </c>
      <c r="W225" s="17" t="s">
        <v>2373</v>
      </c>
      <c r="X225" s="17" t="s">
        <v>2374</v>
      </c>
      <c r="Y225" s="17" t="s">
        <v>2380</v>
      </c>
      <c r="Z225" s="18" t="s">
        <v>2312</v>
      </c>
      <c r="AA225" s="328" t="s">
        <v>239</v>
      </c>
      <c r="AB225" s="328" t="s">
        <v>239</v>
      </c>
      <c r="AC225" s="328" t="s">
        <v>239</v>
      </c>
      <c r="AD225" s="328" t="s">
        <v>239</v>
      </c>
      <c r="AE225" s="328" t="s">
        <v>239</v>
      </c>
      <c r="AF225" s="334" t="s">
        <v>239</v>
      </c>
      <c r="AG225" s="330" t="s">
        <v>239</v>
      </c>
      <c r="AH225" s="328" t="s">
        <v>239</v>
      </c>
      <c r="AI225" s="328" t="s">
        <v>239</v>
      </c>
      <c r="AJ225" s="328" t="s">
        <v>239</v>
      </c>
      <c r="AK225" s="328" t="s">
        <v>239</v>
      </c>
      <c r="AL225" s="328" t="s">
        <v>239</v>
      </c>
      <c r="AM225" s="59" t="s">
        <v>239</v>
      </c>
      <c r="AN225" s="17" t="s">
        <v>239</v>
      </c>
      <c r="AO225" s="17" t="s">
        <v>239</v>
      </c>
      <c r="AP225" s="17" t="s">
        <v>239</v>
      </c>
      <c r="AQ225" s="17" t="s">
        <v>239</v>
      </c>
      <c r="AR225" s="17" t="s">
        <v>239</v>
      </c>
      <c r="AS225" s="59" t="s">
        <v>2381</v>
      </c>
      <c r="AT225" s="17" t="s">
        <v>2382</v>
      </c>
      <c r="AU225" s="17" t="s">
        <v>239</v>
      </c>
      <c r="AV225" s="17" t="s">
        <v>2375</v>
      </c>
      <c r="AW225" s="17" t="s">
        <v>2380</v>
      </c>
      <c r="AX225" s="18" t="s">
        <v>2312</v>
      </c>
      <c r="AY225" s="59" t="s">
        <v>239</v>
      </c>
      <c r="AZ225" s="17" t="s">
        <v>239</v>
      </c>
      <c r="BA225" s="17" t="s">
        <v>239</v>
      </c>
      <c r="BB225" s="17" t="s">
        <v>239</v>
      </c>
      <c r="BC225" s="17" t="s">
        <v>239</v>
      </c>
      <c r="BD225" s="18" t="s">
        <v>239</v>
      </c>
    </row>
    <row r="226" spans="1:56" ht="14.5" customHeight="1">
      <c r="A226" s="331" t="s">
        <v>2238</v>
      </c>
      <c r="B226" s="337">
        <v>921</v>
      </c>
      <c r="C226" s="332" t="s">
        <v>2377</v>
      </c>
      <c r="D226" s="332" t="s">
        <v>2308</v>
      </c>
      <c r="E226" s="328">
        <v>4</v>
      </c>
      <c r="F226" s="17" t="s">
        <v>2339</v>
      </c>
      <c r="G226" s="17">
        <v>14.5</v>
      </c>
      <c r="H226" s="17">
        <v>7.5</v>
      </c>
      <c r="I226" s="104" t="s">
        <v>2381</v>
      </c>
      <c r="J226" s="104" t="s">
        <v>2382</v>
      </c>
      <c r="K226" s="104" t="s">
        <v>2371</v>
      </c>
      <c r="L226" s="104" t="s">
        <v>2372</v>
      </c>
      <c r="M226" s="104" t="s">
        <v>2380</v>
      </c>
      <c r="N226" s="18" t="s">
        <v>2312</v>
      </c>
      <c r="O226" s="59" t="s">
        <v>239</v>
      </c>
      <c r="P226" s="17" t="s">
        <v>239</v>
      </c>
      <c r="Q226" s="17" t="s">
        <v>239</v>
      </c>
      <c r="R226" s="17" t="s">
        <v>239</v>
      </c>
      <c r="S226" s="17" t="s">
        <v>239</v>
      </c>
      <c r="T226" s="18" t="s">
        <v>239</v>
      </c>
      <c r="U226" s="59" t="s">
        <v>2381</v>
      </c>
      <c r="V226" s="17" t="s">
        <v>2382</v>
      </c>
      <c r="W226" s="17" t="s">
        <v>2373</v>
      </c>
      <c r="X226" s="17" t="s">
        <v>2374</v>
      </c>
      <c r="Y226" s="17" t="s">
        <v>2380</v>
      </c>
      <c r="Z226" s="18" t="s">
        <v>2312</v>
      </c>
      <c r="AA226" s="328" t="s">
        <v>239</v>
      </c>
      <c r="AB226" s="328" t="s">
        <v>239</v>
      </c>
      <c r="AC226" s="328" t="s">
        <v>239</v>
      </c>
      <c r="AD226" s="328" t="s">
        <v>239</v>
      </c>
      <c r="AE226" s="328" t="s">
        <v>239</v>
      </c>
      <c r="AF226" s="334" t="s">
        <v>239</v>
      </c>
      <c r="AG226" s="330" t="s">
        <v>239</v>
      </c>
      <c r="AH226" s="328" t="s">
        <v>239</v>
      </c>
      <c r="AI226" s="328" t="s">
        <v>239</v>
      </c>
      <c r="AJ226" s="328" t="s">
        <v>239</v>
      </c>
      <c r="AK226" s="328" t="s">
        <v>239</v>
      </c>
      <c r="AL226" s="328" t="s">
        <v>239</v>
      </c>
      <c r="AM226" s="59" t="s">
        <v>239</v>
      </c>
      <c r="AN226" s="17" t="s">
        <v>239</v>
      </c>
      <c r="AO226" s="17" t="s">
        <v>239</v>
      </c>
      <c r="AP226" s="17" t="s">
        <v>239</v>
      </c>
      <c r="AQ226" s="17" t="s">
        <v>239</v>
      </c>
      <c r="AR226" s="17" t="s">
        <v>239</v>
      </c>
      <c r="AS226" s="59" t="s">
        <v>2381</v>
      </c>
      <c r="AT226" s="17" t="s">
        <v>2382</v>
      </c>
      <c r="AU226" s="17" t="s">
        <v>239</v>
      </c>
      <c r="AV226" s="17" t="s">
        <v>2375</v>
      </c>
      <c r="AW226" s="17" t="s">
        <v>2380</v>
      </c>
      <c r="AX226" s="18" t="s">
        <v>2312</v>
      </c>
      <c r="AY226" s="59" t="s">
        <v>239</v>
      </c>
      <c r="AZ226" s="17" t="s">
        <v>239</v>
      </c>
      <c r="BA226" s="17" t="s">
        <v>239</v>
      </c>
      <c r="BB226" s="17" t="s">
        <v>239</v>
      </c>
      <c r="BC226" s="17" t="s">
        <v>239</v>
      </c>
      <c r="BD226" s="18" t="s">
        <v>239</v>
      </c>
    </row>
    <row r="227" spans="1:56" ht="14.5" customHeight="1">
      <c r="A227" s="331" t="s">
        <v>2238</v>
      </c>
      <c r="B227" s="337">
        <v>921</v>
      </c>
      <c r="C227" s="332" t="s">
        <v>2377</v>
      </c>
      <c r="D227" s="332" t="s">
        <v>2308</v>
      </c>
      <c r="E227" s="328">
        <v>5</v>
      </c>
      <c r="F227" s="17" t="s">
        <v>2339</v>
      </c>
      <c r="G227" s="17">
        <v>14.5</v>
      </c>
      <c r="H227" s="17">
        <v>7.5</v>
      </c>
      <c r="I227" s="104" t="s">
        <v>2381</v>
      </c>
      <c r="J227" s="104" t="s">
        <v>2382</v>
      </c>
      <c r="K227" s="104" t="s">
        <v>2371</v>
      </c>
      <c r="L227" s="104" t="s">
        <v>2372</v>
      </c>
      <c r="M227" s="104" t="s">
        <v>2380</v>
      </c>
      <c r="N227" s="18" t="s">
        <v>2312</v>
      </c>
      <c r="O227" s="59" t="s">
        <v>239</v>
      </c>
      <c r="P227" s="17" t="s">
        <v>239</v>
      </c>
      <c r="Q227" s="17" t="s">
        <v>239</v>
      </c>
      <c r="R227" s="17" t="s">
        <v>239</v>
      </c>
      <c r="S227" s="17" t="s">
        <v>239</v>
      </c>
      <c r="T227" s="18" t="s">
        <v>239</v>
      </c>
      <c r="U227" s="59" t="s">
        <v>2381</v>
      </c>
      <c r="V227" s="17" t="s">
        <v>2382</v>
      </c>
      <c r="W227" s="17" t="s">
        <v>2373</v>
      </c>
      <c r="X227" s="17" t="s">
        <v>2374</v>
      </c>
      <c r="Y227" s="17" t="s">
        <v>2380</v>
      </c>
      <c r="Z227" s="18" t="s">
        <v>2312</v>
      </c>
      <c r="AA227" s="328" t="s">
        <v>239</v>
      </c>
      <c r="AB227" s="328" t="s">
        <v>239</v>
      </c>
      <c r="AC227" s="328" t="s">
        <v>239</v>
      </c>
      <c r="AD227" s="328" t="s">
        <v>239</v>
      </c>
      <c r="AE227" s="328" t="s">
        <v>239</v>
      </c>
      <c r="AF227" s="334" t="s">
        <v>239</v>
      </c>
      <c r="AG227" s="330" t="s">
        <v>239</v>
      </c>
      <c r="AH227" s="328" t="s">
        <v>239</v>
      </c>
      <c r="AI227" s="328" t="s">
        <v>239</v>
      </c>
      <c r="AJ227" s="328" t="s">
        <v>239</v>
      </c>
      <c r="AK227" s="328" t="s">
        <v>239</v>
      </c>
      <c r="AL227" s="328" t="s">
        <v>239</v>
      </c>
      <c r="AM227" s="59" t="s">
        <v>239</v>
      </c>
      <c r="AN227" s="17" t="s">
        <v>239</v>
      </c>
      <c r="AO227" s="17" t="s">
        <v>239</v>
      </c>
      <c r="AP227" s="17" t="s">
        <v>239</v>
      </c>
      <c r="AQ227" s="17" t="s">
        <v>239</v>
      </c>
      <c r="AR227" s="17" t="s">
        <v>239</v>
      </c>
      <c r="AS227" s="59" t="s">
        <v>2381</v>
      </c>
      <c r="AT227" s="17" t="s">
        <v>2382</v>
      </c>
      <c r="AU227" s="17" t="s">
        <v>239</v>
      </c>
      <c r="AV227" s="17" t="s">
        <v>2375</v>
      </c>
      <c r="AW227" s="17" t="s">
        <v>2380</v>
      </c>
      <c r="AX227" s="18" t="s">
        <v>2312</v>
      </c>
      <c r="AY227" s="59" t="s">
        <v>239</v>
      </c>
      <c r="AZ227" s="17" t="s">
        <v>239</v>
      </c>
      <c r="BA227" s="17" t="s">
        <v>239</v>
      </c>
      <c r="BB227" s="17" t="s">
        <v>239</v>
      </c>
      <c r="BC227" s="17" t="s">
        <v>239</v>
      </c>
      <c r="BD227" s="18" t="s">
        <v>239</v>
      </c>
    </row>
    <row r="228" spans="1:56" ht="14.5" customHeight="1">
      <c r="A228" s="331" t="s">
        <v>2238</v>
      </c>
      <c r="B228" s="337">
        <v>921</v>
      </c>
      <c r="C228" s="332" t="s">
        <v>2377</v>
      </c>
      <c r="D228" s="332" t="s">
        <v>2308</v>
      </c>
      <c r="E228" s="328">
        <v>6</v>
      </c>
      <c r="F228" s="17" t="s">
        <v>2339</v>
      </c>
      <c r="G228" s="17">
        <v>14.5</v>
      </c>
      <c r="H228" s="17">
        <v>7.5</v>
      </c>
      <c r="I228" s="104" t="s">
        <v>2381</v>
      </c>
      <c r="J228" s="104" t="s">
        <v>2382</v>
      </c>
      <c r="K228" s="104" t="s">
        <v>2371</v>
      </c>
      <c r="L228" s="104" t="s">
        <v>2372</v>
      </c>
      <c r="M228" s="104" t="s">
        <v>2380</v>
      </c>
      <c r="N228" s="18" t="s">
        <v>2312</v>
      </c>
      <c r="O228" s="59" t="s">
        <v>239</v>
      </c>
      <c r="P228" s="17" t="s">
        <v>239</v>
      </c>
      <c r="Q228" s="17" t="s">
        <v>239</v>
      </c>
      <c r="R228" s="17" t="s">
        <v>239</v>
      </c>
      <c r="S228" s="17" t="s">
        <v>239</v>
      </c>
      <c r="T228" s="18" t="s">
        <v>239</v>
      </c>
      <c r="U228" s="59" t="s">
        <v>2381</v>
      </c>
      <c r="V228" s="17" t="s">
        <v>2382</v>
      </c>
      <c r="W228" s="17" t="s">
        <v>2373</v>
      </c>
      <c r="X228" s="17" t="s">
        <v>2374</v>
      </c>
      <c r="Y228" s="17" t="s">
        <v>2380</v>
      </c>
      <c r="Z228" s="18" t="s">
        <v>2312</v>
      </c>
      <c r="AA228" s="328" t="s">
        <v>239</v>
      </c>
      <c r="AB228" s="328" t="s">
        <v>239</v>
      </c>
      <c r="AC228" s="328" t="s">
        <v>239</v>
      </c>
      <c r="AD228" s="328" t="s">
        <v>239</v>
      </c>
      <c r="AE228" s="328" t="s">
        <v>239</v>
      </c>
      <c r="AF228" s="334" t="s">
        <v>239</v>
      </c>
      <c r="AG228" s="330" t="s">
        <v>239</v>
      </c>
      <c r="AH228" s="328" t="s">
        <v>239</v>
      </c>
      <c r="AI228" s="328" t="s">
        <v>239</v>
      </c>
      <c r="AJ228" s="328" t="s">
        <v>239</v>
      </c>
      <c r="AK228" s="328" t="s">
        <v>239</v>
      </c>
      <c r="AL228" s="328" t="s">
        <v>239</v>
      </c>
      <c r="AM228" s="59" t="s">
        <v>239</v>
      </c>
      <c r="AN228" s="17" t="s">
        <v>239</v>
      </c>
      <c r="AO228" s="17" t="s">
        <v>239</v>
      </c>
      <c r="AP228" s="17" t="s">
        <v>239</v>
      </c>
      <c r="AQ228" s="17" t="s">
        <v>239</v>
      </c>
      <c r="AR228" s="17" t="s">
        <v>239</v>
      </c>
      <c r="AS228" s="59" t="s">
        <v>2381</v>
      </c>
      <c r="AT228" s="17" t="s">
        <v>2382</v>
      </c>
      <c r="AU228" s="17" t="s">
        <v>239</v>
      </c>
      <c r="AV228" s="17" t="s">
        <v>2375</v>
      </c>
      <c r="AW228" s="17" t="s">
        <v>2380</v>
      </c>
      <c r="AX228" s="18" t="s">
        <v>2312</v>
      </c>
      <c r="AY228" s="59" t="s">
        <v>239</v>
      </c>
      <c r="AZ228" s="17" t="s">
        <v>239</v>
      </c>
      <c r="BA228" s="17" t="s">
        <v>239</v>
      </c>
      <c r="BB228" s="17" t="s">
        <v>239</v>
      </c>
      <c r="BC228" s="17" t="s">
        <v>239</v>
      </c>
      <c r="BD228" s="18" t="s">
        <v>239</v>
      </c>
    </row>
    <row r="229" spans="1:56" ht="14.5" customHeight="1">
      <c r="A229" s="331" t="s">
        <v>2238</v>
      </c>
      <c r="B229" s="337">
        <v>921</v>
      </c>
      <c r="C229" s="332" t="s">
        <v>2377</v>
      </c>
      <c r="D229" s="332" t="s">
        <v>2308</v>
      </c>
      <c r="E229" s="328">
        <v>7</v>
      </c>
      <c r="F229" s="17" t="s">
        <v>2339</v>
      </c>
      <c r="G229" s="17">
        <v>14.5</v>
      </c>
      <c r="H229" s="17">
        <v>7.5</v>
      </c>
      <c r="I229" s="104" t="s">
        <v>2378</v>
      </c>
      <c r="J229" s="104" t="s">
        <v>2379</v>
      </c>
      <c r="K229" s="104" t="s">
        <v>2371</v>
      </c>
      <c r="L229" s="104" t="s">
        <v>2372</v>
      </c>
      <c r="M229" s="104" t="s">
        <v>2380</v>
      </c>
      <c r="N229" s="18" t="s">
        <v>2312</v>
      </c>
      <c r="O229" s="59" t="s">
        <v>239</v>
      </c>
      <c r="P229" s="17" t="s">
        <v>239</v>
      </c>
      <c r="Q229" s="17" t="s">
        <v>239</v>
      </c>
      <c r="R229" s="17" t="s">
        <v>239</v>
      </c>
      <c r="S229" s="17" t="s">
        <v>239</v>
      </c>
      <c r="T229" s="18" t="s">
        <v>239</v>
      </c>
      <c r="U229" s="59" t="s">
        <v>2378</v>
      </c>
      <c r="V229" s="74" t="s">
        <v>2379</v>
      </c>
      <c r="W229" s="77" t="s">
        <v>2373</v>
      </c>
      <c r="X229" s="17" t="s">
        <v>2374</v>
      </c>
      <c r="Y229" s="17" t="s">
        <v>2380</v>
      </c>
      <c r="Z229" s="18" t="s">
        <v>2312</v>
      </c>
      <c r="AA229" s="328" t="s">
        <v>239</v>
      </c>
      <c r="AB229" s="328" t="s">
        <v>239</v>
      </c>
      <c r="AC229" s="328" t="s">
        <v>239</v>
      </c>
      <c r="AD229" s="328" t="s">
        <v>239</v>
      </c>
      <c r="AE229" s="328" t="s">
        <v>239</v>
      </c>
      <c r="AF229" s="334" t="s">
        <v>239</v>
      </c>
      <c r="AG229" s="330" t="s">
        <v>239</v>
      </c>
      <c r="AH229" s="328" t="s">
        <v>239</v>
      </c>
      <c r="AI229" s="328" t="s">
        <v>239</v>
      </c>
      <c r="AJ229" s="328" t="s">
        <v>239</v>
      </c>
      <c r="AK229" s="328" t="s">
        <v>239</v>
      </c>
      <c r="AL229" s="328" t="s">
        <v>239</v>
      </c>
      <c r="AM229" s="59" t="s">
        <v>239</v>
      </c>
      <c r="AN229" s="17" t="s">
        <v>239</v>
      </c>
      <c r="AO229" s="17" t="s">
        <v>239</v>
      </c>
      <c r="AP229" s="17" t="s">
        <v>239</v>
      </c>
      <c r="AQ229" s="17" t="s">
        <v>239</v>
      </c>
      <c r="AR229" s="17" t="s">
        <v>239</v>
      </c>
      <c r="AS229" s="59" t="s">
        <v>2378</v>
      </c>
      <c r="AT229" s="17" t="s">
        <v>2379</v>
      </c>
      <c r="AU229" s="17" t="s">
        <v>239</v>
      </c>
      <c r="AV229" s="17" t="s">
        <v>2375</v>
      </c>
      <c r="AW229" s="17" t="s">
        <v>2380</v>
      </c>
      <c r="AX229" s="18" t="s">
        <v>2312</v>
      </c>
      <c r="AY229" s="59" t="s">
        <v>239</v>
      </c>
      <c r="AZ229" s="17" t="s">
        <v>239</v>
      </c>
      <c r="BA229" s="17" t="s">
        <v>239</v>
      </c>
      <c r="BB229" s="17" t="s">
        <v>239</v>
      </c>
      <c r="BC229" s="17" t="s">
        <v>239</v>
      </c>
      <c r="BD229" s="18" t="s">
        <v>239</v>
      </c>
    </row>
    <row r="230" spans="1:56" ht="14.5" customHeight="1">
      <c r="A230" s="331" t="s">
        <v>2238</v>
      </c>
      <c r="B230" s="337">
        <v>921</v>
      </c>
      <c r="C230" s="332" t="s">
        <v>2377</v>
      </c>
      <c r="D230" s="332" t="s">
        <v>2308</v>
      </c>
      <c r="E230" s="328">
        <v>8</v>
      </c>
      <c r="F230" s="17" t="s">
        <v>2339</v>
      </c>
      <c r="G230" s="17">
        <v>14.5</v>
      </c>
      <c r="H230" s="17">
        <v>7.5</v>
      </c>
      <c r="I230" s="104" t="s">
        <v>2378</v>
      </c>
      <c r="J230" s="104" t="s">
        <v>2379</v>
      </c>
      <c r="K230" s="104" t="s">
        <v>2371</v>
      </c>
      <c r="L230" s="104" t="s">
        <v>2372</v>
      </c>
      <c r="M230" s="104" t="s">
        <v>2380</v>
      </c>
      <c r="N230" s="18" t="s">
        <v>2312</v>
      </c>
      <c r="O230" s="59" t="s">
        <v>239</v>
      </c>
      <c r="P230" s="17" t="s">
        <v>239</v>
      </c>
      <c r="Q230" s="17" t="s">
        <v>239</v>
      </c>
      <c r="R230" s="17" t="s">
        <v>239</v>
      </c>
      <c r="S230" s="17" t="s">
        <v>239</v>
      </c>
      <c r="T230" s="18" t="s">
        <v>239</v>
      </c>
      <c r="U230" s="59" t="s">
        <v>2378</v>
      </c>
      <c r="V230" s="17" t="s">
        <v>2379</v>
      </c>
      <c r="W230" s="17" t="s">
        <v>2373</v>
      </c>
      <c r="X230" s="17" t="s">
        <v>2374</v>
      </c>
      <c r="Y230" s="17" t="s">
        <v>2380</v>
      </c>
      <c r="Z230" s="18" t="s">
        <v>2312</v>
      </c>
      <c r="AA230" s="328" t="s">
        <v>239</v>
      </c>
      <c r="AB230" s="328" t="s">
        <v>239</v>
      </c>
      <c r="AC230" s="328" t="s">
        <v>239</v>
      </c>
      <c r="AD230" s="328" t="s">
        <v>239</v>
      </c>
      <c r="AE230" s="328" t="s">
        <v>239</v>
      </c>
      <c r="AF230" s="334" t="s">
        <v>239</v>
      </c>
      <c r="AG230" s="330" t="s">
        <v>239</v>
      </c>
      <c r="AH230" s="328" t="s">
        <v>239</v>
      </c>
      <c r="AI230" s="328" t="s">
        <v>239</v>
      </c>
      <c r="AJ230" s="328" t="s">
        <v>239</v>
      </c>
      <c r="AK230" s="328" t="s">
        <v>239</v>
      </c>
      <c r="AL230" s="328" t="s">
        <v>239</v>
      </c>
      <c r="AM230" s="59" t="s">
        <v>239</v>
      </c>
      <c r="AN230" s="17" t="s">
        <v>239</v>
      </c>
      <c r="AO230" s="17" t="s">
        <v>239</v>
      </c>
      <c r="AP230" s="17" t="s">
        <v>239</v>
      </c>
      <c r="AQ230" s="17" t="s">
        <v>239</v>
      </c>
      <c r="AR230" s="17" t="s">
        <v>239</v>
      </c>
      <c r="AS230" s="59" t="s">
        <v>2378</v>
      </c>
      <c r="AT230" s="17" t="s">
        <v>2379</v>
      </c>
      <c r="AU230" s="17" t="s">
        <v>239</v>
      </c>
      <c r="AV230" s="17" t="s">
        <v>2375</v>
      </c>
      <c r="AW230" s="17" t="s">
        <v>2380</v>
      </c>
      <c r="AX230" s="18" t="s">
        <v>2312</v>
      </c>
      <c r="AY230" s="59" t="s">
        <v>239</v>
      </c>
      <c r="AZ230" s="17" t="s">
        <v>239</v>
      </c>
      <c r="BA230" s="17" t="s">
        <v>239</v>
      </c>
      <c r="BB230" s="17" t="s">
        <v>239</v>
      </c>
      <c r="BC230" s="17" t="s">
        <v>239</v>
      </c>
      <c r="BD230" s="18" t="s">
        <v>239</v>
      </c>
    </row>
    <row r="231" spans="1:56" ht="14.5" customHeight="1">
      <c r="A231" s="331" t="s">
        <v>2238</v>
      </c>
      <c r="B231" s="337">
        <v>921</v>
      </c>
      <c r="C231" s="332" t="s">
        <v>2383</v>
      </c>
      <c r="D231" s="332" t="s">
        <v>2308</v>
      </c>
      <c r="E231" s="328" t="s">
        <v>2308</v>
      </c>
      <c r="F231" s="328" t="s">
        <v>2339</v>
      </c>
      <c r="G231" s="20"/>
      <c r="H231" s="20"/>
      <c r="I231" s="103" t="s">
        <v>2371</v>
      </c>
      <c r="J231" s="103" t="s">
        <v>2372</v>
      </c>
      <c r="K231" s="103" t="s">
        <v>2371</v>
      </c>
      <c r="L231" s="103" t="s">
        <v>2372</v>
      </c>
      <c r="M231" s="104" t="s">
        <v>2312</v>
      </c>
      <c r="N231" s="18" t="s">
        <v>2312</v>
      </c>
      <c r="O231" s="59" t="s">
        <v>239</v>
      </c>
      <c r="P231" s="17" t="s">
        <v>239</v>
      </c>
      <c r="Q231" s="17" t="s">
        <v>239</v>
      </c>
      <c r="R231" s="17" t="s">
        <v>239</v>
      </c>
      <c r="S231" s="17" t="s">
        <v>239</v>
      </c>
      <c r="T231" s="18" t="s">
        <v>239</v>
      </c>
      <c r="U231" s="59" t="s">
        <v>2373</v>
      </c>
      <c r="V231" s="17" t="s">
        <v>2374</v>
      </c>
      <c r="W231" s="17" t="s">
        <v>2373</v>
      </c>
      <c r="X231" s="17" t="s">
        <v>2374</v>
      </c>
      <c r="Y231" s="17" t="s">
        <v>2312</v>
      </c>
      <c r="Z231" s="18" t="s">
        <v>2312</v>
      </c>
      <c r="AA231" s="328" t="s">
        <v>239</v>
      </c>
      <c r="AB231" s="328" t="s">
        <v>239</v>
      </c>
      <c r="AC231" s="328" t="s">
        <v>239</v>
      </c>
      <c r="AD231" s="328" t="s">
        <v>239</v>
      </c>
      <c r="AE231" s="328" t="s">
        <v>239</v>
      </c>
      <c r="AF231" s="334" t="s">
        <v>239</v>
      </c>
      <c r="AG231" s="330" t="s">
        <v>239</v>
      </c>
      <c r="AH231" s="328" t="s">
        <v>239</v>
      </c>
      <c r="AI231" s="328" t="s">
        <v>239</v>
      </c>
      <c r="AJ231" s="328" t="s">
        <v>239</v>
      </c>
      <c r="AK231" s="328" t="s">
        <v>239</v>
      </c>
      <c r="AL231" s="328" t="s">
        <v>239</v>
      </c>
      <c r="AM231" s="59" t="s">
        <v>239</v>
      </c>
      <c r="AN231" s="17" t="s">
        <v>2375</v>
      </c>
      <c r="AO231" s="17" t="s">
        <v>239</v>
      </c>
      <c r="AP231" s="17" t="s">
        <v>2375</v>
      </c>
      <c r="AQ231" s="17" t="s">
        <v>2312</v>
      </c>
      <c r="AR231" s="18" t="s">
        <v>2312</v>
      </c>
      <c r="AS231" s="59" t="s">
        <v>2371</v>
      </c>
      <c r="AT231" s="17" t="s">
        <v>2372</v>
      </c>
      <c r="AU231" s="17" t="s">
        <v>239</v>
      </c>
      <c r="AV231" s="17" t="s">
        <v>2375</v>
      </c>
      <c r="AW231" s="17" t="s">
        <v>2312</v>
      </c>
      <c r="AX231" s="18" t="s">
        <v>2312</v>
      </c>
      <c r="AY231" s="59" t="s">
        <v>239</v>
      </c>
      <c r="AZ231" s="17" t="s">
        <v>2375</v>
      </c>
      <c r="BA231" s="17" t="s">
        <v>2371</v>
      </c>
      <c r="BB231" s="17" t="s">
        <v>2372</v>
      </c>
      <c r="BC231" s="17" t="s">
        <v>2312</v>
      </c>
      <c r="BD231" s="18" t="s">
        <v>2312</v>
      </c>
    </row>
    <row r="232" spans="1:56" ht="14.5" customHeight="1">
      <c r="A232" s="331" t="s">
        <v>2238</v>
      </c>
      <c r="B232" s="337">
        <v>921</v>
      </c>
      <c r="C232" s="332" t="s">
        <v>2389</v>
      </c>
      <c r="D232" s="332" t="s">
        <v>2308</v>
      </c>
      <c r="E232" s="328" t="s">
        <v>2308</v>
      </c>
      <c r="F232" s="328" t="s">
        <v>2339</v>
      </c>
      <c r="G232" s="20"/>
      <c r="H232" s="20"/>
      <c r="I232" s="103" t="s">
        <v>2390</v>
      </c>
      <c r="J232" s="103" t="s">
        <v>2391</v>
      </c>
      <c r="K232" s="103" t="s">
        <v>2371</v>
      </c>
      <c r="L232" s="103" t="s">
        <v>2372</v>
      </c>
      <c r="M232" s="104" t="s">
        <v>2312</v>
      </c>
      <c r="N232" s="18" t="s">
        <v>2312</v>
      </c>
      <c r="O232" s="59" t="s">
        <v>239</v>
      </c>
      <c r="P232" s="17" t="s">
        <v>239</v>
      </c>
      <c r="Q232" s="17" t="s">
        <v>239</v>
      </c>
      <c r="R232" s="17" t="s">
        <v>239</v>
      </c>
      <c r="S232" s="17" t="s">
        <v>239</v>
      </c>
      <c r="T232" s="18" t="s">
        <v>239</v>
      </c>
      <c r="U232" s="59" t="s">
        <v>2392</v>
      </c>
      <c r="V232" s="17" t="s">
        <v>2393</v>
      </c>
      <c r="W232" s="17" t="s">
        <v>2373</v>
      </c>
      <c r="X232" s="17" t="s">
        <v>2374</v>
      </c>
      <c r="Y232" s="17" t="s">
        <v>2312</v>
      </c>
      <c r="Z232" s="18" t="s">
        <v>2312</v>
      </c>
      <c r="AA232" s="328" t="s">
        <v>239</v>
      </c>
      <c r="AB232" s="328" t="s">
        <v>239</v>
      </c>
      <c r="AC232" s="328" t="s">
        <v>239</v>
      </c>
      <c r="AD232" s="328" t="s">
        <v>239</v>
      </c>
      <c r="AE232" s="328" t="s">
        <v>239</v>
      </c>
      <c r="AF232" s="334" t="s">
        <v>239</v>
      </c>
      <c r="AG232" s="330" t="s">
        <v>239</v>
      </c>
      <c r="AH232" s="328" t="s">
        <v>239</v>
      </c>
      <c r="AI232" s="328" t="s">
        <v>239</v>
      </c>
      <c r="AJ232" s="328" t="s">
        <v>239</v>
      </c>
      <c r="AK232" s="328" t="s">
        <v>239</v>
      </c>
      <c r="AL232" s="328" t="s">
        <v>239</v>
      </c>
      <c r="AM232" s="59" t="s">
        <v>239</v>
      </c>
      <c r="AN232" s="17" t="s">
        <v>2394</v>
      </c>
      <c r="AO232" s="17" t="s">
        <v>239</v>
      </c>
      <c r="AP232" s="17" t="s">
        <v>2375</v>
      </c>
      <c r="AQ232" s="17" t="s">
        <v>2312</v>
      </c>
      <c r="AR232" s="18" t="s">
        <v>2312</v>
      </c>
      <c r="AS232" s="59" t="s">
        <v>2390</v>
      </c>
      <c r="AT232" s="17" t="s">
        <v>2391</v>
      </c>
      <c r="AU232" s="17" t="s">
        <v>239</v>
      </c>
      <c r="AV232" s="17" t="s">
        <v>2375</v>
      </c>
      <c r="AW232" s="17" t="s">
        <v>2312</v>
      </c>
      <c r="AX232" s="18" t="s">
        <v>2312</v>
      </c>
      <c r="AY232" s="59" t="s">
        <v>239</v>
      </c>
      <c r="AZ232" s="17" t="s">
        <v>2394</v>
      </c>
      <c r="BA232" s="17" t="s">
        <v>2371</v>
      </c>
      <c r="BB232" s="17" t="s">
        <v>2372</v>
      </c>
      <c r="BC232" s="17" t="s">
        <v>2312</v>
      </c>
      <c r="BD232" s="18" t="s">
        <v>2312</v>
      </c>
    </row>
    <row r="233" spans="1:56" ht="14.5" customHeight="1">
      <c r="A233" s="331" t="s">
        <v>2238</v>
      </c>
      <c r="B233" s="337">
        <v>921</v>
      </c>
      <c r="C233" s="332" t="s">
        <v>2445</v>
      </c>
      <c r="D233" s="332" t="s">
        <v>2308</v>
      </c>
      <c r="E233" s="328" t="s">
        <v>2308</v>
      </c>
      <c r="F233" s="328" t="s">
        <v>2339</v>
      </c>
      <c r="G233" s="20"/>
      <c r="H233" s="20"/>
      <c r="I233" s="103" t="s">
        <v>2381</v>
      </c>
      <c r="J233" s="103" t="s">
        <v>2382</v>
      </c>
      <c r="K233" s="103" t="s">
        <v>2497</v>
      </c>
      <c r="L233" s="103" t="s">
        <v>2498</v>
      </c>
      <c r="M233" s="104" t="s">
        <v>2380</v>
      </c>
      <c r="N233" s="18" t="s">
        <v>2312</v>
      </c>
      <c r="O233" s="59" t="s">
        <v>239</v>
      </c>
      <c r="P233" s="17" t="s">
        <v>239</v>
      </c>
      <c r="Q233" s="17" t="s">
        <v>239</v>
      </c>
      <c r="R233" s="17" t="s">
        <v>239</v>
      </c>
      <c r="S233" s="17" t="s">
        <v>239</v>
      </c>
      <c r="T233" s="18" t="s">
        <v>239</v>
      </c>
      <c r="U233" s="59" t="s">
        <v>2381</v>
      </c>
      <c r="V233" s="17" t="s">
        <v>2382</v>
      </c>
      <c r="W233" s="17" t="s">
        <v>2448</v>
      </c>
      <c r="X233" s="17" t="s">
        <v>2449</v>
      </c>
      <c r="Y233" s="17" t="s">
        <v>2380</v>
      </c>
      <c r="Z233" s="18" t="s">
        <v>2312</v>
      </c>
      <c r="AA233" s="328" t="s">
        <v>239</v>
      </c>
      <c r="AB233" s="328" t="s">
        <v>239</v>
      </c>
      <c r="AC233" s="328" t="s">
        <v>239</v>
      </c>
      <c r="AD233" s="328" t="s">
        <v>239</v>
      </c>
      <c r="AE233" s="328" t="s">
        <v>239</v>
      </c>
      <c r="AF233" s="334" t="s">
        <v>239</v>
      </c>
      <c r="AG233" s="330" t="s">
        <v>239</v>
      </c>
      <c r="AH233" s="328" t="s">
        <v>239</v>
      </c>
      <c r="AI233" s="328" t="s">
        <v>239</v>
      </c>
      <c r="AJ233" s="328" t="s">
        <v>239</v>
      </c>
      <c r="AK233" s="328" t="s">
        <v>239</v>
      </c>
      <c r="AL233" s="328" t="s">
        <v>239</v>
      </c>
      <c r="AM233" s="59" t="s">
        <v>239</v>
      </c>
      <c r="AN233" s="17" t="s">
        <v>239</v>
      </c>
      <c r="AO233" s="17" t="s">
        <v>239</v>
      </c>
      <c r="AP233" s="17" t="s">
        <v>239</v>
      </c>
      <c r="AQ233" s="17" t="s">
        <v>239</v>
      </c>
      <c r="AR233" s="17" t="s">
        <v>239</v>
      </c>
      <c r="AS233" s="59" t="s">
        <v>2381</v>
      </c>
      <c r="AT233" s="17" t="s">
        <v>2382</v>
      </c>
      <c r="AU233" s="17" t="s">
        <v>239</v>
      </c>
      <c r="AV233" s="17" t="s">
        <v>2452</v>
      </c>
      <c r="AW233" s="17" t="s">
        <v>2312</v>
      </c>
      <c r="AX233" s="18" t="s">
        <v>2312</v>
      </c>
      <c r="AY233" s="59" t="s">
        <v>239</v>
      </c>
      <c r="AZ233" s="17" t="s">
        <v>239</v>
      </c>
      <c r="BA233" s="17" t="s">
        <v>239</v>
      </c>
      <c r="BB233" s="17" t="s">
        <v>239</v>
      </c>
      <c r="BC233" s="17" t="s">
        <v>239</v>
      </c>
      <c r="BD233" s="18" t="s">
        <v>239</v>
      </c>
    </row>
    <row r="234" spans="1:56" ht="14.5" customHeight="1">
      <c r="A234" s="338" t="s">
        <v>2238</v>
      </c>
      <c r="B234" s="339">
        <v>921</v>
      </c>
      <c r="C234" s="340" t="s">
        <v>2453</v>
      </c>
      <c r="D234" s="332" t="s">
        <v>2308</v>
      </c>
      <c r="E234" s="341" t="s">
        <v>2308</v>
      </c>
      <c r="F234" s="341" t="s">
        <v>2339</v>
      </c>
      <c r="G234" s="162"/>
      <c r="H234" s="162"/>
      <c r="I234" s="163" t="s">
        <v>2497</v>
      </c>
      <c r="J234" s="163" t="s">
        <v>2498</v>
      </c>
      <c r="K234" s="163" t="s">
        <v>2497</v>
      </c>
      <c r="L234" s="163" t="s">
        <v>2498</v>
      </c>
      <c r="M234" s="164" t="s">
        <v>2312</v>
      </c>
      <c r="N234" s="165" t="s">
        <v>2312</v>
      </c>
      <c r="O234" s="166" t="s">
        <v>239</v>
      </c>
      <c r="P234" s="167" t="s">
        <v>239</v>
      </c>
      <c r="Q234" s="167" t="s">
        <v>239</v>
      </c>
      <c r="R234" s="167" t="s">
        <v>239</v>
      </c>
      <c r="S234" s="167" t="s">
        <v>239</v>
      </c>
      <c r="T234" s="165" t="s">
        <v>239</v>
      </c>
      <c r="U234" s="166" t="s">
        <v>2448</v>
      </c>
      <c r="V234" s="167" t="s">
        <v>2454</v>
      </c>
      <c r="W234" s="167" t="s">
        <v>2448</v>
      </c>
      <c r="X234" s="167" t="s">
        <v>2454</v>
      </c>
      <c r="Y234" s="167" t="s">
        <v>2312</v>
      </c>
      <c r="Z234" s="165" t="s">
        <v>2312</v>
      </c>
      <c r="AA234" s="328" t="s">
        <v>239</v>
      </c>
      <c r="AB234" s="328" t="s">
        <v>239</v>
      </c>
      <c r="AC234" s="328" t="s">
        <v>239</v>
      </c>
      <c r="AD234" s="328" t="s">
        <v>239</v>
      </c>
      <c r="AE234" s="328" t="s">
        <v>239</v>
      </c>
      <c r="AF234" s="334" t="s">
        <v>239</v>
      </c>
      <c r="AG234" s="330" t="s">
        <v>239</v>
      </c>
      <c r="AH234" s="328" t="s">
        <v>239</v>
      </c>
      <c r="AI234" s="328" t="s">
        <v>239</v>
      </c>
      <c r="AJ234" s="328" t="s">
        <v>239</v>
      </c>
      <c r="AK234" s="328" t="s">
        <v>239</v>
      </c>
      <c r="AL234" s="328" t="s">
        <v>239</v>
      </c>
      <c r="AM234" s="59" t="s">
        <v>239</v>
      </c>
      <c r="AN234" s="17" t="s">
        <v>2452</v>
      </c>
      <c r="AO234" s="17" t="s">
        <v>239</v>
      </c>
      <c r="AP234" s="17" t="s">
        <v>2452</v>
      </c>
      <c r="AQ234" s="17" t="s">
        <v>2312</v>
      </c>
      <c r="AR234" s="114" t="s">
        <v>2312</v>
      </c>
      <c r="AS234" s="59" t="s">
        <v>2497</v>
      </c>
      <c r="AT234" s="17" t="s">
        <v>2498</v>
      </c>
      <c r="AU234" s="17" t="s">
        <v>239</v>
      </c>
      <c r="AV234" s="17" t="s">
        <v>2452</v>
      </c>
      <c r="AW234" s="17" t="s">
        <v>2312</v>
      </c>
      <c r="AX234" s="18" t="s">
        <v>2312</v>
      </c>
      <c r="AY234" s="59" t="s">
        <v>239</v>
      </c>
      <c r="AZ234" s="17" t="s">
        <v>2452</v>
      </c>
      <c r="BA234" s="17" t="s">
        <v>2497</v>
      </c>
      <c r="BB234" s="17" t="s">
        <v>2498</v>
      </c>
      <c r="BC234" s="17" t="s">
        <v>2312</v>
      </c>
      <c r="BD234" s="18" t="s">
        <v>2312</v>
      </c>
    </row>
    <row r="235" spans="1:56" ht="14.5" customHeight="1">
      <c r="A235" s="338" t="s">
        <v>2238</v>
      </c>
      <c r="B235" s="339">
        <v>822</v>
      </c>
      <c r="C235" s="340" t="s">
        <v>2473</v>
      </c>
      <c r="D235" s="332" t="s">
        <v>2308</v>
      </c>
      <c r="E235" s="341" t="s">
        <v>2308</v>
      </c>
      <c r="F235" s="341" t="s">
        <v>2339</v>
      </c>
      <c r="G235" s="206">
        <v>0.66748427245749431</v>
      </c>
      <c r="H235" s="206">
        <v>1.2544512424334027</v>
      </c>
      <c r="I235" s="163" t="s">
        <v>2474</v>
      </c>
      <c r="J235" s="163" t="s">
        <v>2512</v>
      </c>
      <c r="K235" s="163" t="s">
        <v>2474</v>
      </c>
      <c r="L235" s="163" t="s">
        <v>2513</v>
      </c>
      <c r="M235" s="164" t="s">
        <v>2312</v>
      </c>
      <c r="N235" s="165" t="s">
        <v>2514</v>
      </c>
      <c r="O235" s="166" t="s">
        <v>239</v>
      </c>
      <c r="P235" s="167" t="s">
        <v>239</v>
      </c>
      <c r="Q235" s="167" t="s">
        <v>239</v>
      </c>
      <c r="R235" s="167" t="s">
        <v>239</v>
      </c>
      <c r="S235" s="167" t="s">
        <v>239</v>
      </c>
      <c r="T235" s="165" t="s">
        <v>239</v>
      </c>
      <c r="U235" s="166" t="s">
        <v>239</v>
      </c>
      <c r="V235" s="167" t="s">
        <v>239</v>
      </c>
      <c r="W235" s="167" t="s">
        <v>239</v>
      </c>
      <c r="X235" s="167" t="s">
        <v>239</v>
      </c>
      <c r="Y235" s="167" t="s">
        <v>239</v>
      </c>
      <c r="Z235" s="165" t="s">
        <v>239</v>
      </c>
      <c r="AA235" s="328" t="s">
        <v>239</v>
      </c>
      <c r="AB235" s="328" t="s">
        <v>239</v>
      </c>
      <c r="AC235" s="328" t="s">
        <v>239</v>
      </c>
      <c r="AD235" s="328" t="s">
        <v>239</v>
      </c>
      <c r="AE235" s="328" t="s">
        <v>239</v>
      </c>
      <c r="AF235" s="334" t="s">
        <v>239</v>
      </c>
      <c r="AG235" s="330" t="s">
        <v>239</v>
      </c>
      <c r="AH235" s="328" t="s">
        <v>239</v>
      </c>
      <c r="AI235" s="328" t="s">
        <v>239</v>
      </c>
      <c r="AJ235" s="328" t="s">
        <v>239</v>
      </c>
      <c r="AK235" s="328" t="s">
        <v>239</v>
      </c>
      <c r="AL235" s="328" t="s">
        <v>239</v>
      </c>
      <c r="AM235" s="59" t="s">
        <v>239</v>
      </c>
      <c r="AN235" s="17" t="s">
        <v>2515</v>
      </c>
      <c r="AO235" s="17" t="s">
        <v>239</v>
      </c>
      <c r="AP235" s="17" t="s">
        <v>2515</v>
      </c>
      <c r="AQ235" s="17" t="s">
        <v>2312</v>
      </c>
      <c r="AR235" s="18" t="s">
        <v>2514</v>
      </c>
      <c r="AS235" s="163" t="s">
        <v>2474</v>
      </c>
      <c r="AT235" s="163" t="s">
        <v>2512</v>
      </c>
      <c r="AU235" s="17" t="s">
        <v>239</v>
      </c>
      <c r="AV235" s="17" t="s">
        <v>2515</v>
      </c>
      <c r="AW235" s="17" t="s">
        <v>2312</v>
      </c>
      <c r="AX235" s="18" t="s">
        <v>2514</v>
      </c>
      <c r="AY235" s="59" t="s">
        <v>239</v>
      </c>
      <c r="AZ235" s="17" t="s">
        <v>2515</v>
      </c>
      <c r="BA235" s="17" t="s">
        <v>2474</v>
      </c>
      <c r="BB235" s="17" t="s">
        <v>2513</v>
      </c>
      <c r="BC235" s="17" t="s">
        <v>2312</v>
      </c>
      <c r="BD235" s="18" t="s">
        <v>2514</v>
      </c>
    </row>
    <row r="236" spans="1:56" ht="14.5" customHeight="1">
      <c r="A236" s="338" t="s">
        <v>2238</v>
      </c>
      <c r="B236" s="339">
        <v>822</v>
      </c>
      <c r="C236" s="340" t="s">
        <v>2324</v>
      </c>
      <c r="D236" s="332" t="s">
        <v>2308</v>
      </c>
      <c r="E236" s="341" t="s">
        <v>2308</v>
      </c>
      <c r="F236" s="341" t="s">
        <v>2339</v>
      </c>
      <c r="G236" s="206">
        <v>0.91637210070213326</v>
      </c>
      <c r="H236" s="206">
        <v>1.5634495873691305</v>
      </c>
      <c r="I236" s="163" t="s">
        <v>2480</v>
      </c>
      <c r="J236" s="163" t="s">
        <v>2516</v>
      </c>
      <c r="K236" s="163" t="s">
        <v>2484</v>
      </c>
      <c r="L236" s="163" t="s">
        <v>2517</v>
      </c>
      <c r="M236" s="164" t="s">
        <v>2312</v>
      </c>
      <c r="N236" s="165" t="s">
        <v>2514</v>
      </c>
      <c r="O236" s="166" t="s">
        <v>239</v>
      </c>
      <c r="P236" s="167" t="s">
        <v>239</v>
      </c>
      <c r="Q236" s="167" t="s">
        <v>239</v>
      </c>
      <c r="R236" s="167" t="s">
        <v>239</v>
      </c>
      <c r="S236" s="167" t="s">
        <v>239</v>
      </c>
      <c r="T236" s="165" t="s">
        <v>239</v>
      </c>
      <c r="U236" s="166" t="s">
        <v>239</v>
      </c>
      <c r="V236" s="167" t="s">
        <v>239</v>
      </c>
      <c r="W236" s="167" t="s">
        <v>239</v>
      </c>
      <c r="X236" s="167" t="s">
        <v>239</v>
      </c>
      <c r="Y236" s="167" t="s">
        <v>239</v>
      </c>
      <c r="Z236" s="165" t="s">
        <v>239</v>
      </c>
      <c r="AA236" s="328" t="s">
        <v>239</v>
      </c>
      <c r="AB236" s="328" t="s">
        <v>239</v>
      </c>
      <c r="AC236" s="328" t="s">
        <v>239</v>
      </c>
      <c r="AD236" s="328" t="s">
        <v>239</v>
      </c>
      <c r="AE236" s="328" t="s">
        <v>239</v>
      </c>
      <c r="AF236" s="334" t="s">
        <v>239</v>
      </c>
      <c r="AG236" s="330" t="s">
        <v>239</v>
      </c>
      <c r="AH236" s="328" t="s">
        <v>239</v>
      </c>
      <c r="AI236" s="328" t="s">
        <v>239</v>
      </c>
      <c r="AJ236" s="328" t="s">
        <v>239</v>
      </c>
      <c r="AK236" s="328" t="s">
        <v>239</v>
      </c>
      <c r="AL236" s="328" t="s">
        <v>239</v>
      </c>
      <c r="AM236" s="59" t="s">
        <v>239</v>
      </c>
      <c r="AN236" s="168" t="s">
        <v>2518</v>
      </c>
      <c r="AO236" s="17" t="s">
        <v>239</v>
      </c>
      <c r="AP236" s="168" t="s">
        <v>2519</v>
      </c>
      <c r="AQ236" s="17" t="s">
        <v>2312</v>
      </c>
      <c r="AR236" s="18" t="s">
        <v>2514</v>
      </c>
      <c r="AS236" s="163" t="s">
        <v>2480</v>
      </c>
      <c r="AT236" s="163" t="s">
        <v>2516</v>
      </c>
      <c r="AU236" s="17" t="s">
        <v>239</v>
      </c>
      <c r="AV236" s="168" t="s">
        <v>2519</v>
      </c>
      <c r="AW236" s="17" t="s">
        <v>2312</v>
      </c>
      <c r="AX236" s="18" t="s">
        <v>2514</v>
      </c>
      <c r="AY236" s="59" t="s">
        <v>239</v>
      </c>
      <c r="AZ236" s="168" t="s">
        <v>2518</v>
      </c>
      <c r="BA236" s="17" t="s">
        <v>2484</v>
      </c>
      <c r="BB236" s="17" t="s">
        <v>2517</v>
      </c>
      <c r="BC236" s="17" t="s">
        <v>2312</v>
      </c>
      <c r="BD236" s="18" t="s">
        <v>2514</v>
      </c>
    </row>
    <row r="237" spans="1:56" ht="14.5" customHeight="1">
      <c r="A237" s="338" t="s">
        <v>2238</v>
      </c>
      <c r="B237" s="339">
        <v>822</v>
      </c>
      <c r="C237" s="340" t="s">
        <v>2330</v>
      </c>
      <c r="D237" s="332" t="s">
        <v>2308</v>
      </c>
      <c r="E237" s="341" t="s">
        <v>2308</v>
      </c>
      <c r="F237" s="341" t="s">
        <v>2339</v>
      </c>
      <c r="G237" s="206">
        <v>1.651978235763127</v>
      </c>
      <c r="H237" s="206">
        <v>1.722883204418119</v>
      </c>
      <c r="I237" s="163" t="s">
        <v>2484</v>
      </c>
      <c r="J237" s="163" t="s">
        <v>2520</v>
      </c>
      <c r="K237" s="163" t="s">
        <v>2484</v>
      </c>
      <c r="L237" s="163" t="s">
        <v>2517</v>
      </c>
      <c r="M237" s="164" t="s">
        <v>2312</v>
      </c>
      <c r="N237" s="165" t="s">
        <v>2514</v>
      </c>
      <c r="O237" s="166" t="s">
        <v>239</v>
      </c>
      <c r="P237" s="167" t="s">
        <v>239</v>
      </c>
      <c r="Q237" s="167" t="s">
        <v>239</v>
      </c>
      <c r="R237" s="167" t="s">
        <v>239</v>
      </c>
      <c r="S237" s="167" t="s">
        <v>239</v>
      </c>
      <c r="T237" s="165" t="s">
        <v>239</v>
      </c>
      <c r="U237" s="166" t="s">
        <v>239</v>
      </c>
      <c r="V237" s="167" t="s">
        <v>239</v>
      </c>
      <c r="W237" s="167" t="s">
        <v>239</v>
      </c>
      <c r="X237" s="167" t="s">
        <v>239</v>
      </c>
      <c r="Y237" s="167" t="s">
        <v>239</v>
      </c>
      <c r="Z237" s="165" t="s">
        <v>239</v>
      </c>
      <c r="AA237" s="328" t="s">
        <v>239</v>
      </c>
      <c r="AB237" s="328" t="s">
        <v>239</v>
      </c>
      <c r="AC237" s="328" t="s">
        <v>239</v>
      </c>
      <c r="AD237" s="328" t="s">
        <v>239</v>
      </c>
      <c r="AE237" s="328" t="s">
        <v>239</v>
      </c>
      <c r="AF237" s="334" t="s">
        <v>239</v>
      </c>
      <c r="AG237" s="330" t="s">
        <v>239</v>
      </c>
      <c r="AH237" s="328" t="s">
        <v>239</v>
      </c>
      <c r="AI237" s="328" t="s">
        <v>239</v>
      </c>
      <c r="AJ237" s="328" t="s">
        <v>239</v>
      </c>
      <c r="AK237" s="328" t="s">
        <v>239</v>
      </c>
      <c r="AL237" s="328" t="s">
        <v>239</v>
      </c>
      <c r="AM237" s="59" t="s">
        <v>239</v>
      </c>
      <c r="AN237" s="168" t="s">
        <v>2519</v>
      </c>
      <c r="AO237" s="17" t="s">
        <v>239</v>
      </c>
      <c r="AP237" s="168" t="s">
        <v>2519</v>
      </c>
      <c r="AQ237" s="17" t="s">
        <v>2312</v>
      </c>
      <c r="AR237" s="18" t="s">
        <v>2514</v>
      </c>
      <c r="AS237" s="163" t="s">
        <v>2484</v>
      </c>
      <c r="AT237" s="163" t="s">
        <v>2520</v>
      </c>
      <c r="AU237" s="17" t="s">
        <v>239</v>
      </c>
      <c r="AV237" s="168" t="s">
        <v>2519</v>
      </c>
      <c r="AW237" s="17" t="s">
        <v>2312</v>
      </c>
      <c r="AX237" s="18" t="s">
        <v>2514</v>
      </c>
      <c r="AY237" s="59" t="s">
        <v>239</v>
      </c>
      <c r="AZ237" s="168" t="s">
        <v>2519</v>
      </c>
      <c r="BA237" s="17" t="s">
        <v>2484</v>
      </c>
      <c r="BB237" s="17" t="s">
        <v>2517</v>
      </c>
      <c r="BC237" s="17" t="s">
        <v>2312</v>
      </c>
      <c r="BD237" s="18" t="s">
        <v>2514</v>
      </c>
    </row>
    <row r="238" spans="1:56" ht="14.5" customHeight="1">
      <c r="A238" s="338" t="s">
        <v>2238</v>
      </c>
      <c r="B238" s="339">
        <v>822</v>
      </c>
      <c r="C238" s="340" t="s">
        <v>2338</v>
      </c>
      <c r="D238" s="332" t="s">
        <v>2308</v>
      </c>
      <c r="E238" s="341" t="s">
        <v>2308</v>
      </c>
      <c r="F238" s="341" t="s">
        <v>2339</v>
      </c>
      <c r="G238" s="206">
        <v>3.0198079232639907</v>
      </c>
      <c r="H238" s="206">
        <v>4.4590793822947399</v>
      </c>
      <c r="I238" s="163" t="s">
        <v>2340</v>
      </c>
      <c r="J238" s="163" t="s">
        <v>2341</v>
      </c>
      <c r="K238" s="163" t="s">
        <v>2352</v>
      </c>
      <c r="L238" s="163" t="s">
        <v>2353</v>
      </c>
      <c r="M238" s="164" t="s">
        <v>2312</v>
      </c>
      <c r="N238" s="165" t="s">
        <v>2312</v>
      </c>
      <c r="O238" s="166" t="s">
        <v>239</v>
      </c>
      <c r="P238" s="167" t="s">
        <v>239</v>
      </c>
      <c r="Q238" s="167" t="s">
        <v>239</v>
      </c>
      <c r="R238" s="167" t="s">
        <v>239</v>
      </c>
      <c r="S238" s="167" t="s">
        <v>239</v>
      </c>
      <c r="T238" s="165" t="s">
        <v>239</v>
      </c>
      <c r="U238" s="166" t="s">
        <v>239</v>
      </c>
      <c r="V238" s="167" t="s">
        <v>239</v>
      </c>
      <c r="W238" s="167" t="s">
        <v>239</v>
      </c>
      <c r="X238" s="167" t="s">
        <v>239</v>
      </c>
      <c r="Y238" s="167" t="s">
        <v>239</v>
      </c>
      <c r="Z238" s="165" t="s">
        <v>239</v>
      </c>
      <c r="AA238" s="328" t="s">
        <v>239</v>
      </c>
      <c r="AB238" s="328" t="s">
        <v>239</v>
      </c>
      <c r="AC238" s="328" t="s">
        <v>239</v>
      </c>
      <c r="AD238" s="328" t="s">
        <v>239</v>
      </c>
      <c r="AE238" s="328" t="s">
        <v>239</v>
      </c>
      <c r="AF238" s="334" t="s">
        <v>239</v>
      </c>
      <c r="AG238" s="330" t="s">
        <v>239</v>
      </c>
      <c r="AH238" s="328" t="s">
        <v>239</v>
      </c>
      <c r="AI238" s="328" t="s">
        <v>239</v>
      </c>
      <c r="AJ238" s="328" t="s">
        <v>239</v>
      </c>
      <c r="AK238" s="328" t="s">
        <v>239</v>
      </c>
      <c r="AL238" s="328" t="s">
        <v>239</v>
      </c>
      <c r="AM238" s="59" t="s">
        <v>239</v>
      </c>
      <c r="AN238" s="168" t="s">
        <v>2521</v>
      </c>
      <c r="AO238" s="17" t="s">
        <v>239</v>
      </c>
      <c r="AP238" s="168" t="s">
        <v>2522</v>
      </c>
      <c r="AQ238" s="17" t="s">
        <v>2312</v>
      </c>
      <c r="AR238" s="17" t="s">
        <v>2312</v>
      </c>
      <c r="AS238" s="163" t="s">
        <v>2340</v>
      </c>
      <c r="AT238" s="163" t="s">
        <v>2341</v>
      </c>
      <c r="AU238" s="17" t="s">
        <v>239</v>
      </c>
      <c r="AV238" s="168" t="s">
        <v>2522</v>
      </c>
      <c r="AW238" s="17" t="s">
        <v>2312</v>
      </c>
      <c r="AX238" s="17" t="s">
        <v>2312</v>
      </c>
      <c r="AY238" s="59" t="s">
        <v>239</v>
      </c>
      <c r="AZ238" s="168" t="s">
        <v>2521</v>
      </c>
      <c r="BA238" s="17" t="s">
        <v>2352</v>
      </c>
      <c r="BB238" s="17" t="s">
        <v>2353</v>
      </c>
      <c r="BC238" s="17" t="s">
        <v>2312</v>
      </c>
      <c r="BD238" s="18" t="s">
        <v>2312</v>
      </c>
    </row>
    <row r="239" spans="1:56" ht="14.5" customHeight="1">
      <c r="A239" s="338" t="s">
        <v>2238</v>
      </c>
      <c r="B239" s="339">
        <v>822</v>
      </c>
      <c r="C239" s="340" t="s">
        <v>2351</v>
      </c>
      <c r="D239" s="332" t="s">
        <v>2308</v>
      </c>
      <c r="E239" s="341" t="s">
        <v>2308</v>
      </c>
      <c r="F239" s="341" t="s">
        <v>2339</v>
      </c>
      <c r="G239" s="206">
        <v>6.1880575823212318</v>
      </c>
      <c r="H239" s="206">
        <v>7.3316199778455715</v>
      </c>
      <c r="I239" s="163" t="s">
        <v>2352</v>
      </c>
      <c r="J239" s="163" t="s">
        <v>2353</v>
      </c>
      <c r="K239" s="163" t="s">
        <v>2359</v>
      </c>
      <c r="L239" s="163" t="s">
        <v>2360</v>
      </c>
      <c r="M239" s="164" t="s">
        <v>2312</v>
      </c>
      <c r="N239" s="165" t="s">
        <v>2312</v>
      </c>
      <c r="O239" s="166" t="s">
        <v>239</v>
      </c>
      <c r="P239" s="167" t="s">
        <v>239</v>
      </c>
      <c r="Q239" s="167" t="s">
        <v>239</v>
      </c>
      <c r="R239" s="167" t="s">
        <v>239</v>
      </c>
      <c r="S239" s="167" t="s">
        <v>239</v>
      </c>
      <c r="T239" s="165" t="s">
        <v>239</v>
      </c>
      <c r="U239" s="166" t="s">
        <v>239</v>
      </c>
      <c r="V239" s="167" t="s">
        <v>239</v>
      </c>
      <c r="W239" s="167" t="s">
        <v>239</v>
      </c>
      <c r="X239" s="167" t="s">
        <v>239</v>
      </c>
      <c r="Y239" s="167" t="s">
        <v>239</v>
      </c>
      <c r="Z239" s="165" t="s">
        <v>239</v>
      </c>
      <c r="AA239" s="328" t="s">
        <v>239</v>
      </c>
      <c r="AB239" s="328" t="s">
        <v>239</v>
      </c>
      <c r="AC239" s="328" t="s">
        <v>239</v>
      </c>
      <c r="AD239" s="328" t="s">
        <v>239</v>
      </c>
      <c r="AE239" s="328" t="s">
        <v>239</v>
      </c>
      <c r="AF239" s="334" t="s">
        <v>239</v>
      </c>
      <c r="AG239" s="330" t="s">
        <v>239</v>
      </c>
      <c r="AH239" s="328" t="s">
        <v>239</v>
      </c>
      <c r="AI239" s="328" t="s">
        <v>239</v>
      </c>
      <c r="AJ239" s="328" t="s">
        <v>239</v>
      </c>
      <c r="AK239" s="328" t="s">
        <v>239</v>
      </c>
      <c r="AL239" s="328" t="s">
        <v>239</v>
      </c>
      <c r="AM239" s="59" t="s">
        <v>239</v>
      </c>
      <c r="AN239" s="168" t="s">
        <v>2522</v>
      </c>
      <c r="AO239" s="17" t="s">
        <v>239</v>
      </c>
      <c r="AP239" s="168" t="s">
        <v>2523</v>
      </c>
      <c r="AQ239" s="17" t="s">
        <v>2312</v>
      </c>
      <c r="AR239" s="17" t="s">
        <v>2312</v>
      </c>
      <c r="AS239" s="163" t="s">
        <v>2352</v>
      </c>
      <c r="AT239" s="163" t="s">
        <v>2353</v>
      </c>
      <c r="AU239" s="17" t="s">
        <v>239</v>
      </c>
      <c r="AV239" s="168" t="s">
        <v>2523</v>
      </c>
      <c r="AW239" s="17" t="s">
        <v>2312</v>
      </c>
      <c r="AX239" s="17" t="s">
        <v>2312</v>
      </c>
      <c r="AY239" s="59" t="s">
        <v>239</v>
      </c>
      <c r="AZ239" s="168" t="s">
        <v>2522</v>
      </c>
      <c r="BA239" s="17" t="s">
        <v>2359</v>
      </c>
      <c r="BB239" s="17" t="s">
        <v>2360</v>
      </c>
      <c r="BC239" s="17" t="s">
        <v>2312</v>
      </c>
      <c r="BD239" s="18" t="s">
        <v>2312</v>
      </c>
    </row>
    <row r="240" spans="1:56" ht="14.5" customHeight="1">
      <c r="A240" s="338" t="s">
        <v>2238</v>
      </c>
      <c r="B240" s="339">
        <v>822</v>
      </c>
      <c r="C240" s="340" t="s">
        <v>2358</v>
      </c>
      <c r="D240" s="332" t="s">
        <v>2308</v>
      </c>
      <c r="E240" s="341" t="s">
        <v>2308</v>
      </c>
      <c r="F240" s="341" t="s">
        <v>2339</v>
      </c>
      <c r="G240" s="206">
        <v>12.057211004870464</v>
      </c>
      <c r="H240" s="206">
        <v>12.727334619211266</v>
      </c>
      <c r="I240" s="163" t="s">
        <v>2371</v>
      </c>
      <c r="J240" s="163" t="s">
        <v>2372</v>
      </c>
      <c r="K240" s="163" t="s">
        <v>2371</v>
      </c>
      <c r="L240" s="163" t="s">
        <v>2372</v>
      </c>
      <c r="M240" s="164" t="s">
        <v>2312</v>
      </c>
      <c r="N240" s="165" t="s">
        <v>2312</v>
      </c>
      <c r="O240" s="166" t="s">
        <v>239</v>
      </c>
      <c r="P240" s="167" t="s">
        <v>239</v>
      </c>
      <c r="Q240" s="167" t="s">
        <v>239</v>
      </c>
      <c r="R240" s="167" t="s">
        <v>239</v>
      </c>
      <c r="S240" s="167" t="s">
        <v>239</v>
      </c>
      <c r="T240" s="165" t="s">
        <v>239</v>
      </c>
      <c r="U240" s="166" t="s">
        <v>239</v>
      </c>
      <c r="V240" s="167" t="s">
        <v>239</v>
      </c>
      <c r="W240" s="167" t="s">
        <v>239</v>
      </c>
      <c r="X240" s="167" t="s">
        <v>239</v>
      </c>
      <c r="Y240" s="167" t="s">
        <v>239</v>
      </c>
      <c r="Z240" s="165" t="s">
        <v>239</v>
      </c>
      <c r="AA240" s="328" t="s">
        <v>239</v>
      </c>
      <c r="AB240" s="328" t="s">
        <v>239</v>
      </c>
      <c r="AC240" s="328" t="s">
        <v>239</v>
      </c>
      <c r="AD240" s="328" t="s">
        <v>239</v>
      </c>
      <c r="AE240" s="328" t="s">
        <v>239</v>
      </c>
      <c r="AF240" s="334" t="s">
        <v>239</v>
      </c>
      <c r="AG240" s="330" t="s">
        <v>239</v>
      </c>
      <c r="AH240" s="328" t="s">
        <v>239</v>
      </c>
      <c r="AI240" s="328" t="s">
        <v>239</v>
      </c>
      <c r="AJ240" s="328" t="s">
        <v>239</v>
      </c>
      <c r="AK240" s="328" t="s">
        <v>239</v>
      </c>
      <c r="AL240" s="328" t="s">
        <v>239</v>
      </c>
      <c r="AM240" s="59" t="s">
        <v>239</v>
      </c>
      <c r="AN240" s="168" t="s">
        <v>2524</v>
      </c>
      <c r="AO240" s="17" t="s">
        <v>239</v>
      </c>
      <c r="AP240" s="168" t="s">
        <v>2524</v>
      </c>
      <c r="AQ240" s="17" t="s">
        <v>2312</v>
      </c>
      <c r="AR240" s="17" t="s">
        <v>2312</v>
      </c>
      <c r="AS240" s="163" t="s">
        <v>2371</v>
      </c>
      <c r="AT240" s="163" t="s">
        <v>2372</v>
      </c>
      <c r="AU240" s="17" t="s">
        <v>239</v>
      </c>
      <c r="AV240" s="168" t="s">
        <v>2524</v>
      </c>
      <c r="AW240" s="17" t="s">
        <v>2312</v>
      </c>
      <c r="AX240" s="17" t="s">
        <v>2312</v>
      </c>
      <c r="AY240" s="59" t="s">
        <v>239</v>
      </c>
      <c r="AZ240" s="168" t="s">
        <v>2524</v>
      </c>
      <c r="BA240" s="17" t="s">
        <v>2371</v>
      </c>
      <c r="BB240" s="17" t="s">
        <v>2372</v>
      </c>
      <c r="BC240" s="17" t="s">
        <v>2312</v>
      </c>
      <c r="BD240" s="18" t="s">
        <v>2312</v>
      </c>
    </row>
    <row r="241" spans="1:56" ht="14.5" customHeight="1">
      <c r="A241" s="338" t="s">
        <v>2238</v>
      </c>
      <c r="B241" s="339">
        <v>822</v>
      </c>
      <c r="C241" s="340" t="s">
        <v>2370</v>
      </c>
      <c r="D241" s="332" t="s">
        <v>2308</v>
      </c>
      <c r="E241" s="341" t="s">
        <v>2308</v>
      </c>
      <c r="F241" s="341" t="s">
        <v>2339</v>
      </c>
      <c r="G241" s="206">
        <v>12.057211004870464</v>
      </c>
      <c r="H241" s="206">
        <v>12.727334619211266</v>
      </c>
      <c r="I241" s="163" t="s">
        <v>2371</v>
      </c>
      <c r="J241" s="163" t="s">
        <v>2372</v>
      </c>
      <c r="K241" s="163" t="s">
        <v>2371</v>
      </c>
      <c r="L241" s="163" t="s">
        <v>2372</v>
      </c>
      <c r="M241" s="164" t="s">
        <v>2312</v>
      </c>
      <c r="N241" s="165" t="s">
        <v>2312</v>
      </c>
      <c r="O241" s="166" t="s">
        <v>239</v>
      </c>
      <c r="P241" s="167" t="s">
        <v>239</v>
      </c>
      <c r="Q241" s="167" t="s">
        <v>239</v>
      </c>
      <c r="R241" s="167" t="s">
        <v>239</v>
      </c>
      <c r="S241" s="167" t="s">
        <v>239</v>
      </c>
      <c r="T241" s="165" t="s">
        <v>239</v>
      </c>
      <c r="U241" s="166" t="s">
        <v>239</v>
      </c>
      <c r="V241" s="167" t="s">
        <v>239</v>
      </c>
      <c r="W241" s="167" t="s">
        <v>239</v>
      </c>
      <c r="X241" s="167" t="s">
        <v>239</v>
      </c>
      <c r="Y241" s="167" t="s">
        <v>239</v>
      </c>
      <c r="Z241" s="165" t="s">
        <v>239</v>
      </c>
      <c r="AA241" s="328" t="s">
        <v>239</v>
      </c>
      <c r="AB241" s="328" t="s">
        <v>239</v>
      </c>
      <c r="AC241" s="328" t="s">
        <v>239</v>
      </c>
      <c r="AD241" s="328" t="s">
        <v>239</v>
      </c>
      <c r="AE241" s="328" t="s">
        <v>239</v>
      </c>
      <c r="AF241" s="334" t="s">
        <v>239</v>
      </c>
      <c r="AG241" s="330" t="s">
        <v>239</v>
      </c>
      <c r="AH241" s="328" t="s">
        <v>239</v>
      </c>
      <c r="AI241" s="328" t="s">
        <v>239</v>
      </c>
      <c r="AJ241" s="328" t="s">
        <v>239</v>
      </c>
      <c r="AK241" s="328" t="s">
        <v>239</v>
      </c>
      <c r="AL241" s="328" t="s">
        <v>239</v>
      </c>
      <c r="AM241" s="59" t="s">
        <v>239</v>
      </c>
      <c r="AN241" s="168" t="s">
        <v>2524</v>
      </c>
      <c r="AO241" s="17" t="s">
        <v>239</v>
      </c>
      <c r="AP241" s="168" t="s">
        <v>2524</v>
      </c>
      <c r="AQ241" s="17" t="s">
        <v>2312</v>
      </c>
      <c r="AR241" s="17" t="s">
        <v>2312</v>
      </c>
      <c r="AS241" s="163" t="s">
        <v>2371</v>
      </c>
      <c r="AT241" s="163" t="s">
        <v>2372</v>
      </c>
      <c r="AU241" s="17" t="s">
        <v>239</v>
      </c>
      <c r="AV241" s="168" t="s">
        <v>2524</v>
      </c>
      <c r="AW241" s="17" t="s">
        <v>2312</v>
      </c>
      <c r="AX241" s="17" t="s">
        <v>2312</v>
      </c>
      <c r="AY241" s="59" t="s">
        <v>239</v>
      </c>
      <c r="AZ241" s="168" t="s">
        <v>2524</v>
      </c>
      <c r="BA241" s="17" t="s">
        <v>2371</v>
      </c>
      <c r="BB241" s="17" t="s">
        <v>2372</v>
      </c>
      <c r="BC241" s="17" t="s">
        <v>2312</v>
      </c>
      <c r="BD241" s="18" t="s">
        <v>2312</v>
      </c>
    </row>
    <row r="242" spans="1:56" ht="14.5" customHeight="1">
      <c r="A242" s="338" t="s">
        <v>2238</v>
      </c>
      <c r="B242" s="339">
        <v>822</v>
      </c>
      <c r="C242" s="340" t="s">
        <v>2510</v>
      </c>
      <c r="D242" s="332" t="s">
        <v>2308</v>
      </c>
      <c r="E242" s="341" t="s">
        <v>2308</v>
      </c>
      <c r="F242" s="341" t="s">
        <v>2339</v>
      </c>
      <c r="G242" s="206">
        <v>15.942934765890612</v>
      </c>
      <c r="H242" s="206">
        <v>18.425894451089299</v>
      </c>
      <c r="I242" s="163" t="s">
        <v>2371</v>
      </c>
      <c r="J242" s="163" t="s">
        <v>2372</v>
      </c>
      <c r="K242" s="163" t="s">
        <v>2390</v>
      </c>
      <c r="L242" s="163" t="s">
        <v>2391</v>
      </c>
      <c r="M242" s="164" t="s">
        <v>2312</v>
      </c>
      <c r="N242" s="165" t="s">
        <v>2312</v>
      </c>
      <c r="O242" s="166" t="s">
        <v>239</v>
      </c>
      <c r="P242" s="167" t="s">
        <v>239</v>
      </c>
      <c r="Q242" s="167" t="s">
        <v>239</v>
      </c>
      <c r="R242" s="167" t="s">
        <v>239</v>
      </c>
      <c r="S242" s="167" t="s">
        <v>239</v>
      </c>
      <c r="T242" s="165" t="s">
        <v>239</v>
      </c>
      <c r="U242" s="166" t="s">
        <v>239</v>
      </c>
      <c r="V242" s="167" t="s">
        <v>239</v>
      </c>
      <c r="W242" s="167" t="s">
        <v>239</v>
      </c>
      <c r="X242" s="167" t="s">
        <v>239</v>
      </c>
      <c r="Y242" s="167" t="s">
        <v>239</v>
      </c>
      <c r="Z242" s="165" t="s">
        <v>239</v>
      </c>
      <c r="AA242" s="328" t="s">
        <v>239</v>
      </c>
      <c r="AB242" s="328" t="s">
        <v>239</v>
      </c>
      <c r="AC242" s="328" t="s">
        <v>239</v>
      </c>
      <c r="AD242" s="328" t="s">
        <v>239</v>
      </c>
      <c r="AE242" s="328" t="s">
        <v>239</v>
      </c>
      <c r="AF242" s="334" t="s">
        <v>239</v>
      </c>
      <c r="AG242" s="330" t="s">
        <v>239</v>
      </c>
      <c r="AH242" s="328" t="s">
        <v>239</v>
      </c>
      <c r="AI242" s="328" t="s">
        <v>239</v>
      </c>
      <c r="AJ242" s="328" t="s">
        <v>239</v>
      </c>
      <c r="AK242" s="328" t="s">
        <v>239</v>
      </c>
      <c r="AL242" s="328" t="s">
        <v>239</v>
      </c>
      <c r="AM242" s="59" t="s">
        <v>239</v>
      </c>
      <c r="AN242" s="168" t="s">
        <v>2524</v>
      </c>
      <c r="AO242" s="17" t="s">
        <v>239</v>
      </c>
      <c r="AP242" s="168" t="s">
        <v>2525</v>
      </c>
      <c r="AQ242" s="17" t="s">
        <v>2312</v>
      </c>
      <c r="AR242" s="17" t="s">
        <v>2312</v>
      </c>
      <c r="AS242" s="163" t="s">
        <v>2371</v>
      </c>
      <c r="AT242" s="163" t="s">
        <v>2372</v>
      </c>
      <c r="AU242" s="17" t="s">
        <v>239</v>
      </c>
      <c r="AV242" s="168" t="s">
        <v>2525</v>
      </c>
      <c r="AW242" s="17" t="s">
        <v>2312</v>
      </c>
      <c r="AX242" s="17" t="s">
        <v>2312</v>
      </c>
      <c r="AY242" s="59" t="s">
        <v>239</v>
      </c>
      <c r="AZ242" s="168" t="s">
        <v>2524</v>
      </c>
      <c r="BA242" s="17" t="s">
        <v>2390</v>
      </c>
      <c r="BB242" s="17" t="s">
        <v>2391</v>
      </c>
      <c r="BC242" s="17" t="s">
        <v>2312</v>
      </c>
      <c r="BD242" s="18" t="s">
        <v>2312</v>
      </c>
    </row>
    <row r="243" spans="1:56" ht="14.5" customHeight="1">
      <c r="A243" s="338" t="s">
        <v>2238</v>
      </c>
      <c r="B243" s="339">
        <v>832</v>
      </c>
      <c r="C243" s="340" t="s">
        <v>2473</v>
      </c>
      <c r="D243" s="332" t="s">
        <v>2308</v>
      </c>
      <c r="E243" s="341" t="s">
        <v>2308</v>
      </c>
      <c r="F243" s="341" t="s">
        <v>2339</v>
      </c>
      <c r="G243" s="206">
        <v>0.66748427245749431</v>
      </c>
      <c r="H243" s="206">
        <v>1.2635941024334025</v>
      </c>
      <c r="I243" s="163" t="s">
        <v>2504</v>
      </c>
      <c r="J243" s="163" t="s">
        <v>2512</v>
      </c>
      <c r="K243" s="103" t="s">
        <v>2476</v>
      </c>
      <c r="L243" s="163" t="s">
        <v>2477</v>
      </c>
      <c r="M243" s="164" t="s">
        <v>2312</v>
      </c>
      <c r="N243" s="165" t="s">
        <v>2478</v>
      </c>
      <c r="O243" s="166" t="s">
        <v>239</v>
      </c>
      <c r="P243" s="167" t="s">
        <v>239</v>
      </c>
      <c r="Q243" s="167" t="s">
        <v>239</v>
      </c>
      <c r="R243" s="167" t="s">
        <v>239</v>
      </c>
      <c r="S243" s="167" t="s">
        <v>239</v>
      </c>
      <c r="T243" s="165" t="s">
        <v>239</v>
      </c>
      <c r="U243" s="166" t="s">
        <v>239</v>
      </c>
      <c r="V243" s="167" t="s">
        <v>239</v>
      </c>
      <c r="W243" s="167" t="s">
        <v>239</v>
      </c>
      <c r="X243" s="167" t="s">
        <v>239</v>
      </c>
      <c r="Y243" s="167" t="s">
        <v>239</v>
      </c>
      <c r="Z243" s="165" t="s">
        <v>239</v>
      </c>
      <c r="AA243" s="328" t="s">
        <v>239</v>
      </c>
      <c r="AB243" s="328" t="s">
        <v>239</v>
      </c>
      <c r="AC243" s="328" t="s">
        <v>239</v>
      </c>
      <c r="AD243" s="328" t="s">
        <v>239</v>
      </c>
      <c r="AE243" s="328" t="s">
        <v>239</v>
      </c>
      <c r="AF243" s="334" t="s">
        <v>239</v>
      </c>
      <c r="AG243" s="330" t="s">
        <v>239</v>
      </c>
      <c r="AH243" s="328" t="s">
        <v>239</v>
      </c>
      <c r="AI243" s="328" t="s">
        <v>239</v>
      </c>
      <c r="AJ243" s="328" t="s">
        <v>239</v>
      </c>
      <c r="AK243" s="328" t="s">
        <v>239</v>
      </c>
      <c r="AL243" s="328" t="s">
        <v>239</v>
      </c>
      <c r="AM243" s="59" t="s">
        <v>239</v>
      </c>
      <c r="AN243" s="168" t="s">
        <v>2515</v>
      </c>
      <c r="AO243" s="17" t="s">
        <v>239</v>
      </c>
      <c r="AP243" s="17" t="s">
        <v>239</v>
      </c>
      <c r="AQ243" s="17" t="s">
        <v>2312</v>
      </c>
      <c r="AR243" s="17" t="s">
        <v>239</v>
      </c>
      <c r="AS243" s="163" t="s">
        <v>2504</v>
      </c>
      <c r="AT243" s="163" t="s">
        <v>2512</v>
      </c>
      <c r="AU243" s="17" t="s">
        <v>239</v>
      </c>
      <c r="AV243" s="17" t="s">
        <v>239</v>
      </c>
      <c r="AW243" s="17" t="s">
        <v>2312</v>
      </c>
      <c r="AX243" s="17" t="s">
        <v>239</v>
      </c>
      <c r="AY243" s="59" t="s">
        <v>239</v>
      </c>
      <c r="AZ243" s="168" t="s">
        <v>2515</v>
      </c>
      <c r="BA243" s="17" t="s">
        <v>2476</v>
      </c>
      <c r="BB243" s="17" t="s">
        <v>2477</v>
      </c>
      <c r="BC243" s="17" t="s">
        <v>2312</v>
      </c>
      <c r="BD243" s="18" t="s">
        <v>239</v>
      </c>
    </row>
    <row r="244" spans="1:56" ht="14.5" customHeight="1">
      <c r="A244" s="338" t="s">
        <v>2238</v>
      </c>
      <c r="B244" s="339">
        <v>832</v>
      </c>
      <c r="C244" s="340" t="s">
        <v>2324</v>
      </c>
      <c r="D244" s="332" t="s">
        <v>2308</v>
      </c>
      <c r="E244" s="341" t="s">
        <v>2308</v>
      </c>
      <c r="F244" s="341" t="s">
        <v>2339</v>
      </c>
      <c r="G244" s="206">
        <v>0.91637210070213326</v>
      </c>
      <c r="H244" s="206">
        <v>1.5817352973691308</v>
      </c>
      <c r="I244" s="163" t="s">
        <v>2484</v>
      </c>
      <c r="J244" s="163" t="s">
        <v>2516</v>
      </c>
      <c r="K244" s="103" t="s">
        <v>2482</v>
      </c>
      <c r="L244" s="163" t="s">
        <v>2483</v>
      </c>
      <c r="M244" s="164" t="s">
        <v>2312</v>
      </c>
      <c r="N244" s="165" t="s">
        <v>2478</v>
      </c>
      <c r="O244" s="166" t="s">
        <v>239</v>
      </c>
      <c r="P244" s="167" t="s">
        <v>239</v>
      </c>
      <c r="Q244" s="167" t="s">
        <v>239</v>
      </c>
      <c r="R244" s="167" t="s">
        <v>239</v>
      </c>
      <c r="S244" s="167" t="s">
        <v>239</v>
      </c>
      <c r="T244" s="165" t="s">
        <v>239</v>
      </c>
      <c r="U244" s="166" t="s">
        <v>239</v>
      </c>
      <c r="V244" s="167" t="s">
        <v>239</v>
      </c>
      <c r="W244" s="167" t="s">
        <v>239</v>
      </c>
      <c r="X244" s="167" t="s">
        <v>239</v>
      </c>
      <c r="Y244" s="167" t="s">
        <v>239</v>
      </c>
      <c r="Z244" s="165" t="s">
        <v>239</v>
      </c>
      <c r="AA244" s="328" t="s">
        <v>239</v>
      </c>
      <c r="AB244" s="328" t="s">
        <v>239</v>
      </c>
      <c r="AC244" s="328" t="s">
        <v>239</v>
      </c>
      <c r="AD244" s="328" t="s">
        <v>239</v>
      </c>
      <c r="AE244" s="328" t="s">
        <v>239</v>
      </c>
      <c r="AF244" s="334" t="s">
        <v>239</v>
      </c>
      <c r="AG244" s="330" t="s">
        <v>239</v>
      </c>
      <c r="AH244" s="328" t="s">
        <v>239</v>
      </c>
      <c r="AI244" s="328" t="s">
        <v>239</v>
      </c>
      <c r="AJ244" s="328" t="s">
        <v>239</v>
      </c>
      <c r="AK244" s="328" t="s">
        <v>239</v>
      </c>
      <c r="AL244" s="328" t="s">
        <v>239</v>
      </c>
      <c r="AM244" s="59" t="s">
        <v>239</v>
      </c>
      <c r="AN244" s="168" t="s">
        <v>2518</v>
      </c>
      <c r="AO244" s="17" t="s">
        <v>239</v>
      </c>
      <c r="AP244" s="17" t="s">
        <v>239</v>
      </c>
      <c r="AQ244" s="17" t="s">
        <v>2312</v>
      </c>
      <c r="AR244" s="17" t="s">
        <v>239</v>
      </c>
      <c r="AS244" s="163" t="s">
        <v>2484</v>
      </c>
      <c r="AT244" s="163" t="s">
        <v>2516</v>
      </c>
      <c r="AU244" s="17" t="s">
        <v>239</v>
      </c>
      <c r="AV244" s="17" t="s">
        <v>239</v>
      </c>
      <c r="AW244" s="17" t="s">
        <v>2312</v>
      </c>
      <c r="AX244" s="17" t="s">
        <v>239</v>
      </c>
      <c r="AY244" s="59" t="s">
        <v>239</v>
      </c>
      <c r="AZ244" s="168" t="s">
        <v>2518</v>
      </c>
      <c r="BA244" s="17" t="s">
        <v>2482</v>
      </c>
      <c r="BB244" s="17" t="s">
        <v>2483</v>
      </c>
      <c r="BC244" s="17" t="s">
        <v>2312</v>
      </c>
      <c r="BD244" s="18" t="s">
        <v>239</v>
      </c>
    </row>
    <row r="245" spans="1:56" ht="14.5" customHeight="1">
      <c r="A245" s="338" t="s">
        <v>2238</v>
      </c>
      <c r="B245" s="339">
        <v>832</v>
      </c>
      <c r="C245" s="340" t="s">
        <v>2330</v>
      </c>
      <c r="D245" s="332" t="s">
        <v>2308</v>
      </c>
      <c r="E245" s="341" t="s">
        <v>2308</v>
      </c>
      <c r="F245" s="341" t="s">
        <v>2339</v>
      </c>
      <c r="G245" s="206">
        <v>1.651978235763127</v>
      </c>
      <c r="H245" s="206">
        <v>1.7411689144181191</v>
      </c>
      <c r="I245" s="163" t="s">
        <v>2484</v>
      </c>
      <c r="J245" s="163" t="s">
        <v>2520</v>
      </c>
      <c r="K245" s="103" t="s">
        <v>2482</v>
      </c>
      <c r="L245" s="163" t="s">
        <v>2483</v>
      </c>
      <c r="M245" s="164" t="s">
        <v>2312</v>
      </c>
      <c r="N245" s="165" t="s">
        <v>2478</v>
      </c>
      <c r="O245" s="166" t="s">
        <v>239</v>
      </c>
      <c r="P245" s="167" t="s">
        <v>239</v>
      </c>
      <c r="Q245" s="167" t="s">
        <v>239</v>
      </c>
      <c r="R245" s="167" t="s">
        <v>239</v>
      </c>
      <c r="S245" s="167" t="s">
        <v>239</v>
      </c>
      <c r="T245" s="165" t="s">
        <v>239</v>
      </c>
      <c r="U245" s="166" t="s">
        <v>239</v>
      </c>
      <c r="V245" s="167" t="s">
        <v>239</v>
      </c>
      <c r="W245" s="167" t="s">
        <v>239</v>
      </c>
      <c r="X245" s="167" t="s">
        <v>239</v>
      </c>
      <c r="Y245" s="167" t="s">
        <v>239</v>
      </c>
      <c r="Z245" s="165" t="s">
        <v>239</v>
      </c>
      <c r="AA245" s="328" t="s">
        <v>239</v>
      </c>
      <c r="AB245" s="328" t="s">
        <v>239</v>
      </c>
      <c r="AC245" s="328" t="s">
        <v>239</v>
      </c>
      <c r="AD245" s="328" t="s">
        <v>239</v>
      </c>
      <c r="AE245" s="328" t="s">
        <v>239</v>
      </c>
      <c r="AF245" s="334" t="s">
        <v>239</v>
      </c>
      <c r="AG245" s="330" t="s">
        <v>239</v>
      </c>
      <c r="AH245" s="328" t="s">
        <v>239</v>
      </c>
      <c r="AI245" s="328" t="s">
        <v>239</v>
      </c>
      <c r="AJ245" s="328" t="s">
        <v>239</v>
      </c>
      <c r="AK245" s="328" t="s">
        <v>239</v>
      </c>
      <c r="AL245" s="328" t="s">
        <v>239</v>
      </c>
      <c r="AM245" s="59" t="s">
        <v>239</v>
      </c>
      <c r="AN245" s="168" t="s">
        <v>2519</v>
      </c>
      <c r="AO245" s="17" t="s">
        <v>239</v>
      </c>
      <c r="AP245" s="17" t="s">
        <v>239</v>
      </c>
      <c r="AQ245" s="17" t="s">
        <v>2312</v>
      </c>
      <c r="AR245" s="17" t="s">
        <v>239</v>
      </c>
      <c r="AS245" s="163" t="s">
        <v>2484</v>
      </c>
      <c r="AT245" s="163" t="s">
        <v>2520</v>
      </c>
      <c r="AU245" s="17" t="s">
        <v>239</v>
      </c>
      <c r="AV245" s="17" t="s">
        <v>239</v>
      </c>
      <c r="AW245" s="17" t="s">
        <v>2312</v>
      </c>
      <c r="AX245" s="17" t="s">
        <v>239</v>
      </c>
      <c r="AY245" s="59" t="s">
        <v>239</v>
      </c>
      <c r="AZ245" s="168" t="s">
        <v>2519</v>
      </c>
      <c r="BA245" s="17" t="s">
        <v>2482</v>
      </c>
      <c r="BB245" s="17" t="s">
        <v>2483</v>
      </c>
      <c r="BC245" s="17" t="s">
        <v>2312</v>
      </c>
      <c r="BD245" s="18" t="s">
        <v>239</v>
      </c>
    </row>
    <row r="246" spans="1:56" s="294" customFormat="1" ht="14.5" customHeight="1">
      <c r="A246" s="338" t="s">
        <v>2238</v>
      </c>
      <c r="B246" s="339">
        <v>832</v>
      </c>
      <c r="C246" s="340" t="s">
        <v>2338</v>
      </c>
      <c r="D246" s="332" t="s">
        <v>2308</v>
      </c>
      <c r="E246" s="341" t="s">
        <v>2308</v>
      </c>
      <c r="F246" s="163" t="s">
        <v>2352</v>
      </c>
      <c r="G246" s="163" t="s">
        <v>2353</v>
      </c>
      <c r="H246" s="103" t="s">
        <v>2491</v>
      </c>
      <c r="I246" s="163" t="s">
        <v>2526</v>
      </c>
      <c r="J246" s="163" t="s">
        <v>2527</v>
      </c>
      <c r="K246" s="103" t="s">
        <v>2491</v>
      </c>
      <c r="L246" s="163" t="s">
        <v>2492</v>
      </c>
      <c r="M246" s="164" t="s">
        <v>2312</v>
      </c>
      <c r="N246" s="165" t="s">
        <v>2478</v>
      </c>
      <c r="O246" s="166" t="s">
        <v>239</v>
      </c>
      <c r="P246" s="167" t="s">
        <v>239</v>
      </c>
      <c r="Q246" s="167" t="s">
        <v>239</v>
      </c>
      <c r="R246" s="167" t="s">
        <v>239</v>
      </c>
      <c r="S246" s="167" t="s">
        <v>239</v>
      </c>
      <c r="T246" s="165" t="s">
        <v>239</v>
      </c>
      <c r="U246" s="166" t="s">
        <v>239</v>
      </c>
      <c r="V246" s="167" t="s">
        <v>239</v>
      </c>
      <c r="W246" s="167" t="s">
        <v>239</v>
      </c>
      <c r="X246" s="167" t="s">
        <v>239</v>
      </c>
      <c r="Y246" s="167" t="s">
        <v>239</v>
      </c>
      <c r="Z246" s="165" t="s">
        <v>239</v>
      </c>
      <c r="AA246" s="328" t="s">
        <v>239</v>
      </c>
      <c r="AB246" s="328" t="s">
        <v>239</v>
      </c>
      <c r="AC246" s="328" t="s">
        <v>239</v>
      </c>
      <c r="AD246" s="328" t="s">
        <v>239</v>
      </c>
      <c r="AE246" s="328" t="s">
        <v>239</v>
      </c>
      <c r="AF246" s="334" t="s">
        <v>239</v>
      </c>
      <c r="AG246" s="330" t="s">
        <v>239</v>
      </c>
      <c r="AH246" s="328" t="s">
        <v>239</v>
      </c>
      <c r="AI246" s="328" t="s">
        <v>239</v>
      </c>
      <c r="AJ246" s="328" t="s">
        <v>239</v>
      </c>
      <c r="AK246" s="328" t="s">
        <v>239</v>
      </c>
      <c r="AL246" s="328" t="s">
        <v>239</v>
      </c>
      <c r="AM246" s="59" t="s">
        <v>239</v>
      </c>
      <c r="AN246" s="168" t="s">
        <v>2522</v>
      </c>
      <c r="AO246" s="17" t="s">
        <v>239</v>
      </c>
      <c r="AP246" s="17" t="s">
        <v>239</v>
      </c>
      <c r="AQ246" s="17" t="s">
        <v>2312</v>
      </c>
      <c r="AR246" s="17" t="s">
        <v>239</v>
      </c>
      <c r="AS246" s="163" t="s">
        <v>2352</v>
      </c>
      <c r="AT246" s="163" t="s">
        <v>2353</v>
      </c>
      <c r="AU246" s="17" t="s">
        <v>239</v>
      </c>
      <c r="AV246" s="17" t="s">
        <v>239</v>
      </c>
      <c r="AW246" s="17" t="s">
        <v>2312</v>
      </c>
      <c r="AX246" s="17" t="s">
        <v>239</v>
      </c>
      <c r="AY246" s="59" t="s">
        <v>239</v>
      </c>
      <c r="AZ246" s="168" t="s">
        <v>2522</v>
      </c>
      <c r="BA246" s="17" t="s">
        <v>2491</v>
      </c>
      <c r="BB246" s="17" t="s">
        <v>2492</v>
      </c>
      <c r="BC246" s="17" t="s">
        <v>2312</v>
      </c>
      <c r="BD246" s="18" t="s">
        <v>239</v>
      </c>
    </row>
    <row r="247" spans="1:56" ht="14.5" customHeight="1">
      <c r="A247" s="338" t="s">
        <v>2238</v>
      </c>
      <c r="B247" s="339">
        <v>832</v>
      </c>
      <c r="C247" s="340" t="s">
        <v>2486</v>
      </c>
      <c r="D247" s="332" t="s">
        <v>2308</v>
      </c>
      <c r="E247" s="341" t="s">
        <v>2308</v>
      </c>
      <c r="F247" s="341" t="s">
        <v>2339</v>
      </c>
      <c r="G247" s="206">
        <v>3.0769507832639911</v>
      </c>
      <c r="H247" s="206">
        <v>4.4453651022947396</v>
      </c>
      <c r="I247" s="163" t="s">
        <v>2352</v>
      </c>
      <c r="J247" s="163" t="s">
        <v>2353</v>
      </c>
      <c r="K247" s="103" t="s">
        <v>2491</v>
      </c>
      <c r="L247" s="163" t="s">
        <v>2492</v>
      </c>
      <c r="M247" s="164" t="s">
        <v>2312</v>
      </c>
      <c r="N247" s="165" t="s">
        <v>2478</v>
      </c>
      <c r="O247" s="166" t="s">
        <v>239</v>
      </c>
      <c r="P247" s="167" t="s">
        <v>239</v>
      </c>
      <c r="Q247" s="167" t="s">
        <v>239</v>
      </c>
      <c r="R247" s="167" t="s">
        <v>239</v>
      </c>
      <c r="S247" s="167" t="s">
        <v>239</v>
      </c>
      <c r="T247" s="165" t="s">
        <v>239</v>
      </c>
      <c r="U247" s="166" t="s">
        <v>239</v>
      </c>
      <c r="V247" s="167" t="s">
        <v>239</v>
      </c>
      <c r="W247" s="167" t="s">
        <v>239</v>
      </c>
      <c r="X247" s="167" t="s">
        <v>239</v>
      </c>
      <c r="Y247" s="167" t="s">
        <v>239</v>
      </c>
      <c r="Z247" s="165" t="s">
        <v>239</v>
      </c>
      <c r="AA247" s="328" t="s">
        <v>239</v>
      </c>
      <c r="AB247" s="328" t="s">
        <v>239</v>
      </c>
      <c r="AC247" s="328" t="s">
        <v>239</v>
      </c>
      <c r="AD247" s="328" t="s">
        <v>239</v>
      </c>
      <c r="AE247" s="328" t="s">
        <v>239</v>
      </c>
      <c r="AF247" s="334" t="s">
        <v>239</v>
      </c>
      <c r="AG247" s="330" t="s">
        <v>239</v>
      </c>
      <c r="AH247" s="328" t="s">
        <v>239</v>
      </c>
      <c r="AI247" s="328" t="s">
        <v>239</v>
      </c>
      <c r="AJ247" s="328" t="s">
        <v>239</v>
      </c>
      <c r="AK247" s="328" t="s">
        <v>239</v>
      </c>
      <c r="AL247" s="328" t="s">
        <v>239</v>
      </c>
      <c r="AM247" s="59" t="s">
        <v>239</v>
      </c>
      <c r="AN247" s="168" t="s">
        <v>2522</v>
      </c>
      <c r="AO247" s="17" t="s">
        <v>239</v>
      </c>
      <c r="AP247" s="17" t="s">
        <v>239</v>
      </c>
      <c r="AQ247" s="17" t="s">
        <v>2312</v>
      </c>
      <c r="AR247" s="17" t="s">
        <v>239</v>
      </c>
      <c r="AS247" s="163" t="s">
        <v>2352</v>
      </c>
      <c r="AT247" s="163" t="s">
        <v>2353</v>
      </c>
      <c r="AU247" s="17" t="s">
        <v>239</v>
      </c>
      <c r="AV247" s="17" t="s">
        <v>239</v>
      </c>
      <c r="AW247" s="17" t="s">
        <v>2312</v>
      </c>
      <c r="AX247" s="17" t="s">
        <v>239</v>
      </c>
      <c r="AY247" s="59" t="s">
        <v>239</v>
      </c>
      <c r="AZ247" s="168" t="s">
        <v>2522</v>
      </c>
      <c r="BA247" s="17" t="s">
        <v>2491</v>
      </c>
      <c r="BB247" s="17" t="s">
        <v>2492</v>
      </c>
      <c r="BC247" s="17" t="s">
        <v>2312</v>
      </c>
      <c r="BD247" s="18" t="s">
        <v>239</v>
      </c>
    </row>
    <row r="248" spans="1:56" ht="14.5" customHeight="1">
      <c r="A248" s="338" t="s">
        <v>2238</v>
      </c>
      <c r="B248" s="339">
        <v>832</v>
      </c>
      <c r="C248" s="340" t="s">
        <v>2351</v>
      </c>
      <c r="D248" s="332" t="s">
        <v>2308</v>
      </c>
      <c r="E248" s="341" t="s">
        <v>2308</v>
      </c>
      <c r="F248" s="341" t="s">
        <v>2339</v>
      </c>
      <c r="G248" s="206">
        <v>6.1880575823212318</v>
      </c>
      <c r="H248" s="206">
        <v>7.2904771678455722</v>
      </c>
      <c r="I248" s="163" t="s">
        <v>2352</v>
      </c>
      <c r="J248" s="163" t="s">
        <v>2353</v>
      </c>
      <c r="K248" s="103" t="s">
        <v>2491</v>
      </c>
      <c r="L248" s="163" t="s">
        <v>2492</v>
      </c>
      <c r="M248" s="164" t="s">
        <v>2312</v>
      </c>
      <c r="N248" s="165" t="s">
        <v>2478</v>
      </c>
      <c r="O248" s="166" t="s">
        <v>239</v>
      </c>
      <c r="P248" s="167" t="s">
        <v>239</v>
      </c>
      <c r="Q248" s="167" t="s">
        <v>239</v>
      </c>
      <c r="R248" s="167" t="s">
        <v>239</v>
      </c>
      <c r="S248" s="167" t="s">
        <v>239</v>
      </c>
      <c r="T248" s="165" t="s">
        <v>239</v>
      </c>
      <c r="U248" s="166" t="s">
        <v>239</v>
      </c>
      <c r="V248" s="167" t="s">
        <v>239</v>
      </c>
      <c r="W248" s="167" t="s">
        <v>239</v>
      </c>
      <c r="X248" s="167" t="s">
        <v>239</v>
      </c>
      <c r="Y248" s="167" t="s">
        <v>239</v>
      </c>
      <c r="Z248" s="165" t="s">
        <v>239</v>
      </c>
      <c r="AA248" s="328" t="s">
        <v>239</v>
      </c>
      <c r="AB248" s="328" t="s">
        <v>239</v>
      </c>
      <c r="AC248" s="328" t="s">
        <v>239</v>
      </c>
      <c r="AD248" s="328" t="s">
        <v>239</v>
      </c>
      <c r="AE248" s="328" t="s">
        <v>239</v>
      </c>
      <c r="AF248" s="334" t="s">
        <v>239</v>
      </c>
      <c r="AG248" s="330" t="s">
        <v>239</v>
      </c>
      <c r="AH248" s="328" t="s">
        <v>239</v>
      </c>
      <c r="AI248" s="328" t="s">
        <v>239</v>
      </c>
      <c r="AJ248" s="328" t="s">
        <v>239</v>
      </c>
      <c r="AK248" s="328" t="s">
        <v>239</v>
      </c>
      <c r="AL248" s="328" t="s">
        <v>239</v>
      </c>
      <c r="AM248" s="59" t="s">
        <v>239</v>
      </c>
      <c r="AN248" s="168" t="s">
        <v>2522</v>
      </c>
      <c r="AO248" s="17" t="s">
        <v>239</v>
      </c>
      <c r="AP248" s="17" t="s">
        <v>239</v>
      </c>
      <c r="AQ248" s="17" t="s">
        <v>2312</v>
      </c>
      <c r="AR248" s="17" t="s">
        <v>239</v>
      </c>
      <c r="AS248" s="163" t="s">
        <v>2352</v>
      </c>
      <c r="AT248" s="163" t="s">
        <v>2353</v>
      </c>
      <c r="AU248" s="17" t="s">
        <v>239</v>
      </c>
      <c r="AV248" s="17" t="s">
        <v>239</v>
      </c>
      <c r="AW248" s="17" t="s">
        <v>2312</v>
      </c>
      <c r="AX248" s="17" t="s">
        <v>239</v>
      </c>
      <c r="AY248" s="59" t="s">
        <v>239</v>
      </c>
      <c r="AZ248" s="168" t="s">
        <v>2522</v>
      </c>
      <c r="BA248" s="17" t="s">
        <v>2491</v>
      </c>
      <c r="BB248" s="17" t="s">
        <v>2492</v>
      </c>
      <c r="BC248" s="17" t="s">
        <v>2312</v>
      </c>
      <c r="BD248" s="18" t="s">
        <v>239</v>
      </c>
    </row>
    <row r="249" spans="1:56" ht="14.5" customHeight="1">
      <c r="A249" s="338" t="s">
        <v>2238</v>
      </c>
      <c r="B249" s="339">
        <v>832</v>
      </c>
      <c r="C249" s="340" t="s">
        <v>2358</v>
      </c>
      <c r="D249" s="332" t="s">
        <v>2308</v>
      </c>
      <c r="E249" s="341" t="s">
        <v>2308</v>
      </c>
      <c r="F249" s="341" t="s">
        <v>2339</v>
      </c>
      <c r="G249" s="206">
        <v>12.057211004870464</v>
      </c>
      <c r="H249" s="206">
        <v>4.8761956684163872</v>
      </c>
      <c r="I249" s="163" t="s">
        <v>2371</v>
      </c>
      <c r="J249" s="163" t="s">
        <v>2372</v>
      </c>
      <c r="K249" s="103" t="s">
        <v>2491</v>
      </c>
      <c r="L249" s="163" t="s">
        <v>2492</v>
      </c>
      <c r="M249" s="164" t="s">
        <v>2312</v>
      </c>
      <c r="N249" s="165" t="s">
        <v>2478</v>
      </c>
      <c r="O249" s="166" t="s">
        <v>239</v>
      </c>
      <c r="P249" s="167" t="s">
        <v>239</v>
      </c>
      <c r="Q249" s="167" t="s">
        <v>239</v>
      </c>
      <c r="R249" s="167" t="s">
        <v>239</v>
      </c>
      <c r="S249" s="167" t="s">
        <v>239</v>
      </c>
      <c r="T249" s="165" t="s">
        <v>239</v>
      </c>
      <c r="U249" s="166" t="s">
        <v>239</v>
      </c>
      <c r="V249" s="167" t="s">
        <v>239</v>
      </c>
      <c r="W249" s="167" t="s">
        <v>239</v>
      </c>
      <c r="X249" s="167" t="s">
        <v>239</v>
      </c>
      <c r="Y249" s="167" t="s">
        <v>239</v>
      </c>
      <c r="Z249" s="165" t="s">
        <v>239</v>
      </c>
      <c r="AA249" s="328" t="s">
        <v>239</v>
      </c>
      <c r="AB249" s="328" t="s">
        <v>239</v>
      </c>
      <c r="AC249" s="328" t="s">
        <v>239</v>
      </c>
      <c r="AD249" s="328" t="s">
        <v>239</v>
      </c>
      <c r="AE249" s="328" t="s">
        <v>239</v>
      </c>
      <c r="AF249" s="334" t="s">
        <v>239</v>
      </c>
      <c r="AG249" s="330" t="s">
        <v>239</v>
      </c>
      <c r="AH249" s="328" t="s">
        <v>239</v>
      </c>
      <c r="AI249" s="328" t="s">
        <v>239</v>
      </c>
      <c r="AJ249" s="328" t="s">
        <v>239</v>
      </c>
      <c r="AK249" s="328" t="s">
        <v>239</v>
      </c>
      <c r="AL249" s="328" t="s">
        <v>239</v>
      </c>
      <c r="AM249" s="59" t="s">
        <v>239</v>
      </c>
      <c r="AN249" s="168" t="s">
        <v>2524</v>
      </c>
      <c r="AO249" s="17" t="s">
        <v>239</v>
      </c>
      <c r="AP249" s="17" t="s">
        <v>239</v>
      </c>
      <c r="AQ249" s="17" t="s">
        <v>2312</v>
      </c>
      <c r="AR249" s="17" t="s">
        <v>239</v>
      </c>
      <c r="AS249" s="163" t="s">
        <v>2371</v>
      </c>
      <c r="AT249" s="163" t="s">
        <v>2372</v>
      </c>
      <c r="AU249" s="17" t="s">
        <v>239</v>
      </c>
      <c r="AV249" s="17" t="s">
        <v>239</v>
      </c>
      <c r="AW249" s="17" t="s">
        <v>2312</v>
      </c>
      <c r="AX249" s="17" t="s">
        <v>239</v>
      </c>
      <c r="AY249" s="59" t="s">
        <v>239</v>
      </c>
      <c r="AZ249" s="168" t="s">
        <v>2524</v>
      </c>
      <c r="BA249" s="17" t="s">
        <v>2491</v>
      </c>
      <c r="BB249" s="17" t="s">
        <v>2492</v>
      </c>
      <c r="BC249" s="17" t="s">
        <v>2312</v>
      </c>
      <c r="BD249" s="18" t="s">
        <v>239</v>
      </c>
    </row>
    <row r="250" spans="1:56" ht="14.5" customHeight="1">
      <c r="A250" s="338" t="s">
        <v>2238</v>
      </c>
      <c r="B250" s="339">
        <v>832</v>
      </c>
      <c r="C250" s="340" t="s">
        <v>2370</v>
      </c>
      <c r="D250" s="332" t="s">
        <v>2308</v>
      </c>
      <c r="E250" s="341" t="s">
        <v>2308</v>
      </c>
      <c r="F250" s="341" t="s">
        <v>2339</v>
      </c>
      <c r="G250" s="206">
        <v>12.057211004870464</v>
      </c>
      <c r="H250" s="206">
        <v>4.8761956684163872</v>
      </c>
      <c r="I250" s="163" t="s">
        <v>2371</v>
      </c>
      <c r="J250" s="163" t="s">
        <v>2372</v>
      </c>
      <c r="K250" s="103" t="s">
        <v>2491</v>
      </c>
      <c r="L250" s="163" t="s">
        <v>2492</v>
      </c>
      <c r="M250" s="164" t="s">
        <v>2312</v>
      </c>
      <c r="N250" s="165" t="s">
        <v>2478</v>
      </c>
      <c r="O250" s="166" t="s">
        <v>239</v>
      </c>
      <c r="P250" s="167" t="s">
        <v>239</v>
      </c>
      <c r="Q250" s="167" t="s">
        <v>239</v>
      </c>
      <c r="R250" s="167" t="s">
        <v>239</v>
      </c>
      <c r="S250" s="167" t="s">
        <v>239</v>
      </c>
      <c r="T250" s="165" t="s">
        <v>239</v>
      </c>
      <c r="U250" s="166" t="s">
        <v>239</v>
      </c>
      <c r="V250" s="167" t="s">
        <v>239</v>
      </c>
      <c r="W250" s="167" t="s">
        <v>239</v>
      </c>
      <c r="X250" s="167" t="s">
        <v>239</v>
      </c>
      <c r="Y250" s="167" t="s">
        <v>239</v>
      </c>
      <c r="Z250" s="165" t="s">
        <v>239</v>
      </c>
      <c r="AA250" s="328" t="s">
        <v>239</v>
      </c>
      <c r="AB250" s="328" t="s">
        <v>239</v>
      </c>
      <c r="AC250" s="328" t="s">
        <v>239</v>
      </c>
      <c r="AD250" s="328" t="s">
        <v>239</v>
      </c>
      <c r="AE250" s="328" t="s">
        <v>239</v>
      </c>
      <c r="AF250" s="334" t="s">
        <v>239</v>
      </c>
      <c r="AG250" s="330" t="s">
        <v>239</v>
      </c>
      <c r="AH250" s="328" t="s">
        <v>239</v>
      </c>
      <c r="AI250" s="328" t="s">
        <v>239</v>
      </c>
      <c r="AJ250" s="328" t="s">
        <v>239</v>
      </c>
      <c r="AK250" s="328" t="s">
        <v>239</v>
      </c>
      <c r="AL250" s="328" t="s">
        <v>239</v>
      </c>
      <c r="AM250" s="59" t="s">
        <v>239</v>
      </c>
      <c r="AN250" s="168" t="s">
        <v>2524</v>
      </c>
      <c r="AO250" s="17" t="s">
        <v>239</v>
      </c>
      <c r="AP250" s="17" t="s">
        <v>239</v>
      </c>
      <c r="AQ250" s="17" t="s">
        <v>2312</v>
      </c>
      <c r="AR250" s="17" t="s">
        <v>239</v>
      </c>
      <c r="AS250" s="163" t="s">
        <v>2371</v>
      </c>
      <c r="AT250" s="163" t="s">
        <v>2372</v>
      </c>
      <c r="AU250" s="17" t="s">
        <v>239</v>
      </c>
      <c r="AV250" s="17" t="s">
        <v>239</v>
      </c>
      <c r="AW250" s="17" t="s">
        <v>2312</v>
      </c>
      <c r="AX250" s="17" t="s">
        <v>239</v>
      </c>
      <c r="AY250" s="59" t="s">
        <v>239</v>
      </c>
      <c r="AZ250" s="168" t="s">
        <v>2524</v>
      </c>
      <c r="BA250" s="17" t="s">
        <v>2491</v>
      </c>
      <c r="BB250" s="17" t="s">
        <v>2492</v>
      </c>
      <c r="BC250" s="17" t="s">
        <v>2312</v>
      </c>
      <c r="BD250" s="18" t="s">
        <v>239</v>
      </c>
    </row>
    <row r="251" spans="1:56" ht="14.5" customHeight="1" thickBot="1">
      <c r="A251" s="338" t="s">
        <v>2238</v>
      </c>
      <c r="B251" s="339">
        <v>832</v>
      </c>
      <c r="C251" s="340" t="s">
        <v>2495</v>
      </c>
      <c r="D251" s="332" t="s">
        <v>2308</v>
      </c>
      <c r="E251" s="341" t="s">
        <v>2308</v>
      </c>
      <c r="F251" s="341" t="s">
        <v>2339</v>
      </c>
      <c r="G251" s="206">
        <v>15.942934765890612</v>
      </c>
      <c r="H251" s="206">
        <v>7.0256632528787399</v>
      </c>
      <c r="I251" s="163" t="s">
        <v>2371</v>
      </c>
      <c r="J251" s="163" t="s">
        <v>2372</v>
      </c>
      <c r="K251" s="103" t="s">
        <v>2491</v>
      </c>
      <c r="L251" s="163" t="s">
        <v>2492</v>
      </c>
      <c r="M251" s="164" t="s">
        <v>2312</v>
      </c>
      <c r="N251" s="165" t="s">
        <v>2478</v>
      </c>
      <c r="O251" s="166" t="s">
        <v>239</v>
      </c>
      <c r="P251" s="167" t="s">
        <v>239</v>
      </c>
      <c r="Q251" s="167" t="s">
        <v>239</v>
      </c>
      <c r="R251" s="167" t="s">
        <v>239</v>
      </c>
      <c r="S251" s="167" t="s">
        <v>239</v>
      </c>
      <c r="T251" s="165" t="s">
        <v>239</v>
      </c>
      <c r="U251" s="166" t="s">
        <v>239</v>
      </c>
      <c r="V251" s="167" t="s">
        <v>239</v>
      </c>
      <c r="W251" s="167" t="s">
        <v>239</v>
      </c>
      <c r="X251" s="167" t="s">
        <v>239</v>
      </c>
      <c r="Y251" s="167" t="s">
        <v>239</v>
      </c>
      <c r="Z251" s="165" t="s">
        <v>239</v>
      </c>
      <c r="AA251" s="328" t="s">
        <v>239</v>
      </c>
      <c r="AB251" s="328" t="s">
        <v>239</v>
      </c>
      <c r="AC251" s="328" t="s">
        <v>239</v>
      </c>
      <c r="AD251" s="328" t="s">
        <v>239</v>
      </c>
      <c r="AE251" s="328" t="s">
        <v>239</v>
      </c>
      <c r="AF251" s="334" t="s">
        <v>239</v>
      </c>
      <c r="AG251" s="330" t="s">
        <v>239</v>
      </c>
      <c r="AH251" s="328" t="s">
        <v>239</v>
      </c>
      <c r="AI251" s="328" t="s">
        <v>239</v>
      </c>
      <c r="AJ251" s="328" t="s">
        <v>239</v>
      </c>
      <c r="AK251" s="328" t="s">
        <v>239</v>
      </c>
      <c r="AL251" s="328" t="s">
        <v>239</v>
      </c>
      <c r="AM251" s="59" t="s">
        <v>239</v>
      </c>
      <c r="AN251" s="168" t="s">
        <v>2524</v>
      </c>
      <c r="AO251" s="17" t="s">
        <v>239</v>
      </c>
      <c r="AP251" s="17" t="s">
        <v>239</v>
      </c>
      <c r="AQ251" s="17" t="s">
        <v>2312</v>
      </c>
      <c r="AR251" s="17" t="s">
        <v>239</v>
      </c>
      <c r="AS251" s="163" t="s">
        <v>2371</v>
      </c>
      <c r="AT251" s="163" t="s">
        <v>2372</v>
      </c>
      <c r="AU251" s="17" t="s">
        <v>239</v>
      </c>
      <c r="AV251" s="17" t="s">
        <v>239</v>
      </c>
      <c r="AW251" s="17" t="s">
        <v>2312</v>
      </c>
      <c r="AX251" s="17" t="s">
        <v>239</v>
      </c>
      <c r="AY251" s="80" t="s">
        <v>239</v>
      </c>
      <c r="AZ251" s="216" t="s">
        <v>2524</v>
      </c>
      <c r="BA251" s="51" t="s">
        <v>2491</v>
      </c>
      <c r="BB251" s="51" t="s">
        <v>2492</v>
      </c>
      <c r="BC251" s="51" t="s">
        <v>2312</v>
      </c>
      <c r="BD251" s="52" t="s">
        <v>239</v>
      </c>
    </row>
    <row r="252" spans="1:56" ht="14.5" customHeight="1">
      <c r="A252" s="331" t="s">
        <v>2238</v>
      </c>
      <c r="B252" s="332">
        <v>825</v>
      </c>
      <c r="C252" s="332" t="s">
        <v>2486</v>
      </c>
      <c r="D252" s="332" t="s">
        <v>2308</v>
      </c>
      <c r="E252" s="328">
        <v>5</v>
      </c>
      <c r="F252" s="333" t="s">
        <v>2339</v>
      </c>
      <c r="G252" s="20"/>
      <c r="H252" s="20"/>
      <c r="I252" s="103" t="s">
        <v>2340</v>
      </c>
      <c r="J252" s="103" t="s">
        <v>2341</v>
      </c>
      <c r="K252" s="103" t="s">
        <v>2528</v>
      </c>
      <c r="L252" s="103" t="s">
        <v>2529</v>
      </c>
      <c r="M252" s="104" t="s">
        <v>2312</v>
      </c>
      <c r="N252" s="18" t="s">
        <v>2530</v>
      </c>
      <c r="O252" s="59" t="s">
        <v>239</v>
      </c>
      <c r="P252" s="17" t="s">
        <v>239</v>
      </c>
      <c r="Q252" s="17" t="s">
        <v>239</v>
      </c>
      <c r="R252" s="17" t="s">
        <v>239</v>
      </c>
      <c r="S252" s="17" t="s">
        <v>239</v>
      </c>
      <c r="T252" s="18" t="s">
        <v>239</v>
      </c>
      <c r="U252" s="64" t="s">
        <v>239</v>
      </c>
      <c r="V252" s="65" t="s">
        <v>239</v>
      </c>
      <c r="W252" s="65" t="s">
        <v>239</v>
      </c>
      <c r="X252" s="63" t="s">
        <v>239</v>
      </c>
      <c r="Y252" s="57" t="s">
        <v>239</v>
      </c>
      <c r="Z252" s="58" t="s">
        <v>239</v>
      </c>
      <c r="AA252" s="328" t="s">
        <v>239</v>
      </c>
      <c r="AB252" s="328" t="s">
        <v>239</v>
      </c>
      <c r="AC252" s="328" t="s">
        <v>239</v>
      </c>
      <c r="AD252" s="328" t="s">
        <v>239</v>
      </c>
      <c r="AE252" s="328" t="s">
        <v>239</v>
      </c>
      <c r="AF252" s="334" t="s">
        <v>239</v>
      </c>
      <c r="AG252" s="330" t="s">
        <v>239</v>
      </c>
      <c r="AH252" s="328" t="s">
        <v>239</v>
      </c>
      <c r="AI252" s="328" t="s">
        <v>239</v>
      </c>
      <c r="AJ252" s="328" t="s">
        <v>239</v>
      </c>
      <c r="AK252" s="328" t="s">
        <v>239</v>
      </c>
      <c r="AL252" s="328" t="s">
        <v>239</v>
      </c>
      <c r="AM252" s="59" t="s">
        <v>239</v>
      </c>
      <c r="AN252" s="17" t="s">
        <v>239</v>
      </c>
      <c r="AO252" s="17" t="s">
        <v>239</v>
      </c>
      <c r="AP252" s="17" t="s">
        <v>239</v>
      </c>
      <c r="AQ252" s="17" t="s">
        <v>239</v>
      </c>
      <c r="AR252" s="18" t="s">
        <v>239</v>
      </c>
      <c r="AS252" s="59" t="s">
        <v>239</v>
      </c>
      <c r="AT252" s="17" t="s">
        <v>239</v>
      </c>
      <c r="AU252" s="17" t="s">
        <v>239</v>
      </c>
      <c r="AV252" s="17" t="s">
        <v>239</v>
      </c>
      <c r="AW252" s="17" t="s">
        <v>239</v>
      </c>
      <c r="AX252" s="18" t="s">
        <v>239</v>
      </c>
      <c r="AY252" s="59" t="s">
        <v>239</v>
      </c>
      <c r="AZ252" s="17" t="s">
        <v>239</v>
      </c>
      <c r="BA252" s="17" t="s">
        <v>239</v>
      </c>
      <c r="BB252" s="17" t="s">
        <v>239</v>
      </c>
      <c r="BC252" s="17" t="s">
        <v>239</v>
      </c>
      <c r="BD252" s="18" t="s">
        <v>239</v>
      </c>
    </row>
    <row r="253" spans="1:56" ht="14.5" customHeight="1">
      <c r="A253" s="331" t="s">
        <v>2238</v>
      </c>
      <c r="B253" s="332">
        <v>825</v>
      </c>
      <c r="C253" s="332" t="s">
        <v>2351</v>
      </c>
      <c r="D253" s="332" t="s">
        <v>2308</v>
      </c>
      <c r="E253" s="328">
        <v>7</v>
      </c>
      <c r="F253" s="333" t="s">
        <v>2339</v>
      </c>
      <c r="G253" s="20"/>
      <c r="H253" s="20"/>
      <c r="I253" s="103" t="s">
        <v>2352</v>
      </c>
      <c r="J253" s="103" t="s">
        <v>2353</v>
      </c>
      <c r="K253" s="103" t="s">
        <v>2531</v>
      </c>
      <c r="L253" s="103" t="s">
        <v>2532</v>
      </c>
      <c r="M253" s="104" t="s">
        <v>2312</v>
      </c>
      <c r="N253" s="18" t="s">
        <v>2530</v>
      </c>
      <c r="O253" s="59" t="s">
        <v>239</v>
      </c>
      <c r="P253" s="17" t="s">
        <v>239</v>
      </c>
      <c r="Q253" s="17" t="s">
        <v>239</v>
      </c>
      <c r="R253" s="17" t="s">
        <v>239</v>
      </c>
      <c r="S253" s="17" t="s">
        <v>239</v>
      </c>
      <c r="T253" s="18" t="s">
        <v>239</v>
      </c>
      <c r="U253" s="64" t="s">
        <v>239</v>
      </c>
      <c r="V253" s="65" t="s">
        <v>239</v>
      </c>
      <c r="W253" s="65" t="s">
        <v>239</v>
      </c>
      <c r="X253" s="63" t="s">
        <v>239</v>
      </c>
      <c r="Y253" s="57" t="s">
        <v>239</v>
      </c>
      <c r="Z253" s="58" t="s">
        <v>239</v>
      </c>
      <c r="AA253" s="328" t="s">
        <v>239</v>
      </c>
      <c r="AB253" s="328" t="s">
        <v>239</v>
      </c>
      <c r="AC253" s="328" t="s">
        <v>239</v>
      </c>
      <c r="AD253" s="328" t="s">
        <v>239</v>
      </c>
      <c r="AE253" s="328" t="s">
        <v>239</v>
      </c>
      <c r="AF253" s="334" t="s">
        <v>239</v>
      </c>
      <c r="AG253" s="330" t="s">
        <v>239</v>
      </c>
      <c r="AH253" s="328" t="s">
        <v>239</v>
      </c>
      <c r="AI253" s="328" t="s">
        <v>239</v>
      </c>
      <c r="AJ253" s="328" t="s">
        <v>239</v>
      </c>
      <c r="AK253" s="328" t="s">
        <v>239</v>
      </c>
      <c r="AL253" s="328" t="s">
        <v>239</v>
      </c>
      <c r="AM253" s="59" t="s">
        <v>239</v>
      </c>
      <c r="AN253" s="17" t="s">
        <v>239</v>
      </c>
      <c r="AO253" s="17" t="s">
        <v>239</v>
      </c>
      <c r="AP253" s="17" t="s">
        <v>239</v>
      </c>
      <c r="AQ253" s="17" t="s">
        <v>239</v>
      </c>
      <c r="AR253" s="18" t="s">
        <v>239</v>
      </c>
      <c r="AS253" s="59" t="s">
        <v>239</v>
      </c>
      <c r="AT253" s="17" t="s">
        <v>239</v>
      </c>
      <c r="AU253" s="17" t="s">
        <v>239</v>
      </c>
      <c r="AV253" s="17" t="s">
        <v>239</v>
      </c>
      <c r="AW253" s="17" t="s">
        <v>239</v>
      </c>
      <c r="AX253" s="18" t="s">
        <v>239</v>
      </c>
      <c r="AY253" s="59" t="s">
        <v>239</v>
      </c>
      <c r="AZ253" s="17" t="s">
        <v>239</v>
      </c>
      <c r="BA253" s="17" t="s">
        <v>239</v>
      </c>
      <c r="BB253" s="17" t="s">
        <v>239</v>
      </c>
      <c r="BC253" s="17" t="s">
        <v>239</v>
      </c>
      <c r="BD253" s="18" t="s">
        <v>239</v>
      </c>
    </row>
    <row r="254" spans="1:56" ht="14.5" customHeight="1">
      <c r="A254" s="331" t="s">
        <v>2238</v>
      </c>
      <c r="B254" s="332">
        <v>825</v>
      </c>
      <c r="C254" s="332" t="s">
        <v>2358</v>
      </c>
      <c r="D254" s="332" t="s">
        <v>2308</v>
      </c>
      <c r="E254" s="328">
        <v>7</v>
      </c>
      <c r="F254" s="333" t="s">
        <v>2339</v>
      </c>
      <c r="G254" s="20"/>
      <c r="H254" s="20"/>
      <c r="I254" s="103" t="s">
        <v>2359</v>
      </c>
      <c r="J254" s="103" t="s">
        <v>2360</v>
      </c>
      <c r="K254" s="103" t="s">
        <v>2533</v>
      </c>
      <c r="L254" s="103" t="s">
        <v>2534</v>
      </c>
      <c r="M254" s="104" t="s">
        <v>2312</v>
      </c>
      <c r="N254" s="18" t="s">
        <v>2530</v>
      </c>
      <c r="O254" s="59" t="s">
        <v>239</v>
      </c>
      <c r="P254" s="17" t="s">
        <v>239</v>
      </c>
      <c r="Q254" s="17" t="s">
        <v>239</v>
      </c>
      <c r="R254" s="17" t="s">
        <v>239</v>
      </c>
      <c r="S254" s="17" t="s">
        <v>239</v>
      </c>
      <c r="T254" s="18" t="s">
        <v>239</v>
      </c>
      <c r="U254" s="64" t="s">
        <v>239</v>
      </c>
      <c r="V254" s="65" t="s">
        <v>239</v>
      </c>
      <c r="W254" s="65" t="s">
        <v>239</v>
      </c>
      <c r="X254" s="63" t="s">
        <v>239</v>
      </c>
      <c r="Y254" s="57" t="s">
        <v>239</v>
      </c>
      <c r="Z254" s="58" t="s">
        <v>239</v>
      </c>
      <c r="AA254" s="328" t="s">
        <v>239</v>
      </c>
      <c r="AB254" s="328" t="s">
        <v>239</v>
      </c>
      <c r="AC254" s="328" t="s">
        <v>239</v>
      </c>
      <c r="AD254" s="328" t="s">
        <v>239</v>
      </c>
      <c r="AE254" s="328" t="s">
        <v>239</v>
      </c>
      <c r="AF254" s="334" t="s">
        <v>239</v>
      </c>
      <c r="AG254" s="330" t="s">
        <v>239</v>
      </c>
      <c r="AH254" s="328" t="s">
        <v>239</v>
      </c>
      <c r="AI254" s="328" t="s">
        <v>239</v>
      </c>
      <c r="AJ254" s="328" t="s">
        <v>239</v>
      </c>
      <c r="AK254" s="328" t="s">
        <v>239</v>
      </c>
      <c r="AL254" s="328" t="s">
        <v>239</v>
      </c>
      <c r="AM254" s="59" t="s">
        <v>239</v>
      </c>
      <c r="AN254" s="17" t="s">
        <v>239</v>
      </c>
      <c r="AO254" s="17" t="s">
        <v>239</v>
      </c>
      <c r="AP254" s="17" t="s">
        <v>239</v>
      </c>
      <c r="AQ254" s="17" t="s">
        <v>239</v>
      </c>
      <c r="AR254" s="18" t="s">
        <v>239</v>
      </c>
      <c r="AS254" s="59" t="s">
        <v>239</v>
      </c>
      <c r="AT254" s="17" t="s">
        <v>239</v>
      </c>
      <c r="AU254" s="17" t="s">
        <v>239</v>
      </c>
      <c r="AV254" s="17" t="s">
        <v>239</v>
      </c>
      <c r="AW254" s="17" t="s">
        <v>239</v>
      </c>
      <c r="AX254" s="18" t="s">
        <v>239</v>
      </c>
      <c r="AY254" s="59" t="s">
        <v>239</v>
      </c>
      <c r="AZ254" s="17" t="s">
        <v>239</v>
      </c>
      <c r="BA254" s="17" t="s">
        <v>239</v>
      </c>
      <c r="BB254" s="17" t="s">
        <v>239</v>
      </c>
      <c r="BC254" s="17" t="s">
        <v>239</v>
      </c>
      <c r="BD254" s="18" t="s">
        <v>239</v>
      </c>
    </row>
    <row r="255" spans="1:56" ht="14.5" customHeight="1">
      <c r="A255" s="331" t="s">
        <v>2238</v>
      </c>
      <c r="B255" s="332">
        <v>825</v>
      </c>
      <c r="C255" s="332" t="s">
        <v>2535</v>
      </c>
      <c r="D255" s="332" t="s">
        <v>2308</v>
      </c>
      <c r="E255" s="328">
        <v>2</v>
      </c>
      <c r="F255" s="333" t="s">
        <v>2339</v>
      </c>
      <c r="G255" s="20"/>
      <c r="H255" s="20"/>
      <c r="I255" s="103" t="s">
        <v>2371</v>
      </c>
      <c r="J255" s="103" t="s">
        <v>2372</v>
      </c>
      <c r="K255" s="103" t="s">
        <v>2536</v>
      </c>
      <c r="L255" s="103" t="s">
        <v>2537</v>
      </c>
      <c r="M255" s="104" t="s">
        <v>2312</v>
      </c>
      <c r="N255" s="18" t="s">
        <v>2478</v>
      </c>
      <c r="O255" s="59" t="s">
        <v>239</v>
      </c>
      <c r="P255" s="17" t="s">
        <v>239</v>
      </c>
      <c r="Q255" s="17" t="s">
        <v>239</v>
      </c>
      <c r="R255" s="17" t="s">
        <v>239</v>
      </c>
      <c r="S255" s="17" t="s">
        <v>239</v>
      </c>
      <c r="T255" s="18" t="s">
        <v>239</v>
      </c>
      <c r="U255" s="64" t="s">
        <v>239</v>
      </c>
      <c r="V255" s="65" t="s">
        <v>239</v>
      </c>
      <c r="W255" s="65" t="s">
        <v>239</v>
      </c>
      <c r="X255" s="63" t="s">
        <v>239</v>
      </c>
      <c r="Y255" s="57" t="s">
        <v>239</v>
      </c>
      <c r="Z255" s="58" t="s">
        <v>239</v>
      </c>
      <c r="AA255" s="328" t="s">
        <v>239</v>
      </c>
      <c r="AB255" s="328" t="s">
        <v>239</v>
      </c>
      <c r="AC255" s="328" t="s">
        <v>239</v>
      </c>
      <c r="AD255" s="328" t="s">
        <v>239</v>
      </c>
      <c r="AE255" s="328" t="s">
        <v>239</v>
      </c>
      <c r="AF255" s="334" t="s">
        <v>239</v>
      </c>
      <c r="AG255" s="330" t="s">
        <v>239</v>
      </c>
      <c r="AH255" s="328" t="s">
        <v>239</v>
      </c>
      <c r="AI255" s="328" t="s">
        <v>239</v>
      </c>
      <c r="AJ255" s="328" t="s">
        <v>239</v>
      </c>
      <c r="AK255" s="328" t="s">
        <v>239</v>
      </c>
      <c r="AL255" s="328" t="s">
        <v>239</v>
      </c>
      <c r="AM255" s="59" t="s">
        <v>239</v>
      </c>
      <c r="AN255" s="17" t="s">
        <v>239</v>
      </c>
      <c r="AO255" s="17" t="s">
        <v>239</v>
      </c>
      <c r="AP255" s="17" t="s">
        <v>239</v>
      </c>
      <c r="AQ255" s="17" t="s">
        <v>239</v>
      </c>
      <c r="AR255" s="18" t="s">
        <v>239</v>
      </c>
      <c r="AS255" s="59" t="s">
        <v>239</v>
      </c>
      <c r="AT255" s="17" t="s">
        <v>239</v>
      </c>
      <c r="AU255" s="17" t="s">
        <v>239</v>
      </c>
      <c r="AV255" s="17" t="s">
        <v>239</v>
      </c>
      <c r="AW255" s="17" t="s">
        <v>239</v>
      </c>
      <c r="AX255" s="18" t="s">
        <v>239</v>
      </c>
      <c r="AY255" s="59" t="s">
        <v>239</v>
      </c>
      <c r="AZ255" s="17" t="s">
        <v>239</v>
      </c>
      <c r="BA255" s="17" t="s">
        <v>239</v>
      </c>
      <c r="BB255" s="17" t="s">
        <v>239</v>
      </c>
      <c r="BC255" s="17" t="s">
        <v>239</v>
      </c>
      <c r="BD255" s="18" t="s">
        <v>239</v>
      </c>
    </row>
    <row r="256" spans="1:56" ht="14.5" customHeight="1">
      <c r="A256" s="331" t="s">
        <v>2238</v>
      </c>
      <c r="B256" s="332">
        <v>825</v>
      </c>
      <c r="C256" s="332" t="s">
        <v>2535</v>
      </c>
      <c r="D256" s="332" t="s">
        <v>2308</v>
      </c>
      <c r="E256" s="328">
        <v>3</v>
      </c>
      <c r="F256" s="333" t="s">
        <v>2339</v>
      </c>
      <c r="G256" s="20"/>
      <c r="H256" s="20"/>
      <c r="I256" s="103" t="s">
        <v>2538</v>
      </c>
      <c r="J256" s="103" t="s">
        <v>2539</v>
      </c>
      <c r="K256" s="103" t="s">
        <v>2536</v>
      </c>
      <c r="L256" s="103" t="s">
        <v>2537</v>
      </c>
      <c r="M256" s="104" t="s">
        <v>2312</v>
      </c>
      <c r="N256" s="18" t="s">
        <v>2478</v>
      </c>
      <c r="O256" s="59" t="s">
        <v>239</v>
      </c>
      <c r="P256" s="17" t="s">
        <v>239</v>
      </c>
      <c r="Q256" s="17" t="s">
        <v>239</v>
      </c>
      <c r="R256" s="17" t="s">
        <v>239</v>
      </c>
      <c r="S256" s="17" t="s">
        <v>239</v>
      </c>
      <c r="T256" s="18" t="s">
        <v>239</v>
      </c>
      <c r="U256" s="64" t="s">
        <v>239</v>
      </c>
      <c r="V256" s="65" t="s">
        <v>239</v>
      </c>
      <c r="W256" s="65" t="s">
        <v>239</v>
      </c>
      <c r="X256" s="63" t="s">
        <v>239</v>
      </c>
      <c r="Y256" s="57" t="s">
        <v>239</v>
      </c>
      <c r="Z256" s="58" t="s">
        <v>239</v>
      </c>
      <c r="AA256" s="328" t="s">
        <v>239</v>
      </c>
      <c r="AB256" s="328" t="s">
        <v>239</v>
      </c>
      <c r="AC256" s="328" t="s">
        <v>239</v>
      </c>
      <c r="AD256" s="328" t="s">
        <v>239</v>
      </c>
      <c r="AE256" s="328" t="s">
        <v>239</v>
      </c>
      <c r="AF256" s="334" t="s">
        <v>239</v>
      </c>
      <c r="AG256" s="330" t="s">
        <v>239</v>
      </c>
      <c r="AH256" s="328" t="s">
        <v>239</v>
      </c>
      <c r="AI256" s="328" t="s">
        <v>239</v>
      </c>
      <c r="AJ256" s="328" t="s">
        <v>239</v>
      </c>
      <c r="AK256" s="328" t="s">
        <v>239</v>
      </c>
      <c r="AL256" s="328" t="s">
        <v>239</v>
      </c>
      <c r="AM256" s="59" t="s">
        <v>239</v>
      </c>
      <c r="AN256" s="17" t="s">
        <v>239</v>
      </c>
      <c r="AO256" s="17" t="s">
        <v>239</v>
      </c>
      <c r="AP256" s="17" t="s">
        <v>239</v>
      </c>
      <c r="AQ256" s="17" t="s">
        <v>239</v>
      </c>
      <c r="AR256" s="18" t="s">
        <v>239</v>
      </c>
      <c r="AS256" s="59" t="s">
        <v>239</v>
      </c>
      <c r="AT256" s="17" t="s">
        <v>239</v>
      </c>
      <c r="AU256" s="17" t="s">
        <v>239</v>
      </c>
      <c r="AV256" s="17" t="s">
        <v>239</v>
      </c>
      <c r="AW256" s="17" t="s">
        <v>239</v>
      </c>
      <c r="AX256" s="18" t="s">
        <v>239</v>
      </c>
      <c r="AY256" s="59" t="s">
        <v>239</v>
      </c>
      <c r="AZ256" s="17" t="s">
        <v>239</v>
      </c>
      <c r="BA256" s="17" t="s">
        <v>239</v>
      </c>
      <c r="BB256" s="17" t="s">
        <v>239</v>
      </c>
      <c r="BC256" s="17" t="s">
        <v>239</v>
      </c>
      <c r="BD256" s="18" t="s">
        <v>239</v>
      </c>
    </row>
    <row r="257" spans="1:56" ht="14.5" customHeight="1">
      <c r="A257" s="331" t="s">
        <v>2238</v>
      </c>
      <c r="B257" s="332">
        <v>825</v>
      </c>
      <c r="C257" s="332" t="s">
        <v>2535</v>
      </c>
      <c r="D257" s="332" t="s">
        <v>2308</v>
      </c>
      <c r="E257" s="328">
        <v>4</v>
      </c>
      <c r="F257" s="333" t="s">
        <v>2339</v>
      </c>
      <c r="G257" s="20"/>
      <c r="H257" s="20"/>
      <c r="I257" s="103" t="s">
        <v>2540</v>
      </c>
      <c r="J257" s="103" t="s">
        <v>2539</v>
      </c>
      <c r="K257" s="103" t="s">
        <v>2536</v>
      </c>
      <c r="L257" s="103" t="s">
        <v>2537</v>
      </c>
      <c r="M257" s="104" t="s">
        <v>2312</v>
      </c>
      <c r="N257" s="18" t="s">
        <v>2478</v>
      </c>
      <c r="O257" s="59" t="s">
        <v>239</v>
      </c>
      <c r="P257" s="17" t="s">
        <v>239</v>
      </c>
      <c r="Q257" s="17" t="s">
        <v>239</v>
      </c>
      <c r="R257" s="17" t="s">
        <v>239</v>
      </c>
      <c r="S257" s="17" t="s">
        <v>239</v>
      </c>
      <c r="T257" s="18" t="s">
        <v>239</v>
      </c>
      <c r="U257" s="64" t="s">
        <v>239</v>
      </c>
      <c r="V257" s="65" t="s">
        <v>239</v>
      </c>
      <c r="W257" s="65" t="s">
        <v>239</v>
      </c>
      <c r="X257" s="63" t="s">
        <v>239</v>
      </c>
      <c r="Y257" s="57" t="s">
        <v>239</v>
      </c>
      <c r="Z257" s="58" t="s">
        <v>239</v>
      </c>
      <c r="AA257" s="328" t="s">
        <v>239</v>
      </c>
      <c r="AB257" s="328" t="s">
        <v>239</v>
      </c>
      <c r="AC257" s="328" t="s">
        <v>239</v>
      </c>
      <c r="AD257" s="328" t="s">
        <v>239</v>
      </c>
      <c r="AE257" s="328" t="s">
        <v>239</v>
      </c>
      <c r="AF257" s="334" t="s">
        <v>239</v>
      </c>
      <c r="AG257" s="330" t="s">
        <v>239</v>
      </c>
      <c r="AH257" s="328" t="s">
        <v>239</v>
      </c>
      <c r="AI257" s="328" t="s">
        <v>239</v>
      </c>
      <c r="AJ257" s="328" t="s">
        <v>239</v>
      </c>
      <c r="AK257" s="328" t="s">
        <v>239</v>
      </c>
      <c r="AL257" s="328" t="s">
        <v>239</v>
      </c>
      <c r="AM257" s="59" t="s">
        <v>239</v>
      </c>
      <c r="AN257" s="17" t="s">
        <v>239</v>
      </c>
      <c r="AO257" s="17" t="s">
        <v>239</v>
      </c>
      <c r="AP257" s="17" t="s">
        <v>239</v>
      </c>
      <c r="AQ257" s="17" t="s">
        <v>239</v>
      </c>
      <c r="AR257" s="18" t="s">
        <v>239</v>
      </c>
      <c r="AS257" s="59" t="s">
        <v>239</v>
      </c>
      <c r="AT257" s="17" t="s">
        <v>239</v>
      </c>
      <c r="AU257" s="17" t="s">
        <v>239</v>
      </c>
      <c r="AV257" s="17" t="s">
        <v>239</v>
      </c>
      <c r="AW257" s="17" t="s">
        <v>239</v>
      </c>
      <c r="AX257" s="18" t="s">
        <v>239</v>
      </c>
      <c r="AY257" s="59" t="s">
        <v>239</v>
      </c>
      <c r="AZ257" s="17" t="s">
        <v>239</v>
      </c>
      <c r="BA257" s="17" t="s">
        <v>239</v>
      </c>
      <c r="BB257" s="17" t="s">
        <v>239</v>
      </c>
      <c r="BC257" s="17" t="s">
        <v>239</v>
      </c>
      <c r="BD257" s="18" t="s">
        <v>239</v>
      </c>
    </row>
    <row r="258" spans="1:56" ht="14.5" customHeight="1">
      <c r="A258" s="331" t="s">
        <v>2238</v>
      </c>
      <c r="B258" s="332">
        <v>825</v>
      </c>
      <c r="C258" s="332" t="s">
        <v>2535</v>
      </c>
      <c r="D258" s="332" t="s">
        <v>2308</v>
      </c>
      <c r="E258" s="328">
        <v>5</v>
      </c>
      <c r="F258" s="333" t="s">
        <v>2339</v>
      </c>
      <c r="G258" s="20"/>
      <c r="H258" s="20"/>
      <c r="I258" s="103" t="s">
        <v>2540</v>
      </c>
      <c r="J258" s="103" t="s">
        <v>2539</v>
      </c>
      <c r="K258" s="103" t="s">
        <v>2536</v>
      </c>
      <c r="L258" s="103" t="s">
        <v>2537</v>
      </c>
      <c r="M258" s="104" t="s">
        <v>2312</v>
      </c>
      <c r="N258" s="18" t="s">
        <v>2478</v>
      </c>
      <c r="O258" s="59" t="s">
        <v>239</v>
      </c>
      <c r="P258" s="17" t="s">
        <v>239</v>
      </c>
      <c r="Q258" s="17" t="s">
        <v>239</v>
      </c>
      <c r="R258" s="17" t="s">
        <v>239</v>
      </c>
      <c r="S258" s="17" t="s">
        <v>239</v>
      </c>
      <c r="T258" s="18" t="s">
        <v>239</v>
      </c>
      <c r="U258" s="64" t="s">
        <v>239</v>
      </c>
      <c r="V258" s="65" t="s">
        <v>239</v>
      </c>
      <c r="W258" s="65" t="s">
        <v>239</v>
      </c>
      <c r="X258" s="63" t="s">
        <v>239</v>
      </c>
      <c r="Y258" s="57" t="s">
        <v>239</v>
      </c>
      <c r="Z258" s="58" t="s">
        <v>239</v>
      </c>
      <c r="AA258" s="328" t="s">
        <v>239</v>
      </c>
      <c r="AB258" s="328" t="s">
        <v>239</v>
      </c>
      <c r="AC258" s="328" t="s">
        <v>239</v>
      </c>
      <c r="AD258" s="328" t="s">
        <v>239</v>
      </c>
      <c r="AE258" s="328" t="s">
        <v>239</v>
      </c>
      <c r="AF258" s="334" t="s">
        <v>239</v>
      </c>
      <c r="AG258" s="330" t="s">
        <v>239</v>
      </c>
      <c r="AH258" s="328" t="s">
        <v>239</v>
      </c>
      <c r="AI258" s="328" t="s">
        <v>239</v>
      </c>
      <c r="AJ258" s="328" t="s">
        <v>239</v>
      </c>
      <c r="AK258" s="328" t="s">
        <v>239</v>
      </c>
      <c r="AL258" s="328" t="s">
        <v>239</v>
      </c>
      <c r="AM258" s="59" t="s">
        <v>239</v>
      </c>
      <c r="AN258" s="17" t="s">
        <v>239</v>
      </c>
      <c r="AO258" s="17" t="s">
        <v>239</v>
      </c>
      <c r="AP258" s="17" t="s">
        <v>239</v>
      </c>
      <c r="AQ258" s="17" t="s">
        <v>239</v>
      </c>
      <c r="AR258" s="18" t="s">
        <v>239</v>
      </c>
      <c r="AS258" s="59" t="s">
        <v>239</v>
      </c>
      <c r="AT258" s="17" t="s">
        <v>239</v>
      </c>
      <c r="AU258" s="17" t="s">
        <v>239</v>
      </c>
      <c r="AV258" s="17" t="s">
        <v>239</v>
      </c>
      <c r="AW258" s="17" t="s">
        <v>239</v>
      </c>
      <c r="AX258" s="18" t="s">
        <v>239</v>
      </c>
      <c r="AY258" s="59" t="s">
        <v>239</v>
      </c>
      <c r="AZ258" s="17" t="s">
        <v>239</v>
      </c>
      <c r="BA258" s="17" t="s">
        <v>239</v>
      </c>
      <c r="BB258" s="17" t="s">
        <v>239</v>
      </c>
      <c r="BC258" s="17" t="s">
        <v>239</v>
      </c>
      <c r="BD258" s="18" t="s">
        <v>239</v>
      </c>
    </row>
    <row r="259" spans="1:56" ht="14.5" customHeight="1">
      <c r="A259" s="331" t="s">
        <v>2238</v>
      </c>
      <c r="B259" s="332">
        <v>825</v>
      </c>
      <c r="C259" s="332" t="s">
        <v>2535</v>
      </c>
      <c r="D259" s="332" t="s">
        <v>2308</v>
      </c>
      <c r="E259" s="328">
        <v>6</v>
      </c>
      <c r="F259" s="333" t="s">
        <v>2339</v>
      </c>
      <c r="G259" s="20"/>
      <c r="H259" s="20"/>
      <c r="I259" s="103" t="s">
        <v>2541</v>
      </c>
      <c r="J259" s="103" t="s">
        <v>2542</v>
      </c>
      <c r="K259" s="103" t="s">
        <v>2536</v>
      </c>
      <c r="L259" s="103" t="s">
        <v>2537</v>
      </c>
      <c r="M259" s="104" t="s">
        <v>2312</v>
      </c>
      <c r="N259" s="18" t="s">
        <v>2478</v>
      </c>
      <c r="O259" s="59" t="s">
        <v>239</v>
      </c>
      <c r="P259" s="17" t="s">
        <v>239</v>
      </c>
      <c r="Q259" s="17" t="s">
        <v>239</v>
      </c>
      <c r="R259" s="17" t="s">
        <v>239</v>
      </c>
      <c r="S259" s="17" t="s">
        <v>239</v>
      </c>
      <c r="T259" s="18" t="s">
        <v>239</v>
      </c>
      <c r="U259" s="64" t="s">
        <v>239</v>
      </c>
      <c r="V259" s="65" t="s">
        <v>239</v>
      </c>
      <c r="W259" s="65" t="s">
        <v>239</v>
      </c>
      <c r="X259" s="63" t="s">
        <v>239</v>
      </c>
      <c r="Y259" s="57" t="s">
        <v>239</v>
      </c>
      <c r="Z259" s="58" t="s">
        <v>239</v>
      </c>
      <c r="AA259" s="328" t="s">
        <v>239</v>
      </c>
      <c r="AB259" s="328" t="s">
        <v>239</v>
      </c>
      <c r="AC259" s="328" t="s">
        <v>239</v>
      </c>
      <c r="AD259" s="328" t="s">
        <v>239</v>
      </c>
      <c r="AE259" s="328" t="s">
        <v>239</v>
      </c>
      <c r="AF259" s="334" t="s">
        <v>239</v>
      </c>
      <c r="AG259" s="330" t="s">
        <v>239</v>
      </c>
      <c r="AH259" s="328" t="s">
        <v>239</v>
      </c>
      <c r="AI259" s="328" t="s">
        <v>239</v>
      </c>
      <c r="AJ259" s="328" t="s">
        <v>239</v>
      </c>
      <c r="AK259" s="328" t="s">
        <v>239</v>
      </c>
      <c r="AL259" s="328" t="s">
        <v>239</v>
      </c>
      <c r="AM259" s="59" t="s">
        <v>239</v>
      </c>
      <c r="AN259" s="17" t="s">
        <v>239</v>
      </c>
      <c r="AO259" s="17" t="s">
        <v>239</v>
      </c>
      <c r="AP259" s="17" t="s">
        <v>239</v>
      </c>
      <c r="AQ259" s="17" t="s">
        <v>239</v>
      </c>
      <c r="AR259" s="18" t="s">
        <v>239</v>
      </c>
      <c r="AS259" s="59" t="s">
        <v>239</v>
      </c>
      <c r="AT259" s="17" t="s">
        <v>239</v>
      </c>
      <c r="AU259" s="17" t="s">
        <v>239</v>
      </c>
      <c r="AV259" s="17" t="s">
        <v>239</v>
      </c>
      <c r="AW259" s="17" t="s">
        <v>239</v>
      </c>
      <c r="AX259" s="18" t="s">
        <v>239</v>
      </c>
      <c r="AY259" s="59" t="s">
        <v>239</v>
      </c>
      <c r="AZ259" s="17" t="s">
        <v>239</v>
      </c>
      <c r="BA259" s="17" t="s">
        <v>239</v>
      </c>
      <c r="BB259" s="17" t="s">
        <v>239</v>
      </c>
      <c r="BC259" s="17" t="s">
        <v>239</v>
      </c>
      <c r="BD259" s="18" t="s">
        <v>239</v>
      </c>
    </row>
    <row r="260" spans="1:56" ht="14.5" customHeight="1">
      <c r="A260" s="331" t="s">
        <v>2238</v>
      </c>
      <c r="B260" s="332">
        <v>825</v>
      </c>
      <c r="C260" s="332" t="s">
        <v>2535</v>
      </c>
      <c r="D260" s="332" t="s">
        <v>2308</v>
      </c>
      <c r="E260" s="328">
        <v>7</v>
      </c>
      <c r="F260" s="333" t="s">
        <v>2339</v>
      </c>
      <c r="G260" s="20"/>
      <c r="H260" s="20"/>
      <c r="I260" s="103" t="s">
        <v>2541</v>
      </c>
      <c r="J260" s="103" t="s">
        <v>2542</v>
      </c>
      <c r="K260" s="103" t="s">
        <v>2536</v>
      </c>
      <c r="L260" s="103" t="s">
        <v>2537</v>
      </c>
      <c r="M260" s="104" t="s">
        <v>2312</v>
      </c>
      <c r="N260" s="18" t="s">
        <v>2478</v>
      </c>
      <c r="O260" s="59" t="s">
        <v>239</v>
      </c>
      <c r="P260" s="17" t="s">
        <v>239</v>
      </c>
      <c r="Q260" s="17" t="s">
        <v>239</v>
      </c>
      <c r="R260" s="17" t="s">
        <v>239</v>
      </c>
      <c r="S260" s="17" t="s">
        <v>239</v>
      </c>
      <c r="T260" s="18" t="s">
        <v>239</v>
      </c>
      <c r="U260" s="64" t="s">
        <v>239</v>
      </c>
      <c r="V260" s="65" t="s">
        <v>239</v>
      </c>
      <c r="W260" s="65" t="s">
        <v>239</v>
      </c>
      <c r="X260" s="63" t="s">
        <v>239</v>
      </c>
      <c r="Y260" s="57" t="s">
        <v>239</v>
      </c>
      <c r="Z260" s="58" t="s">
        <v>239</v>
      </c>
      <c r="AA260" s="328" t="s">
        <v>239</v>
      </c>
      <c r="AB260" s="328" t="s">
        <v>239</v>
      </c>
      <c r="AC260" s="328" t="s">
        <v>239</v>
      </c>
      <c r="AD260" s="328" t="s">
        <v>239</v>
      </c>
      <c r="AE260" s="328" t="s">
        <v>239</v>
      </c>
      <c r="AF260" s="334" t="s">
        <v>239</v>
      </c>
      <c r="AG260" s="330" t="s">
        <v>239</v>
      </c>
      <c r="AH260" s="328" t="s">
        <v>239</v>
      </c>
      <c r="AI260" s="328" t="s">
        <v>239</v>
      </c>
      <c r="AJ260" s="328" t="s">
        <v>239</v>
      </c>
      <c r="AK260" s="328" t="s">
        <v>239</v>
      </c>
      <c r="AL260" s="328" t="s">
        <v>239</v>
      </c>
      <c r="AM260" s="59" t="s">
        <v>239</v>
      </c>
      <c r="AN260" s="17" t="s">
        <v>239</v>
      </c>
      <c r="AO260" s="17" t="s">
        <v>239</v>
      </c>
      <c r="AP260" s="17" t="s">
        <v>239</v>
      </c>
      <c r="AQ260" s="17" t="s">
        <v>239</v>
      </c>
      <c r="AR260" s="18" t="s">
        <v>239</v>
      </c>
      <c r="AS260" s="59" t="s">
        <v>239</v>
      </c>
      <c r="AT260" s="17" t="s">
        <v>239</v>
      </c>
      <c r="AU260" s="17" t="s">
        <v>239</v>
      </c>
      <c r="AV260" s="17" t="s">
        <v>239</v>
      </c>
      <c r="AW260" s="17" t="s">
        <v>239</v>
      </c>
      <c r="AX260" s="18" t="s">
        <v>239</v>
      </c>
      <c r="AY260" s="59" t="s">
        <v>239</v>
      </c>
      <c r="AZ260" s="17" t="s">
        <v>239</v>
      </c>
      <c r="BA260" s="17" t="s">
        <v>239</v>
      </c>
      <c r="BB260" s="17" t="s">
        <v>239</v>
      </c>
      <c r="BC260" s="17" t="s">
        <v>239</v>
      </c>
      <c r="BD260" s="18" t="s">
        <v>239</v>
      </c>
    </row>
    <row r="261" spans="1:56" ht="14.5" customHeight="1">
      <c r="A261" s="331" t="s">
        <v>2232</v>
      </c>
      <c r="B261" s="332">
        <v>225</v>
      </c>
      <c r="C261" s="332" t="s">
        <v>2307</v>
      </c>
      <c r="D261" s="332" t="s">
        <v>2308</v>
      </c>
      <c r="E261" s="328" t="s">
        <v>2308</v>
      </c>
      <c r="F261" s="333" t="s">
        <v>2309</v>
      </c>
      <c r="G261" s="20">
        <v>0.1</v>
      </c>
      <c r="H261" s="20">
        <v>0.1</v>
      </c>
      <c r="I261" s="103" t="s">
        <v>2310</v>
      </c>
      <c r="J261" s="103" t="s">
        <v>2311</v>
      </c>
      <c r="K261" s="103" t="s">
        <v>2310</v>
      </c>
      <c r="L261" s="103" t="s">
        <v>2311</v>
      </c>
      <c r="M261" s="104" t="s">
        <v>2312</v>
      </c>
      <c r="N261" s="18" t="s">
        <v>2312</v>
      </c>
      <c r="O261" s="59" t="s">
        <v>239</v>
      </c>
      <c r="P261" s="17" t="s">
        <v>239</v>
      </c>
      <c r="Q261" s="17" t="s">
        <v>239</v>
      </c>
      <c r="R261" s="17" t="s">
        <v>239</v>
      </c>
      <c r="S261" s="17" t="s">
        <v>239</v>
      </c>
      <c r="T261" s="18" t="s">
        <v>239</v>
      </c>
      <c r="U261" s="64" t="s">
        <v>2313</v>
      </c>
      <c r="V261" s="65" t="s">
        <v>2314</v>
      </c>
      <c r="W261" s="65" t="s">
        <v>2313</v>
      </c>
      <c r="X261" s="63" t="s">
        <v>2314</v>
      </c>
      <c r="Y261" s="57" t="s">
        <v>2312</v>
      </c>
      <c r="Z261" s="58" t="s">
        <v>2312</v>
      </c>
      <c r="AA261" s="328" t="s">
        <v>239</v>
      </c>
      <c r="AB261" s="328" t="s">
        <v>239</v>
      </c>
      <c r="AC261" s="328" t="s">
        <v>239</v>
      </c>
      <c r="AD261" s="328" t="s">
        <v>239</v>
      </c>
      <c r="AE261" s="328" t="s">
        <v>239</v>
      </c>
      <c r="AF261" s="334" t="s">
        <v>239</v>
      </c>
      <c r="AG261" s="330" t="s">
        <v>239</v>
      </c>
      <c r="AH261" s="328" t="s">
        <v>239</v>
      </c>
      <c r="AI261" s="328" t="s">
        <v>239</v>
      </c>
      <c r="AJ261" s="328" t="s">
        <v>239</v>
      </c>
      <c r="AK261" s="328" t="s">
        <v>239</v>
      </c>
      <c r="AL261" s="328" t="s">
        <v>239</v>
      </c>
      <c r="AM261" s="59" t="s">
        <v>239</v>
      </c>
      <c r="AN261" s="17" t="s">
        <v>2315</v>
      </c>
      <c r="AO261" s="17" t="s">
        <v>239</v>
      </c>
      <c r="AP261" s="17" t="s">
        <v>2315</v>
      </c>
      <c r="AQ261" s="17" t="s">
        <v>2312</v>
      </c>
      <c r="AR261" s="18" t="s">
        <v>2312</v>
      </c>
      <c r="AS261" s="59" t="s">
        <v>2310</v>
      </c>
      <c r="AT261" s="17" t="s">
        <v>2311</v>
      </c>
      <c r="AU261" s="17" t="s">
        <v>239</v>
      </c>
      <c r="AV261" s="17" t="s">
        <v>2316</v>
      </c>
      <c r="AW261" s="17" t="s">
        <v>2312</v>
      </c>
      <c r="AX261" s="18" t="s">
        <v>2312</v>
      </c>
      <c r="AY261" s="59" t="s">
        <v>239</v>
      </c>
      <c r="AZ261" s="17" t="s">
        <v>2315</v>
      </c>
      <c r="BA261" s="17" t="s">
        <v>2310</v>
      </c>
      <c r="BB261" s="17" t="s">
        <v>2311</v>
      </c>
      <c r="BC261" s="17" t="s">
        <v>2312</v>
      </c>
      <c r="BD261" s="18" t="s">
        <v>2312</v>
      </c>
    </row>
    <row r="262" spans="1:56" ht="14.5" customHeight="1">
      <c r="A262" s="331" t="s">
        <v>2232</v>
      </c>
      <c r="B262" s="332">
        <v>225</v>
      </c>
      <c r="C262" s="332" t="s">
        <v>2318</v>
      </c>
      <c r="D262" s="332" t="s">
        <v>2308</v>
      </c>
      <c r="E262" s="328" t="s">
        <v>2308</v>
      </c>
      <c r="F262" s="333" t="s">
        <v>2309</v>
      </c>
      <c r="G262" s="20">
        <v>0.2</v>
      </c>
      <c r="H262" s="20">
        <v>0.2</v>
      </c>
      <c r="I262" s="103" t="s">
        <v>2319</v>
      </c>
      <c r="J262" s="103" t="s">
        <v>2320</v>
      </c>
      <c r="K262" s="103" t="s">
        <v>2319</v>
      </c>
      <c r="L262" s="103" t="s">
        <v>2320</v>
      </c>
      <c r="M262" s="104" t="s">
        <v>2312</v>
      </c>
      <c r="N262" s="18" t="s">
        <v>2312</v>
      </c>
      <c r="O262" s="59" t="s">
        <v>239</v>
      </c>
      <c r="P262" s="17" t="s">
        <v>239</v>
      </c>
      <c r="Q262" s="17" t="s">
        <v>239</v>
      </c>
      <c r="R262" s="17" t="s">
        <v>239</v>
      </c>
      <c r="S262" s="17" t="s">
        <v>239</v>
      </c>
      <c r="T262" s="18" t="s">
        <v>239</v>
      </c>
      <c r="U262" s="64" t="s">
        <v>2321</v>
      </c>
      <c r="V262" s="65" t="s">
        <v>2322</v>
      </c>
      <c r="W262" s="65" t="s">
        <v>2321</v>
      </c>
      <c r="X262" s="63" t="s">
        <v>2322</v>
      </c>
      <c r="Y262" s="57" t="s">
        <v>2312</v>
      </c>
      <c r="Z262" s="58" t="s">
        <v>2312</v>
      </c>
      <c r="AA262" s="328" t="s">
        <v>239</v>
      </c>
      <c r="AB262" s="328" t="s">
        <v>239</v>
      </c>
      <c r="AC262" s="328" t="s">
        <v>239</v>
      </c>
      <c r="AD262" s="328" t="s">
        <v>239</v>
      </c>
      <c r="AE262" s="328" t="s">
        <v>239</v>
      </c>
      <c r="AF262" s="334" t="s">
        <v>239</v>
      </c>
      <c r="AG262" s="330" t="s">
        <v>239</v>
      </c>
      <c r="AH262" s="328" t="s">
        <v>239</v>
      </c>
      <c r="AI262" s="328" t="s">
        <v>239</v>
      </c>
      <c r="AJ262" s="328" t="s">
        <v>239</v>
      </c>
      <c r="AK262" s="328" t="s">
        <v>239</v>
      </c>
      <c r="AL262" s="328" t="s">
        <v>239</v>
      </c>
      <c r="AM262" s="59" t="s">
        <v>239</v>
      </c>
      <c r="AN262" s="17" t="s">
        <v>2323</v>
      </c>
      <c r="AO262" s="17" t="s">
        <v>239</v>
      </c>
      <c r="AP262" s="17" t="s">
        <v>2323</v>
      </c>
      <c r="AQ262" s="17" t="s">
        <v>2312</v>
      </c>
      <c r="AR262" s="18" t="s">
        <v>2312</v>
      </c>
      <c r="AS262" s="59" t="s">
        <v>2319</v>
      </c>
      <c r="AT262" s="17" t="s">
        <v>2320</v>
      </c>
      <c r="AU262" s="17" t="s">
        <v>239</v>
      </c>
      <c r="AV262" s="17" t="s">
        <v>2323</v>
      </c>
      <c r="AW262" s="17" t="s">
        <v>2312</v>
      </c>
      <c r="AX262" s="18" t="s">
        <v>2312</v>
      </c>
      <c r="AY262" s="59" t="s">
        <v>239</v>
      </c>
      <c r="AZ262" s="17" t="s">
        <v>2323</v>
      </c>
      <c r="BA262" s="17" t="s">
        <v>2319</v>
      </c>
      <c r="BB262" s="17" t="s">
        <v>2320</v>
      </c>
      <c r="BC262" s="17" t="s">
        <v>2312</v>
      </c>
      <c r="BD262" s="18" t="s">
        <v>2312</v>
      </c>
    </row>
    <row r="263" spans="1:56" ht="14.5" customHeight="1">
      <c r="A263" s="331" t="s">
        <v>2232</v>
      </c>
      <c r="B263" s="332">
        <v>225</v>
      </c>
      <c r="C263" s="332" t="s">
        <v>2324</v>
      </c>
      <c r="D263" s="332" t="s">
        <v>2308</v>
      </c>
      <c r="E263" s="328" t="s">
        <v>2308</v>
      </c>
      <c r="F263" s="333" t="s">
        <v>2309</v>
      </c>
      <c r="G263" s="20">
        <v>0.3</v>
      </c>
      <c r="H263" s="20">
        <v>0.3</v>
      </c>
      <c r="I263" s="103" t="s">
        <v>2325</v>
      </c>
      <c r="J263" s="103" t="s">
        <v>2326</v>
      </c>
      <c r="K263" s="103" t="s">
        <v>2325</v>
      </c>
      <c r="L263" s="103" t="s">
        <v>2326</v>
      </c>
      <c r="M263" s="104" t="s">
        <v>2312</v>
      </c>
      <c r="N263" s="18" t="s">
        <v>2312</v>
      </c>
      <c r="O263" s="59" t="s">
        <v>239</v>
      </c>
      <c r="P263" s="17" t="s">
        <v>239</v>
      </c>
      <c r="Q263" s="17" t="s">
        <v>239</v>
      </c>
      <c r="R263" s="17" t="s">
        <v>239</v>
      </c>
      <c r="S263" s="17" t="s">
        <v>239</v>
      </c>
      <c r="T263" s="18" t="s">
        <v>239</v>
      </c>
      <c r="U263" s="64" t="s">
        <v>2327</v>
      </c>
      <c r="V263" s="65" t="s">
        <v>2328</v>
      </c>
      <c r="W263" s="65" t="s">
        <v>2327</v>
      </c>
      <c r="X263" s="63" t="s">
        <v>2328</v>
      </c>
      <c r="Y263" s="57" t="s">
        <v>2312</v>
      </c>
      <c r="Z263" s="58" t="s">
        <v>2312</v>
      </c>
      <c r="AA263" s="328" t="s">
        <v>239</v>
      </c>
      <c r="AB263" s="328" t="s">
        <v>239</v>
      </c>
      <c r="AC263" s="328" t="s">
        <v>239</v>
      </c>
      <c r="AD263" s="328" t="s">
        <v>239</v>
      </c>
      <c r="AE263" s="328" t="s">
        <v>239</v>
      </c>
      <c r="AF263" s="334" t="s">
        <v>239</v>
      </c>
      <c r="AG263" s="330" t="s">
        <v>239</v>
      </c>
      <c r="AH263" s="328" t="s">
        <v>239</v>
      </c>
      <c r="AI263" s="328" t="s">
        <v>239</v>
      </c>
      <c r="AJ263" s="328" t="s">
        <v>239</v>
      </c>
      <c r="AK263" s="328" t="s">
        <v>239</v>
      </c>
      <c r="AL263" s="328" t="s">
        <v>239</v>
      </c>
      <c r="AM263" s="59" t="s">
        <v>239</v>
      </c>
      <c r="AN263" s="17" t="s">
        <v>2329</v>
      </c>
      <c r="AO263" s="17" t="s">
        <v>239</v>
      </c>
      <c r="AP263" s="17" t="s">
        <v>2329</v>
      </c>
      <c r="AQ263" s="17" t="s">
        <v>2312</v>
      </c>
      <c r="AR263" s="18" t="s">
        <v>2312</v>
      </c>
      <c r="AS263" s="59" t="s">
        <v>2325</v>
      </c>
      <c r="AT263" s="17" t="s">
        <v>2326</v>
      </c>
      <c r="AU263" s="17" t="s">
        <v>239</v>
      </c>
      <c r="AV263" s="17" t="s">
        <v>2329</v>
      </c>
      <c r="AW263" s="17" t="s">
        <v>2312</v>
      </c>
      <c r="AX263" s="18" t="s">
        <v>2312</v>
      </c>
      <c r="AY263" s="59" t="s">
        <v>239</v>
      </c>
      <c r="AZ263" s="17" t="s">
        <v>2329</v>
      </c>
      <c r="BA263" s="17" t="s">
        <v>2325</v>
      </c>
      <c r="BB263" s="17" t="s">
        <v>2326</v>
      </c>
      <c r="BC263" s="17" t="s">
        <v>2312</v>
      </c>
      <c r="BD263" s="18" t="s">
        <v>2312</v>
      </c>
    </row>
    <row r="264" spans="1:56" ht="14.5" customHeight="1">
      <c r="A264" s="331" t="s">
        <v>2232</v>
      </c>
      <c r="B264" s="332">
        <v>225</v>
      </c>
      <c r="C264" s="332" t="s">
        <v>2330</v>
      </c>
      <c r="D264" s="332" t="s">
        <v>2308</v>
      </c>
      <c r="E264" s="328" t="s">
        <v>2308</v>
      </c>
      <c r="F264" s="333" t="s">
        <v>2309</v>
      </c>
      <c r="G264" s="20">
        <v>0.5</v>
      </c>
      <c r="H264" s="20">
        <v>0.5</v>
      </c>
      <c r="I264" s="103" t="s">
        <v>2331</v>
      </c>
      <c r="J264" s="103" t="s">
        <v>2332</v>
      </c>
      <c r="K264" s="103" t="s">
        <v>2331</v>
      </c>
      <c r="L264" s="103" t="s">
        <v>2332</v>
      </c>
      <c r="M264" s="104" t="s">
        <v>2312</v>
      </c>
      <c r="N264" s="18" t="s">
        <v>2312</v>
      </c>
      <c r="O264" s="59" t="s">
        <v>239</v>
      </c>
      <c r="P264" s="17" t="s">
        <v>239</v>
      </c>
      <c r="Q264" s="17" t="s">
        <v>239</v>
      </c>
      <c r="R264" s="17" t="s">
        <v>239</v>
      </c>
      <c r="S264" s="17" t="s">
        <v>239</v>
      </c>
      <c r="T264" s="18" t="s">
        <v>239</v>
      </c>
      <c r="U264" s="64" t="s">
        <v>2333</v>
      </c>
      <c r="V264" s="65" t="s">
        <v>2334</v>
      </c>
      <c r="W264" s="65" t="s">
        <v>2333</v>
      </c>
      <c r="X264" s="63" t="s">
        <v>2334</v>
      </c>
      <c r="Y264" s="57" t="s">
        <v>2312</v>
      </c>
      <c r="Z264" s="58" t="s">
        <v>2312</v>
      </c>
      <c r="AA264" s="328" t="s">
        <v>239</v>
      </c>
      <c r="AB264" s="328" t="s">
        <v>239</v>
      </c>
      <c r="AC264" s="328" t="s">
        <v>239</v>
      </c>
      <c r="AD264" s="328" t="s">
        <v>239</v>
      </c>
      <c r="AE264" s="328" t="s">
        <v>239</v>
      </c>
      <c r="AF264" s="334" t="s">
        <v>239</v>
      </c>
      <c r="AG264" s="330" t="s">
        <v>239</v>
      </c>
      <c r="AH264" s="328" t="s">
        <v>239</v>
      </c>
      <c r="AI264" s="328" t="s">
        <v>239</v>
      </c>
      <c r="AJ264" s="328" t="s">
        <v>239</v>
      </c>
      <c r="AK264" s="328" t="s">
        <v>239</v>
      </c>
      <c r="AL264" s="328" t="s">
        <v>239</v>
      </c>
      <c r="AM264" s="59" t="s">
        <v>239</v>
      </c>
      <c r="AN264" s="17" t="s">
        <v>2335</v>
      </c>
      <c r="AO264" s="17" t="s">
        <v>239</v>
      </c>
      <c r="AP264" s="17" t="s">
        <v>2335</v>
      </c>
      <c r="AQ264" s="17" t="s">
        <v>2312</v>
      </c>
      <c r="AR264" s="18" t="s">
        <v>2312</v>
      </c>
      <c r="AS264" s="59" t="s">
        <v>2331</v>
      </c>
      <c r="AT264" s="17" t="s">
        <v>2332</v>
      </c>
      <c r="AU264" s="17" t="s">
        <v>239</v>
      </c>
      <c r="AV264" s="17" t="s">
        <v>2335</v>
      </c>
      <c r="AW264" s="17" t="s">
        <v>2312</v>
      </c>
      <c r="AX264" s="18" t="s">
        <v>2312</v>
      </c>
      <c r="AY264" s="59" t="s">
        <v>239</v>
      </c>
      <c r="AZ264" s="17" t="s">
        <v>2335</v>
      </c>
      <c r="BA264" s="17" t="s">
        <v>2331</v>
      </c>
      <c r="BB264" s="17" t="s">
        <v>2332</v>
      </c>
      <c r="BC264" s="17" t="s">
        <v>2312</v>
      </c>
      <c r="BD264" s="18" t="s">
        <v>2312</v>
      </c>
    </row>
    <row r="265" spans="1:56" ht="14.5" customHeight="1">
      <c r="A265" s="331" t="s">
        <v>2232</v>
      </c>
      <c r="B265" s="332">
        <v>225</v>
      </c>
      <c r="C265" s="332" t="s">
        <v>2338</v>
      </c>
      <c r="D265" s="332" t="s">
        <v>2308</v>
      </c>
      <c r="E265" s="328" t="s">
        <v>2308</v>
      </c>
      <c r="F265" s="333" t="s">
        <v>2339</v>
      </c>
      <c r="G265" s="20">
        <v>2.6</v>
      </c>
      <c r="H265" s="20">
        <v>2.2999999999999998</v>
      </c>
      <c r="I265" s="103" t="s">
        <v>2340</v>
      </c>
      <c r="J265" s="103" t="s">
        <v>2341</v>
      </c>
      <c r="K265" s="103" t="s">
        <v>2342</v>
      </c>
      <c r="L265" s="103" t="s">
        <v>2343</v>
      </c>
      <c r="M265" s="104" t="s">
        <v>2312</v>
      </c>
      <c r="N265" s="18" t="s">
        <v>2312</v>
      </c>
      <c r="O265" s="59" t="s">
        <v>239</v>
      </c>
      <c r="P265" s="17" t="s">
        <v>239</v>
      </c>
      <c r="Q265" s="17" t="s">
        <v>239</v>
      </c>
      <c r="R265" s="17" t="s">
        <v>239</v>
      </c>
      <c r="S265" s="17" t="s">
        <v>239</v>
      </c>
      <c r="T265" s="18" t="s">
        <v>239</v>
      </c>
      <c r="U265" s="64" t="s">
        <v>2344</v>
      </c>
      <c r="V265" s="65" t="s">
        <v>2345</v>
      </c>
      <c r="W265" s="65" t="s">
        <v>2346</v>
      </c>
      <c r="X265" s="63" t="s">
        <v>2347</v>
      </c>
      <c r="Y265" s="57" t="s">
        <v>2312</v>
      </c>
      <c r="Z265" s="58" t="s">
        <v>2312</v>
      </c>
      <c r="AA265" s="328" t="s">
        <v>239</v>
      </c>
      <c r="AB265" s="328" t="s">
        <v>239</v>
      </c>
      <c r="AC265" s="328" t="s">
        <v>239</v>
      </c>
      <c r="AD265" s="328" t="s">
        <v>239</v>
      </c>
      <c r="AE265" s="328" t="s">
        <v>239</v>
      </c>
      <c r="AF265" s="334" t="s">
        <v>239</v>
      </c>
      <c r="AG265" s="330" t="s">
        <v>239</v>
      </c>
      <c r="AH265" s="328" t="s">
        <v>239</v>
      </c>
      <c r="AI265" s="328" t="s">
        <v>239</v>
      </c>
      <c r="AJ265" s="328" t="s">
        <v>239</v>
      </c>
      <c r="AK265" s="328" t="s">
        <v>239</v>
      </c>
      <c r="AL265" s="328" t="s">
        <v>239</v>
      </c>
      <c r="AM265" s="59" t="s">
        <v>239</v>
      </c>
      <c r="AN265" s="17" t="s">
        <v>2348</v>
      </c>
      <c r="AO265" s="17" t="s">
        <v>239</v>
      </c>
      <c r="AP265" s="17" t="s">
        <v>2349</v>
      </c>
      <c r="AQ265" s="17" t="s">
        <v>2312</v>
      </c>
      <c r="AR265" s="18" t="s">
        <v>2312</v>
      </c>
      <c r="AS265" s="59" t="s">
        <v>2340</v>
      </c>
      <c r="AT265" s="17" t="s">
        <v>2341</v>
      </c>
      <c r="AU265" s="17" t="s">
        <v>239</v>
      </c>
      <c r="AV265" s="17" t="s">
        <v>2349</v>
      </c>
      <c r="AW265" s="17" t="s">
        <v>2312</v>
      </c>
      <c r="AX265" s="18" t="s">
        <v>2312</v>
      </c>
      <c r="AY265" s="59" t="s">
        <v>239</v>
      </c>
      <c r="AZ265" s="17" t="s">
        <v>2348</v>
      </c>
      <c r="BA265" s="17" t="s">
        <v>2342</v>
      </c>
      <c r="BB265" s="17" t="s">
        <v>2343</v>
      </c>
      <c r="BC265" s="17" t="s">
        <v>2312</v>
      </c>
      <c r="BD265" s="18" t="s">
        <v>2312</v>
      </c>
    </row>
    <row r="266" spans="1:56" ht="14.5" customHeight="1">
      <c r="A266" s="331" t="s">
        <v>2232</v>
      </c>
      <c r="B266" s="332">
        <v>225</v>
      </c>
      <c r="C266" s="332" t="s">
        <v>2350</v>
      </c>
      <c r="D266" s="332" t="s">
        <v>2308</v>
      </c>
      <c r="E266" s="328" t="s">
        <v>2308</v>
      </c>
      <c r="F266" s="333" t="s">
        <v>2339</v>
      </c>
      <c r="G266" s="20">
        <v>2.6</v>
      </c>
      <c r="H266" s="20">
        <v>2.2999999999999998</v>
      </c>
      <c r="I266" s="103" t="s">
        <v>2340</v>
      </c>
      <c r="J266" s="103" t="s">
        <v>2341</v>
      </c>
      <c r="K266" s="103" t="s">
        <v>2342</v>
      </c>
      <c r="L266" s="103" t="s">
        <v>2343</v>
      </c>
      <c r="M266" s="104" t="s">
        <v>2312</v>
      </c>
      <c r="N266" s="18" t="s">
        <v>2312</v>
      </c>
      <c r="O266" s="59" t="s">
        <v>239</v>
      </c>
      <c r="P266" s="17" t="s">
        <v>239</v>
      </c>
      <c r="Q266" s="17" t="s">
        <v>239</v>
      </c>
      <c r="R266" s="17" t="s">
        <v>239</v>
      </c>
      <c r="S266" s="17" t="s">
        <v>239</v>
      </c>
      <c r="T266" s="18" t="s">
        <v>239</v>
      </c>
      <c r="U266" s="64" t="s">
        <v>2344</v>
      </c>
      <c r="V266" s="65" t="s">
        <v>2345</v>
      </c>
      <c r="W266" s="65" t="s">
        <v>2346</v>
      </c>
      <c r="X266" s="63" t="s">
        <v>2347</v>
      </c>
      <c r="Y266" s="57" t="s">
        <v>2312</v>
      </c>
      <c r="Z266" s="58" t="s">
        <v>2312</v>
      </c>
      <c r="AA266" s="328" t="s">
        <v>239</v>
      </c>
      <c r="AB266" s="328" t="s">
        <v>239</v>
      </c>
      <c r="AC266" s="328" t="s">
        <v>239</v>
      </c>
      <c r="AD266" s="328" t="s">
        <v>239</v>
      </c>
      <c r="AE266" s="328" t="s">
        <v>239</v>
      </c>
      <c r="AF266" s="334" t="s">
        <v>239</v>
      </c>
      <c r="AG266" s="330" t="s">
        <v>239</v>
      </c>
      <c r="AH266" s="328" t="s">
        <v>239</v>
      </c>
      <c r="AI266" s="328" t="s">
        <v>239</v>
      </c>
      <c r="AJ266" s="328" t="s">
        <v>239</v>
      </c>
      <c r="AK266" s="328" t="s">
        <v>239</v>
      </c>
      <c r="AL266" s="328" t="s">
        <v>239</v>
      </c>
      <c r="AM266" s="59" t="s">
        <v>239</v>
      </c>
      <c r="AN266" s="17" t="s">
        <v>2348</v>
      </c>
      <c r="AO266" s="17" t="s">
        <v>239</v>
      </c>
      <c r="AP266" s="17" t="s">
        <v>2349</v>
      </c>
      <c r="AQ266" s="17" t="s">
        <v>2312</v>
      </c>
      <c r="AR266" s="18" t="s">
        <v>2312</v>
      </c>
      <c r="AS266" s="59" t="s">
        <v>2340</v>
      </c>
      <c r="AT266" s="17" t="s">
        <v>2341</v>
      </c>
      <c r="AU266" s="17" t="s">
        <v>239</v>
      </c>
      <c r="AV266" s="17" t="s">
        <v>2349</v>
      </c>
      <c r="AW266" s="17" t="s">
        <v>2312</v>
      </c>
      <c r="AX266" s="18" t="s">
        <v>2312</v>
      </c>
      <c r="AY266" s="59" t="s">
        <v>239</v>
      </c>
      <c r="AZ266" s="17" t="s">
        <v>2348</v>
      </c>
      <c r="BA266" s="17" t="s">
        <v>2342</v>
      </c>
      <c r="BB266" s="17" t="s">
        <v>2343</v>
      </c>
      <c r="BC266" s="17" t="s">
        <v>2312</v>
      </c>
      <c r="BD266" s="18" t="s">
        <v>2312</v>
      </c>
    </row>
    <row r="267" spans="1:56" ht="14.5" customHeight="1">
      <c r="A267" s="331" t="s">
        <v>2232</v>
      </c>
      <c r="B267" s="332">
        <v>225</v>
      </c>
      <c r="C267" s="332" t="s">
        <v>2351</v>
      </c>
      <c r="D267" s="332" t="s">
        <v>2308</v>
      </c>
      <c r="E267" s="328" t="s">
        <v>2308</v>
      </c>
      <c r="F267" s="333" t="s">
        <v>2339</v>
      </c>
      <c r="G267" s="20">
        <v>5.5</v>
      </c>
      <c r="H267" s="20">
        <v>2.2999999999999998</v>
      </c>
      <c r="I267" s="103" t="s">
        <v>2352</v>
      </c>
      <c r="J267" s="103" t="s">
        <v>2353</v>
      </c>
      <c r="K267" s="103" t="s">
        <v>2342</v>
      </c>
      <c r="L267" s="103" t="s">
        <v>2343</v>
      </c>
      <c r="M267" s="104" t="s">
        <v>2312</v>
      </c>
      <c r="N267" s="18" t="s">
        <v>2312</v>
      </c>
      <c r="O267" s="59" t="s">
        <v>239</v>
      </c>
      <c r="P267" s="17" t="s">
        <v>239</v>
      </c>
      <c r="Q267" s="17" t="s">
        <v>239</v>
      </c>
      <c r="R267" s="17" t="s">
        <v>239</v>
      </c>
      <c r="S267" s="17" t="s">
        <v>239</v>
      </c>
      <c r="T267" s="18" t="s">
        <v>239</v>
      </c>
      <c r="U267" s="64" t="s">
        <v>2354</v>
      </c>
      <c r="V267" s="65" t="s">
        <v>2355</v>
      </c>
      <c r="W267" s="65" t="s">
        <v>2346</v>
      </c>
      <c r="X267" s="63" t="s">
        <v>2347</v>
      </c>
      <c r="Y267" s="57" t="s">
        <v>2312</v>
      </c>
      <c r="Z267" s="58" t="s">
        <v>2312</v>
      </c>
      <c r="AA267" s="328" t="s">
        <v>239</v>
      </c>
      <c r="AB267" s="328" t="s">
        <v>239</v>
      </c>
      <c r="AC267" s="328" t="s">
        <v>239</v>
      </c>
      <c r="AD267" s="328" t="s">
        <v>239</v>
      </c>
      <c r="AE267" s="328" t="s">
        <v>239</v>
      </c>
      <c r="AF267" s="334" t="s">
        <v>239</v>
      </c>
      <c r="AG267" s="330" t="s">
        <v>239</v>
      </c>
      <c r="AH267" s="328" t="s">
        <v>239</v>
      </c>
      <c r="AI267" s="328" t="s">
        <v>239</v>
      </c>
      <c r="AJ267" s="328" t="s">
        <v>239</v>
      </c>
      <c r="AK267" s="328" t="s">
        <v>239</v>
      </c>
      <c r="AL267" s="328" t="s">
        <v>239</v>
      </c>
      <c r="AM267" s="59" t="s">
        <v>239</v>
      </c>
      <c r="AN267" s="17" t="s">
        <v>2356</v>
      </c>
      <c r="AO267" s="17" t="s">
        <v>239</v>
      </c>
      <c r="AP267" s="17" t="s">
        <v>2349</v>
      </c>
      <c r="AQ267" s="17" t="s">
        <v>2312</v>
      </c>
      <c r="AR267" s="18" t="s">
        <v>2312</v>
      </c>
      <c r="AS267" s="59" t="s">
        <v>2352</v>
      </c>
      <c r="AT267" s="17" t="s">
        <v>2353</v>
      </c>
      <c r="AU267" s="17" t="s">
        <v>239</v>
      </c>
      <c r="AV267" s="17" t="s">
        <v>2349</v>
      </c>
      <c r="AW267" s="17" t="s">
        <v>2312</v>
      </c>
      <c r="AX267" s="18" t="s">
        <v>2312</v>
      </c>
      <c r="AY267" s="59" t="s">
        <v>239</v>
      </c>
      <c r="AZ267" s="17" t="s">
        <v>2356</v>
      </c>
      <c r="BA267" s="17" t="s">
        <v>2342</v>
      </c>
      <c r="BB267" s="17" t="s">
        <v>2343</v>
      </c>
      <c r="BC267" s="17" t="s">
        <v>2312</v>
      </c>
      <c r="BD267" s="18" t="s">
        <v>2312</v>
      </c>
    </row>
    <row r="268" spans="1:56" ht="14.5" customHeight="1">
      <c r="A268" s="331" t="s">
        <v>2232</v>
      </c>
      <c r="B268" s="332">
        <v>225</v>
      </c>
      <c r="C268" s="332" t="s">
        <v>2357</v>
      </c>
      <c r="D268" s="332" t="s">
        <v>2308</v>
      </c>
      <c r="E268" s="328" t="s">
        <v>2308</v>
      </c>
      <c r="F268" s="333" t="s">
        <v>2339</v>
      </c>
      <c r="G268" s="20">
        <v>5.5</v>
      </c>
      <c r="H268" s="20">
        <v>2.2999999999999998</v>
      </c>
      <c r="I268" s="103" t="s">
        <v>2352</v>
      </c>
      <c r="J268" s="103" t="s">
        <v>2353</v>
      </c>
      <c r="K268" s="103" t="s">
        <v>2342</v>
      </c>
      <c r="L268" s="103" t="s">
        <v>2343</v>
      </c>
      <c r="M268" s="104" t="s">
        <v>2312</v>
      </c>
      <c r="N268" s="18" t="s">
        <v>2312</v>
      </c>
      <c r="O268" s="59" t="s">
        <v>239</v>
      </c>
      <c r="P268" s="17" t="s">
        <v>239</v>
      </c>
      <c r="Q268" s="17" t="s">
        <v>239</v>
      </c>
      <c r="R268" s="17" t="s">
        <v>239</v>
      </c>
      <c r="S268" s="17" t="s">
        <v>239</v>
      </c>
      <c r="T268" s="18" t="s">
        <v>239</v>
      </c>
      <c r="U268" s="64" t="s">
        <v>2354</v>
      </c>
      <c r="V268" s="65" t="s">
        <v>2355</v>
      </c>
      <c r="W268" s="65" t="s">
        <v>2346</v>
      </c>
      <c r="X268" s="63" t="s">
        <v>2347</v>
      </c>
      <c r="Y268" s="57" t="s">
        <v>2312</v>
      </c>
      <c r="Z268" s="58" t="s">
        <v>2312</v>
      </c>
      <c r="AA268" s="328" t="s">
        <v>239</v>
      </c>
      <c r="AB268" s="328" t="s">
        <v>239</v>
      </c>
      <c r="AC268" s="328" t="s">
        <v>239</v>
      </c>
      <c r="AD268" s="328" t="s">
        <v>239</v>
      </c>
      <c r="AE268" s="328" t="s">
        <v>239</v>
      </c>
      <c r="AF268" s="334" t="s">
        <v>239</v>
      </c>
      <c r="AG268" s="330" t="s">
        <v>239</v>
      </c>
      <c r="AH268" s="328" t="s">
        <v>239</v>
      </c>
      <c r="AI268" s="328" t="s">
        <v>239</v>
      </c>
      <c r="AJ268" s="328" t="s">
        <v>239</v>
      </c>
      <c r="AK268" s="328" t="s">
        <v>239</v>
      </c>
      <c r="AL268" s="328" t="s">
        <v>239</v>
      </c>
      <c r="AM268" s="59" t="s">
        <v>239</v>
      </c>
      <c r="AN268" s="17" t="s">
        <v>2356</v>
      </c>
      <c r="AO268" s="17" t="s">
        <v>239</v>
      </c>
      <c r="AP268" s="17" t="s">
        <v>2349</v>
      </c>
      <c r="AQ268" s="17" t="s">
        <v>2312</v>
      </c>
      <c r="AR268" s="18" t="s">
        <v>2312</v>
      </c>
      <c r="AS268" s="59" t="s">
        <v>2352</v>
      </c>
      <c r="AT268" s="17" t="s">
        <v>2353</v>
      </c>
      <c r="AU268" s="17" t="s">
        <v>239</v>
      </c>
      <c r="AV268" s="17" t="s">
        <v>2349</v>
      </c>
      <c r="AW268" s="17" t="s">
        <v>2312</v>
      </c>
      <c r="AX268" s="18" t="s">
        <v>2312</v>
      </c>
      <c r="AY268" s="59" t="s">
        <v>239</v>
      </c>
      <c r="AZ268" s="17" t="s">
        <v>2356</v>
      </c>
      <c r="BA268" s="17" t="s">
        <v>2342</v>
      </c>
      <c r="BB268" s="17" t="s">
        <v>2343</v>
      </c>
      <c r="BC268" s="17" t="s">
        <v>2312</v>
      </c>
      <c r="BD268" s="18" t="s">
        <v>2312</v>
      </c>
    </row>
    <row r="269" spans="1:56" ht="14.5" customHeight="1">
      <c r="A269" s="331" t="s">
        <v>2232</v>
      </c>
      <c r="B269" s="332">
        <v>225</v>
      </c>
      <c r="C269" s="332" t="s">
        <v>2358</v>
      </c>
      <c r="D269" s="332" t="s">
        <v>2308</v>
      </c>
      <c r="E269" s="328" t="s">
        <v>2308</v>
      </c>
      <c r="F269" s="333" t="s">
        <v>2339</v>
      </c>
      <c r="G269" s="20">
        <v>7.5</v>
      </c>
      <c r="H269" s="20">
        <v>6.7</v>
      </c>
      <c r="I269" s="103" t="s">
        <v>2359</v>
      </c>
      <c r="J269" s="103" t="s">
        <v>2360</v>
      </c>
      <c r="K269" s="103" t="s">
        <v>2361</v>
      </c>
      <c r="L269" s="103" t="s">
        <v>2362</v>
      </c>
      <c r="M269" s="104" t="s">
        <v>2312</v>
      </c>
      <c r="N269" s="18" t="s">
        <v>2312</v>
      </c>
      <c r="O269" s="59" t="s">
        <v>239</v>
      </c>
      <c r="P269" s="17" t="s">
        <v>239</v>
      </c>
      <c r="Q269" s="17" t="s">
        <v>239</v>
      </c>
      <c r="R269" s="17" t="s">
        <v>239</v>
      </c>
      <c r="S269" s="17" t="s">
        <v>239</v>
      </c>
      <c r="T269" s="18" t="s">
        <v>239</v>
      </c>
      <c r="U269" s="64" t="s">
        <v>2363</v>
      </c>
      <c r="V269" s="65" t="s">
        <v>2364</v>
      </c>
      <c r="W269" s="65" t="s">
        <v>2365</v>
      </c>
      <c r="X269" s="63" t="s">
        <v>2366</v>
      </c>
      <c r="Y269" s="57" t="s">
        <v>2312</v>
      </c>
      <c r="Z269" s="58" t="s">
        <v>2312</v>
      </c>
      <c r="AA269" s="328" t="s">
        <v>239</v>
      </c>
      <c r="AB269" s="328" t="s">
        <v>239</v>
      </c>
      <c r="AC269" s="328" t="s">
        <v>239</v>
      </c>
      <c r="AD269" s="328" t="s">
        <v>239</v>
      </c>
      <c r="AE269" s="328" t="s">
        <v>239</v>
      </c>
      <c r="AF269" s="334" t="s">
        <v>239</v>
      </c>
      <c r="AG269" s="330" t="s">
        <v>239</v>
      </c>
      <c r="AH269" s="328" t="s">
        <v>239</v>
      </c>
      <c r="AI269" s="328" t="s">
        <v>239</v>
      </c>
      <c r="AJ269" s="328" t="s">
        <v>239</v>
      </c>
      <c r="AK269" s="328" t="s">
        <v>239</v>
      </c>
      <c r="AL269" s="328" t="s">
        <v>239</v>
      </c>
      <c r="AM269" s="59" t="s">
        <v>239</v>
      </c>
      <c r="AN269" s="17" t="s">
        <v>2367</v>
      </c>
      <c r="AO269" s="17" t="s">
        <v>239</v>
      </c>
      <c r="AP269" s="17" t="s">
        <v>2368</v>
      </c>
      <c r="AQ269" s="17" t="s">
        <v>2312</v>
      </c>
      <c r="AR269" s="18" t="s">
        <v>2312</v>
      </c>
      <c r="AS269" s="59" t="s">
        <v>2359</v>
      </c>
      <c r="AT269" s="17" t="s">
        <v>2360</v>
      </c>
      <c r="AU269" s="17" t="s">
        <v>239</v>
      </c>
      <c r="AV269" s="17" t="s">
        <v>2368</v>
      </c>
      <c r="AW269" s="17" t="s">
        <v>2312</v>
      </c>
      <c r="AX269" s="18" t="s">
        <v>2312</v>
      </c>
      <c r="AY269" s="59" t="s">
        <v>239</v>
      </c>
      <c r="AZ269" s="17" t="s">
        <v>2367</v>
      </c>
      <c r="BA269" s="17" t="s">
        <v>2361</v>
      </c>
      <c r="BB269" s="17" t="s">
        <v>2362</v>
      </c>
      <c r="BC269" s="17" t="s">
        <v>2312</v>
      </c>
      <c r="BD269" s="18" t="s">
        <v>2312</v>
      </c>
    </row>
    <row r="270" spans="1:56" ht="14.5" customHeight="1">
      <c r="A270" s="331" t="s">
        <v>2232</v>
      </c>
      <c r="B270" s="332">
        <v>225</v>
      </c>
      <c r="C270" s="332" t="s">
        <v>2369</v>
      </c>
      <c r="D270" s="332" t="s">
        <v>2308</v>
      </c>
      <c r="E270" s="328" t="s">
        <v>2308</v>
      </c>
      <c r="F270" s="333" t="s">
        <v>2339</v>
      </c>
      <c r="G270" s="20">
        <v>7.5</v>
      </c>
      <c r="H270" s="20">
        <v>6.7</v>
      </c>
      <c r="I270" s="103" t="s">
        <v>2359</v>
      </c>
      <c r="J270" s="103" t="s">
        <v>2360</v>
      </c>
      <c r="K270" s="103" t="s">
        <v>2361</v>
      </c>
      <c r="L270" s="103" t="s">
        <v>2362</v>
      </c>
      <c r="M270" s="104" t="s">
        <v>2312</v>
      </c>
      <c r="N270" s="18" t="s">
        <v>2312</v>
      </c>
      <c r="O270" s="59" t="s">
        <v>239</v>
      </c>
      <c r="P270" s="17" t="s">
        <v>239</v>
      </c>
      <c r="Q270" s="17" t="s">
        <v>239</v>
      </c>
      <c r="R270" s="17" t="s">
        <v>239</v>
      </c>
      <c r="S270" s="17" t="s">
        <v>239</v>
      </c>
      <c r="T270" s="18" t="s">
        <v>239</v>
      </c>
      <c r="U270" s="64" t="s">
        <v>2363</v>
      </c>
      <c r="V270" s="65" t="s">
        <v>2364</v>
      </c>
      <c r="W270" s="65" t="s">
        <v>2365</v>
      </c>
      <c r="X270" s="63" t="s">
        <v>2366</v>
      </c>
      <c r="Y270" s="57" t="s">
        <v>2312</v>
      </c>
      <c r="Z270" s="58" t="s">
        <v>2312</v>
      </c>
      <c r="AA270" s="328" t="s">
        <v>239</v>
      </c>
      <c r="AB270" s="328" t="s">
        <v>239</v>
      </c>
      <c r="AC270" s="328" t="s">
        <v>239</v>
      </c>
      <c r="AD270" s="328" t="s">
        <v>239</v>
      </c>
      <c r="AE270" s="328" t="s">
        <v>239</v>
      </c>
      <c r="AF270" s="334" t="s">
        <v>239</v>
      </c>
      <c r="AG270" s="330" t="s">
        <v>239</v>
      </c>
      <c r="AH270" s="328" t="s">
        <v>239</v>
      </c>
      <c r="AI270" s="328" t="s">
        <v>239</v>
      </c>
      <c r="AJ270" s="328" t="s">
        <v>239</v>
      </c>
      <c r="AK270" s="328" t="s">
        <v>239</v>
      </c>
      <c r="AL270" s="328" t="s">
        <v>239</v>
      </c>
      <c r="AM270" s="59" t="s">
        <v>239</v>
      </c>
      <c r="AN270" s="17" t="s">
        <v>2367</v>
      </c>
      <c r="AO270" s="17" t="s">
        <v>239</v>
      </c>
      <c r="AP270" s="17" t="s">
        <v>2368</v>
      </c>
      <c r="AQ270" s="17" t="s">
        <v>2312</v>
      </c>
      <c r="AR270" s="18" t="s">
        <v>2312</v>
      </c>
      <c r="AS270" s="59" t="s">
        <v>2359</v>
      </c>
      <c r="AT270" s="17" t="s">
        <v>2360</v>
      </c>
      <c r="AU270" s="17" t="s">
        <v>239</v>
      </c>
      <c r="AV270" s="17" t="s">
        <v>2368</v>
      </c>
      <c r="AW270" s="17" t="s">
        <v>2312</v>
      </c>
      <c r="AX270" s="18" t="s">
        <v>2312</v>
      </c>
      <c r="AY270" s="59" t="s">
        <v>239</v>
      </c>
      <c r="AZ270" s="17" t="s">
        <v>2367</v>
      </c>
      <c r="BA270" s="17" t="s">
        <v>2361</v>
      </c>
      <c r="BB270" s="17" t="s">
        <v>2362</v>
      </c>
      <c r="BC270" s="17" t="s">
        <v>2312</v>
      </c>
      <c r="BD270" s="18" t="s">
        <v>2312</v>
      </c>
    </row>
    <row r="271" spans="1:56" ht="14.5" customHeight="1">
      <c r="A271" s="331" t="s">
        <v>2232</v>
      </c>
      <c r="B271" s="332">
        <v>225</v>
      </c>
      <c r="C271" s="332" t="s">
        <v>2370</v>
      </c>
      <c r="D271" s="332" t="s">
        <v>2308</v>
      </c>
      <c r="E271" s="328" t="s">
        <v>2308</v>
      </c>
      <c r="F271" s="333" t="s">
        <v>2339</v>
      </c>
      <c r="G271" s="20">
        <v>7.5</v>
      </c>
      <c r="H271" s="20">
        <v>6.7</v>
      </c>
      <c r="I271" s="103" t="s">
        <v>2371</v>
      </c>
      <c r="J271" s="103" t="s">
        <v>2372</v>
      </c>
      <c r="K271" s="103" t="s">
        <v>2361</v>
      </c>
      <c r="L271" s="103" t="s">
        <v>2362</v>
      </c>
      <c r="M271" s="104" t="s">
        <v>2312</v>
      </c>
      <c r="N271" s="18" t="s">
        <v>2312</v>
      </c>
      <c r="O271" s="59" t="s">
        <v>239</v>
      </c>
      <c r="P271" s="17" t="s">
        <v>239</v>
      </c>
      <c r="Q271" s="17" t="s">
        <v>239</v>
      </c>
      <c r="R271" s="17" t="s">
        <v>239</v>
      </c>
      <c r="S271" s="17" t="s">
        <v>239</v>
      </c>
      <c r="T271" s="18" t="s">
        <v>239</v>
      </c>
      <c r="U271" s="64" t="s">
        <v>2373</v>
      </c>
      <c r="V271" s="65" t="s">
        <v>2374</v>
      </c>
      <c r="W271" s="65" t="s">
        <v>2365</v>
      </c>
      <c r="X271" s="63" t="s">
        <v>2366</v>
      </c>
      <c r="Y271" s="57" t="s">
        <v>2312</v>
      </c>
      <c r="Z271" s="58" t="s">
        <v>2312</v>
      </c>
      <c r="AA271" s="328" t="s">
        <v>239</v>
      </c>
      <c r="AB271" s="328" t="s">
        <v>239</v>
      </c>
      <c r="AC271" s="328" t="s">
        <v>239</v>
      </c>
      <c r="AD271" s="328" t="s">
        <v>239</v>
      </c>
      <c r="AE271" s="328" t="s">
        <v>239</v>
      </c>
      <c r="AF271" s="334" t="s">
        <v>239</v>
      </c>
      <c r="AG271" s="330" t="s">
        <v>239</v>
      </c>
      <c r="AH271" s="328" t="s">
        <v>239</v>
      </c>
      <c r="AI271" s="328" t="s">
        <v>239</v>
      </c>
      <c r="AJ271" s="328" t="s">
        <v>239</v>
      </c>
      <c r="AK271" s="328" t="s">
        <v>239</v>
      </c>
      <c r="AL271" s="328" t="s">
        <v>239</v>
      </c>
      <c r="AM271" s="59" t="s">
        <v>239</v>
      </c>
      <c r="AN271" s="17" t="s">
        <v>2375</v>
      </c>
      <c r="AO271" s="17" t="s">
        <v>239</v>
      </c>
      <c r="AP271" s="17" t="s">
        <v>2368</v>
      </c>
      <c r="AQ271" s="17" t="s">
        <v>2312</v>
      </c>
      <c r="AR271" s="18" t="s">
        <v>2312</v>
      </c>
      <c r="AS271" s="59" t="s">
        <v>2371</v>
      </c>
      <c r="AT271" s="17" t="s">
        <v>2372</v>
      </c>
      <c r="AU271" s="17" t="s">
        <v>239</v>
      </c>
      <c r="AV271" s="17" t="s">
        <v>2368</v>
      </c>
      <c r="AW271" s="17" t="s">
        <v>2312</v>
      </c>
      <c r="AX271" s="18" t="s">
        <v>2312</v>
      </c>
      <c r="AY271" s="59" t="s">
        <v>239</v>
      </c>
      <c r="AZ271" s="17" t="s">
        <v>2375</v>
      </c>
      <c r="BA271" s="17" t="s">
        <v>2361</v>
      </c>
      <c r="BB271" s="17" t="s">
        <v>2362</v>
      </c>
      <c r="BC271" s="17" t="s">
        <v>2312</v>
      </c>
      <c r="BD271" s="18" t="s">
        <v>2312</v>
      </c>
    </row>
    <row r="272" spans="1:56" ht="14.5" customHeight="1">
      <c r="A272" s="331" t="s">
        <v>2232</v>
      </c>
      <c r="B272" s="332">
        <v>225</v>
      </c>
      <c r="C272" s="332" t="s">
        <v>2376</v>
      </c>
      <c r="D272" s="332" t="s">
        <v>2308</v>
      </c>
      <c r="E272" s="328" t="s">
        <v>2308</v>
      </c>
      <c r="F272" s="333" t="s">
        <v>2339</v>
      </c>
      <c r="G272" s="20">
        <v>7.5</v>
      </c>
      <c r="H272" s="20">
        <v>6.7</v>
      </c>
      <c r="I272" s="103" t="s">
        <v>2371</v>
      </c>
      <c r="J272" s="103" t="s">
        <v>2372</v>
      </c>
      <c r="K272" s="103" t="s">
        <v>2361</v>
      </c>
      <c r="L272" s="103" t="s">
        <v>2362</v>
      </c>
      <c r="M272" s="104" t="s">
        <v>2312</v>
      </c>
      <c r="N272" s="18" t="s">
        <v>2312</v>
      </c>
      <c r="O272" s="59" t="s">
        <v>239</v>
      </c>
      <c r="P272" s="17" t="s">
        <v>239</v>
      </c>
      <c r="Q272" s="17" t="s">
        <v>239</v>
      </c>
      <c r="R272" s="17" t="s">
        <v>239</v>
      </c>
      <c r="S272" s="17" t="s">
        <v>239</v>
      </c>
      <c r="T272" s="18" t="s">
        <v>239</v>
      </c>
      <c r="U272" s="64" t="s">
        <v>2373</v>
      </c>
      <c r="V272" s="65" t="s">
        <v>2374</v>
      </c>
      <c r="W272" s="65" t="s">
        <v>2365</v>
      </c>
      <c r="X272" s="63" t="s">
        <v>2366</v>
      </c>
      <c r="Y272" s="57" t="s">
        <v>2312</v>
      </c>
      <c r="Z272" s="58" t="s">
        <v>2312</v>
      </c>
      <c r="AA272" s="328" t="s">
        <v>239</v>
      </c>
      <c r="AB272" s="328" t="s">
        <v>239</v>
      </c>
      <c r="AC272" s="328" t="s">
        <v>239</v>
      </c>
      <c r="AD272" s="328" t="s">
        <v>239</v>
      </c>
      <c r="AE272" s="328" t="s">
        <v>239</v>
      </c>
      <c r="AF272" s="334" t="s">
        <v>239</v>
      </c>
      <c r="AG272" s="330" t="s">
        <v>239</v>
      </c>
      <c r="AH272" s="328" t="s">
        <v>239</v>
      </c>
      <c r="AI272" s="328" t="s">
        <v>239</v>
      </c>
      <c r="AJ272" s="328" t="s">
        <v>239</v>
      </c>
      <c r="AK272" s="328" t="s">
        <v>239</v>
      </c>
      <c r="AL272" s="328" t="s">
        <v>239</v>
      </c>
      <c r="AM272" s="59" t="s">
        <v>239</v>
      </c>
      <c r="AN272" s="17" t="s">
        <v>2375</v>
      </c>
      <c r="AO272" s="17" t="s">
        <v>239</v>
      </c>
      <c r="AP272" s="17" t="s">
        <v>2368</v>
      </c>
      <c r="AQ272" s="17" t="s">
        <v>2312</v>
      </c>
      <c r="AR272" s="18" t="s">
        <v>2312</v>
      </c>
      <c r="AS272" s="59" t="s">
        <v>2371</v>
      </c>
      <c r="AT272" s="17" t="s">
        <v>2372</v>
      </c>
      <c r="AU272" s="17" t="s">
        <v>239</v>
      </c>
      <c r="AV272" s="17" t="s">
        <v>2368</v>
      </c>
      <c r="AW272" s="17" t="s">
        <v>2312</v>
      </c>
      <c r="AX272" s="18" t="s">
        <v>2312</v>
      </c>
      <c r="AY272" s="59" t="s">
        <v>239</v>
      </c>
      <c r="AZ272" s="17" t="s">
        <v>2375</v>
      </c>
      <c r="BA272" s="17" t="s">
        <v>2361</v>
      </c>
      <c r="BB272" s="17" t="s">
        <v>2362</v>
      </c>
      <c r="BC272" s="17" t="s">
        <v>2312</v>
      </c>
      <c r="BD272" s="18" t="s">
        <v>2312</v>
      </c>
    </row>
    <row r="273" spans="1:56" ht="14.5" customHeight="1">
      <c r="A273" s="331" t="s">
        <v>2232</v>
      </c>
      <c r="B273" s="332">
        <v>225</v>
      </c>
      <c r="C273" s="332" t="s">
        <v>2377</v>
      </c>
      <c r="D273" s="332" t="s">
        <v>2308</v>
      </c>
      <c r="E273" s="328">
        <v>1</v>
      </c>
      <c r="F273" s="333" t="s">
        <v>2339</v>
      </c>
      <c r="G273" s="20">
        <v>14.5</v>
      </c>
      <c r="H273" s="20">
        <v>7.5</v>
      </c>
      <c r="I273" s="103" t="s">
        <v>2378</v>
      </c>
      <c r="J273" s="103" t="s">
        <v>2379</v>
      </c>
      <c r="K273" s="103" t="s">
        <v>2371</v>
      </c>
      <c r="L273" s="103" t="s">
        <v>2372</v>
      </c>
      <c r="M273" s="104" t="s">
        <v>2380</v>
      </c>
      <c r="N273" s="18" t="s">
        <v>2312</v>
      </c>
      <c r="O273" s="59" t="s">
        <v>239</v>
      </c>
      <c r="P273" s="17" t="s">
        <v>239</v>
      </c>
      <c r="Q273" s="17" t="s">
        <v>239</v>
      </c>
      <c r="R273" s="17" t="s">
        <v>239</v>
      </c>
      <c r="S273" s="17" t="s">
        <v>239</v>
      </c>
      <c r="T273" s="18" t="s">
        <v>239</v>
      </c>
      <c r="U273" s="64" t="s">
        <v>2378</v>
      </c>
      <c r="V273" s="65" t="s">
        <v>2379</v>
      </c>
      <c r="W273" s="65" t="s">
        <v>2373</v>
      </c>
      <c r="X273" s="63" t="s">
        <v>2374</v>
      </c>
      <c r="Y273" s="57" t="s">
        <v>2380</v>
      </c>
      <c r="Z273" s="58" t="s">
        <v>2312</v>
      </c>
      <c r="AA273" s="328" t="s">
        <v>239</v>
      </c>
      <c r="AB273" s="328" t="s">
        <v>239</v>
      </c>
      <c r="AC273" s="328" t="s">
        <v>239</v>
      </c>
      <c r="AD273" s="328" t="s">
        <v>239</v>
      </c>
      <c r="AE273" s="328" t="s">
        <v>239</v>
      </c>
      <c r="AF273" s="334" t="s">
        <v>239</v>
      </c>
      <c r="AG273" s="330" t="s">
        <v>239</v>
      </c>
      <c r="AH273" s="328" t="s">
        <v>239</v>
      </c>
      <c r="AI273" s="328" t="s">
        <v>239</v>
      </c>
      <c r="AJ273" s="328" t="s">
        <v>239</v>
      </c>
      <c r="AK273" s="328" t="s">
        <v>239</v>
      </c>
      <c r="AL273" s="328" t="s">
        <v>239</v>
      </c>
      <c r="AM273" s="59" t="s">
        <v>239</v>
      </c>
      <c r="AN273" s="17" t="s">
        <v>239</v>
      </c>
      <c r="AO273" s="17" t="s">
        <v>239</v>
      </c>
      <c r="AP273" s="17" t="s">
        <v>239</v>
      </c>
      <c r="AQ273" s="17" t="s">
        <v>239</v>
      </c>
      <c r="AR273" s="18" t="s">
        <v>239</v>
      </c>
      <c r="AS273" s="59" t="s">
        <v>2378</v>
      </c>
      <c r="AT273" s="17" t="s">
        <v>2379</v>
      </c>
      <c r="AU273" s="17" t="s">
        <v>239</v>
      </c>
      <c r="AV273" s="17" t="s">
        <v>2375</v>
      </c>
      <c r="AW273" s="17" t="s">
        <v>2380</v>
      </c>
      <c r="AX273" s="18" t="s">
        <v>2312</v>
      </c>
      <c r="AY273" s="59" t="s">
        <v>239</v>
      </c>
      <c r="AZ273" s="17" t="s">
        <v>239</v>
      </c>
      <c r="BA273" s="17" t="s">
        <v>239</v>
      </c>
      <c r="BB273" s="17" t="s">
        <v>239</v>
      </c>
      <c r="BC273" s="17" t="s">
        <v>239</v>
      </c>
      <c r="BD273" s="18" t="s">
        <v>239</v>
      </c>
    </row>
    <row r="274" spans="1:56" ht="14.5" customHeight="1">
      <c r="A274" s="331" t="s">
        <v>2232</v>
      </c>
      <c r="B274" s="332">
        <v>225</v>
      </c>
      <c r="C274" s="332" t="s">
        <v>2377</v>
      </c>
      <c r="D274" s="332" t="s">
        <v>2308</v>
      </c>
      <c r="E274" s="328">
        <v>2</v>
      </c>
      <c r="F274" s="333" t="s">
        <v>2339</v>
      </c>
      <c r="G274" s="20">
        <v>14.5</v>
      </c>
      <c r="H274" s="20">
        <v>7.5</v>
      </c>
      <c r="I274" s="103" t="s">
        <v>2378</v>
      </c>
      <c r="J274" s="103" t="s">
        <v>2379</v>
      </c>
      <c r="K274" s="103" t="s">
        <v>2371</v>
      </c>
      <c r="L274" s="103" t="s">
        <v>2372</v>
      </c>
      <c r="M274" s="104" t="s">
        <v>2380</v>
      </c>
      <c r="N274" s="18" t="s">
        <v>2312</v>
      </c>
      <c r="O274" s="59" t="s">
        <v>239</v>
      </c>
      <c r="P274" s="17" t="s">
        <v>239</v>
      </c>
      <c r="Q274" s="17" t="s">
        <v>239</v>
      </c>
      <c r="R274" s="17" t="s">
        <v>239</v>
      </c>
      <c r="S274" s="17" t="s">
        <v>239</v>
      </c>
      <c r="T274" s="18" t="s">
        <v>239</v>
      </c>
      <c r="U274" s="64" t="s">
        <v>2378</v>
      </c>
      <c r="V274" s="65" t="s">
        <v>2379</v>
      </c>
      <c r="W274" s="65" t="s">
        <v>2373</v>
      </c>
      <c r="X274" s="63" t="s">
        <v>2374</v>
      </c>
      <c r="Y274" s="57" t="s">
        <v>2380</v>
      </c>
      <c r="Z274" s="58" t="s">
        <v>2312</v>
      </c>
      <c r="AA274" s="328" t="s">
        <v>239</v>
      </c>
      <c r="AB274" s="328" t="s">
        <v>239</v>
      </c>
      <c r="AC274" s="328" t="s">
        <v>239</v>
      </c>
      <c r="AD274" s="328" t="s">
        <v>239</v>
      </c>
      <c r="AE274" s="328" t="s">
        <v>239</v>
      </c>
      <c r="AF274" s="334" t="s">
        <v>239</v>
      </c>
      <c r="AG274" s="330" t="s">
        <v>239</v>
      </c>
      <c r="AH274" s="328" t="s">
        <v>239</v>
      </c>
      <c r="AI274" s="328" t="s">
        <v>239</v>
      </c>
      <c r="AJ274" s="328" t="s">
        <v>239</v>
      </c>
      <c r="AK274" s="328" t="s">
        <v>239</v>
      </c>
      <c r="AL274" s="328" t="s">
        <v>239</v>
      </c>
      <c r="AM274" s="59" t="s">
        <v>239</v>
      </c>
      <c r="AN274" s="17" t="s">
        <v>239</v>
      </c>
      <c r="AO274" s="17" t="s">
        <v>239</v>
      </c>
      <c r="AP274" s="17" t="s">
        <v>239</v>
      </c>
      <c r="AQ274" s="17" t="s">
        <v>239</v>
      </c>
      <c r="AR274" s="18" t="s">
        <v>239</v>
      </c>
      <c r="AS274" s="59" t="s">
        <v>2378</v>
      </c>
      <c r="AT274" s="17" t="s">
        <v>2379</v>
      </c>
      <c r="AU274" s="17" t="s">
        <v>239</v>
      </c>
      <c r="AV274" s="17" t="s">
        <v>2375</v>
      </c>
      <c r="AW274" s="17" t="s">
        <v>2380</v>
      </c>
      <c r="AX274" s="18" t="s">
        <v>2312</v>
      </c>
      <c r="AY274" s="59" t="s">
        <v>239</v>
      </c>
      <c r="AZ274" s="17" t="s">
        <v>239</v>
      </c>
      <c r="BA274" s="17" t="s">
        <v>239</v>
      </c>
      <c r="BB274" s="17" t="s">
        <v>239</v>
      </c>
      <c r="BC274" s="17" t="s">
        <v>239</v>
      </c>
      <c r="BD274" s="18" t="s">
        <v>239</v>
      </c>
    </row>
    <row r="275" spans="1:56" ht="14.5" customHeight="1">
      <c r="A275" s="331" t="s">
        <v>2232</v>
      </c>
      <c r="B275" s="332">
        <v>225</v>
      </c>
      <c r="C275" s="332" t="s">
        <v>2377</v>
      </c>
      <c r="D275" s="332" t="s">
        <v>2308</v>
      </c>
      <c r="E275" s="328">
        <v>3</v>
      </c>
      <c r="F275" s="333" t="s">
        <v>2339</v>
      </c>
      <c r="G275" s="20">
        <v>14.5</v>
      </c>
      <c r="H275" s="20">
        <v>7.5</v>
      </c>
      <c r="I275" s="103" t="s">
        <v>2381</v>
      </c>
      <c r="J275" s="103" t="s">
        <v>2382</v>
      </c>
      <c r="K275" s="103" t="s">
        <v>2371</v>
      </c>
      <c r="L275" s="103" t="s">
        <v>2372</v>
      </c>
      <c r="M275" s="104" t="s">
        <v>2380</v>
      </c>
      <c r="N275" s="18" t="s">
        <v>2312</v>
      </c>
      <c r="O275" s="59" t="s">
        <v>239</v>
      </c>
      <c r="P275" s="17" t="s">
        <v>239</v>
      </c>
      <c r="Q275" s="17" t="s">
        <v>239</v>
      </c>
      <c r="R275" s="17" t="s">
        <v>239</v>
      </c>
      <c r="S275" s="17" t="s">
        <v>239</v>
      </c>
      <c r="T275" s="18" t="s">
        <v>239</v>
      </c>
      <c r="U275" s="64" t="s">
        <v>2381</v>
      </c>
      <c r="V275" s="65" t="s">
        <v>2382</v>
      </c>
      <c r="W275" s="65" t="s">
        <v>2373</v>
      </c>
      <c r="X275" s="63" t="s">
        <v>2374</v>
      </c>
      <c r="Y275" s="57" t="s">
        <v>2380</v>
      </c>
      <c r="Z275" s="58" t="s">
        <v>2312</v>
      </c>
      <c r="AA275" s="328" t="s">
        <v>239</v>
      </c>
      <c r="AB275" s="328" t="s">
        <v>239</v>
      </c>
      <c r="AC275" s="328" t="s">
        <v>239</v>
      </c>
      <c r="AD275" s="328" t="s">
        <v>239</v>
      </c>
      <c r="AE275" s="328" t="s">
        <v>239</v>
      </c>
      <c r="AF275" s="334" t="s">
        <v>239</v>
      </c>
      <c r="AG275" s="330" t="s">
        <v>239</v>
      </c>
      <c r="AH275" s="328" t="s">
        <v>239</v>
      </c>
      <c r="AI275" s="328" t="s">
        <v>239</v>
      </c>
      <c r="AJ275" s="328" t="s">
        <v>239</v>
      </c>
      <c r="AK275" s="328" t="s">
        <v>239</v>
      </c>
      <c r="AL275" s="328" t="s">
        <v>239</v>
      </c>
      <c r="AM275" s="59" t="s">
        <v>239</v>
      </c>
      <c r="AN275" s="17" t="s">
        <v>239</v>
      </c>
      <c r="AO275" s="17" t="s">
        <v>239</v>
      </c>
      <c r="AP275" s="17" t="s">
        <v>239</v>
      </c>
      <c r="AQ275" s="17" t="s">
        <v>239</v>
      </c>
      <c r="AR275" s="18" t="s">
        <v>239</v>
      </c>
      <c r="AS275" s="59" t="s">
        <v>2381</v>
      </c>
      <c r="AT275" s="17" t="s">
        <v>2382</v>
      </c>
      <c r="AU275" s="17" t="s">
        <v>239</v>
      </c>
      <c r="AV275" s="17" t="s">
        <v>2375</v>
      </c>
      <c r="AW275" s="17" t="s">
        <v>2380</v>
      </c>
      <c r="AX275" s="18" t="s">
        <v>2312</v>
      </c>
      <c r="AY275" s="59" t="s">
        <v>239</v>
      </c>
      <c r="AZ275" s="17" t="s">
        <v>239</v>
      </c>
      <c r="BA275" s="17" t="s">
        <v>239</v>
      </c>
      <c r="BB275" s="17" t="s">
        <v>239</v>
      </c>
      <c r="BC275" s="17" t="s">
        <v>239</v>
      </c>
      <c r="BD275" s="18" t="s">
        <v>239</v>
      </c>
    </row>
    <row r="276" spans="1:56" ht="14.5" customHeight="1">
      <c r="A276" s="331" t="s">
        <v>2232</v>
      </c>
      <c r="B276" s="332">
        <v>225</v>
      </c>
      <c r="C276" s="332" t="s">
        <v>2377</v>
      </c>
      <c r="D276" s="332" t="s">
        <v>2308</v>
      </c>
      <c r="E276" s="328">
        <v>4</v>
      </c>
      <c r="F276" s="333" t="s">
        <v>2339</v>
      </c>
      <c r="G276" s="20">
        <v>14.5</v>
      </c>
      <c r="H276" s="20">
        <v>7.5</v>
      </c>
      <c r="I276" s="103" t="s">
        <v>2381</v>
      </c>
      <c r="J276" s="103" t="s">
        <v>2382</v>
      </c>
      <c r="K276" s="103" t="s">
        <v>2371</v>
      </c>
      <c r="L276" s="103" t="s">
        <v>2372</v>
      </c>
      <c r="M276" s="104" t="s">
        <v>2380</v>
      </c>
      <c r="N276" s="18" t="s">
        <v>2312</v>
      </c>
      <c r="O276" s="59" t="s">
        <v>239</v>
      </c>
      <c r="P276" s="17" t="s">
        <v>239</v>
      </c>
      <c r="Q276" s="17" t="s">
        <v>239</v>
      </c>
      <c r="R276" s="17" t="s">
        <v>239</v>
      </c>
      <c r="S276" s="17" t="s">
        <v>239</v>
      </c>
      <c r="T276" s="18" t="s">
        <v>239</v>
      </c>
      <c r="U276" s="64" t="s">
        <v>2381</v>
      </c>
      <c r="V276" s="65" t="s">
        <v>2382</v>
      </c>
      <c r="W276" s="65" t="s">
        <v>2373</v>
      </c>
      <c r="X276" s="63" t="s">
        <v>2374</v>
      </c>
      <c r="Y276" s="57" t="s">
        <v>2380</v>
      </c>
      <c r="Z276" s="58" t="s">
        <v>2312</v>
      </c>
      <c r="AA276" s="328" t="s">
        <v>239</v>
      </c>
      <c r="AB276" s="328" t="s">
        <v>239</v>
      </c>
      <c r="AC276" s="328" t="s">
        <v>239</v>
      </c>
      <c r="AD276" s="328" t="s">
        <v>239</v>
      </c>
      <c r="AE276" s="328" t="s">
        <v>239</v>
      </c>
      <c r="AF276" s="334" t="s">
        <v>239</v>
      </c>
      <c r="AG276" s="330" t="s">
        <v>239</v>
      </c>
      <c r="AH276" s="328" t="s">
        <v>239</v>
      </c>
      <c r="AI276" s="328" t="s">
        <v>239</v>
      </c>
      <c r="AJ276" s="328" t="s">
        <v>239</v>
      </c>
      <c r="AK276" s="328" t="s">
        <v>239</v>
      </c>
      <c r="AL276" s="328" t="s">
        <v>239</v>
      </c>
      <c r="AM276" s="59" t="s">
        <v>239</v>
      </c>
      <c r="AN276" s="17" t="s">
        <v>239</v>
      </c>
      <c r="AO276" s="17" t="s">
        <v>239</v>
      </c>
      <c r="AP276" s="17" t="s">
        <v>239</v>
      </c>
      <c r="AQ276" s="17" t="s">
        <v>239</v>
      </c>
      <c r="AR276" s="18" t="s">
        <v>239</v>
      </c>
      <c r="AS276" s="59" t="s">
        <v>2381</v>
      </c>
      <c r="AT276" s="17" t="s">
        <v>2382</v>
      </c>
      <c r="AU276" s="17" t="s">
        <v>239</v>
      </c>
      <c r="AV276" s="17" t="s">
        <v>2375</v>
      </c>
      <c r="AW276" s="17" t="s">
        <v>2380</v>
      </c>
      <c r="AX276" s="18" t="s">
        <v>2312</v>
      </c>
      <c r="AY276" s="59" t="s">
        <v>239</v>
      </c>
      <c r="AZ276" s="17" t="s">
        <v>239</v>
      </c>
      <c r="BA276" s="17" t="s">
        <v>239</v>
      </c>
      <c r="BB276" s="17" t="s">
        <v>239</v>
      </c>
      <c r="BC276" s="17" t="s">
        <v>239</v>
      </c>
      <c r="BD276" s="18" t="s">
        <v>239</v>
      </c>
    </row>
    <row r="277" spans="1:56" ht="14.5" customHeight="1">
      <c r="A277" s="331" t="s">
        <v>2232</v>
      </c>
      <c r="B277" s="332">
        <v>225</v>
      </c>
      <c r="C277" s="332" t="s">
        <v>2377</v>
      </c>
      <c r="D277" s="332" t="s">
        <v>2308</v>
      </c>
      <c r="E277" s="328">
        <v>5</v>
      </c>
      <c r="F277" s="333" t="s">
        <v>2339</v>
      </c>
      <c r="G277" s="20">
        <v>14.5</v>
      </c>
      <c r="H277" s="20">
        <v>7.5</v>
      </c>
      <c r="I277" s="103" t="s">
        <v>2381</v>
      </c>
      <c r="J277" s="103" t="s">
        <v>2382</v>
      </c>
      <c r="K277" s="103" t="s">
        <v>2371</v>
      </c>
      <c r="L277" s="103" t="s">
        <v>2372</v>
      </c>
      <c r="M277" s="104" t="s">
        <v>2380</v>
      </c>
      <c r="N277" s="18" t="s">
        <v>2312</v>
      </c>
      <c r="O277" s="59" t="s">
        <v>239</v>
      </c>
      <c r="P277" s="17" t="s">
        <v>239</v>
      </c>
      <c r="Q277" s="17" t="s">
        <v>239</v>
      </c>
      <c r="R277" s="17" t="s">
        <v>239</v>
      </c>
      <c r="S277" s="17" t="s">
        <v>239</v>
      </c>
      <c r="T277" s="18" t="s">
        <v>239</v>
      </c>
      <c r="U277" s="64" t="s">
        <v>2381</v>
      </c>
      <c r="V277" s="65" t="s">
        <v>2382</v>
      </c>
      <c r="W277" s="65" t="s">
        <v>2373</v>
      </c>
      <c r="X277" s="63" t="s">
        <v>2374</v>
      </c>
      <c r="Y277" s="57" t="s">
        <v>2380</v>
      </c>
      <c r="Z277" s="58" t="s">
        <v>2312</v>
      </c>
      <c r="AA277" s="328" t="s">
        <v>239</v>
      </c>
      <c r="AB277" s="328" t="s">
        <v>239</v>
      </c>
      <c r="AC277" s="328" t="s">
        <v>239</v>
      </c>
      <c r="AD277" s="328" t="s">
        <v>239</v>
      </c>
      <c r="AE277" s="328" t="s">
        <v>239</v>
      </c>
      <c r="AF277" s="334" t="s">
        <v>239</v>
      </c>
      <c r="AG277" s="330" t="s">
        <v>239</v>
      </c>
      <c r="AH277" s="328" t="s">
        <v>239</v>
      </c>
      <c r="AI277" s="328" t="s">
        <v>239</v>
      </c>
      <c r="AJ277" s="328" t="s">
        <v>239</v>
      </c>
      <c r="AK277" s="328" t="s">
        <v>239</v>
      </c>
      <c r="AL277" s="328" t="s">
        <v>239</v>
      </c>
      <c r="AM277" s="59" t="s">
        <v>239</v>
      </c>
      <c r="AN277" s="17" t="s">
        <v>239</v>
      </c>
      <c r="AO277" s="17" t="s">
        <v>239</v>
      </c>
      <c r="AP277" s="17" t="s">
        <v>239</v>
      </c>
      <c r="AQ277" s="17" t="s">
        <v>239</v>
      </c>
      <c r="AR277" s="18" t="s">
        <v>239</v>
      </c>
      <c r="AS277" s="59" t="s">
        <v>2381</v>
      </c>
      <c r="AT277" s="17" t="s">
        <v>2382</v>
      </c>
      <c r="AU277" s="17" t="s">
        <v>239</v>
      </c>
      <c r="AV277" s="17" t="s">
        <v>2375</v>
      </c>
      <c r="AW277" s="17" t="s">
        <v>2380</v>
      </c>
      <c r="AX277" s="18" t="s">
        <v>2312</v>
      </c>
      <c r="AY277" s="59" t="s">
        <v>239</v>
      </c>
      <c r="AZ277" s="17" t="s">
        <v>239</v>
      </c>
      <c r="BA277" s="17" t="s">
        <v>239</v>
      </c>
      <c r="BB277" s="17" t="s">
        <v>239</v>
      </c>
      <c r="BC277" s="17" t="s">
        <v>239</v>
      </c>
      <c r="BD277" s="18" t="s">
        <v>239</v>
      </c>
    </row>
    <row r="278" spans="1:56" ht="14.5" customHeight="1">
      <c r="A278" s="331" t="s">
        <v>2232</v>
      </c>
      <c r="B278" s="332">
        <v>225</v>
      </c>
      <c r="C278" s="332" t="s">
        <v>2377</v>
      </c>
      <c r="D278" s="332" t="s">
        <v>2308</v>
      </c>
      <c r="E278" s="328">
        <v>6</v>
      </c>
      <c r="F278" s="333" t="s">
        <v>2339</v>
      </c>
      <c r="G278" s="20">
        <v>14.5</v>
      </c>
      <c r="H278" s="20">
        <v>7.5</v>
      </c>
      <c r="I278" s="103" t="s">
        <v>2381</v>
      </c>
      <c r="J278" s="103" t="s">
        <v>2382</v>
      </c>
      <c r="K278" s="103" t="s">
        <v>2371</v>
      </c>
      <c r="L278" s="103" t="s">
        <v>2372</v>
      </c>
      <c r="M278" s="104" t="s">
        <v>2380</v>
      </c>
      <c r="N278" s="18" t="s">
        <v>2312</v>
      </c>
      <c r="O278" s="59" t="s">
        <v>239</v>
      </c>
      <c r="P278" s="17" t="s">
        <v>239</v>
      </c>
      <c r="Q278" s="17" t="s">
        <v>239</v>
      </c>
      <c r="R278" s="17" t="s">
        <v>239</v>
      </c>
      <c r="S278" s="17" t="s">
        <v>239</v>
      </c>
      <c r="T278" s="18" t="s">
        <v>239</v>
      </c>
      <c r="U278" s="64" t="s">
        <v>2381</v>
      </c>
      <c r="V278" s="65" t="s">
        <v>2382</v>
      </c>
      <c r="W278" s="65" t="s">
        <v>2373</v>
      </c>
      <c r="X278" s="63" t="s">
        <v>2374</v>
      </c>
      <c r="Y278" s="57" t="s">
        <v>2380</v>
      </c>
      <c r="Z278" s="58" t="s">
        <v>2312</v>
      </c>
      <c r="AA278" s="328" t="s">
        <v>239</v>
      </c>
      <c r="AB278" s="328" t="s">
        <v>239</v>
      </c>
      <c r="AC278" s="328" t="s">
        <v>239</v>
      </c>
      <c r="AD278" s="328" t="s">
        <v>239</v>
      </c>
      <c r="AE278" s="328" t="s">
        <v>239</v>
      </c>
      <c r="AF278" s="334" t="s">
        <v>239</v>
      </c>
      <c r="AG278" s="330" t="s">
        <v>239</v>
      </c>
      <c r="AH278" s="328" t="s">
        <v>239</v>
      </c>
      <c r="AI278" s="328" t="s">
        <v>239</v>
      </c>
      <c r="AJ278" s="328" t="s">
        <v>239</v>
      </c>
      <c r="AK278" s="328" t="s">
        <v>239</v>
      </c>
      <c r="AL278" s="328" t="s">
        <v>239</v>
      </c>
      <c r="AM278" s="59" t="s">
        <v>239</v>
      </c>
      <c r="AN278" s="17" t="s">
        <v>239</v>
      </c>
      <c r="AO278" s="17" t="s">
        <v>239</v>
      </c>
      <c r="AP278" s="17" t="s">
        <v>239</v>
      </c>
      <c r="AQ278" s="17" t="s">
        <v>239</v>
      </c>
      <c r="AR278" s="18" t="s">
        <v>239</v>
      </c>
      <c r="AS278" s="59" t="s">
        <v>2381</v>
      </c>
      <c r="AT278" s="17" t="s">
        <v>2382</v>
      </c>
      <c r="AU278" s="17" t="s">
        <v>239</v>
      </c>
      <c r="AV278" s="17" t="s">
        <v>2375</v>
      </c>
      <c r="AW278" s="17" t="s">
        <v>2380</v>
      </c>
      <c r="AX278" s="18" t="s">
        <v>2312</v>
      </c>
      <c r="AY278" s="59" t="s">
        <v>239</v>
      </c>
      <c r="AZ278" s="17" t="s">
        <v>239</v>
      </c>
      <c r="BA278" s="17" t="s">
        <v>239</v>
      </c>
      <c r="BB278" s="17" t="s">
        <v>239</v>
      </c>
      <c r="BC278" s="17" t="s">
        <v>239</v>
      </c>
      <c r="BD278" s="18" t="s">
        <v>239</v>
      </c>
    </row>
    <row r="279" spans="1:56" ht="14.5" customHeight="1">
      <c r="A279" s="331" t="s">
        <v>2232</v>
      </c>
      <c r="B279" s="332">
        <v>225</v>
      </c>
      <c r="C279" s="332" t="s">
        <v>2377</v>
      </c>
      <c r="D279" s="332" t="s">
        <v>2308</v>
      </c>
      <c r="E279" s="328">
        <v>7</v>
      </c>
      <c r="F279" s="333" t="s">
        <v>2339</v>
      </c>
      <c r="G279" s="20">
        <v>14.5</v>
      </c>
      <c r="H279" s="20">
        <v>7.5</v>
      </c>
      <c r="I279" s="103" t="s">
        <v>2378</v>
      </c>
      <c r="J279" s="103" t="s">
        <v>2379</v>
      </c>
      <c r="K279" s="103" t="s">
        <v>2371</v>
      </c>
      <c r="L279" s="103" t="s">
        <v>2372</v>
      </c>
      <c r="M279" s="104" t="s">
        <v>2380</v>
      </c>
      <c r="N279" s="18" t="s">
        <v>2312</v>
      </c>
      <c r="O279" s="59" t="s">
        <v>239</v>
      </c>
      <c r="P279" s="17" t="s">
        <v>239</v>
      </c>
      <c r="Q279" s="17" t="s">
        <v>239</v>
      </c>
      <c r="R279" s="17" t="s">
        <v>239</v>
      </c>
      <c r="S279" s="17" t="s">
        <v>239</v>
      </c>
      <c r="T279" s="18" t="s">
        <v>239</v>
      </c>
      <c r="U279" s="64" t="s">
        <v>2378</v>
      </c>
      <c r="V279" s="65" t="s">
        <v>2379</v>
      </c>
      <c r="W279" s="65" t="s">
        <v>2373</v>
      </c>
      <c r="X279" s="63" t="s">
        <v>2374</v>
      </c>
      <c r="Y279" s="57" t="s">
        <v>2380</v>
      </c>
      <c r="Z279" s="58" t="s">
        <v>2312</v>
      </c>
      <c r="AA279" s="328" t="s">
        <v>239</v>
      </c>
      <c r="AB279" s="328" t="s">
        <v>239</v>
      </c>
      <c r="AC279" s="328" t="s">
        <v>239</v>
      </c>
      <c r="AD279" s="328" t="s">
        <v>239</v>
      </c>
      <c r="AE279" s="328" t="s">
        <v>239</v>
      </c>
      <c r="AF279" s="334" t="s">
        <v>239</v>
      </c>
      <c r="AG279" s="330" t="s">
        <v>239</v>
      </c>
      <c r="AH279" s="328" t="s">
        <v>239</v>
      </c>
      <c r="AI279" s="328" t="s">
        <v>239</v>
      </c>
      <c r="AJ279" s="328" t="s">
        <v>239</v>
      </c>
      <c r="AK279" s="328" t="s">
        <v>239</v>
      </c>
      <c r="AL279" s="328" t="s">
        <v>239</v>
      </c>
      <c r="AM279" s="59" t="s">
        <v>239</v>
      </c>
      <c r="AN279" s="17" t="s">
        <v>239</v>
      </c>
      <c r="AO279" s="17" t="s">
        <v>239</v>
      </c>
      <c r="AP279" s="17" t="s">
        <v>239</v>
      </c>
      <c r="AQ279" s="17" t="s">
        <v>239</v>
      </c>
      <c r="AR279" s="18" t="s">
        <v>239</v>
      </c>
      <c r="AS279" s="59" t="s">
        <v>2378</v>
      </c>
      <c r="AT279" s="17" t="s">
        <v>2379</v>
      </c>
      <c r="AU279" s="17" t="s">
        <v>239</v>
      </c>
      <c r="AV279" s="17" t="s">
        <v>2375</v>
      </c>
      <c r="AW279" s="17" t="s">
        <v>2380</v>
      </c>
      <c r="AX279" s="18" t="s">
        <v>2312</v>
      </c>
      <c r="AY279" s="59" t="s">
        <v>239</v>
      </c>
      <c r="AZ279" s="17" t="s">
        <v>239</v>
      </c>
      <c r="BA279" s="17" t="s">
        <v>239</v>
      </c>
      <c r="BB279" s="17" t="s">
        <v>239</v>
      </c>
      <c r="BC279" s="17" t="s">
        <v>239</v>
      </c>
      <c r="BD279" s="18" t="s">
        <v>239</v>
      </c>
    </row>
    <row r="280" spans="1:56" ht="14.5" customHeight="1">
      <c r="A280" s="331" t="s">
        <v>2232</v>
      </c>
      <c r="B280" s="332">
        <v>225</v>
      </c>
      <c r="C280" s="332" t="s">
        <v>2377</v>
      </c>
      <c r="D280" s="332" t="s">
        <v>2308</v>
      </c>
      <c r="E280" s="328">
        <v>8</v>
      </c>
      <c r="F280" s="333" t="s">
        <v>2339</v>
      </c>
      <c r="G280" s="20">
        <v>14.5</v>
      </c>
      <c r="H280" s="20">
        <v>7.5</v>
      </c>
      <c r="I280" s="103" t="s">
        <v>2378</v>
      </c>
      <c r="J280" s="103" t="s">
        <v>2379</v>
      </c>
      <c r="K280" s="103" t="s">
        <v>2371</v>
      </c>
      <c r="L280" s="103" t="s">
        <v>2372</v>
      </c>
      <c r="M280" s="104" t="s">
        <v>2380</v>
      </c>
      <c r="N280" s="18" t="s">
        <v>2312</v>
      </c>
      <c r="O280" s="59" t="s">
        <v>239</v>
      </c>
      <c r="P280" s="17" t="s">
        <v>239</v>
      </c>
      <c r="Q280" s="17" t="s">
        <v>239</v>
      </c>
      <c r="R280" s="17" t="s">
        <v>239</v>
      </c>
      <c r="S280" s="17" t="s">
        <v>239</v>
      </c>
      <c r="T280" s="18" t="s">
        <v>239</v>
      </c>
      <c r="U280" s="64" t="s">
        <v>2378</v>
      </c>
      <c r="V280" s="65" t="s">
        <v>2379</v>
      </c>
      <c r="W280" s="65" t="s">
        <v>2373</v>
      </c>
      <c r="X280" s="63" t="s">
        <v>2374</v>
      </c>
      <c r="Y280" s="57" t="s">
        <v>2380</v>
      </c>
      <c r="Z280" s="58" t="s">
        <v>2312</v>
      </c>
      <c r="AA280" s="328" t="s">
        <v>239</v>
      </c>
      <c r="AB280" s="328" t="s">
        <v>239</v>
      </c>
      <c r="AC280" s="328" t="s">
        <v>239</v>
      </c>
      <c r="AD280" s="328" t="s">
        <v>239</v>
      </c>
      <c r="AE280" s="328" t="s">
        <v>239</v>
      </c>
      <c r="AF280" s="334" t="s">
        <v>239</v>
      </c>
      <c r="AG280" s="330" t="s">
        <v>239</v>
      </c>
      <c r="AH280" s="328" t="s">
        <v>239</v>
      </c>
      <c r="AI280" s="328" t="s">
        <v>239</v>
      </c>
      <c r="AJ280" s="328" t="s">
        <v>239</v>
      </c>
      <c r="AK280" s="328" t="s">
        <v>239</v>
      </c>
      <c r="AL280" s="328" t="s">
        <v>239</v>
      </c>
      <c r="AM280" s="59" t="s">
        <v>239</v>
      </c>
      <c r="AN280" s="17" t="s">
        <v>239</v>
      </c>
      <c r="AO280" s="17" t="s">
        <v>239</v>
      </c>
      <c r="AP280" s="17" t="s">
        <v>239</v>
      </c>
      <c r="AQ280" s="17" t="s">
        <v>239</v>
      </c>
      <c r="AR280" s="18" t="s">
        <v>239</v>
      </c>
      <c r="AS280" s="59" t="s">
        <v>2378</v>
      </c>
      <c r="AT280" s="17" t="s">
        <v>2379</v>
      </c>
      <c r="AU280" s="17" t="s">
        <v>239</v>
      </c>
      <c r="AV280" s="17" t="s">
        <v>2375</v>
      </c>
      <c r="AW280" s="17" t="s">
        <v>2380</v>
      </c>
      <c r="AX280" s="18" t="s">
        <v>2312</v>
      </c>
      <c r="AY280" s="59" t="s">
        <v>239</v>
      </c>
      <c r="AZ280" s="17" t="s">
        <v>239</v>
      </c>
      <c r="BA280" s="17" t="s">
        <v>239</v>
      </c>
      <c r="BB280" s="17" t="s">
        <v>239</v>
      </c>
      <c r="BC280" s="17" t="s">
        <v>239</v>
      </c>
      <c r="BD280" s="18" t="s">
        <v>239</v>
      </c>
    </row>
    <row r="281" spans="1:56" ht="14.5" customHeight="1">
      <c r="A281" s="331" t="s">
        <v>2232</v>
      </c>
      <c r="B281" s="332">
        <v>225</v>
      </c>
      <c r="C281" s="332" t="s">
        <v>2383</v>
      </c>
      <c r="D281" s="332" t="s">
        <v>2308</v>
      </c>
      <c r="E281" s="328" t="s">
        <v>2308</v>
      </c>
      <c r="F281" s="333" t="s">
        <v>2339</v>
      </c>
      <c r="G281" s="20">
        <v>7.5</v>
      </c>
      <c r="H281" s="20">
        <v>6</v>
      </c>
      <c r="I281" s="103" t="s">
        <v>2371</v>
      </c>
      <c r="J281" s="103" t="s">
        <v>2372</v>
      </c>
      <c r="K281" s="103" t="s">
        <v>2384</v>
      </c>
      <c r="L281" s="103" t="s">
        <v>2385</v>
      </c>
      <c r="M281" s="104" t="s">
        <v>2312</v>
      </c>
      <c r="N281" s="18" t="s">
        <v>2312</v>
      </c>
      <c r="O281" s="59" t="s">
        <v>239</v>
      </c>
      <c r="P281" s="17" t="s">
        <v>239</v>
      </c>
      <c r="Q281" s="17" t="s">
        <v>239</v>
      </c>
      <c r="R281" s="17" t="s">
        <v>239</v>
      </c>
      <c r="S281" s="17" t="s">
        <v>239</v>
      </c>
      <c r="T281" s="18" t="s">
        <v>239</v>
      </c>
      <c r="U281" s="64" t="s">
        <v>2373</v>
      </c>
      <c r="V281" s="65" t="s">
        <v>2374</v>
      </c>
      <c r="W281" s="65" t="s">
        <v>2386</v>
      </c>
      <c r="X281" s="63" t="s">
        <v>2387</v>
      </c>
      <c r="Y281" s="57" t="s">
        <v>2312</v>
      </c>
      <c r="Z281" s="58" t="s">
        <v>2312</v>
      </c>
      <c r="AA281" s="328" t="s">
        <v>239</v>
      </c>
      <c r="AB281" s="328" t="s">
        <v>239</v>
      </c>
      <c r="AC281" s="328" t="s">
        <v>239</v>
      </c>
      <c r="AD281" s="328" t="s">
        <v>239</v>
      </c>
      <c r="AE281" s="328" t="s">
        <v>239</v>
      </c>
      <c r="AF281" s="334" t="s">
        <v>239</v>
      </c>
      <c r="AG281" s="330" t="s">
        <v>239</v>
      </c>
      <c r="AH281" s="328" t="s">
        <v>239</v>
      </c>
      <c r="AI281" s="328" t="s">
        <v>239</v>
      </c>
      <c r="AJ281" s="328" t="s">
        <v>239</v>
      </c>
      <c r="AK281" s="328" t="s">
        <v>239</v>
      </c>
      <c r="AL281" s="328" t="s">
        <v>239</v>
      </c>
      <c r="AM281" s="59" t="s">
        <v>239</v>
      </c>
      <c r="AN281" s="17" t="s">
        <v>2375</v>
      </c>
      <c r="AO281" s="17" t="s">
        <v>239</v>
      </c>
      <c r="AP281" s="17" t="s">
        <v>2388</v>
      </c>
      <c r="AQ281" s="17" t="s">
        <v>2312</v>
      </c>
      <c r="AR281" s="18" t="s">
        <v>2312</v>
      </c>
      <c r="AS281" s="59" t="s">
        <v>2371</v>
      </c>
      <c r="AT281" s="17" t="s">
        <v>2372</v>
      </c>
      <c r="AU281" s="17" t="s">
        <v>239</v>
      </c>
      <c r="AV281" s="17" t="s">
        <v>2388</v>
      </c>
      <c r="AW281" s="17" t="s">
        <v>2312</v>
      </c>
      <c r="AX281" s="18" t="s">
        <v>2312</v>
      </c>
      <c r="AY281" s="59" t="s">
        <v>239</v>
      </c>
      <c r="AZ281" s="17" t="s">
        <v>2375</v>
      </c>
      <c r="BA281" s="17" t="s">
        <v>2384</v>
      </c>
      <c r="BB281" s="17" t="s">
        <v>2385</v>
      </c>
      <c r="BC281" s="17" t="s">
        <v>2312</v>
      </c>
      <c r="BD281" s="18" t="s">
        <v>2312</v>
      </c>
    </row>
    <row r="282" spans="1:56" ht="14.5" customHeight="1">
      <c r="A282" s="331" t="s">
        <v>2232</v>
      </c>
      <c r="B282" s="332">
        <v>225</v>
      </c>
      <c r="C282" s="332" t="s">
        <v>2389</v>
      </c>
      <c r="D282" s="332" t="s">
        <v>2308</v>
      </c>
      <c r="E282" s="328" t="s">
        <v>2308</v>
      </c>
      <c r="F282" s="333" t="s">
        <v>2339</v>
      </c>
      <c r="G282" s="20">
        <v>10.4</v>
      </c>
      <c r="H282" s="20">
        <v>7.5</v>
      </c>
      <c r="I282" s="103" t="s">
        <v>2390</v>
      </c>
      <c r="J282" s="103" t="s">
        <v>2391</v>
      </c>
      <c r="K282" s="103" t="s">
        <v>2384</v>
      </c>
      <c r="L282" s="103" t="s">
        <v>2385</v>
      </c>
      <c r="M282" s="104" t="s">
        <v>2312</v>
      </c>
      <c r="N282" s="18" t="s">
        <v>2312</v>
      </c>
      <c r="O282" s="59" t="s">
        <v>239</v>
      </c>
      <c r="P282" s="17" t="s">
        <v>239</v>
      </c>
      <c r="Q282" s="17" t="s">
        <v>239</v>
      </c>
      <c r="R282" s="17" t="s">
        <v>239</v>
      </c>
      <c r="S282" s="17" t="s">
        <v>239</v>
      </c>
      <c r="T282" s="18" t="s">
        <v>239</v>
      </c>
      <c r="U282" s="64" t="s">
        <v>2392</v>
      </c>
      <c r="V282" s="65" t="s">
        <v>2393</v>
      </c>
      <c r="W282" s="65" t="s">
        <v>2386</v>
      </c>
      <c r="X282" s="63" t="s">
        <v>2387</v>
      </c>
      <c r="Y282" s="57" t="s">
        <v>2312</v>
      </c>
      <c r="Z282" s="58" t="s">
        <v>2312</v>
      </c>
      <c r="AA282" s="328" t="s">
        <v>239</v>
      </c>
      <c r="AB282" s="328" t="s">
        <v>239</v>
      </c>
      <c r="AC282" s="328" t="s">
        <v>239</v>
      </c>
      <c r="AD282" s="328" t="s">
        <v>239</v>
      </c>
      <c r="AE282" s="328" t="s">
        <v>239</v>
      </c>
      <c r="AF282" s="334" t="s">
        <v>239</v>
      </c>
      <c r="AG282" s="330" t="s">
        <v>239</v>
      </c>
      <c r="AH282" s="328" t="s">
        <v>239</v>
      </c>
      <c r="AI282" s="328" t="s">
        <v>239</v>
      </c>
      <c r="AJ282" s="328" t="s">
        <v>239</v>
      </c>
      <c r="AK282" s="328" t="s">
        <v>239</v>
      </c>
      <c r="AL282" s="328" t="s">
        <v>239</v>
      </c>
      <c r="AM282" s="59" t="s">
        <v>239</v>
      </c>
      <c r="AN282" s="17" t="s">
        <v>2394</v>
      </c>
      <c r="AO282" s="17" t="s">
        <v>239</v>
      </c>
      <c r="AP282" s="17" t="s">
        <v>2388</v>
      </c>
      <c r="AQ282" s="17" t="s">
        <v>2312</v>
      </c>
      <c r="AR282" s="18" t="s">
        <v>2312</v>
      </c>
      <c r="AS282" s="59" t="s">
        <v>2390</v>
      </c>
      <c r="AT282" s="17" t="s">
        <v>2391</v>
      </c>
      <c r="AU282" s="17" t="s">
        <v>239</v>
      </c>
      <c r="AV282" s="17" t="s">
        <v>2388</v>
      </c>
      <c r="AW282" s="17" t="s">
        <v>2312</v>
      </c>
      <c r="AX282" s="18" t="s">
        <v>2312</v>
      </c>
      <c r="AY282" s="59" t="s">
        <v>239</v>
      </c>
      <c r="AZ282" s="17" t="s">
        <v>2394</v>
      </c>
      <c r="BA282" s="17" t="s">
        <v>2384</v>
      </c>
      <c r="BB282" s="17" t="s">
        <v>2385</v>
      </c>
      <c r="BC282" s="17" t="s">
        <v>2312</v>
      </c>
      <c r="BD282" s="18" t="s">
        <v>2312</v>
      </c>
    </row>
    <row r="283" spans="1:56" ht="14.5" customHeight="1">
      <c r="A283" s="331" t="s">
        <v>2232</v>
      </c>
      <c r="B283" s="332">
        <v>125</v>
      </c>
      <c r="C283" s="332" t="s">
        <v>2307</v>
      </c>
      <c r="D283" s="332" t="s">
        <v>2308</v>
      </c>
      <c r="E283" s="328" t="s">
        <v>2308</v>
      </c>
      <c r="F283" s="333" t="s">
        <v>2309</v>
      </c>
      <c r="G283" s="20">
        <v>0.1</v>
      </c>
      <c r="H283" s="20">
        <v>0.1</v>
      </c>
      <c r="I283" s="103" t="s">
        <v>2310</v>
      </c>
      <c r="J283" s="103" t="s">
        <v>2311</v>
      </c>
      <c r="K283" s="103" t="s">
        <v>2310</v>
      </c>
      <c r="L283" s="103" t="s">
        <v>2311</v>
      </c>
      <c r="M283" s="104" t="s">
        <v>2312</v>
      </c>
      <c r="N283" s="18" t="s">
        <v>2312</v>
      </c>
      <c r="O283" s="59" t="s">
        <v>239</v>
      </c>
      <c r="P283" s="17" t="s">
        <v>239</v>
      </c>
      <c r="Q283" s="17" t="s">
        <v>239</v>
      </c>
      <c r="R283" s="17" t="s">
        <v>239</v>
      </c>
      <c r="S283" s="17" t="s">
        <v>239</v>
      </c>
      <c r="T283" s="18" t="s">
        <v>239</v>
      </c>
      <c r="U283" s="64" t="s">
        <v>2313</v>
      </c>
      <c r="V283" s="65" t="s">
        <v>2314</v>
      </c>
      <c r="W283" s="65" t="s">
        <v>2313</v>
      </c>
      <c r="X283" s="63" t="s">
        <v>2314</v>
      </c>
      <c r="Y283" s="57" t="s">
        <v>2312</v>
      </c>
      <c r="Z283" s="58" t="s">
        <v>2312</v>
      </c>
      <c r="AA283" s="328" t="s">
        <v>239</v>
      </c>
      <c r="AB283" s="328" t="s">
        <v>239</v>
      </c>
      <c r="AC283" s="328" t="s">
        <v>239</v>
      </c>
      <c r="AD283" s="328" t="s">
        <v>239</v>
      </c>
      <c r="AE283" s="328" t="s">
        <v>239</v>
      </c>
      <c r="AF283" s="334" t="s">
        <v>239</v>
      </c>
      <c r="AG283" s="330" t="s">
        <v>239</v>
      </c>
      <c r="AH283" s="328" t="s">
        <v>239</v>
      </c>
      <c r="AI283" s="328" t="s">
        <v>239</v>
      </c>
      <c r="AJ283" s="328" t="s">
        <v>239</v>
      </c>
      <c r="AK283" s="328" t="s">
        <v>239</v>
      </c>
      <c r="AL283" s="328" t="s">
        <v>239</v>
      </c>
      <c r="AM283" s="59" t="s">
        <v>239</v>
      </c>
      <c r="AN283" s="17" t="s">
        <v>2315</v>
      </c>
      <c r="AO283" s="17" t="s">
        <v>239</v>
      </c>
      <c r="AP283" s="17" t="s">
        <v>2315</v>
      </c>
      <c r="AQ283" s="17" t="s">
        <v>2312</v>
      </c>
      <c r="AR283" s="18" t="s">
        <v>2312</v>
      </c>
      <c r="AS283" s="59" t="s">
        <v>2310</v>
      </c>
      <c r="AT283" s="17" t="s">
        <v>2311</v>
      </c>
      <c r="AU283" s="17" t="s">
        <v>239</v>
      </c>
      <c r="AV283" s="17" t="s">
        <v>2316</v>
      </c>
      <c r="AW283" s="17" t="s">
        <v>2312</v>
      </c>
      <c r="AX283" s="18" t="s">
        <v>2312</v>
      </c>
      <c r="AY283" s="59" t="s">
        <v>239</v>
      </c>
      <c r="AZ283" s="17" t="s">
        <v>2315</v>
      </c>
      <c r="BA283" s="17" t="s">
        <v>2310</v>
      </c>
      <c r="BB283" s="17" t="s">
        <v>2311</v>
      </c>
      <c r="BC283" s="17" t="s">
        <v>2312</v>
      </c>
      <c r="BD283" s="18" t="s">
        <v>2312</v>
      </c>
    </row>
    <row r="284" spans="1:56" ht="14.5" customHeight="1">
      <c r="A284" s="331" t="s">
        <v>2232</v>
      </c>
      <c r="B284" s="332">
        <v>125</v>
      </c>
      <c r="C284" s="332" t="s">
        <v>2318</v>
      </c>
      <c r="D284" s="332" t="s">
        <v>2308</v>
      </c>
      <c r="E284" s="328" t="s">
        <v>2308</v>
      </c>
      <c r="F284" s="333" t="s">
        <v>2309</v>
      </c>
      <c r="G284" s="20">
        <v>0.2</v>
      </c>
      <c r="H284" s="20">
        <v>0.2</v>
      </c>
      <c r="I284" s="103" t="s">
        <v>2319</v>
      </c>
      <c r="J284" s="103" t="s">
        <v>2320</v>
      </c>
      <c r="K284" s="103" t="s">
        <v>2319</v>
      </c>
      <c r="L284" s="103" t="s">
        <v>2320</v>
      </c>
      <c r="M284" s="104" t="s">
        <v>2312</v>
      </c>
      <c r="N284" s="18" t="s">
        <v>2312</v>
      </c>
      <c r="O284" s="59" t="s">
        <v>239</v>
      </c>
      <c r="P284" s="17" t="s">
        <v>239</v>
      </c>
      <c r="Q284" s="17" t="s">
        <v>239</v>
      </c>
      <c r="R284" s="17" t="s">
        <v>239</v>
      </c>
      <c r="S284" s="17" t="s">
        <v>239</v>
      </c>
      <c r="T284" s="18" t="s">
        <v>239</v>
      </c>
      <c r="U284" s="64" t="s">
        <v>2321</v>
      </c>
      <c r="V284" s="65" t="s">
        <v>2322</v>
      </c>
      <c r="W284" s="65" t="s">
        <v>2321</v>
      </c>
      <c r="X284" s="63" t="s">
        <v>2322</v>
      </c>
      <c r="Y284" s="57" t="s">
        <v>2312</v>
      </c>
      <c r="Z284" s="58" t="s">
        <v>2312</v>
      </c>
      <c r="AA284" s="328" t="s">
        <v>239</v>
      </c>
      <c r="AB284" s="328" t="s">
        <v>239</v>
      </c>
      <c r="AC284" s="328" t="s">
        <v>239</v>
      </c>
      <c r="AD284" s="328" t="s">
        <v>239</v>
      </c>
      <c r="AE284" s="328" t="s">
        <v>239</v>
      </c>
      <c r="AF284" s="334" t="s">
        <v>239</v>
      </c>
      <c r="AG284" s="330" t="s">
        <v>239</v>
      </c>
      <c r="AH284" s="328" t="s">
        <v>239</v>
      </c>
      <c r="AI284" s="328" t="s">
        <v>239</v>
      </c>
      <c r="AJ284" s="328" t="s">
        <v>239</v>
      </c>
      <c r="AK284" s="328" t="s">
        <v>239</v>
      </c>
      <c r="AL284" s="328" t="s">
        <v>239</v>
      </c>
      <c r="AM284" s="59" t="s">
        <v>239</v>
      </c>
      <c r="AN284" s="17" t="s">
        <v>2323</v>
      </c>
      <c r="AO284" s="17" t="s">
        <v>239</v>
      </c>
      <c r="AP284" s="17" t="s">
        <v>2323</v>
      </c>
      <c r="AQ284" s="17" t="s">
        <v>2312</v>
      </c>
      <c r="AR284" s="18" t="s">
        <v>2312</v>
      </c>
      <c r="AS284" s="59" t="s">
        <v>2319</v>
      </c>
      <c r="AT284" s="17" t="s">
        <v>2320</v>
      </c>
      <c r="AU284" s="17" t="s">
        <v>239</v>
      </c>
      <c r="AV284" s="17" t="s">
        <v>2323</v>
      </c>
      <c r="AW284" s="17" t="s">
        <v>2312</v>
      </c>
      <c r="AX284" s="18" t="s">
        <v>2312</v>
      </c>
      <c r="AY284" s="59" t="s">
        <v>239</v>
      </c>
      <c r="AZ284" s="17" t="s">
        <v>2323</v>
      </c>
      <c r="BA284" s="17" t="s">
        <v>2319</v>
      </c>
      <c r="BB284" s="17" t="s">
        <v>2320</v>
      </c>
      <c r="BC284" s="17" t="s">
        <v>2312</v>
      </c>
      <c r="BD284" s="18" t="s">
        <v>2312</v>
      </c>
    </row>
    <row r="285" spans="1:56" ht="14.5" customHeight="1">
      <c r="A285" s="331" t="s">
        <v>2232</v>
      </c>
      <c r="B285" s="332">
        <v>125</v>
      </c>
      <c r="C285" s="332" t="s">
        <v>2324</v>
      </c>
      <c r="D285" s="332" t="s">
        <v>2308</v>
      </c>
      <c r="E285" s="328" t="s">
        <v>2308</v>
      </c>
      <c r="F285" s="333" t="s">
        <v>2309</v>
      </c>
      <c r="G285" s="20">
        <v>0.3</v>
      </c>
      <c r="H285" s="20">
        <v>0.3</v>
      </c>
      <c r="I285" s="103" t="s">
        <v>2325</v>
      </c>
      <c r="J285" s="103" t="s">
        <v>2326</v>
      </c>
      <c r="K285" s="103" t="s">
        <v>2325</v>
      </c>
      <c r="L285" s="103" t="s">
        <v>2326</v>
      </c>
      <c r="M285" s="104" t="s">
        <v>2312</v>
      </c>
      <c r="N285" s="18" t="s">
        <v>2312</v>
      </c>
      <c r="O285" s="59" t="s">
        <v>239</v>
      </c>
      <c r="P285" s="17" t="s">
        <v>239</v>
      </c>
      <c r="Q285" s="17" t="s">
        <v>239</v>
      </c>
      <c r="R285" s="17" t="s">
        <v>239</v>
      </c>
      <c r="S285" s="17" t="s">
        <v>239</v>
      </c>
      <c r="T285" s="18" t="s">
        <v>239</v>
      </c>
      <c r="U285" s="64" t="s">
        <v>2327</v>
      </c>
      <c r="V285" s="65" t="s">
        <v>2328</v>
      </c>
      <c r="W285" s="65" t="s">
        <v>2327</v>
      </c>
      <c r="X285" s="63" t="s">
        <v>2328</v>
      </c>
      <c r="Y285" s="57" t="s">
        <v>2312</v>
      </c>
      <c r="Z285" s="58" t="s">
        <v>2312</v>
      </c>
      <c r="AA285" s="328" t="s">
        <v>239</v>
      </c>
      <c r="AB285" s="328" t="s">
        <v>239</v>
      </c>
      <c r="AC285" s="328" t="s">
        <v>239</v>
      </c>
      <c r="AD285" s="328" t="s">
        <v>239</v>
      </c>
      <c r="AE285" s="328" t="s">
        <v>239</v>
      </c>
      <c r="AF285" s="334" t="s">
        <v>239</v>
      </c>
      <c r="AG285" s="330" t="s">
        <v>239</v>
      </c>
      <c r="AH285" s="328" t="s">
        <v>239</v>
      </c>
      <c r="AI285" s="328" t="s">
        <v>239</v>
      </c>
      <c r="AJ285" s="328" t="s">
        <v>239</v>
      </c>
      <c r="AK285" s="328" t="s">
        <v>239</v>
      </c>
      <c r="AL285" s="328" t="s">
        <v>239</v>
      </c>
      <c r="AM285" s="59" t="s">
        <v>239</v>
      </c>
      <c r="AN285" s="17" t="s">
        <v>2329</v>
      </c>
      <c r="AO285" s="17" t="s">
        <v>239</v>
      </c>
      <c r="AP285" s="17" t="s">
        <v>2329</v>
      </c>
      <c r="AQ285" s="17" t="s">
        <v>2312</v>
      </c>
      <c r="AR285" s="18" t="s">
        <v>2312</v>
      </c>
      <c r="AS285" s="59" t="s">
        <v>2325</v>
      </c>
      <c r="AT285" s="17" t="s">
        <v>2326</v>
      </c>
      <c r="AU285" s="17" t="s">
        <v>239</v>
      </c>
      <c r="AV285" s="17" t="s">
        <v>2329</v>
      </c>
      <c r="AW285" s="17" t="s">
        <v>2312</v>
      </c>
      <c r="AX285" s="18" t="s">
        <v>2312</v>
      </c>
      <c r="AY285" s="59" t="s">
        <v>239</v>
      </c>
      <c r="AZ285" s="17" t="s">
        <v>2329</v>
      </c>
      <c r="BA285" s="17" t="s">
        <v>2325</v>
      </c>
      <c r="BB285" s="17" t="s">
        <v>2326</v>
      </c>
      <c r="BC285" s="17" t="s">
        <v>2312</v>
      </c>
      <c r="BD285" s="18" t="s">
        <v>2312</v>
      </c>
    </row>
    <row r="286" spans="1:56" ht="14.5" customHeight="1">
      <c r="A286" s="331" t="s">
        <v>2232</v>
      </c>
      <c r="B286" s="332">
        <v>125</v>
      </c>
      <c r="C286" s="332" t="s">
        <v>2330</v>
      </c>
      <c r="D286" s="332" t="s">
        <v>2308</v>
      </c>
      <c r="E286" s="328" t="s">
        <v>2308</v>
      </c>
      <c r="F286" s="333" t="s">
        <v>2309</v>
      </c>
      <c r="G286" s="20">
        <v>0.5</v>
      </c>
      <c r="H286" s="20">
        <v>0.5</v>
      </c>
      <c r="I286" s="103" t="s">
        <v>2331</v>
      </c>
      <c r="J286" s="103" t="s">
        <v>2332</v>
      </c>
      <c r="K286" s="103" t="s">
        <v>2331</v>
      </c>
      <c r="L286" s="103" t="s">
        <v>2332</v>
      </c>
      <c r="M286" s="104" t="s">
        <v>2312</v>
      </c>
      <c r="N286" s="18" t="s">
        <v>2312</v>
      </c>
      <c r="O286" s="59" t="s">
        <v>239</v>
      </c>
      <c r="P286" s="17" t="s">
        <v>239</v>
      </c>
      <c r="Q286" s="17" t="s">
        <v>239</v>
      </c>
      <c r="R286" s="17" t="s">
        <v>239</v>
      </c>
      <c r="S286" s="17" t="s">
        <v>239</v>
      </c>
      <c r="T286" s="18" t="s">
        <v>239</v>
      </c>
      <c r="U286" s="64" t="s">
        <v>2333</v>
      </c>
      <c r="V286" s="65" t="s">
        <v>2334</v>
      </c>
      <c r="W286" s="65" t="s">
        <v>2333</v>
      </c>
      <c r="X286" s="63" t="s">
        <v>2334</v>
      </c>
      <c r="Y286" s="57" t="s">
        <v>2312</v>
      </c>
      <c r="Z286" s="58" t="s">
        <v>2312</v>
      </c>
      <c r="AA286" s="328" t="s">
        <v>239</v>
      </c>
      <c r="AB286" s="328" t="s">
        <v>239</v>
      </c>
      <c r="AC286" s="328" t="s">
        <v>239</v>
      </c>
      <c r="AD286" s="328" t="s">
        <v>239</v>
      </c>
      <c r="AE286" s="328" t="s">
        <v>239</v>
      </c>
      <c r="AF286" s="334" t="s">
        <v>239</v>
      </c>
      <c r="AG286" s="330" t="s">
        <v>239</v>
      </c>
      <c r="AH286" s="328" t="s">
        <v>239</v>
      </c>
      <c r="AI286" s="328" t="s">
        <v>239</v>
      </c>
      <c r="AJ286" s="328" t="s">
        <v>239</v>
      </c>
      <c r="AK286" s="328" t="s">
        <v>239</v>
      </c>
      <c r="AL286" s="328" t="s">
        <v>239</v>
      </c>
      <c r="AM286" s="59" t="s">
        <v>239</v>
      </c>
      <c r="AN286" s="17" t="s">
        <v>2335</v>
      </c>
      <c r="AO286" s="17" t="s">
        <v>239</v>
      </c>
      <c r="AP286" s="17" t="s">
        <v>2335</v>
      </c>
      <c r="AQ286" s="17" t="s">
        <v>2312</v>
      </c>
      <c r="AR286" s="18" t="s">
        <v>2312</v>
      </c>
      <c r="AS286" s="59" t="s">
        <v>2331</v>
      </c>
      <c r="AT286" s="17" t="s">
        <v>2332</v>
      </c>
      <c r="AU286" s="17" t="s">
        <v>239</v>
      </c>
      <c r="AV286" s="17" t="s">
        <v>2335</v>
      </c>
      <c r="AW286" s="17" t="s">
        <v>2312</v>
      </c>
      <c r="AX286" s="18" t="s">
        <v>2312</v>
      </c>
      <c r="AY286" s="59" t="s">
        <v>239</v>
      </c>
      <c r="AZ286" s="17" t="s">
        <v>2335</v>
      </c>
      <c r="BA286" s="17" t="s">
        <v>2331</v>
      </c>
      <c r="BB286" s="17" t="s">
        <v>2332</v>
      </c>
      <c r="BC286" s="17" t="s">
        <v>2312</v>
      </c>
      <c r="BD286" s="18" t="s">
        <v>2312</v>
      </c>
    </row>
    <row r="287" spans="1:56" ht="14.5" customHeight="1">
      <c r="A287" s="331" t="s">
        <v>2238</v>
      </c>
      <c r="B287" s="332">
        <v>225</v>
      </c>
      <c r="C287" s="332" t="s">
        <v>2307</v>
      </c>
      <c r="D287" s="332" t="s">
        <v>2308</v>
      </c>
      <c r="E287" s="328" t="s">
        <v>2308</v>
      </c>
      <c r="F287" s="333" t="s">
        <v>2309</v>
      </c>
      <c r="G287" s="20">
        <v>0.1</v>
      </c>
      <c r="H287" s="20">
        <v>0.1</v>
      </c>
      <c r="I287" s="103" t="s">
        <v>2310</v>
      </c>
      <c r="J287" s="103" t="s">
        <v>2311</v>
      </c>
      <c r="K287" s="103" t="s">
        <v>2543</v>
      </c>
      <c r="L287" s="103" t="s">
        <v>2544</v>
      </c>
      <c r="M287" s="104" t="s">
        <v>2312</v>
      </c>
      <c r="N287" s="18" t="s">
        <v>2312</v>
      </c>
      <c r="O287" s="59" t="s">
        <v>239</v>
      </c>
      <c r="P287" s="17" t="s">
        <v>239</v>
      </c>
      <c r="Q287" s="17" t="s">
        <v>239</v>
      </c>
      <c r="R287" s="17" t="s">
        <v>239</v>
      </c>
      <c r="S287" s="17" t="s">
        <v>239</v>
      </c>
      <c r="T287" s="18" t="s">
        <v>239</v>
      </c>
      <c r="U287" s="64" t="s">
        <v>2313</v>
      </c>
      <c r="V287" s="65" t="s">
        <v>2314</v>
      </c>
      <c r="W287" s="65" t="s">
        <v>2313</v>
      </c>
      <c r="X287" s="63" t="s">
        <v>2314</v>
      </c>
      <c r="Y287" s="57" t="s">
        <v>2312</v>
      </c>
      <c r="Z287" s="58" t="s">
        <v>2312</v>
      </c>
      <c r="AA287" s="328" t="s">
        <v>239</v>
      </c>
      <c r="AB287" s="328" t="s">
        <v>239</v>
      </c>
      <c r="AC287" s="328" t="s">
        <v>239</v>
      </c>
      <c r="AD287" s="328" t="s">
        <v>239</v>
      </c>
      <c r="AE287" s="328" t="s">
        <v>239</v>
      </c>
      <c r="AF287" s="334" t="s">
        <v>239</v>
      </c>
      <c r="AG287" s="330" t="s">
        <v>239</v>
      </c>
      <c r="AH287" s="328" t="s">
        <v>239</v>
      </c>
      <c r="AI287" s="328" t="s">
        <v>239</v>
      </c>
      <c r="AJ287" s="328" t="s">
        <v>239</v>
      </c>
      <c r="AK287" s="328" t="s">
        <v>239</v>
      </c>
      <c r="AL287" s="328" t="s">
        <v>239</v>
      </c>
      <c r="AM287" s="59" t="s">
        <v>239</v>
      </c>
      <c r="AN287" s="17" t="s">
        <v>2315</v>
      </c>
      <c r="AO287" s="17" t="s">
        <v>239</v>
      </c>
      <c r="AP287" s="17" t="s">
        <v>2315</v>
      </c>
      <c r="AQ287" s="17" t="s">
        <v>2312</v>
      </c>
      <c r="AR287" s="18" t="s">
        <v>2312</v>
      </c>
      <c r="AS287" s="59" t="s">
        <v>2310</v>
      </c>
      <c r="AT287" s="17" t="s">
        <v>2311</v>
      </c>
      <c r="AU287" s="17" t="s">
        <v>239</v>
      </c>
      <c r="AV287" s="17" t="s">
        <v>2316</v>
      </c>
      <c r="AW287" s="17" t="s">
        <v>2312</v>
      </c>
      <c r="AX287" s="18" t="s">
        <v>2312</v>
      </c>
      <c r="AY287" s="59" t="s">
        <v>239</v>
      </c>
      <c r="AZ287" s="17" t="s">
        <v>2315</v>
      </c>
      <c r="BA287" s="17" t="s">
        <v>2310</v>
      </c>
      <c r="BB287" s="17" t="s">
        <v>2311</v>
      </c>
      <c r="BC287" s="17" t="s">
        <v>2312</v>
      </c>
      <c r="BD287" s="18" t="s">
        <v>2312</v>
      </c>
    </row>
    <row r="288" spans="1:56" ht="14.5" customHeight="1">
      <c r="A288" s="331" t="s">
        <v>2238</v>
      </c>
      <c r="B288" s="332">
        <v>225</v>
      </c>
      <c r="C288" s="332" t="s">
        <v>2318</v>
      </c>
      <c r="D288" s="332" t="s">
        <v>2308</v>
      </c>
      <c r="E288" s="328" t="s">
        <v>2308</v>
      </c>
      <c r="F288" s="333" t="s">
        <v>2309</v>
      </c>
      <c r="G288" s="20">
        <v>0.2</v>
      </c>
      <c r="H288" s="20">
        <v>0.2</v>
      </c>
      <c r="I288" s="103" t="s">
        <v>2319</v>
      </c>
      <c r="J288" s="103" t="s">
        <v>2320</v>
      </c>
      <c r="K288" s="103" t="s">
        <v>2545</v>
      </c>
      <c r="L288" s="103" t="s">
        <v>2546</v>
      </c>
      <c r="M288" s="104" t="s">
        <v>2312</v>
      </c>
      <c r="N288" s="18" t="s">
        <v>2312</v>
      </c>
      <c r="O288" s="59" t="s">
        <v>239</v>
      </c>
      <c r="P288" s="17" t="s">
        <v>239</v>
      </c>
      <c r="Q288" s="17" t="s">
        <v>239</v>
      </c>
      <c r="R288" s="17" t="s">
        <v>239</v>
      </c>
      <c r="S288" s="17" t="s">
        <v>239</v>
      </c>
      <c r="T288" s="18" t="s">
        <v>239</v>
      </c>
      <c r="U288" s="64" t="s">
        <v>2321</v>
      </c>
      <c r="V288" s="65" t="s">
        <v>2322</v>
      </c>
      <c r="W288" s="65" t="s">
        <v>2321</v>
      </c>
      <c r="X288" s="63" t="s">
        <v>2322</v>
      </c>
      <c r="Y288" s="57" t="s">
        <v>2312</v>
      </c>
      <c r="Z288" s="58" t="s">
        <v>2312</v>
      </c>
      <c r="AA288" s="328" t="s">
        <v>239</v>
      </c>
      <c r="AB288" s="328" t="s">
        <v>239</v>
      </c>
      <c r="AC288" s="328" t="s">
        <v>239</v>
      </c>
      <c r="AD288" s="328" t="s">
        <v>239</v>
      </c>
      <c r="AE288" s="328" t="s">
        <v>239</v>
      </c>
      <c r="AF288" s="334" t="s">
        <v>239</v>
      </c>
      <c r="AG288" s="330" t="s">
        <v>239</v>
      </c>
      <c r="AH288" s="328" t="s">
        <v>239</v>
      </c>
      <c r="AI288" s="328" t="s">
        <v>239</v>
      </c>
      <c r="AJ288" s="328" t="s">
        <v>239</v>
      </c>
      <c r="AK288" s="328" t="s">
        <v>239</v>
      </c>
      <c r="AL288" s="328" t="s">
        <v>239</v>
      </c>
      <c r="AM288" s="59" t="s">
        <v>239</v>
      </c>
      <c r="AN288" s="17" t="s">
        <v>2323</v>
      </c>
      <c r="AO288" s="17" t="s">
        <v>239</v>
      </c>
      <c r="AP288" s="17" t="s">
        <v>2323</v>
      </c>
      <c r="AQ288" s="17" t="s">
        <v>2312</v>
      </c>
      <c r="AR288" s="18" t="s">
        <v>2312</v>
      </c>
      <c r="AS288" s="59" t="s">
        <v>2319</v>
      </c>
      <c r="AT288" s="17" t="s">
        <v>2320</v>
      </c>
      <c r="AU288" s="17" t="s">
        <v>239</v>
      </c>
      <c r="AV288" s="17" t="s">
        <v>2323</v>
      </c>
      <c r="AW288" s="17" t="s">
        <v>2312</v>
      </c>
      <c r="AX288" s="18" t="s">
        <v>2312</v>
      </c>
      <c r="AY288" s="59" t="s">
        <v>239</v>
      </c>
      <c r="AZ288" s="17" t="s">
        <v>2323</v>
      </c>
      <c r="BA288" s="17" t="s">
        <v>2319</v>
      </c>
      <c r="BB288" s="17" t="s">
        <v>2320</v>
      </c>
      <c r="BC288" s="17" t="s">
        <v>2312</v>
      </c>
      <c r="BD288" s="18" t="s">
        <v>2312</v>
      </c>
    </row>
    <row r="289" spans="1:56" ht="14.5" customHeight="1">
      <c r="A289" s="331" t="s">
        <v>2238</v>
      </c>
      <c r="B289" s="332">
        <v>225</v>
      </c>
      <c r="C289" s="332" t="s">
        <v>2324</v>
      </c>
      <c r="D289" s="332" t="s">
        <v>2308</v>
      </c>
      <c r="E289" s="328" t="s">
        <v>2308</v>
      </c>
      <c r="F289" s="333" t="s">
        <v>2309</v>
      </c>
      <c r="G289" s="20">
        <v>0.3</v>
      </c>
      <c r="H289" s="20">
        <v>0.3</v>
      </c>
      <c r="I289" s="103" t="s">
        <v>2325</v>
      </c>
      <c r="J289" s="103" t="s">
        <v>2326</v>
      </c>
      <c r="K289" s="103" t="s">
        <v>2310</v>
      </c>
      <c r="L289" s="103" t="s">
        <v>2326</v>
      </c>
      <c r="M289" s="104" t="s">
        <v>2312</v>
      </c>
      <c r="N289" s="18" t="s">
        <v>2312</v>
      </c>
      <c r="O289" s="59" t="s">
        <v>239</v>
      </c>
      <c r="P289" s="17" t="s">
        <v>239</v>
      </c>
      <c r="Q289" s="17" t="s">
        <v>239</v>
      </c>
      <c r="R289" s="17" t="s">
        <v>239</v>
      </c>
      <c r="S289" s="17" t="s">
        <v>239</v>
      </c>
      <c r="T289" s="18" t="s">
        <v>239</v>
      </c>
      <c r="U289" s="64" t="s">
        <v>2327</v>
      </c>
      <c r="V289" s="65" t="s">
        <v>2328</v>
      </c>
      <c r="W289" s="65" t="s">
        <v>2327</v>
      </c>
      <c r="X289" s="63" t="s">
        <v>2328</v>
      </c>
      <c r="Y289" s="57" t="s">
        <v>2312</v>
      </c>
      <c r="Z289" s="58" t="s">
        <v>2312</v>
      </c>
      <c r="AA289" s="328" t="s">
        <v>239</v>
      </c>
      <c r="AB289" s="328" t="s">
        <v>239</v>
      </c>
      <c r="AC289" s="328" t="s">
        <v>239</v>
      </c>
      <c r="AD289" s="328" t="s">
        <v>239</v>
      </c>
      <c r="AE289" s="328" t="s">
        <v>239</v>
      </c>
      <c r="AF289" s="334" t="s">
        <v>239</v>
      </c>
      <c r="AG289" s="330" t="s">
        <v>239</v>
      </c>
      <c r="AH289" s="328" t="s">
        <v>239</v>
      </c>
      <c r="AI289" s="328" t="s">
        <v>239</v>
      </c>
      <c r="AJ289" s="328" t="s">
        <v>239</v>
      </c>
      <c r="AK289" s="328" t="s">
        <v>239</v>
      </c>
      <c r="AL289" s="328" t="s">
        <v>239</v>
      </c>
      <c r="AM289" s="59" t="s">
        <v>239</v>
      </c>
      <c r="AN289" s="17" t="s">
        <v>2329</v>
      </c>
      <c r="AO289" s="17" t="s">
        <v>239</v>
      </c>
      <c r="AP289" s="17" t="s">
        <v>2329</v>
      </c>
      <c r="AQ289" s="17" t="s">
        <v>2312</v>
      </c>
      <c r="AR289" s="18" t="s">
        <v>2312</v>
      </c>
      <c r="AS289" s="59" t="s">
        <v>2325</v>
      </c>
      <c r="AT289" s="17" t="s">
        <v>2326</v>
      </c>
      <c r="AU289" s="17" t="s">
        <v>239</v>
      </c>
      <c r="AV289" s="17" t="s">
        <v>2329</v>
      </c>
      <c r="AW289" s="17" t="s">
        <v>2312</v>
      </c>
      <c r="AX289" s="18" t="s">
        <v>2312</v>
      </c>
      <c r="AY289" s="59" t="s">
        <v>239</v>
      </c>
      <c r="AZ289" s="17" t="s">
        <v>2329</v>
      </c>
      <c r="BA289" s="17" t="s">
        <v>2325</v>
      </c>
      <c r="BB289" s="17" t="s">
        <v>2326</v>
      </c>
      <c r="BC289" s="17" t="s">
        <v>2312</v>
      </c>
      <c r="BD289" s="18" t="s">
        <v>2312</v>
      </c>
    </row>
    <row r="290" spans="1:56" ht="14.5" customHeight="1">
      <c r="A290" s="331" t="s">
        <v>2238</v>
      </c>
      <c r="B290" s="332">
        <v>225</v>
      </c>
      <c r="C290" s="332" t="s">
        <v>2330</v>
      </c>
      <c r="D290" s="332" t="s">
        <v>2308</v>
      </c>
      <c r="E290" s="328" t="s">
        <v>2308</v>
      </c>
      <c r="F290" s="333" t="s">
        <v>2309</v>
      </c>
      <c r="G290" s="20">
        <v>0.5</v>
      </c>
      <c r="H290" s="20">
        <v>0.5</v>
      </c>
      <c r="I290" s="103" t="s">
        <v>2331</v>
      </c>
      <c r="J290" s="103" t="s">
        <v>2332</v>
      </c>
      <c r="K290" s="103" t="s">
        <v>2547</v>
      </c>
      <c r="L290" s="103" t="s">
        <v>2548</v>
      </c>
      <c r="M290" s="104" t="s">
        <v>2312</v>
      </c>
      <c r="N290" s="18" t="s">
        <v>2312</v>
      </c>
      <c r="O290" s="59" t="s">
        <v>239</v>
      </c>
      <c r="P290" s="17" t="s">
        <v>239</v>
      </c>
      <c r="Q290" s="17" t="s">
        <v>239</v>
      </c>
      <c r="R290" s="17" t="s">
        <v>239</v>
      </c>
      <c r="S290" s="17" t="s">
        <v>239</v>
      </c>
      <c r="T290" s="18" t="s">
        <v>239</v>
      </c>
      <c r="U290" s="64" t="s">
        <v>2333</v>
      </c>
      <c r="V290" s="65" t="s">
        <v>2334</v>
      </c>
      <c r="W290" s="65" t="s">
        <v>2333</v>
      </c>
      <c r="X290" s="63" t="s">
        <v>2334</v>
      </c>
      <c r="Y290" s="57" t="s">
        <v>2312</v>
      </c>
      <c r="Z290" s="58" t="s">
        <v>2312</v>
      </c>
      <c r="AA290" s="328" t="s">
        <v>239</v>
      </c>
      <c r="AB290" s="328" t="s">
        <v>239</v>
      </c>
      <c r="AC290" s="328" t="s">
        <v>239</v>
      </c>
      <c r="AD290" s="328" t="s">
        <v>239</v>
      </c>
      <c r="AE290" s="328" t="s">
        <v>239</v>
      </c>
      <c r="AF290" s="334" t="s">
        <v>239</v>
      </c>
      <c r="AG290" s="330" t="s">
        <v>239</v>
      </c>
      <c r="AH290" s="328" t="s">
        <v>239</v>
      </c>
      <c r="AI290" s="328" t="s">
        <v>239</v>
      </c>
      <c r="AJ290" s="328" t="s">
        <v>239</v>
      </c>
      <c r="AK290" s="328" t="s">
        <v>239</v>
      </c>
      <c r="AL290" s="328" t="s">
        <v>239</v>
      </c>
      <c r="AM290" s="59" t="s">
        <v>239</v>
      </c>
      <c r="AN290" s="17" t="s">
        <v>2335</v>
      </c>
      <c r="AO290" s="17" t="s">
        <v>239</v>
      </c>
      <c r="AP290" s="17" t="s">
        <v>2335</v>
      </c>
      <c r="AQ290" s="17" t="s">
        <v>2312</v>
      </c>
      <c r="AR290" s="18" t="s">
        <v>2312</v>
      </c>
      <c r="AS290" s="59" t="s">
        <v>2331</v>
      </c>
      <c r="AT290" s="17" t="s">
        <v>2332</v>
      </c>
      <c r="AU290" s="17" t="s">
        <v>239</v>
      </c>
      <c r="AV290" s="17" t="s">
        <v>2335</v>
      </c>
      <c r="AW290" s="17" t="s">
        <v>2312</v>
      </c>
      <c r="AX290" s="18" t="s">
        <v>2312</v>
      </c>
      <c r="AY290" s="59" t="s">
        <v>239</v>
      </c>
      <c r="AZ290" s="17" t="s">
        <v>2335</v>
      </c>
      <c r="BA290" s="17" t="s">
        <v>2331</v>
      </c>
      <c r="BB290" s="17" t="s">
        <v>2332</v>
      </c>
      <c r="BC290" s="17" t="s">
        <v>2312</v>
      </c>
      <c r="BD290" s="18" t="s">
        <v>2312</v>
      </c>
    </row>
    <row r="291" spans="1:56" ht="14.5" customHeight="1">
      <c r="A291" s="331" t="s">
        <v>2238</v>
      </c>
      <c r="B291" s="332">
        <v>225</v>
      </c>
      <c r="C291" s="332" t="s">
        <v>2338</v>
      </c>
      <c r="D291" s="332" t="s">
        <v>2308</v>
      </c>
      <c r="E291" s="328" t="s">
        <v>2308</v>
      </c>
      <c r="F291" s="333" t="s">
        <v>2339</v>
      </c>
      <c r="G291" s="20">
        <v>2.6</v>
      </c>
      <c r="H291" s="20">
        <v>2.2999999999999998</v>
      </c>
      <c r="I291" s="103" t="s">
        <v>2342</v>
      </c>
      <c r="J291" s="103" t="s">
        <v>2343</v>
      </c>
      <c r="K291" s="103" t="s">
        <v>2549</v>
      </c>
      <c r="L291" s="103" t="s">
        <v>2550</v>
      </c>
      <c r="M291" s="104" t="s">
        <v>2312</v>
      </c>
      <c r="N291" s="18" t="s">
        <v>2312</v>
      </c>
      <c r="O291" s="59" t="s">
        <v>239</v>
      </c>
      <c r="P291" s="17" t="s">
        <v>239</v>
      </c>
      <c r="Q291" s="17" t="s">
        <v>239</v>
      </c>
      <c r="R291" s="17" t="s">
        <v>239</v>
      </c>
      <c r="S291" s="17" t="s">
        <v>239</v>
      </c>
      <c r="T291" s="18" t="s">
        <v>239</v>
      </c>
      <c r="U291" s="64" t="s">
        <v>2344</v>
      </c>
      <c r="V291" s="65" t="s">
        <v>2345</v>
      </c>
      <c r="W291" s="65" t="s">
        <v>2346</v>
      </c>
      <c r="X291" s="63" t="s">
        <v>2347</v>
      </c>
      <c r="Y291" s="57" t="s">
        <v>2312</v>
      </c>
      <c r="Z291" s="58" t="s">
        <v>2312</v>
      </c>
      <c r="AA291" s="328" t="s">
        <v>239</v>
      </c>
      <c r="AB291" s="328" t="s">
        <v>239</v>
      </c>
      <c r="AC291" s="328" t="s">
        <v>239</v>
      </c>
      <c r="AD291" s="328" t="s">
        <v>239</v>
      </c>
      <c r="AE291" s="328" t="s">
        <v>239</v>
      </c>
      <c r="AF291" s="334" t="s">
        <v>239</v>
      </c>
      <c r="AG291" s="330" t="s">
        <v>239</v>
      </c>
      <c r="AH291" s="328" t="s">
        <v>239</v>
      </c>
      <c r="AI291" s="328" t="s">
        <v>239</v>
      </c>
      <c r="AJ291" s="328" t="s">
        <v>239</v>
      </c>
      <c r="AK291" s="328" t="s">
        <v>239</v>
      </c>
      <c r="AL291" s="328" t="s">
        <v>239</v>
      </c>
      <c r="AM291" s="59" t="s">
        <v>239</v>
      </c>
      <c r="AN291" s="17" t="s">
        <v>2348</v>
      </c>
      <c r="AO291" s="17" t="s">
        <v>239</v>
      </c>
      <c r="AP291" s="17" t="s">
        <v>2349</v>
      </c>
      <c r="AQ291" s="17" t="s">
        <v>2312</v>
      </c>
      <c r="AR291" s="18" t="s">
        <v>2312</v>
      </c>
      <c r="AS291" s="59" t="s">
        <v>2340</v>
      </c>
      <c r="AT291" s="17" t="s">
        <v>2341</v>
      </c>
      <c r="AU291" s="17" t="s">
        <v>239</v>
      </c>
      <c r="AV291" s="17" t="s">
        <v>2349</v>
      </c>
      <c r="AW291" s="17" t="s">
        <v>2312</v>
      </c>
      <c r="AX291" s="18" t="s">
        <v>2312</v>
      </c>
      <c r="AY291" s="59" t="s">
        <v>239</v>
      </c>
      <c r="AZ291" s="17" t="s">
        <v>2348</v>
      </c>
      <c r="BA291" s="17" t="s">
        <v>2342</v>
      </c>
      <c r="BB291" s="17" t="s">
        <v>2343</v>
      </c>
      <c r="BC291" s="17" t="s">
        <v>2312</v>
      </c>
      <c r="BD291" s="18" t="s">
        <v>2312</v>
      </c>
    </row>
    <row r="292" spans="1:56" ht="14.5" customHeight="1">
      <c r="A292" s="331" t="s">
        <v>2238</v>
      </c>
      <c r="B292" s="332">
        <v>225</v>
      </c>
      <c r="C292" s="332" t="s">
        <v>2350</v>
      </c>
      <c r="D292" s="332" t="s">
        <v>2308</v>
      </c>
      <c r="E292" s="328" t="s">
        <v>2308</v>
      </c>
      <c r="F292" s="333" t="s">
        <v>2339</v>
      </c>
      <c r="G292" s="20">
        <v>2.6</v>
      </c>
      <c r="H292" s="20">
        <v>2.2999999999999998</v>
      </c>
      <c r="I292" s="103" t="s">
        <v>2342</v>
      </c>
      <c r="J292" s="103" t="s">
        <v>2343</v>
      </c>
      <c r="K292" s="103" t="s">
        <v>2549</v>
      </c>
      <c r="L292" s="103" t="s">
        <v>2550</v>
      </c>
      <c r="M292" s="104" t="s">
        <v>2312</v>
      </c>
      <c r="N292" s="18" t="s">
        <v>2312</v>
      </c>
      <c r="O292" s="59" t="s">
        <v>239</v>
      </c>
      <c r="P292" s="17" t="s">
        <v>239</v>
      </c>
      <c r="Q292" s="17" t="s">
        <v>239</v>
      </c>
      <c r="R292" s="17" t="s">
        <v>239</v>
      </c>
      <c r="S292" s="17" t="s">
        <v>239</v>
      </c>
      <c r="T292" s="18" t="s">
        <v>239</v>
      </c>
      <c r="U292" s="64" t="s">
        <v>2344</v>
      </c>
      <c r="V292" s="65" t="s">
        <v>2345</v>
      </c>
      <c r="W292" s="65" t="s">
        <v>2346</v>
      </c>
      <c r="X292" s="63" t="s">
        <v>2347</v>
      </c>
      <c r="Y292" s="57" t="s">
        <v>2312</v>
      </c>
      <c r="Z292" s="58" t="s">
        <v>2312</v>
      </c>
      <c r="AA292" s="328" t="s">
        <v>239</v>
      </c>
      <c r="AB292" s="328" t="s">
        <v>239</v>
      </c>
      <c r="AC292" s="328" t="s">
        <v>239</v>
      </c>
      <c r="AD292" s="328" t="s">
        <v>239</v>
      </c>
      <c r="AE292" s="328" t="s">
        <v>239</v>
      </c>
      <c r="AF292" s="334" t="s">
        <v>239</v>
      </c>
      <c r="AG292" s="330" t="s">
        <v>239</v>
      </c>
      <c r="AH292" s="328" t="s">
        <v>239</v>
      </c>
      <c r="AI292" s="328" t="s">
        <v>239</v>
      </c>
      <c r="AJ292" s="328" t="s">
        <v>239</v>
      </c>
      <c r="AK292" s="328" t="s">
        <v>239</v>
      </c>
      <c r="AL292" s="328" t="s">
        <v>239</v>
      </c>
      <c r="AM292" s="59" t="s">
        <v>239</v>
      </c>
      <c r="AN292" s="17" t="s">
        <v>2348</v>
      </c>
      <c r="AO292" s="17" t="s">
        <v>239</v>
      </c>
      <c r="AP292" s="17" t="s">
        <v>2349</v>
      </c>
      <c r="AQ292" s="17" t="s">
        <v>2312</v>
      </c>
      <c r="AR292" s="18" t="s">
        <v>2312</v>
      </c>
      <c r="AS292" s="59" t="s">
        <v>2340</v>
      </c>
      <c r="AT292" s="17" t="s">
        <v>2341</v>
      </c>
      <c r="AU292" s="17" t="s">
        <v>239</v>
      </c>
      <c r="AV292" s="17" t="s">
        <v>2349</v>
      </c>
      <c r="AW292" s="17" t="s">
        <v>2312</v>
      </c>
      <c r="AX292" s="18" t="s">
        <v>2312</v>
      </c>
      <c r="AY292" s="59" t="s">
        <v>239</v>
      </c>
      <c r="AZ292" s="17" t="s">
        <v>2348</v>
      </c>
      <c r="BA292" s="17" t="s">
        <v>2342</v>
      </c>
      <c r="BB292" s="17" t="s">
        <v>2343</v>
      </c>
      <c r="BC292" s="17" t="s">
        <v>2312</v>
      </c>
      <c r="BD292" s="18" t="s">
        <v>2312</v>
      </c>
    </row>
    <row r="293" spans="1:56" ht="14.5" customHeight="1">
      <c r="A293" s="331" t="s">
        <v>2238</v>
      </c>
      <c r="B293" s="332">
        <v>225</v>
      </c>
      <c r="C293" s="332" t="s">
        <v>2351</v>
      </c>
      <c r="D293" s="332" t="s">
        <v>2308</v>
      </c>
      <c r="E293" s="328" t="s">
        <v>2308</v>
      </c>
      <c r="F293" s="333" t="s">
        <v>2339</v>
      </c>
      <c r="G293" s="20">
        <v>5.5</v>
      </c>
      <c r="H293" s="20">
        <v>2.2999999999999998</v>
      </c>
      <c r="I293" s="103" t="s">
        <v>2342</v>
      </c>
      <c r="J293" s="103" t="s">
        <v>2343</v>
      </c>
      <c r="K293" s="103" t="s">
        <v>2487</v>
      </c>
      <c r="L293" s="103" t="s">
        <v>2488</v>
      </c>
      <c r="M293" s="104" t="s">
        <v>2312</v>
      </c>
      <c r="N293" s="18" t="s">
        <v>2312</v>
      </c>
      <c r="O293" s="59" t="s">
        <v>239</v>
      </c>
      <c r="P293" s="17" t="s">
        <v>239</v>
      </c>
      <c r="Q293" s="17" t="s">
        <v>239</v>
      </c>
      <c r="R293" s="17" t="s">
        <v>239</v>
      </c>
      <c r="S293" s="17" t="s">
        <v>239</v>
      </c>
      <c r="T293" s="18" t="s">
        <v>239</v>
      </c>
      <c r="U293" s="64" t="s">
        <v>2354</v>
      </c>
      <c r="V293" s="65" t="s">
        <v>2355</v>
      </c>
      <c r="W293" s="65" t="s">
        <v>2346</v>
      </c>
      <c r="X293" s="63" t="s">
        <v>2347</v>
      </c>
      <c r="Y293" s="57" t="s">
        <v>2312</v>
      </c>
      <c r="Z293" s="58" t="s">
        <v>2312</v>
      </c>
      <c r="AA293" s="328" t="s">
        <v>239</v>
      </c>
      <c r="AB293" s="328" t="s">
        <v>239</v>
      </c>
      <c r="AC293" s="328" t="s">
        <v>239</v>
      </c>
      <c r="AD293" s="328" t="s">
        <v>239</v>
      </c>
      <c r="AE293" s="328" t="s">
        <v>239</v>
      </c>
      <c r="AF293" s="334" t="s">
        <v>239</v>
      </c>
      <c r="AG293" s="330" t="s">
        <v>239</v>
      </c>
      <c r="AH293" s="328" t="s">
        <v>239</v>
      </c>
      <c r="AI293" s="328" t="s">
        <v>239</v>
      </c>
      <c r="AJ293" s="328" t="s">
        <v>239</v>
      </c>
      <c r="AK293" s="328" t="s">
        <v>239</v>
      </c>
      <c r="AL293" s="328" t="s">
        <v>239</v>
      </c>
      <c r="AM293" s="59" t="s">
        <v>239</v>
      </c>
      <c r="AN293" s="17" t="s">
        <v>2356</v>
      </c>
      <c r="AO293" s="17" t="s">
        <v>239</v>
      </c>
      <c r="AP293" s="17" t="s">
        <v>2349</v>
      </c>
      <c r="AQ293" s="17" t="s">
        <v>2312</v>
      </c>
      <c r="AR293" s="18" t="s">
        <v>2312</v>
      </c>
      <c r="AS293" s="59" t="s">
        <v>2352</v>
      </c>
      <c r="AT293" s="17" t="s">
        <v>2353</v>
      </c>
      <c r="AU293" s="17" t="s">
        <v>239</v>
      </c>
      <c r="AV293" s="17" t="s">
        <v>2349</v>
      </c>
      <c r="AW293" s="17" t="s">
        <v>2312</v>
      </c>
      <c r="AX293" s="18" t="s">
        <v>2312</v>
      </c>
      <c r="AY293" s="59" t="s">
        <v>239</v>
      </c>
      <c r="AZ293" s="17" t="s">
        <v>2356</v>
      </c>
      <c r="BA293" s="17" t="s">
        <v>2342</v>
      </c>
      <c r="BB293" s="17" t="s">
        <v>2343</v>
      </c>
      <c r="BC293" s="17" t="s">
        <v>2312</v>
      </c>
      <c r="BD293" s="18" t="s">
        <v>2312</v>
      </c>
    </row>
    <row r="294" spans="1:56" ht="14.5" customHeight="1">
      <c r="A294" s="331" t="s">
        <v>2238</v>
      </c>
      <c r="B294" s="332">
        <v>225</v>
      </c>
      <c r="C294" s="332" t="s">
        <v>2357</v>
      </c>
      <c r="D294" s="332" t="s">
        <v>2308</v>
      </c>
      <c r="E294" s="328" t="s">
        <v>2308</v>
      </c>
      <c r="F294" s="333" t="s">
        <v>2339</v>
      </c>
      <c r="G294" s="20">
        <v>5.5</v>
      </c>
      <c r="H294" s="20">
        <v>2.2999999999999998</v>
      </c>
      <c r="I294" s="103" t="s">
        <v>2342</v>
      </c>
      <c r="J294" s="103" t="s">
        <v>2343</v>
      </c>
      <c r="K294" s="103" t="s">
        <v>2487</v>
      </c>
      <c r="L294" s="103" t="s">
        <v>2488</v>
      </c>
      <c r="M294" s="104" t="s">
        <v>2312</v>
      </c>
      <c r="N294" s="18" t="s">
        <v>2312</v>
      </c>
      <c r="O294" s="59" t="s">
        <v>239</v>
      </c>
      <c r="P294" s="17" t="s">
        <v>239</v>
      </c>
      <c r="Q294" s="17" t="s">
        <v>239</v>
      </c>
      <c r="R294" s="17" t="s">
        <v>239</v>
      </c>
      <c r="S294" s="17" t="s">
        <v>239</v>
      </c>
      <c r="T294" s="18" t="s">
        <v>239</v>
      </c>
      <c r="U294" s="64" t="s">
        <v>2354</v>
      </c>
      <c r="V294" s="65" t="s">
        <v>2355</v>
      </c>
      <c r="W294" s="65" t="s">
        <v>2346</v>
      </c>
      <c r="X294" s="63" t="s">
        <v>2347</v>
      </c>
      <c r="Y294" s="57" t="s">
        <v>2312</v>
      </c>
      <c r="Z294" s="58" t="s">
        <v>2312</v>
      </c>
      <c r="AA294" s="328" t="s">
        <v>239</v>
      </c>
      <c r="AB294" s="328" t="s">
        <v>239</v>
      </c>
      <c r="AC294" s="328" t="s">
        <v>239</v>
      </c>
      <c r="AD294" s="328" t="s">
        <v>239</v>
      </c>
      <c r="AE294" s="328" t="s">
        <v>239</v>
      </c>
      <c r="AF294" s="334" t="s">
        <v>239</v>
      </c>
      <c r="AG294" s="330" t="s">
        <v>239</v>
      </c>
      <c r="AH294" s="328" t="s">
        <v>239</v>
      </c>
      <c r="AI294" s="328" t="s">
        <v>239</v>
      </c>
      <c r="AJ294" s="328" t="s">
        <v>239</v>
      </c>
      <c r="AK294" s="328" t="s">
        <v>239</v>
      </c>
      <c r="AL294" s="328" t="s">
        <v>239</v>
      </c>
      <c r="AM294" s="59" t="s">
        <v>239</v>
      </c>
      <c r="AN294" s="17" t="s">
        <v>2356</v>
      </c>
      <c r="AO294" s="17" t="s">
        <v>239</v>
      </c>
      <c r="AP294" s="17" t="s">
        <v>2349</v>
      </c>
      <c r="AQ294" s="17" t="s">
        <v>2312</v>
      </c>
      <c r="AR294" s="18" t="s">
        <v>2312</v>
      </c>
      <c r="AS294" s="59" t="s">
        <v>2352</v>
      </c>
      <c r="AT294" s="17" t="s">
        <v>2353</v>
      </c>
      <c r="AU294" s="17" t="s">
        <v>239</v>
      </c>
      <c r="AV294" s="17" t="s">
        <v>2349</v>
      </c>
      <c r="AW294" s="17" t="s">
        <v>2312</v>
      </c>
      <c r="AX294" s="18" t="s">
        <v>2312</v>
      </c>
      <c r="AY294" s="59" t="s">
        <v>239</v>
      </c>
      <c r="AZ294" s="17" t="s">
        <v>2356</v>
      </c>
      <c r="BA294" s="17" t="s">
        <v>2342</v>
      </c>
      <c r="BB294" s="17" t="s">
        <v>2343</v>
      </c>
      <c r="BC294" s="17" t="s">
        <v>2312</v>
      </c>
      <c r="BD294" s="18" t="s">
        <v>2312</v>
      </c>
    </row>
    <row r="295" spans="1:56" ht="14.5" customHeight="1">
      <c r="A295" s="331" t="s">
        <v>2237</v>
      </c>
      <c r="B295" s="342">
        <v>121</v>
      </c>
      <c r="C295" s="343" t="s">
        <v>2551</v>
      </c>
      <c r="D295" s="332" t="s">
        <v>989</v>
      </c>
      <c r="E295" s="336">
        <v>3</v>
      </c>
      <c r="F295" s="17" t="s">
        <v>2339</v>
      </c>
      <c r="G295" s="20">
        <v>0.2</v>
      </c>
      <c r="H295" s="20">
        <v>0.2</v>
      </c>
      <c r="I295" s="103" t="s">
        <v>2552</v>
      </c>
      <c r="J295" s="103" t="s">
        <v>2553</v>
      </c>
      <c r="K295" s="103" t="s">
        <v>2410</v>
      </c>
      <c r="L295" s="103" t="s">
        <v>2411</v>
      </c>
      <c r="M295" s="104" t="s">
        <v>2312</v>
      </c>
      <c r="N295" s="18" t="s">
        <v>2312</v>
      </c>
      <c r="O295" s="83" t="s">
        <v>239</v>
      </c>
      <c r="P295" s="225" t="s">
        <v>239</v>
      </c>
      <c r="Q295" s="33" t="s">
        <v>239</v>
      </c>
      <c r="R295" s="68" t="s">
        <v>239</v>
      </c>
      <c r="S295" s="57" t="s">
        <v>239</v>
      </c>
      <c r="T295" s="58" t="s">
        <v>239</v>
      </c>
      <c r="U295" s="66" t="s">
        <v>2554</v>
      </c>
      <c r="V295" s="67" t="s">
        <v>2555</v>
      </c>
      <c r="W295" s="67" t="s">
        <v>2321</v>
      </c>
      <c r="X295" s="68" t="s">
        <v>2322</v>
      </c>
      <c r="Y295" s="75" t="s">
        <v>2312</v>
      </c>
      <c r="Z295" s="58" t="s">
        <v>2312</v>
      </c>
      <c r="AA295" s="328" t="s">
        <v>239</v>
      </c>
      <c r="AB295" s="328" t="s">
        <v>239</v>
      </c>
      <c r="AC295" s="328" t="s">
        <v>239</v>
      </c>
      <c r="AD295" s="328" t="s">
        <v>239</v>
      </c>
      <c r="AE295" s="328" t="s">
        <v>239</v>
      </c>
      <c r="AF295" s="334" t="s">
        <v>239</v>
      </c>
      <c r="AG295" s="330" t="s">
        <v>239</v>
      </c>
      <c r="AH295" s="328" t="s">
        <v>239</v>
      </c>
      <c r="AI295" s="328" t="s">
        <v>239</v>
      </c>
      <c r="AJ295" s="328" t="s">
        <v>239</v>
      </c>
      <c r="AK295" s="328" t="s">
        <v>239</v>
      </c>
      <c r="AL295" s="328" t="s">
        <v>239</v>
      </c>
      <c r="AM295" s="59" t="s">
        <v>239</v>
      </c>
      <c r="AN295" s="17" t="s">
        <v>2556</v>
      </c>
      <c r="AO295" s="17" t="s">
        <v>239</v>
      </c>
      <c r="AP295" s="17" t="s">
        <v>2323</v>
      </c>
      <c r="AQ295" s="17" t="s">
        <v>2312</v>
      </c>
      <c r="AR295" s="18" t="s">
        <v>2312</v>
      </c>
      <c r="AS295" s="59" t="s">
        <v>2552</v>
      </c>
      <c r="AT295" s="17" t="s">
        <v>2553</v>
      </c>
      <c r="AU295" s="17" t="s">
        <v>239</v>
      </c>
      <c r="AV295" s="17" t="s">
        <v>2323</v>
      </c>
      <c r="AW295" s="17" t="s">
        <v>2312</v>
      </c>
      <c r="AX295" s="18" t="s">
        <v>2312</v>
      </c>
      <c r="AY295" s="59" t="s">
        <v>239</v>
      </c>
      <c r="AZ295" s="17" t="s">
        <v>2556</v>
      </c>
      <c r="BA295" s="17" t="s">
        <v>2410</v>
      </c>
      <c r="BB295" s="17" t="s">
        <v>2411</v>
      </c>
      <c r="BC295" s="17" t="s">
        <v>2312</v>
      </c>
      <c r="BD295" s="18" t="s">
        <v>2312</v>
      </c>
    </row>
    <row r="296" spans="1:56" ht="14.5" customHeight="1">
      <c r="A296" s="331" t="s">
        <v>2237</v>
      </c>
      <c r="B296" s="342">
        <v>121</v>
      </c>
      <c r="C296" s="343" t="s">
        <v>2551</v>
      </c>
      <c r="D296" s="332" t="s">
        <v>194</v>
      </c>
      <c r="E296" s="336">
        <v>3</v>
      </c>
      <c r="F296" s="17" t="s">
        <v>2339</v>
      </c>
      <c r="G296" s="20">
        <v>0.2</v>
      </c>
      <c r="H296" s="20">
        <v>0.2</v>
      </c>
      <c r="I296" s="103" t="s">
        <v>2552</v>
      </c>
      <c r="J296" s="103" t="s">
        <v>2553</v>
      </c>
      <c r="K296" s="103" t="s">
        <v>2410</v>
      </c>
      <c r="L296" s="103" t="s">
        <v>2411</v>
      </c>
      <c r="M296" s="104" t="s">
        <v>2312</v>
      </c>
      <c r="N296" s="18" t="s">
        <v>2312</v>
      </c>
      <c r="O296" s="83" t="s">
        <v>239</v>
      </c>
      <c r="P296" s="225" t="s">
        <v>239</v>
      </c>
      <c r="Q296" s="33" t="s">
        <v>239</v>
      </c>
      <c r="R296" s="68" t="s">
        <v>239</v>
      </c>
      <c r="S296" s="57" t="s">
        <v>239</v>
      </c>
      <c r="T296" s="58" t="s">
        <v>239</v>
      </c>
      <c r="U296" s="66" t="s">
        <v>2554</v>
      </c>
      <c r="V296" s="67" t="s">
        <v>2555</v>
      </c>
      <c r="W296" s="67" t="s">
        <v>2321</v>
      </c>
      <c r="X296" s="68" t="s">
        <v>2322</v>
      </c>
      <c r="Y296" s="75" t="s">
        <v>2312</v>
      </c>
      <c r="Z296" s="58" t="s">
        <v>2312</v>
      </c>
      <c r="AA296" s="328" t="s">
        <v>239</v>
      </c>
      <c r="AB296" s="328" t="s">
        <v>239</v>
      </c>
      <c r="AC296" s="328" t="s">
        <v>239</v>
      </c>
      <c r="AD296" s="328" t="s">
        <v>239</v>
      </c>
      <c r="AE296" s="328" t="s">
        <v>239</v>
      </c>
      <c r="AF296" s="334" t="s">
        <v>239</v>
      </c>
      <c r="AG296" s="330" t="s">
        <v>239</v>
      </c>
      <c r="AH296" s="328" t="s">
        <v>239</v>
      </c>
      <c r="AI296" s="328" t="s">
        <v>239</v>
      </c>
      <c r="AJ296" s="328" t="s">
        <v>239</v>
      </c>
      <c r="AK296" s="328" t="s">
        <v>239</v>
      </c>
      <c r="AL296" s="328" t="s">
        <v>239</v>
      </c>
      <c r="AM296" s="59" t="s">
        <v>239</v>
      </c>
      <c r="AN296" s="17" t="s">
        <v>2556</v>
      </c>
      <c r="AO296" s="17" t="s">
        <v>239</v>
      </c>
      <c r="AP296" s="17" t="s">
        <v>2323</v>
      </c>
      <c r="AQ296" s="17" t="s">
        <v>2312</v>
      </c>
      <c r="AR296" s="18" t="s">
        <v>2312</v>
      </c>
      <c r="AS296" s="59" t="s">
        <v>2552</v>
      </c>
      <c r="AT296" s="17" t="s">
        <v>2553</v>
      </c>
      <c r="AU296" s="17" t="s">
        <v>239</v>
      </c>
      <c r="AV296" s="17" t="s">
        <v>2323</v>
      </c>
      <c r="AW296" s="17" t="s">
        <v>2312</v>
      </c>
      <c r="AX296" s="18" t="s">
        <v>2312</v>
      </c>
      <c r="AY296" s="59" t="s">
        <v>239</v>
      </c>
      <c r="AZ296" s="17" t="s">
        <v>2556</v>
      </c>
      <c r="BA296" s="17" t="s">
        <v>2410</v>
      </c>
      <c r="BB296" s="17" t="s">
        <v>2411</v>
      </c>
      <c r="BC296" s="17" t="s">
        <v>2312</v>
      </c>
      <c r="BD296" s="18" t="s">
        <v>2312</v>
      </c>
    </row>
    <row r="297" spans="1:56" ht="14.5" customHeight="1">
      <c r="A297" s="331" t="s">
        <v>2237</v>
      </c>
      <c r="B297" s="342">
        <v>121</v>
      </c>
      <c r="C297" s="343" t="s">
        <v>2551</v>
      </c>
      <c r="D297" s="332" t="s">
        <v>989</v>
      </c>
      <c r="E297" s="336">
        <v>4</v>
      </c>
      <c r="F297" s="17" t="s">
        <v>2339</v>
      </c>
      <c r="G297" s="20">
        <v>0.2</v>
      </c>
      <c r="H297" s="20">
        <v>0.2</v>
      </c>
      <c r="I297" s="103" t="s">
        <v>2552</v>
      </c>
      <c r="J297" s="103" t="s">
        <v>2553</v>
      </c>
      <c r="K297" s="103" t="s">
        <v>2410</v>
      </c>
      <c r="L297" s="103" t="s">
        <v>2411</v>
      </c>
      <c r="M297" s="104" t="s">
        <v>2312</v>
      </c>
      <c r="N297" s="18" t="s">
        <v>2312</v>
      </c>
      <c r="O297" s="83" t="s">
        <v>239</v>
      </c>
      <c r="P297" s="225" t="s">
        <v>239</v>
      </c>
      <c r="Q297" s="33" t="s">
        <v>239</v>
      </c>
      <c r="R297" s="68" t="s">
        <v>239</v>
      </c>
      <c r="S297" s="57" t="s">
        <v>239</v>
      </c>
      <c r="T297" s="58" t="s">
        <v>239</v>
      </c>
      <c r="U297" s="66" t="s">
        <v>2554</v>
      </c>
      <c r="V297" s="67" t="s">
        <v>2555</v>
      </c>
      <c r="W297" s="67" t="s">
        <v>2321</v>
      </c>
      <c r="X297" s="68" t="s">
        <v>2322</v>
      </c>
      <c r="Y297" s="75" t="s">
        <v>2312</v>
      </c>
      <c r="Z297" s="58" t="s">
        <v>2312</v>
      </c>
      <c r="AA297" s="328" t="s">
        <v>239</v>
      </c>
      <c r="AB297" s="328" t="s">
        <v>239</v>
      </c>
      <c r="AC297" s="328" t="s">
        <v>239</v>
      </c>
      <c r="AD297" s="328" t="s">
        <v>239</v>
      </c>
      <c r="AE297" s="328" t="s">
        <v>239</v>
      </c>
      <c r="AF297" s="334" t="s">
        <v>239</v>
      </c>
      <c r="AG297" s="330" t="s">
        <v>239</v>
      </c>
      <c r="AH297" s="328" t="s">
        <v>239</v>
      </c>
      <c r="AI297" s="328" t="s">
        <v>239</v>
      </c>
      <c r="AJ297" s="328" t="s">
        <v>239</v>
      </c>
      <c r="AK297" s="328" t="s">
        <v>239</v>
      </c>
      <c r="AL297" s="328" t="s">
        <v>239</v>
      </c>
      <c r="AM297" s="59" t="s">
        <v>239</v>
      </c>
      <c r="AN297" s="17" t="s">
        <v>2556</v>
      </c>
      <c r="AO297" s="17" t="s">
        <v>239</v>
      </c>
      <c r="AP297" s="17" t="s">
        <v>2323</v>
      </c>
      <c r="AQ297" s="17" t="s">
        <v>2312</v>
      </c>
      <c r="AR297" s="18" t="s">
        <v>2312</v>
      </c>
      <c r="AS297" s="59" t="s">
        <v>2552</v>
      </c>
      <c r="AT297" s="17" t="s">
        <v>2553</v>
      </c>
      <c r="AU297" s="17" t="s">
        <v>239</v>
      </c>
      <c r="AV297" s="17" t="s">
        <v>2323</v>
      </c>
      <c r="AW297" s="17" t="s">
        <v>2312</v>
      </c>
      <c r="AX297" s="18" t="s">
        <v>2312</v>
      </c>
      <c r="AY297" s="59" t="s">
        <v>239</v>
      </c>
      <c r="AZ297" s="17" t="s">
        <v>2556</v>
      </c>
      <c r="BA297" s="17" t="s">
        <v>2410</v>
      </c>
      <c r="BB297" s="17" t="s">
        <v>2411</v>
      </c>
      <c r="BC297" s="17" t="s">
        <v>2312</v>
      </c>
      <c r="BD297" s="18" t="s">
        <v>2312</v>
      </c>
    </row>
    <row r="298" spans="1:56" ht="14.5" customHeight="1">
      <c r="A298" s="331" t="s">
        <v>2237</v>
      </c>
      <c r="B298" s="342">
        <v>121</v>
      </c>
      <c r="C298" s="343" t="s">
        <v>2551</v>
      </c>
      <c r="D298" s="332" t="s">
        <v>194</v>
      </c>
      <c r="E298" s="336">
        <v>4</v>
      </c>
      <c r="F298" s="17" t="s">
        <v>2339</v>
      </c>
      <c r="G298" s="20">
        <v>0.2</v>
      </c>
      <c r="H298" s="20">
        <v>0.2</v>
      </c>
      <c r="I298" s="103" t="s">
        <v>2552</v>
      </c>
      <c r="J298" s="103" t="s">
        <v>2553</v>
      </c>
      <c r="K298" s="103" t="s">
        <v>2410</v>
      </c>
      <c r="L298" s="103" t="s">
        <v>2411</v>
      </c>
      <c r="M298" s="104" t="s">
        <v>2312</v>
      </c>
      <c r="N298" s="18" t="s">
        <v>2312</v>
      </c>
      <c r="O298" s="83" t="s">
        <v>239</v>
      </c>
      <c r="P298" s="225" t="s">
        <v>239</v>
      </c>
      <c r="Q298" s="33" t="s">
        <v>239</v>
      </c>
      <c r="R298" s="68" t="s">
        <v>239</v>
      </c>
      <c r="S298" s="57" t="s">
        <v>239</v>
      </c>
      <c r="T298" s="58" t="s">
        <v>239</v>
      </c>
      <c r="U298" s="66" t="s">
        <v>2554</v>
      </c>
      <c r="V298" s="67" t="s">
        <v>2555</v>
      </c>
      <c r="W298" s="67" t="s">
        <v>2321</v>
      </c>
      <c r="X298" s="68" t="s">
        <v>2322</v>
      </c>
      <c r="Y298" s="75" t="s">
        <v>2312</v>
      </c>
      <c r="Z298" s="58" t="s">
        <v>2312</v>
      </c>
      <c r="AA298" s="328" t="s">
        <v>239</v>
      </c>
      <c r="AB298" s="328" t="s">
        <v>239</v>
      </c>
      <c r="AC298" s="328" t="s">
        <v>239</v>
      </c>
      <c r="AD298" s="328" t="s">
        <v>239</v>
      </c>
      <c r="AE298" s="328" t="s">
        <v>239</v>
      </c>
      <c r="AF298" s="334" t="s">
        <v>239</v>
      </c>
      <c r="AG298" s="330" t="s">
        <v>239</v>
      </c>
      <c r="AH298" s="328" t="s">
        <v>239</v>
      </c>
      <c r="AI298" s="328" t="s">
        <v>239</v>
      </c>
      <c r="AJ298" s="328" t="s">
        <v>239</v>
      </c>
      <c r="AK298" s="328" t="s">
        <v>239</v>
      </c>
      <c r="AL298" s="328" t="s">
        <v>239</v>
      </c>
      <c r="AM298" s="59" t="s">
        <v>239</v>
      </c>
      <c r="AN298" s="17" t="s">
        <v>2556</v>
      </c>
      <c r="AO298" s="17" t="s">
        <v>239</v>
      </c>
      <c r="AP298" s="17" t="s">
        <v>2323</v>
      </c>
      <c r="AQ298" s="17" t="s">
        <v>2312</v>
      </c>
      <c r="AR298" s="18" t="s">
        <v>2312</v>
      </c>
      <c r="AS298" s="59" t="s">
        <v>2552</v>
      </c>
      <c r="AT298" s="17" t="s">
        <v>2553</v>
      </c>
      <c r="AU298" s="17" t="s">
        <v>239</v>
      </c>
      <c r="AV298" s="17" t="s">
        <v>2323</v>
      </c>
      <c r="AW298" s="17" t="s">
        <v>2312</v>
      </c>
      <c r="AX298" s="18" t="s">
        <v>2312</v>
      </c>
      <c r="AY298" s="59" t="s">
        <v>239</v>
      </c>
      <c r="AZ298" s="17" t="s">
        <v>2556</v>
      </c>
      <c r="BA298" s="17" t="s">
        <v>2410</v>
      </c>
      <c r="BB298" s="17" t="s">
        <v>2411</v>
      </c>
      <c r="BC298" s="17" t="s">
        <v>2312</v>
      </c>
      <c r="BD298" s="18" t="s">
        <v>2312</v>
      </c>
    </row>
    <row r="299" spans="1:56" ht="14.5" customHeight="1">
      <c r="A299" s="331" t="s">
        <v>2237</v>
      </c>
      <c r="B299" s="342">
        <v>221</v>
      </c>
      <c r="C299" s="343" t="s">
        <v>2551</v>
      </c>
      <c r="D299" s="332" t="s">
        <v>989</v>
      </c>
      <c r="E299" s="336">
        <v>3</v>
      </c>
      <c r="F299" s="17" t="s">
        <v>2339</v>
      </c>
      <c r="G299" s="20">
        <v>0.2</v>
      </c>
      <c r="H299" s="20">
        <v>0.2</v>
      </c>
      <c r="I299" s="103" t="s">
        <v>2552</v>
      </c>
      <c r="J299" s="103" t="s">
        <v>2553</v>
      </c>
      <c r="K299" s="103" t="s">
        <v>2410</v>
      </c>
      <c r="L299" s="103" t="s">
        <v>2411</v>
      </c>
      <c r="M299" s="104" t="s">
        <v>2312</v>
      </c>
      <c r="N299" s="18" t="s">
        <v>2312</v>
      </c>
      <c r="O299" s="83" t="s">
        <v>239</v>
      </c>
      <c r="P299" s="225" t="s">
        <v>239</v>
      </c>
      <c r="Q299" s="33" t="s">
        <v>239</v>
      </c>
      <c r="R299" s="68" t="s">
        <v>239</v>
      </c>
      <c r="S299" s="57" t="s">
        <v>239</v>
      </c>
      <c r="T299" s="58" t="s">
        <v>239</v>
      </c>
      <c r="U299" s="66" t="s">
        <v>2554</v>
      </c>
      <c r="V299" s="67" t="s">
        <v>2555</v>
      </c>
      <c r="W299" s="67" t="s">
        <v>2321</v>
      </c>
      <c r="X299" s="68" t="s">
        <v>2322</v>
      </c>
      <c r="Y299" s="75" t="s">
        <v>2312</v>
      </c>
      <c r="Z299" s="58" t="s">
        <v>2312</v>
      </c>
      <c r="AA299" s="328" t="s">
        <v>239</v>
      </c>
      <c r="AB299" s="328" t="s">
        <v>239</v>
      </c>
      <c r="AC299" s="328" t="s">
        <v>239</v>
      </c>
      <c r="AD299" s="328" t="s">
        <v>239</v>
      </c>
      <c r="AE299" s="328" t="s">
        <v>239</v>
      </c>
      <c r="AF299" s="334" t="s">
        <v>239</v>
      </c>
      <c r="AG299" s="330" t="s">
        <v>239</v>
      </c>
      <c r="AH299" s="328" t="s">
        <v>239</v>
      </c>
      <c r="AI299" s="328" t="s">
        <v>239</v>
      </c>
      <c r="AJ299" s="328" t="s">
        <v>239</v>
      </c>
      <c r="AK299" s="328" t="s">
        <v>239</v>
      </c>
      <c r="AL299" s="328" t="s">
        <v>239</v>
      </c>
      <c r="AM299" s="59" t="s">
        <v>239</v>
      </c>
      <c r="AN299" s="17" t="s">
        <v>2556</v>
      </c>
      <c r="AO299" s="17" t="s">
        <v>239</v>
      </c>
      <c r="AP299" s="17" t="s">
        <v>2323</v>
      </c>
      <c r="AQ299" s="17" t="s">
        <v>2312</v>
      </c>
      <c r="AR299" s="18" t="s">
        <v>2312</v>
      </c>
      <c r="AS299" s="59" t="s">
        <v>2552</v>
      </c>
      <c r="AT299" s="17" t="s">
        <v>2553</v>
      </c>
      <c r="AU299" s="17" t="s">
        <v>239</v>
      </c>
      <c r="AV299" s="17" t="s">
        <v>2323</v>
      </c>
      <c r="AW299" s="17" t="s">
        <v>2312</v>
      </c>
      <c r="AX299" s="18" t="s">
        <v>2312</v>
      </c>
      <c r="AY299" s="59" t="s">
        <v>239</v>
      </c>
      <c r="AZ299" s="17" t="s">
        <v>2556</v>
      </c>
      <c r="BA299" s="17" t="s">
        <v>2410</v>
      </c>
      <c r="BB299" s="17" t="s">
        <v>2411</v>
      </c>
      <c r="BC299" s="17" t="s">
        <v>2312</v>
      </c>
      <c r="BD299" s="18" t="s">
        <v>2312</v>
      </c>
    </row>
    <row r="300" spans="1:56" ht="14.5" customHeight="1">
      <c r="A300" s="331" t="s">
        <v>2237</v>
      </c>
      <c r="B300" s="342">
        <v>221</v>
      </c>
      <c r="C300" s="343" t="s">
        <v>2551</v>
      </c>
      <c r="D300" s="332" t="s">
        <v>194</v>
      </c>
      <c r="E300" s="336">
        <v>3</v>
      </c>
      <c r="F300" s="17" t="s">
        <v>2339</v>
      </c>
      <c r="G300" s="20">
        <v>0.2</v>
      </c>
      <c r="H300" s="20">
        <v>0.2</v>
      </c>
      <c r="I300" s="103" t="s">
        <v>2552</v>
      </c>
      <c r="J300" s="103" t="s">
        <v>2553</v>
      </c>
      <c r="K300" s="103" t="s">
        <v>2410</v>
      </c>
      <c r="L300" s="103" t="s">
        <v>2411</v>
      </c>
      <c r="M300" s="104" t="s">
        <v>2312</v>
      </c>
      <c r="N300" s="18" t="s">
        <v>2312</v>
      </c>
      <c r="O300" s="83" t="s">
        <v>239</v>
      </c>
      <c r="P300" s="225" t="s">
        <v>239</v>
      </c>
      <c r="Q300" s="33" t="s">
        <v>239</v>
      </c>
      <c r="R300" s="68" t="s">
        <v>239</v>
      </c>
      <c r="S300" s="57" t="s">
        <v>239</v>
      </c>
      <c r="T300" s="58" t="s">
        <v>239</v>
      </c>
      <c r="U300" s="66" t="s">
        <v>2554</v>
      </c>
      <c r="V300" s="67" t="s">
        <v>2555</v>
      </c>
      <c r="W300" s="67" t="s">
        <v>2321</v>
      </c>
      <c r="X300" s="68" t="s">
        <v>2322</v>
      </c>
      <c r="Y300" s="75" t="s">
        <v>2312</v>
      </c>
      <c r="Z300" s="58" t="s">
        <v>2312</v>
      </c>
      <c r="AA300" s="328" t="s">
        <v>239</v>
      </c>
      <c r="AB300" s="328" t="s">
        <v>239</v>
      </c>
      <c r="AC300" s="328" t="s">
        <v>239</v>
      </c>
      <c r="AD300" s="328" t="s">
        <v>239</v>
      </c>
      <c r="AE300" s="328" t="s">
        <v>239</v>
      </c>
      <c r="AF300" s="334" t="s">
        <v>239</v>
      </c>
      <c r="AG300" s="330" t="s">
        <v>239</v>
      </c>
      <c r="AH300" s="328" t="s">
        <v>239</v>
      </c>
      <c r="AI300" s="328" t="s">
        <v>239</v>
      </c>
      <c r="AJ300" s="328" t="s">
        <v>239</v>
      </c>
      <c r="AK300" s="328" t="s">
        <v>239</v>
      </c>
      <c r="AL300" s="328" t="s">
        <v>239</v>
      </c>
      <c r="AM300" s="59" t="s">
        <v>239</v>
      </c>
      <c r="AN300" s="17" t="s">
        <v>2556</v>
      </c>
      <c r="AO300" s="17" t="s">
        <v>239</v>
      </c>
      <c r="AP300" s="17" t="s">
        <v>2323</v>
      </c>
      <c r="AQ300" s="17" t="s">
        <v>2312</v>
      </c>
      <c r="AR300" s="18" t="s">
        <v>2312</v>
      </c>
      <c r="AS300" s="59" t="s">
        <v>2552</v>
      </c>
      <c r="AT300" s="17" t="s">
        <v>2553</v>
      </c>
      <c r="AU300" s="17" t="s">
        <v>239</v>
      </c>
      <c r="AV300" s="17" t="s">
        <v>2323</v>
      </c>
      <c r="AW300" s="17" t="s">
        <v>2312</v>
      </c>
      <c r="AX300" s="18" t="s">
        <v>2312</v>
      </c>
      <c r="AY300" s="59" t="s">
        <v>239</v>
      </c>
      <c r="AZ300" s="17" t="s">
        <v>2556</v>
      </c>
      <c r="BA300" s="17" t="s">
        <v>2410</v>
      </c>
      <c r="BB300" s="17" t="s">
        <v>2411</v>
      </c>
      <c r="BC300" s="17" t="s">
        <v>2312</v>
      </c>
      <c r="BD300" s="18" t="s">
        <v>2312</v>
      </c>
    </row>
    <row r="301" spans="1:56" ht="14.5" customHeight="1">
      <c r="A301" s="331" t="s">
        <v>2237</v>
      </c>
      <c r="B301" s="342">
        <v>221</v>
      </c>
      <c r="C301" s="343" t="s">
        <v>2551</v>
      </c>
      <c r="D301" s="332" t="s">
        <v>989</v>
      </c>
      <c r="E301" s="336">
        <v>4</v>
      </c>
      <c r="F301" s="17" t="s">
        <v>2339</v>
      </c>
      <c r="G301" s="20">
        <v>0.2</v>
      </c>
      <c r="H301" s="20">
        <v>0.2</v>
      </c>
      <c r="I301" s="103" t="s">
        <v>2552</v>
      </c>
      <c r="J301" s="103" t="s">
        <v>2553</v>
      </c>
      <c r="K301" s="103" t="s">
        <v>2410</v>
      </c>
      <c r="L301" s="103" t="s">
        <v>2411</v>
      </c>
      <c r="M301" s="104" t="s">
        <v>2312</v>
      </c>
      <c r="N301" s="18" t="s">
        <v>2312</v>
      </c>
      <c r="O301" s="83" t="s">
        <v>239</v>
      </c>
      <c r="P301" s="225" t="s">
        <v>239</v>
      </c>
      <c r="Q301" s="33" t="s">
        <v>239</v>
      </c>
      <c r="R301" s="68" t="s">
        <v>239</v>
      </c>
      <c r="S301" s="57" t="s">
        <v>239</v>
      </c>
      <c r="T301" s="58" t="s">
        <v>239</v>
      </c>
      <c r="U301" s="66" t="s">
        <v>2554</v>
      </c>
      <c r="V301" s="67" t="s">
        <v>2555</v>
      </c>
      <c r="W301" s="67" t="s">
        <v>2321</v>
      </c>
      <c r="X301" s="68" t="s">
        <v>2322</v>
      </c>
      <c r="Y301" s="75" t="s">
        <v>2312</v>
      </c>
      <c r="Z301" s="58" t="s">
        <v>2312</v>
      </c>
      <c r="AA301" s="328" t="s">
        <v>239</v>
      </c>
      <c r="AB301" s="328" t="s">
        <v>239</v>
      </c>
      <c r="AC301" s="328" t="s">
        <v>239</v>
      </c>
      <c r="AD301" s="328" t="s">
        <v>239</v>
      </c>
      <c r="AE301" s="328" t="s">
        <v>239</v>
      </c>
      <c r="AF301" s="334" t="s">
        <v>239</v>
      </c>
      <c r="AG301" s="330" t="s">
        <v>239</v>
      </c>
      <c r="AH301" s="328" t="s">
        <v>239</v>
      </c>
      <c r="AI301" s="328" t="s">
        <v>239</v>
      </c>
      <c r="AJ301" s="328" t="s">
        <v>239</v>
      </c>
      <c r="AK301" s="328" t="s">
        <v>239</v>
      </c>
      <c r="AL301" s="328" t="s">
        <v>239</v>
      </c>
      <c r="AM301" s="59" t="s">
        <v>239</v>
      </c>
      <c r="AN301" s="17" t="s">
        <v>2556</v>
      </c>
      <c r="AO301" s="17" t="s">
        <v>239</v>
      </c>
      <c r="AP301" s="17" t="s">
        <v>2323</v>
      </c>
      <c r="AQ301" s="17" t="s">
        <v>2312</v>
      </c>
      <c r="AR301" s="18" t="s">
        <v>2312</v>
      </c>
      <c r="AS301" s="59" t="s">
        <v>2552</v>
      </c>
      <c r="AT301" s="17" t="s">
        <v>2553</v>
      </c>
      <c r="AU301" s="17" t="s">
        <v>239</v>
      </c>
      <c r="AV301" s="17" t="s">
        <v>2323</v>
      </c>
      <c r="AW301" s="17" t="s">
        <v>2312</v>
      </c>
      <c r="AX301" s="18" t="s">
        <v>2312</v>
      </c>
      <c r="AY301" s="59" t="s">
        <v>239</v>
      </c>
      <c r="AZ301" s="17" t="s">
        <v>2556</v>
      </c>
      <c r="BA301" s="17" t="s">
        <v>2410</v>
      </c>
      <c r="BB301" s="17" t="s">
        <v>2411</v>
      </c>
      <c r="BC301" s="17" t="s">
        <v>2312</v>
      </c>
      <c r="BD301" s="18" t="s">
        <v>2312</v>
      </c>
    </row>
    <row r="302" spans="1:56" ht="14.5" customHeight="1">
      <c r="A302" s="331" t="s">
        <v>2237</v>
      </c>
      <c r="B302" s="342">
        <v>221</v>
      </c>
      <c r="C302" s="343" t="s">
        <v>2551</v>
      </c>
      <c r="D302" s="332" t="s">
        <v>194</v>
      </c>
      <c r="E302" s="336">
        <v>4</v>
      </c>
      <c r="F302" s="17" t="s">
        <v>2339</v>
      </c>
      <c r="G302" s="20">
        <v>0.2</v>
      </c>
      <c r="H302" s="20">
        <v>0.2</v>
      </c>
      <c r="I302" s="103" t="s">
        <v>2552</v>
      </c>
      <c r="J302" s="103" t="s">
        <v>2553</v>
      </c>
      <c r="K302" s="103" t="s">
        <v>2410</v>
      </c>
      <c r="L302" s="103" t="s">
        <v>2411</v>
      </c>
      <c r="M302" s="104" t="s">
        <v>2312</v>
      </c>
      <c r="N302" s="18" t="s">
        <v>2312</v>
      </c>
      <c r="O302" s="83" t="s">
        <v>239</v>
      </c>
      <c r="P302" s="225" t="s">
        <v>239</v>
      </c>
      <c r="Q302" s="33" t="s">
        <v>239</v>
      </c>
      <c r="R302" s="68" t="s">
        <v>239</v>
      </c>
      <c r="S302" s="57" t="s">
        <v>239</v>
      </c>
      <c r="T302" s="58" t="s">
        <v>239</v>
      </c>
      <c r="U302" s="66" t="s">
        <v>2554</v>
      </c>
      <c r="V302" s="67" t="s">
        <v>2555</v>
      </c>
      <c r="W302" s="67" t="s">
        <v>2321</v>
      </c>
      <c r="X302" s="68" t="s">
        <v>2322</v>
      </c>
      <c r="Y302" s="75" t="s">
        <v>2312</v>
      </c>
      <c r="Z302" s="58" t="s">
        <v>2312</v>
      </c>
      <c r="AA302" s="328" t="s">
        <v>239</v>
      </c>
      <c r="AB302" s="328" t="s">
        <v>239</v>
      </c>
      <c r="AC302" s="328" t="s">
        <v>239</v>
      </c>
      <c r="AD302" s="328" t="s">
        <v>239</v>
      </c>
      <c r="AE302" s="328" t="s">
        <v>239</v>
      </c>
      <c r="AF302" s="334" t="s">
        <v>239</v>
      </c>
      <c r="AG302" s="330" t="s">
        <v>239</v>
      </c>
      <c r="AH302" s="328" t="s">
        <v>239</v>
      </c>
      <c r="AI302" s="328" t="s">
        <v>239</v>
      </c>
      <c r="AJ302" s="328" t="s">
        <v>239</v>
      </c>
      <c r="AK302" s="328" t="s">
        <v>239</v>
      </c>
      <c r="AL302" s="328" t="s">
        <v>239</v>
      </c>
      <c r="AM302" s="59" t="s">
        <v>239</v>
      </c>
      <c r="AN302" s="17" t="s">
        <v>2556</v>
      </c>
      <c r="AO302" s="17" t="s">
        <v>239</v>
      </c>
      <c r="AP302" s="17" t="s">
        <v>2323</v>
      </c>
      <c r="AQ302" s="17" t="s">
        <v>2312</v>
      </c>
      <c r="AR302" s="18" t="s">
        <v>2312</v>
      </c>
      <c r="AS302" s="59" t="s">
        <v>2552</v>
      </c>
      <c r="AT302" s="17" t="s">
        <v>2553</v>
      </c>
      <c r="AU302" s="17" t="s">
        <v>239</v>
      </c>
      <c r="AV302" s="17" t="s">
        <v>2323</v>
      </c>
      <c r="AW302" s="17" t="s">
        <v>2312</v>
      </c>
      <c r="AX302" s="18" t="s">
        <v>2312</v>
      </c>
      <c r="AY302" s="59" t="s">
        <v>239</v>
      </c>
      <c r="AZ302" s="17" t="s">
        <v>2556</v>
      </c>
      <c r="BA302" s="17" t="s">
        <v>2410</v>
      </c>
      <c r="BB302" s="17" t="s">
        <v>2411</v>
      </c>
      <c r="BC302" s="17" t="s">
        <v>2312</v>
      </c>
      <c r="BD302" s="18" t="s">
        <v>2312</v>
      </c>
    </row>
    <row r="303" spans="1:56" ht="14.5" customHeight="1">
      <c r="A303" s="331" t="s">
        <v>2237</v>
      </c>
      <c r="B303" s="342">
        <v>121</v>
      </c>
      <c r="C303" s="343" t="s">
        <v>2557</v>
      </c>
      <c r="D303" s="332" t="s">
        <v>989</v>
      </c>
      <c r="E303" s="336">
        <v>3</v>
      </c>
      <c r="F303" s="17" t="s">
        <v>2339</v>
      </c>
      <c r="G303" s="20">
        <v>0.3</v>
      </c>
      <c r="H303" s="20">
        <v>0.3</v>
      </c>
      <c r="I303" s="103" t="s">
        <v>2558</v>
      </c>
      <c r="J303" s="103" t="s">
        <v>2559</v>
      </c>
      <c r="K303" s="103" t="s">
        <v>2415</v>
      </c>
      <c r="L303" s="103" t="s">
        <v>2416</v>
      </c>
      <c r="M303" s="104" t="s">
        <v>2312</v>
      </c>
      <c r="N303" s="18" t="s">
        <v>2312</v>
      </c>
      <c r="O303" s="83" t="s">
        <v>239</v>
      </c>
      <c r="P303" s="225" t="s">
        <v>239</v>
      </c>
      <c r="Q303" s="33" t="s">
        <v>239</v>
      </c>
      <c r="R303" s="68" t="s">
        <v>239</v>
      </c>
      <c r="S303" s="57" t="s">
        <v>239</v>
      </c>
      <c r="T303" s="58" t="s">
        <v>239</v>
      </c>
      <c r="U303" s="66" t="s">
        <v>2560</v>
      </c>
      <c r="V303" s="67" t="s">
        <v>2561</v>
      </c>
      <c r="W303" s="67" t="s">
        <v>2327</v>
      </c>
      <c r="X303" s="68" t="s">
        <v>2328</v>
      </c>
      <c r="Y303" s="75" t="s">
        <v>2312</v>
      </c>
      <c r="Z303" s="58" t="s">
        <v>2312</v>
      </c>
      <c r="AA303" s="328" t="s">
        <v>239</v>
      </c>
      <c r="AB303" s="328" t="s">
        <v>239</v>
      </c>
      <c r="AC303" s="328" t="s">
        <v>239</v>
      </c>
      <c r="AD303" s="328" t="s">
        <v>239</v>
      </c>
      <c r="AE303" s="328" t="s">
        <v>239</v>
      </c>
      <c r="AF303" s="334" t="s">
        <v>239</v>
      </c>
      <c r="AG303" s="330" t="s">
        <v>239</v>
      </c>
      <c r="AH303" s="328" t="s">
        <v>239</v>
      </c>
      <c r="AI303" s="328" t="s">
        <v>239</v>
      </c>
      <c r="AJ303" s="328" t="s">
        <v>239</v>
      </c>
      <c r="AK303" s="328" t="s">
        <v>239</v>
      </c>
      <c r="AL303" s="328" t="s">
        <v>239</v>
      </c>
      <c r="AM303" s="59" t="s">
        <v>239</v>
      </c>
      <c r="AN303" s="17" t="s">
        <v>2562</v>
      </c>
      <c r="AO303" s="17" t="s">
        <v>239</v>
      </c>
      <c r="AP303" s="17" t="s">
        <v>2329</v>
      </c>
      <c r="AQ303" s="17" t="s">
        <v>2312</v>
      </c>
      <c r="AR303" s="18" t="s">
        <v>2312</v>
      </c>
      <c r="AS303" s="59" t="s">
        <v>2558</v>
      </c>
      <c r="AT303" s="17" t="s">
        <v>2559</v>
      </c>
      <c r="AU303" s="17" t="s">
        <v>239</v>
      </c>
      <c r="AV303" s="17" t="s">
        <v>2329</v>
      </c>
      <c r="AW303" s="17" t="s">
        <v>2312</v>
      </c>
      <c r="AX303" s="18" t="s">
        <v>2312</v>
      </c>
      <c r="AY303" s="59" t="s">
        <v>239</v>
      </c>
      <c r="AZ303" s="17" t="s">
        <v>2562</v>
      </c>
      <c r="BA303" s="17" t="s">
        <v>2415</v>
      </c>
      <c r="BB303" s="17" t="s">
        <v>2416</v>
      </c>
      <c r="BC303" s="17" t="s">
        <v>2312</v>
      </c>
      <c r="BD303" s="18" t="s">
        <v>2312</v>
      </c>
    </row>
    <row r="304" spans="1:56" ht="14.5" customHeight="1">
      <c r="A304" s="331" t="s">
        <v>2237</v>
      </c>
      <c r="B304" s="342">
        <v>121</v>
      </c>
      <c r="C304" s="343" t="s">
        <v>2557</v>
      </c>
      <c r="D304" s="332" t="s">
        <v>194</v>
      </c>
      <c r="E304" s="336">
        <v>3</v>
      </c>
      <c r="F304" s="17" t="s">
        <v>2339</v>
      </c>
      <c r="G304" s="20">
        <v>0.3</v>
      </c>
      <c r="H304" s="20">
        <v>0.3</v>
      </c>
      <c r="I304" s="103" t="s">
        <v>2558</v>
      </c>
      <c r="J304" s="103" t="s">
        <v>2559</v>
      </c>
      <c r="K304" s="103" t="s">
        <v>2415</v>
      </c>
      <c r="L304" s="103" t="s">
        <v>2416</v>
      </c>
      <c r="M304" s="104" t="s">
        <v>2312</v>
      </c>
      <c r="N304" s="18" t="s">
        <v>2312</v>
      </c>
      <c r="O304" s="83" t="s">
        <v>239</v>
      </c>
      <c r="P304" s="225" t="s">
        <v>239</v>
      </c>
      <c r="Q304" s="33" t="s">
        <v>239</v>
      </c>
      <c r="R304" s="68" t="s">
        <v>239</v>
      </c>
      <c r="S304" s="57" t="s">
        <v>239</v>
      </c>
      <c r="T304" s="58" t="s">
        <v>239</v>
      </c>
      <c r="U304" s="66" t="s">
        <v>2560</v>
      </c>
      <c r="V304" s="67" t="s">
        <v>2561</v>
      </c>
      <c r="W304" s="67" t="s">
        <v>2327</v>
      </c>
      <c r="X304" s="68" t="s">
        <v>2328</v>
      </c>
      <c r="Y304" s="75" t="s">
        <v>2312</v>
      </c>
      <c r="Z304" s="58" t="s">
        <v>2312</v>
      </c>
      <c r="AA304" s="328" t="s">
        <v>239</v>
      </c>
      <c r="AB304" s="328" t="s">
        <v>239</v>
      </c>
      <c r="AC304" s="328" t="s">
        <v>239</v>
      </c>
      <c r="AD304" s="328" t="s">
        <v>239</v>
      </c>
      <c r="AE304" s="328" t="s">
        <v>239</v>
      </c>
      <c r="AF304" s="334" t="s">
        <v>239</v>
      </c>
      <c r="AG304" s="330" t="s">
        <v>239</v>
      </c>
      <c r="AH304" s="328" t="s">
        <v>239</v>
      </c>
      <c r="AI304" s="328" t="s">
        <v>239</v>
      </c>
      <c r="AJ304" s="328" t="s">
        <v>239</v>
      </c>
      <c r="AK304" s="328" t="s">
        <v>239</v>
      </c>
      <c r="AL304" s="328" t="s">
        <v>239</v>
      </c>
      <c r="AM304" s="59" t="s">
        <v>239</v>
      </c>
      <c r="AN304" s="17" t="s">
        <v>2562</v>
      </c>
      <c r="AO304" s="17" t="s">
        <v>239</v>
      </c>
      <c r="AP304" s="17" t="s">
        <v>2329</v>
      </c>
      <c r="AQ304" s="17" t="s">
        <v>2312</v>
      </c>
      <c r="AR304" s="18" t="s">
        <v>2312</v>
      </c>
      <c r="AS304" s="59" t="s">
        <v>2558</v>
      </c>
      <c r="AT304" s="17" t="s">
        <v>2559</v>
      </c>
      <c r="AU304" s="17" t="s">
        <v>239</v>
      </c>
      <c r="AV304" s="17" t="s">
        <v>2329</v>
      </c>
      <c r="AW304" s="17" t="s">
        <v>2312</v>
      </c>
      <c r="AX304" s="18" t="s">
        <v>2312</v>
      </c>
      <c r="AY304" s="59" t="s">
        <v>239</v>
      </c>
      <c r="AZ304" s="17" t="s">
        <v>2562</v>
      </c>
      <c r="BA304" s="17" t="s">
        <v>2415</v>
      </c>
      <c r="BB304" s="17" t="s">
        <v>2416</v>
      </c>
      <c r="BC304" s="17" t="s">
        <v>2312</v>
      </c>
      <c r="BD304" s="18" t="s">
        <v>2312</v>
      </c>
    </row>
    <row r="305" spans="1:56" ht="14.5" customHeight="1">
      <c r="A305" s="331" t="s">
        <v>2237</v>
      </c>
      <c r="B305" s="342">
        <v>121</v>
      </c>
      <c r="C305" s="343" t="s">
        <v>2557</v>
      </c>
      <c r="D305" s="332" t="s">
        <v>989</v>
      </c>
      <c r="E305" s="336">
        <v>4</v>
      </c>
      <c r="F305" s="17" t="s">
        <v>2339</v>
      </c>
      <c r="G305" s="20">
        <v>0.3</v>
      </c>
      <c r="H305" s="20">
        <v>0.3</v>
      </c>
      <c r="I305" s="103" t="s">
        <v>2558</v>
      </c>
      <c r="J305" s="103" t="s">
        <v>2559</v>
      </c>
      <c r="K305" s="103" t="s">
        <v>2415</v>
      </c>
      <c r="L305" s="103" t="s">
        <v>2416</v>
      </c>
      <c r="M305" s="104" t="s">
        <v>2312</v>
      </c>
      <c r="N305" s="18" t="s">
        <v>2312</v>
      </c>
      <c r="O305" s="83" t="s">
        <v>239</v>
      </c>
      <c r="P305" s="225" t="s">
        <v>239</v>
      </c>
      <c r="Q305" s="33" t="s">
        <v>239</v>
      </c>
      <c r="R305" s="68" t="s">
        <v>239</v>
      </c>
      <c r="S305" s="57" t="s">
        <v>239</v>
      </c>
      <c r="T305" s="58" t="s">
        <v>239</v>
      </c>
      <c r="U305" s="66" t="s">
        <v>2560</v>
      </c>
      <c r="V305" s="67" t="s">
        <v>2561</v>
      </c>
      <c r="W305" s="67" t="s">
        <v>2327</v>
      </c>
      <c r="X305" s="68" t="s">
        <v>2328</v>
      </c>
      <c r="Y305" s="75" t="s">
        <v>2312</v>
      </c>
      <c r="Z305" s="58" t="s">
        <v>2312</v>
      </c>
      <c r="AA305" s="328" t="s">
        <v>239</v>
      </c>
      <c r="AB305" s="328" t="s">
        <v>239</v>
      </c>
      <c r="AC305" s="328" t="s">
        <v>239</v>
      </c>
      <c r="AD305" s="328" t="s">
        <v>239</v>
      </c>
      <c r="AE305" s="328" t="s">
        <v>239</v>
      </c>
      <c r="AF305" s="334" t="s">
        <v>239</v>
      </c>
      <c r="AG305" s="330" t="s">
        <v>239</v>
      </c>
      <c r="AH305" s="328" t="s">
        <v>239</v>
      </c>
      <c r="AI305" s="328" t="s">
        <v>239</v>
      </c>
      <c r="AJ305" s="328" t="s">
        <v>239</v>
      </c>
      <c r="AK305" s="328" t="s">
        <v>239</v>
      </c>
      <c r="AL305" s="328" t="s">
        <v>239</v>
      </c>
      <c r="AM305" s="59" t="s">
        <v>239</v>
      </c>
      <c r="AN305" s="17" t="s">
        <v>2562</v>
      </c>
      <c r="AO305" s="17" t="s">
        <v>239</v>
      </c>
      <c r="AP305" s="17" t="s">
        <v>2329</v>
      </c>
      <c r="AQ305" s="17" t="s">
        <v>2312</v>
      </c>
      <c r="AR305" s="18" t="s">
        <v>2312</v>
      </c>
      <c r="AS305" s="59" t="s">
        <v>2558</v>
      </c>
      <c r="AT305" s="17" t="s">
        <v>2559</v>
      </c>
      <c r="AU305" s="17" t="s">
        <v>239</v>
      </c>
      <c r="AV305" s="17" t="s">
        <v>2329</v>
      </c>
      <c r="AW305" s="17" t="s">
        <v>2312</v>
      </c>
      <c r="AX305" s="18" t="s">
        <v>2312</v>
      </c>
      <c r="AY305" s="59" t="s">
        <v>239</v>
      </c>
      <c r="AZ305" s="17" t="s">
        <v>2562</v>
      </c>
      <c r="BA305" s="17" t="s">
        <v>2415</v>
      </c>
      <c r="BB305" s="17" t="s">
        <v>2416</v>
      </c>
      <c r="BC305" s="17" t="s">
        <v>2312</v>
      </c>
      <c r="BD305" s="18" t="s">
        <v>2312</v>
      </c>
    </row>
    <row r="306" spans="1:56" ht="14.5" customHeight="1">
      <c r="A306" s="331" t="s">
        <v>2237</v>
      </c>
      <c r="B306" s="342">
        <v>121</v>
      </c>
      <c r="C306" s="343" t="s">
        <v>2557</v>
      </c>
      <c r="D306" s="332" t="s">
        <v>194</v>
      </c>
      <c r="E306" s="336">
        <v>4</v>
      </c>
      <c r="F306" s="17" t="s">
        <v>2339</v>
      </c>
      <c r="G306" s="20">
        <v>0.3</v>
      </c>
      <c r="H306" s="20">
        <v>0.3</v>
      </c>
      <c r="I306" s="103" t="s">
        <v>2558</v>
      </c>
      <c r="J306" s="103" t="s">
        <v>2559</v>
      </c>
      <c r="K306" s="103" t="s">
        <v>2415</v>
      </c>
      <c r="L306" s="103" t="s">
        <v>2416</v>
      </c>
      <c r="M306" s="104" t="s">
        <v>2312</v>
      </c>
      <c r="N306" s="18" t="s">
        <v>2312</v>
      </c>
      <c r="O306" s="83" t="s">
        <v>239</v>
      </c>
      <c r="P306" s="225" t="s">
        <v>239</v>
      </c>
      <c r="Q306" s="33" t="s">
        <v>239</v>
      </c>
      <c r="R306" s="68" t="s">
        <v>239</v>
      </c>
      <c r="S306" s="57" t="s">
        <v>239</v>
      </c>
      <c r="T306" s="58" t="s">
        <v>239</v>
      </c>
      <c r="U306" s="66" t="s">
        <v>2560</v>
      </c>
      <c r="V306" s="67" t="s">
        <v>2561</v>
      </c>
      <c r="W306" s="67" t="s">
        <v>2327</v>
      </c>
      <c r="X306" s="68" t="s">
        <v>2328</v>
      </c>
      <c r="Y306" s="75" t="s">
        <v>2312</v>
      </c>
      <c r="Z306" s="58" t="s">
        <v>2312</v>
      </c>
      <c r="AA306" s="328" t="s">
        <v>239</v>
      </c>
      <c r="AB306" s="328" t="s">
        <v>239</v>
      </c>
      <c r="AC306" s="328" t="s">
        <v>239</v>
      </c>
      <c r="AD306" s="328" t="s">
        <v>239</v>
      </c>
      <c r="AE306" s="328" t="s">
        <v>239</v>
      </c>
      <c r="AF306" s="334" t="s">
        <v>239</v>
      </c>
      <c r="AG306" s="330" t="s">
        <v>239</v>
      </c>
      <c r="AH306" s="328" t="s">
        <v>239</v>
      </c>
      <c r="AI306" s="328" t="s">
        <v>239</v>
      </c>
      <c r="AJ306" s="328" t="s">
        <v>239</v>
      </c>
      <c r="AK306" s="328" t="s">
        <v>239</v>
      </c>
      <c r="AL306" s="328" t="s">
        <v>239</v>
      </c>
      <c r="AM306" s="59" t="s">
        <v>239</v>
      </c>
      <c r="AN306" s="17" t="s">
        <v>2562</v>
      </c>
      <c r="AO306" s="17" t="s">
        <v>239</v>
      </c>
      <c r="AP306" s="17" t="s">
        <v>2329</v>
      </c>
      <c r="AQ306" s="17" t="s">
        <v>2312</v>
      </c>
      <c r="AR306" s="18" t="s">
        <v>2312</v>
      </c>
      <c r="AS306" s="59" t="s">
        <v>2558</v>
      </c>
      <c r="AT306" s="17" t="s">
        <v>2559</v>
      </c>
      <c r="AU306" s="17" t="s">
        <v>239</v>
      </c>
      <c r="AV306" s="17" t="s">
        <v>2329</v>
      </c>
      <c r="AW306" s="17" t="s">
        <v>2312</v>
      </c>
      <c r="AX306" s="18" t="s">
        <v>2312</v>
      </c>
      <c r="AY306" s="59" t="s">
        <v>239</v>
      </c>
      <c r="AZ306" s="17" t="s">
        <v>2562</v>
      </c>
      <c r="BA306" s="17" t="s">
        <v>2415</v>
      </c>
      <c r="BB306" s="17" t="s">
        <v>2416</v>
      </c>
      <c r="BC306" s="17" t="s">
        <v>2312</v>
      </c>
      <c r="BD306" s="18" t="s">
        <v>2312</v>
      </c>
    </row>
    <row r="307" spans="1:56" ht="14.5" customHeight="1">
      <c r="A307" s="331" t="s">
        <v>2237</v>
      </c>
      <c r="B307" s="342">
        <v>221</v>
      </c>
      <c r="C307" s="343" t="s">
        <v>2557</v>
      </c>
      <c r="D307" s="332" t="s">
        <v>989</v>
      </c>
      <c r="E307" s="336">
        <v>3</v>
      </c>
      <c r="F307" s="17" t="s">
        <v>2339</v>
      </c>
      <c r="G307" s="20">
        <v>0.3</v>
      </c>
      <c r="H307" s="20">
        <v>0.3</v>
      </c>
      <c r="I307" s="103" t="s">
        <v>2558</v>
      </c>
      <c r="J307" s="103" t="s">
        <v>2559</v>
      </c>
      <c r="K307" s="103" t="s">
        <v>2415</v>
      </c>
      <c r="L307" s="103" t="s">
        <v>2416</v>
      </c>
      <c r="M307" s="104" t="s">
        <v>2312</v>
      </c>
      <c r="N307" s="18" t="s">
        <v>2312</v>
      </c>
      <c r="O307" s="83" t="s">
        <v>239</v>
      </c>
      <c r="P307" s="225" t="s">
        <v>239</v>
      </c>
      <c r="Q307" s="33" t="s">
        <v>239</v>
      </c>
      <c r="R307" s="68" t="s">
        <v>239</v>
      </c>
      <c r="S307" s="57" t="s">
        <v>239</v>
      </c>
      <c r="T307" s="58" t="s">
        <v>239</v>
      </c>
      <c r="U307" s="66" t="s">
        <v>2560</v>
      </c>
      <c r="V307" s="67" t="s">
        <v>2561</v>
      </c>
      <c r="W307" s="67" t="s">
        <v>2327</v>
      </c>
      <c r="X307" s="68" t="s">
        <v>2328</v>
      </c>
      <c r="Y307" s="75" t="s">
        <v>2312</v>
      </c>
      <c r="Z307" s="58" t="s">
        <v>2312</v>
      </c>
      <c r="AA307" s="328" t="s">
        <v>239</v>
      </c>
      <c r="AB307" s="328" t="s">
        <v>239</v>
      </c>
      <c r="AC307" s="328" t="s">
        <v>239</v>
      </c>
      <c r="AD307" s="328" t="s">
        <v>239</v>
      </c>
      <c r="AE307" s="328" t="s">
        <v>239</v>
      </c>
      <c r="AF307" s="334" t="s">
        <v>239</v>
      </c>
      <c r="AG307" s="330" t="s">
        <v>239</v>
      </c>
      <c r="AH307" s="328" t="s">
        <v>239</v>
      </c>
      <c r="AI307" s="328" t="s">
        <v>239</v>
      </c>
      <c r="AJ307" s="328" t="s">
        <v>239</v>
      </c>
      <c r="AK307" s="328" t="s">
        <v>239</v>
      </c>
      <c r="AL307" s="328" t="s">
        <v>239</v>
      </c>
      <c r="AM307" s="59" t="s">
        <v>239</v>
      </c>
      <c r="AN307" s="17" t="s">
        <v>2562</v>
      </c>
      <c r="AO307" s="17" t="s">
        <v>239</v>
      </c>
      <c r="AP307" s="17" t="s">
        <v>2329</v>
      </c>
      <c r="AQ307" s="17" t="s">
        <v>2312</v>
      </c>
      <c r="AR307" s="18" t="s">
        <v>2312</v>
      </c>
      <c r="AS307" s="59" t="s">
        <v>2558</v>
      </c>
      <c r="AT307" s="17" t="s">
        <v>2559</v>
      </c>
      <c r="AU307" s="17" t="s">
        <v>239</v>
      </c>
      <c r="AV307" s="17" t="s">
        <v>2329</v>
      </c>
      <c r="AW307" s="17" t="s">
        <v>2312</v>
      </c>
      <c r="AX307" s="18" t="s">
        <v>2312</v>
      </c>
      <c r="AY307" s="59" t="s">
        <v>239</v>
      </c>
      <c r="AZ307" s="17" t="s">
        <v>2562</v>
      </c>
      <c r="BA307" s="17" t="s">
        <v>2415</v>
      </c>
      <c r="BB307" s="17" t="s">
        <v>2416</v>
      </c>
      <c r="BC307" s="17" t="s">
        <v>2312</v>
      </c>
      <c r="BD307" s="18" t="s">
        <v>2312</v>
      </c>
    </row>
    <row r="308" spans="1:56" ht="14.5" customHeight="1">
      <c r="A308" s="331" t="s">
        <v>2237</v>
      </c>
      <c r="B308" s="342">
        <v>221</v>
      </c>
      <c r="C308" s="343" t="s">
        <v>2557</v>
      </c>
      <c r="D308" s="332" t="s">
        <v>194</v>
      </c>
      <c r="E308" s="336">
        <v>3</v>
      </c>
      <c r="F308" s="17" t="s">
        <v>2339</v>
      </c>
      <c r="G308" s="20">
        <v>0.3</v>
      </c>
      <c r="H308" s="20">
        <v>0.3</v>
      </c>
      <c r="I308" s="103" t="s">
        <v>2558</v>
      </c>
      <c r="J308" s="103" t="s">
        <v>2559</v>
      </c>
      <c r="K308" s="103" t="s">
        <v>2415</v>
      </c>
      <c r="L308" s="103" t="s">
        <v>2416</v>
      </c>
      <c r="M308" s="104" t="s">
        <v>2312</v>
      </c>
      <c r="N308" s="18" t="s">
        <v>2312</v>
      </c>
      <c r="O308" s="83" t="s">
        <v>239</v>
      </c>
      <c r="P308" s="225" t="s">
        <v>239</v>
      </c>
      <c r="Q308" s="33" t="s">
        <v>239</v>
      </c>
      <c r="R308" s="68" t="s">
        <v>239</v>
      </c>
      <c r="S308" s="57" t="s">
        <v>239</v>
      </c>
      <c r="T308" s="58" t="s">
        <v>239</v>
      </c>
      <c r="U308" s="66" t="s">
        <v>2560</v>
      </c>
      <c r="V308" s="67" t="s">
        <v>2561</v>
      </c>
      <c r="W308" s="67" t="s">
        <v>2327</v>
      </c>
      <c r="X308" s="68" t="s">
        <v>2328</v>
      </c>
      <c r="Y308" s="75" t="s">
        <v>2312</v>
      </c>
      <c r="Z308" s="58" t="s">
        <v>2312</v>
      </c>
      <c r="AA308" s="328" t="s">
        <v>239</v>
      </c>
      <c r="AB308" s="328" t="s">
        <v>239</v>
      </c>
      <c r="AC308" s="328" t="s">
        <v>239</v>
      </c>
      <c r="AD308" s="328" t="s">
        <v>239</v>
      </c>
      <c r="AE308" s="328" t="s">
        <v>239</v>
      </c>
      <c r="AF308" s="334" t="s">
        <v>239</v>
      </c>
      <c r="AG308" s="330" t="s">
        <v>239</v>
      </c>
      <c r="AH308" s="328" t="s">
        <v>239</v>
      </c>
      <c r="AI308" s="328" t="s">
        <v>239</v>
      </c>
      <c r="AJ308" s="328" t="s">
        <v>239</v>
      </c>
      <c r="AK308" s="328" t="s">
        <v>239</v>
      </c>
      <c r="AL308" s="328" t="s">
        <v>239</v>
      </c>
      <c r="AM308" s="59" t="s">
        <v>239</v>
      </c>
      <c r="AN308" s="17" t="s">
        <v>2562</v>
      </c>
      <c r="AO308" s="17" t="s">
        <v>239</v>
      </c>
      <c r="AP308" s="17" t="s">
        <v>2329</v>
      </c>
      <c r="AQ308" s="17" t="s">
        <v>2312</v>
      </c>
      <c r="AR308" s="18" t="s">
        <v>2312</v>
      </c>
      <c r="AS308" s="59" t="s">
        <v>2558</v>
      </c>
      <c r="AT308" s="17" t="s">
        <v>2559</v>
      </c>
      <c r="AU308" s="17" t="s">
        <v>239</v>
      </c>
      <c r="AV308" s="17" t="s">
        <v>2329</v>
      </c>
      <c r="AW308" s="17" t="s">
        <v>2312</v>
      </c>
      <c r="AX308" s="18" t="s">
        <v>2312</v>
      </c>
      <c r="AY308" s="59" t="s">
        <v>239</v>
      </c>
      <c r="AZ308" s="17" t="s">
        <v>2562</v>
      </c>
      <c r="BA308" s="17" t="s">
        <v>2415</v>
      </c>
      <c r="BB308" s="17" t="s">
        <v>2416</v>
      </c>
      <c r="BC308" s="17" t="s">
        <v>2312</v>
      </c>
      <c r="BD308" s="18" t="s">
        <v>2312</v>
      </c>
    </row>
    <row r="309" spans="1:56" ht="14.5" customHeight="1">
      <c r="A309" s="331" t="s">
        <v>2237</v>
      </c>
      <c r="B309" s="342">
        <v>221</v>
      </c>
      <c r="C309" s="343" t="s">
        <v>2557</v>
      </c>
      <c r="D309" s="332" t="s">
        <v>989</v>
      </c>
      <c r="E309" s="336">
        <v>4</v>
      </c>
      <c r="F309" s="17" t="s">
        <v>2339</v>
      </c>
      <c r="G309" s="20">
        <v>0.3</v>
      </c>
      <c r="H309" s="20">
        <v>0.3</v>
      </c>
      <c r="I309" s="103" t="s">
        <v>2558</v>
      </c>
      <c r="J309" s="103" t="s">
        <v>2559</v>
      </c>
      <c r="K309" s="103" t="s">
        <v>2415</v>
      </c>
      <c r="L309" s="103" t="s">
        <v>2416</v>
      </c>
      <c r="M309" s="104" t="s">
        <v>2312</v>
      </c>
      <c r="N309" s="18" t="s">
        <v>2312</v>
      </c>
      <c r="O309" s="83" t="s">
        <v>239</v>
      </c>
      <c r="P309" s="225" t="s">
        <v>239</v>
      </c>
      <c r="Q309" s="33" t="s">
        <v>239</v>
      </c>
      <c r="R309" s="68" t="s">
        <v>239</v>
      </c>
      <c r="S309" s="57" t="s">
        <v>239</v>
      </c>
      <c r="T309" s="58" t="s">
        <v>239</v>
      </c>
      <c r="U309" s="66" t="s">
        <v>2560</v>
      </c>
      <c r="V309" s="67" t="s">
        <v>2561</v>
      </c>
      <c r="W309" s="67" t="s">
        <v>2327</v>
      </c>
      <c r="X309" s="68" t="s">
        <v>2328</v>
      </c>
      <c r="Y309" s="75" t="s">
        <v>2312</v>
      </c>
      <c r="Z309" s="58" t="s">
        <v>2312</v>
      </c>
      <c r="AA309" s="328" t="s">
        <v>239</v>
      </c>
      <c r="AB309" s="328" t="s">
        <v>239</v>
      </c>
      <c r="AC309" s="328" t="s">
        <v>239</v>
      </c>
      <c r="AD309" s="328" t="s">
        <v>239</v>
      </c>
      <c r="AE309" s="328" t="s">
        <v>239</v>
      </c>
      <c r="AF309" s="334" t="s">
        <v>239</v>
      </c>
      <c r="AG309" s="330" t="s">
        <v>239</v>
      </c>
      <c r="AH309" s="328" t="s">
        <v>239</v>
      </c>
      <c r="AI309" s="328" t="s">
        <v>239</v>
      </c>
      <c r="AJ309" s="328" t="s">
        <v>239</v>
      </c>
      <c r="AK309" s="328" t="s">
        <v>239</v>
      </c>
      <c r="AL309" s="328" t="s">
        <v>239</v>
      </c>
      <c r="AM309" s="59" t="s">
        <v>239</v>
      </c>
      <c r="AN309" s="17" t="s">
        <v>2562</v>
      </c>
      <c r="AO309" s="17" t="s">
        <v>239</v>
      </c>
      <c r="AP309" s="17" t="s">
        <v>2329</v>
      </c>
      <c r="AQ309" s="17" t="s">
        <v>2312</v>
      </c>
      <c r="AR309" s="18" t="s">
        <v>2312</v>
      </c>
      <c r="AS309" s="59" t="s">
        <v>2558</v>
      </c>
      <c r="AT309" s="17" t="s">
        <v>2559</v>
      </c>
      <c r="AU309" s="17" t="s">
        <v>239</v>
      </c>
      <c r="AV309" s="17" t="s">
        <v>2329</v>
      </c>
      <c r="AW309" s="17" t="s">
        <v>2312</v>
      </c>
      <c r="AX309" s="18" t="s">
        <v>2312</v>
      </c>
      <c r="AY309" s="59" t="s">
        <v>239</v>
      </c>
      <c r="AZ309" s="17" t="s">
        <v>2562</v>
      </c>
      <c r="BA309" s="17" t="s">
        <v>2415</v>
      </c>
      <c r="BB309" s="17" t="s">
        <v>2416</v>
      </c>
      <c r="BC309" s="17" t="s">
        <v>2312</v>
      </c>
      <c r="BD309" s="18" t="s">
        <v>2312</v>
      </c>
    </row>
    <row r="310" spans="1:56" ht="14.5" customHeight="1">
      <c r="A310" s="331" t="s">
        <v>2237</v>
      </c>
      <c r="B310" s="342">
        <v>221</v>
      </c>
      <c r="C310" s="343" t="s">
        <v>2557</v>
      </c>
      <c r="D310" s="332" t="s">
        <v>194</v>
      </c>
      <c r="E310" s="336">
        <v>4</v>
      </c>
      <c r="F310" s="17" t="s">
        <v>2339</v>
      </c>
      <c r="G310" s="20">
        <v>0.3</v>
      </c>
      <c r="H310" s="20">
        <v>0.3</v>
      </c>
      <c r="I310" s="103" t="s">
        <v>2558</v>
      </c>
      <c r="J310" s="103" t="s">
        <v>2559</v>
      </c>
      <c r="K310" s="103" t="s">
        <v>2415</v>
      </c>
      <c r="L310" s="103" t="s">
        <v>2416</v>
      </c>
      <c r="M310" s="104" t="s">
        <v>2312</v>
      </c>
      <c r="N310" s="18" t="s">
        <v>2312</v>
      </c>
      <c r="O310" s="83" t="s">
        <v>239</v>
      </c>
      <c r="P310" s="225" t="s">
        <v>239</v>
      </c>
      <c r="Q310" s="33" t="s">
        <v>239</v>
      </c>
      <c r="R310" s="68" t="s">
        <v>239</v>
      </c>
      <c r="S310" s="57" t="s">
        <v>239</v>
      </c>
      <c r="T310" s="58" t="s">
        <v>239</v>
      </c>
      <c r="U310" s="66" t="s">
        <v>2560</v>
      </c>
      <c r="V310" s="67" t="s">
        <v>2561</v>
      </c>
      <c r="W310" s="67" t="s">
        <v>2327</v>
      </c>
      <c r="X310" s="68" t="s">
        <v>2328</v>
      </c>
      <c r="Y310" s="75" t="s">
        <v>2312</v>
      </c>
      <c r="Z310" s="58" t="s">
        <v>2312</v>
      </c>
      <c r="AA310" s="328" t="s">
        <v>239</v>
      </c>
      <c r="AB310" s="328" t="s">
        <v>239</v>
      </c>
      <c r="AC310" s="328" t="s">
        <v>239</v>
      </c>
      <c r="AD310" s="328" t="s">
        <v>239</v>
      </c>
      <c r="AE310" s="328" t="s">
        <v>239</v>
      </c>
      <c r="AF310" s="334" t="s">
        <v>239</v>
      </c>
      <c r="AG310" s="330" t="s">
        <v>239</v>
      </c>
      <c r="AH310" s="328" t="s">
        <v>239</v>
      </c>
      <c r="AI310" s="328" t="s">
        <v>239</v>
      </c>
      <c r="AJ310" s="328" t="s">
        <v>239</v>
      </c>
      <c r="AK310" s="328" t="s">
        <v>239</v>
      </c>
      <c r="AL310" s="328" t="s">
        <v>239</v>
      </c>
      <c r="AM310" s="59" t="s">
        <v>239</v>
      </c>
      <c r="AN310" s="17" t="s">
        <v>2562</v>
      </c>
      <c r="AO310" s="17" t="s">
        <v>239</v>
      </c>
      <c r="AP310" s="17" t="s">
        <v>2329</v>
      </c>
      <c r="AQ310" s="17" t="s">
        <v>2312</v>
      </c>
      <c r="AR310" s="18" t="s">
        <v>2312</v>
      </c>
      <c r="AS310" s="59" t="s">
        <v>2558</v>
      </c>
      <c r="AT310" s="17" t="s">
        <v>2559</v>
      </c>
      <c r="AU310" s="17" t="s">
        <v>239</v>
      </c>
      <c r="AV310" s="17" t="s">
        <v>2329</v>
      </c>
      <c r="AW310" s="17" t="s">
        <v>2312</v>
      </c>
      <c r="AX310" s="18" t="s">
        <v>2312</v>
      </c>
      <c r="AY310" s="59" t="s">
        <v>239</v>
      </c>
      <c r="AZ310" s="17" t="s">
        <v>2562</v>
      </c>
      <c r="BA310" s="17" t="s">
        <v>2415</v>
      </c>
      <c r="BB310" s="17" t="s">
        <v>2416</v>
      </c>
      <c r="BC310" s="17" t="s">
        <v>2312</v>
      </c>
      <c r="BD310" s="18" t="s">
        <v>2312</v>
      </c>
    </row>
    <row r="311" spans="1:56" ht="14.5" customHeight="1">
      <c r="A311" s="331" t="s">
        <v>2242</v>
      </c>
      <c r="B311" s="342">
        <v>321</v>
      </c>
      <c r="C311" s="343" t="s">
        <v>2376</v>
      </c>
      <c r="D311" s="332" t="s">
        <v>2563</v>
      </c>
      <c r="E311" s="336" t="s">
        <v>2564</v>
      </c>
      <c r="F311" s="17"/>
      <c r="G311" s="20"/>
      <c r="H311" s="20"/>
      <c r="I311" s="103" t="s">
        <v>2500</v>
      </c>
      <c r="J311" s="103" t="s">
        <v>2501</v>
      </c>
      <c r="K311" s="103" t="s">
        <v>2446</v>
      </c>
      <c r="L311" s="103" t="s">
        <v>2447</v>
      </c>
      <c r="M311" s="104" t="s">
        <v>2312</v>
      </c>
      <c r="N311" s="18" t="s">
        <v>2312</v>
      </c>
      <c r="O311" s="103" t="s">
        <v>2381</v>
      </c>
      <c r="P311" s="103" t="s">
        <v>2382</v>
      </c>
      <c r="Q311" s="103" t="s">
        <v>2446</v>
      </c>
      <c r="R311" s="103" t="s">
        <v>2447</v>
      </c>
      <c r="S311" s="104" t="s">
        <v>2312</v>
      </c>
      <c r="T311" s="18" t="s">
        <v>2312</v>
      </c>
      <c r="U311" s="103" t="s">
        <v>2565</v>
      </c>
      <c r="V311" s="103" t="s">
        <v>2503</v>
      </c>
      <c r="W311" s="103" t="s">
        <v>2566</v>
      </c>
      <c r="X311" s="103" t="s">
        <v>2454</v>
      </c>
      <c r="Y311" s="104" t="s">
        <v>2312</v>
      </c>
      <c r="Z311" s="18" t="s">
        <v>2312</v>
      </c>
      <c r="AA311" s="328" t="s">
        <v>239</v>
      </c>
      <c r="AB311" s="328" t="s">
        <v>239</v>
      </c>
      <c r="AC311" s="328" t="s">
        <v>239</v>
      </c>
      <c r="AD311" s="328" t="s">
        <v>239</v>
      </c>
      <c r="AE311" s="328" t="s">
        <v>239</v>
      </c>
      <c r="AF311" s="344" t="s">
        <v>239</v>
      </c>
      <c r="AG311" s="328" t="s">
        <v>239</v>
      </c>
      <c r="AH311" s="328" t="s">
        <v>239</v>
      </c>
      <c r="AI311" s="328" t="s">
        <v>239</v>
      </c>
      <c r="AJ311" s="328" t="s">
        <v>239</v>
      </c>
      <c r="AK311" s="328" t="s">
        <v>239</v>
      </c>
      <c r="AL311" s="344" t="s">
        <v>239</v>
      </c>
      <c r="AM311" s="59" t="s">
        <v>239</v>
      </c>
      <c r="AN311" s="103" t="s">
        <v>2567</v>
      </c>
      <c r="AO311" s="17" t="s">
        <v>239</v>
      </c>
      <c r="AP311" s="103" t="s">
        <v>2452</v>
      </c>
      <c r="AQ311" s="104" t="s">
        <v>2312</v>
      </c>
      <c r="AR311" s="18" t="s">
        <v>2312</v>
      </c>
      <c r="AS311" s="103" t="s">
        <v>2500</v>
      </c>
      <c r="AT311" s="103" t="s">
        <v>2501</v>
      </c>
      <c r="AU311" s="17" t="s">
        <v>239</v>
      </c>
      <c r="AV311" s="103" t="s">
        <v>2452</v>
      </c>
      <c r="AW311" s="104" t="s">
        <v>2312</v>
      </c>
      <c r="AX311" s="18" t="s">
        <v>2312</v>
      </c>
      <c r="AY311" s="59" t="s">
        <v>239</v>
      </c>
      <c r="AZ311" s="103" t="s">
        <v>2567</v>
      </c>
      <c r="BA311" s="103" t="s">
        <v>2446</v>
      </c>
      <c r="BB311" s="103" t="s">
        <v>2447</v>
      </c>
      <c r="BC311" s="104" t="s">
        <v>2312</v>
      </c>
      <c r="BD311" s="18" t="s">
        <v>2312</v>
      </c>
    </row>
    <row r="312" spans="1:56" ht="14.5" customHeight="1">
      <c r="A312" s="331" t="s">
        <v>2242</v>
      </c>
      <c r="B312" s="342">
        <v>321</v>
      </c>
      <c r="C312" s="343" t="s">
        <v>2377</v>
      </c>
      <c r="D312" s="332" t="s">
        <v>2563</v>
      </c>
      <c r="E312" s="336" t="s">
        <v>2568</v>
      </c>
      <c r="F312" s="17"/>
      <c r="G312" s="20"/>
      <c r="H312" s="20"/>
      <c r="I312" s="103" t="s">
        <v>2500</v>
      </c>
      <c r="J312" s="103" t="s">
        <v>2501</v>
      </c>
      <c r="K312" s="103" t="s">
        <v>2446</v>
      </c>
      <c r="L312" s="103" t="s">
        <v>2447</v>
      </c>
      <c r="M312" s="104" t="s">
        <v>2312</v>
      </c>
      <c r="N312" s="18" t="s">
        <v>2312</v>
      </c>
      <c r="O312" s="103" t="s">
        <v>2381</v>
      </c>
      <c r="P312" s="103" t="s">
        <v>2382</v>
      </c>
      <c r="Q312" s="103" t="s">
        <v>2446</v>
      </c>
      <c r="R312" s="103" t="s">
        <v>2447</v>
      </c>
      <c r="S312" s="104" t="s">
        <v>2312</v>
      </c>
      <c r="T312" s="18" t="s">
        <v>2312</v>
      </c>
      <c r="U312" s="103" t="s">
        <v>2565</v>
      </c>
      <c r="V312" s="103" t="s">
        <v>2503</v>
      </c>
      <c r="W312" s="103" t="s">
        <v>2566</v>
      </c>
      <c r="X312" s="103" t="s">
        <v>2454</v>
      </c>
      <c r="Y312" s="104" t="s">
        <v>2312</v>
      </c>
      <c r="Z312" s="18" t="s">
        <v>2312</v>
      </c>
      <c r="AA312" s="328" t="s">
        <v>239</v>
      </c>
      <c r="AB312" s="328" t="s">
        <v>239</v>
      </c>
      <c r="AC312" s="328" t="s">
        <v>239</v>
      </c>
      <c r="AD312" s="328" t="s">
        <v>239</v>
      </c>
      <c r="AE312" s="328" t="s">
        <v>239</v>
      </c>
      <c r="AF312" s="344" t="s">
        <v>239</v>
      </c>
      <c r="AG312" s="328" t="s">
        <v>239</v>
      </c>
      <c r="AH312" s="328" t="s">
        <v>239</v>
      </c>
      <c r="AI312" s="328" t="s">
        <v>239</v>
      </c>
      <c r="AJ312" s="328" t="s">
        <v>239</v>
      </c>
      <c r="AK312" s="328" t="s">
        <v>239</v>
      </c>
      <c r="AL312" s="344" t="s">
        <v>239</v>
      </c>
      <c r="AM312" s="59" t="s">
        <v>239</v>
      </c>
      <c r="AN312" s="103" t="s">
        <v>2567</v>
      </c>
      <c r="AO312" s="17" t="s">
        <v>239</v>
      </c>
      <c r="AP312" s="103" t="s">
        <v>2452</v>
      </c>
      <c r="AQ312" s="104" t="s">
        <v>2312</v>
      </c>
      <c r="AR312" s="18" t="s">
        <v>2312</v>
      </c>
      <c r="AS312" s="103" t="s">
        <v>2500</v>
      </c>
      <c r="AT312" s="103" t="s">
        <v>2501</v>
      </c>
      <c r="AU312" s="17" t="s">
        <v>239</v>
      </c>
      <c r="AV312" s="103" t="s">
        <v>2452</v>
      </c>
      <c r="AW312" s="104" t="s">
        <v>2312</v>
      </c>
      <c r="AX312" s="18" t="s">
        <v>2312</v>
      </c>
      <c r="AY312" s="59" t="s">
        <v>239</v>
      </c>
      <c r="AZ312" s="103" t="s">
        <v>2567</v>
      </c>
      <c r="BA312" s="103" t="s">
        <v>2446</v>
      </c>
      <c r="BB312" s="103" t="s">
        <v>2447</v>
      </c>
      <c r="BC312" s="104" t="s">
        <v>2312</v>
      </c>
      <c r="BD312" s="18" t="s">
        <v>2312</v>
      </c>
    </row>
    <row r="313" spans="1:56" ht="14.5" customHeight="1">
      <c r="A313" s="331" t="s">
        <v>2242</v>
      </c>
      <c r="B313" s="342">
        <v>321</v>
      </c>
      <c r="C313" s="343" t="s">
        <v>2383</v>
      </c>
      <c r="D313" s="332" t="s">
        <v>2563</v>
      </c>
      <c r="E313" s="336" t="s">
        <v>2564</v>
      </c>
      <c r="F313" s="17"/>
      <c r="G313" s="20"/>
      <c r="H313" s="20"/>
      <c r="I313" s="103" t="s">
        <v>2500</v>
      </c>
      <c r="J313" s="103" t="s">
        <v>2501</v>
      </c>
      <c r="K313" s="103" t="s">
        <v>2446</v>
      </c>
      <c r="L313" s="103" t="s">
        <v>2447</v>
      </c>
      <c r="M313" s="104" t="s">
        <v>2312</v>
      </c>
      <c r="N313" s="18" t="s">
        <v>2312</v>
      </c>
      <c r="O313" s="103" t="s">
        <v>2381</v>
      </c>
      <c r="P313" s="103" t="s">
        <v>2382</v>
      </c>
      <c r="Q313" s="103" t="s">
        <v>2446</v>
      </c>
      <c r="R313" s="103" t="s">
        <v>2447</v>
      </c>
      <c r="S313" s="104" t="s">
        <v>2312</v>
      </c>
      <c r="T313" s="18" t="s">
        <v>2312</v>
      </c>
      <c r="U313" s="103" t="s">
        <v>2565</v>
      </c>
      <c r="V313" s="103" t="s">
        <v>2503</v>
      </c>
      <c r="W313" s="103" t="s">
        <v>2566</v>
      </c>
      <c r="X313" s="103" t="s">
        <v>2454</v>
      </c>
      <c r="Y313" s="104" t="s">
        <v>2312</v>
      </c>
      <c r="Z313" s="18" t="s">
        <v>2312</v>
      </c>
      <c r="AA313" s="328" t="s">
        <v>239</v>
      </c>
      <c r="AB313" s="328" t="s">
        <v>239</v>
      </c>
      <c r="AC313" s="328" t="s">
        <v>239</v>
      </c>
      <c r="AD313" s="328" t="s">
        <v>239</v>
      </c>
      <c r="AE313" s="328" t="s">
        <v>239</v>
      </c>
      <c r="AF313" s="344" t="s">
        <v>239</v>
      </c>
      <c r="AG313" s="328" t="s">
        <v>239</v>
      </c>
      <c r="AH313" s="328" t="s">
        <v>239</v>
      </c>
      <c r="AI313" s="328" t="s">
        <v>239</v>
      </c>
      <c r="AJ313" s="328" t="s">
        <v>239</v>
      </c>
      <c r="AK313" s="328" t="s">
        <v>239</v>
      </c>
      <c r="AL313" s="344" t="s">
        <v>239</v>
      </c>
      <c r="AM313" s="59" t="s">
        <v>239</v>
      </c>
      <c r="AN313" s="103" t="s">
        <v>2567</v>
      </c>
      <c r="AO313" s="17" t="s">
        <v>239</v>
      </c>
      <c r="AP313" s="103" t="s">
        <v>2452</v>
      </c>
      <c r="AQ313" s="104" t="s">
        <v>2312</v>
      </c>
      <c r="AR313" s="18" t="s">
        <v>2312</v>
      </c>
      <c r="AS313" s="103" t="s">
        <v>2500</v>
      </c>
      <c r="AT313" s="103" t="s">
        <v>2501</v>
      </c>
      <c r="AU313" s="17" t="s">
        <v>239</v>
      </c>
      <c r="AV313" s="103" t="s">
        <v>2452</v>
      </c>
      <c r="AW313" s="104" t="s">
        <v>2312</v>
      </c>
      <c r="AX313" s="18" t="s">
        <v>2312</v>
      </c>
      <c r="AY313" s="59" t="s">
        <v>239</v>
      </c>
      <c r="AZ313" s="103" t="s">
        <v>2567</v>
      </c>
      <c r="BA313" s="103" t="s">
        <v>2446</v>
      </c>
      <c r="BB313" s="103" t="s">
        <v>2447</v>
      </c>
      <c r="BC313" s="104" t="s">
        <v>2312</v>
      </c>
      <c r="BD313" s="18" t="s">
        <v>2312</v>
      </c>
    </row>
    <row r="314" spans="1:56">
      <c r="A314" s="331" t="s">
        <v>2242</v>
      </c>
      <c r="B314" s="342">
        <v>321</v>
      </c>
      <c r="C314" s="343" t="s">
        <v>2445</v>
      </c>
      <c r="D314" s="332" t="s">
        <v>2569</v>
      </c>
      <c r="E314" s="336" t="s">
        <v>2564</v>
      </c>
      <c r="F314" s="17"/>
      <c r="G314" s="20"/>
      <c r="H314" s="20"/>
      <c r="I314" s="103" t="s">
        <v>2446</v>
      </c>
      <c r="J314" s="103" t="s">
        <v>2447</v>
      </c>
      <c r="K314" s="103" t="s">
        <v>2446</v>
      </c>
      <c r="L314" s="103" t="s">
        <v>2447</v>
      </c>
      <c r="M314" s="104" t="s">
        <v>2312</v>
      </c>
      <c r="N314" s="18" t="s">
        <v>2312</v>
      </c>
      <c r="O314" s="103" t="s">
        <v>2570</v>
      </c>
      <c r="P314" s="103" t="s">
        <v>2571</v>
      </c>
      <c r="Q314" s="103" t="s">
        <v>2446</v>
      </c>
      <c r="R314" s="103" t="s">
        <v>2447</v>
      </c>
      <c r="S314" s="104" t="s">
        <v>2312</v>
      </c>
      <c r="T314" s="18" t="s">
        <v>2312</v>
      </c>
      <c r="U314" s="103" t="s">
        <v>2566</v>
      </c>
      <c r="V314" s="103" t="s">
        <v>2454</v>
      </c>
      <c r="W314" s="103" t="s">
        <v>2566</v>
      </c>
      <c r="X314" s="103" t="s">
        <v>2454</v>
      </c>
      <c r="Y314" s="104" t="s">
        <v>2312</v>
      </c>
      <c r="Z314" s="18" t="s">
        <v>2312</v>
      </c>
      <c r="AA314" s="328" t="s">
        <v>239</v>
      </c>
      <c r="AB314" s="328" t="s">
        <v>239</v>
      </c>
      <c r="AC314" s="328" t="s">
        <v>239</v>
      </c>
      <c r="AD314" s="328" t="s">
        <v>239</v>
      </c>
      <c r="AE314" s="328" t="s">
        <v>239</v>
      </c>
      <c r="AF314" s="344" t="s">
        <v>239</v>
      </c>
      <c r="AG314" s="328" t="s">
        <v>239</v>
      </c>
      <c r="AH314" s="328" t="s">
        <v>239</v>
      </c>
      <c r="AI314" s="328" t="s">
        <v>239</v>
      </c>
      <c r="AJ314" s="328" t="s">
        <v>239</v>
      </c>
      <c r="AK314" s="328" t="s">
        <v>239</v>
      </c>
      <c r="AL314" s="344" t="s">
        <v>239</v>
      </c>
      <c r="AM314" s="59" t="s">
        <v>239</v>
      </c>
      <c r="AN314" s="103" t="s">
        <v>2452</v>
      </c>
      <c r="AO314" s="17" t="s">
        <v>239</v>
      </c>
      <c r="AP314" s="103" t="s">
        <v>2452</v>
      </c>
      <c r="AQ314" s="104" t="s">
        <v>2312</v>
      </c>
      <c r="AR314" s="18" t="s">
        <v>2312</v>
      </c>
      <c r="AS314" s="103" t="s">
        <v>2446</v>
      </c>
      <c r="AT314" s="103" t="s">
        <v>2447</v>
      </c>
      <c r="AU314" s="17" t="s">
        <v>239</v>
      </c>
      <c r="AV314" s="103" t="s">
        <v>2452</v>
      </c>
      <c r="AW314" s="104" t="s">
        <v>2312</v>
      </c>
      <c r="AX314" s="18" t="s">
        <v>2312</v>
      </c>
      <c r="AY314" s="59" t="s">
        <v>239</v>
      </c>
      <c r="AZ314" s="103" t="s">
        <v>2452</v>
      </c>
      <c r="BA314" s="103" t="s">
        <v>2446</v>
      </c>
      <c r="BB314" s="103" t="s">
        <v>2447</v>
      </c>
      <c r="BC314" s="104" t="s">
        <v>2312</v>
      </c>
      <c r="BD314" s="18" t="s">
        <v>2312</v>
      </c>
    </row>
    <row r="315" spans="1:56">
      <c r="A315" s="331" t="s">
        <v>2242</v>
      </c>
      <c r="B315" s="342">
        <v>321</v>
      </c>
      <c r="C315" s="343" t="s">
        <v>2453</v>
      </c>
      <c r="D315" s="332" t="s">
        <v>2569</v>
      </c>
      <c r="E315" s="336" t="s">
        <v>2568</v>
      </c>
      <c r="F315" s="17"/>
      <c r="G315" s="20"/>
      <c r="H315" s="20"/>
      <c r="I315" s="103" t="s">
        <v>2446</v>
      </c>
      <c r="J315" s="103" t="s">
        <v>2447</v>
      </c>
      <c r="K315" s="103" t="s">
        <v>2446</v>
      </c>
      <c r="L315" s="103" t="s">
        <v>2447</v>
      </c>
      <c r="M315" s="104" t="s">
        <v>2312</v>
      </c>
      <c r="N315" s="18" t="s">
        <v>2312</v>
      </c>
      <c r="O315" s="103" t="s">
        <v>2570</v>
      </c>
      <c r="P315" s="103" t="s">
        <v>2571</v>
      </c>
      <c r="Q315" s="103" t="s">
        <v>2446</v>
      </c>
      <c r="R315" s="103" t="s">
        <v>2447</v>
      </c>
      <c r="S315" s="104" t="s">
        <v>2312</v>
      </c>
      <c r="T315" s="18" t="s">
        <v>2312</v>
      </c>
      <c r="U315" s="103" t="s">
        <v>2566</v>
      </c>
      <c r="V315" s="103" t="s">
        <v>2454</v>
      </c>
      <c r="W315" s="103" t="s">
        <v>2566</v>
      </c>
      <c r="X315" s="103" t="s">
        <v>2454</v>
      </c>
      <c r="Y315" s="104" t="s">
        <v>2312</v>
      </c>
      <c r="Z315" s="18" t="s">
        <v>2312</v>
      </c>
      <c r="AA315" s="328" t="s">
        <v>239</v>
      </c>
      <c r="AB315" s="328" t="s">
        <v>239</v>
      </c>
      <c r="AC315" s="328" t="s">
        <v>239</v>
      </c>
      <c r="AD315" s="328" t="s">
        <v>239</v>
      </c>
      <c r="AE315" s="328" t="s">
        <v>239</v>
      </c>
      <c r="AF315" s="344" t="s">
        <v>239</v>
      </c>
      <c r="AG315" s="328" t="s">
        <v>239</v>
      </c>
      <c r="AH315" s="328" t="s">
        <v>239</v>
      </c>
      <c r="AI315" s="328" t="s">
        <v>239</v>
      </c>
      <c r="AJ315" s="328" t="s">
        <v>239</v>
      </c>
      <c r="AK315" s="328" t="s">
        <v>239</v>
      </c>
      <c r="AL315" s="344" t="s">
        <v>239</v>
      </c>
      <c r="AM315" s="59" t="s">
        <v>239</v>
      </c>
      <c r="AN315" s="103" t="s">
        <v>2452</v>
      </c>
      <c r="AO315" s="17" t="s">
        <v>239</v>
      </c>
      <c r="AP315" s="103" t="s">
        <v>2452</v>
      </c>
      <c r="AQ315" s="104" t="s">
        <v>2312</v>
      </c>
      <c r="AR315" s="18" t="s">
        <v>2312</v>
      </c>
      <c r="AS315" s="103" t="s">
        <v>2446</v>
      </c>
      <c r="AT315" s="103" t="s">
        <v>2447</v>
      </c>
      <c r="AU315" s="17" t="s">
        <v>239</v>
      </c>
      <c r="AV315" s="103" t="s">
        <v>2452</v>
      </c>
      <c r="AW315" s="104" t="s">
        <v>2312</v>
      </c>
      <c r="AX315" s="18" t="s">
        <v>2312</v>
      </c>
      <c r="AY315" s="59" t="s">
        <v>239</v>
      </c>
      <c r="AZ315" s="103" t="s">
        <v>2452</v>
      </c>
      <c r="BA315" s="103" t="s">
        <v>2446</v>
      </c>
      <c r="BB315" s="103" t="s">
        <v>2447</v>
      </c>
      <c r="BC315" s="104" t="s">
        <v>2312</v>
      </c>
      <c r="BD315" s="18" t="s">
        <v>2312</v>
      </c>
    </row>
    <row r="316" spans="1:56">
      <c r="A316" s="331" t="s">
        <v>2242</v>
      </c>
      <c r="B316" s="342">
        <v>321</v>
      </c>
      <c r="C316" s="343" t="s">
        <v>2510</v>
      </c>
      <c r="D316" s="332" t="s">
        <v>2572</v>
      </c>
      <c r="E316" s="336" t="s">
        <v>2564</v>
      </c>
      <c r="F316" s="17"/>
      <c r="G316" s="20"/>
      <c r="H316" s="20"/>
      <c r="I316" s="103" t="s">
        <v>2446</v>
      </c>
      <c r="J316" s="103" t="s">
        <v>2447</v>
      </c>
      <c r="K316" s="103" t="s">
        <v>2446</v>
      </c>
      <c r="L316" s="103" t="s">
        <v>2447</v>
      </c>
      <c r="M316" s="104" t="s">
        <v>2312</v>
      </c>
      <c r="N316" s="18" t="s">
        <v>2312</v>
      </c>
      <c r="O316" s="103" t="s">
        <v>2570</v>
      </c>
      <c r="P316" s="103" t="s">
        <v>2571</v>
      </c>
      <c r="Q316" s="103" t="s">
        <v>2446</v>
      </c>
      <c r="R316" s="103" t="s">
        <v>2447</v>
      </c>
      <c r="S316" s="104" t="s">
        <v>2312</v>
      </c>
      <c r="T316" s="18" t="s">
        <v>2312</v>
      </c>
      <c r="U316" s="103" t="s">
        <v>2566</v>
      </c>
      <c r="V316" s="103" t="s">
        <v>2454</v>
      </c>
      <c r="W316" s="103" t="s">
        <v>2566</v>
      </c>
      <c r="X316" s="103" t="s">
        <v>2454</v>
      </c>
      <c r="Y316" s="104" t="s">
        <v>2312</v>
      </c>
      <c r="Z316" s="18" t="s">
        <v>2312</v>
      </c>
      <c r="AA316" s="328" t="s">
        <v>239</v>
      </c>
      <c r="AB316" s="328" t="s">
        <v>239</v>
      </c>
      <c r="AC316" s="328" t="s">
        <v>239</v>
      </c>
      <c r="AD316" s="328" t="s">
        <v>239</v>
      </c>
      <c r="AE316" s="328" t="s">
        <v>239</v>
      </c>
      <c r="AF316" s="344" t="s">
        <v>239</v>
      </c>
      <c r="AG316" s="328" t="s">
        <v>239</v>
      </c>
      <c r="AH316" s="328" t="s">
        <v>239</v>
      </c>
      <c r="AI316" s="328" t="s">
        <v>239</v>
      </c>
      <c r="AJ316" s="328" t="s">
        <v>239</v>
      </c>
      <c r="AK316" s="328" t="s">
        <v>239</v>
      </c>
      <c r="AL316" s="344" t="s">
        <v>239</v>
      </c>
      <c r="AM316" s="59" t="s">
        <v>239</v>
      </c>
      <c r="AN316" s="103" t="s">
        <v>2452</v>
      </c>
      <c r="AO316" s="17" t="s">
        <v>239</v>
      </c>
      <c r="AP316" s="103" t="s">
        <v>2452</v>
      </c>
      <c r="AQ316" s="104" t="s">
        <v>2312</v>
      </c>
      <c r="AR316" s="18" t="s">
        <v>2312</v>
      </c>
      <c r="AS316" s="103" t="s">
        <v>2446</v>
      </c>
      <c r="AT316" s="103" t="s">
        <v>2447</v>
      </c>
      <c r="AU316" s="17" t="s">
        <v>239</v>
      </c>
      <c r="AV316" s="103" t="s">
        <v>2452</v>
      </c>
      <c r="AW316" s="104" t="s">
        <v>2312</v>
      </c>
      <c r="AX316" s="18" t="s">
        <v>2312</v>
      </c>
      <c r="AY316" s="59" t="s">
        <v>239</v>
      </c>
      <c r="AZ316" s="103" t="s">
        <v>2452</v>
      </c>
      <c r="BA316" s="103" t="s">
        <v>2446</v>
      </c>
      <c r="BB316" s="103" t="s">
        <v>2447</v>
      </c>
      <c r="BC316" s="104" t="s">
        <v>2312</v>
      </c>
      <c r="BD316" s="18" t="s">
        <v>2312</v>
      </c>
    </row>
    <row r="317" spans="1:56">
      <c r="A317" s="331" t="s">
        <v>2242</v>
      </c>
      <c r="B317" s="342">
        <v>321</v>
      </c>
      <c r="C317" s="343" t="s">
        <v>2573</v>
      </c>
      <c r="D317" s="332" t="s">
        <v>2563</v>
      </c>
      <c r="E317" s="336" t="s">
        <v>2564</v>
      </c>
      <c r="F317" s="17"/>
      <c r="G317" s="20"/>
      <c r="H317" s="20"/>
      <c r="I317" s="418" t="s">
        <v>2381</v>
      </c>
      <c r="J317" s="418" t="s">
        <v>2382</v>
      </c>
      <c r="K317" s="103" t="s">
        <v>2446</v>
      </c>
      <c r="L317" s="103" t="s">
        <v>2447</v>
      </c>
      <c r="M317" s="104" t="s">
        <v>2312</v>
      </c>
      <c r="N317" s="18" t="s">
        <v>2312</v>
      </c>
      <c r="O317" s="419" t="s">
        <v>239</v>
      </c>
      <c r="P317" s="419" t="s">
        <v>239</v>
      </c>
      <c r="Q317" s="419" t="s">
        <v>239</v>
      </c>
      <c r="R317" s="419" t="s">
        <v>239</v>
      </c>
      <c r="S317" s="419" t="s">
        <v>239</v>
      </c>
      <c r="T317" s="419" t="s">
        <v>239</v>
      </c>
      <c r="U317" s="419" t="s">
        <v>239</v>
      </c>
      <c r="V317" s="419" t="s">
        <v>239</v>
      </c>
      <c r="W317" s="419" t="s">
        <v>239</v>
      </c>
      <c r="X317" s="419" t="s">
        <v>239</v>
      </c>
      <c r="Y317" s="419" t="s">
        <v>239</v>
      </c>
      <c r="Z317" s="419" t="s">
        <v>239</v>
      </c>
      <c r="AA317" s="328" t="s">
        <v>239</v>
      </c>
      <c r="AB317" s="328" t="s">
        <v>239</v>
      </c>
      <c r="AC317" s="328" t="s">
        <v>239</v>
      </c>
      <c r="AD317" s="328" t="s">
        <v>239</v>
      </c>
      <c r="AE317" s="328" t="s">
        <v>239</v>
      </c>
      <c r="AF317" s="344" t="s">
        <v>239</v>
      </c>
      <c r="AG317" s="328" t="s">
        <v>239</v>
      </c>
      <c r="AH317" s="328" t="s">
        <v>239</v>
      </c>
      <c r="AI317" s="328" t="s">
        <v>239</v>
      </c>
      <c r="AJ317" s="328" t="s">
        <v>239</v>
      </c>
      <c r="AK317" s="328" t="s">
        <v>239</v>
      </c>
      <c r="AL317" s="344" t="s">
        <v>239</v>
      </c>
      <c r="AM317" s="59" t="s">
        <v>239</v>
      </c>
      <c r="AN317" s="420" t="s">
        <v>239</v>
      </c>
      <c r="AO317" s="420" t="s">
        <v>239</v>
      </c>
      <c r="AP317" s="420" t="s">
        <v>239</v>
      </c>
      <c r="AQ317" s="420" t="s">
        <v>239</v>
      </c>
      <c r="AR317" s="421" t="s">
        <v>239</v>
      </c>
      <c r="AS317" s="418" t="s">
        <v>2381</v>
      </c>
      <c r="AT317" s="418" t="s">
        <v>2382</v>
      </c>
      <c r="AU317" s="420" t="s">
        <v>239</v>
      </c>
      <c r="AV317" s="418" t="s">
        <v>2574</v>
      </c>
      <c r="AW317" s="422" t="s">
        <v>2380</v>
      </c>
      <c r="AX317" s="18" t="s">
        <v>2312</v>
      </c>
      <c r="AY317" s="59" t="s">
        <v>239</v>
      </c>
      <c r="AZ317" s="420" t="s">
        <v>239</v>
      </c>
      <c r="BA317" s="420" t="s">
        <v>239</v>
      </c>
      <c r="BB317" s="420" t="s">
        <v>239</v>
      </c>
      <c r="BC317" s="420" t="s">
        <v>239</v>
      </c>
      <c r="BD317" s="18" t="s">
        <v>2312</v>
      </c>
    </row>
    <row r="318" spans="1:56">
      <c r="A318" s="331" t="s">
        <v>2242</v>
      </c>
      <c r="B318" s="342">
        <v>321</v>
      </c>
      <c r="C318" s="343" t="s">
        <v>2575</v>
      </c>
      <c r="D318" s="332" t="s">
        <v>2563</v>
      </c>
      <c r="E318" s="336" t="s">
        <v>2568</v>
      </c>
      <c r="F318" s="17"/>
      <c r="G318" s="20"/>
      <c r="H318" s="20"/>
      <c r="I318" s="418" t="s">
        <v>2381</v>
      </c>
      <c r="J318" s="418" t="s">
        <v>2382</v>
      </c>
      <c r="K318" s="103" t="s">
        <v>2446</v>
      </c>
      <c r="L318" s="103" t="s">
        <v>2447</v>
      </c>
      <c r="M318" s="104" t="s">
        <v>2312</v>
      </c>
      <c r="N318" s="18" t="s">
        <v>2312</v>
      </c>
      <c r="O318" s="419" t="s">
        <v>239</v>
      </c>
      <c r="P318" s="419" t="s">
        <v>239</v>
      </c>
      <c r="Q318" s="419" t="s">
        <v>239</v>
      </c>
      <c r="R318" s="419" t="s">
        <v>239</v>
      </c>
      <c r="S318" s="419" t="s">
        <v>239</v>
      </c>
      <c r="T318" s="419" t="s">
        <v>239</v>
      </c>
      <c r="U318" s="419" t="s">
        <v>239</v>
      </c>
      <c r="V318" s="419" t="s">
        <v>239</v>
      </c>
      <c r="W318" s="419" t="s">
        <v>239</v>
      </c>
      <c r="X318" s="419" t="s">
        <v>239</v>
      </c>
      <c r="Y318" s="419" t="s">
        <v>239</v>
      </c>
      <c r="Z318" s="419" t="s">
        <v>239</v>
      </c>
      <c r="AA318" s="328" t="s">
        <v>239</v>
      </c>
      <c r="AB318" s="328" t="s">
        <v>239</v>
      </c>
      <c r="AC318" s="328" t="s">
        <v>239</v>
      </c>
      <c r="AD318" s="328" t="s">
        <v>239</v>
      </c>
      <c r="AE318" s="328" t="s">
        <v>239</v>
      </c>
      <c r="AF318" s="344" t="s">
        <v>239</v>
      </c>
      <c r="AG318" s="328" t="s">
        <v>239</v>
      </c>
      <c r="AH318" s="328" t="s">
        <v>239</v>
      </c>
      <c r="AI318" s="328" t="s">
        <v>239</v>
      </c>
      <c r="AJ318" s="328" t="s">
        <v>239</v>
      </c>
      <c r="AK318" s="328" t="s">
        <v>239</v>
      </c>
      <c r="AL318" s="344" t="s">
        <v>239</v>
      </c>
      <c r="AM318" s="59" t="s">
        <v>239</v>
      </c>
      <c r="AN318" s="420" t="s">
        <v>239</v>
      </c>
      <c r="AO318" s="420" t="s">
        <v>239</v>
      </c>
      <c r="AP318" s="420" t="s">
        <v>239</v>
      </c>
      <c r="AQ318" s="420" t="s">
        <v>239</v>
      </c>
      <c r="AR318" s="421" t="s">
        <v>239</v>
      </c>
      <c r="AS318" s="418" t="s">
        <v>2381</v>
      </c>
      <c r="AT318" s="418" t="s">
        <v>2382</v>
      </c>
      <c r="AU318" s="420" t="s">
        <v>239</v>
      </c>
      <c r="AV318" s="418" t="s">
        <v>2574</v>
      </c>
      <c r="AW318" s="422" t="s">
        <v>2380</v>
      </c>
      <c r="AX318" s="421" t="s">
        <v>2312</v>
      </c>
      <c r="AY318" s="423" t="s">
        <v>239</v>
      </c>
      <c r="AZ318" s="420" t="s">
        <v>239</v>
      </c>
      <c r="BA318" s="420" t="s">
        <v>239</v>
      </c>
      <c r="BB318" s="420" t="s">
        <v>239</v>
      </c>
      <c r="BC318" s="420" t="s">
        <v>239</v>
      </c>
      <c r="BD318" s="421" t="s">
        <v>239</v>
      </c>
    </row>
    <row r="319" spans="1:56">
      <c r="A319" s="331" t="s">
        <v>2242</v>
      </c>
      <c r="B319" s="342">
        <v>321</v>
      </c>
      <c r="C319" s="343" t="s">
        <v>2576</v>
      </c>
      <c r="D319" s="332" t="s">
        <v>2563</v>
      </c>
      <c r="E319" s="336" t="s">
        <v>2564</v>
      </c>
      <c r="F319" s="17"/>
      <c r="G319" s="20"/>
      <c r="H319" s="20"/>
      <c r="I319" s="418" t="s">
        <v>2381</v>
      </c>
      <c r="J319" s="418" t="s">
        <v>2382</v>
      </c>
      <c r="K319" s="103" t="s">
        <v>2446</v>
      </c>
      <c r="L319" s="103" t="s">
        <v>2447</v>
      </c>
      <c r="M319" s="104" t="s">
        <v>2312</v>
      </c>
      <c r="N319" s="18" t="s">
        <v>2312</v>
      </c>
      <c r="O319" s="419" t="s">
        <v>239</v>
      </c>
      <c r="P319" s="419" t="s">
        <v>239</v>
      </c>
      <c r="Q319" s="419" t="s">
        <v>239</v>
      </c>
      <c r="R319" s="419" t="s">
        <v>239</v>
      </c>
      <c r="S319" s="419" t="s">
        <v>239</v>
      </c>
      <c r="T319" s="419" t="s">
        <v>239</v>
      </c>
      <c r="U319" s="419" t="s">
        <v>239</v>
      </c>
      <c r="V319" s="419" t="s">
        <v>239</v>
      </c>
      <c r="W319" s="419" t="s">
        <v>239</v>
      </c>
      <c r="X319" s="419" t="s">
        <v>239</v>
      </c>
      <c r="Y319" s="419" t="s">
        <v>239</v>
      </c>
      <c r="Z319" s="419" t="s">
        <v>239</v>
      </c>
      <c r="AA319" s="328" t="s">
        <v>239</v>
      </c>
      <c r="AB319" s="328" t="s">
        <v>239</v>
      </c>
      <c r="AC319" s="328" t="s">
        <v>239</v>
      </c>
      <c r="AD319" s="328" t="s">
        <v>239</v>
      </c>
      <c r="AE319" s="328" t="s">
        <v>239</v>
      </c>
      <c r="AF319" s="344" t="s">
        <v>239</v>
      </c>
      <c r="AG319" s="328" t="s">
        <v>239</v>
      </c>
      <c r="AH319" s="328" t="s">
        <v>239</v>
      </c>
      <c r="AI319" s="328" t="s">
        <v>239</v>
      </c>
      <c r="AJ319" s="328" t="s">
        <v>239</v>
      </c>
      <c r="AK319" s="328" t="s">
        <v>239</v>
      </c>
      <c r="AL319" s="344" t="s">
        <v>239</v>
      </c>
      <c r="AM319" s="59" t="s">
        <v>239</v>
      </c>
      <c r="AN319" s="420" t="s">
        <v>239</v>
      </c>
      <c r="AO319" s="420" t="s">
        <v>239</v>
      </c>
      <c r="AP319" s="420" t="s">
        <v>239</v>
      </c>
      <c r="AQ319" s="420" t="s">
        <v>239</v>
      </c>
      <c r="AR319" s="421" t="s">
        <v>239</v>
      </c>
      <c r="AS319" s="418" t="s">
        <v>2381</v>
      </c>
      <c r="AT319" s="418" t="s">
        <v>2382</v>
      </c>
      <c r="AU319" s="420" t="s">
        <v>239</v>
      </c>
      <c r="AV319" s="418" t="s">
        <v>2574</v>
      </c>
      <c r="AW319" s="422" t="s">
        <v>2380</v>
      </c>
      <c r="AX319" s="421" t="s">
        <v>2312</v>
      </c>
      <c r="AY319" s="423" t="s">
        <v>239</v>
      </c>
      <c r="AZ319" s="420" t="s">
        <v>239</v>
      </c>
      <c r="BA319" s="420" t="s">
        <v>239</v>
      </c>
      <c r="BB319" s="420" t="s">
        <v>239</v>
      </c>
      <c r="BC319" s="420" t="s">
        <v>239</v>
      </c>
      <c r="BD319" s="421" t="s">
        <v>239</v>
      </c>
    </row>
    <row r="320" spans="1:56">
      <c r="A320" s="331" t="s">
        <v>2242</v>
      </c>
      <c r="B320" s="335">
        <v>321</v>
      </c>
      <c r="C320" s="335" t="s">
        <v>2577</v>
      </c>
      <c r="D320" s="332" t="s">
        <v>989</v>
      </c>
      <c r="E320" s="336">
        <v>1</v>
      </c>
      <c r="F320" s="17" t="s">
        <v>2339</v>
      </c>
      <c r="G320" s="20">
        <v>9</v>
      </c>
      <c r="H320" s="20">
        <v>9</v>
      </c>
      <c r="I320" s="103" t="s">
        <v>2371</v>
      </c>
      <c r="J320" s="103" t="s">
        <v>2372</v>
      </c>
      <c r="K320" s="103" t="s">
        <v>2371</v>
      </c>
      <c r="L320" s="103" t="s">
        <v>2372</v>
      </c>
      <c r="M320" s="104" t="s">
        <v>2312</v>
      </c>
      <c r="N320" s="18" t="s">
        <v>2312</v>
      </c>
      <c r="O320" s="103" t="s">
        <v>2436</v>
      </c>
      <c r="P320" s="103" t="s">
        <v>2578</v>
      </c>
      <c r="Q320" s="103" t="s">
        <v>2371</v>
      </c>
      <c r="R320" s="103" t="s">
        <v>2372</v>
      </c>
      <c r="S320" s="104" t="s">
        <v>2312</v>
      </c>
      <c r="T320" s="18" t="s">
        <v>2312</v>
      </c>
      <c r="U320" s="66" t="s">
        <v>2373</v>
      </c>
      <c r="V320" s="65" t="s">
        <v>2437</v>
      </c>
      <c r="W320" s="67" t="s">
        <v>2373</v>
      </c>
      <c r="X320" s="68" t="s">
        <v>2437</v>
      </c>
      <c r="Y320" s="75" t="s">
        <v>2312</v>
      </c>
      <c r="Z320" s="58" t="s">
        <v>2312</v>
      </c>
      <c r="AA320" s="328" t="s">
        <v>239</v>
      </c>
      <c r="AB320" s="328" t="s">
        <v>239</v>
      </c>
      <c r="AC320" s="328" t="s">
        <v>239</v>
      </c>
      <c r="AD320" s="328" t="s">
        <v>239</v>
      </c>
      <c r="AE320" s="328" t="s">
        <v>239</v>
      </c>
      <c r="AF320" s="344" t="s">
        <v>239</v>
      </c>
      <c r="AG320" s="328" t="s">
        <v>239</v>
      </c>
      <c r="AH320" s="328" t="s">
        <v>239</v>
      </c>
      <c r="AI320" s="328" t="s">
        <v>239</v>
      </c>
      <c r="AJ320" s="328" t="s">
        <v>239</v>
      </c>
      <c r="AK320" s="328" t="s">
        <v>239</v>
      </c>
      <c r="AL320" s="344" t="s">
        <v>239</v>
      </c>
      <c r="AM320" s="59" t="s">
        <v>239</v>
      </c>
      <c r="AN320" s="17" t="s">
        <v>2375</v>
      </c>
      <c r="AO320" s="17" t="s">
        <v>239</v>
      </c>
      <c r="AP320" s="17" t="s">
        <v>2375</v>
      </c>
      <c r="AQ320" s="17" t="s">
        <v>2312</v>
      </c>
      <c r="AR320" s="18" t="s">
        <v>2312</v>
      </c>
      <c r="AS320" s="59" t="s">
        <v>2371</v>
      </c>
      <c r="AT320" s="17" t="s">
        <v>2372</v>
      </c>
      <c r="AU320" s="17" t="s">
        <v>239</v>
      </c>
      <c r="AV320" s="17" t="s">
        <v>2375</v>
      </c>
      <c r="AW320" s="17" t="s">
        <v>2312</v>
      </c>
      <c r="AX320" s="18" t="s">
        <v>2312</v>
      </c>
      <c r="AY320" s="59" t="s">
        <v>239</v>
      </c>
      <c r="AZ320" s="17" t="s">
        <v>2375</v>
      </c>
      <c r="BA320" s="17" t="s">
        <v>2371</v>
      </c>
      <c r="BB320" s="17" t="s">
        <v>2372</v>
      </c>
      <c r="BC320" s="17" t="s">
        <v>2312</v>
      </c>
      <c r="BD320" s="18" t="s">
        <v>2312</v>
      </c>
    </row>
    <row r="321" spans="1:56">
      <c r="A321" s="331" t="s">
        <v>2242</v>
      </c>
      <c r="B321" s="335">
        <v>321</v>
      </c>
      <c r="C321" s="335" t="s">
        <v>2577</v>
      </c>
      <c r="D321" s="332" t="s">
        <v>989</v>
      </c>
      <c r="E321" s="336">
        <v>2</v>
      </c>
      <c r="F321" s="17" t="s">
        <v>2339</v>
      </c>
      <c r="G321" s="20">
        <v>9</v>
      </c>
      <c r="H321" s="20">
        <v>9</v>
      </c>
      <c r="I321" s="103" t="s">
        <v>2371</v>
      </c>
      <c r="J321" s="103" t="s">
        <v>2372</v>
      </c>
      <c r="K321" s="103" t="s">
        <v>2371</v>
      </c>
      <c r="L321" s="103" t="s">
        <v>2372</v>
      </c>
      <c r="M321" s="104" t="s">
        <v>2312</v>
      </c>
      <c r="N321" s="18" t="s">
        <v>2312</v>
      </c>
      <c r="O321" s="103" t="s">
        <v>2436</v>
      </c>
      <c r="P321" s="103" t="s">
        <v>2578</v>
      </c>
      <c r="Q321" s="103" t="s">
        <v>2371</v>
      </c>
      <c r="R321" s="103" t="s">
        <v>2372</v>
      </c>
      <c r="S321" s="104" t="s">
        <v>2312</v>
      </c>
      <c r="T321" s="18" t="s">
        <v>2312</v>
      </c>
      <c r="U321" s="66" t="s">
        <v>2373</v>
      </c>
      <c r="V321" s="65" t="s">
        <v>2437</v>
      </c>
      <c r="W321" s="67" t="s">
        <v>2373</v>
      </c>
      <c r="X321" s="68" t="s">
        <v>2437</v>
      </c>
      <c r="Y321" s="75" t="s">
        <v>2312</v>
      </c>
      <c r="Z321" s="58" t="s">
        <v>2312</v>
      </c>
      <c r="AA321" s="328" t="s">
        <v>239</v>
      </c>
      <c r="AB321" s="328" t="s">
        <v>239</v>
      </c>
      <c r="AC321" s="328" t="s">
        <v>239</v>
      </c>
      <c r="AD321" s="328" t="s">
        <v>239</v>
      </c>
      <c r="AE321" s="328" t="s">
        <v>239</v>
      </c>
      <c r="AF321" s="344" t="s">
        <v>239</v>
      </c>
      <c r="AG321" s="328" t="s">
        <v>239</v>
      </c>
      <c r="AH321" s="328" t="s">
        <v>239</v>
      </c>
      <c r="AI321" s="328" t="s">
        <v>239</v>
      </c>
      <c r="AJ321" s="328" t="s">
        <v>239</v>
      </c>
      <c r="AK321" s="328" t="s">
        <v>239</v>
      </c>
      <c r="AL321" s="344" t="s">
        <v>239</v>
      </c>
      <c r="AM321" s="59" t="s">
        <v>239</v>
      </c>
      <c r="AN321" s="17" t="s">
        <v>2375</v>
      </c>
      <c r="AO321" s="17" t="s">
        <v>239</v>
      </c>
      <c r="AP321" s="17" t="s">
        <v>2375</v>
      </c>
      <c r="AQ321" s="17" t="s">
        <v>2312</v>
      </c>
      <c r="AR321" s="18" t="s">
        <v>2312</v>
      </c>
      <c r="AS321" s="59" t="s">
        <v>2371</v>
      </c>
      <c r="AT321" s="17" t="s">
        <v>2372</v>
      </c>
      <c r="AU321" s="17" t="s">
        <v>239</v>
      </c>
      <c r="AV321" s="17" t="s">
        <v>2375</v>
      </c>
      <c r="AW321" s="17" t="s">
        <v>2312</v>
      </c>
      <c r="AX321" s="18" t="s">
        <v>2312</v>
      </c>
      <c r="AY321" s="59" t="s">
        <v>239</v>
      </c>
      <c r="AZ321" s="17" t="s">
        <v>2375</v>
      </c>
      <c r="BA321" s="17" t="s">
        <v>2371</v>
      </c>
      <c r="BB321" s="17" t="s">
        <v>2372</v>
      </c>
      <c r="BC321" s="17" t="s">
        <v>2312</v>
      </c>
      <c r="BD321" s="18" t="s">
        <v>2312</v>
      </c>
    </row>
    <row r="322" spans="1:56">
      <c r="A322" s="331" t="s">
        <v>2242</v>
      </c>
      <c r="B322" s="335">
        <v>321</v>
      </c>
      <c r="C322" s="335" t="s">
        <v>2577</v>
      </c>
      <c r="D322" s="332" t="s">
        <v>989</v>
      </c>
      <c r="E322" s="336">
        <v>8</v>
      </c>
      <c r="F322" s="17" t="s">
        <v>2339</v>
      </c>
      <c r="G322" s="20">
        <v>9</v>
      </c>
      <c r="H322" s="20">
        <v>9</v>
      </c>
      <c r="I322" s="103" t="s">
        <v>2371</v>
      </c>
      <c r="J322" s="103" t="s">
        <v>2372</v>
      </c>
      <c r="K322" s="103" t="s">
        <v>2371</v>
      </c>
      <c r="L322" s="103" t="s">
        <v>2372</v>
      </c>
      <c r="M322" s="104" t="s">
        <v>2312</v>
      </c>
      <c r="N322" s="18" t="s">
        <v>2312</v>
      </c>
      <c r="O322" s="103" t="s">
        <v>2436</v>
      </c>
      <c r="P322" s="103" t="s">
        <v>2578</v>
      </c>
      <c r="Q322" s="103" t="s">
        <v>2371</v>
      </c>
      <c r="R322" s="103" t="s">
        <v>2372</v>
      </c>
      <c r="S322" s="104" t="s">
        <v>2312</v>
      </c>
      <c r="T322" s="18" t="s">
        <v>2312</v>
      </c>
      <c r="U322" s="66" t="s">
        <v>2373</v>
      </c>
      <c r="V322" s="65" t="s">
        <v>2437</v>
      </c>
      <c r="W322" s="67" t="s">
        <v>2373</v>
      </c>
      <c r="X322" s="68" t="s">
        <v>2437</v>
      </c>
      <c r="Y322" s="75" t="s">
        <v>2312</v>
      </c>
      <c r="Z322" s="58" t="s">
        <v>2312</v>
      </c>
      <c r="AA322" s="328" t="s">
        <v>239</v>
      </c>
      <c r="AB322" s="328" t="s">
        <v>239</v>
      </c>
      <c r="AC322" s="328" t="s">
        <v>239</v>
      </c>
      <c r="AD322" s="328" t="s">
        <v>239</v>
      </c>
      <c r="AE322" s="328" t="s">
        <v>239</v>
      </c>
      <c r="AF322" s="344" t="s">
        <v>239</v>
      </c>
      <c r="AG322" s="328" t="s">
        <v>239</v>
      </c>
      <c r="AH322" s="328" t="s">
        <v>239</v>
      </c>
      <c r="AI322" s="328" t="s">
        <v>239</v>
      </c>
      <c r="AJ322" s="328" t="s">
        <v>239</v>
      </c>
      <c r="AK322" s="328" t="s">
        <v>239</v>
      </c>
      <c r="AL322" s="344" t="s">
        <v>239</v>
      </c>
      <c r="AM322" s="59" t="s">
        <v>239</v>
      </c>
      <c r="AN322" s="17" t="s">
        <v>2375</v>
      </c>
      <c r="AO322" s="17" t="s">
        <v>239</v>
      </c>
      <c r="AP322" s="17" t="s">
        <v>2375</v>
      </c>
      <c r="AQ322" s="17" t="s">
        <v>2312</v>
      </c>
      <c r="AR322" s="18" t="s">
        <v>2312</v>
      </c>
      <c r="AS322" s="59" t="s">
        <v>2371</v>
      </c>
      <c r="AT322" s="17" t="s">
        <v>2372</v>
      </c>
      <c r="AU322" s="17" t="s">
        <v>239</v>
      </c>
      <c r="AV322" s="17" t="s">
        <v>2375</v>
      </c>
      <c r="AW322" s="17" t="s">
        <v>2312</v>
      </c>
      <c r="AX322" s="18" t="s">
        <v>2312</v>
      </c>
      <c r="AY322" s="59" t="s">
        <v>239</v>
      </c>
      <c r="AZ322" s="17" t="s">
        <v>2375</v>
      </c>
      <c r="BA322" s="17" t="s">
        <v>2371</v>
      </c>
      <c r="BB322" s="17" t="s">
        <v>2372</v>
      </c>
      <c r="BC322" s="17" t="s">
        <v>2312</v>
      </c>
      <c r="BD322" s="18" t="s">
        <v>2312</v>
      </c>
    </row>
    <row r="323" spans="1:56">
      <c r="A323" s="331" t="s">
        <v>2242</v>
      </c>
      <c r="B323" s="335">
        <v>321</v>
      </c>
      <c r="C323" s="335" t="s">
        <v>2579</v>
      </c>
      <c r="D323" s="332" t="s">
        <v>989</v>
      </c>
      <c r="E323" s="336">
        <v>5</v>
      </c>
      <c r="F323" s="17" t="s">
        <v>2339</v>
      </c>
      <c r="G323" s="20">
        <v>9</v>
      </c>
      <c r="H323" s="20">
        <v>9</v>
      </c>
      <c r="I323" s="103" t="s">
        <v>2371</v>
      </c>
      <c r="J323" s="103" t="s">
        <v>2372</v>
      </c>
      <c r="K323" s="103" t="s">
        <v>2371</v>
      </c>
      <c r="L323" s="103" t="s">
        <v>2372</v>
      </c>
      <c r="M323" s="104" t="s">
        <v>2312</v>
      </c>
      <c r="N323" s="18" t="s">
        <v>2312</v>
      </c>
      <c r="O323" s="103" t="s">
        <v>2436</v>
      </c>
      <c r="P323" s="103" t="s">
        <v>2578</v>
      </c>
      <c r="Q323" s="103" t="s">
        <v>2371</v>
      </c>
      <c r="R323" s="103" t="s">
        <v>2372</v>
      </c>
      <c r="S323" s="104" t="s">
        <v>2312</v>
      </c>
      <c r="T323" s="18" t="s">
        <v>2312</v>
      </c>
      <c r="U323" s="66" t="s">
        <v>2373</v>
      </c>
      <c r="V323" s="65" t="s">
        <v>2437</v>
      </c>
      <c r="W323" s="67" t="s">
        <v>2373</v>
      </c>
      <c r="X323" s="68" t="s">
        <v>2437</v>
      </c>
      <c r="Y323" s="75" t="s">
        <v>2312</v>
      </c>
      <c r="Z323" s="58" t="s">
        <v>2312</v>
      </c>
      <c r="AA323" s="328" t="s">
        <v>239</v>
      </c>
      <c r="AB323" s="328" t="s">
        <v>239</v>
      </c>
      <c r="AC323" s="328" t="s">
        <v>239</v>
      </c>
      <c r="AD323" s="328" t="s">
        <v>239</v>
      </c>
      <c r="AE323" s="328" t="s">
        <v>239</v>
      </c>
      <c r="AF323" s="344" t="s">
        <v>239</v>
      </c>
      <c r="AG323" s="328" t="s">
        <v>239</v>
      </c>
      <c r="AH323" s="328" t="s">
        <v>239</v>
      </c>
      <c r="AI323" s="328" t="s">
        <v>239</v>
      </c>
      <c r="AJ323" s="328" t="s">
        <v>239</v>
      </c>
      <c r="AK323" s="328" t="s">
        <v>239</v>
      </c>
      <c r="AL323" s="344" t="s">
        <v>239</v>
      </c>
      <c r="AM323" s="59" t="s">
        <v>239</v>
      </c>
      <c r="AN323" s="17" t="s">
        <v>2375</v>
      </c>
      <c r="AO323" s="17" t="s">
        <v>239</v>
      </c>
      <c r="AP323" s="17" t="s">
        <v>2375</v>
      </c>
      <c r="AQ323" s="17" t="s">
        <v>2312</v>
      </c>
      <c r="AR323" s="18" t="s">
        <v>2312</v>
      </c>
      <c r="AS323" s="59" t="s">
        <v>2371</v>
      </c>
      <c r="AT323" s="17" t="s">
        <v>2372</v>
      </c>
      <c r="AU323" s="17" t="s">
        <v>239</v>
      </c>
      <c r="AV323" s="17" t="s">
        <v>2375</v>
      </c>
      <c r="AW323" s="17" t="s">
        <v>2312</v>
      </c>
      <c r="AX323" s="18" t="s">
        <v>2312</v>
      </c>
      <c r="AY323" s="59" t="s">
        <v>239</v>
      </c>
      <c r="AZ323" s="17" t="s">
        <v>2375</v>
      </c>
      <c r="BA323" s="17" t="s">
        <v>2371</v>
      </c>
      <c r="BB323" s="17" t="s">
        <v>2372</v>
      </c>
      <c r="BC323" s="17" t="s">
        <v>2312</v>
      </c>
      <c r="BD323" s="18" t="s">
        <v>2312</v>
      </c>
    </row>
    <row r="324" spans="1:56">
      <c r="A324" s="331" t="s">
        <v>2242</v>
      </c>
      <c r="B324" s="335">
        <v>321</v>
      </c>
      <c r="C324" s="335" t="s">
        <v>2579</v>
      </c>
      <c r="D324" s="332" t="s">
        <v>989</v>
      </c>
      <c r="E324" s="336">
        <v>7</v>
      </c>
      <c r="F324" s="17" t="s">
        <v>2339</v>
      </c>
      <c r="G324" s="20">
        <v>9</v>
      </c>
      <c r="H324" s="20">
        <v>9</v>
      </c>
      <c r="I324" s="103" t="s">
        <v>2371</v>
      </c>
      <c r="J324" s="103" t="s">
        <v>2372</v>
      </c>
      <c r="K324" s="103" t="s">
        <v>2371</v>
      </c>
      <c r="L324" s="103" t="s">
        <v>2372</v>
      </c>
      <c r="M324" s="104" t="s">
        <v>2312</v>
      </c>
      <c r="N324" s="18" t="s">
        <v>2312</v>
      </c>
      <c r="O324" s="103" t="s">
        <v>2436</v>
      </c>
      <c r="P324" s="103" t="s">
        <v>2578</v>
      </c>
      <c r="Q324" s="103" t="s">
        <v>2371</v>
      </c>
      <c r="R324" s="103" t="s">
        <v>2372</v>
      </c>
      <c r="S324" s="104" t="s">
        <v>2312</v>
      </c>
      <c r="T324" s="18" t="s">
        <v>2312</v>
      </c>
      <c r="U324" s="66" t="s">
        <v>2373</v>
      </c>
      <c r="V324" s="65" t="s">
        <v>2437</v>
      </c>
      <c r="W324" s="67" t="s">
        <v>2373</v>
      </c>
      <c r="X324" s="68" t="s">
        <v>2437</v>
      </c>
      <c r="Y324" s="75" t="s">
        <v>2312</v>
      </c>
      <c r="Z324" s="58" t="s">
        <v>2312</v>
      </c>
      <c r="AA324" s="328" t="s">
        <v>239</v>
      </c>
      <c r="AB324" s="328" t="s">
        <v>239</v>
      </c>
      <c r="AC324" s="328" t="s">
        <v>239</v>
      </c>
      <c r="AD324" s="328" t="s">
        <v>239</v>
      </c>
      <c r="AE324" s="328" t="s">
        <v>239</v>
      </c>
      <c r="AF324" s="344" t="s">
        <v>239</v>
      </c>
      <c r="AG324" s="328" t="s">
        <v>239</v>
      </c>
      <c r="AH324" s="328" t="s">
        <v>239</v>
      </c>
      <c r="AI324" s="328" t="s">
        <v>239</v>
      </c>
      <c r="AJ324" s="328" t="s">
        <v>239</v>
      </c>
      <c r="AK324" s="328" t="s">
        <v>239</v>
      </c>
      <c r="AL324" s="344" t="s">
        <v>239</v>
      </c>
      <c r="AM324" s="59" t="s">
        <v>239</v>
      </c>
      <c r="AN324" s="17" t="s">
        <v>2375</v>
      </c>
      <c r="AO324" s="17" t="s">
        <v>239</v>
      </c>
      <c r="AP324" s="17" t="s">
        <v>2375</v>
      </c>
      <c r="AQ324" s="17" t="s">
        <v>2312</v>
      </c>
      <c r="AR324" s="18" t="s">
        <v>2312</v>
      </c>
      <c r="AS324" s="59" t="s">
        <v>2371</v>
      </c>
      <c r="AT324" s="17" t="s">
        <v>2372</v>
      </c>
      <c r="AU324" s="17" t="s">
        <v>239</v>
      </c>
      <c r="AV324" s="17" t="s">
        <v>2375</v>
      </c>
      <c r="AW324" s="17" t="s">
        <v>2312</v>
      </c>
      <c r="AX324" s="18" t="s">
        <v>2312</v>
      </c>
      <c r="AY324" s="59" t="s">
        <v>239</v>
      </c>
      <c r="AZ324" s="17" t="s">
        <v>2375</v>
      </c>
      <c r="BA324" s="17" t="s">
        <v>2371</v>
      </c>
      <c r="BB324" s="17" t="s">
        <v>2372</v>
      </c>
      <c r="BC324" s="17" t="s">
        <v>2312</v>
      </c>
      <c r="BD324" s="18" t="s">
        <v>2312</v>
      </c>
    </row>
    <row r="325" spans="1:56">
      <c r="A325" s="331" t="s">
        <v>2242</v>
      </c>
      <c r="B325" s="335">
        <v>321</v>
      </c>
      <c r="C325" s="335" t="s">
        <v>2579</v>
      </c>
      <c r="D325" s="332" t="s">
        <v>989</v>
      </c>
      <c r="E325" s="336">
        <v>8</v>
      </c>
      <c r="F325" s="17" t="s">
        <v>2339</v>
      </c>
      <c r="G325" s="20">
        <v>9</v>
      </c>
      <c r="H325" s="20">
        <v>9</v>
      </c>
      <c r="I325" s="103" t="s">
        <v>2371</v>
      </c>
      <c r="J325" s="103" t="s">
        <v>2372</v>
      </c>
      <c r="K325" s="103" t="s">
        <v>2371</v>
      </c>
      <c r="L325" s="103" t="s">
        <v>2372</v>
      </c>
      <c r="M325" s="104" t="s">
        <v>2312</v>
      </c>
      <c r="N325" s="18" t="s">
        <v>2312</v>
      </c>
      <c r="O325" s="103" t="s">
        <v>2436</v>
      </c>
      <c r="P325" s="103" t="s">
        <v>2578</v>
      </c>
      <c r="Q325" s="103" t="s">
        <v>2371</v>
      </c>
      <c r="R325" s="103" t="s">
        <v>2372</v>
      </c>
      <c r="S325" s="104" t="s">
        <v>2312</v>
      </c>
      <c r="T325" s="18" t="s">
        <v>2312</v>
      </c>
      <c r="U325" s="66" t="s">
        <v>2373</v>
      </c>
      <c r="V325" s="67" t="s">
        <v>2437</v>
      </c>
      <c r="W325" s="67" t="s">
        <v>2373</v>
      </c>
      <c r="X325" s="68" t="s">
        <v>2437</v>
      </c>
      <c r="Y325" s="75" t="s">
        <v>2312</v>
      </c>
      <c r="Z325" s="58" t="s">
        <v>2312</v>
      </c>
      <c r="AA325" s="328" t="s">
        <v>239</v>
      </c>
      <c r="AB325" s="328" t="s">
        <v>239</v>
      </c>
      <c r="AC325" s="328" t="s">
        <v>239</v>
      </c>
      <c r="AD325" s="328" t="s">
        <v>239</v>
      </c>
      <c r="AE325" s="328" t="s">
        <v>239</v>
      </c>
      <c r="AF325" s="344" t="s">
        <v>239</v>
      </c>
      <c r="AG325" s="328" t="s">
        <v>239</v>
      </c>
      <c r="AH325" s="328" t="s">
        <v>239</v>
      </c>
      <c r="AI325" s="328" t="s">
        <v>239</v>
      </c>
      <c r="AJ325" s="328" t="s">
        <v>239</v>
      </c>
      <c r="AK325" s="328" t="s">
        <v>239</v>
      </c>
      <c r="AL325" s="344" t="s">
        <v>239</v>
      </c>
      <c r="AM325" s="59" t="s">
        <v>239</v>
      </c>
      <c r="AN325" s="17" t="s">
        <v>2375</v>
      </c>
      <c r="AO325" s="17" t="s">
        <v>239</v>
      </c>
      <c r="AP325" s="17" t="s">
        <v>2375</v>
      </c>
      <c r="AQ325" s="17" t="s">
        <v>2312</v>
      </c>
      <c r="AR325" s="18" t="s">
        <v>2312</v>
      </c>
      <c r="AS325" s="59" t="s">
        <v>2371</v>
      </c>
      <c r="AT325" s="17" t="s">
        <v>2372</v>
      </c>
      <c r="AU325" s="17" t="s">
        <v>239</v>
      </c>
      <c r="AV325" s="17" t="s">
        <v>2375</v>
      </c>
      <c r="AW325" s="17" t="s">
        <v>2312</v>
      </c>
      <c r="AX325" s="18" t="s">
        <v>2312</v>
      </c>
      <c r="AY325" s="59" t="s">
        <v>239</v>
      </c>
      <c r="AZ325" s="17" t="s">
        <v>2375</v>
      </c>
      <c r="BA325" s="17" t="s">
        <v>2371</v>
      </c>
      <c r="BB325" s="17" t="s">
        <v>2372</v>
      </c>
      <c r="BC325" s="17" t="s">
        <v>2312</v>
      </c>
      <c r="BD325" s="18" t="s">
        <v>2312</v>
      </c>
    </row>
    <row r="326" spans="1:56">
      <c r="A326" s="331" t="s">
        <v>2242</v>
      </c>
      <c r="B326" s="335">
        <v>321</v>
      </c>
      <c r="C326" s="335" t="s">
        <v>2580</v>
      </c>
      <c r="D326" s="332" t="s">
        <v>194</v>
      </c>
      <c r="E326" s="336">
        <v>1</v>
      </c>
      <c r="F326" s="17" t="s">
        <v>2339</v>
      </c>
      <c r="G326" s="20">
        <v>17</v>
      </c>
      <c r="H326" s="20">
        <v>17</v>
      </c>
      <c r="I326" s="103" t="s">
        <v>2581</v>
      </c>
      <c r="J326" s="103" t="s">
        <v>2582</v>
      </c>
      <c r="K326" s="103" t="s">
        <v>2581</v>
      </c>
      <c r="L326" s="103" t="s">
        <v>2582</v>
      </c>
      <c r="M326" s="104" t="s">
        <v>2312</v>
      </c>
      <c r="N326" s="18" t="s">
        <v>2312</v>
      </c>
      <c r="O326" s="33" t="s">
        <v>2583</v>
      </c>
      <c r="P326" s="33" t="s">
        <v>2584</v>
      </c>
      <c r="Q326" s="103" t="s">
        <v>2581</v>
      </c>
      <c r="R326" s="103" t="s">
        <v>2582</v>
      </c>
      <c r="S326" s="104" t="s">
        <v>2380</v>
      </c>
      <c r="T326" s="18" t="s">
        <v>2312</v>
      </c>
      <c r="U326" s="66" t="s">
        <v>2585</v>
      </c>
      <c r="V326" s="67" t="s">
        <v>2586</v>
      </c>
      <c r="W326" s="67" t="s">
        <v>2585</v>
      </c>
      <c r="X326" s="68" t="s">
        <v>2586</v>
      </c>
      <c r="Y326" s="75" t="s">
        <v>2312</v>
      </c>
      <c r="Z326" s="58" t="s">
        <v>2312</v>
      </c>
      <c r="AA326" s="328" t="s">
        <v>239</v>
      </c>
      <c r="AB326" s="328" t="s">
        <v>239</v>
      </c>
      <c r="AC326" s="328" t="s">
        <v>239</v>
      </c>
      <c r="AD326" s="328" t="s">
        <v>239</v>
      </c>
      <c r="AE326" s="328" t="s">
        <v>239</v>
      </c>
      <c r="AF326" s="344" t="s">
        <v>239</v>
      </c>
      <c r="AG326" s="328" t="s">
        <v>239</v>
      </c>
      <c r="AH326" s="328" t="s">
        <v>239</v>
      </c>
      <c r="AI326" s="328" t="s">
        <v>239</v>
      </c>
      <c r="AJ326" s="328" t="s">
        <v>239</v>
      </c>
      <c r="AK326" s="328" t="s">
        <v>239</v>
      </c>
      <c r="AL326" s="344" t="s">
        <v>239</v>
      </c>
      <c r="AM326" s="59" t="s">
        <v>239</v>
      </c>
      <c r="AN326" s="17" t="s">
        <v>2587</v>
      </c>
      <c r="AO326" s="17" t="s">
        <v>239</v>
      </c>
      <c r="AP326" s="17" t="s">
        <v>2587</v>
      </c>
      <c r="AQ326" s="17" t="s">
        <v>2312</v>
      </c>
      <c r="AR326" s="18" t="s">
        <v>2312</v>
      </c>
      <c r="AS326" s="59" t="s">
        <v>2581</v>
      </c>
      <c r="AT326" s="17" t="s">
        <v>2582</v>
      </c>
      <c r="AU326" s="17" t="s">
        <v>239</v>
      </c>
      <c r="AV326" s="17" t="s">
        <v>2587</v>
      </c>
      <c r="AW326" s="17" t="s">
        <v>2312</v>
      </c>
      <c r="AX326" s="18" t="s">
        <v>2312</v>
      </c>
      <c r="AY326" s="59" t="s">
        <v>239</v>
      </c>
      <c r="AZ326" s="17" t="s">
        <v>2587</v>
      </c>
      <c r="BA326" s="17" t="s">
        <v>2581</v>
      </c>
      <c r="BB326" s="17" t="s">
        <v>2582</v>
      </c>
      <c r="BC326" s="17" t="s">
        <v>2312</v>
      </c>
      <c r="BD326" s="18" t="s">
        <v>2312</v>
      </c>
    </row>
    <row r="327" spans="1:56" s="253" customFormat="1">
      <c r="A327" s="331" t="s">
        <v>2242</v>
      </c>
      <c r="B327" s="335">
        <v>321</v>
      </c>
      <c r="C327" s="335" t="s">
        <v>2580</v>
      </c>
      <c r="D327" s="332" t="s">
        <v>194</v>
      </c>
      <c r="E327" s="336">
        <v>2</v>
      </c>
      <c r="F327" s="17" t="s">
        <v>2339</v>
      </c>
      <c r="G327" s="20">
        <v>17</v>
      </c>
      <c r="H327" s="20">
        <v>17</v>
      </c>
      <c r="I327" s="103" t="s">
        <v>2581</v>
      </c>
      <c r="J327" s="103" t="s">
        <v>2582</v>
      </c>
      <c r="K327" s="103" t="s">
        <v>2581</v>
      </c>
      <c r="L327" s="103" t="s">
        <v>2582</v>
      </c>
      <c r="M327" s="104" t="s">
        <v>2312</v>
      </c>
      <c r="N327" s="18" t="s">
        <v>2312</v>
      </c>
      <c r="O327" s="33" t="s">
        <v>2583</v>
      </c>
      <c r="P327" s="33" t="s">
        <v>2584</v>
      </c>
      <c r="Q327" s="103" t="s">
        <v>2581</v>
      </c>
      <c r="R327" s="103" t="s">
        <v>2582</v>
      </c>
      <c r="S327" s="104" t="s">
        <v>2380</v>
      </c>
      <c r="T327" s="18" t="s">
        <v>2312</v>
      </c>
      <c r="U327" s="66" t="s">
        <v>2585</v>
      </c>
      <c r="V327" s="67" t="s">
        <v>2586</v>
      </c>
      <c r="W327" s="67" t="s">
        <v>2585</v>
      </c>
      <c r="X327" s="68" t="s">
        <v>2586</v>
      </c>
      <c r="Y327" s="75" t="s">
        <v>2312</v>
      </c>
      <c r="Z327" s="58" t="s">
        <v>2312</v>
      </c>
      <c r="AA327" s="328" t="s">
        <v>239</v>
      </c>
      <c r="AB327" s="328" t="s">
        <v>239</v>
      </c>
      <c r="AC327" s="328" t="s">
        <v>239</v>
      </c>
      <c r="AD327" s="328" t="s">
        <v>239</v>
      </c>
      <c r="AE327" s="328" t="s">
        <v>239</v>
      </c>
      <c r="AF327" s="344" t="s">
        <v>239</v>
      </c>
      <c r="AG327" s="328" t="s">
        <v>239</v>
      </c>
      <c r="AH327" s="328" t="s">
        <v>239</v>
      </c>
      <c r="AI327" s="328" t="s">
        <v>239</v>
      </c>
      <c r="AJ327" s="328" t="s">
        <v>239</v>
      </c>
      <c r="AK327" s="328" t="s">
        <v>239</v>
      </c>
      <c r="AL327" s="344" t="s">
        <v>239</v>
      </c>
      <c r="AM327" s="59" t="s">
        <v>239</v>
      </c>
      <c r="AN327" s="17" t="s">
        <v>2587</v>
      </c>
      <c r="AO327" s="17" t="s">
        <v>239</v>
      </c>
      <c r="AP327" s="17" t="s">
        <v>2587</v>
      </c>
      <c r="AQ327" s="17" t="s">
        <v>2312</v>
      </c>
      <c r="AR327" s="18" t="s">
        <v>2312</v>
      </c>
      <c r="AS327" s="59" t="s">
        <v>2581</v>
      </c>
      <c r="AT327" s="17" t="s">
        <v>2582</v>
      </c>
      <c r="AU327" s="17" t="s">
        <v>239</v>
      </c>
      <c r="AV327" s="17" t="s">
        <v>2587</v>
      </c>
      <c r="AW327" s="17" t="s">
        <v>2312</v>
      </c>
      <c r="AX327" s="18" t="s">
        <v>2312</v>
      </c>
      <c r="AY327" s="59" t="s">
        <v>239</v>
      </c>
      <c r="AZ327" s="17" t="s">
        <v>2587</v>
      </c>
      <c r="BA327" s="17" t="s">
        <v>2581</v>
      </c>
      <c r="BB327" s="17" t="s">
        <v>2582</v>
      </c>
      <c r="BC327" s="17" t="s">
        <v>2312</v>
      </c>
      <c r="BD327" s="18" t="s">
        <v>2312</v>
      </c>
    </row>
    <row r="328" spans="1:56" s="253" customFormat="1">
      <c r="A328" s="331" t="s">
        <v>2242</v>
      </c>
      <c r="B328" s="335">
        <v>321</v>
      </c>
      <c r="C328" s="335" t="s">
        <v>2580</v>
      </c>
      <c r="D328" s="332" t="s">
        <v>194</v>
      </c>
      <c r="E328" s="336">
        <v>8</v>
      </c>
      <c r="F328" s="17" t="s">
        <v>2339</v>
      </c>
      <c r="G328" s="20">
        <v>17</v>
      </c>
      <c r="H328" s="20">
        <v>17</v>
      </c>
      <c r="I328" s="103" t="s">
        <v>2581</v>
      </c>
      <c r="J328" s="103" t="s">
        <v>2582</v>
      </c>
      <c r="K328" s="103" t="s">
        <v>2581</v>
      </c>
      <c r="L328" s="103" t="s">
        <v>2582</v>
      </c>
      <c r="M328" s="104" t="s">
        <v>2312</v>
      </c>
      <c r="N328" s="18" t="s">
        <v>2312</v>
      </c>
      <c r="O328" s="33" t="s">
        <v>2583</v>
      </c>
      <c r="P328" s="33" t="s">
        <v>2584</v>
      </c>
      <c r="Q328" s="103" t="s">
        <v>2581</v>
      </c>
      <c r="R328" s="103" t="s">
        <v>2582</v>
      </c>
      <c r="S328" s="104" t="s">
        <v>2380</v>
      </c>
      <c r="T328" s="18" t="s">
        <v>2312</v>
      </c>
      <c r="U328" s="66" t="s">
        <v>2585</v>
      </c>
      <c r="V328" s="67" t="s">
        <v>2586</v>
      </c>
      <c r="W328" s="67" t="s">
        <v>2585</v>
      </c>
      <c r="X328" s="68" t="s">
        <v>2586</v>
      </c>
      <c r="Y328" s="75" t="s">
        <v>2312</v>
      </c>
      <c r="Z328" s="58" t="s">
        <v>2312</v>
      </c>
      <c r="AA328" s="328" t="s">
        <v>239</v>
      </c>
      <c r="AB328" s="328" t="s">
        <v>239</v>
      </c>
      <c r="AC328" s="328" t="s">
        <v>239</v>
      </c>
      <c r="AD328" s="328" t="s">
        <v>239</v>
      </c>
      <c r="AE328" s="328" t="s">
        <v>239</v>
      </c>
      <c r="AF328" s="344" t="s">
        <v>239</v>
      </c>
      <c r="AG328" s="328" t="s">
        <v>239</v>
      </c>
      <c r="AH328" s="328" t="s">
        <v>239</v>
      </c>
      <c r="AI328" s="328" t="s">
        <v>239</v>
      </c>
      <c r="AJ328" s="328" t="s">
        <v>239</v>
      </c>
      <c r="AK328" s="328" t="s">
        <v>239</v>
      </c>
      <c r="AL328" s="344" t="s">
        <v>239</v>
      </c>
      <c r="AM328" s="59" t="s">
        <v>239</v>
      </c>
      <c r="AN328" s="17" t="s">
        <v>2587</v>
      </c>
      <c r="AO328" s="17" t="s">
        <v>239</v>
      </c>
      <c r="AP328" s="17" t="s">
        <v>2587</v>
      </c>
      <c r="AQ328" s="17" t="s">
        <v>2312</v>
      </c>
      <c r="AR328" s="18" t="s">
        <v>2312</v>
      </c>
      <c r="AS328" s="59" t="s">
        <v>2581</v>
      </c>
      <c r="AT328" s="17" t="s">
        <v>2582</v>
      </c>
      <c r="AU328" s="17" t="s">
        <v>239</v>
      </c>
      <c r="AV328" s="17" t="s">
        <v>2587</v>
      </c>
      <c r="AW328" s="17" t="s">
        <v>2312</v>
      </c>
      <c r="AX328" s="18" t="s">
        <v>2312</v>
      </c>
      <c r="AY328" s="59" t="s">
        <v>239</v>
      </c>
      <c r="AZ328" s="17" t="s">
        <v>2587</v>
      </c>
      <c r="BA328" s="17" t="s">
        <v>2581</v>
      </c>
      <c r="BB328" s="17" t="s">
        <v>2582</v>
      </c>
      <c r="BC328" s="17" t="s">
        <v>2312</v>
      </c>
      <c r="BD328" s="18" t="s">
        <v>2312</v>
      </c>
    </row>
    <row r="329" spans="1:56" s="253" customFormat="1">
      <c r="A329" s="331" t="s">
        <v>2242</v>
      </c>
      <c r="B329" s="335">
        <v>321</v>
      </c>
      <c r="C329" s="335" t="s">
        <v>2588</v>
      </c>
      <c r="D329" s="332" t="s">
        <v>194</v>
      </c>
      <c r="E329" s="336">
        <v>5</v>
      </c>
      <c r="F329" s="17" t="s">
        <v>2339</v>
      </c>
      <c r="G329" s="20">
        <v>17</v>
      </c>
      <c r="H329" s="20">
        <v>17</v>
      </c>
      <c r="I329" s="103" t="s">
        <v>2581</v>
      </c>
      <c r="J329" s="103" t="s">
        <v>2582</v>
      </c>
      <c r="K329" s="103" t="s">
        <v>2581</v>
      </c>
      <c r="L329" s="103" t="s">
        <v>2582</v>
      </c>
      <c r="M329" s="104" t="s">
        <v>2312</v>
      </c>
      <c r="N329" s="18" t="s">
        <v>2312</v>
      </c>
      <c r="O329" s="33" t="s">
        <v>2583</v>
      </c>
      <c r="P329" s="33" t="s">
        <v>2584</v>
      </c>
      <c r="Q329" s="103" t="s">
        <v>2581</v>
      </c>
      <c r="R329" s="103" t="s">
        <v>2582</v>
      </c>
      <c r="S329" s="104" t="s">
        <v>2380</v>
      </c>
      <c r="T329" s="18" t="s">
        <v>2312</v>
      </c>
      <c r="U329" s="66" t="s">
        <v>2585</v>
      </c>
      <c r="V329" s="67" t="s">
        <v>2586</v>
      </c>
      <c r="W329" s="67" t="s">
        <v>2585</v>
      </c>
      <c r="X329" s="68" t="s">
        <v>2586</v>
      </c>
      <c r="Y329" s="75" t="s">
        <v>2312</v>
      </c>
      <c r="Z329" s="58" t="s">
        <v>2312</v>
      </c>
      <c r="AA329" s="328" t="s">
        <v>239</v>
      </c>
      <c r="AB329" s="328" t="s">
        <v>239</v>
      </c>
      <c r="AC329" s="328" t="s">
        <v>239</v>
      </c>
      <c r="AD329" s="328" t="s">
        <v>239</v>
      </c>
      <c r="AE329" s="328" t="s">
        <v>239</v>
      </c>
      <c r="AF329" s="344" t="s">
        <v>239</v>
      </c>
      <c r="AG329" s="328" t="s">
        <v>239</v>
      </c>
      <c r="AH329" s="328" t="s">
        <v>239</v>
      </c>
      <c r="AI329" s="328" t="s">
        <v>239</v>
      </c>
      <c r="AJ329" s="328" t="s">
        <v>239</v>
      </c>
      <c r="AK329" s="328" t="s">
        <v>239</v>
      </c>
      <c r="AL329" s="344" t="s">
        <v>239</v>
      </c>
      <c r="AM329" s="59" t="s">
        <v>239</v>
      </c>
      <c r="AN329" s="17" t="s">
        <v>2587</v>
      </c>
      <c r="AO329" s="17" t="s">
        <v>239</v>
      </c>
      <c r="AP329" s="17" t="s">
        <v>2587</v>
      </c>
      <c r="AQ329" s="17" t="s">
        <v>2312</v>
      </c>
      <c r="AR329" s="18" t="s">
        <v>2312</v>
      </c>
      <c r="AS329" s="59" t="s">
        <v>2581</v>
      </c>
      <c r="AT329" s="17" t="s">
        <v>2582</v>
      </c>
      <c r="AU329" s="17" t="s">
        <v>239</v>
      </c>
      <c r="AV329" s="17" t="s">
        <v>2587</v>
      </c>
      <c r="AW329" s="17" t="s">
        <v>2312</v>
      </c>
      <c r="AX329" s="18" t="s">
        <v>2312</v>
      </c>
      <c r="AY329" s="59" t="s">
        <v>239</v>
      </c>
      <c r="AZ329" s="17" t="s">
        <v>2587</v>
      </c>
      <c r="BA329" s="17" t="s">
        <v>2581</v>
      </c>
      <c r="BB329" s="17" t="s">
        <v>2582</v>
      </c>
      <c r="BC329" s="17" t="s">
        <v>2312</v>
      </c>
      <c r="BD329" s="18" t="s">
        <v>2312</v>
      </c>
    </row>
    <row r="330" spans="1:56" s="253" customFormat="1">
      <c r="A330" s="331" t="s">
        <v>2242</v>
      </c>
      <c r="B330" s="335">
        <v>321</v>
      </c>
      <c r="C330" s="335" t="s">
        <v>2588</v>
      </c>
      <c r="D330" s="332" t="s">
        <v>194</v>
      </c>
      <c r="E330" s="336">
        <v>7</v>
      </c>
      <c r="F330" s="17" t="s">
        <v>2339</v>
      </c>
      <c r="G330" s="20">
        <v>17</v>
      </c>
      <c r="H330" s="20">
        <v>17</v>
      </c>
      <c r="I330" s="103" t="s">
        <v>2581</v>
      </c>
      <c r="J330" s="103" t="s">
        <v>2582</v>
      </c>
      <c r="K330" s="103" t="s">
        <v>2581</v>
      </c>
      <c r="L330" s="103" t="s">
        <v>2582</v>
      </c>
      <c r="M330" s="104" t="s">
        <v>2312</v>
      </c>
      <c r="N330" s="18" t="s">
        <v>2312</v>
      </c>
      <c r="O330" s="33" t="s">
        <v>2583</v>
      </c>
      <c r="P330" s="33" t="s">
        <v>2584</v>
      </c>
      <c r="Q330" s="103" t="s">
        <v>2581</v>
      </c>
      <c r="R330" s="103" t="s">
        <v>2582</v>
      </c>
      <c r="S330" s="104" t="s">
        <v>2380</v>
      </c>
      <c r="T330" s="18" t="s">
        <v>2312</v>
      </c>
      <c r="U330" s="66" t="s">
        <v>2585</v>
      </c>
      <c r="V330" s="67" t="s">
        <v>2586</v>
      </c>
      <c r="W330" s="67" t="s">
        <v>2585</v>
      </c>
      <c r="X330" s="68" t="s">
        <v>2586</v>
      </c>
      <c r="Y330" s="75" t="s">
        <v>2312</v>
      </c>
      <c r="Z330" s="58" t="s">
        <v>2312</v>
      </c>
      <c r="AA330" s="328" t="s">
        <v>239</v>
      </c>
      <c r="AB330" s="328" t="s">
        <v>239</v>
      </c>
      <c r="AC330" s="328" t="s">
        <v>239</v>
      </c>
      <c r="AD330" s="328" t="s">
        <v>239</v>
      </c>
      <c r="AE330" s="328" t="s">
        <v>239</v>
      </c>
      <c r="AF330" s="344" t="s">
        <v>239</v>
      </c>
      <c r="AG330" s="328" t="s">
        <v>239</v>
      </c>
      <c r="AH330" s="328" t="s">
        <v>239</v>
      </c>
      <c r="AI330" s="328" t="s">
        <v>239</v>
      </c>
      <c r="AJ330" s="328" t="s">
        <v>239</v>
      </c>
      <c r="AK330" s="328" t="s">
        <v>239</v>
      </c>
      <c r="AL330" s="344" t="s">
        <v>239</v>
      </c>
      <c r="AM330" s="59" t="s">
        <v>239</v>
      </c>
      <c r="AN330" s="17" t="s">
        <v>2587</v>
      </c>
      <c r="AO330" s="17" t="s">
        <v>239</v>
      </c>
      <c r="AP330" s="17" t="s">
        <v>2587</v>
      </c>
      <c r="AQ330" s="17" t="s">
        <v>2312</v>
      </c>
      <c r="AR330" s="18" t="s">
        <v>2312</v>
      </c>
      <c r="AS330" s="59" t="s">
        <v>2581</v>
      </c>
      <c r="AT330" s="17" t="s">
        <v>2582</v>
      </c>
      <c r="AU330" s="17" t="s">
        <v>239</v>
      </c>
      <c r="AV330" s="17" t="s">
        <v>2587</v>
      </c>
      <c r="AW330" s="17" t="s">
        <v>2312</v>
      </c>
      <c r="AX330" s="18" t="s">
        <v>2312</v>
      </c>
      <c r="AY330" s="59" t="s">
        <v>239</v>
      </c>
      <c r="AZ330" s="17" t="s">
        <v>2587</v>
      </c>
      <c r="BA330" s="17" t="s">
        <v>2581</v>
      </c>
      <c r="BB330" s="17" t="s">
        <v>2582</v>
      </c>
      <c r="BC330" s="17" t="s">
        <v>2312</v>
      </c>
      <c r="BD330" s="18" t="s">
        <v>2312</v>
      </c>
    </row>
    <row r="331" spans="1:56" s="253" customFormat="1">
      <c r="A331" s="331" t="s">
        <v>2242</v>
      </c>
      <c r="B331" s="335">
        <v>321</v>
      </c>
      <c r="C331" s="335" t="s">
        <v>2580</v>
      </c>
      <c r="D331" s="332" t="s">
        <v>2460</v>
      </c>
      <c r="E331" s="336">
        <v>2</v>
      </c>
      <c r="F331" s="17" t="s">
        <v>2339</v>
      </c>
      <c r="G331" s="20">
        <v>17</v>
      </c>
      <c r="H331" s="20">
        <v>17</v>
      </c>
      <c r="I331" s="103" t="s">
        <v>2581</v>
      </c>
      <c r="J331" s="103" t="s">
        <v>2582</v>
      </c>
      <c r="K331" s="103" t="s">
        <v>2581</v>
      </c>
      <c r="L331" s="103" t="s">
        <v>2582</v>
      </c>
      <c r="M331" s="104" t="s">
        <v>2312</v>
      </c>
      <c r="N331" s="18" t="s">
        <v>2312</v>
      </c>
      <c r="O331" s="33" t="s">
        <v>2583</v>
      </c>
      <c r="P331" s="33" t="s">
        <v>2584</v>
      </c>
      <c r="Q331" s="103" t="s">
        <v>2581</v>
      </c>
      <c r="R331" s="103" t="s">
        <v>2582</v>
      </c>
      <c r="S331" s="104" t="s">
        <v>2380</v>
      </c>
      <c r="T331" s="18" t="s">
        <v>2312</v>
      </c>
      <c r="U331" s="66" t="s">
        <v>2585</v>
      </c>
      <c r="V331" s="67" t="s">
        <v>2586</v>
      </c>
      <c r="W331" s="67" t="s">
        <v>2585</v>
      </c>
      <c r="X331" s="68" t="s">
        <v>2586</v>
      </c>
      <c r="Y331" s="75" t="s">
        <v>2312</v>
      </c>
      <c r="Z331" s="58" t="s">
        <v>2312</v>
      </c>
      <c r="AA331" s="328" t="s">
        <v>239</v>
      </c>
      <c r="AB331" s="328" t="s">
        <v>239</v>
      </c>
      <c r="AC331" s="328" t="s">
        <v>239</v>
      </c>
      <c r="AD331" s="328" t="s">
        <v>239</v>
      </c>
      <c r="AE331" s="328" t="s">
        <v>239</v>
      </c>
      <c r="AF331" s="344" t="s">
        <v>239</v>
      </c>
      <c r="AG331" s="328" t="s">
        <v>239</v>
      </c>
      <c r="AH331" s="328" t="s">
        <v>239</v>
      </c>
      <c r="AI331" s="328" t="s">
        <v>239</v>
      </c>
      <c r="AJ331" s="328" t="s">
        <v>239</v>
      </c>
      <c r="AK331" s="328" t="s">
        <v>239</v>
      </c>
      <c r="AL331" s="344" t="s">
        <v>239</v>
      </c>
      <c r="AM331" s="59" t="s">
        <v>239</v>
      </c>
      <c r="AN331" s="17" t="s">
        <v>2587</v>
      </c>
      <c r="AO331" s="17" t="s">
        <v>239</v>
      </c>
      <c r="AP331" s="17" t="s">
        <v>2587</v>
      </c>
      <c r="AQ331" s="17" t="s">
        <v>2312</v>
      </c>
      <c r="AR331" s="18" t="s">
        <v>2312</v>
      </c>
      <c r="AS331" s="59" t="s">
        <v>2581</v>
      </c>
      <c r="AT331" s="17" t="s">
        <v>2582</v>
      </c>
      <c r="AU331" s="17" t="s">
        <v>239</v>
      </c>
      <c r="AV331" s="17" t="s">
        <v>2587</v>
      </c>
      <c r="AW331" s="17" t="s">
        <v>2312</v>
      </c>
      <c r="AX331" s="18" t="s">
        <v>2312</v>
      </c>
      <c r="AY331" s="59" t="s">
        <v>239</v>
      </c>
      <c r="AZ331" s="17" t="s">
        <v>2587</v>
      </c>
      <c r="BA331" s="17" t="s">
        <v>2581</v>
      </c>
      <c r="BB331" s="17" t="s">
        <v>2582</v>
      </c>
      <c r="BC331" s="17" t="s">
        <v>2312</v>
      </c>
      <c r="BD331" s="18" t="s">
        <v>2312</v>
      </c>
    </row>
    <row r="332" spans="1:56" s="253" customFormat="1">
      <c r="A332" s="331" t="s">
        <v>2242</v>
      </c>
      <c r="B332" s="335">
        <v>321</v>
      </c>
      <c r="C332" s="335" t="s">
        <v>2580</v>
      </c>
      <c r="D332" s="332" t="s">
        <v>2460</v>
      </c>
      <c r="E332" s="336">
        <v>8</v>
      </c>
      <c r="F332" s="17" t="s">
        <v>2339</v>
      </c>
      <c r="G332" s="20">
        <v>17</v>
      </c>
      <c r="H332" s="20">
        <v>17</v>
      </c>
      <c r="I332" s="103" t="s">
        <v>2581</v>
      </c>
      <c r="J332" s="103" t="s">
        <v>2582</v>
      </c>
      <c r="K332" s="103" t="s">
        <v>2581</v>
      </c>
      <c r="L332" s="103" t="s">
        <v>2582</v>
      </c>
      <c r="M332" s="104" t="s">
        <v>2312</v>
      </c>
      <c r="N332" s="18" t="s">
        <v>2312</v>
      </c>
      <c r="O332" s="33" t="s">
        <v>2583</v>
      </c>
      <c r="P332" s="33" t="s">
        <v>2584</v>
      </c>
      <c r="Q332" s="103" t="s">
        <v>2581</v>
      </c>
      <c r="R332" s="103" t="s">
        <v>2582</v>
      </c>
      <c r="S332" s="104" t="s">
        <v>2380</v>
      </c>
      <c r="T332" s="18" t="s">
        <v>2312</v>
      </c>
      <c r="U332" s="66" t="s">
        <v>2585</v>
      </c>
      <c r="V332" s="67" t="s">
        <v>2586</v>
      </c>
      <c r="W332" s="67" t="s">
        <v>2585</v>
      </c>
      <c r="X332" s="68" t="s">
        <v>2586</v>
      </c>
      <c r="Y332" s="75" t="s">
        <v>2312</v>
      </c>
      <c r="Z332" s="58" t="s">
        <v>2312</v>
      </c>
      <c r="AA332" s="328" t="s">
        <v>239</v>
      </c>
      <c r="AB332" s="328" t="s">
        <v>239</v>
      </c>
      <c r="AC332" s="328" t="s">
        <v>239</v>
      </c>
      <c r="AD332" s="328" t="s">
        <v>239</v>
      </c>
      <c r="AE332" s="328" t="s">
        <v>239</v>
      </c>
      <c r="AF332" s="344" t="s">
        <v>239</v>
      </c>
      <c r="AG332" s="328" t="s">
        <v>239</v>
      </c>
      <c r="AH332" s="328" t="s">
        <v>239</v>
      </c>
      <c r="AI332" s="328" t="s">
        <v>239</v>
      </c>
      <c r="AJ332" s="328" t="s">
        <v>239</v>
      </c>
      <c r="AK332" s="328" t="s">
        <v>239</v>
      </c>
      <c r="AL332" s="344" t="s">
        <v>239</v>
      </c>
      <c r="AM332" s="59" t="s">
        <v>239</v>
      </c>
      <c r="AN332" s="17" t="s">
        <v>2587</v>
      </c>
      <c r="AO332" s="17" t="s">
        <v>239</v>
      </c>
      <c r="AP332" s="17" t="s">
        <v>2587</v>
      </c>
      <c r="AQ332" s="17" t="s">
        <v>2312</v>
      </c>
      <c r="AR332" s="18" t="s">
        <v>2312</v>
      </c>
      <c r="AS332" s="59" t="s">
        <v>2581</v>
      </c>
      <c r="AT332" s="17" t="s">
        <v>2582</v>
      </c>
      <c r="AU332" s="17" t="s">
        <v>239</v>
      </c>
      <c r="AV332" s="17" t="s">
        <v>2587</v>
      </c>
      <c r="AW332" s="17" t="s">
        <v>2312</v>
      </c>
      <c r="AX332" s="18" t="s">
        <v>2312</v>
      </c>
      <c r="AY332" s="59" t="s">
        <v>239</v>
      </c>
      <c r="AZ332" s="17" t="s">
        <v>2587</v>
      </c>
      <c r="BA332" s="17" t="s">
        <v>2581</v>
      </c>
      <c r="BB332" s="17" t="s">
        <v>2582</v>
      </c>
      <c r="BC332" s="17" t="s">
        <v>2312</v>
      </c>
      <c r="BD332" s="18" t="s">
        <v>2312</v>
      </c>
    </row>
    <row r="333" spans="1:56" s="253" customFormat="1">
      <c r="A333" s="331" t="s">
        <v>2242</v>
      </c>
      <c r="B333" s="335">
        <v>321</v>
      </c>
      <c r="C333" s="335" t="s">
        <v>2588</v>
      </c>
      <c r="D333" s="332" t="s">
        <v>2460</v>
      </c>
      <c r="E333" s="336">
        <v>3</v>
      </c>
      <c r="F333" s="17" t="s">
        <v>2339</v>
      </c>
      <c r="G333" s="20">
        <v>17</v>
      </c>
      <c r="H333" s="20">
        <v>17</v>
      </c>
      <c r="I333" s="103" t="s">
        <v>2581</v>
      </c>
      <c r="J333" s="103" t="s">
        <v>2582</v>
      </c>
      <c r="K333" s="103" t="s">
        <v>2581</v>
      </c>
      <c r="L333" s="103" t="s">
        <v>2582</v>
      </c>
      <c r="M333" s="104" t="s">
        <v>2312</v>
      </c>
      <c r="N333" s="18" t="s">
        <v>2312</v>
      </c>
      <c r="O333" s="33" t="s">
        <v>2583</v>
      </c>
      <c r="P333" s="33" t="s">
        <v>2584</v>
      </c>
      <c r="Q333" s="103" t="s">
        <v>2581</v>
      </c>
      <c r="R333" s="103" t="s">
        <v>2582</v>
      </c>
      <c r="S333" s="104" t="s">
        <v>2380</v>
      </c>
      <c r="T333" s="18" t="s">
        <v>2312</v>
      </c>
      <c r="U333" s="66" t="s">
        <v>2585</v>
      </c>
      <c r="V333" s="67" t="s">
        <v>2586</v>
      </c>
      <c r="W333" s="67" t="s">
        <v>2585</v>
      </c>
      <c r="X333" s="68" t="s">
        <v>2586</v>
      </c>
      <c r="Y333" s="75" t="s">
        <v>2312</v>
      </c>
      <c r="Z333" s="58" t="s">
        <v>2312</v>
      </c>
      <c r="AA333" s="328" t="s">
        <v>239</v>
      </c>
      <c r="AB333" s="328" t="s">
        <v>239</v>
      </c>
      <c r="AC333" s="328" t="s">
        <v>239</v>
      </c>
      <c r="AD333" s="328" t="s">
        <v>239</v>
      </c>
      <c r="AE333" s="328" t="s">
        <v>239</v>
      </c>
      <c r="AF333" s="344" t="s">
        <v>239</v>
      </c>
      <c r="AG333" s="328" t="s">
        <v>239</v>
      </c>
      <c r="AH333" s="328" t="s">
        <v>239</v>
      </c>
      <c r="AI333" s="328" t="s">
        <v>239</v>
      </c>
      <c r="AJ333" s="328" t="s">
        <v>239</v>
      </c>
      <c r="AK333" s="328" t="s">
        <v>239</v>
      </c>
      <c r="AL333" s="344" t="s">
        <v>239</v>
      </c>
      <c r="AM333" s="59" t="s">
        <v>239</v>
      </c>
      <c r="AN333" s="17" t="s">
        <v>2587</v>
      </c>
      <c r="AO333" s="17" t="s">
        <v>239</v>
      </c>
      <c r="AP333" s="17" t="s">
        <v>2587</v>
      </c>
      <c r="AQ333" s="17" t="s">
        <v>2312</v>
      </c>
      <c r="AR333" s="18" t="s">
        <v>2312</v>
      </c>
      <c r="AS333" s="59" t="s">
        <v>2581</v>
      </c>
      <c r="AT333" s="17" t="s">
        <v>2582</v>
      </c>
      <c r="AU333" s="17" t="s">
        <v>239</v>
      </c>
      <c r="AV333" s="17" t="s">
        <v>2587</v>
      </c>
      <c r="AW333" s="17" t="s">
        <v>2312</v>
      </c>
      <c r="AX333" s="18" t="s">
        <v>2312</v>
      </c>
      <c r="AY333" s="59" t="s">
        <v>239</v>
      </c>
      <c r="AZ333" s="17" t="s">
        <v>2587</v>
      </c>
      <c r="BA333" s="17" t="s">
        <v>2581</v>
      </c>
      <c r="BB333" s="17" t="s">
        <v>2582</v>
      </c>
      <c r="BC333" s="17" t="s">
        <v>2312</v>
      </c>
      <c r="BD333" s="18" t="s">
        <v>2312</v>
      </c>
    </row>
    <row r="334" spans="1:56" s="253" customFormat="1">
      <c r="A334" s="331" t="s">
        <v>2242</v>
      </c>
      <c r="B334" s="335">
        <v>321</v>
      </c>
      <c r="C334" s="335" t="s">
        <v>2588</v>
      </c>
      <c r="D334" s="332" t="s">
        <v>2460</v>
      </c>
      <c r="E334" s="336">
        <v>5</v>
      </c>
      <c r="F334" s="17" t="s">
        <v>2339</v>
      </c>
      <c r="G334" s="20">
        <v>17</v>
      </c>
      <c r="H334" s="20">
        <v>17</v>
      </c>
      <c r="I334" s="103" t="s">
        <v>2581</v>
      </c>
      <c r="J334" s="103" t="s">
        <v>2582</v>
      </c>
      <c r="K334" s="103" t="s">
        <v>2581</v>
      </c>
      <c r="L334" s="103" t="s">
        <v>2582</v>
      </c>
      <c r="M334" s="104" t="s">
        <v>2312</v>
      </c>
      <c r="N334" s="18" t="s">
        <v>2312</v>
      </c>
      <c r="O334" s="33" t="s">
        <v>2583</v>
      </c>
      <c r="P334" s="33" t="s">
        <v>2584</v>
      </c>
      <c r="Q334" s="103" t="s">
        <v>2581</v>
      </c>
      <c r="R334" s="103" t="s">
        <v>2582</v>
      </c>
      <c r="S334" s="104" t="s">
        <v>2380</v>
      </c>
      <c r="T334" s="18" t="s">
        <v>2312</v>
      </c>
      <c r="U334" s="66" t="s">
        <v>2585</v>
      </c>
      <c r="V334" s="67" t="s">
        <v>2586</v>
      </c>
      <c r="W334" s="67" t="s">
        <v>2585</v>
      </c>
      <c r="X334" s="68" t="s">
        <v>2586</v>
      </c>
      <c r="Y334" s="75" t="s">
        <v>2312</v>
      </c>
      <c r="Z334" s="58" t="s">
        <v>2312</v>
      </c>
      <c r="AA334" s="328" t="s">
        <v>239</v>
      </c>
      <c r="AB334" s="328" t="s">
        <v>239</v>
      </c>
      <c r="AC334" s="328" t="s">
        <v>239</v>
      </c>
      <c r="AD334" s="328" t="s">
        <v>239</v>
      </c>
      <c r="AE334" s="328" t="s">
        <v>239</v>
      </c>
      <c r="AF334" s="344" t="s">
        <v>239</v>
      </c>
      <c r="AG334" s="328" t="s">
        <v>239</v>
      </c>
      <c r="AH334" s="328" t="s">
        <v>239</v>
      </c>
      <c r="AI334" s="328" t="s">
        <v>239</v>
      </c>
      <c r="AJ334" s="328" t="s">
        <v>239</v>
      </c>
      <c r="AK334" s="328" t="s">
        <v>239</v>
      </c>
      <c r="AL334" s="344" t="s">
        <v>239</v>
      </c>
      <c r="AM334" s="59" t="s">
        <v>239</v>
      </c>
      <c r="AN334" s="17" t="s">
        <v>2587</v>
      </c>
      <c r="AO334" s="17" t="s">
        <v>239</v>
      </c>
      <c r="AP334" s="17" t="s">
        <v>2587</v>
      </c>
      <c r="AQ334" s="17" t="s">
        <v>2312</v>
      </c>
      <c r="AR334" s="18" t="s">
        <v>2312</v>
      </c>
      <c r="AS334" s="59" t="s">
        <v>2581</v>
      </c>
      <c r="AT334" s="17" t="s">
        <v>2582</v>
      </c>
      <c r="AU334" s="17" t="s">
        <v>239</v>
      </c>
      <c r="AV334" s="17" t="s">
        <v>2587</v>
      </c>
      <c r="AW334" s="17" t="s">
        <v>2312</v>
      </c>
      <c r="AX334" s="18" t="s">
        <v>2312</v>
      </c>
      <c r="AY334" s="59" t="s">
        <v>239</v>
      </c>
      <c r="AZ334" s="17" t="s">
        <v>2587</v>
      </c>
      <c r="BA334" s="17" t="s">
        <v>2581</v>
      </c>
      <c r="BB334" s="17" t="s">
        <v>2582</v>
      </c>
      <c r="BC334" s="17" t="s">
        <v>2312</v>
      </c>
      <c r="BD334" s="18" t="s">
        <v>2312</v>
      </c>
    </row>
    <row r="335" spans="1:56" s="253" customFormat="1">
      <c r="A335" s="331" t="s">
        <v>2242</v>
      </c>
      <c r="B335" s="335">
        <v>321</v>
      </c>
      <c r="C335" s="335" t="s">
        <v>2588</v>
      </c>
      <c r="D335" s="332" t="s">
        <v>2460</v>
      </c>
      <c r="E335" s="336">
        <v>7</v>
      </c>
      <c r="F335" s="17" t="s">
        <v>2339</v>
      </c>
      <c r="G335" s="20">
        <v>17</v>
      </c>
      <c r="H335" s="20">
        <v>17</v>
      </c>
      <c r="I335" s="103" t="s">
        <v>2581</v>
      </c>
      <c r="J335" s="103" t="s">
        <v>2582</v>
      </c>
      <c r="K335" s="103" t="s">
        <v>2581</v>
      </c>
      <c r="L335" s="103" t="s">
        <v>2582</v>
      </c>
      <c r="M335" s="104" t="s">
        <v>2312</v>
      </c>
      <c r="N335" s="18" t="s">
        <v>2312</v>
      </c>
      <c r="O335" s="33" t="s">
        <v>2583</v>
      </c>
      <c r="P335" s="33" t="s">
        <v>2584</v>
      </c>
      <c r="Q335" s="103" t="s">
        <v>2581</v>
      </c>
      <c r="R335" s="103" t="s">
        <v>2582</v>
      </c>
      <c r="S335" s="104" t="s">
        <v>2380</v>
      </c>
      <c r="T335" s="18" t="s">
        <v>2312</v>
      </c>
      <c r="U335" s="66" t="s">
        <v>2585</v>
      </c>
      <c r="V335" s="67" t="s">
        <v>2586</v>
      </c>
      <c r="W335" s="67" t="s">
        <v>2585</v>
      </c>
      <c r="X335" s="68" t="s">
        <v>2586</v>
      </c>
      <c r="Y335" s="75" t="s">
        <v>2312</v>
      </c>
      <c r="Z335" s="58" t="s">
        <v>2312</v>
      </c>
      <c r="AA335" s="328" t="s">
        <v>239</v>
      </c>
      <c r="AB335" s="328" t="s">
        <v>239</v>
      </c>
      <c r="AC335" s="328" t="s">
        <v>239</v>
      </c>
      <c r="AD335" s="328" t="s">
        <v>239</v>
      </c>
      <c r="AE335" s="328" t="s">
        <v>239</v>
      </c>
      <c r="AF335" s="344" t="s">
        <v>239</v>
      </c>
      <c r="AG335" s="328" t="s">
        <v>239</v>
      </c>
      <c r="AH335" s="328" t="s">
        <v>239</v>
      </c>
      <c r="AI335" s="328" t="s">
        <v>239</v>
      </c>
      <c r="AJ335" s="328" t="s">
        <v>239</v>
      </c>
      <c r="AK335" s="328" t="s">
        <v>239</v>
      </c>
      <c r="AL335" s="344" t="s">
        <v>239</v>
      </c>
      <c r="AM335" s="59" t="s">
        <v>239</v>
      </c>
      <c r="AN335" s="17" t="s">
        <v>2587</v>
      </c>
      <c r="AO335" s="17" t="s">
        <v>239</v>
      </c>
      <c r="AP335" s="17" t="s">
        <v>2587</v>
      </c>
      <c r="AQ335" s="17" t="s">
        <v>2312</v>
      </c>
      <c r="AR335" s="18" t="s">
        <v>2312</v>
      </c>
      <c r="AS335" s="59" t="s">
        <v>2581</v>
      </c>
      <c r="AT335" s="17" t="s">
        <v>2582</v>
      </c>
      <c r="AU335" s="17" t="s">
        <v>239</v>
      </c>
      <c r="AV335" s="17" t="s">
        <v>2587</v>
      </c>
      <c r="AW335" s="17" t="s">
        <v>2312</v>
      </c>
      <c r="AX335" s="18" t="s">
        <v>2312</v>
      </c>
      <c r="AY335" s="59" t="s">
        <v>239</v>
      </c>
      <c r="AZ335" s="17" t="s">
        <v>2587</v>
      </c>
      <c r="BA335" s="17" t="s">
        <v>2581</v>
      </c>
      <c r="BB335" s="17" t="s">
        <v>2582</v>
      </c>
      <c r="BC335" s="17" t="s">
        <v>2312</v>
      </c>
      <c r="BD335" s="18" t="s">
        <v>2312</v>
      </c>
    </row>
    <row r="336" spans="1:56" s="253" customFormat="1">
      <c r="A336" s="331" t="s">
        <v>2242</v>
      </c>
      <c r="B336" s="335">
        <v>321</v>
      </c>
      <c r="C336" s="335" t="s">
        <v>2589</v>
      </c>
      <c r="D336" s="332" t="s">
        <v>194</v>
      </c>
      <c r="E336" s="336">
        <v>1</v>
      </c>
      <c r="F336" s="247" t="s">
        <v>2339</v>
      </c>
      <c r="G336" s="248">
        <v>18</v>
      </c>
      <c r="H336" s="248">
        <v>17</v>
      </c>
      <c r="I336" s="33" t="s">
        <v>2583</v>
      </c>
      <c r="J336" s="33" t="s">
        <v>2584</v>
      </c>
      <c r="K336" s="103" t="s">
        <v>2581</v>
      </c>
      <c r="L336" s="103" t="s">
        <v>2582</v>
      </c>
      <c r="M336" s="104" t="s">
        <v>2380</v>
      </c>
      <c r="N336" s="18" t="s">
        <v>2312</v>
      </c>
      <c r="O336" s="82" t="s">
        <v>239</v>
      </c>
      <c r="P336" s="17" t="s">
        <v>239</v>
      </c>
      <c r="Q336" s="77" t="s">
        <v>239</v>
      </c>
      <c r="R336" s="17" t="s">
        <v>239</v>
      </c>
      <c r="S336" s="17" t="s">
        <v>239</v>
      </c>
      <c r="T336" s="18" t="s">
        <v>239</v>
      </c>
      <c r="U336" s="33" t="s">
        <v>2583</v>
      </c>
      <c r="V336" s="33" t="s">
        <v>2584</v>
      </c>
      <c r="W336" s="67" t="s">
        <v>2585</v>
      </c>
      <c r="X336" s="68" t="s">
        <v>2586</v>
      </c>
      <c r="Y336" s="104" t="s">
        <v>2380</v>
      </c>
      <c r="Z336" s="18" t="s">
        <v>2312</v>
      </c>
      <c r="AA336" s="328" t="s">
        <v>239</v>
      </c>
      <c r="AB336" s="328" t="s">
        <v>239</v>
      </c>
      <c r="AC336" s="328" t="s">
        <v>239</v>
      </c>
      <c r="AD336" s="328" t="s">
        <v>239</v>
      </c>
      <c r="AE336" s="328" t="s">
        <v>239</v>
      </c>
      <c r="AF336" s="344" t="s">
        <v>239</v>
      </c>
      <c r="AG336" s="328" t="s">
        <v>239</v>
      </c>
      <c r="AH336" s="328" t="s">
        <v>239</v>
      </c>
      <c r="AI336" s="328" t="s">
        <v>239</v>
      </c>
      <c r="AJ336" s="328" t="s">
        <v>239</v>
      </c>
      <c r="AK336" s="328" t="s">
        <v>239</v>
      </c>
      <c r="AL336" s="344" t="s">
        <v>239</v>
      </c>
      <c r="AM336" s="59" t="s">
        <v>239</v>
      </c>
      <c r="AN336" s="17" t="s">
        <v>239</v>
      </c>
      <c r="AO336" s="17" t="s">
        <v>239</v>
      </c>
      <c r="AP336" s="17" t="s">
        <v>239</v>
      </c>
      <c r="AQ336" s="17" t="s">
        <v>239</v>
      </c>
      <c r="AR336" s="18" t="s">
        <v>239</v>
      </c>
      <c r="AS336" s="33" t="s">
        <v>2583</v>
      </c>
      <c r="AT336" s="33" t="s">
        <v>2584</v>
      </c>
      <c r="AU336" s="17" t="s">
        <v>239</v>
      </c>
      <c r="AV336" s="17" t="s">
        <v>2587</v>
      </c>
      <c r="AW336" s="104" t="s">
        <v>2380</v>
      </c>
      <c r="AX336" s="18" t="s">
        <v>2312</v>
      </c>
      <c r="AY336" s="59" t="s">
        <v>239</v>
      </c>
      <c r="AZ336" s="17" t="s">
        <v>239</v>
      </c>
      <c r="BA336" s="17" t="s">
        <v>239</v>
      </c>
      <c r="BB336" s="17" t="s">
        <v>239</v>
      </c>
      <c r="BC336" s="17" t="s">
        <v>239</v>
      </c>
      <c r="BD336" s="18" t="s">
        <v>239</v>
      </c>
    </row>
    <row r="337" spans="1:56">
      <c r="A337" s="331" t="s">
        <v>2242</v>
      </c>
      <c r="B337" s="335">
        <v>321</v>
      </c>
      <c r="C337" s="335" t="s">
        <v>2589</v>
      </c>
      <c r="D337" s="332" t="s">
        <v>194</v>
      </c>
      <c r="E337" s="336">
        <v>2</v>
      </c>
      <c r="F337" s="247" t="s">
        <v>2339</v>
      </c>
      <c r="G337" s="248">
        <v>18</v>
      </c>
      <c r="H337" s="248">
        <v>17</v>
      </c>
      <c r="I337" s="33" t="s">
        <v>2583</v>
      </c>
      <c r="J337" s="33" t="s">
        <v>2584</v>
      </c>
      <c r="K337" s="103" t="s">
        <v>2581</v>
      </c>
      <c r="L337" s="103" t="s">
        <v>2582</v>
      </c>
      <c r="M337" s="104" t="s">
        <v>2380</v>
      </c>
      <c r="N337" s="18" t="s">
        <v>2312</v>
      </c>
      <c r="O337" s="82" t="s">
        <v>239</v>
      </c>
      <c r="P337" s="17" t="s">
        <v>239</v>
      </c>
      <c r="Q337" s="77" t="s">
        <v>239</v>
      </c>
      <c r="R337" s="17" t="s">
        <v>239</v>
      </c>
      <c r="S337" s="17" t="s">
        <v>239</v>
      </c>
      <c r="T337" s="18" t="s">
        <v>239</v>
      </c>
      <c r="U337" s="33" t="s">
        <v>2583</v>
      </c>
      <c r="V337" s="33" t="s">
        <v>2584</v>
      </c>
      <c r="W337" s="67" t="s">
        <v>2585</v>
      </c>
      <c r="X337" s="68" t="s">
        <v>2586</v>
      </c>
      <c r="Y337" s="104" t="s">
        <v>2380</v>
      </c>
      <c r="Z337" s="18" t="s">
        <v>2312</v>
      </c>
      <c r="AA337" s="328" t="s">
        <v>239</v>
      </c>
      <c r="AB337" s="328" t="s">
        <v>239</v>
      </c>
      <c r="AC337" s="328" t="s">
        <v>239</v>
      </c>
      <c r="AD337" s="328" t="s">
        <v>239</v>
      </c>
      <c r="AE337" s="328" t="s">
        <v>239</v>
      </c>
      <c r="AF337" s="344" t="s">
        <v>239</v>
      </c>
      <c r="AG337" s="328" t="s">
        <v>239</v>
      </c>
      <c r="AH337" s="328" t="s">
        <v>239</v>
      </c>
      <c r="AI337" s="328" t="s">
        <v>239</v>
      </c>
      <c r="AJ337" s="328" t="s">
        <v>239</v>
      </c>
      <c r="AK337" s="328" t="s">
        <v>239</v>
      </c>
      <c r="AL337" s="344" t="s">
        <v>239</v>
      </c>
      <c r="AM337" s="59" t="s">
        <v>239</v>
      </c>
      <c r="AN337" s="17" t="s">
        <v>239</v>
      </c>
      <c r="AO337" s="17" t="s">
        <v>239</v>
      </c>
      <c r="AP337" s="17" t="s">
        <v>239</v>
      </c>
      <c r="AQ337" s="17" t="s">
        <v>239</v>
      </c>
      <c r="AR337" s="18" t="s">
        <v>239</v>
      </c>
      <c r="AS337" s="33" t="s">
        <v>2583</v>
      </c>
      <c r="AT337" s="33" t="s">
        <v>2584</v>
      </c>
      <c r="AU337" s="17" t="s">
        <v>239</v>
      </c>
      <c r="AV337" s="17" t="s">
        <v>2587</v>
      </c>
      <c r="AW337" s="104" t="s">
        <v>2380</v>
      </c>
      <c r="AX337" s="18" t="s">
        <v>2312</v>
      </c>
      <c r="AY337" s="59" t="s">
        <v>239</v>
      </c>
      <c r="AZ337" s="17" t="s">
        <v>239</v>
      </c>
      <c r="BA337" s="17" t="s">
        <v>239</v>
      </c>
      <c r="BB337" s="17" t="s">
        <v>239</v>
      </c>
      <c r="BC337" s="17" t="s">
        <v>239</v>
      </c>
      <c r="BD337" s="18" t="s">
        <v>239</v>
      </c>
    </row>
    <row r="338" spans="1:56">
      <c r="A338" s="331" t="s">
        <v>2242</v>
      </c>
      <c r="B338" s="335">
        <v>321</v>
      </c>
      <c r="C338" s="335" t="s">
        <v>2589</v>
      </c>
      <c r="D338" s="332" t="s">
        <v>194</v>
      </c>
      <c r="E338" s="336">
        <v>8</v>
      </c>
      <c r="F338" s="247" t="s">
        <v>2339</v>
      </c>
      <c r="G338" s="248">
        <v>18</v>
      </c>
      <c r="H338" s="248">
        <v>17</v>
      </c>
      <c r="I338" s="33" t="s">
        <v>2583</v>
      </c>
      <c r="J338" s="33" t="s">
        <v>2584</v>
      </c>
      <c r="K338" s="103" t="s">
        <v>2581</v>
      </c>
      <c r="L338" s="103" t="s">
        <v>2582</v>
      </c>
      <c r="M338" s="104" t="s">
        <v>2380</v>
      </c>
      <c r="N338" s="18" t="s">
        <v>2312</v>
      </c>
      <c r="O338" s="82" t="s">
        <v>239</v>
      </c>
      <c r="P338" s="17" t="s">
        <v>239</v>
      </c>
      <c r="Q338" s="77" t="s">
        <v>239</v>
      </c>
      <c r="R338" s="17" t="s">
        <v>239</v>
      </c>
      <c r="S338" s="17" t="s">
        <v>239</v>
      </c>
      <c r="T338" s="18" t="s">
        <v>239</v>
      </c>
      <c r="U338" s="33" t="s">
        <v>2583</v>
      </c>
      <c r="V338" s="33" t="s">
        <v>2584</v>
      </c>
      <c r="W338" s="67" t="s">
        <v>2585</v>
      </c>
      <c r="X338" s="68" t="s">
        <v>2586</v>
      </c>
      <c r="Y338" s="104" t="s">
        <v>2380</v>
      </c>
      <c r="Z338" s="18" t="s">
        <v>2312</v>
      </c>
      <c r="AA338" s="328" t="s">
        <v>239</v>
      </c>
      <c r="AB338" s="328" t="s">
        <v>239</v>
      </c>
      <c r="AC338" s="328" t="s">
        <v>239</v>
      </c>
      <c r="AD338" s="328" t="s">
        <v>239</v>
      </c>
      <c r="AE338" s="328" t="s">
        <v>239</v>
      </c>
      <c r="AF338" s="344" t="s">
        <v>239</v>
      </c>
      <c r="AG338" s="328" t="s">
        <v>239</v>
      </c>
      <c r="AH338" s="328" t="s">
        <v>239</v>
      </c>
      <c r="AI338" s="328" t="s">
        <v>239</v>
      </c>
      <c r="AJ338" s="328" t="s">
        <v>239</v>
      </c>
      <c r="AK338" s="328" t="s">
        <v>239</v>
      </c>
      <c r="AL338" s="344" t="s">
        <v>239</v>
      </c>
      <c r="AM338" s="59" t="s">
        <v>239</v>
      </c>
      <c r="AN338" s="17" t="s">
        <v>239</v>
      </c>
      <c r="AO338" s="17" t="s">
        <v>239</v>
      </c>
      <c r="AP338" s="17" t="s">
        <v>239</v>
      </c>
      <c r="AQ338" s="17" t="s">
        <v>239</v>
      </c>
      <c r="AR338" s="18" t="s">
        <v>239</v>
      </c>
      <c r="AS338" s="33" t="s">
        <v>2583</v>
      </c>
      <c r="AT338" s="33" t="s">
        <v>2584</v>
      </c>
      <c r="AU338" s="17" t="s">
        <v>239</v>
      </c>
      <c r="AV338" s="17" t="s">
        <v>2587</v>
      </c>
      <c r="AW338" s="104" t="s">
        <v>2380</v>
      </c>
      <c r="AX338" s="18" t="s">
        <v>2312</v>
      </c>
      <c r="AY338" s="59" t="s">
        <v>239</v>
      </c>
      <c r="AZ338" s="17" t="s">
        <v>239</v>
      </c>
      <c r="BA338" s="17" t="s">
        <v>239</v>
      </c>
      <c r="BB338" s="17" t="s">
        <v>239</v>
      </c>
      <c r="BC338" s="17" t="s">
        <v>239</v>
      </c>
      <c r="BD338" s="18" t="s">
        <v>239</v>
      </c>
    </row>
    <row r="339" spans="1:56">
      <c r="A339" s="331" t="s">
        <v>2242</v>
      </c>
      <c r="B339" s="335">
        <v>321</v>
      </c>
      <c r="C339" s="335" t="s">
        <v>2590</v>
      </c>
      <c r="D339" s="332" t="s">
        <v>194</v>
      </c>
      <c r="E339" s="336">
        <v>5</v>
      </c>
      <c r="F339" s="247" t="s">
        <v>2339</v>
      </c>
      <c r="G339" s="248">
        <v>18</v>
      </c>
      <c r="H339" s="248">
        <v>17</v>
      </c>
      <c r="I339" s="33" t="s">
        <v>2583</v>
      </c>
      <c r="J339" s="33" t="s">
        <v>2584</v>
      </c>
      <c r="K339" s="103" t="s">
        <v>2581</v>
      </c>
      <c r="L339" s="103" t="s">
        <v>2582</v>
      </c>
      <c r="M339" s="104" t="s">
        <v>2380</v>
      </c>
      <c r="N339" s="18" t="s">
        <v>2312</v>
      </c>
      <c r="O339" s="82" t="s">
        <v>239</v>
      </c>
      <c r="P339" s="17" t="s">
        <v>239</v>
      </c>
      <c r="Q339" s="77" t="s">
        <v>239</v>
      </c>
      <c r="R339" s="17" t="s">
        <v>239</v>
      </c>
      <c r="S339" s="17" t="s">
        <v>239</v>
      </c>
      <c r="T339" s="18" t="s">
        <v>239</v>
      </c>
      <c r="U339" s="33" t="s">
        <v>2583</v>
      </c>
      <c r="V339" s="33" t="s">
        <v>2584</v>
      </c>
      <c r="W339" s="67" t="s">
        <v>2585</v>
      </c>
      <c r="X339" s="68" t="s">
        <v>2586</v>
      </c>
      <c r="Y339" s="104" t="s">
        <v>2380</v>
      </c>
      <c r="Z339" s="18" t="s">
        <v>2312</v>
      </c>
      <c r="AA339" s="328" t="s">
        <v>239</v>
      </c>
      <c r="AB339" s="328" t="s">
        <v>239</v>
      </c>
      <c r="AC339" s="328" t="s">
        <v>239</v>
      </c>
      <c r="AD339" s="328" t="s">
        <v>239</v>
      </c>
      <c r="AE339" s="328" t="s">
        <v>239</v>
      </c>
      <c r="AF339" s="344" t="s">
        <v>239</v>
      </c>
      <c r="AG339" s="328" t="s">
        <v>239</v>
      </c>
      <c r="AH339" s="328" t="s">
        <v>239</v>
      </c>
      <c r="AI339" s="328" t="s">
        <v>239</v>
      </c>
      <c r="AJ339" s="328" t="s">
        <v>239</v>
      </c>
      <c r="AK339" s="328" t="s">
        <v>239</v>
      </c>
      <c r="AL339" s="344" t="s">
        <v>239</v>
      </c>
      <c r="AM339" s="59" t="s">
        <v>239</v>
      </c>
      <c r="AN339" s="17" t="s">
        <v>239</v>
      </c>
      <c r="AO339" s="17" t="s">
        <v>239</v>
      </c>
      <c r="AP339" s="17" t="s">
        <v>239</v>
      </c>
      <c r="AQ339" s="17" t="s">
        <v>239</v>
      </c>
      <c r="AR339" s="18" t="s">
        <v>239</v>
      </c>
      <c r="AS339" s="33" t="s">
        <v>2583</v>
      </c>
      <c r="AT339" s="33" t="s">
        <v>2584</v>
      </c>
      <c r="AU339" s="17" t="s">
        <v>239</v>
      </c>
      <c r="AV339" s="17" t="s">
        <v>2587</v>
      </c>
      <c r="AW339" s="104" t="s">
        <v>2380</v>
      </c>
      <c r="AX339" s="18" t="s">
        <v>2312</v>
      </c>
      <c r="AY339" s="59" t="s">
        <v>239</v>
      </c>
      <c r="AZ339" s="17" t="s">
        <v>239</v>
      </c>
      <c r="BA339" s="17" t="s">
        <v>239</v>
      </c>
      <c r="BB339" s="17" t="s">
        <v>239</v>
      </c>
      <c r="BC339" s="17" t="s">
        <v>239</v>
      </c>
      <c r="BD339" s="18" t="s">
        <v>239</v>
      </c>
    </row>
    <row r="340" spans="1:56">
      <c r="A340" s="331" t="s">
        <v>2242</v>
      </c>
      <c r="B340" s="335">
        <v>321</v>
      </c>
      <c r="C340" s="335" t="s">
        <v>2590</v>
      </c>
      <c r="D340" s="332" t="s">
        <v>194</v>
      </c>
      <c r="E340" s="336">
        <v>7</v>
      </c>
      <c r="F340" s="247" t="s">
        <v>2339</v>
      </c>
      <c r="G340" s="248">
        <v>18</v>
      </c>
      <c r="H340" s="248">
        <v>17</v>
      </c>
      <c r="I340" s="33" t="s">
        <v>2583</v>
      </c>
      <c r="J340" s="33" t="s">
        <v>2584</v>
      </c>
      <c r="K340" s="103" t="s">
        <v>2581</v>
      </c>
      <c r="L340" s="103" t="s">
        <v>2582</v>
      </c>
      <c r="M340" s="104" t="s">
        <v>2380</v>
      </c>
      <c r="N340" s="18" t="s">
        <v>2312</v>
      </c>
      <c r="O340" s="82" t="s">
        <v>239</v>
      </c>
      <c r="P340" s="17" t="s">
        <v>239</v>
      </c>
      <c r="Q340" s="77" t="s">
        <v>239</v>
      </c>
      <c r="R340" s="17" t="s">
        <v>239</v>
      </c>
      <c r="S340" s="17" t="s">
        <v>239</v>
      </c>
      <c r="T340" s="18" t="s">
        <v>239</v>
      </c>
      <c r="U340" s="33" t="s">
        <v>2583</v>
      </c>
      <c r="V340" s="33" t="s">
        <v>2584</v>
      </c>
      <c r="W340" s="67" t="s">
        <v>2585</v>
      </c>
      <c r="X340" s="68" t="s">
        <v>2586</v>
      </c>
      <c r="Y340" s="104" t="s">
        <v>2380</v>
      </c>
      <c r="Z340" s="18" t="s">
        <v>2312</v>
      </c>
      <c r="AA340" s="328" t="s">
        <v>239</v>
      </c>
      <c r="AB340" s="328" t="s">
        <v>239</v>
      </c>
      <c r="AC340" s="328" t="s">
        <v>239</v>
      </c>
      <c r="AD340" s="328" t="s">
        <v>239</v>
      </c>
      <c r="AE340" s="328" t="s">
        <v>239</v>
      </c>
      <c r="AF340" s="344" t="s">
        <v>239</v>
      </c>
      <c r="AG340" s="328" t="s">
        <v>239</v>
      </c>
      <c r="AH340" s="328" t="s">
        <v>239</v>
      </c>
      <c r="AI340" s="328" t="s">
        <v>239</v>
      </c>
      <c r="AJ340" s="328" t="s">
        <v>239</v>
      </c>
      <c r="AK340" s="328" t="s">
        <v>239</v>
      </c>
      <c r="AL340" s="344" t="s">
        <v>239</v>
      </c>
      <c r="AM340" s="59" t="s">
        <v>239</v>
      </c>
      <c r="AN340" s="17" t="s">
        <v>239</v>
      </c>
      <c r="AO340" s="17" t="s">
        <v>239</v>
      </c>
      <c r="AP340" s="17" t="s">
        <v>239</v>
      </c>
      <c r="AQ340" s="17" t="s">
        <v>239</v>
      </c>
      <c r="AR340" s="18" t="s">
        <v>239</v>
      </c>
      <c r="AS340" s="33" t="s">
        <v>2583</v>
      </c>
      <c r="AT340" s="33" t="s">
        <v>2584</v>
      </c>
      <c r="AU340" s="17" t="s">
        <v>239</v>
      </c>
      <c r="AV340" s="17" t="s">
        <v>2587</v>
      </c>
      <c r="AW340" s="104" t="s">
        <v>2380</v>
      </c>
      <c r="AX340" s="18" t="s">
        <v>2312</v>
      </c>
      <c r="AY340" s="59" t="s">
        <v>239</v>
      </c>
      <c r="AZ340" s="17" t="s">
        <v>239</v>
      </c>
      <c r="BA340" s="17" t="s">
        <v>239</v>
      </c>
      <c r="BB340" s="17" t="s">
        <v>239</v>
      </c>
      <c r="BC340" s="17" t="s">
        <v>239</v>
      </c>
      <c r="BD340" s="18" t="s">
        <v>239</v>
      </c>
    </row>
    <row r="341" spans="1:56">
      <c r="A341" s="331" t="s">
        <v>2242</v>
      </c>
      <c r="B341" s="335">
        <v>321</v>
      </c>
      <c r="C341" s="335" t="s">
        <v>2589</v>
      </c>
      <c r="D341" s="332" t="s">
        <v>2460</v>
      </c>
      <c r="E341" s="336">
        <v>2</v>
      </c>
      <c r="F341" s="247" t="s">
        <v>2339</v>
      </c>
      <c r="G341" s="248">
        <v>18</v>
      </c>
      <c r="H341" s="248">
        <v>17</v>
      </c>
      <c r="I341" s="33" t="s">
        <v>2583</v>
      </c>
      <c r="J341" s="33" t="s">
        <v>2584</v>
      </c>
      <c r="K341" s="103" t="s">
        <v>2581</v>
      </c>
      <c r="L341" s="103" t="s">
        <v>2582</v>
      </c>
      <c r="M341" s="104" t="s">
        <v>2380</v>
      </c>
      <c r="N341" s="18" t="s">
        <v>2312</v>
      </c>
      <c r="O341" s="82" t="s">
        <v>239</v>
      </c>
      <c r="P341" s="17" t="s">
        <v>239</v>
      </c>
      <c r="Q341" s="77" t="s">
        <v>239</v>
      </c>
      <c r="R341" s="17" t="s">
        <v>239</v>
      </c>
      <c r="S341" s="17" t="s">
        <v>239</v>
      </c>
      <c r="T341" s="18" t="s">
        <v>239</v>
      </c>
      <c r="U341" s="33" t="s">
        <v>2583</v>
      </c>
      <c r="V341" s="33" t="s">
        <v>2584</v>
      </c>
      <c r="W341" s="67" t="s">
        <v>2585</v>
      </c>
      <c r="X341" s="68" t="s">
        <v>2586</v>
      </c>
      <c r="Y341" s="104" t="s">
        <v>2380</v>
      </c>
      <c r="Z341" s="18" t="s">
        <v>2312</v>
      </c>
      <c r="AA341" s="328" t="s">
        <v>239</v>
      </c>
      <c r="AB341" s="328" t="s">
        <v>239</v>
      </c>
      <c r="AC341" s="328" t="s">
        <v>239</v>
      </c>
      <c r="AD341" s="328" t="s">
        <v>239</v>
      </c>
      <c r="AE341" s="328" t="s">
        <v>239</v>
      </c>
      <c r="AF341" s="344" t="s">
        <v>239</v>
      </c>
      <c r="AG341" s="328" t="s">
        <v>239</v>
      </c>
      <c r="AH341" s="328" t="s">
        <v>239</v>
      </c>
      <c r="AI341" s="328" t="s">
        <v>239</v>
      </c>
      <c r="AJ341" s="328" t="s">
        <v>239</v>
      </c>
      <c r="AK341" s="328" t="s">
        <v>239</v>
      </c>
      <c r="AL341" s="344" t="s">
        <v>239</v>
      </c>
      <c r="AM341" s="59" t="s">
        <v>239</v>
      </c>
      <c r="AN341" s="17" t="s">
        <v>239</v>
      </c>
      <c r="AO341" s="17" t="s">
        <v>239</v>
      </c>
      <c r="AP341" s="17" t="s">
        <v>239</v>
      </c>
      <c r="AQ341" s="17" t="s">
        <v>239</v>
      </c>
      <c r="AR341" s="18" t="s">
        <v>239</v>
      </c>
      <c r="AS341" s="33" t="s">
        <v>2583</v>
      </c>
      <c r="AT341" s="33" t="s">
        <v>2584</v>
      </c>
      <c r="AU341" s="17" t="s">
        <v>239</v>
      </c>
      <c r="AV341" s="17" t="s">
        <v>2587</v>
      </c>
      <c r="AW341" s="104" t="s">
        <v>2380</v>
      </c>
      <c r="AX341" s="18" t="s">
        <v>2312</v>
      </c>
      <c r="AY341" s="59" t="s">
        <v>239</v>
      </c>
      <c r="AZ341" s="17" t="s">
        <v>239</v>
      </c>
      <c r="BA341" s="17" t="s">
        <v>239</v>
      </c>
      <c r="BB341" s="17" t="s">
        <v>239</v>
      </c>
      <c r="BC341" s="17" t="s">
        <v>239</v>
      </c>
      <c r="BD341" s="18" t="s">
        <v>239</v>
      </c>
    </row>
    <row r="342" spans="1:56">
      <c r="A342" s="331" t="s">
        <v>2242</v>
      </c>
      <c r="B342" s="335">
        <v>321</v>
      </c>
      <c r="C342" s="335" t="s">
        <v>2589</v>
      </c>
      <c r="D342" s="332" t="s">
        <v>2460</v>
      </c>
      <c r="E342" s="336">
        <v>8</v>
      </c>
      <c r="F342" s="247" t="s">
        <v>2339</v>
      </c>
      <c r="G342" s="248">
        <v>18</v>
      </c>
      <c r="H342" s="248">
        <v>17</v>
      </c>
      <c r="I342" s="33" t="s">
        <v>2583</v>
      </c>
      <c r="J342" s="33" t="s">
        <v>2584</v>
      </c>
      <c r="K342" s="103" t="s">
        <v>2581</v>
      </c>
      <c r="L342" s="103" t="s">
        <v>2582</v>
      </c>
      <c r="M342" s="104" t="s">
        <v>2380</v>
      </c>
      <c r="N342" s="18" t="s">
        <v>2312</v>
      </c>
      <c r="O342" s="82" t="s">
        <v>239</v>
      </c>
      <c r="P342" s="17" t="s">
        <v>239</v>
      </c>
      <c r="Q342" s="77" t="s">
        <v>239</v>
      </c>
      <c r="R342" s="17" t="s">
        <v>239</v>
      </c>
      <c r="S342" s="17" t="s">
        <v>239</v>
      </c>
      <c r="T342" s="18" t="s">
        <v>239</v>
      </c>
      <c r="U342" s="33" t="s">
        <v>2583</v>
      </c>
      <c r="V342" s="33" t="s">
        <v>2584</v>
      </c>
      <c r="W342" s="67" t="s">
        <v>2585</v>
      </c>
      <c r="X342" s="68" t="s">
        <v>2586</v>
      </c>
      <c r="Y342" s="104" t="s">
        <v>2380</v>
      </c>
      <c r="Z342" s="18" t="s">
        <v>2312</v>
      </c>
      <c r="AA342" s="328" t="s">
        <v>239</v>
      </c>
      <c r="AB342" s="328" t="s">
        <v>239</v>
      </c>
      <c r="AC342" s="328" t="s">
        <v>239</v>
      </c>
      <c r="AD342" s="328" t="s">
        <v>239</v>
      </c>
      <c r="AE342" s="328" t="s">
        <v>239</v>
      </c>
      <c r="AF342" s="344" t="s">
        <v>239</v>
      </c>
      <c r="AG342" s="328" t="s">
        <v>239</v>
      </c>
      <c r="AH342" s="328" t="s">
        <v>239</v>
      </c>
      <c r="AI342" s="328" t="s">
        <v>239</v>
      </c>
      <c r="AJ342" s="328" t="s">
        <v>239</v>
      </c>
      <c r="AK342" s="328" t="s">
        <v>239</v>
      </c>
      <c r="AL342" s="344" t="s">
        <v>239</v>
      </c>
      <c r="AM342" s="59" t="s">
        <v>239</v>
      </c>
      <c r="AN342" s="17" t="s">
        <v>239</v>
      </c>
      <c r="AO342" s="17" t="s">
        <v>239</v>
      </c>
      <c r="AP342" s="17" t="s">
        <v>239</v>
      </c>
      <c r="AQ342" s="17" t="s">
        <v>239</v>
      </c>
      <c r="AR342" s="18" t="s">
        <v>239</v>
      </c>
      <c r="AS342" s="33" t="s">
        <v>2583</v>
      </c>
      <c r="AT342" s="33" t="s">
        <v>2584</v>
      </c>
      <c r="AU342" s="17" t="s">
        <v>239</v>
      </c>
      <c r="AV342" s="17" t="s">
        <v>2587</v>
      </c>
      <c r="AW342" s="104" t="s">
        <v>2380</v>
      </c>
      <c r="AX342" s="18" t="s">
        <v>2312</v>
      </c>
      <c r="AY342" s="59" t="s">
        <v>239</v>
      </c>
      <c r="AZ342" s="17" t="s">
        <v>239</v>
      </c>
      <c r="BA342" s="17" t="s">
        <v>239</v>
      </c>
      <c r="BB342" s="17" t="s">
        <v>239</v>
      </c>
      <c r="BC342" s="17" t="s">
        <v>239</v>
      </c>
      <c r="BD342" s="18" t="s">
        <v>239</v>
      </c>
    </row>
    <row r="343" spans="1:56">
      <c r="A343" s="331" t="s">
        <v>2242</v>
      </c>
      <c r="B343" s="335">
        <v>321</v>
      </c>
      <c r="C343" s="335" t="s">
        <v>2590</v>
      </c>
      <c r="D343" s="332" t="s">
        <v>2460</v>
      </c>
      <c r="E343" s="336">
        <v>3</v>
      </c>
      <c r="F343" s="247" t="s">
        <v>2339</v>
      </c>
      <c r="G343" s="248">
        <v>18</v>
      </c>
      <c r="H343" s="248">
        <v>17</v>
      </c>
      <c r="I343" s="33" t="s">
        <v>2583</v>
      </c>
      <c r="J343" s="33" t="s">
        <v>2584</v>
      </c>
      <c r="K343" s="103" t="s">
        <v>2581</v>
      </c>
      <c r="L343" s="103" t="s">
        <v>2582</v>
      </c>
      <c r="M343" s="104" t="s">
        <v>2380</v>
      </c>
      <c r="N343" s="18" t="s">
        <v>2312</v>
      </c>
      <c r="O343" s="82" t="s">
        <v>239</v>
      </c>
      <c r="P343" s="17" t="s">
        <v>239</v>
      </c>
      <c r="Q343" s="77" t="s">
        <v>239</v>
      </c>
      <c r="R343" s="17" t="s">
        <v>239</v>
      </c>
      <c r="S343" s="17" t="s">
        <v>239</v>
      </c>
      <c r="T343" s="18" t="s">
        <v>239</v>
      </c>
      <c r="U343" s="33" t="s">
        <v>2583</v>
      </c>
      <c r="V343" s="33" t="s">
        <v>2584</v>
      </c>
      <c r="W343" s="67" t="s">
        <v>2585</v>
      </c>
      <c r="X343" s="68" t="s">
        <v>2586</v>
      </c>
      <c r="Y343" s="104" t="s">
        <v>2380</v>
      </c>
      <c r="Z343" s="18" t="s">
        <v>2312</v>
      </c>
      <c r="AA343" s="328" t="s">
        <v>239</v>
      </c>
      <c r="AB343" s="328" t="s">
        <v>239</v>
      </c>
      <c r="AC343" s="328" t="s">
        <v>239</v>
      </c>
      <c r="AD343" s="328" t="s">
        <v>239</v>
      </c>
      <c r="AE343" s="328" t="s">
        <v>239</v>
      </c>
      <c r="AF343" s="344" t="s">
        <v>239</v>
      </c>
      <c r="AG343" s="328" t="s">
        <v>239</v>
      </c>
      <c r="AH343" s="328" t="s">
        <v>239</v>
      </c>
      <c r="AI343" s="328" t="s">
        <v>239</v>
      </c>
      <c r="AJ343" s="328" t="s">
        <v>239</v>
      </c>
      <c r="AK343" s="328" t="s">
        <v>239</v>
      </c>
      <c r="AL343" s="344" t="s">
        <v>239</v>
      </c>
      <c r="AM343" s="59" t="s">
        <v>239</v>
      </c>
      <c r="AN343" s="17" t="s">
        <v>239</v>
      </c>
      <c r="AO343" s="17" t="s">
        <v>239</v>
      </c>
      <c r="AP343" s="17" t="s">
        <v>239</v>
      </c>
      <c r="AQ343" s="17" t="s">
        <v>239</v>
      </c>
      <c r="AR343" s="18" t="s">
        <v>239</v>
      </c>
      <c r="AS343" s="33" t="s">
        <v>2583</v>
      </c>
      <c r="AT343" s="33" t="s">
        <v>2584</v>
      </c>
      <c r="AU343" s="17" t="s">
        <v>239</v>
      </c>
      <c r="AV343" s="17" t="s">
        <v>2587</v>
      </c>
      <c r="AW343" s="104" t="s">
        <v>2380</v>
      </c>
      <c r="AX343" s="18" t="s">
        <v>2312</v>
      </c>
      <c r="AY343" s="59" t="s">
        <v>239</v>
      </c>
      <c r="AZ343" s="17" t="s">
        <v>239</v>
      </c>
      <c r="BA343" s="17" t="s">
        <v>239</v>
      </c>
      <c r="BB343" s="17" t="s">
        <v>239</v>
      </c>
      <c r="BC343" s="17" t="s">
        <v>239</v>
      </c>
      <c r="BD343" s="18" t="s">
        <v>239</v>
      </c>
    </row>
    <row r="344" spans="1:56">
      <c r="A344" s="331" t="s">
        <v>2242</v>
      </c>
      <c r="B344" s="335">
        <v>321</v>
      </c>
      <c r="C344" s="335" t="s">
        <v>2590</v>
      </c>
      <c r="D344" s="332" t="s">
        <v>2460</v>
      </c>
      <c r="E344" s="336">
        <v>5</v>
      </c>
      <c r="F344" s="247" t="s">
        <v>2339</v>
      </c>
      <c r="G344" s="248">
        <v>18</v>
      </c>
      <c r="H344" s="248">
        <v>17</v>
      </c>
      <c r="I344" s="33" t="s">
        <v>2583</v>
      </c>
      <c r="J344" s="33" t="s">
        <v>2584</v>
      </c>
      <c r="K344" s="103" t="s">
        <v>2581</v>
      </c>
      <c r="L344" s="103" t="s">
        <v>2582</v>
      </c>
      <c r="M344" s="104" t="s">
        <v>2380</v>
      </c>
      <c r="N344" s="18" t="s">
        <v>2312</v>
      </c>
      <c r="O344" s="82" t="s">
        <v>239</v>
      </c>
      <c r="P344" s="17" t="s">
        <v>239</v>
      </c>
      <c r="Q344" s="77" t="s">
        <v>239</v>
      </c>
      <c r="R344" s="17" t="s">
        <v>239</v>
      </c>
      <c r="S344" s="17" t="s">
        <v>239</v>
      </c>
      <c r="T344" s="18" t="s">
        <v>239</v>
      </c>
      <c r="U344" s="33" t="s">
        <v>2583</v>
      </c>
      <c r="V344" s="33" t="s">
        <v>2584</v>
      </c>
      <c r="W344" s="67" t="s">
        <v>2585</v>
      </c>
      <c r="X344" s="68" t="s">
        <v>2586</v>
      </c>
      <c r="Y344" s="104" t="s">
        <v>2380</v>
      </c>
      <c r="Z344" s="18" t="s">
        <v>2312</v>
      </c>
      <c r="AA344" s="328" t="s">
        <v>239</v>
      </c>
      <c r="AB344" s="328" t="s">
        <v>239</v>
      </c>
      <c r="AC344" s="328" t="s">
        <v>239</v>
      </c>
      <c r="AD344" s="328" t="s">
        <v>239</v>
      </c>
      <c r="AE344" s="328" t="s">
        <v>239</v>
      </c>
      <c r="AF344" s="344" t="s">
        <v>239</v>
      </c>
      <c r="AG344" s="328" t="s">
        <v>239</v>
      </c>
      <c r="AH344" s="328" t="s">
        <v>239</v>
      </c>
      <c r="AI344" s="328" t="s">
        <v>239</v>
      </c>
      <c r="AJ344" s="328" t="s">
        <v>239</v>
      </c>
      <c r="AK344" s="328" t="s">
        <v>239</v>
      </c>
      <c r="AL344" s="344" t="s">
        <v>239</v>
      </c>
      <c r="AM344" s="59" t="s">
        <v>239</v>
      </c>
      <c r="AN344" s="17" t="s">
        <v>239</v>
      </c>
      <c r="AO344" s="17" t="s">
        <v>239</v>
      </c>
      <c r="AP344" s="17" t="s">
        <v>239</v>
      </c>
      <c r="AQ344" s="17" t="s">
        <v>239</v>
      </c>
      <c r="AR344" s="18" t="s">
        <v>239</v>
      </c>
      <c r="AS344" s="33" t="s">
        <v>2583</v>
      </c>
      <c r="AT344" s="33" t="s">
        <v>2584</v>
      </c>
      <c r="AU344" s="17" t="s">
        <v>239</v>
      </c>
      <c r="AV344" s="17" t="s">
        <v>2587</v>
      </c>
      <c r="AW344" s="104" t="s">
        <v>2380</v>
      </c>
      <c r="AX344" s="18" t="s">
        <v>2312</v>
      </c>
      <c r="AY344" s="59" t="s">
        <v>239</v>
      </c>
      <c r="AZ344" s="17" t="s">
        <v>239</v>
      </c>
      <c r="BA344" s="17" t="s">
        <v>239</v>
      </c>
      <c r="BB344" s="17" t="s">
        <v>239</v>
      </c>
      <c r="BC344" s="17" t="s">
        <v>239</v>
      </c>
      <c r="BD344" s="18" t="s">
        <v>239</v>
      </c>
    </row>
    <row r="345" spans="1:56">
      <c r="A345" s="331" t="s">
        <v>2242</v>
      </c>
      <c r="B345" s="335">
        <v>321</v>
      </c>
      <c r="C345" s="335" t="s">
        <v>2590</v>
      </c>
      <c r="D345" s="332" t="s">
        <v>2460</v>
      </c>
      <c r="E345" s="336">
        <v>7</v>
      </c>
      <c r="F345" s="247" t="s">
        <v>2339</v>
      </c>
      <c r="G345" s="248">
        <v>18</v>
      </c>
      <c r="H345" s="248">
        <v>17</v>
      </c>
      <c r="I345" s="33" t="s">
        <v>2583</v>
      </c>
      <c r="J345" s="33" t="s">
        <v>2584</v>
      </c>
      <c r="K345" s="103" t="s">
        <v>2581</v>
      </c>
      <c r="L345" s="103" t="s">
        <v>2582</v>
      </c>
      <c r="M345" s="104" t="s">
        <v>2380</v>
      </c>
      <c r="N345" s="18" t="s">
        <v>2312</v>
      </c>
      <c r="O345" s="82" t="s">
        <v>239</v>
      </c>
      <c r="P345" s="17" t="s">
        <v>239</v>
      </c>
      <c r="Q345" s="77" t="s">
        <v>239</v>
      </c>
      <c r="R345" s="17" t="s">
        <v>239</v>
      </c>
      <c r="S345" s="17" t="s">
        <v>239</v>
      </c>
      <c r="T345" s="18" t="s">
        <v>239</v>
      </c>
      <c r="U345" s="33" t="s">
        <v>2583</v>
      </c>
      <c r="V345" s="33" t="s">
        <v>2584</v>
      </c>
      <c r="W345" s="67" t="s">
        <v>2585</v>
      </c>
      <c r="X345" s="68" t="s">
        <v>2586</v>
      </c>
      <c r="Y345" s="104" t="s">
        <v>2380</v>
      </c>
      <c r="Z345" s="18" t="s">
        <v>2312</v>
      </c>
      <c r="AA345" s="328" t="s">
        <v>239</v>
      </c>
      <c r="AB345" s="328" t="s">
        <v>239</v>
      </c>
      <c r="AC345" s="328" t="s">
        <v>239</v>
      </c>
      <c r="AD345" s="328" t="s">
        <v>239</v>
      </c>
      <c r="AE345" s="328" t="s">
        <v>239</v>
      </c>
      <c r="AF345" s="344" t="s">
        <v>239</v>
      </c>
      <c r="AG345" s="328" t="s">
        <v>239</v>
      </c>
      <c r="AH345" s="328" t="s">
        <v>239</v>
      </c>
      <c r="AI345" s="328" t="s">
        <v>239</v>
      </c>
      <c r="AJ345" s="328" t="s">
        <v>239</v>
      </c>
      <c r="AK345" s="328" t="s">
        <v>239</v>
      </c>
      <c r="AL345" s="344" t="s">
        <v>239</v>
      </c>
      <c r="AM345" s="59" t="s">
        <v>239</v>
      </c>
      <c r="AN345" s="17" t="s">
        <v>239</v>
      </c>
      <c r="AO345" s="17" t="s">
        <v>239</v>
      </c>
      <c r="AP345" s="17" t="s">
        <v>239</v>
      </c>
      <c r="AQ345" s="17" t="s">
        <v>239</v>
      </c>
      <c r="AR345" s="18" t="s">
        <v>239</v>
      </c>
      <c r="AS345" s="33" t="s">
        <v>2583</v>
      </c>
      <c r="AT345" s="33" t="s">
        <v>2584</v>
      </c>
      <c r="AU345" s="17" t="s">
        <v>239</v>
      </c>
      <c r="AV345" s="17" t="s">
        <v>2587</v>
      </c>
      <c r="AW345" s="104" t="s">
        <v>2380</v>
      </c>
      <c r="AX345" s="18" t="s">
        <v>2312</v>
      </c>
      <c r="AY345" s="59" t="s">
        <v>239</v>
      </c>
      <c r="AZ345" s="17" t="s">
        <v>239</v>
      </c>
      <c r="BA345" s="17" t="s">
        <v>239</v>
      </c>
      <c r="BB345" s="17" t="s">
        <v>239</v>
      </c>
      <c r="BC345" s="17" t="s">
        <v>239</v>
      </c>
      <c r="BD345" s="18" t="s">
        <v>239</v>
      </c>
    </row>
    <row r="346" spans="1:56">
      <c r="A346" s="331" t="s">
        <v>2242</v>
      </c>
      <c r="B346" s="335">
        <v>321</v>
      </c>
      <c r="C346" s="335" t="s">
        <v>2577</v>
      </c>
      <c r="D346" s="335" t="s">
        <v>194</v>
      </c>
      <c r="E346" s="345">
        <v>1</v>
      </c>
      <c r="F346" s="346"/>
      <c r="G346" s="347"/>
      <c r="H346" s="347"/>
      <c r="I346" s="103" t="s">
        <v>2581</v>
      </c>
      <c r="J346" s="103" t="s">
        <v>2582</v>
      </c>
      <c r="K346" s="103" t="s">
        <v>2581</v>
      </c>
      <c r="L346" s="103" t="s">
        <v>2582</v>
      </c>
      <c r="M346" s="104" t="s">
        <v>2312</v>
      </c>
      <c r="N346" s="18" t="s">
        <v>2312</v>
      </c>
      <c r="O346" s="33" t="s">
        <v>239</v>
      </c>
      <c r="P346" s="33" t="s">
        <v>239</v>
      </c>
      <c r="Q346" s="33" t="s">
        <v>239</v>
      </c>
      <c r="R346" s="33" t="s">
        <v>239</v>
      </c>
      <c r="S346" s="33" t="s">
        <v>239</v>
      </c>
      <c r="T346" s="33" t="s">
        <v>239</v>
      </c>
      <c r="U346" s="66" t="s">
        <v>2585</v>
      </c>
      <c r="V346" s="67" t="s">
        <v>2586</v>
      </c>
      <c r="W346" s="67" t="s">
        <v>2585</v>
      </c>
      <c r="X346" s="68" t="s">
        <v>2586</v>
      </c>
      <c r="Y346" s="75" t="s">
        <v>2312</v>
      </c>
      <c r="Z346" s="58" t="s">
        <v>2312</v>
      </c>
      <c r="AA346" s="328" t="s">
        <v>239</v>
      </c>
      <c r="AB346" s="328" t="s">
        <v>239</v>
      </c>
      <c r="AC346" s="328" t="s">
        <v>239</v>
      </c>
      <c r="AD346" s="328" t="s">
        <v>239</v>
      </c>
      <c r="AE346" s="328" t="s">
        <v>239</v>
      </c>
      <c r="AF346" s="344" t="s">
        <v>239</v>
      </c>
      <c r="AG346" s="328" t="s">
        <v>239</v>
      </c>
      <c r="AH346" s="328" t="s">
        <v>239</v>
      </c>
      <c r="AI346" s="328" t="s">
        <v>239</v>
      </c>
      <c r="AJ346" s="328" t="s">
        <v>239</v>
      </c>
      <c r="AK346" s="328" t="s">
        <v>239</v>
      </c>
      <c r="AL346" s="344" t="s">
        <v>239</v>
      </c>
      <c r="AM346" s="59" t="s">
        <v>239</v>
      </c>
      <c r="AN346" s="17" t="s">
        <v>2587</v>
      </c>
      <c r="AO346" s="17" t="s">
        <v>239</v>
      </c>
      <c r="AP346" s="17" t="s">
        <v>2587</v>
      </c>
      <c r="AQ346" s="17" t="s">
        <v>2312</v>
      </c>
      <c r="AR346" s="18" t="s">
        <v>2312</v>
      </c>
      <c r="AS346" s="59" t="s">
        <v>2581</v>
      </c>
      <c r="AT346" s="17" t="s">
        <v>2582</v>
      </c>
      <c r="AU346" s="17" t="s">
        <v>239</v>
      </c>
      <c r="AV346" s="17" t="s">
        <v>2587</v>
      </c>
      <c r="AW346" s="17" t="s">
        <v>2312</v>
      </c>
      <c r="AX346" s="18" t="s">
        <v>2312</v>
      </c>
      <c r="AY346" s="59" t="s">
        <v>239</v>
      </c>
      <c r="AZ346" s="17" t="s">
        <v>2587</v>
      </c>
      <c r="BA346" s="17" t="s">
        <v>2581</v>
      </c>
      <c r="BB346" s="17" t="s">
        <v>2582</v>
      </c>
      <c r="BC346" s="17" t="s">
        <v>2312</v>
      </c>
      <c r="BD346" s="18" t="s">
        <v>2312</v>
      </c>
    </row>
    <row r="347" spans="1:56">
      <c r="A347" s="331" t="s">
        <v>2242</v>
      </c>
      <c r="B347" s="335">
        <v>321</v>
      </c>
      <c r="C347" s="335" t="s">
        <v>2577</v>
      </c>
      <c r="D347" s="335" t="s">
        <v>194</v>
      </c>
      <c r="E347" s="345">
        <v>2</v>
      </c>
      <c r="F347" s="346"/>
      <c r="G347" s="347"/>
      <c r="H347" s="347"/>
      <c r="I347" s="103" t="s">
        <v>2581</v>
      </c>
      <c r="J347" s="103" t="s">
        <v>2582</v>
      </c>
      <c r="K347" s="103" t="s">
        <v>2581</v>
      </c>
      <c r="L347" s="103" t="s">
        <v>2582</v>
      </c>
      <c r="M347" s="104" t="s">
        <v>2312</v>
      </c>
      <c r="N347" s="18" t="s">
        <v>2312</v>
      </c>
      <c r="O347" s="33" t="s">
        <v>239</v>
      </c>
      <c r="P347" s="33" t="s">
        <v>239</v>
      </c>
      <c r="Q347" s="33" t="s">
        <v>239</v>
      </c>
      <c r="R347" s="33" t="s">
        <v>239</v>
      </c>
      <c r="S347" s="33" t="s">
        <v>239</v>
      </c>
      <c r="T347" s="33" t="s">
        <v>239</v>
      </c>
      <c r="U347" s="66" t="s">
        <v>2585</v>
      </c>
      <c r="V347" s="67" t="s">
        <v>2586</v>
      </c>
      <c r="W347" s="67" t="s">
        <v>2585</v>
      </c>
      <c r="X347" s="68" t="s">
        <v>2586</v>
      </c>
      <c r="Y347" s="75" t="s">
        <v>2312</v>
      </c>
      <c r="Z347" s="58" t="s">
        <v>2312</v>
      </c>
      <c r="AA347" s="328" t="s">
        <v>239</v>
      </c>
      <c r="AB347" s="328" t="s">
        <v>239</v>
      </c>
      <c r="AC347" s="328" t="s">
        <v>239</v>
      </c>
      <c r="AD347" s="328" t="s">
        <v>239</v>
      </c>
      <c r="AE347" s="328" t="s">
        <v>239</v>
      </c>
      <c r="AF347" s="344" t="s">
        <v>239</v>
      </c>
      <c r="AG347" s="328" t="s">
        <v>239</v>
      </c>
      <c r="AH347" s="328" t="s">
        <v>239</v>
      </c>
      <c r="AI347" s="328" t="s">
        <v>239</v>
      </c>
      <c r="AJ347" s="328" t="s">
        <v>239</v>
      </c>
      <c r="AK347" s="328" t="s">
        <v>239</v>
      </c>
      <c r="AL347" s="344" t="s">
        <v>239</v>
      </c>
      <c r="AM347" s="59" t="s">
        <v>239</v>
      </c>
      <c r="AN347" s="17" t="s">
        <v>2587</v>
      </c>
      <c r="AO347" s="17" t="s">
        <v>239</v>
      </c>
      <c r="AP347" s="17" t="s">
        <v>2587</v>
      </c>
      <c r="AQ347" s="17" t="s">
        <v>2312</v>
      </c>
      <c r="AR347" s="18" t="s">
        <v>2312</v>
      </c>
      <c r="AS347" s="59" t="s">
        <v>2581</v>
      </c>
      <c r="AT347" s="17" t="s">
        <v>2582</v>
      </c>
      <c r="AU347" s="17" t="s">
        <v>239</v>
      </c>
      <c r="AV347" s="17" t="s">
        <v>2587</v>
      </c>
      <c r="AW347" s="17" t="s">
        <v>2312</v>
      </c>
      <c r="AX347" s="18" t="s">
        <v>2312</v>
      </c>
      <c r="AY347" s="59" t="s">
        <v>239</v>
      </c>
      <c r="AZ347" s="17" t="s">
        <v>2587</v>
      </c>
      <c r="BA347" s="17" t="s">
        <v>2581</v>
      </c>
      <c r="BB347" s="17" t="s">
        <v>2582</v>
      </c>
      <c r="BC347" s="17" t="s">
        <v>2312</v>
      </c>
      <c r="BD347" s="18" t="s">
        <v>2312</v>
      </c>
    </row>
    <row r="348" spans="1:56">
      <c r="A348" s="331" t="s">
        <v>2242</v>
      </c>
      <c r="B348" s="335">
        <v>321</v>
      </c>
      <c r="C348" s="335" t="s">
        <v>2577</v>
      </c>
      <c r="D348" s="335" t="s">
        <v>194</v>
      </c>
      <c r="E348" s="345">
        <v>8</v>
      </c>
      <c r="F348" s="346"/>
      <c r="G348" s="347"/>
      <c r="H348" s="347"/>
      <c r="I348" s="103" t="s">
        <v>2581</v>
      </c>
      <c r="J348" s="103" t="s">
        <v>2582</v>
      </c>
      <c r="K348" s="103" t="s">
        <v>2581</v>
      </c>
      <c r="L348" s="103" t="s">
        <v>2582</v>
      </c>
      <c r="M348" s="104" t="s">
        <v>2312</v>
      </c>
      <c r="N348" s="18" t="s">
        <v>2312</v>
      </c>
      <c r="O348" s="33" t="s">
        <v>239</v>
      </c>
      <c r="P348" s="33" t="s">
        <v>239</v>
      </c>
      <c r="Q348" s="33" t="s">
        <v>239</v>
      </c>
      <c r="R348" s="33" t="s">
        <v>239</v>
      </c>
      <c r="S348" s="33" t="s">
        <v>239</v>
      </c>
      <c r="T348" s="33" t="s">
        <v>239</v>
      </c>
      <c r="U348" s="66" t="s">
        <v>2585</v>
      </c>
      <c r="V348" s="65" t="s">
        <v>2586</v>
      </c>
      <c r="W348" s="67" t="s">
        <v>2585</v>
      </c>
      <c r="X348" s="68" t="s">
        <v>2586</v>
      </c>
      <c r="Y348" s="75" t="s">
        <v>2312</v>
      </c>
      <c r="Z348" s="58" t="s">
        <v>2312</v>
      </c>
      <c r="AA348" s="328" t="s">
        <v>239</v>
      </c>
      <c r="AB348" s="328" t="s">
        <v>239</v>
      </c>
      <c r="AC348" s="328" t="s">
        <v>239</v>
      </c>
      <c r="AD348" s="328" t="s">
        <v>239</v>
      </c>
      <c r="AE348" s="328" t="s">
        <v>239</v>
      </c>
      <c r="AF348" s="344" t="s">
        <v>239</v>
      </c>
      <c r="AG348" s="328" t="s">
        <v>239</v>
      </c>
      <c r="AH348" s="328" t="s">
        <v>239</v>
      </c>
      <c r="AI348" s="328" t="s">
        <v>239</v>
      </c>
      <c r="AJ348" s="328" t="s">
        <v>239</v>
      </c>
      <c r="AK348" s="328" t="s">
        <v>239</v>
      </c>
      <c r="AL348" s="344" t="s">
        <v>239</v>
      </c>
      <c r="AM348" s="59" t="s">
        <v>239</v>
      </c>
      <c r="AN348" s="17" t="s">
        <v>2587</v>
      </c>
      <c r="AO348" s="17" t="s">
        <v>239</v>
      </c>
      <c r="AP348" s="17" t="s">
        <v>2587</v>
      </c>
      <c r="AQ348" s="17" t="s">
        <v>2312</v>
      </c>
      <c r="AR348" s="18" t="s">
        <v>2312</v>
      </c>
      <c r="AS348" s="59" t="s">
        <v>2581</v>
      </c>
      <c r="AT348" s="17" t="s">
        <v>2582</v>
      </c>
      <c r="AU348" s="17" t="s">
        <v>239</v>
      </c>
      <c r="AV348" s="17" t="s">
        <v>2587</v>
      </c>
      <c r="AW348" s="17" t="s">
        <v>2312</v>
      </c>
      <c r="AX348" s="18" t="s">
        <v>2312</v>
      </c>
      <c r="AY348" s="59" t="s">
        <v>239</v>
      </c>
      <c r="AZ348" s="17" t="s">
        <v>2587</v>
      </c>
      <c r="BA348" s="17" t="s">
        <v>2581</v>
      </c>
      <c r="BB348" s="17" t="s">
        <v>2582</v>
      </c>
      <c r="BC348" s="17" t="s">
        <v>2312</v>
      </c>
      <c r="BD348" s="18" t="s">
        <v>2312</v>
      </c>
    </row>
    <row r="349" spans="1:56">
      <c r="A349" s="331" t="s">
        <v>2242</v>
      </c>
      <c r="B349" s="335">
        <v>321</v>
      </c>
      <c r="C349" s="335" t="s">
        <v>2579</v>
      </c>
      <c r="D349" s="335" t="s">
        <v>194</v>
      </c>
      <c r="E349" s="345">
        <v>5</v>
      </c>
      <c r="F349" s="346"/>
      <c r="G349" s="347"/>
      <c r="H349" s="347"/>
      <c r="I349" s="103" t="s">
        <v>2581</v>
      </c>
      <c r="J349" s="103" t="s">
        <v>2582</v>
      </c>
      <c r="K349" s="103" t="s">
        <v>2581</v>
      </c>
      <c r="L349" s="103" t="s">
        <v>2582</v>
      </c>
      <c r="M349" s="104" t="s">
        <v>2312</v>
      </c>
      <c r="N349" s="18" t="s">
        <v>2312</v>
      </c>
      <c r="O349" s="33" t="s">
        <v>239</v>
      </c>
      <c r="P349" s="33" t="s">
        <v>239</v>
      </c>
      <c r="Q349" s="33" t="s">
        <v>239</v>
      </c>
      <c r="R349" s="33" t="s">
        <v>239</v>
      </c>
      <c r="S349" s="33" t="s">
        <v>239</v>
      </c>
      <c r="T349" s="33" t="s">
        <v>239</v>
      </c>
      <c r="U349" s="66" t="s">
        <v>2585</v>
      </c>
      <c r="V349" s="65" t="s">
        <v>2586</v>
      </c>
      <c r="W349" s="67" t="s">
        <v>2585</v>
      </c>
      <c r="X349" s="68" t="s">
        <v>2586</v>
      </c>
      <c r="Y349" s="75" t="s">
        <v>2312</v>
      </c>
      <c r="Z349" s="58" t="s">
        <v>2312</v>
      </c>
      <c r="AA349" s="328" t="s">
        <v>239</v>
      </c>
      <c r="AB349" s="328" t="s">
        <v>239</v>
      </c>
      <c r="AC349" s="328" t="s">
        <v>239</v>
      </c>
      <c r="AD349" s="328" t="s">
        <v>239</v>
      </c>
      <c r="AE349" s="328" t="s">
        <v>239</v>
      </c>
      <c r="AF349" s="344" t="s">
        <v>239</v>
      </c>
      <c r="AG349" s="328" t="s">
        <v>239</v>
      </c>
      <c r="AH349" s="328" t="s">
        <v>239</v>
      </c>
      <c r="AI349" s="328" t="s">
        <v>239</v>
      </c>
      <c r="AJ349" s="328" t="s">
        <v>239</v>
      </c>
      <c r="AK349" s="328" t="s">
        <v>239</v>
      </c>
      <c r="AL349" s="344" t="s">
        <v>239</v>
      </c>
      <c r="AM349" s="59" t="s">
        <v>239</v>
      </c>
      <c r="AN349" s="17" t="s">
        <v>2587</v>
      </c>
      <c r="AO349" s="17" t="s">
        <v>239</v>
      </c>
      <c r="AP349" s="17" t="s">
        <v>2587</v>
      </c>
      <c r="AQ349" s="17" t="s">
        <v>2312</v>
      </c>
      <c r="AR349" s="18" t="s">
        <v>2312</v>
      </c>
      <c r="AS349" s="59" t="s">
        <v>2581</v>
      </c>
      <c r="AT349" s="17" t="s">
        <v>2582</v>
      </c>
      <c r="AU349" s="17" t="s">
        <v>239</v>
      </c>
      <c r="AV349" s="17" t="s">
        <v>2587</v>
      </c>
      <c r="AW349" s="17" t="s">
        <v>2312</v>
      </c>
      <c r="AX349" s="18" t="s">
        <v>2312</v>
      </c>
      <c r="AY349" s="59" t="s">
        <v>239</v>
      </c>
      <c r="AZ349" s="17" t="s">
        <v>2587</v>
      </c>
      <c r="BA349" s="17" t="s">
        <v>2581</v>
      </c>
      <c r="BB349" s="17" t="s">
        <v>2582</v>
      </c>
      <c r="BC349" s="17" t="s">
        <v>2312</v>
      </c>
      <c r="BD349" s="18" t="s">
        <v>2312</v>
      </c>
    </row>
    <row r="350" spans="1:56">
      <c r="A350" s="331" t="s">
        <v>2242</v>
      </c>
      <c r="B350" s="335">
        <v>321</v>
      </c>
      <c r="C350" s="335" t="s">
        <v>2579</v>
      </c>
      <c r="D350" s="335" t="s">
        <v>194</v>
      </c>
      <c r="E350" s="345">
        <v>7</v>
      </c>
      <c r="F350" s="346"/>
      <c r="G350" s="347"/>
      <c r="H350" s="347"/>
      <c r="I350" s="103" t="s">
        <v>2581</v>
      </c>
      <c r="J350" s="103" t="s">
        <v>2582</v>
      </c>
      <c r="K350" s="103" t="s">
        <v>2581</v>
      </c>
      <c r="L350" s="103" t="s">
        <v>2582</v>
      </c>
      <c r="M350" s="104" t="s">
        <v>2312</v>
      </c>
      <c r="N350" s="18" t="s">
        <v>2312</v>
      </c>
      <c r="O350" s="33" t="s">
        <v>239</v>
      </c>
      <c r="P350" s="33" t="s">
        <v>239</v>
      </c>
      <c r="Q350" s="33" t="s">
        <v>239</v>
      </c>
      <c r="R350" s="33" t="s">
        <v>239</v>
      </c>
      <c r="S350" s="33" t="s">
        <v>239</v>
      </c>
      <c r="T350" s="33" t="s">
        <v>239</v>
      </c>
      <c r="U350" s="66" t="s">
        <v>2585</v>
      </c>
      <c r="V350" s="65" t="s">
        <v>2586</v>
      </c>
      <c r="W350" s="67" t="s">
        <v>2585</v>
      </c>
      <c r="X350" s="68" t="s">
        <v>2586</v>
      </c>
      <c r="Y350" s="75" t="s">
        <v>2312</v>
      </c>
      <c r="Z350" s="58" t="s">
        <v>2312</v>
      </c>
      <c r="AA350" s="328" t="s">
        <v>239</v>
      </c>
      <c r="AB350" s="328" t="s">
        <v>239</v>
      </c>
      <c r="AC350" s="328" t="s">
        <v>239</v>
      </c>
      <c r="AD350" s="328" t="s">
        <v>239</v>
      </c>
      <c r="AE350" s="328" t="s">
        <v>239</v>
      </c>
      <c r="AF350" s="344" t="s">
        <v>239</v>
      </c>
      <c r="AG350" s="328" t="s">
        <v>239</v>
      </c>
      <c r="AH350" s="328" t="s">
        <v>239</v>
      </c>
      <c r="AI350" s="328" t="s">
        <v>239</v>
      </c>
      <c r="AJ350" s="328" t="s">
        <v>239</v>
      </c>
      <c r="AK350" s="328" t="s">
        <v>239</v>
      </c>
      <c r="AL350" s="344" t="s">
        <v>239</v>
      </c>
      <c r="AM350" s="59" t="s">
        <v>239</v>
      </c>
      <c r="AN350" s="17" t="s">
        <v>2587</v>
      </c>
      <c r="AO350" s="17" t="s">
        <v>239</v>
      </c>
      <c r="AP350" s="17" t="s">
        <v>2587</v>
      </c>
      <c r="AQ350" s="17" t="s">
        <v>2312</v>
      </c>
      <c r="AR350" s="18" t="s">
        <v>2312</v>
      </c>
      <c r="AS350" s="59" t="s">
        <v>2581</v>
      </c>
      <c r="AT350" s="17" t="s">
        <v>2582</v>
      </c>
      <c r="AU350" s="17" t="s">
        <v>239</v>
      </c>
      <c r="AV350" s="17" t="s">
        <v>2587</v>
      </c>
      <c r="AW350" s="17" t="s">
        <v>2312</v>
      </c>
      <c r="AX350" s="18" t="s">
        <v>2312</v>
      </c>
      <c r="AY350" s="59" t="s">
        <v>239</v>
      </c>
      <c r="AZ350" s="17" t="s">
        <v>2587</v>
      </c>
      <c r="BA350" s="17" t="s">
        <v>2581</v>
      </c>
      <c r="BB350" s="17" t="s">
        <v>2582</v>
      </c>
      <c r="BC350" s="17" t="s">
        <v>2312</v>
      </c>
      <c r="BD350" s="18" t="s">
        <v>2312</v>
      </c>
    </row>
    <row r="351" spans="1:56">
      <c r="A351" s="331" t="s">
        <v>2242</v>
      </c>
      <c r="B351" s="335">
        <v>321</v>
      </c>
      <c r="C351" s="335" t="s">
        <v>2577</v>
      </c>
      <c r="D351" s="335" t="s">
        <v>2460</v>
      </c>
      <c r="E351" s="345">
        <v>2</v>
      </c>
      <c r="F351" s="346"/>
      <c r="G351" s="347"/>
      <c r="H351" s="347"/>
      <c r="I351" s="103" t="s">
        <v>2581</v>
      </c>
      <c r="J351" s="103" t="s">
        <v>2582</v>
      </c>
      <c r="K351" s="103" t="s">
        <v>2581</v>
      </c>
      <c r="L351" s="103" t="s">
        <v>2582</v>
      </c>
      <c r="M351" s="104" t="s">
        <v>2312</v>
      </c>
      <c r="N351" s="18" t="s">
        <v>2312</v>
      </c>
      <c r="O351" s="33" t="s">
        <v>239</v>
      </c>
      <c r="P351" s="33" t="s">
        <v>239</v>
      </c>
      <c r="Q351" s="33" t="s">
        <v>239</v>
      </c>
      <c r="R351" s="33" t="s">
        <v>239</v>
      </c>
      <c r="S351" s="33" t="s">
        <v>239</v>
      </c>
      <c r="T351" s="33" t="s">
        <v>239</v>
      </c>
      <c r="U351" s="66" t="s">
        <v>2585</v>
      </c>
      <c r="V351" s="65" t="s">
        <v>2586</v>
      </c>
      <c r="W351" s="67" t="s">
        <v>2585</v>
      </c>
      <c r="X351" s="68" t="s">
        <v>2586</v>
      </c>
      <c r="Y351" s="75" t="s">
        <v>2312</v>
      </c>
      <c r="Z351" s="58" t="s">
        <v>2312</v>
      </c>
      <c r="AA351" s="328" t="s">
        <v>239</v>
      </c>
      <c r="AB351" s="328" t="s">
        <v>239</v>
      </c>
      <c r="AC351" s="328" t="s">
        <v>239</v>
      </c>
      <c r="AD351" s="328" t="s">
        <v>239</v>
      </c>
      <c r="AE351" s="328" t="s">
        <v>239</v>
      </c>
      <c r="AF351" s="344" t="s">
        <v>239</v>
      </c>
      <c r="AG351" s="328" t="s">
        <v>239</v>
      </c>
      <c r="AH351" s="328" t="s">
        <v>239</v>
      </c>
      <c r="AI351" s="328" t="s">
        <v>239</v>
      </c>
      <c r="AJ351" s="328" t="s">
        <v>239</v>
      </c>
      <c r="AK351" s="328" t="s">
        <v>239</v>
      </c>
      <c r="AL351" s="344" t="s">
        <v>239</v>
      </c>
      <c r="AM351" s="59" t="s">
        <v>239</v>
      </c>
      <c r="AN351" s="17" t="s">
        <v>2587</v>
      </c>
      <c r="AO351" s="17" t="s">
        <v>239</v>
      </c>
      <c r="AP351" s="17" t="s">
        <v>2587</v>
      </c>
      <c r="AQ351" s="17" t="s">
        <v>2312</v>
      </c>
      <c r="AR351" s="18" t="s">
        <v>2312</v>
      </c>
      <c r="AS351" s="59" t="s">
        <v>2581</v>
      </c>
      <c r="AT351" s="17" t="s">
        <v>2582</v>
      </c>
      <c r="AU351" s="17" t="s">
        <v>239</v>
      </c>
      <c r="AV351" s="17" t="s">
        <v>2587</v>
      </c>
      <c r="AW351" s="17" t="s">
        <v>2312</v>
      </c>
      <c r="AX351" s="18" t="s">
        <v>2312</v>
      </c>
      <c r="AY351" s="59" t="s">
        <v>239</v>
      </c>
      <c r="AZ351" s="17" t="s">
        <v>2587</v>
      </c>
      <c r="BA351" s="17" t="s">
        <v>2581</v>
      </c>
      <c r="BB351" s="17" t="s">
        <v>2582</v>
      </c>
      <c r="BC351" s="17" t="s">
        <v>2312</v>
      </c>
      <c r="BD351" s="18" t="s">
        <v>2312</v>
      </c>
    </row>
    <row r="352" spans="1:56">
      <c r="A352" s="331" t="s">
        <v>2242</v>
      </c>
      <c r="B352" s="335">
        <v>321</v>
      </c>
      <c r="C352" s="335" t="s">
        <v>2577</v>
      </c>
      <c r="D352" s="335" t="s">
        <v>2460</v>
      </c>
      <c r="E352" s="345">
        <v>8</v>
      </c>
      <c r="F352" s="346"/>
      <c r="G352" s="347"/>
      <c r="H352" s="347"/>
      <c r="I352" s="103" t="s">
        <v>2581</v>
      </c>
      <c r="J352" s="103" t="s">
        <v>2582</v>
      </c>
      <c r="K352" s="103" t="s">
        <v>2581</v>
      </c>
      <c r="L352" s="103" t="s">
        <v>2582</v>
      </c>
      <c r="M352" s="104" t="s">
        <v>2312</v>
      </c>
      <c r="N352" s="18" t="s">
        <v>2312</v>
      </c>
      <c r="O352" s="33" t="s">
        <v>239</v>
      </c>
      <c r="P352" s="33" t="s">
        <v>239</v>
      </c>
      <c r="Q352" s="33" t="s">
        <v>239</v>
      </c>
      <c r="R352" s="33" t="s">
        <v>239</v>
      </c>
      <c r="S352" s="33" t="s">
        <v>239</v>
      </c>
      <c r="T352" s="33" t="s">
        <v>239</v>
      </c>
      <c r="U352" s="66" t="s">
        <v>2585</v>
      </c>
      <c r="V352" s="65" t="s">
        <v>2586</v>
      </c>
      <c r="W352" s="67" t="s">
        <v>2585</v>
      </c>
      <c r="X352" s="68" t="s">
        <v>2586</v>
      </c>
      <c r="Y352" s="75" t="s">
        <v>2312</v>
      </c>
      <c r="Z352" s="58" t="s">
        <v>2312</v>
      </c>
      <c r="AA352" s="328" t="s">
        <v>239</v>
      </c>
      <c r="AB352" s="328" t="s">
        <v>239</v>
      </c>
      <c r="AC352" s="328" t="s">
        <v>239</v>
      </c>
      <c r="AD352" s="328" t="s">
        <v>239</v>
      </c>
      <c r="AE352" s="328" t="s">
        <v>239</v>
      </c>
      <c r="AF352" s="344" t="s">
        <v>239</v>
      </c>
      <c r="AG352" s="328" t="s">
        <v>239</v>
      </c>
      <c r="AH352" s="328" t="s">
        <v>239</v>
      </c>
      <c r="AI352" s="328" t="s">
        <v>239</v>
      </c>
      <c r="AJ352" s="328" t="s">
        <v>239</v>
      </c>
      <c r="AK352" s="328" t="s">
        <v>239</v>
      </c>
      <c r="AL352" s="344" t="s">
        <v>239</v>
      </c>
      <c r="AM352" s="59" t="s">
        <v>239</v>
      </c>
      <c r="AN352" s="17" t="s">
        <v>2587</v>
      </c>
      <c r="AO352" s="17" t="s">
        <v>239</v>
      </c>
      <c r="AP352" s="17" t="s">
        <v>2587</v>
      </c>
      <c r="AQ352" s="17" t="s">
        <v>2312</v>
      </c>
      <c r="AR352" s="18" t="s">
        <v>2312</v>
      </c>
      <c r="AS352" s="59" t="s">
        <v>2581</v>
      </c>
      <c r="AT352" s="17" t="s">
        <v>2582</v>
      </c>
      <c r="AU352" s="17" t="s">
        <v>239</v>
      </c>
      <c r="AV352" s="17" t="s">
        <v>2587</v>
      </c>
      <c r="AW352" s="17" t="s">
        <v>2312</v>
      </c>
      <c r="AX352" s="18" t="s">
        <v>2312</v>
      </c>
      <c r="AY352" s="59" t="s">
        <v>239</v>
      </c>
      <c r="AZ352" s="17" t="s">
        <v>2587</v>
      </c>
      <c r="BA352" s="17" t="s">
        <v>2581</v>
      </c>
      <c r="BB352" s="17" t="s">
        <v>2582</v>
      </c>
      <c r="BC352" s="17" t="s">
        <v>2312</v>
      </c>
      <c r="BD352" s="18" t="s">
        <v>2312</v>
      </c>
    </row>
    <row r="353" spans="1:56">
      <c r="A353" s="331" t="s">
        <v>2242</v>
      </c>
      <c r="B353" s="335">
        <v>321</v>
      </c>
      <c r="C353" s="335" t="s">
        <v>2579</v>
      </c>
      <c r="D353" s="335" t="s">
        <v>2460</v>
      </c>
      <c r="E353" s="345">
        <v>3</v>
      </c>
      <c r="F353" s="346"/>
      <c r="G353" s="347"/>
      <c r="H353" s="347"/>
      <c r="I353" s="103" t="s">
        <v>2581</v>
      </c>
      <c r="J353" s="103" t="s">
        <v>2582</v>
      </c>
      <c r="K353" s="103" t="s">
        <v>2581</v>
      </c>
      <c r="L353" s="103" t="s">
        <v>2582</v>
      </c>
      <c r="M353" s="104" t="s">
        <v>2312</v>
      </c>
      <c r="N353" s="18" t="s">
        <v>2312</v>
      </c>
      <c r="O353" s="33" t="s">
        <v>239</v>
      </c>
      <c r="P353" s="33" t="s">
        <v>239</v>
      </c>
      <c r="Q353" s="33" t="s">
        <v>239</v>
      </c>
      <c r="R353" s="33" t="s">
        <v>239</v>
      </c>
      <c r="S353" s="33" t="s">
        <v>239</v>
      </c>
      <c r="T353" s="33" t="s">
        <v>239</v>
      </c>
      <c r="U353" s="66" t="s">
        <v>2585</v>
      </c>
      <c r="V353" s="65" t="s">
        <v>2586</v>
      </c>
      <c r="W353" s="67" t="s">
        <v>2585</v>
      </c>
      <c r="X353" s="68" t="s">
        <v>2586</v>
      </c>
      <c r="Y353" s="75" t="s">
        <v>2312</v>
      </c>
      <c r="Z353" s="58" t="s">
        <v>2312</v>
      </c>
      <c r="AA353" s="328" t="s">
        <v>239</v>
      </c>
      <c r="AB353" s="328" t="s">
        <v>239</v>
      </c>
      <c r="AC353" s="328" t="s">
        <v>239</v>
      </c>
      <c r="AD353" s="328" t="s">
        <v>239</v>
      </c>
      <c r="AE353" s="328" t="s">
        <v>239</v>
      </c>
      <c r="AF353" s="344" t="s">
        <v>239</v>
      </c>
      <c r="AG353" s="328" t="s">
        <v>239</v>
      </c>
      <c r="AH353" s="328" t="s">
        <v>239</v>
      </c>
      <c r="AI353" s="328" t="s">
        <v>239</v>
      </c>
      <c r="AJ353" s="328" t="s">
        <v>239</v>
      </c>
      <c r="AK353" s="328" t="s">
        <v>239</v>
      </c>
      <c r="AL353" s="344" t="s">
        <v>239</v>
      </c>
      <c r="AM353" s="59" t="s">
        <v>239</v>
      </c>
      <c r="AN353" s="17" t="s">
        <v>2587</v>
      </c>
      <c r="AO353" s="17" t="s">
        <v>239</v>
      </c>
      <c r="AP353" s="17" t="s">
        <v>2587</v>
      </c>
      <c r="AQ353" s="17" t="s">
        <v>2312</v>
      </c>
      <c r="AR353" s="18" t="s">
        <v>2312</v>
      </c>
      <c r="AS353" s="59" t="s">
        <v>2581</v>
      </c>
      <c r="AT353" s="17" t="s">
        <v>2582</v>
      </c>
      <c r="AU353" s="17" t="s">
        <v>239</v>
      </c>
      <c r="AV353" s="17" t="s">
        <v>2587</v>
      </c>
      <c r="AW353" s="17" t="s">
        <v>2312</v>
      </c>
      <c r="AX353" s="18" t="s">
        <v>2312</v>
      </c>
      <c r="AY353" s="59" t="s">
        <v>239</v>
      </c>
      <c r="AZ353" s="17" t="s">
        <v>2587</v>
      </c>
      <c r="BA353" s="17" t="s">
        <v>2581</v>
      </c>
      <c r="BB353" s="17" t="s">
        <v>2582</v>
      </c>
      <c r="BC353" s="17" t="s">
        <v>2312</v>
      </c>
      <c r="BD353" s="18" t="s">
        <v>2312</v>
      </c>
    </row>
    <row r="354" spans="1:56">
      <c r="A354" s="331" t="s">
        <v>2242</v>
      </c>
      <c r="B354" s="335">
        <v>321</v>
      </c>
      <c r="C354" s="335" t="s">
        <v>2579</v>
      </c>
      <c r="D354" s="335" t="s">
        <v>2460</v>
      </c>
      <c r="E354" s="345">
        <v>5</v>
      </c>
      <c r="F354" s="346"/>
      <c r="G354" s="347"/>
      <c r="H354" s="347"/>
      <c r="I354" s="103" t="s">
        <v>2581</v>
      </c>
      <c r="J354" s="103" t="s">
        <v>2582</v>
      </c>
      <c r="K354" s="103" t="s">
        <v>2581</v>
      </c>
      <c r="L354" s="103" t="s">
        <v>2582</v>
      </c>
      <c r="M354" s="104" t="s">
        <v>2312</v>
      </c>
      <c r="N354" s="18" t="s">
        <v>2312</v>
      </c>
      <c r="O354" s="33" t="s">
        <v>239</v>
      </c>
      <c r="P354" s="33" t="s">
        <v>239</v>
      </c>
      <c r="Q354" s="33" t="s">
        <v>239</v>
      </c>
      <c r="R354" s="33" t="s">
        <v>239</v>
      </c>
      <c r="S354" s="33" t="s">
        <v>239</v>
      </c>
      <c r="T354" s="33" t="s">
        <v>239</v>
      </c>
      <c r="U354" s="66" t="s">
        <v>2585</v>
      </c>
      <c r="V354" s="65" t="s">
        <v>2586</v>
      </c>
      <c r="W354" s="67" t="s">
        <v>2585</v>
      </c>
      <c r="X354" s="68" t="s">
        <v>2586</v>
      </c>
      <c r="Y354" s="75" t="s">
        <v>2312</v>
      </c>
      <c r="Z354" s="58" t="s">
        <v>2312</v>
      </c>
      <c r="AA354" s="328" t="s">
        <v>239</v>
      </c>
      <c r="AB354" s="328" t="s">
        <v>239</v>
      </c>
      <c r="AC354" s="328" t="s">
        <v>239</v>
      </c>
      <c r="AD354" s="328" t="s">
        <v>239</v>
      </c>
      <c r="AE354" s="328" t="s">
        <v>239</v>
      </c>
      <c r="AF354" s="344" t="s">
        <v>239</v>
      </c>
      <c r="AG354" s="328" t="s">
        <v>239</v>
      </c>
      <c r="AH354" s="328" t="s">
        <v>239</v>
      </c>
      <c r="AI354" s="328" t="s">
        <v>239</v>
      </c>
      <c r="AJ354" s="328" t="s">
        <v>239</v>
      </c>
      <c r="AK354" s="328" t="s">
        <v>239</v>
      </c>
      <c r="AL354" s="344" t="s">
        <v>239</v>
      </c>
      <c r="AM354" s="59" t="s">
        <v>239</v>
      </c>
      <c r="AN354" s="17" t="s">
        <v>2587</v>
      </c>
      <c r="AO354" s="17" t="s">
        <v>239</v>
      </c>
      <c r="AP354" s="17" t="s">
        <v>2587</v>
      </c>
      <c r="AQ354" s="17" t="s">
        <v>2312</v>
      </c>
      <c r="AR354" s="18" t="s">
        <v>2312</v>
      </c>
      <c r="AS354" s="59" t="s">
        <v>2581</v>
      </c>
      <c r="AT354" s="17" t="s">
        <v>2582</v>
      </c>
      <c r="AU354" s="17" t="s">
        <v>239</v>
      </c>
      <c r="AV354" s="17" t="s">
        <v>2587</v>
      </c>
      <c r="AW354" s="17" t="s">
        <v>2312</v>
      </c>
      <c r="AX354" s="18" t="s">
        <v>2312</v>
      </c>
      <c r="AY354" s="59" t="s">
        <v>239</v>
      </c>
      <c r="AZ354" s="17" t="s">
        <v>2587</v>
      </c>
      <c r="BA354" s="17" t="s">
        <v>2581</v>
      </c>
      <c r="BB354" s="17" t="s">
        <v>2582</v>
      </c>
      <c r="BC354" s="17" t="s">
        <v>2312</v>
      </c>
      <c r="BD354" s="18" t="s">
        <v>2312</v>
      </c>
    </row>
    <row r="355" spans="1:56">
      <c r="A355" s="331" t="s">
        <v>2242</v>
      </c>
      <c r="B355" s="335">
        <v>321</v>
      </c>
      <c r="C355" s="335" t="s">
        <v>2579</v>
      </c>
      <c r="D355" s="335" t="s">
        <v>2460</v>
      </c>
      <c r="E355" s="345">
        <v>7</v>
      </c>
      <c r="F355" s="346"/>
      <c r="G355" s="347"/>
      <c r="H355" s="347"/>
      <c r="I355" s="103" t="s">
        <v>2581</v>
      </c>
      <c r="J355" s="103" t="s">
        <v>2582</v>
      </c>
      <c r="K355" s="103" t="s">
        <v>2581</v>
      </c>
      <c r="L355" s="103" t="s">
        <v>2582</v>
      </c>
      <c r="M355" s="104" t="s">
        <v>2312</v>
      </c>
      <c r="N355" s="18" t="s">
        <v>2312</v>
      </c>
      <c r="O355" s="33" t="s">
        <v>239</v>
      </c>
      <c r="P355" s="33" t="s">
        <v>239</v>
      </c>
      <c r="Q355" s="33" t="s">
        <v>239</v>
      </c>
      <c r="R355" s="33" t="s">
        <v>239</v>
      </c>
      <c r="S355" s="33" t="s">
        <v>239</v>
      </c>
      <c r="T355" s="33" t="s">
        <v>239</v>
      </c>
      <c r="U355" s="66" t="s">
        <v>2585</v>
      </c>
      <c r="V355" s="65" t="s">
        <v>2586</v>
      </c>
      <c r="W355" s="67" t="s">
        <v>2585</v>
      </c>
      <c r="X355" s="68" t="s">
        <v>2586</v>
      </c>
      <c r="Y355" s="75" t="s">
        <v>2312</v>
      </c>
      <c r="Z355" s="58" t="s">
        <v>2312</v>
      </c>
      <c r="AA355" s="328" t="s">
        <v>239</v>
      </c>
      <c r="AB355" s="328" t="s">
        <v>239</v>
      </c>
      <c r="AC355" s="328" t="s">
        <v>239</v>
      </c>
      <c r="AD355" s="328" t="s">
        <v>239</v>
      </c>
      <c r="AE355" s="328" t="s">
        <v>239</v>
      </c>
      <c r="AF355" s="344" t="s">
        <v>239</v>
      </c>
      <c r="AG355" s="328" t="s">
        <v>239</v>
      </c>
      <c r="AH355" s="328" t="s">
        <v>239</v>
      </c>
      <c r="AI355" s="328" t="s">
        <v>239</v>
      </c>
      <c r="AJ355" s="328" t="s">
        <v>239</v>
      </c>
      <c r="AK355" s="328" t="s">
        <v>239</v>
      </c>
      <c r="AL355" s="344" t="s">
        <v>239</v>
      </c>
      <c r="AM355" s="59" t="s">
        <v>239</v>
      </c>
      <c r="AN355" s="17" t="s">
        <v>2587</v>
      </c>
      <c r="AO355" s="17" t="s">
        <v>239</v>
      </c>
      <c r="AP355" s="17" t="s">
        <v>2587</v>
      </c>
      <c r="AQ355" s="17" t="s">
        <v>2312</v>
      </c>
      <c r="AR355" s="18" t="s">
        <v>2312</v>
      </c>
      <c r="AS355" s="59" t="s">
        <v>2581</v>
      </c>
      <c r="AT355" s="17" t="s">
        <v>2582</v>
      </c>
      <c r="AU355" s="17" t="s">
        <v>239</v>
      </c>
      <c r="AV355" s="17" t="s">
        <v>2587</v>
      </c>
      <c r="AW355" s="17" t="s">
        <v>2312</v>
      </c>
      <c r="AX355" s="18" t="s">
        <v>2312</v>
      </c>
      <c r="AY355" s="59" t="s">
        <v>239</v>
      </c>
      <c r="AZ355" s="17" t="s">
        <v>2587</v>
      </c>
      <c r="BA355" s="17" t="s">
        <v>2581</v>
      </c>
      <c r="BB355" s="17" t="s">
        <v>2582</v>
      </c>
      <c r="BC355" s="17" t="s">
        <v>2312</v>
      </c>
      <c r="BD355" s="18" t="s">
        <v>2312</v>
      </c>
    </row>
    <row r="356" spans="1:56">
      <c r="A356" s="348" t="s">
        <v>2242</v>
      </c>
      <c r="B356" s="335">
        <v>322</v>
      </c>
      <c r="C356" s="335" t="s">
        <v>2591</v>
      </c>
      <c r="D356" s="335" t="s">
        <v>2563</v>
      </c>
      <c r="E356" s="345" t="s">
        <v>2564</v>
      </c>
      <c r="F356" s="346"/>
      <c r="G356" s="347"/>
      <c r="H356" s="347"/>
      <c r="I356" s="103" t="s">
        <v>2500</v>
      </c>
      <c r="J356" s="103" t="s">
        <v>2501</v>
      </c>
      <c r="K356" s="103" t="s">
        <v>2446</v>
      </c>
      <c r="L356" s="103" t="s">
        <v>2447</v>
      </c>
      <c r="M356" s="104" t="s">
        <v>2312</v>
      </c>
      <c r="N356" s="18" t="s">
        <v>2312</v>
      </c>
      <c r="O356" s="33" t="s">
        <v>239</v>
      </c>
      <c r="P356" s="33" t="s">
        <v>239</v>
      </c>
      <c r="Q356" s="33" t="s">
        <v>239</v>
      </c>
      <c r="R356" s="33" t="s">
        <v>239</v>
      </c>
      <c r="S356" s="33" t="s">
        <v>239</v>
      </c>
      <c r="T356" s="33" t="s">
        <v>239</v>
      </c>
      <c r="U356" s="103" t="s">
        <v>2565</v>
      </c>
      <c r="V356" s="103" t="s">
        <v>2503</v>
      </c>
      <c r="W356" s="103" t="s">
        <v>2566</v>
      </c>
      <c r="X356" s="103" t="s">
        <v>2454</v>
      </c>
      <c r="Y356" s="104" t="s">
        <v>2312</v>
      </c>
      <c r="Z356" s="18" t="s">
        <v>2312</v>
      </c>
      <c r="AA356" s="33" t="s">
        <v>239</v>
      </c>
      <c r="AB356" s="33" t="s">
        <v>239</v>
      </c>
      <c r="AC356" s="33" t="s">
        <v>239</v>
      </c>
      <c r="AD356" s="33" t="s">
        <v>239</v>
      </c>
      <c r="AE356" s="33" t="s">
        <v>239</v>
      </c>
      <c r="AF356" s="33" t="s">
        <v>239</v>
      </c>
      <c r="AG356" s="33" t="s">
        <v>239</v>
      </c>
      <c r="AH356" s="33" t="s">
        <v>239</v>
      </c>
      <c r="AI356" s="33" t="s">
        <v>239</v>
      </c>
      <c r="AJ356" s="33" t="s">
        <v>239</v>
      </c>
      <c r="AK356" s="33" t="s">
        <v>239</v>
      </c>
      <c r="AL356" s="33" t="s">
        <v>239</v>
      </c>
      <c r="AM356" s="59" t="s">
        <v>239</v>
      </c>
      <c r="AN356" s="103" t="s">
        <v>2567</v>
      </c>
      <c r="AO356" s="17" t="s">
        <v>239</v>
      </c>
      <c r="AP356" s="103" t="s">
        <v>2452</v>
      </c>
      <c r="AQ356" s="104" t="s">
        <v>2312</v>
      </c>
      <c r="AR356" s="18" t="s">
        <v>2312</v>
      </c>
      <c r="AS356" s="103" t="s">
        <v>2500</v>
      </c>
      <c r="AT356" s="103" t="s">
        <v>2501</v>
      </c>
      <c r="AU356" s="17" t="s">
        <v>239</v>
      </c>
      <c r="AV356" s="103" t="s">
        <v>2574</v>
      </c>
      <c r="AW356" s="104" t="s">
        <v>2312</v>
      </c>
      <c r="AX356" s="18" t="s">
        <v>2312</v>
      </c>
      <c r="AY356" s="59" t="s">
        <v>239</v>
      </c>
      <c r="AZ356" s="103" t="s">
        <v>2567</v>
      </c>
      <c r="BA356" s="103" t="s">
        <v>2446</v>
      </c>
      <c r="BB356" s="103" t="s">
        <v>2447</v>
      </c>
      <c r="BC356" s="104" t="s">
        <v>2312</v>
      </c>
      <c r="BD356" s="18" t="s">
        <v>2312</v>
      </c>
    </row>
    <row r="357" spans="1:56">
      <c r="A357" s="348" t="s">
        <v>2242</v>
      </c>
      <c r="B357" s="335">
        <v>322</v>
      </c>
      <c r="C357" s="335" t="s">
        <v>2389</v>
      </c>
      <c r="D357" s="335" t="s">
        <v>989</v>
      </c>
      <c r="E357" s="345">
        <v>2</v>
      </c>
      <c r="F357" s="346"/>
      <c r="G357" s="347"/>
      <c r="H357" s="347"/>
      <c r="I357" s="103" t="s">
        <v>2446</v>
      </c>
      <c r="J357" s="103" t="s">
        <v>2447</v>
      </c>
      <c r="K357" s="103" t="s">
        <v>2446</v>
      </c>
      <c r="L357" s="103" t="s">
        <v>2447</v>
      </c>
      <c r="M357" s="104" t="s">
        <v>2312</v>
      </c>
      <c r="N357" s="18" t="s">
        <v>2312</v>
      </c>
      <c r="O357" s="33" t="s">
        <v>239</v>
      </c>
      <c r="P357" s="33" t="s">
        <v>239</v>
      </c>
      <c r="Q357" s="33" t="s">
        <v>239</v>
      </c>
      <c r="R357" s="33" t="s">
        <v>239</v>
      </c>
      <c r="S357" s="33" t="s">
        <v>239</v>
      </c>
      <c r="T357" s="33" t="s">
        <v>239</v>
      </c>
      <c r="U357" s="103" t="s">
        <v>2566</v>
      </c>
      <c r="V357" s="103" t="s">
        <v>2454</v>
      </c>
      <c r="W357" s="103" t="s">
        <v>2566</v>
      </c>
      <c r="X357" s="103" t="s">
        <v>2454</v>
      </c>
      <c r="Y357" s="104" t="s">
        <v>2312</v>
      </c>
      <c r="Z357" s="18" t="s">
        <v>2312</v>
      </c>
      <c r="AA357" s="33" t="s">
        <v>239</v>
      </c>
      <c r="AB357" s="33" t="s">
        <v>239</v>
      </c>
      <c r="AC357" s="33" t="s">
        <v>239</v>
      </c>
      <c r="AD357" s="33" t="s">
        <v>239</v>
      </c>
      <c r="AE357" s="33" t="s">
        <v>239</v>
      </c>
      <c r="AF357" s="33" t="s">
        <v>239</v>
      </c>
      <c r="AG357" s="33" t="s">
        <v>239</v>
      </c>
      <c r="AH357" s="33" t="s">
        <v>239</v>
      </c>
      <c r="AI357" s="33" t="s">
        <v>239</v>
      </c>
      <c r="AJ357" s="33" t="s">
        <v>239</v>
      </c>
      <c r="AK357" s="33" t="s">
        <v>239</v>
      </c>
      <c r="AL357" s="33" t="s">
        <v>239</v>
      </c>
      <c r="AM357" s="59" t="s">
        <v>239</v>
      </c>
      <c r="AN357" s="103" t="s">
        <v>2452</v>
      </c>
      <c r="AO357" s="17" t="s">
        <v>239</v>
      </c>
      <c r="AP357" s="103" t="s">
        <v>2452</v>
      </c>
      <c r="AQ357" s="104" t="s">
        <v>2312</v>
      </c>
      <c r="AR357" s="18" t="s">
        <v>2312</v>
      </c>
      <c r="AS357" s="103" t="s">
        <v>2446</v>
      </c>
      <c r="AT357" s="103" t="s">
        <v>2447</v>
      </c>
      <c r="AU357" s="17" t="s">
        <v>239</v>
      </c>
      <c r="AV357" s="103" t="s">
        <v>2574</v>
      </c>
      <c r="AW357" s="104" t="s">
        <v>2312</v>
      </c>
      <c r="AX357" s="18" t="s">
        <v>2312</v>
      </c>
      <c r="AY357" s="59" t="s">
        <v>239</v>
      </c>
      <c r="AZ357" s="103" t="s">
        <v>2452</v>
      </c>
      <c r="BA357" s="103" t="s">
        <v>2446</v>
      </c>
      <c r="BB357" s="103" t="s">
        <v>2447</v>
      </c>
      <c r="BC357" s="104" t="s">
        <v>2312</v>
      </c>
      <c r="BD357" s="18" t="s">
        <v>2312</v>
      </c>
    </row>
    <row r="358" spans="1:56">
      <c r="A358" s="348" t="s">
        <v>2242</v>
      </c>
      <c r="B358" s="335">
        <v>322</v>
      </c>
      <c r="C358" s="335" t="s">
        <v>2389</v>
      </c>
      <c r="D358" s="335" t="s">
        <v>194</v>
      </c>
      <c r="E358" s="345">
        <v>2</v>
      </c>
      <c r="F358" s="346"/>
      <c r="G358" s="347"/>
      <c r="H358" s="347"/>
      <c r="I358" s="103" t="s">
        <v>2371</v>
      </c>
      <c r="J358" s="103" t="s">
        <v>2372</v>
      </c>
      <c r="K358" s="103" t="s">
        <v>2446</v>
      </c>
      <c r="L358" s="103" t="s">
        <v>2447</v>
      </c>
      <c r="M358" s="104" t="s">
        <v>2312</v>
      </c>
      <c r="N358" s="18" t="s">
        <v>2312</v>
      </c>
      <c r="O358" s="33" t="s">
        <v>239</v>
      </c>
      <c r="P358" s="33" t="s">
        <v>239</v>
      </c>
      <c r="Q358" s="33" t="s">
        <v>239</v>
      </c>
      <c r="R358" s="33" t="s">
        <v>239</v>
      </c>
      <c r="S358" s="33" t="s">
        <v>239</v>
      </c>
      <c r="T358" s="33" t="s">
        <v>239</v>
      </c>
      <c r="U358" s="103" t="s">
        <v>2438</v>
      </c>
      <c r="V358" s="103" t="s">
        <v>2374</v>
      </c>
      <c r="W358" s="103" t="s">
        <v>2566</v>
      </c>
      <c r="X358" s="103" t="s">
        <v>2454</v>
      </c>
      <c r="Y358" s="104" t="s">
        <v>2312</v>
      </c>
      <c r="Z358" s="18" t="s">
        <v>2312</v>
      </c>
      <c r="AA358" s="33" t="s">
        <v>239</v>
      </c>
      <c r="AB358" s="33" t="s">
        <v>239</v>
      </c>
      <c r="AC358" s="33" t="s">
        <v>239</v>
      </c>
      <c r="AD358" s="33" t="s">
        <v>239</v>
      </c>
      <c r="AE358" s="33" t="s">
        <v>239</v>
      </c>
      <c r="AF358" s="33" t="s">
        <v>239</v>
      </c>
      <c r="AG358" s="33" t="s">
        <v>239</v>
      </c>
      <c r="AH358" s="33" t="s">
        <v>239</v>
      </c>
      <c r="AI358" s="33" t="s">
        <v>239</v>
      </c>
      <c r="AJ358" s="33" t="s">
        <v>239</v>
      </c>
      <c r="AK358" s="33" t="s">
        <v>239</v>
      </c>
      <c r="AL358" s="33" t="s">
        <v>239</v>
      </c>
      <c r="AM358" s="59" t="s">
        <v>239</v>
      </c>
      <c r="AN358" s="103" t="s">
        <v>2375</v>
      </c>
      <c r="AO358" s="17" t="s">
        <v>239</v>
      </c>
      <c r="AP358" s="103" t="s">
        <v>2452</v>
      </c>
      <c r="AQ358" s="104" t="s">
        <v>2312</v>
      </c>
      <c r="AR358" s="18" t="s">
        <v>2312</v>
      </c>
      <c r="AS358" s="103" t="s">
        <v>2371</v>
      </c>
      <c r="AT358" s="103" t="s">
        <v>2372</v>
      </c>
      <c r="AU358" s="17" t="s">
        <v>239</v>
      </c>
      <c r="AV358" s="103" t="s">
        <v>2574</v>
      </c>
      <c r="AW358" s="104" t="s">
        <v>2312</v>
      </c>
      <c r="AX358" s="18" t="s">
        <v>2312</v>
      </c>
      <c r="AY358" s="59" t="s">
        <v>239</v>
      </c>
      <c r="AZ358" s="103" t="s">
        <v>2375</v>
      </c>
      <c r="BA358" s="103" t="s">
        <v>2446</v>
      </c>
      <c r="BB358" s="103" t="s">
        <v>2447</v>
      </c>
      <c r="BC358" s="104" t="s">
        <v>2312</v>
      </c>
      <c r="BD358" s="18" t="s">
        <v>2312</v>
      </c>
    </row>
    <row r="359" spans="1:56">
      <c r="A359" s="348" t="s">
        <v>2242</v>
      </c>
      <c r="B359" s="335">
        <v>322</v>
      </c>
      <c r="C359" s="335" t="s">
        <v>2445</v>
      </c>
      <c r="D359" s="335" t="s">
        <v>2569</v>
      </c>
      <c r="E359" s="345" t="s">
        <v>2564</v>
      </c>
      <c r="F359" s="346"/>
      <c r="G359" s="347"/>
      <c r="H359" s="347"/>
      <c r="I359" s="103" t="s">
        <v>2446</v>
      </c>
      <c r="J359" s="103" t="s">
        <v>2447</v>
      </c>
      <c r="K359" s="103" t="s">
        <v>2446</v>
      </c>
      <c r="L359" s="103" t="s">
        <v>2447</v>
      </c>
      <c r="M359" s="104" t="s">
        <v>2312</v>
      </c>
      <c r="N359" s="18" t="s">
        <v>2312</v>
      </c>
      <c r="O359" s="33" t="s">
        <v>239</v>
      </c>
      <c r="P359" s="33" t="s">
        <v>239</v>
      </c>
      <c r="Q359" s="33" t="s">
        <v>239</v>
      </c>
      <c r="R359" s="33" t="s">
        <v>239</v>
      </c>
      <c r="S359" s="33" t="s">
        <v>239</v>
      </c>
      <c r="T359" s="33" t="s">
        <v>239</v>
      </c>
      <c r="U359" s="103" t="s">
        <v>2566</v>
      </c>
      <c r="V359" s="103" t="s">
        <v>2454</v>
      </c>
      <c r="W359" s="103" t="s">
        <v>2566</v>
      </c>
      <c r="X359" s="103" t="s">
        <v>2454</v>
      </c>
      <c r="Y359" s="104" t="s">
        <v>2312</v>
      </c>
      <c r="Z359" s="18" t="s">
        <v>2312</v>
      </c>
      <c r="AA359" s="33" t="s">
        <v>239</v>
      </c>
      <c r="AB359" s="33" t="s">
        <v>239</v>
      </c>
      <c r="AC359" s="33" t="s">
        <v>239</v>
      </c>
      <c r="AD359" s="33" t="s">
        <v>239</v>
      </c>
      <c r="AE359" s="33" t="s">
        <v>239</v>
      </c>
      <c r="AF359" s="33" t="s">
        <v>239</v>
      </c>
      <c r="AG359" s="33" t="s">
        <v>239</v>
      </c>
      <c r="AH359" s="33" t="s">
        <v>239</v>
      </c>
      <c r="AI359" s="33" t="s">
        <v>239</v>
      </c>
      <c r="AJ359" s="33" t="s">
        <v>239</v>
      </c>
      <c r="AK359" s="33" t="s">
        <v>239</v>
      </c>
      <c r="AL359" s="33" t="s">
        <v>239</v>
      </c>
      <c r="AM359" s="59" t="s">
        <v>239</v>
      </c>
      <c r="AN359" s="103" t="s">
        <v>2452</v>
      </c>
      <c r="AO359" s="17" t="s">
        <v>239</v>
      </c>
      <c r="AP359" s="103" t="s">
        <v>2452</v>
      </c>
      <c r="AQ359" s="104" t="s">
        <v>2312</v>
      </c>
      <c r="AR359" s="18" t="s">
        <v>2312</v>
      </c>
      <c r="AS359" s="103" t="s">
        <v>2446</v>
      </c>
      <c r="AT359" s="103" t="s">
        <v>2447</v>
      </c>
      <c r="AU359" s="17" t="s">
        <v>239</v>
      </c>
      <c r="AV359" s="103" t="s">
        <v>2574</v>
      </c>
      <c r="AW359" s="104" t="s">
        <v>2312</v>
      </c>
      <c r="AX359" s="18" t="s">
        <v>2312</v>
      </c>
      <c r="AY359" s="59" t="s">
        <v>239</v>
      </c>
      <c r="AZ359" s="103" t="s">
        <v>2452</v>
      </c>
      <c r="BA359" s="103" t="s">
        <v>2446</v>
      </c>
      <c r="BB359" s="103" t="s">
        <v>2447</v>
      </c>
      <c r="BC359" s="104" t="s">
        <v>2312</v>
      </c>
      <c r="BD359" s="18" t="s">
        <v>2312</v>
      </c>
    </row>
    <row r="360" spans="1:56">
      <c r="A360" s="348" t="s">
        <v>2242</v>
      </c>
      <c r="B360" s="335">
        <v>322</v>
      </c>
      <c r="C360" s="335" t="s">
        <v>2453</v>
      </c>
      <c r="D360" s="335" t="s">
        <v>2592</v>
      </c>
      <c r="E360" s="345" t="s">
        <v>2568</v>
      </c>
      <c r="F360" s="346"/>
      <c r="G360" s="347"/>
      <c r="H360" s="347"/>
      <c r="I360" s="103" t="s">
        <v>2446</v>
      </c>
      <c r="J360" s="103" t="s">
        <v>2447</v>
      </c>
      <c r="K360" s="103" t="s">
        <v>2446</v>
      </c>
      <c r="L360" s="103" t="s">
        <v>2447</v>
      </c>
      <c r="M360" s="104" t="s">
        <v>2312</v>
      </c>
      <c r="N360" s="18" t="s">
        <v>2312</v>
      </c>
      <c r="O360" s="33" t="s">
        <v>239</v>
      </c>
      <c r="P360" s="33" t="s">
        <v>239</v>
      </c>
      <c r="Q360" s="33" t="s">
        <v>239</v>
      </c>
      <c r="R360" s="33" t="s">
        <v>239</v>
      </c>
      <c r="S360" s="33" t="s">
        <v>239</v>
      </c>
      <c r="T360" s="33" t="s">
        <v>239</v>
      </c>
      <c r="U360" s="103" t="s">
        <v>2566</v>
      </c>
      <c r="V360" s="103" t="s">
        <v>2454</v>
      </c>
      <c r="W360" s="103" t="s">
        <v>2566</v>
      </c>
      <c r="X360" s="103" t="s">
        <v>2454</v>
      </c>
      <c r="Y360" s="104" t="s">
        <v>2312</v>
      </c>
      <c r="Z360" s="18" t="s">
        <v>2312</v>
      </c>
      <c r="AA360" s="33" t="s">
        <v>239</v>
      </c>
      <c r="AB360" s="33" t="s">
        <v>239</v>
      </c>
      <c r="AC360" s="33" t="s">
        <v>239</v>
      </c>
      <c r="AD360" s="33" t="s">
        <v>239</v>
      </c>
      <c r="AE360" s="33" t="s">
        <v>239</v>
      </c>
      <c r="AF360" s="33" t="s">
        <v>239</v>
      </c>
      <c r="AG360" s="33" t="s">
        <v>239</v>
      </c>
      <c r="AH360" s="33" t="s">
        <v>239</v>
      </c>
      <c r="AI360" s="33" t="s">
        <v>239</v>
      </c>
      <c r="AJ360" s="33" t="s">
        <v>239</v>
      </c>
      <c r="AK360" s="33" t="s">
        <v>239</v>
      </c>
      <c r="AL360" s="33" t="s">
        <v>239</v>
      </c>
      <c r="AM360" s="59" t="s">
        <v>239</v>
      </c>
      <c r="AN360" s="103" t="s">
        <v>2452</v>
      </c>
      <c r="AO360" s="17" t="s">
        <v>239</v>
      </c>
      <c r="AP360" s="103" t="s">
        <v>2452</v>
      </c>
      <c r="AQ360" s="104" t="s">
        <v>2312</v>
      </c>
      <c r="AR360" s="18" t="s">
        <v>2312</v>
      </c>
      <c r="AS360" s="103" t="s">
        <v>2446</v>
      </c>
      <c r="AT360" s="103" t="s">
        <v>2447</v>
      </c>
      <c r="AU360" s="17" t="s">
        <v>239</v>
      </c>
      <c r="AV360" s="103" t="s">
        <v>2574</v>
      </c>
      <c r="AW360" s="104" t="s">
        <v>2312</v>
      </c>
      <c r="AX360" s="18" t="s">
        <v>2312</v>
      </c>
      <c r="AY360" s="59" t="s">
        <v>239</v>
      </c>
      <c r="AZ360" s="103" t="s">
        <v>2452</v>
      </c>
      <c r="BA360" s="103" t="s">
        <v>2446</v>
      </c>
      <c r="BB360" s="103" t="s">
        <v>2447</v>
      </c>
      <c r="BC360" s="104" t="s">
        <v>2312</v>
      </c>
      <c r="BD360" s="18" t="s">
        <v>2312</v>
      </c>
    </row>
    <row r="361" spans="1:56">
      <c r="A361" s="348" t="s">
        <v>2242</v>
      </c>
      <c r="B361" s="335">
        <v>322</v>
      </c>
      <c r="C361" s="335" t="s">
        <v>2510</v>
      </c>
      <c r="D361" s="335" t="s">
        <v>2569</v>
      </c>
      <c r="E361" s="345" t="s">
        <v>2564</v>
      </c>
      <c r="F361" s="346"/>
      <c r="G361" s="347"/>
      <c r="H361" s="347"/>
      <c r="I361" s="103" t="s">
        <v>2446</v>
      </c>
      <c r="J361" s="103" t="s">
        <v>2447</v>
      </c>
      <c r="K361" s="103" t="s">
        <v>2446</v>
      </c>
      <c r="L361" s="103" t="s">
        <v>2447</v>
      </c>
      <c r="M361" s="104" t="s">
        <v>2312</v>
      </c>
      <c r="N361" s="18" t="s">
        <v>2312</v>
      </c>
      <c r="O361" s="33" t="s">
        <v>239</v>
      </c>
      <c r="P361" s="33" t="s">
        <v>239</v>
      </c>
      <c r="Q361" s="33" t="s">
        <v>239</v>
      </c>
      <c r="R361" s="33" t="s">
        <v>239</v>
      </c>
      <c r="S361" s="33" t="s">
        <v>239</v>
      </c>
      <c r="T361" s="33" t="s">
        <v>239</v>
      </c>
      <c r="U361" s="103" t="s">
        <v>2566</v>
      </c>
      <c r="V361" s="103" t="s">
        <v>2454</v>
      </c>
      <c r="W361" s="103" t="s">
        <v>2566</v>
      </c>
      <c r="X361" s="103" t="s">
        <v>2454</v>
      </c>
      <c r="Y361" s="104" t="s">
        <v>2312</v>
      </c>
      <c r="Z361" s="18" t="s">
        <v>2312</v>
      </c>
      <c r="AA361" s="33" t="s">
        <v>239</v>
      </c>
      <c r="AB361" s="33" t="s">
        <v>239</v>
      </c>
      <c r="AC361" s="33" t="s">
        <v>239</v>
      </c>
      <c r="AD361" s="33" t="s">
        <v>239</v>
      </c>
      <c r="AE361" s="33" t="s">
        <v>239</v>
      </c>
      <c r="AF361" s="33" t="s">
        <v>239</v>
      </c>
      <c r="AG361" s="33" t="s">
        <v>239</v>
      </c>
      <c r="AH361" s="33" t="s">
        <v>239</v>
      </c>
      <c r="AI361" s="33" t="s">
        <v>239</v>
      </c>
      <c r="AJ361" s="33" t="s">
        <v>239</v>
      </c>
      <c r="AK361" s="33" t="s">
        <v>239</v>
      </c>
      <c r="AL361" s="33" t="s">
        <v>239</v>
      </c>
      <c r="AM361" s="59" t="s">
        <v>239</v>
      </c>
      <c r="AN361" s="103" t="s">
        <v>2452</v>
      </c>
      <c r="AO361" s="17" t="s">
        <v>239</v>
      </c>
      <c r="AP361" s="103" t="s">
        <v>2452</v>
      </c>
      <c r="AQ361" s="104" t="s">
        <v>2312</v>
      </c>
      <c r="AR361" s="18" t="s">
        <v>2312</v>
      </c>
      <c r="AS361" s="103" t="s">
        <v>2446</v>
      </c>
      <c r="AT361" s="103" t="s">
        <v>2447</v>
      </c>
      <c r="AU361" s="17" t="s">
        <v>239</v>
      </c>
      <c r="AV361" s="103" t="s">
        <v>2574</v>
      </c>
      <c r="AW361" s="104" t="s">
        <v>2312</v>
      </c>
      <c r="AX361" s="18" t="s">
        <v>2312</v>
      </c>
      <c r="AY361" s="59" t="s">
        <v>239</v>
      </c>
      <c r="AZ361" s="103" t="s">
        <v>2452</v>
      </c>
      <c r="BA361" s="103" t="s">
        <v>2446</v>
      </c>
      <c r="BB361" s="103" t="s">
        <v>2447</v>
      </c>
      <c r="BC361" s="104" t="s">
        <v>2312</v>
      </c>
      <c r="BD361" s="18" t="s">
        <v>2312</v>
      </c>
    </row>
    <row r="362" spans="1:56">
      <c r="A362" s="348" t="s">
        <v>2242</v>
      </c>
      <c r="B362" s="335">
        <v>322</v>
      </c>
      <c r="C362" s="335" t="s">
        <v>2573</v>
      </c>
      <c r="D362" s="335" t="s">
        <v>2563</v>
      </c>
      <c r="E362" s="345" t="s">
        <v>2564</v>
      </c>
      <c r="F362" s="346"/>
      <c r="G362" s="347"/>
      <c r="H362" s="347"/>
      <c r="I362" s="103" t="s">
        <v>2381</v>
      </c>
      <c r="J362" s="103" t="s">
        <v>2382</v>
      </c>
      <c r="K362" s="103" t="s">
        <v>2446</v>
      </c>
      <c r="L362" s="103" t="s">
        <v>2447</v>
      </c>
      <c r="M362" s="104" t="s">
        <v>2380</v>
      </c>
      <c r="N362" s="18" t="s">
        <v>2312</v>
      </c>
      <c r="O362" s="33" t="s">
        <v>239</v>
      </c>
      <c r="P362" s="33" t="s">
        <v>239</v>
      </c>
      <c r="Q362" s="33" t="s">
        <v>239</v>
      </c>
      <c r="R362" s="33" t="s">
        <v>239</v>
      </c>
      <c r="S362" s="33" t="s">
        <v>239</v>
      </c>
      <c r="T362" s="33" t="s">
        <v>239</v>
      </c>
      <c r="U362" s="33" t="s">
        <v>239</v>
      </c>
      <c r="V362" s="33" t="s">
        <v>239</v>
      </c>
      <c r="W362" s="33" t="s">
        <v>239</v>
      </c>
      <c r="X362" s="33" t="s">
        <v>239</v>
      </c>
      <c r="Y362" s="33" t="s">
        <v>239</v>
      </c>
      <c r="Z362" s="33" t="s">
        <v>239</v>
      </c>
      <c r="AA362" s="33" t="s">
        <v>239</v>
      </c>
      <c r="AB362" s="33" t="s">
        <v>239</v>
      </c>
      <c r="AC362" s="33" t="s">
        <v>239</v>
      </c>
      <c r="AD362" s="33" t="s">
        <v>239</v>
      </c>
      <c r="AE362" s="33" t="s">
        <v>239</v>
      </c>
      <c r="AF362" s="33" t="s">
        <v>239</v>
      </c>
      <c r="AG362" s="33" t="s">
        <v>239</v>
      </c>
      <c r="AH362" s="33" t="s">
        <v>239</v>
      </c>
      <c r="AI362" s="33" t="s">
        <v>239</v>
      </c>
      <c r="AJ362" s="33" t="s">
        <v>239</v>
      </c>
      <c r="AK362" s="33" t="s">
        <v>239</v>
      </c>
      <c r="AL362" s="33" t="s">
        <v>239</v>
      </c>
      <c r="AM362" s="59" t="s">
        <v>239</v>
      </c>
      <c r="AN362" s="17" t="s">
        <v>239</v>
      </c>
      <c r="AO362" s="17" t="s">
        <v>239</v>
      </c>
      <c r="AP362" s="17" t="s">
        <v>239</v>
      </c>
      <c r="AQ362" s="17" t="s">
        <v>239</v>
      </c>
      <c r="AR362" s="18" t="s">
        <v>239</v>
      </c>
      <c r="AS362" s="103" t="s">
        <v>2381</v>
      </c>
      <c r="AT362" s="103" t="s">
        <v>2382</v>
      </c>
      <c r="AU362" s="17" t="s">
        <v>239</v>
      </c>
      <c r="AV362" s="103" t="s">
        <v>2574</v>
      </c>
      <c r="AW362" s="104" t="s">
        <v>2380</v>
      </c>
      <c r="AX362" s="18" t="s">
        <v>2312</v>
      </c>
      <c r="AY362" s="59" t="s">
        <v>239</v>
      </c>
      <c r="AZ362" s="17" t="s">
        <v>239</v>
      </c>
      <c r="BA362" s="17" t="s">
        <v>239</v>
      </c>
      <c r="BB362" s="17" t="s">
        <v>239</v>
      </c>
      <c r="BC362" s="17" t="s">
        <v>239</v>
      </c>
      <c r="BD362" s="18" t="s">
        <v>239</v>
      </c>
    </row>
    <row r="363" spans="1:56">
      <c r="A363" s="348" t="s">
        <v>2242</v>
      </c>
      <c r="B363" s="335">
        <v>322</v>
      </c>
      <c r="C363" s="335" t="s">
        <v>2575</v>
      </c>
      <c r="D363" s="335" t="s">
        <v>2563</v>
      </c>
      <c r="E363" s="345" t="s">
        <v>2568</v>
      </c>
      <c r="F363" s="346"/>
      <c r="G363" s="347"/>
      <c r="H363" s="347"/>
      <c r="I363" s="103" t="s">
        <v>2381</v>
      </c>
      <c r="J363" s="103" t="s">
        <v>2382</v>
      </c>
      <c r="K363" s="103" t="s">
        <v>2446</v>
      </c>
      <c r="L363" s="103" t="s">
        <v>2447</v>
      </c>
      <c r="M363" s="104" t="s">
        <v>2380</v>
      </c>
      <c r="N363" s="18" t="s">
        <v>2312</v>
      </c>
      <c r="O363" s="33" t="s">
        <v>239</v>
      </c>
      <c r="P363" s="33" t="s">
        <v>239</v>
      </c>
      <c r="Q363" s="33" t="s">
        <v>239</v>
      </c>
      <c r="R363" s="33" t="s">
        <v>239</v>
      </c>
      <c r="S363" s="33" t="s">
        <v>239</v>
      </c>
      <c r="T363" s="33" t="s">
        <v>239</v>
      </c>
      <c r="U363" s="33" t="s">
        <v>239</v>
      </c>
      <c r="V363" s="33" t="s">
        <v>239</v>
      </c>
      <c r="W363" s="33" t="s">
        <v>239</v>
      </c>
      <c r="X363" s="33" t="s">
        <v>239</v>
      </c>
      <c r="Y363" s="33" t="s">
        <v>239</v>
      </c>
      <c r="Z363" s="33" t="s">
        <v>239</v>
      </c>
      <c r="AA363" s="33" t="s">
        <v>239</v>
      </c>
      <c r="AB363" s="33" t="s">
        <v>239</v>
      </c>
      <c r="AC363" s="33" t="s">
        <v>239</v>
      </c>
      <c r="AD363" s="33" t="s">
        <v>239</v>
      </c>
      <c r="AE363" s="33" t="s">
        <v>239</v>
      </c>
      <c r="AF363" s="33" t="s">
        <v>239</v>
      </c>
      <c r="AG363" s="33" t="s">
        <v>239</v>
      </c>
      <c r="AH363" s="33" t="s">
        <v>239</v>
      </c>
      <c r="AI363" s="33" t="s">
        <v>239</v>
      </c>
      <c r="AJ363" s="33" t="s">
        <v>239</v>
      </c>
      <c r="AK363" s="33" t="s">
        <v>239</v>
      </c>
      <c r="AL363" s="33" t="s">
        <v>239</v>
      </c>
      <c r="AM363" s="59" t="s">
        <v>239</v>
      </c>
      <c r="AN363" s="17" t="s">
        <v>239</v>
      </c>
      <c r="AO363" s="17" t="s">
        <v>239</v>
      </c>
      <c r="AP363" s="17" t="s">
        <v>239</v>
      </c>
      <c r="AQ363" s="17" t="s">
        <v>239</v>
      </c>
      <c r="AR363" s="18" t="s">
        <v>239</v>
      </c>
      <c r="AS363" s="103" t="s">
        <v>2381</v>
      </c>
      <c r="AT363" s="103" t="s">
        <v>2382</v>
      </c>
      <c r="AU363" s="17" t="s">
        <v>239</v>
      </c>
      <c r="AV363" s="103" t="s">
        <v>2574</v>
      </c>
      <c r="AW363" s="104" t="s">
        <v>2380</v>
      </c>
      <c r="AX363" s="18" t="s">
        <v>2312</v>
      </c>
      <c r="AY363" s="59" t="s">
        <v>239</v>
      </c>
      <c r="AZ363" s="17" t="s">
        <v>239</v>
      </c>
      <c r="BA363" s="17" t="s">
        <v>239</v>
      </c>
      <c r="BB363" s="17" t="s">
        <v>239</v>
      </c>
      <c r="BC363" s="17" t="s">
        <v>239</v>
      </c>
      <c r="BD363" s="18" t="s">
        <v>239</v>
      </c>
    </row>
    <row r="364" spans="1:56">
      <c r="A364" s="348" t="s">
        <v>2242</v>
      </c>
      <c r="B364" s="335">
        <v>322</v>
      </c>
      <c r="C364" s="335" t="s">
        <v>2576</v>
      </c>
      <c r="D364" s="335" t="s">
        <v>2563</v>
      </c>
      <c r="E364" s="345" t="s">
        <v>2593</v>
      </c>
      <c r="F364" s="346"/>
      <c r="G364" s="347"/>
      <c r="H364" s="347"/>
      <c r="I364" s="103" t="s">
        <v>2381</v>
      </c>
      <c r="J364" s="103" t="s">
        <v>2382</v>
      </c>
      <c r="K364" s="103" t="s">
        <v>2446</v>
      </c>
      <c r="L364" s="103" t="s">
        <v>2447</v>
      </c>
      <c r="M364" s="104" t="s">
        <v>2380</v>
      </c>
      <c r="N364" s="18" t="s">
        <v>2312</v>
      </c>
      <c r="O364" s="33" t="s">
        <v>239</v>
      </c>
      <c r="P364" s="33" t="s">
        <v>239</v>
      </c>
      <c r="Q364" s="33" t="s">
        <v>239</v>
      </c>
      <c r="R364" s="33" t="s">
        <v>239</v>
      </c>
      <c r="S364" s="33" t="s">
        <v>239</v>
      </c>
      <c r="T364" s="33" t="s">
        <v>239</v>
      </c>
      <c r="U364" s="33" t="s">
        <v>239</v>
      </c>
      <c r="V364" s="33" t="s">
        <v>239</v>
      </c>
      <c r="W364" s="33" t="s">
        <v>239</v>
      </c>
      <c r="X364" s="33" t="s">
        <v>239</v>
      </c>
      <c r="Y364" s="33" t="s">
        <v>239</v>
      </c>
      <c r="Z364" s="33" t="s">
        <v>239</v>
      </c>
      <c r="AA364" s="33" t="s">
        <v>239</v>
      </c>
      <c r="AB364" s="33" t="s">
        <v>239</v>
      </c>
      <c r="AC364" s="33" t="s">
        <v>239</v>
      </c>
      <c r="AD364" s="33" t="s">
        <v>239</v>
      </c>
      <c r="AE364" s="33" t="s">
        <v>239</v>
      </c>
      <c r="AF364" s="33" t="s">
        <v>239</v>
      </c>
      <c r="AG364" s="33" t="s">
        <v>239</v>
      </c>
      <c r="AH364" s="33" t="s">
        <v>239</v>
      </c>
      <c r="AI364" s="33" t="s">
        <v>239</v>
      </c>
      <c r="AJ364" s="33" t="s">
        <v>239</v>
      </c>
      <c r="AK364" s="33" t="s">
        <v>239</v>
      </c>
      <c r="AL364" s="33" t="s">
        <v>239</v>
      </c>
      <c r="AM364" s="59" t="s">
        <v>239</v>
      </c>
      <c r="AN364" s="17" t="s">
        <v>239</v>
      </c>
      <c r="AO364" s="17" t="s">
        <v>239</v>
      </c>
      <c r="AP364" s="17" t="s">
        <v>239</v>
      </c>
      <c r="AQ364" s="17" t="s">
        <v>239</v>
      </c>
      <c r="AR364" s="18" t="s">
        <v>239</v>
      </c>
      <c r="AS364" s="103" t="s">
        <v>2381</v>
      </c>
      <c r="AT364" s="103" t="s">
        <v>2382</v>
      </c>
      <c r="AU364" s="17" t="s">
        <v>239</v>
      </c>
      <c r="AV364" s="103" t="s">
        <v>2574</v>
      </c>
      <c r="AW364" s="104" t="s">
        <v>2380</v>
      </c>
      <c r="AX364" s="18" t="s">
        <v>2312</v>
      </c>
      <c r="AY364" s="59" t="s">
        <v>239</v>
      </c>
      <c r="AZ364" s="17" t="s">
        <v>239</v>
      </c>
      <c r="BA364" s="17" t="s">
        <v>239</v>
      </c>
      <c r="BB364" s="17" t="s">
        <v>239</v>
      </c>
      <c r="BC364" s="17" t="s">
        <v>239</v>
      </c>
      <c r="BD364" s="18" t="s">
        <v>239</v>
      </c>
    </row>
    <row r="365" spans="1:56">
      <c r="A365" s="335" t="s">
        <v>2241</v>
      </c>
      <c r="B365" s="335">
        <v>521</v>
      </c>
      <c r="C365" s="335" t="s">
        <v>2577</v>
      </c>
      <c r="D365" s="335" t="s">
        <v>989</v>
      </c>
      <c r="E365" s="345">
        <v>1</v>
      </c>
      <c r="F365" s="346"/>
      <c r="G365" s="347"/>
      <c r="H365" s="347"/>
      <c r="I365" s="103" t="s">
        <v>2371</v>
      </c>
      <c r="J365" s="103" t="s">
        <v>2372</v>
      </c>
      <c r="K365" s="103" t="s">
        <v>2594</v>
      </c>
      <c r="L365" s="103" t="s">
        <v>2594</v>
      </c>
      <c r="M365" s="104" t="s">
        <v>2312</v>
      </c>
      <c r="N365" s="18" t="s">
        <v>2312</v>
      </c>
      <c r="O365" s="82" t="s">
        <v>239</v>
      </c>
      <c r="P365" s="17" t="s">
        <v>239</v>
      </c>
      <c r="Q365" s="77" t="s">
        <v>239</v>
      </c>
      <c r="R365" s="17" t="s">
        <v>239</v>
      </c>
      <c r="S365" s="17" t="s">
        <v>239</v>
      </c>
      <c r="T365" s="18" t="s">
        <v>239</v>
      </c>
      <c r="U365" s="66" t="s">
        <v>2373</v>
      </c>
      <c r="V365" s="65" t="s">
        <v>2437</v>
      </c>
      <c r="W365" s="67" t="s">
        <v>2595</v>
      </c>
      <c r="X365" s="68" t="s">
        <v>2595</v>
      </c>
      <c r="Y365" s="75" t="s">
        <v>2312</v>
      </c>
      <c r="Z365" s="58" t="s">
        <v>2312</v>
      </c>
      <c r="AA365" s="328" t="s">
        <v>2596</v>
      </c>
      <c r="AB365" s="328" t="s">
        <v>2597</v>
      </c>
      <c r="AC365" s="328" t="s">
        <v>2596</v>
      </c>
      <c r="AD365" s="328" t="s">
        <v>2597</v>
      </c>
      <c r="AE365" s="328" t="s">
        <v>2312</v>
      </c>
      <c r="AF365" s="334" t="s">
        <v>2312</v>
      </c>
      <c r="AG365" s="330" t="s">
        <v>2371</v>
      </c>
      <c r="AH365" s="328" t="s">
        <v>2372</v>
      </c>
      <c r="AI365" s="328" t="s">
        <v>2596</v>
      </c>
      <c r="AJ365" s="328" t="s">
        <v>2597</v>
      </c>
      <c r="AK365" s="328" t="s">
        <v>2312</v>
      </c>
      <c r="AL365" s="328" t="s">
        <v>2312</v>
      </c>
      <c r="AM365" s="59" t="s">
        <v>239</v>
      </c>
      <c r="AN365" s="17" t="s">
        <v>2375</v>
      </c>
      <c r="AO365" s="17" t="s">
        <v>239</v>
      </c>
      <c r="AP365" s="17" t="s">
        <v>2375</v>
      </c>
      <c r="AQ365" s="17" t="s">
        <v>2312</v>
      </c>
      <c r="AR365" s="18" t="s">
        <v>2312</v>
      </c>
      <c r="AS365" s="59" t="s">
        <v>2371</v>
      </c>
      <c r="AT365" s="17" t="s">
        <v>2372</v>
      </c>
      <c r="AU365" s="17" t="s">
        <v>239</v>
      </c>
      <c r="AV365" s="17" t="s">
        <v>2375</v>
      </c>
      <c r="AW365" s="17" t="s">
        <v>2312</v>
      </c>
      <c r="AX365" s="18" t="s">
        <v>2312</v>
      </c>
      <c r="AY365" s="59" t="s">
        <v>239</v>
      </c>
      <c r="AZ365" s="17" t="s">
        <v>2375</v>
      </c>
      <c r="BA365" s="17" t="s">
        <v>2371</v>
      </c>
      <c r="BB365" s="17" t="s">
        <v>2372</v>
      </c>
      <c r="BC365" s="17" t="s">
        <v>2312</v>
      </c>
      <c r="BD365" s="18" t="s">
        <v>2312</v>
      </c>
    </row>
    <row r="366" spans="1:56">
      <c r="A366" s="335" t="s">
        <v>2241</v>
      </c>
      <c r="B366" s="335">
        <v>521</v>
      </c>
      <c r="C366" s="335" t="s">
        <v>2577</v>
      </c>
      <c r="D366" s="335" t="s">
        <v>989</v>
      </c>
      <c r="E366" s="345">
        <v>2</v>
      </c>
      <c r="F366" s="346"/>
      <c r="G366" s="347"/>
      <c r="H366" s="347"/>
      <c r="I366" s="103" t="s">
        <v>2371</v>
      </c>
      <c r="J366" s="103" t="s">
        <v>2372</v>
      </c>
      <c r="K366" s="103" t="s">
        <v>2594</v>
      </c>
      <c r="L366" s="103" t="s">
        <v>2594</v>
      </c>
      <c r="M366" s="104" t="s">
        <v>2312</v>
      </c>
      <c r="N366" s="18" t="s">
        <v>2312</v>
      </c>
      <c r="O366" s="82" t="s">
        <v>239</v>
      </c>
      <c r="P366" s="17" t="s">
        <v>239</v>
      </c>
      <c r="Q366" s="77" t="s">
        <v>239</v>
      </c>
      <c r="R366" s="17" t="s">
        <v>239</v>
      </c>
      <c r="S366" s="17" t="s">
        <v>239</v>
      </c>
      <c r="T366" s="18" t="s">
        <v>239</v>
      </c>
      <c r="U366" s="66" t="s">
        <v>2373</v>
      </c>
      <c r="V366" s="65" t="s">
        <v>2437</v>
      </c>
      <c r="W366" s="67" t="s">
        <v>2595</v>
      </c>
      <c r="X366" s="68" t="s">
        <v>2595</v>
      </c>
      <c r="Y366" s="75" t="s">
        <v>2312</v>
      </c>
      <c r="Z366" s="58" t="s">
        <v>2312</v>
      </c>
      <c r="AA366" s="328" t="s">
        <v>2596</v>
      </c>
      <c r="AB366" s="328" t="s">
        <v>2597</v>
      </c>
      <c r="AC366" s="328" t="s">
        <v>2596</v>
      </c>
      <c r="AD366" s="328" t="s">
        <v>2597</v>
      </c>
      <c r="AE366" s="328" t="s">
        <v>2312</v>
      </c>
      <c r="AF366" s="334" t="s">
        <v>2312</v>
      </c>
      <c r="AG366" s="330" t="s">
        <v>2371</v>
      </c>
      <c r="AH366" s="328" t="s">
        <v>2372</v>
      </c>
      <c r="AI366" s="328" t="s">
        <v>2596</v>
      </c>
      <c r="AJ366" s="328" t="s">
        <v>2597</v>
      </c>
      <c r="AK366" s="328" t="s">
        <v>2312</v>
      </c>
      <c r="AL366" s="328" t="s">
        <v>2312</v>
      </c>
      <c r="AM366" s="59" t="s">
        <v>239</v>
      </c>
      <c r="AN366" s="17" t="s">
        <v>2375</v>
      </c>
      <c r="AO366" s="17" t="s">
        <v>239</v>
      </c>
      <c r="AP366" s="17" t="s">
        <v>2375</v>
      </c>
      <c r="AQ366" s="17" t="s">
        <v>2312</v>
      </c>
      <c r="AR366" s="18" t="s">
        <v>2312</v>
      </c>
      <c r="AS366" s="59" t="s">
        <v>2371</v>
      </c>
      <c r="AT366" s="17" t="s">
        <v>2372</v>
      </c>
      <c r="AU366" s="17" t="s">
        <v>239</v>
      </c>
      <c r="AV366" s="17" t="s">
        <v>2375</v>
      </c>
      <c r="AW366" s="17" t="s">
        <v>2312</v>
      </c>
      <c r="AX366" s="18" t="s">
        <v>2312</v>
      </c>
      <c r="AY366" s="59" t="s">
        <v>239</v>
      </c>
      <c r="AZ366" s="17" t="s">
        <v>2375</v>
      </c>
      <c r="BA366" s="17" t="s">
        <v>2371</v>
      </c>
      <c r="BB366" s="17" t="s">
        <v>2372</v>
      </c>
      <c r="BC366" s="17" t="s">
        <v>2312</v>
      </c>
      <c r="BD366" s="18" t="s">
        <v>2312</v>
      </c>
    </row>
    <row r="367" spans="1:56">
      <c r="A367" s="335" t="s">
        <v>2241</v>
      </c>
      <c r="B367" s="335">
        <v>521</v>
      </c>
      <c r="C367" s="335" t="s">
        <v>2577</v>
      </c>
      <c r="D367" s="335" t="s">
        <v>989</v>
      </c>
      <c r="E367" s="345">
        <v>8</v>
      </c>
      <c r="F367" s="346"/>
      <c r="G367" s="347"/>
      <c r="H367" s="347"/>
      <c r="I367" s="103" t="s">
        <v>2371</v>
      </c>
      <c r="J367" s="103" t="s">
        <v>2372</v>
      </c>
      <c r="K367" s="103" t="s">
        <v>2594</v>
      </c>
      <c r="L367" s="103" t="s">
        <v>2594</v>
      </c>
      <c r="M367" s="104" t="s">
        <v>2312</v>
      </c>
      <c r="N367" s="18" t="s">
        <v>2312</v>
      </c>
      <c r="O367" s="82" t="s">
        <v>239</v>
      </c>
      <c r="P367" s="17" t="s">
        <v>239</v>
      </c>
      <c r="Q367" s="77" t="s">
        <v>239</v>
      </c>
      <c r="R367" s="17" t="s">
        <v>239</v>
      </c>
      <c r="S367" s="17" t="s">
        <v>239</v>
      </c>
      <c r="T367" s="18" t="s">
        <v>239</v>
      </c>
      <c r="U367" s="66" t="s">
        <v>2373</v>
      </c>
      <c r="V367" s="65" t="s">
        <v>2437</v>
      </c>
      <c r="W367" s="67" t="s">
        <v>2595</v>
      </c>
      <c r="X367" s="68" t="s">
        <v>2595</v>
      </c>
      <c r="Y367" s="75" t="s">
        <v>2312</v>
      </c>
      <c r="Z367" s="58" t="s">
        <v>2312</v>
      </c>
      <c r="AA367" s="328" t="s">
        <v>2596</v>
      </c>
      <c r="AB367" s="328" t="s">
        <v>2597</v>
      </c>
      <c r="AC367" s="328" t="s">
        <v>2596</v>
      </c>
      <c r="AD367" s="328" t="s">
        <v>2597</v>
      </c>
      <c r="AE367" s="328" t="s">
        <v>2312</v>
      </c>
      <c r="AF367" s="334" t="s">
        <v>2312</v>
      </c>
      <c r="AG367" s="330" t="s">
        <v>2371</v>
      </c>
      <c r="AH367" s="328" t="s">
        <v>2372</v>
      </c>
      <c r="AI367" s="328" t="s">
        <v>2596</v>
      </c>
      <c r="AJ367" s="328" t="s">
        <v>2597</v>
      </c>
      <c r="AK367" s="328" t="s">
        <v>2312</v>
      </c>
      <c r="AL367" s="328" t="s">
        <v>2312</v>
      </c>
      <c r="AM367" s="59" t="s">
        <v>239</v>
      </c>
      <c r="AN367" s="17" t="s">
        <v>2375</v>
      </c>
      <c r="AO367" s="17" t="s">
        <v>239</v>
      </c>
      <c r="AP367" s="17" t="s">
        <v>2375</v>
      </c>
      <c r="AQ367" s="17" t="s">
        <v>2312</v>
      </c>
      <c r="AR367" s="18" t="s">
        <v>2312</v>
      </c>
      <c r="AS367" s="59" t="s">
        <v>2371</v>
      </c>
      <c r="AT367" s="17" t="s">
        <v>2372</v>
      </c>
      <c r="AU367" s="17" t="s">
        <v>239</v>
      </c>
      <c r="AV367" s="17" t="s">
        <v>2375</v>
      </c>
      <c r="AW367" s="17" t="s">
        <v>2312</v>
      </c>
      <c r="AX367" s="18" t="s">
        <v>2312</v>
      </c>
      <c r="AY367" s="59" t="s">
        <v>239</v>
      </c>
      <c r="AZ367" s="17" t="s">
        <v>2375</v>
      </c>
      <c r="BA367" s="17" t="s">
        <v>2371</v>
      </c>
      <c r="BB367" s="17" t="s">
        <v>2372</v>
      </c>
      <c r="BC367" s="17" t="s">
        <v>2312</v>
      </c>
      <c r="BD367" s="18" t="s">
        <v>2312</v>
      </c>
    </row>
    <row r="368" spans="1:56">
      <c r="A368" s="335" t="s">
        <v>2241</v>
      </c>
      <c r="B368" s="335">
        <v>521</v>
      </c>
      <c r="C368" s="335" t="s">
        <v>2579</v>
      </c>
      <c r="D368" s="335" t="s">
        <v>989</v>
      </c>
      <c r="E368" s="345">
        <v>5</v>
      </c>
      <c r="F368" s="346"/>
      <c r="G368" s="347"/>
      <c r="H368" s="347"/>
      <c r="I368" s="103" t="s">
        <v>2371</v>
      </c>
      <c r="J368" s="103" t="s">
        <v>2372</v>
      </c>
      <c r="K368" s="103" t="s">
        <v>2594</v>
      </c>
      <c r="L368" s="103" t="s">
        <v>2594</v>
      </c>
      <c r="M368" s="104" t="s">
        <v>2312</v>
      </c>
      <c r="N368" s="18" t="s">
        <v>2312</v>
      </c>
      <c r="O368" s="82" t="s">
        <v>239</v>
      </c>
      <c r="P368" s="17" t="s">
        <v>239</v>
      </c>
      <c r="Q368" s="77" t="s">
        <v>239</v>
      </c>
      <c r="R368" s="17" t="s">
        <v>239</v>
      </c>
      <c r="S368" s="17" t="s">
        <v>239</v>
      </c>
      <c r="T368" s="18" t="s">
        <v>239</v>
      </c>
      <c r="U368" s="66" t="s">
        <v>2373</v>
      </c>
      <c r="V368" s="65" t="s">
        <v>2437</v>
      </c>
      <c r="W368" s="67" t="s">
        <v>2595</v>
      </c>
      <c r="X368" s="68" t="s">
        <v>2595</v>
      </c>
      <c r="Y368" s="75" t="s">
        <v>2312</v>
      </c>
      <c r="Z368" s="58" t="s">
        <v>2312</v>
      </c>
      <c r="AA368" s="328" t="s">
        <v>2596</v>
      </c>
      <c r="AB368" s="328" t="s">
        <v>2597</v>
      </c>
      <c r="AC368" s="328" t="s">
        <v>2596</v>
      </c>
      <c r="AD368" s="328" t="s">
        <v>2597</v>
      </c>
      <c r="AE368" s="328" t="s">
        <v>2312</v>
      </c>
      <c r="AF368" s="334" t="s">
        <v>2312</v>
      </c>
      <c r="AG368" s="330" t="s">
        <v>2371</v>
      </c>
      <c r="AH368" s="328" t="s">
        <v>2372</v>
      </c>
      <c r="AI368" s="328" t="s">
        <v>2596</v>
      </c>
      <c r="AJ368" s="328" t="s">
        <v>2597</v>
      </c>
      <c r="AK368" s="328" t="s">
        <v>2312</v>
      </c>
      <c r="AL368" s="328" t="s">
        <v>2312</v>
      </c>
      <c r="AM368" s="59" t="s">
        <v>239</v>
      </c>
      <c r="AN368" s="17" t="s">
        <v>2375</v>
      </c>
      <c r="AO368" s="17" t="s">
        <v>239</v>
      </c>
      <c r="AP368" s="17" t="s">
        <v>2375</v>
      </c>
      <c r="AQ368" s="17" t="s">
        <v>2312</v>
      </c>
      <c r="AR368" s="18" t="s">
        <v>2312</v>
      </c>
      <c r="AS368" s="59" t="s">
        <v>2371</v>
      </c>
      <c r="AT368" s="17" t="s">
        <v>2372</v>
      </c>
      <c r="AU368" s="17" t="s">
        <v>239</v>
      </c>
      <c r="AV368" s="17" t="s">
        <v>2375</v>
      </c>
      <c r="AW368" s="17" t="s">
        <v>2312</v>
      </c>
      <c r="AX368" s="18" t="s">
        <v>2312</v>
      </c>
      <c r="AY368" s="59" t="s">
        <v>239</v>
      </c>
      <c r="AZ368" s="17" t="s">
        <v>2375</v>
      </c>
      <c r="BA368" s="17" t="s">
        <v>2371</v>
      </c>
      <c r="BB368" s="17" t="s">
        <v>2372</v>
      </c>
      <c r="BC368" s="17" t="s">
        <v>2312</v>
      </c>
      <c r="BD368" s="18" t="s">
        <v>2312</v>
      </c>
    </row>
    <row r="369" spans="1:56">
      <c r="A369" s="335" t="s">
        <v>2241</v>
      </c>
      <c r="B369" s="335">
        <v>521</v>
      </c>
      <c r="C369" s="335" t="s">
        <v>2579</v>
      </c>
      <c r="D369" s="335" t="s">
        <v>989</v>
      </c>
      <c r="E369" s="345">
        <v>7</v>
      </c>
      <c r="F369" s="346"/>
      <c r="G369" s="347"/>
      <c r="H369" s="347"/>
      <c r="I369" s="103" t="s">
        <v>2371</v>
      </c>
      <c r="J369" s="103" t="s">
        <v>2372</v>
      </c>
      <c r="K369" s="103" t="s">
        <v>2594</v>
      </c>
      <c r="L369" s="103" t="s">
        <v>2594</v>
      </c>
      <c r="M369" s="104" t="s">
        <v>2312</v>
      </c>
      <c r="N369" s="18" t="s">
        <v>2312</v>
      </c>
      <c r="O369" s="82" t="s">
        <v>239</v>
      </c>
      <c r="P369" s="17" t="s">
        <v>239</v>
      </c>
      <c r="Q369" s="77" t="s">
        <v>239</v>
      </c>
      <c r="R369" s="17" t="s">
        <v>239</v>
      </c>
      <c r="S369" s="17" t="s">
        <v>239</v>
      </c>
      <c r="T369" s="18" t="s">
        <v>239</v>
      </c>
      <c r="U369" s="66" t="s">
        <v>2373</v>
      </c>
      <c r="V369" s="65" t="s">
        <v>2437</v>
      </c>
      <c r="W369" s="67" t="s">
        <v>2595</v>
      </c>
      <c r="X369" s="68" t="s">
        <v>2595</v>
      </c>
      <c r="Y369" s="75" t="s">
        <v>2312</v>
      </c>
      <c r="Z369" s="58" t="s">
        <v>2312</v>
      </c>
      <c r="AA369" s="328" t="s">
        <v>2596</v>
      </c>
      <c r="AB369" s="328" t="s">
        <v>2597</v>
      </c>
      <c r="AC369" s="328" t="s">
        <v>2596</v>
      </c>
      <c r="AD369" s="328" t="s">
        <v>2597</v>
      </c>
      <c r="AE369" s="328" t="s">
        <v>2312</v>
      </c>
      <c r="AF369" s="334" t="s">
        <v>2312</v>
      </c>
      <c r="AG369" s="330" t="s">
        <v>2371</v>
      </c>
      <c r="AH369" s="328" t="s">
        <v>2372</v>
      </c>
      <c r="AI369" s="328" t="s">
        <v>2596</v>
      </c>
      <c r="AJ369" s="328" t="s">
        <v>2597</v>
      </c>
      <c r="AK369" s="328" t="s">
        <v>2312</v>
      </c>
      <c r="AL369" s="328" t="s">
        <v>2312</v>
      </c>
      <c r="AM369" s="59" t="s">
        <v>239</v>
      </c>
      <c r="AN369" s="17" t="s">
        <v>2375</v>
      </c>
      <c r="AO369" s="17" t="s">
        <v>239</v>
      </c>
      <c r="AP369" s="17" t="s">
        <v>2375</v>
      </c>
      <c r="AQ369" s="17" t="s">
        <v>2312</v>
      </c>
      <c r="AR369" s="18" t="s">
        <v>2312</v>
      </c>
      <c r="AS369" s="59" t="s">
        <v>2371</v>
      </c>
      <c r="AT369" s="17" t="s">
        <v>2372</v>
      </c>
      <c r="AU369" s="17" t="s">
        <v>239</v>
      </c>
      <c r="AV369" s="17" t="s">
        <v>2375</v>
      </c>
      <c r="AW369" s="17" t="s">
        <v>2312</v>
      </c>
      <c r="AX369" s="18" t="s">
        <v>2312</v>
      </c>
      <c r="AY369" s="59" t="s">
        <v>239</v>
      </c>
      <c r="AZ369" s="17" t="s">
        <v>2375</v>
      </c>
      <c r="BA369" s="17" t="s">
        <v>2371</v>
      </c>
      <c r="BB369" s="17" t="s">
        <v>2372</v>
      </c>
      <c r="BC369" s="17" t="s">
        <v>2312</v>
      </c>
      <c r="BD369" s="18" t="s">
        <v>2312</v>
      </c>
    </row>
    <row r="370" spans="1:56">
      <c r="A370" s="335" t="s">
        <v>2241</v>
      </c>
      <c r="B370" s="335">
        <v>521</v>
      </c>
      <c r="C370" s="335" t="s">
        <v>2579</v>
      </c>
      <c r="D370" s="335" t="s">
        <v>989</v>
      </c>
      <c r="E370" s="345">
        <v>8</v>
      </c>
      <c r="F370" s="346"/>
      <c r="G370" s="347"/>
      <c r="H370" s="347"/>
      <c r="I370" s="103" t="s">
        <v>2371</v>
      </c>
      <c r="J370" s="103" t="s">
        <v>2372</v>
      </c>
      <c r="K370" s="103" t="s">
        <v>2594</v>
      </c>
      <c r="L370" s="103" t="s">
        <v>2594</v>
      </c>
      <c r="M370" s="104" t="s">
        <v>2312</v>
      </c>
      <c r="N370" s="18" t="s">
        <v>2312</v>
      </c>
      <c r="O370" s="82" t="s">
        <v>239</v>
      </c>
      <c r="P370" s="17" t="s">
        <v>239</v>
      </c>
      <c r="Q370" s="77" t="s">
        <v>239</v>
      </c>
      <c r="R370" s="17" t="s">
        <v>239</v>
      </c>
      <c r="S370" s="17" t="s">
        <v>239</v>
      </c>
      <c r="T370" s="18" t="s">
        <v>239</v>
      </c>
      <c r="U370" s="66" t="s">
        <v>2373</v>
      </c>
      <c r="V370" s="65" t="s">
        <v>2437</v>
      </c>
      <c r="W370" s="67" t="s">
        <v>2595</v>
      </c>
      <c r="X370" s="68" t="s">
        <v>2595</v>
      </c>
      <c r="Y370" s="75" t="s">
        <v>2312</v>
      </c>
      <c r="Z370" s="58" t="s">
        <v>2312</v>
      </c>
      <c r="AA370" s="328" t="s">
        <v>2596</v>
      </c>
      <c r="AB370" s="328" t="s">
        <v>2597</v>
      </c>
      <c r="AC370" s="328" t="s">
        <v>2596</v>
      </c>
      <c r="AD370" s="328" t="s">
        <v>2597</v>
      </c>
      <c r="AE370" s="328" t="s">
        <v>2312</v>
      </c>
      <c r="AF370" s="334" t="s">
        <v>2312</v>
      </c>
      <c r="AG370" s="330" t="s">
        <v>2371</v>
      </c>
      <c r="AH370" s="328" t="s">
        <v>2372</v>
      </c>
      <c r="AI370" s="328" t="s">
        <v>2596</v>
      </c>
      <c r="AJ370" s="328" t="s">
        <v>2597</v>
      </c>
      <c r="AK370" s="328" t="s">
        <v>2312</v>
      </c>
      <c r="AL370" s="328" t="s">
        <v>2312</v>
      </c>
      <c r="AM370" s="59" t="s">
        <v>239</v>
      </c>
      <c r="AN370" s="17" t="s">
        <v>2375</v>
      </c>
      <c r="AO370" s="17" t="s">
        <v>239</v>
      </c>
      <c r="AP370" s="17" t="s">
        <v>2375</v>
      </c>
      <c r="AQ370" s="17" t="s">
        <v>2312</v>
      </c>
      <c r="AR370" s="18" t="s">
        <v>2312</v>
      </c>
      <c r="AS370" s="59" t="s">
        <v>2371</v>
      </c>
      <c r="AT370" s="17" t="s">
        <v>2372</v>
      </c>
      <c r="AU370" s="17" t="s">
        <v>239</v>
      </c>
      <c r="AV370" s="17" t="s">
        <v>2375</v>
      </c>
      <c r="AW370" s="17" t="s">
        <v>2312</v>
      </c>
      <c r="AX370" s="18" t="s">
        <v>2312</v>
      </c>
      <c r="AY370" s="59" t="s">
        <v>239</v>
      </c>
      <c r="AZ370" s="17" t="s">
        <v>2375</v>
      </c>
      <c r="BA370" s="17" t="s">
        <v>2371</v>
      </c>
      <c r="BB370" s="17" t="s">
        <v>2372</v>
      </c>
      <c r="BC370" s="17" t="s">
        <v>2312</v>
      </c>
      <c r="BD370" s="18" t="s">
        <v>2312</v>
      </c>
    </row>
    <row r="371" spans="1:56">
      <c r="A371" s="335" t="s">
        <v>2241</v>
      </c>
      <c r="B371" s="335">
        <v>521</v>
      </c>
      <c r="C371" s="335" t="s">
        <v>2577</v>
      </c>
      <c r="D371" s="335" t="s">
        <v>989</v>
      </c>
      <c r="E371" s="345">
        <v>0</v>
      </c>
      <c r="F371" s="346"/>
      <c r="G371" s="347"/>
      <c r="H371" s="347"/>
      <c r="I371" s="103" t="s">
        <v>2371</v>
      </c>
      <c r="J371" s="103" t="s">
        <v>2372</v>
      </c>
      <c r="K371" s="103" t="s">
        <v>2594</v>
      </c>
      <c r="L371" s="103" t="s">
        <v>2594</v>
      </c>
      <c r="M371" s="104" t="s">
        <v>2312</v>
      </c>
      <c r="N371" s="18" t="s">
        <v>2312</v>
      </c>
      <c r="O371" s="82" t="s">
        <v>239</v>
      </c>
      <c r="P371" s="17" t="s">
        <v>239</v>
      </c>
      <c r="Q371" s="77" t="s">
        <v>239</v>
      </c>
      <c r="R371" s="17" t="s">
        <v>239</v>
      </c>
      <c r="S371" s="17" t="s">
        <v>239</v>
      </c>
      <c r="T371" s="18" t="s">
        <v>239</v>
      </c>
      <c r="U371" s="66" t="s">
        <v>2373</v>
      </c>
      <c r="V371" s="67" t="s">
        <v>2437</v>
      </c>
      <c r="W371" s="67" t="s">
        <v>2595</v>
      </c>
      <c r="X371" s="68" t="s">
        <v>2595</v>
      </c>
      <c r="Y371" s="75" t="s">
        <v>2312</v>
      </c>
      <c r="Z371" s="58" t="s">
        <v>2312</v>
      </c>
      <c r="AA371" s="328" t="s">
        <v>2596</v>
      </c>
      <c r="AB371" s="328" t="s">
        <v>2597</v>
      </c>
      <c r="AC371" s="328" t="s">
        <v>2596</v>
      </c>
      <c r="AD371" s="328" t="s">
        <v>2597</v>
      </c>
      <c r="AE371" s="328" t="s">
        <v>2312</v>
      </c>
      <c r="AF371" s="334" t="s">
        <v>2312</v>
      </c>
      <c r="AG371" s="330" t="s">
        <v>2371</v>
      </c>
      <c r="AH371" s="328" t="s">
        <v>2372</v>
      </c>
      <c r="AI371" s="328" t="s">
        <v>2596</v>
      </c>
      <c r="AJ371" s="328" t="s">
        <v>2597</v>
      </c>
      <c r="AK371" s="328" t="s">
        <v>2312</v>
      </c>
      <c r="AL371" s="328" t="s">
        <v>2312</v>
      </c>
      <c r="AM371" s="59" t="s">
        <v>239</v>
      </c>
      <c r="AN371" s="17" t="s">
        <v>2375</v>
      </c>
      <c r="AO371" s="17" t="s">
        <v>239</v>
      </c>
      <c r="AP371" s="17" t="s">
        <v>2375</v>
      </c>
      <c r="AQ371" s="17" t="s">
        <v>2312</v>
      </c>
      <c r="AR371" s="18" t="s">
        <v>2312</v>
      </c>
      <c r="AS371" s="59" t="s">
        <v>2371</v>
      </c>
      <c r="AT371" s="17" t="s">
        <v>2372</v>
      </c>
      <c r="AU371" s="17" t="s">
        <v>239</v>
      </c>
      <c r="AV371" s="17" t="s">
        <v>2375</v>
      </c>
      <c r="AW371" s="17" t="s">
        <v>2312</v>
      </c>
      <c r="AX371" s="18" t="s">
        <v>2312</v>
      </c>
      <c r="AY371" s="59" t="s">
        <v>239</v>
      </c>
      <c r="AZ371" s="17" t="s">
        <v>2375</v>
      </c>
      <c r="BA371" s="17" t="s">
        <v>2371</v>
      </c>
      <c r="BB371" s="17" t="s">
        <v>2372</v>
      </c>
      <c r="BC371" s="17" t="s">
        <v>2312</v>
      </c>
      <c r="BD371" s="18" t="s">
        <v>2312</v>
      </c>
    </row>
    <row r="372" spans="1:56">
      <c r="A372" s="335" t="s">
        <v>2242</v>
      </c>
      <c r="B372" s="335">
        <v>321</v>
      </c>
      <c r="C372" s="335" t="s">
        <v>2580</v>
      </c>
      <c r="D372" s="335" t="s">
        <v>194</v>
      </c>
      <c r="E372" s="345">
        <v>0</v>
      </c>
      <c r="F372" s="335"/>
      <c r="G372" s="335"/>
      <c r="H372" s="335"/>
      <c r="I372" s="103" t="s">
        <v>2581</v>
      </c>
      <c r="J372" s="103" t="s">
        <v>2582</v>
      </c>
      <c r="K372" s="103" t="s">
        <v>2581</v>
      </c>
      <c r="L372" s="103" t="s">
        <v>2582</v>
      </c>
      <c r="M372" s="104" t="s">
        <v>2312</v>
      </c>
      <c r="N372" s="18" t="s">
        <v>2312</v>
      </c>
      <c r="O372" s="33" t="s">
        <v>2583</v>
      </c>
      <c r="P372" s="33" t="s">
        <v>2584</v>
      </c>
      <c r="Q372" s="103" t="s">
        <v>2581</v>
      </c>
      <c r="R372" s="103" t="s">
        <v>2582</v>
      </c>
      <c r="S372" s="104" t="s">
        <v>2380</v>
      </c>
      <c r="T372" s="18" t="s">
        <v>2312</v>
      </c>
      <c r="U372" s="66" t="s">
        <v>2585</v>
      </c>
      <c r="V372" s="67" t="s">
        <v>2586</v>
      </c>
      <c r="W372" s="67" t="s">
        <v>2585</v>
      </c>
      <c r="X372" s="68" t="s">
        <v>2586</v>
      </c>
      <c r="Y372" s="75" t="s">
        <v>2312</v>
      </c>
      <c r="Z372" s="58" t="s">
        <v>2312</v>
      </c>
      <c r="AA372" s="328" t="s">
        <v>239</v>
      </c>
      <c r="AB372" s="328" t="s">
        <v>239</v>
      </c>
      <c r="AC372" s="328" t="s">
        <v>239</v>
      </c>
      <c r="AD372" s="328" t="s">
        <v>239</v>
      </c>
      <c r="AE372" s="328" t="s">
        <v>239</v>
      </c>
      <c r="AF372" s="344" t="s">
        <v>239</v>
      </c>
      <c r="AG372" s="328" t="s">
        <v>239</v>
      </c>
      <c r="AH372" s="328" t="s">
        <v>239</v>
      </c>
      <c r="AI372" s="328" t="s">
        <v>239</v>
      </c>
      <c r="AJ372" s="328" t="s">
        <v>239</v>
      </c>
      <c r="AK372" s="328" t="s">
        <v>239</v>
      </c>
      <c r="AL372" s="344" t="s">
        <v>239</v>
      </c>
      <c r="AM372" s="59" t="s">
        <v>239</v>
      </c>
      <c r="AN372" s="17" t="s">
        <v>2587</v>
      </c>
      <c r="AO372" s="17" t="s">
        <v>239</v>
      </c>
      <c r="AP372" s="17" t="s">
        <v>2587</v>
      </c>
      <c r="AQ372" s="17" t="s">
        <v>2312</v>
      </c>
      <c r="AR372" s="18" t="s">
        <v>2312</v>
      </c>
      <c r="AS372" s="59" t="s">
        <v>2581</v>
      </c>
      <c r="AT372" s="17" t="s">
        <v>2582</v>
      </c>
      <c r="AU372" s="17" t="s">
        <v>239</v>
      </c>
      <c r="AV372" s="17" t="s">
        <v>2587</v>
      </c>
      <c r="AW372" s="17" t="s">
        <v>2312</v>
      </c>
      <c r="AX372" s="18" t="s">
        <v>2312</v>
      </c>
      <c r="AY372" s="59" t="s">
        <v>239</v>
      </c>
      <c r="AZ372" s="17" t="s">
        <v>2587</v>
      </c>
      <c r="BA372" s="17" t="s">
        <v>2581</v>
      </c>
      <c r="BB372" s="17" t="s">
        <v>2582</v>
      </c>
      <c r="BC372" s="17" t="s">
        <v>2312</v>
      </c>
      <c r="BD372" s="18" t="s">
        <v>2312</v>
      </c>
    </row>
    <row r="373" spans="1:56">
      <c r="A373" s="335" t="s">
        <v>2242</v>
      </c>
      <c r="B373" s="335">
        <v>321</v>
      </c>
      <c r="C373" s="335" t="s">
        <v>2577</v>
      </c>
      <c r="D373" s="335" t="s">
        <v>989</v>
      </c>
      <c r="E373" s="345">
        <v>0</v>
      </c>
      <c r="F373" s="335"/>
      <c r="G373" s="335"/>
      <c r="H373" s="335"/>
      <c r="I373" s="103" t="s">
        <v>2371</v>
      </c>
      <c r="J373" s="103" t="s">
        <v>2372</v>
      </c>
      <c r="K373" s="103" t="s">
        <v>2371</v>
      </c>
      <c r="L373" s="103" t="s">
        <v>2372</v>
      </c>
      <c r="M373" s="104" t="s">
        <v>2312</v>
      </c>
      <c r="N373" s="18" t="s">
        <v>2312</v>
      </c>
      <c r="O373" s="82" t="s">
        <v>239</v>
      </c>
      <c r="P373" s="17" t="s">
        <v>239</v>
      </c>
      <c r="Q373" s="77" t="s">
        <v>239</v>
      </c>
      <c r="R373" s="17" t="s">
        <v>239</v>
      </c>
      <c r="S373" s="17" t="s">
        <v>239</v>
      </c>
      <c r="T373" s="18" t="s">
        <v>239</v>
      </c>
      <c r="U373" s="66" t="s">
        <v>2373</v>
      </c>
      <c r="V373" s="67" t="s">
        <v>2437</v>
      </c>
      <c r="W373" s="67" t="s">
        <v>2373</v>
      </c>
      <c r="X373" s="68" t="s">
        <v>2437</v>
      </c>
      <c r="Y373" s="75" t="s">
        <v>2312</v>
      </c>
      <c r="Z373" s="58" t="s">
        <v>2312</v>
      </c>
      <c r="AA373" s="328" t="s">
        <v>239</v>
      </c>
      <c r="AB373" s="328" t="s">
        <v>239</v>
      </c>
      <c r="AC373" s="328" t="s">
        <v>239</v>
      </c>
      <c r="AD373" s="328" t="s">
        <v>239</v>
      </c>
      <c r="AE373" s="328" t="s">
        <v>239</v>
      </c>
      <c r="AF373" s="344" t="s">
        <v>239</v>
      </c>
      <c r="AG373" s="328" t="s">
        <v>239</v>
      </c>
      <c r="AH373" s="328" t="s">
        <v>239</v>
      </c>
      <c r="AI373" s="328" t="s">
        <v>239</v>
      </c>
      <c r="AJ373" s="328" t="s">
        <v>239</v>
      </c>
      <c r="AK373" s="328" t="s">
        <v>239</v>
      </c>
      <c r="AL373" s="344" t="s">
        <v>239</v>
      </c>
      <c r="AM373" s="59" t="s">
        <v>239</v>
      </c>
      <c r="AN373" s="17" t="s">
        <v>2375</v>
      </c>
      <c r="AO373" s="17" t="s">
        <v>239</v>
      </c>
      <c r="AP373" s="17" t="s">
        <v>2375</v>
      </c>
      <c r="AQ373" s="17" t="s">
        <v>2312</v>
      </c>
      <c r="AR373" s="18" t="s">
        <v>2312</v>
      </c>
      <c r="AS373" s="59" t="s">
        <v>2371</v>
      </c>
      <c r="AT373" s="17" t="s">
        <v>2372</v>
      </c>
      <c r="AU373" s="17" t="s">
        <v>239</v>
      </c>
      <c r="AV373" s="17" t="s">
        <v>2375</v>
      </c>
      <c r="AW373" s="17" t="s">
        <v>2312</v>
      </c>
      <c r="AX373" s="18" t="s">
        <v>2312</v>
      </c>
      <c r="AY373" s="59" t="s">
        <v>239</v>
      </c>
      <c r="AZ373" s="17" t="s">
        <v>2375</v>
      </c>
      <c r="BA373" s="17" t="s">
        <v>2371</v>
      </c>
      <c r="BB373" s="17" t="s">
        <v>2372</v>
      </c>
      <c r="BC373" s="17" t="s">
        <v>2312</v>
      </c>
      <c r="BD373" s="18" t="s">
        <v>2312</v>
      </c>
    </row>
    <row r="374" spans="1:56">
      <c r="A374" s="335" t="s">
        <v>2242</v>
      </c>
      <c r="B374" s="335">
        <v>321</v>
      </c>
      <c r="C374" s="335" t="s">
        <v>2577</v>
      </c>
      <c r="D374" s="335" t="s">
        <v>194</v>
      </c>
      <c r="E374" s="345">
        <v>0</v>
      </c>
      <c r="F374" s="335"/>
      <c r="G374" s="335"/>
      <c r="H374" s="335"/>
      <c r="I374" s="103" t="s">
        <v>2581</v>
      </c>
      <c r="J374" s="103" t="s">
        <v>2582</v>
      </c>
      <c r="K374" s="103" t="s">
        <v>2581</v>
      </c>
      <c r="L374" s="103" t="s">
        <v>2582</v>
      </c>
      <c r="M374" s="104" t="s">
        <v>2312</v>
      </c>
      <c r="N374" s="18" t="s">
        <v>2312</v>
      </c>
      <c r="O374" s="33" t="s">
        <v>2583</v>
      </c>
      <c r="P374" s="33" t="s">
        <v>2584</v>
      </c>
      <c r="Q374" s="103" t="s">
        <v>2581</v>
      </c>
      <c r="R374" s="103" t="s">
        <v>2582</v>
      </c>
      <c r="S374" s="104" t="s">
        <v>2380</v>
      </c>
      <c r="T374" s="18" t="s">
        <v>2312</v>
      </c>
      <c r="U374" s="66" t="s">
        <v>2585</v>
      </c>
      <c r="V374" s="67" t="s">
        <v>2586</v>
      </c>
      <c r="W374" s="67" t="s">
        <v>2585</v>
      </c>
      <c r="X374" s="68" t="s">
        <v>2586</v>
      </c>
      <c r="Y374" s="75" t="s">
        <v>2312</v>
      </c>
      <c r="Z374" s="58" t="s">
        <v>2312</v>
      </c>
      <c r="AA374" s="328" t="s">
        <v>239</v>
      </c>
      <c r="AB374" s="328" t="s">
        <v>239</v>
      </c>
      <c r="AC374" s="328" t="s">
        <v>239</v>
      </c>
      <c r="AD374" s="328" t="s">
        <v>239</v>
      </c>
      <c r="AE374" s="328" t="s">
        <v>239</v>
      </c>
      <c r="AF374" s="344" t="s">
        <v>239</v>
      </c>
      <c r="AG374" s="328" t="s">
        <v>239</v>
      </c>
      <c r="AH374" s="328" t="s">
        <v>239</v>
      </c>
      <c r="AI374" s="328" t="s">
        <v>239</v>
      </c>
      <c r="AJ374" s="328" t="s">
        <v>239</v>
      </c>
      <c r="AK374" s="328" t="s">
        <v>239</v>
      </c>
      <c r="AL374" s="344" t="s">
        <v>239</v>
      </c>
      <c r="AM374" s="59" t="s">
        <v>239</v>
      </c>
      <c r="AN374" s="17" t="s">
        <v>2587</v>
      </c>
      <c r="AO374" s="17" t="s">
        <v>239</v>
      </c>
      <c r="AP374" s="17" t="s">
        <v>2587</v>
      </c>
      <c r="AQ374" s="17" t="s">
        <v>2312</v>
      </c>
      <c r="AR374" s="18" t="s">
        <v>2312</v>
      </c>
      <c r="AS374" s="59" t="s">
        <v>2581</v>
      </c>
      <c r="AT374" s="17" t="s">
        <v>2582</v>
      </c>
      <c r="AU374" s="17" t="s">
        <v>239</v>
      </c>
      <c r="AV374" s="17" t="s">
        <v>2587</v>
      </c>
      <c r="AW374" s="17" t="s">
        <v>2312</v>
      </c>
      <c r="AX374" s="18" t="s">
        <v>2312</v>
      </c>
      <c r="AY374" s="59" t="s">
        <v>239</v>
      </c>
      <c r="AZ374" s="17" t="s">
        <v>2587</v>
      </c>
      <c r="BA374" s="17" t="s">
        <v>2581</v>
      </c>
      <c r="BB374" s="17" t="s">
        <v>2582</v>
      </c>
      <c r="BC374" s="17" t="s">
        <v>2312</v>
      </c>
      <c r="BD374" s="18" t="s">
        <v>2312</v>
      </c>
    </row>
    <row r="375" spans="1:56">
      <c r="A375" s="335" t="s">
        <v>2242</v>
      </c>
      <c r="B375" s="335">
        <v>321</v>
      </c>
      <c r="C375" s="335" t="s">
        <v>2589</v>
      </c>
      <c r="D375" s="335" t="s">
        <v>194</v>
      </c>
      <c r="E375" s="345">
        <v>0</v>
      </c>
      <c r="F375" s="335"/>
      <c r="G375" s="335"/>
      <c r="H375" s="335"/>
      <c r="I375" s="33" t="s">
        <v>2583</v>
      </c>
      <c r="J375" s="33" t="s">
        <v>2584</v>
      </c>
      <c r="K375" s="103" t="s">
        <v>2581</v>
      </c>
      <c r="L375" s="103" t="s">
        <v>2582</v>
      </c>
      <c r="M375" s="104" t="s">
        <v>2380</v>
      </c>
      <c r="N375" s="18" t="s">
        <v>2312</v>
      </c>
      <c r="O375" s="82" t="s">
        <v>239</v>
      </c>
      <c r="P375" s="17" t="s">
        <v>239</v>
      </c>
      <c r="Q375" s="77" t="s">
        <v>239</v>
      </c>
      <c r="R375" s="17" t="s">
        <v>239</v>
      </c>
      <c r="S375" s="17" t="s">
        <v>239</v>
      </c>
      <c r="T375" s="18" t="s">
        <v>239</v>
      </c>
      <c r="U375" s="33" t="s">
        <v>2583</v>
      </c>
      <c r="V375" s="33" t="s">
        <v>2584</v>
      </c>
      <c r="W375" s="67" t="s">
        <v>2585</v>
      </c>
      <c r="X375" s="68" t="s">
        <v>2586</v>
      </c>
      <c r="Y375" s="104" t="s">
        <v>2380</v>
      </c>
      <c r="Z375" s="18" t="s">
        <v>2312</v>
      </c>
      <c r="AA375" s="328" t="s">
        <v>239</v>
      </c>
      <c r="AB375" s="328" t="s">
        <v>239</v>
      </c>
      <c r="AC375" s="328" t="s">
        <v>239</v>
      </c>
      <c r="AD375" s="328" t="s">
        <v>239</v>
      </c>
      <c r="AE375" s="328" t="s">
        <v>239</v>
      </c>
      <c r="AF375" s="344" t="s">
        <v>239</v>
      </c>
      <c r="AG375" s="328" t="s">
        <v>239</v>
      </c>
      <c r="AH375" s="328" t="s">
        <v>239</v>
      </c>
      <c r="AI375" s="328" t="s">
        <v>239</v>
      </c>
      <c r="AJ375" s="328" t="s">
        <v>239</v>
      </c>
      <c r="AK375" s="328" t="s">
        <v>239</v>
      </c>
      <c r="AL375" s="344" t="s">
        <v>239</v>
      </c>
      <c r="AM375" s="59" t="s">
        <v>239</v>
      </c>
      <c r="AN375" s="17" t="s">
        <v>239</v>
      </c>
      <c r="AO375" s="17" t="s">
        <v>239</v>
      </c>
      <c r="AP375" s="17" t="s">
        <v>239</v>
      </c>
      <c r="AQ375" s="17" t="s">
        <v>239</v>
      </c>
      <c r="AR375" s="18" t="s">
        <v>239</v>
      </c>
      <c r="AS375" s="33" t="s">
        <v>2583</v>
      </c>
      <c r="AT375" s="33" t="s">
        <v>2584</v>
      </c>
      <c r="AU375" s="17" t="s">
        <v>239</v>
      </c>
      <c r="AV375" s="17" t="s">
        <v>2587</v>
      </c>
      <c r="AW375" s="104" t="s">
        <v>2380</v>
      </c>
      <c r="AX375" s="18" t="s">
        <v>2312</v>
      </c>
      <c r="AY375" s="59" t="s">
        <v>239</v>
      </c>
      <c r="AZ375" s="17" t="s">
        <v>239</v>
      </c>
      <c r="BA375" s="17" t="s">
        <v>239</v>
      </c>
      <c r="BB375" s="17" t="s">
        <v>239</v>
      </c>
      <c r="BC375" s="17" t="s">
        <v>239</v>
      </c>
      <c r="BD375" s="18" t="s">
        <v>239</v>
      </c>
    </row>
    <row r="376" spans="1:56">
      <c r="A376" s="335" t="s">
        <v>2238</v>
      </c>
      <c r="B376" s="342">
        <v>821</v>
      </c>
      <c r="C376" s="226" t="s">
        <v>2486</v>
      </c>
      <c r="D376" s="335" t="s">
        <v>194</v>
      </c>
      <c r="E376" s="336">
        <v>5</v>
      </c>
      <c r="F376" s="335"/>
      <c r="G376" s="335"/>
      <c r="H376" s="335"/>
      <c r="I376" s="103" t="s">
        <v>2598</v>
      </c>
      <c r="J376" s="103" t="s">
        <v>2599</v>
      </c>
      <c r="K376" s="103" t="s">
        <v>2528</v>
      </c>
      <c r="L376" s="103" t="s">
        <v>2529</v>
      </c>
      <c r="M376" s="104" t="s">
        <v>2312</v>
      </c>
      <c r="N376" s="18" t="s">
        <v>2530</v>
      </c>
      <c r="O376" s="82" t="s">
        <v>239</v>
      </c>
      <c r="P376" s="17" t="s">
        <v>239</v>
      </c>
      <c r="Q376" s="77" t="s">
        <v>239</v>
      </c>
      <c r="R376" s="17" t="s">
        <v>239</v>
      </c>
      <c r="S376" s="17" t="s">
        <v>239</v>
      </c>
      <c r="T376" s="18" t="s">
        <v>239</v>
      </c>
      <c r="U376" s="66" t="s">
        <v>239</v>
      </c>
      <c r="V376" s="67" t="s">
        <v>239</v>
      </c>
      <c r="W376" s="67" t="s">
        <v>239</v>
      </c>
      <c r="X376" s="68" t="s">
        <v>239</v>
      </c>
      <c r="Y376" s="57" t="s">
        <v>239</v>
      </c>
      <c r="Z376" s="58" t="s">
        <v>239</v>
      </c>
      <c r="AA376" s="66" t="s">
        <v>239</v>
      </c>
      <c r="AB376" s="67" t="s">
        <v>239</v>
      </c>
      <c r="AC376" s="67" t="s">
        <v>239</v>
      </c>
      <c r="AD376" s="68" t="s">
        <v>239</v>
      </c>
      <c r="AE376" s="57" t="s">
        <v>239</v>
      </c>
      <c r="AF376" s="58" t="s">
        <v>239</v>
      </c>
      <c r="AG376" s="66" t="s">
        <v>239</v>
      </c>
      <c r="AH376" s="67" t="s">
        <v>239</v>
      </c>
      <c r="AI376" s="67" t="s">
        <v>239</v>
      </c>
      <c r="AJ376" s="68" t="s">
        <v>239</v>
      </c>
      <c r="AK376" s="57" t="s">
        <v>239</v>
      </c>
      <c r="AL376" s="58" t="s">
        <v>239</v>
      </c>
      <c r="AM376" s="66" t="s">
        <v>239</v>
      </c>
      <c r="AN376" s="67" t="s">
        <v>239</v>
      </c>
      <c r="AO376" s="67" t="s">
        <v>239</v>
      </c>
      <c r="AP376" s="68" t="s">
        <v>239</v>
      </c>
      <c r="AQ376" s="57" t="s">
        <v>239</v>
      </c>
      <c r="AR376" s="58" t="s">
        <v>239</v>
      </c>
      <c r="AS376" s="66" t="s">
        <v>239</v>
      </c>
      <c r="AT376" s="67" t="s">
        <v>239</v>
      </c>
      <c r="AU376" s="67" t="s">
        <v>239</v>
      </c>
      <c r="AV376" s="68" t="s">
        <v>239</v>
      </c>
      <c r="AW376" s="57" t="s">
        <v>239</v>
      </c>
      <c r="AX376" s="58" t="s">
        <v>239</v>
      </c>
      <c r="AY376" s="66" t="s">
        <v>239</v>
      </c>
      <c r="AZ376" s="67" t="s">
        <v>239</v>
      </c>
      <c r="BA376" s="67" t="s">
        <v>239</v>
      </c>
      <c r="BB376" s="68" t="s">
        <v>239</v>
      </c>
      <c r="BC376" s="57" t="s">
        <v>239</v>
      </c>
      <c r="BD376" s="58" t="s">
        <v>239</v>
      </c>
    </row>
    <row r="377" spans="1:56">
      <c r="A377" s="335" t="s">
        <v>2238</v>
      </c>
      <c r="B377" s="342">
        <v>821</v>
      </c>
      <c r="C377" s="226" t="s">
        <v>2486</v>
      </c>
      <c r="D377" s="335" t="s">
        <v>194</v>
      </c>
      <c r="E377" s="336">
        <v>6</v>
      </c>
      <c r="F377" s="335"/>
      <c r="G377" s="335"/>
      <c r="H377" s="335"/>
      <c r="I377" s="103" t="s">
        <v>2598</v>
      </c>
      <c r="J377" s="103" t="s">
        <v>2599</v>
      </c>
      <c r="K377" s="103" t="s">
        <v>2528</v>
      </c>
      <c r="L377" s="103" t="s">
        <v>2529</v>
      </c>
      <c r="M377" s="104" t="s">
        <v>2312</v>
      </c>
      <c r="N377" s="18" t="s">
        <v>2530</v>
      </c>
      <c r="O377" s="82" t="s">
        <v>239</v>
      </c>
      <c r="P377" s="17" t="s">
        <v>239</v>
      </c>
      <c r="Q377" s="77" t="s">
        <v>239</v>
      </c>
      <c r="R377" s="17" t="s">
        <v>239</v>
      </c>
      <c r="S377" s="17" t="s">
        <v>239</v>
      </c>
      <c r="T377" s="18" t="s">
        <v>239</v>
      </c>
      <c r="U377" s="66" t="s">
        <v>239</v>
      </c>
      <c r="V377" s="67" t="s">
        <v>239</v>
      </c>
      <c r="W377" s="67" t="s">
        <v>239</v>
      </c>
      <c r="X377" s="68" t="s">
        <v>239</v>
      </c>
      <c r="Y377" s="57" t="s">
        <v>239</v>
      </c>
      <c r="Z377" s="58" t="s">
        <v>239</v>
      </c>
      <c r="AA377" s="66" t="s">
        <v>239</v>
      </c>
      <c r="AB377" s="67" t="s">
        <v>239</v>
      </c>
      <c r="AC377" s="67" t="s">
        <v>239</v>
      </c>
      <c r="AD377" s="68" t="s">
        <v>239</v>
      </c>
      <c r="AE377" s="57" t="s">
        <v>239</v>
      </c>
      <c r="AF377" s="58" t="s">
        <v>239</v>
      </c>
      <c r="AG377" s="66" t="s">
        <v>239</v>
      </c>
      <c r="AH377" s="67" t="s">
        <v>239</v>
      </c>
      <c r="AI377" s="67" t="s">
        <v>239</v>
      </c>
      <c r="AJ377" s="68" t="s">
        <v>239</v>
      </c>
      <c r="AK377" s="57" t="s">
        <v>239</v>
      </c>
      <c r="AL377" s="58" t="s">
        <v>239</v>
      </c>
      <c r="AM377" s="66" t="s">
        <v>239</v>
      </c>
      <c r="AN377" s="67" t="s">
        <v>239</v>
      </c>
      <c r="AO377" s="67" t="s">
        <v>239</v>
      </c>
      <c r="AP377" s="68" t="s">
        <v>239</v>
      </c>
      <c r="AQ377" s="57" t="s">
        <v>239</v>
      </c>
      <c r="AR377" s="58" t="s">
        <v>239</v>
      </c>
      <c r="AS377" s="66" t="s">
        <v>239</v>
      </c>
      <c r="AT377" s="67" t="s">
        <v>239</v>
      </c>
      <c r="AU377" s="67" t="s">
        <v>239</v>
      </c>
      <c r="AV377" s="68" t="s">
        <v>239</v>
      </c>
      <c r="AW377" s="57" t="s">
        <v>239</v>
      </c>
      <c r="AX377" s="58" t="s">
        <v>239</v>
      </c>
      <c r="AY377" s="66" t="s">
        <v>239</v>
      </c>
      <c r="AZ377" s="67" t="s">
        <v>239</v>
      </c>
      <c r="BA377" s="67" t="s">
        <v>239</v>
      </c>
      <c r="BB377" s="68" t="s">
        <v>239</v>
      </c>
      <c r="BC377" s="57" t="s">
        <v>239</v>
      </c>
      <c r="BD377" s="58" t="s">
        <v>239</v>
      </c>
    </row>
    <row r="378" spans="1:56">
      <c r="A378" s="335" t="s">
        <v>2238</v>
      </c>
      <c r="B378" s="342">
        <v>821</v>
      </c>
      <c r="C378" s="226" t="s">
        <v>2351</v>
      </c>
      <c r="D378" s="335" t="s">
        <v>194</v>
      </c>
      <c r="E378" s="336">
        <v>7</v>
      </c>
      <c r="F378" s="335"/>
      <c r="G378" s="335"/>
      <c r="H378" s="335"/>
      <c r="I378" s="103" t="s">
        <v>2487</v>
      </c>
      <c r="J378" s="103" t="s">
        <v>2600</v>
      </c>
      <c r="K378" s="103" t="s">
        <v>2531</v>
      </c>
      <c r="L378" s="103" t="s">
        <v>2532</v>
      </c>
      <c r="M378" s="104" t="s">
        <v>2312</v>
      </c>
      <c r="N378" s="18" t="s">
        <v>2530</v>
      </c>
      <c r="O378" s="82" t="s">
        <v>239</v>
      </c>
      <c r="P378" s="17" t="s">
        <v>239</v>
      </c>
      <c r="Q378" s="77" t="s">
        <v>239</v>
      </c>
      <c r="R378" s="17" t="s">
        <v>239</v>
      </c>
      <c r="S378" s="17" t="s">
        <v>239</v>
      </c>
      <c r="T378" s="18" t="s">
        <v>239</v>
      </c>
      <c r="U378" s="66" t="s">
        <v>239</v>
      </c>
      <c r="V378" s="67" t="s">
        <v>239</v>
      </c>
      <c r="W378" s="67" t="s">
        <v>239</v>
      </c>
      <c r="X378" s="68" t="s">
        <v>239</v>
      </c>
      <c r="Y378" s="57" t="s">
        <v>239</v>
      </c>
      <c r="Z378" s="58" t="s">
        <v>239</v>
      </c>
      <c r="AA378" s="66" t="s">
        <v>239</v>
      </c>
      <c r="AB378" s="67" t="s">
        <v>239</v>
      </c>
      <c r="AC378" s="67" t="s">
        <v>239</v>
      </c>
      <c r="AD378" s="68" t="s">
        <v>239</v>
      </c>
      <c r="AE378" s="57" t="s">
        <v>239</v>
      </c>
      <c r="AF378" s="58" t="s">
        <v>239</v>
      </c>
      <c r="AG378" s="66" t="s">
        <v>239</v>
      </c>
      <c r="AH378" s="67" t="s">
        <v>239</v>
      </c>
      <c r="AI378" s="67" t="s">
        <v>239</v>
      </c>
      <c r="AJ378" s="68" t="s">
        <v>239</v>
      </c>
      <c r="AK378" s="57" t="s">
        <v>239</v>
      </c>
      <c r="AL378" s="58" t="s">
        <v>239</v>
      </c>
      <c r="AM378" s="66" t="s">
        <v>239</v>
      </c>
      <c r="AN378" s="67" t="s">
        <v>239</v>
      </c>
      <c r="AO378" s="67" t="s">
        <v>239</v>
      </c>
      <c r="AP378" s="68" t="s">
        <v>239</v>
      </c>
      <c r="AQ378" s="57" t="s">
        <v>239</v>
      </c>
      <c r="AR378" s="58" t="s">
        <v>239</v>
      </c>
      <c r="AS378" s="66" t="s">
        <v>239</v>
      </c>
      <c r="AT378" s="67" t="s">
        <v>239</v>
      </c>
      <c r="AU378" s="67" t="s">
        <v>239</v>
      </c>
      <c r="AV378" s="68" t="s">
        <v>239</v>
      </c>
      <c r="AW378" s="57" t="s">
        <v>239</v>
      </c>
      <c r="AX378" s="58" t="s">
        <v>239</v>
      </c>
      <c r="AY378" s="66" t="s">
        <v>239</v>
      </c>
      <c r="AZ378" s="67" t="s">
        <v>239</v>
      </c>
      <c r="BA378" s="67" t="s">
        <v>239</v>
      </c>
      <c r="BB378" s="68" t="s">
        <v>239</v>
      </c>
      <c r="BC378" s="57" t="s">
        <v>239</v>
      </c>
      <c r="BD378" s="58" t="s">
        <v>239</v>
      </c>
    </row>
    <row r="379" spans="1:56">
      <c r="A379" s="335" t="s">
        <v>2238</v>
      </c>
      <c r="B379" s="342">
        <v>821</v>
      </c>
      <c r="C379" s="226" t="s">
        <v>2351</v>
      </c>
      <c r="D379" s="335" t="s">
        <v>194</v>
      </c>
      <c r="E379" s="336">
        <v>8</v>
      </c>
      <c r="F379" s="335"/>
      <c r="G379" s="335"/>
      <c r="H379" s="335"/>
      <c r="I379" s="103" t="s">
        <v>2487</v>
      </c>
      <c r="J379" s="103" t="s">
        <v>2600</v>
      </c>
      <c r="K379" s="103" t="s">
        <v>2531</v>
      </c>
      <c r="L379" s="103" t="s">
        <v>2532</v>
      </c>
      <c r="M379" s="104" t="s">
        <v>2312</v>
      </c>
      <c r="N379" s="18" t="s">
        <v>2530</v>
      </c>
      <c r="O379" s="82" t="s">
        <v>239</v>
      </c>
      <c r="P379" s="17" t="s">
        <v>239</v>
      </c>
      <c r="Q379" s="77" t="s">
        <v>239</v>
      </c>
      <c r="R379" s="17" t="s">
        <v>239</v>
      </c>
      <c r="S379" s="17" t="s">
        <v>239</v>
      </c>
      <c r="T379" s="18" t="s">
        <v>239</v>
      </c>
      <c r="U379" s="66" t="s">
        <v>239</v>
      </c>
      <c r="V379" s="67" t="s">
        <v>239</v>
      </c>
      <c r="W379" s="67" t="s">
        <v>239</v>
      </c>
      <c r="X379" s="68" t="s">
        <v>239</v>
      </c>
      <c r="Y379" s="57" t="s">
        <v>239</v>
      </c>
      <c r="Z379" s="58" t="s">
        <v>239</v>
      </c>
      <c r="AA379" s="66" t="s">
        <v>239</v>
      </c>
      <c r="AB379" s="67" t="s">
        <v>239</v>
      </c>
      <c r="AC379" s="67" t="s">
        <v>239</v>
      </c>
      <c r="AD379" s="68" t="s">
        <v>239</v>
      </c>
      <c r="AE379" s="57" t="s">
        <v>239</v>
      </c>
      <c r="AF379" s="58" t="s">
        <v>239</v>
      </c>
      <c r="AG379" s="66" t="s">
        <v>239</v>
      </c>
      <c r="AH379" s="67" t="s">
        <v>239</v>
      </c>
      <c r="AI379" s="67" t="s">
        <v>239</v>
      </c>
      <c r="AJ379" s="68" t="s">
        <v>239</v>
      </c>
      <c r="AK379" s="57" t="s">
        <v>239</v>
      </c>
      <c r="AL379" s="58" t="s">
        <v>239</v>
      </c>
      <c r="AM379" s="66" t="s">
        <v>239</v>
      </c>
      <c r="AN379" s="67" t="s">
        <v>239</v>
      </c>
      <c r="AO379" s="67" t="s">
        <v>239</v>
      </c>
      <c r="AP379" s="68" t="s">
        <v>239</v>
      </c>
      <c r="AQ379" s="57" t="s">
        <v>239</v>
      </c>
      <c r="AR379" s="58" t="s">
        <v>239</v>
      </c>
      <c r="AS379" s="66" t="s">
        <v>239</v>
      </c>
      <c r="AT379" s="67" t="s">
        <v>239</v>
      </c>
      <c r="AU379" s="67" t="s">
        <v>239</v>
      </c>
      <c r="AV379" s="68" t="s">
        <v>239</v>
      </c>
      <c r="AW379" s="57" t="s">
        <v>239</v>
      </c>
      <c r="AX379" s="58" t="s">
        <v>239</v>
      </c>
      <c r="AY379" s="66" t="s">
        <v>239</v>
      </c>
      <c r="AZ379" s="67" t="s">
        <v>239</v>
      </c>
      <c r="BA379" s="67" t="s">
        <v>239</v>
      </c>
      <c r="BB379" s="68" t="s">
        <v>239</v>
      </c>
      <c r="BC379" s="57" t="s">
        <v>239</v>
      </c>
      <c r="BD379" s="58" t="s">
        <v>239</v>
      </c>
    </row>
    <row r="380" spans="1:56">
      <c r="A380" s="335" t="s">
        <v>2238</v>
      </c>
      <c r="B380" s="342">
        <v>821</v>
      </c>
      <c r="C380" s="226" t="s">
        <v>2358</v>
      </c>
      <c r="D380" s="335" t="s">
        <v>194</v>
      </c>
      <c r="E380" s="336">
        <v>7</v>
      </c>
      <c r="F380" s="335"/>
      <c r="G380" s="335"/>
      <c r="H380" s="335"/>
      <c r="I380" s="103" t="s">
        <v>2371</v>
      </c>
      <c r="J380" s="103" t="s">
        <v>2601</v>
      </c>
      <c r="K380" s="103" t="s">
        <v>2533</v>
      </c>
      <c r="L380" s="103" t="s">
        <v>2602</v>
      </c>
      <c r="M380" s="104" t="s">
        <v>2312</v>
      </c>
      <c r="N380" s="18" t="s">
        <v>2530</v>
      </c>
      <c r="O380" s="82" t="s">
        <v>239</v>
      </c>
      <c r="P380" s="17" t="s">
        <v>239</v>
      </c>
      <c r="Q380" s="77" t="s">
        <v>239</v>
      </c>
      <c r="R380" s="17" t="s">
        <v>239</v>
      </c>
      <c r="S380" s="17" t="s">
        <v>239</v>
      </c>
      <c r="T380" s="18" t="s">
        <v>239</v>
      </c>
      <c r="U380" s="66" t="s">
        <v>239</v>
      </c>
      <c r="V380" s="67" t="s">
        <v>239</v>
      </c>
      <c r="W380" s="67" t="s">
        <v>239</v>
      </c>
      <c r="X380" s="68" t="s">
        <v>239</v>
      </c>
      <c r="Y380" s="57" t="s">
        <v>239</v>
      </c>
      <c r="Z380" s="58" t="s">
        <v>239</v>
      </c>
      <c r="AA380" s="66" t="s">
        <v>239</v>
      </c>
      <c r="AB380" s="67" t="s">
        <v>239</v>
      </c>
      <c r="AC380" s="67" t="s">
        <v>239</v>
      </c>
      <c r="AD380" s="68" t="s">
        <v>239</v>
      </c>
      <c r="AE380" s="57" t="s">
        <v>239</v>
      </c>
      <c r="AF380" s="58" t="s">
        <v>239</v>
      </c>
      <c r="AG380" s="66" t="s">
        <v>239</v>
      </c>
      <c r="AH380" s="67" t="s">
        <v>239</v>
      </c>
      <c r="AI380" s="67" t="s">
        <v>239</v>
      </c>
      <c r="AJ380" s="68" t="s">
        <v>239</v>
      </c>
      <c r="AK380" s="57" t="s">
        <v>239</v>
      </c>
      <c r="AL380" s="58" t="s">
        <v>239</v>
      </c>
      <c r="AM380" s="66" t="s">
        <v>239</v>
      </c>
      <c r="AN380" s="67" t="s">
        <v>239</v>
      </c>
      <c r="AO380" s="67" t="s">
        <v>239</v>
      </c>
      <c r="AP380" s="68" t="s">
        <v>239</v>
      </c>
      <c r="AQ380" s="57" t="s">
        <v>239</v>
      </c>
      <c r="AR380" s="58" t="s">
        <v>239</v>
      </c>
      <c r="AS380" s="66" t="s">
        <v>239</v>
      </c>
      <c r="AT380" s="67" t="s">
        <v>239</v>
      </c>
      <c r="AU380" s="67" t="s">
        <v>239</v>
      </c>
      <c r="AV380" s="68" t="s">
        <v>239</v>
      </c>
      <c r="AW380" s="57" t="s">
        <v>239</v>
      </c>
      <c r="AX380" s="58" t="s">
        <v>239</v>
      </c>
      <c r="AY380" s="66" t="s">
        <v>239</v>
      </c>
      <c r="AZ380" s="67" t="s">
        <v>239</v>
      </c>
      <c r="BA380" s="67" t="s">
        <v>239</v>
      </c>
      <c r="BB380" s="68" t="s">
        <v>239</v>
      </c>
      <c r="BC380" s="57" t="s">
        <v>239</v>
      </c>
      <c r="BD380" s="58" t="s">
        <v>239</v>
      </c>
    </row>
    <row r="381" spans="1:56">
      <c r="A381" s="335" t="s">
        <v>2238</v>
      </c>
      <c r="B381" s="342">
        <v>821</v>
      </c>
      <c r="C381" s="226" t="s">
        <v>2358</v>
      </c>
      <c r="D381" s="335" t="s">
        <v>194</v>
      </c>
      <c r="E381" s="336">
        <v>8</v>
      </c>
      <c r="F381" s="335"/>
      <c r="G381" s="335"/>
      <c r="H381" s="335"/>
      <c r="I381" s="103" t="s">
        <v>2371</v>
      </c>
      <c r="J381" s="103" t="s">
        <v>2601</v>
      </c>
      <c r="K381" s="103" t="s">
        <v>2533</v>
      </c>
      <c r="L381" s="103" t="s">
        <v>2602</v>
      </c>
      <c r="M381" s="104" t="s">
        <v>2312</v>
      </c>
      <c r="N381" s="18" t="s">
        <v>2530</v>
      </c>
      <c r="O381" s="82" t="s">
        <v>239</v>
      </c>
      <c r="P381" s="17" t="s">
        <v>239</v>
      </c>
      <c r="Q381" s="77" t="s">
        <v>239</v>
      </c>
      <c r="R381" s="17" t="s">
        <v>239</v>
      </c>
      <c r="S381" s="17" t="s">
        <v>239</v>
      </c>
      <c r="T381" s="18" t="s">
        <v>239</v>
      </c>
      <c r="U381" s="64" t="s">
        <v>239</v>
      </c>
      <c r="V381" s="65" t="s">
        <v>239</v>
      </c>
      <c r="W381" s="65" t="s">
        <v>239</v>
      </c>
      <c r="X381" s="63" t="s">
        <v>239</v>
      </c>
      <c r="Y381" s="57" t="s">
        <v>239</v>
      </c>
      <c r="Z381" s="58" t="s">
        <v>239</v>
      </c>
      <c r="AA381" s="64" t="s">
        <v>239</v>
      </c>
      <c r="AB381" s="65" t="s">
        <v>239</v>
      </c>
      <c r="AC381" s="65" t="s">
        <v>239</v>
      </c>
      <c r="AD381" s="63" t="s">
        <v>239</v>
      </c>
      <c r="AE381" s="57" t="s">
        <v>239</v>
      </c>
      <c r="AF381" s="58" t="s">
        <v>239</v>
      </c>
      <c r="AG381" s="64" t="s">
        <v>239</v>
      </c>
      <c r="AH381" s="65" t="s">
        <v>239</v>
      </c>
      <c r="AI381" s="65" t="s">
        <v>239</v>
      </c>
      <c r="AJ381" s="63" t="s">
        <v>239</v>
      </c>
      <c r="AK381" s="57" t="s">
        <v>239</v>
      </c>
      <c r="AL381" s="58" t="s">
        <v>239</v>
      </c>
      <c r="AM381" s="64" t="s">
        <v>239</v>
      </c>
      <c r="AN381" s="65" t="s">
        <v>239</v>
      </c>
      <c r="AO381" s="65" t="s">
        <v>239</v>
      </c>
      <c r="AP381" s="63" t="s">
        <v>239</v>
      </c>
      <c r="AQ381" s="57" t="s">
        <v>239</v>
      </c>
      <c r="AR381" s="58" t="s">
        <v>239</v>
      </c>
      <c r="AS381" s="64" t="s">
        <v>239</v>
      </c>
      <c r="AT381" s="65" t="s">
        <v>239</v>
      </c>
      <c r="AU381" s="65" t="s">
        <v>239</v>
      </c>
      <c r="AV381" s="63" t="s">
        <v>239</v>
      </c>
      <c r="AW381" s="57" t="s">
        <v>239</v>
      </c>
      <c r="AX381" s="58" t="s">
        <v>239</v>
      </c>
      <c r="AY381" s="64" t="s">
        <v>239</v>
      </c>
      <c r="AZ381" s="65" t="s">
        <v>239</v>
      </c>
      <c r="BA381" s="65" t="s">
        <v>239</v>
      </c>
      <c r="BB381" s="63" t="s">
        <v>239</v>
      </c>
      <c r="BC381" s="57" t="s">
        <v>239</v>
      </c>
      <c r="BD381" s="58" t="s">
        <v>239</v>
      </c>
    </row>
    <row r="382" spans="1:56">
      <c r="A382" s="335" t="s">
        <v>2238</v>
      </c>
      <c r="B382" s="342">
        <v>821</v>
      </c>
      <c r="C382" s="226" t="s">
        <v>2535</v>
      </c>
      <c r="D382" s="347" t="s">
        <v>194</v>
      </c>
      <c r="E382" s="346">
        <v>2</v>
      </c>
      <c r="F382" s="346"/>
      <c r="G382" s="347"/>
      <c r="H382" s="347"/>
      <c r="I382" s="103" t="s">
        <v>2371</v>
      </c>
      <c r="J382" s="103" t="s">
        <v>2601</v>
      </c>
      <c r="K382" s="103" t="s">
        <v>2536</v>
      </c>
      <c r="L382" s="103" t="s">
        <v>2537</v>
      </c>
      <c r="M382" s="104" t="s">
        <v>2312</v>
      </c>
      <c r="N382" s="18" t="s">
        <v>2530</v>
      </c>
      <c r="O382" s="82" t="s">
        <v>239</v>
      </c>
      <c r="P382" s="17" t="s">
        <v>239</v>
      </c>
      <c r="Q382" s="77" t="s">
        <v>239</v>
      </c>
      <c r="R382" s="17" t="s">
        <v>239</v>
      </c>
      <c r="S382" s="17" t="s">
        <v>239</v>
      </c>
      <c r="T382" s="18" t="s">
        <v>239</v>
      </c>
      <c r="U382" s="64" t="s">
        <v>239</v>
      </c>
      <c r="V382" s="65" t="s">
        <v>239</v>
      </c>
      <c r="W382" s="65" t="s">
        <v>239</v>
      </c>
      <c r="X382" s="63" t="s">
        <v>239</v>
      </c>
      <c r="Y382" s="57" t="s">
        <v>239</v>
      </c>
      <c r="Z382" s="58" t="s">
        <v>239</v>
      </c>
      <c r="AA382" s="64" t="s">
        <v>239</v>
      </c>
      <c r="AB382" s="65" t="s">
        <v>239</v>
      </c>
      <c r="AC382" s="65" t="s">
        <v>239</v>
      </c>
      <c r="AD382" s="63" t="s">
        <v>239</v>
      </c>
      <c r="AE382" s="57" t="s">
        <v>239</v>
      </c>
      <c r="AF382" s="58" t="s">
        <v>239</v>
      </c>
      <c r="AG382" s="64" t="s">
        <v>239</v>
      </c>
      <c r="AH382" s="65" t="s">
        <v>239</v>
      </c>
      <c r="AI382" s="65" t="s">
        <v>239</v>
      </c>
      <c r="AJ382" s="63" t="s">
        <v>239</v>
      </c>
      <c r="AK382" s="57" t="s">
        <v>239</v>
      </c>
      <c r="AL382" s="58" t="s">
        <v>239</v>
      </c>
      <c r="AM382" s="64" t="s">
        <v>239</v>
      </c>
      <c r="AN382" s="65" t="s">
        <v>239</v>
      </c>
      <c r="AO382" s="65" t="s">
        <v>239</v>
      </c>
      <c r="AP382" s="63" t="s">
        <v>239</v>
      </c>
      <c r="AQ382" s="57" t="s">
        <v>239</v>
      </c>
      <c r="AR382" s="58" t="s">
        <v>239</v>
      </c>
      <c r="AS382" s="64" t="s">
        <v>239</v>
      </c>
      <c r="AT382" s="65" t="s">
        <v>239</v>
      </c>
      <c r="AU382" s="65" t="s">
        <v>239</v>
      </c>
      <c r="AV382" s="63" t="s">
        <v>239</v>
      </c>
      <c r="AW382" s="57" t="s">
        <v>239</v>
      </c>
      <c r="AX382" s="58" t="s">
        <v>239</v>
      </c>
      <c r="AY382" s="64" t="s">
        <v>239</v>
      </c>
      <c r="AZ382" s="65" t="s">
        <v>239</v>
      </c>
      <c r="BA382" s="65" t="s">
        <v>239</v>
      </c>
      <c r="BB382" s="63" t="s">
        <v>239</v>
      </c>
      <c r="BC382" s="57" t="s">
        <v>239</v>
      </c>
      <c r="BD382" s="58" t="s">
        <v>239</v>
      </c>
    </row>
    <row r="383" spans="1:56">
      <c r="A383" s="335" t="s">
        <v>2238</v>
      </c>
      <c r="B383" s="342">
        <v>821</v>
      </c>
      <c r="C383" s="226" t="s">
        <v>2535</v>
      </c>
      <c r="D383" s="347" t="s">
        <v>194</v>
      </c>
      <c r="E383" s="346">
        <v>2</v>
      </c>
      <c r="F383" s="346"/>
      <c r="G383" s="347"/>
      <c r="H383" s="347"/>
      <c r="I383" s="103" t="s">
        <v>2371</v>
      </c>
      <c r="J383" s="103" t="s">
        <v>2601</v>
      </c>
      <c r="K383" s="103" t="s">
        <v>2603</v>
      </c>
      <c r="L383" s="103" t="s">
        <v>2604</v>
      </c>
      <c r="M383" s="104" t="s">
        <v>2312</v>
      </c>
      <c r="N383" s="18" t="s">
        <v>2478</v>
      </c>
      <c r="O383" s="82" t="s">
        <v>239</v>
      </c>
      <c r="P383" s="17" t="s">
        <v>239</v>
      </c>
      <c r="Q383" s="77" t="s">
        <v>239</v>
      </c>
      <c r="R383" s="17" t="s">
        <v>239</v>
      </c>
      <c r="S383" s="17" t="s">
        <v>239</v>
      </c>
      <c r="T383" s="18" t="s">
        <v>239</v>
      </c>
      <c r="U383" s="64" t="s">
        <v>239</v>
      </c>
      <c r="V383" s="65" t="s">
        <v>239</v>
      </c>
      <c r="W383" s="65" t="s">
        <v>239</v>
      </c>
      <c r="X383" s="63" t="s">
        <v>239</v>
      </c>
      <c r="Y383" s="57" t="s">
        <v>239</v>
      </c>
      <c r="Z383" s="58" t="s">
        <v>239</v>
      </c>
      <c r="AA383" s="64" t="s">
        <v>239</v>
      </c>
      <c r="AB383" s="65" t="s">
        <v>239</v>
      </c>
      <c r="AC383" s="65" t="s">
        <v>239</v>
      </c>
      <c r="AD383" s="63" t="s">
        <v>239</v>
      </c>
      <c r="AE383" s="57" t="s">
        <v>239</v>
      </c>
      <c r="AF383" s="58" t="s">
        <v>239</v>
      </c>
      <c r="AG383" s="64" t="s">
        <v>239</v>
      </c>
      <c r="AH383" s="65" t="s">
        <v>239</v>
      </c>
      <c r="AI383" s="65" t="s">
        <v>239</v>
      </c>
      <c r="AJ383" s="63" t="s">
        <v>239</v>
      </c>
      <c r="AK383" s="57" t="s">
        <v>239</v>
      </c>
      <c r="AL383" s="58" t="s">
        <v>239</v>
      </c>
      <c r="AM383" s="64" t="s">
        <v>239</v>
      </c>
      <c r="AN383" s="65" t="s">
        <v>239</v>
      </c>
      <c r="AO383" s="65" t="s">
        <v>239</v>
      </c>
      <c r="AP383" s="63" t="s">
        <v>239</v>
      </c>
      <c r="AQ383" s="57" t="s">
        <v>239</v>
      </c>
      <c r="AR383" s="58" t="s">
        <v>239</v>
      </c>
      <c r="AS383" s="64" t="s">
        <v>239</v>
      </c>
      <c r="AT383" s="65" t="s">
        <v>239</v>
      </c>
      <c r="AU383" s="65" t="s">
        <v>239</v>
      </c>
      <c r="AV383" s="63" t="s">
        <v>239</v>
      </c>
      <c r="AW383" s="57" t="s">
        <v>239</v>
      </c>
      <c r="AX383" s="58" t="s">
        <v>239</v>
      </c>
      <c r="AY383" s="64" t="s">
        <v>239</v>
      </c>
      <c r="AZ383" s="65" t="s">
        <v>239</v>
      </c>
      <c r="BA383" s="65" t="s">
        <v>239</v>
      </c>
      <c r="BB383" s="63" t="s">
        <v>239</v>
      </c>
      <c r="BC383" s="57" t="s">
        <v>239</v>
      </c>
      <c r="BD383" s="58" t="s">
        <v>239</v>
      </c>
    </row>
    <row r="384" spans="1:56">
      <c r="A384" s="335" t="s">
        <v>2238</v>
      </c>
      <c r="B384" s="342">
        <v>821</v>
      </c>
      <c r="C384" s="226" t="s">
        <v>2535</v>
      </c>
      <c r="D384" s="347" t="s">
        <v>194</v>
      </c>
      <c r="E384" s="346">
        <v>3</v>
      </c>
      <c r="F384" s="346"/>
      <c r="G384" s="347"/>
      <c r="H384" s="347"/>
      <c r="I384" s="103" t="s">
        <v>2540</v>
      </c>
      <c r="J384" s="103" t="s">
        <v>2605</v>
      </c>
      <c r="K384" s="103" t="s">
        <v>2536</v>
      </c>
      <c r="L384" s="103" t="s">
        <v>2537</v>
      </c>
      <c r="M384" s="104" t="s">
        <v>2312</v>
      </c>
      <c r="N384" s="18" t="s">
        <v>2530</v>
      </c>
      <c r="O384" s="82" t="s">
        <v>239</v>
      </c>
      <c r="P384" s="17" t="s">
        <v>239</v>
      </c>
      <c r="Q384" s="77" t="s">
        <v>239</v>
      </c>
      <c r="R384" s="17" t="s">
        <v>239</v>
      </c>
      <c r="S384" s="17" t="s">
        <v>239</v>
      </c>
      <c r="T384" s="18" t="s">
        <v>239</v>
      </c>
      <c r="U384" s="64" t="s">
        <v>239</v>
      </c>
      <c r="V384" s="65" t="s">
        <v>239</v>
      </c>
      <c r="W384" s="65" t="s">
        <v>239</v>
      </c>
      <c r="X384" s="63" t="s">
        <v>239</v>
      </c>
      <c r="Y384" s="57" t="s">
        <v>239</v>
      </c>
      <c r="Z384" s="58" t="s">
        <v>239</v>
      </c>
      <c r="AA384" s="64" t="s">
        <v>239</v>
      </c>
      <c r="AB384" s="65" t="s">
        <v>239</v>
      </c>
      <c r="AC384" s="65" t="s">
        <v>239</v>
      </c>
      <c r="AD384" s="63" t="s">
        <v>239</v>
      </c>
      <c r="AE384" s="57" t="s">
        <v>239</v>
      </c>
      <c r="AF384" s="58" t="s">
        <v>239</v>
      </c>
      <c r="AG384" s="64" t="s">
        <v>239</v>
      </c>
      <c r="AH384" s="65" t="s">
        <v>239</v>
      </c>
      <c r="AI384" s="65" t="s">
        <v>239</v>
      </c>
      <c r="AJ384" s="63" t="s">
        <v>239</v>
      </c>
      <c r="AK384" s="57" t="s">
        <v>239</v>
      </c>
      <c r="AL384" s="58" t="s">
        <v>239</v>
      </c>
      <c r="AM384" s="64" t="s">
        <v>239</v>
      </c>
      <c r="AN384" s="65" t="s">
        <v>239</v>
      </c>
      <c r="AO384" s="65" t="s">
        <v>239</v>
      </c>
      <c r="AP384" s="63" t="s">
        <v>239</v>
      </c>
      <c r="AQ384" s="57" t="s">
        <v>239</v>
      </c>
      <c r="AR384" s="58" t="s">
        <v>239</v>
      </c>
      <c r="AS384" s="64" t="s">
        <v>239</v>
      </c>
      <c r="AT384" s="65" t="s">
        <v>239</v>
      </c>
      <c r="AU384" s="65" t="s">
        <v>239</v>
      </c>
      <c r="AV384" s="63" t="s">
        <v>239</v>
      </c>
      <c r="AW384" s="57" t="s">
        <v>239</v>
      </c>
      <c r="AX384" s="58" t="s">
        <v>239</v>
      </c>
      <c r="AY384" s="64" t="s">
        <v>239</v>
      </c>
      <c r="AZ384" s="65" t="s">
        <v>239</v>
      </c>
      <c r="BA384" s="65" t="s">
        <v>239</v>
      </c>
      <c r="BB384" s="63" t="s">
        <v>239</v>
      </c>
      <c r="BC384" s="57" t="s">
        <v>239</v>
      </c>
      <c r="BD384" s="58" t="s">
        <v>239</v>
      </c>
    </row>
    <row r="385" spans="1:56">
      <c r="A385" s="335" t="s">
        <v>2238</v>
      </c>
      <c r="B385" s="342">
        <v>821</v>
      </c>
      <c r="C385" s="226" t="s">
        <v>2535</v>
      </c>
      <c r="D385" s="347" t="s">
        <v>194</v>
      </c>
      <c r="E385" s="346">
        <v>3</v>
      </c>
      <c r="F385" s="346"/>
      <c r="G385" s="347"/>
      <c r="H385" s="347"/>
      <c r="I385" s="103" t="s">
        <v>2540</v>
      </c>
      <c r="J385" s="103" t="s">
        <v>2605</v>
      </c>
      <c r="K385" s="103" t="s">
        <v>2606</v>
      </c>
      <c r="L385" s="103" t="s">
        <v>2604</v>
      </c>
      <c r="M385" s="104" t="s">
        <v>2312</v>
      </c>
      <c r="N385" s="18" t="s">
        <v>2478</v>
      </c>
      <c r="O385" s="82" t="s">
        <v>239</v>
      </c>
      <c r="P385" s="17" t="s">
        <v>239</v>
      </c>
      <c r="Q385" s="77" t="s">
        <v>239</v>
      </c>
      <c r="R385" s="17" t="s">
        <v>239</v>
      </c>
      <c r="S385" s="17" t="s">
        <v>239</v>
      </c>
      <c r="T385" s="18" t="s">
        <v>239</v>
      </c>
      <c r="U385" s="64" t="s">
        <v>239</v>
      </c>
      <c r="V385" s="65" t="s">
        <v>239</v>
      </c>
      <c r="W385" s="65" t="s">
        <v>239</v>
      </c>
      <c r="X385" s="63" t="s">
        <v>239</v>
      </c>
      <c r="Y385" s="57" t="s">
        <v>239</v>
      </c>
      <c r="Z385" s="58" t="s">
        <v>239</v>
      </c>
      <c r="AA385" s="64" t="s">
        <v>239</v>
      </c>
      <c r="AB385" s="65" t="s">
        <v>239</v>
      </c>
      <c r="AC385" s="65" t="s">
        <v>239</v>
      </c>
      <c r="AD385" s="63" t="s">
        <v>239</v>
      </c>
      <c r="AE385" s="57" t="s">
        <v>239</v>
      </c>
      <c r="AF385" s="58" t="s">
        <v>239</v>
      </c>
      <c r="AG385" s="64" t="s">
        <v>239</v>
      </c>
      <c r="AH385" s="65" t="s">
        <v>239</v>
      </c>
      <c r="AI385" s="65" t="s">
        <v>239</v>
      </c>
      <c r="AJ385" s="63" t="s">
        <v>239</v>
      </c>
      <c r="AK385" s="57" t="s">
        <v>239</v>
      </c>
      <c r="AL385" s="58" t="s">
        <v>239</v>
      </c>
      <c r="AM385" s="64" t="s">
        <v>239</v>
      </c>
      <c r="AN385" s="65" t="s">
        <v>239</v>
      </c>
      <c r="AO385" s="65" t="s">
        <v>239</v>
      </c>
      <c r="AP385" s="63" t="s">
        <v>239</v>
      </c>
      <c r="AQ385" s="57" t="s">
        <v>239</v>
      </c>
      <c r="AR385" s="58" t="s">
        <v>239</v>
      </c>
      <c r="AS385" s="64" t="s">
        <v>239</v>
      </c>
      <c r="AT385" s="65" t="s">
        <v>239</v>
      </c>
      <c r="AU385" s="65" t="s">
        <v>239</v>
      </c>
      <c r="AV385" s="63" t="s">
        <v>239</v>
      </c>
      <c r="AW385" s="57" t="s">
        <v>239</v>
      </c>
      <c r="AX385" s="58" t="s">
        <v>239</v>
      </c>
      <c r="AY385" s="64" t="s">
        <v>239</v>
      </c>
      <c r="AZ385" s="65" t="s">
        <v>239</v>
      </c>
      <c r="BA385" s="65" t="s">
        <v>239</v>
      </c>
      <c r="BB385" s="63" t="s">
        <v>239</v>
      </c>
      <c r="BC385" s="57" t="s">
        <v>239</v>
      </c>
      <c r="BD385" s="58" t="s">
        <v>239</v>
      </c>
    </row>
    <row r="386" spans="1:56">
      <c r="A386" s="335" t="s">
        <v>2238</v>
      </c>
      <c r="B386" s="342">
        <v>821</v>
      </c>
      <c r="C386" s="226" t="s">
        <v>2535</v>
      </c>
      <c r="D386" s="347" t="s">
        <v>194</v>
      </c>
      <c r="E386" s="346">
        <v>4</v>
      </c>
      <c r="F386" s="346"/>
      <c r="G386" s="347"/>
      <c r="H386" s="347"/>
      <c r="I386" s="103" t="s">
        <v>2540</v>
      </c>
      <c r="J386" s="103" t="s">
        <v>2605</v>
      </c>
      <c r="K386" s="103" t="s">
        <v>2536</v>
      </c>
      <c r="L386" s="103" t="s">
        <v>2537</v>
      </c>
      <c r="M386" s="104" t="s">
        <v>2312</v>
      </c>
      <c r="N386" s="18" t="s">
        <v>2530</v>
      </c>
      <c r="O386" s="82" t="s">
        <v>239</v>
      </c>
      <c r="P386" s="17" t="s">
        <v>239</v>
      </c>
      <c r="Q386" s="77" t="s">
        <v>239</v>
      </c>
      <c r="R386" s="17" t="s">
        <v>239</v>
      </c>
      <c r="S386" s="17" t="s">
        <v>239</v>
      </c>
      <c r="T386" s="18" t="s">
        <v>239</v>
      </c>
      <c r="U386" s="64" t="s">
        <v>239</v>
      </c>
      <c r="V386" s="65" t="s">
        <v>239</v>
      </c>
      <c r="W386" s="65" t="s">
        <v>239</v>
      </c>
      <c r="X386" s="63" t="s">
        <v>239</v>
      </c>
      <c r="Y386" s="57" t="s">
        <v>239</v>
      </c>
      <c r="Z386" s="58" t="s">
        <v>239</v>
      </c>
      <c r="AA386" s="64" t="s">
        <v>239</v>
      </c>
      <c r="AB386" s="65" t="s">
        <v>239</v>
      </c>
      <c r="AC386" s="65" t="s">
        <v>239</v>
      </c>
      <c r="AD386" s="63" t="s">
        <v>239</v>
      </c>
      <c r="AE386" s="57" t="s">
        <v>239</v>
      </c>
      <c r="AF386" s="58" t="s">
        <v>239</v>
      </c>
      <c r="AG386" s="64" t="s">
        <v>239</v>
      </c>
      <c r="AH386" s="65" t="s">
        <v>239</v>
      </c>
      <c r="AI386" s="65" t="s">
        <v>239</v>
      </c>
      <c r="AJ386" s="63" t="s">
        <v>239</v>
      </c>
      <c r="AK386" s="57" t="s">
        <v>239</v>
      </c>
      <c r="AL386" s="58" t="s">
        <v>239</v>
      </c>
      <c r="AM386" s="64" t="s">
        <v>239</v>
      </c>
      <c r="AN386" s="65" t="s">
        <v>239</v>
      </c>
      <c r="AO386" s="65" t="s">
        <v>239</v>
      </c>
      <c r="AP386" s="63" t="s">
        <v>239</v>
      </c>
      <c r="AQ386" s="57" t="s">
        <v>239</v>
      </c>
      <c r="AR386" s="58" t="s">
        <v>239</v>
      </c>
      <c r="AS386" s="64" t="s">
        <v>239</v>
      </c>
      <c r="AT386" s="65" t="s">
        <v>239</v>
      </c>
      <c r="AU386" s="65" t="s">
        <v>239</v>
      </c>
      <c r="AV386" s="63" t="s">
        <v>239</v>
      </c>
      <c r="AW386" s="57" t="s">
        <v>239</v>
      </c>
      <c r="AX386" s="58" t="s">
        <v>239</v>
      </c>
      <c r="AY386" s="64" t="s">
        <v>239</v>
      </c>
      <c r="AZ386" s="65" t="s">
        <v>239</v>
      </c>
      <c r="BA386" s="65" t="s">
        <v>239</v>
      </c>
      <c r="BB386" s="63" t="s">
        <v>239</v>
      </c>
      <c r="BC386" s="57" t="s">
        <v>239</v>
      </c>
      <c r="BD386" s="58" t="s">
        <v>239</v>
      </c>
    </row>
    <row r="387" spans="1:56">
      <c r="A387" s="335" t="s">
        <v>2238</v>
      </c>
      <c r="B387" s="342">
        <v>821</v>
      </c>
      <c r="C387" s="226" t="s">
        <v>2535</v>
      </c>
      <c r="D387" s="347" t="s">
        <v>194</v>
      </c>
      <c r="E387" s="346">
        <v>4</v>
      </c>
      <c r="F387" s="346"/>
      <c r="G387" s="347"/>
      <c r="H387" s="347"/>
      <c r="I387" s="103" t="s">
        <v>2540</v>
      </c>
      <c r="J387" s="103" t="s">
        <v>2605</v>
      </c>
      <c r="K387" s="103" t="s">
        <v>2606</v>
      </c>
      <c r="L387" s="103" t="s">
        <v>2604</v>
      </c>
      <c r="M387" s="104" t="s">
        <v>2312</v>
      </c>
      <c r="N387" s="18" t="s">
        <v>2478</v>
      </c>
      <c r="O387" s="82" t="s">
        <v>239</v>
      </c>
      <c r="P387" s="17" t="s">
        <v>239</v>
      </c>
      <c r="Q387" s="77" t="s">
        <v>239</v>
      </c>
      <c r="R387" s="17" t="s">
        <v>239</v>
      </c>
      <c r="S387" s="17" t="s">
        <v>239</v>
      </c>
      <c r="T387" s="18" t="s">
        <v>239</v>
      </c>
      <c r="U387" s="64" t="s">
        <v>239</v>
      </c>
      <c r="V387" s="65" t="s">
        <v>239</v>
      </c>
      <c r="W387" s="65" t="s">
        <v>239</v>
      </c>
      <c r="X387" s="63" t="s">
        <v>239</v>
      </c>
      <c r="Y387" s="57" t="s">
        <v>239</v>
      </c>
      <c r="Z387" s="58" t="s">
        <v>239</v>
      </c>
      <c r="AA387" s="64" t="s">
        <v>239</v>
      </c>
      <c r="AB387" s="65" t="s">
        <v>239</v>
      </c>
      <c r="AC387" s="65" t="s">
        <v>239</v>
      </c>
      <c r="AD387" s="63" t="s">
        <v>239</v>
      </c>
      <c r="AE387" s="57" t="s">
        <v>239</v>
      </c>
      <c r="AF387" s="58" t="s">
        <v>239</v>
      </c>
      <c r="AG387" s="64" t="s">
        <v>239</v>
      </c>
      <c r="AH387" s="65" t="s">
        <v>239</v>
      </c>
      <c r="AI387" s="65" t="s">
        <v>239</v>
      </c>
      <c r="AJ387" s="63" t="s">
        <v>239</v>
      </c>
      <c r="AK387" s="57" t="s">
        <v>239</v>
      </c>
      <c r="AL387" s="58" t="s">
        <v>239</v>
      </c>
      <c r="AM387" s="64" t="s">
        <v>239</v>
      </c>
      <c r="AN387" s="65" t="s">
        <v>239</v>
      </c>
      <c r="AO387" s="65" t="s">
        <v>239</v>
      </c>
      <c r="AP387" s="63" t="s">
        <v>239</v>
      </c>
      <c r="AQ387" s="57" t="s">
        <v>239</v>
      </c>
      <c r="AR387" s="58" t="s">
        <v>239</v>
      </c>
      <c r="AS387" s="64" t="s">
        <v>239</v>
      </c>
      <c r="AT387" s="65" t="s">
        <v>239</v>
      </c>
      <c r="AU387" s="65" t="s">
        <v>239</v>
      </c>
      <c r="AV387" s="63" t="s">
        <v>239</v>
      </c>
      <c r="AW387" s="57" t="s">
        <v>239</v>
      </c>
      <c r="AX387" s="58" t="s">
        <v>239</v>
      </c>
      <c r="AY387" s="64" t="s">
        <v>239</v>
      </c>
      <c r="AZ387" s="65" t="s">
        <v>239</v>
      </c>
      <c r="BA387" s="65" t="s">
        <v>239</v>
      </c>
      <c r="BB387" s="63" t="s">
        <v>239</v>
      </c>
      <c r="BC387" s="57" t="s">
        <v>239</v>
      </c>
      <c r="BD387" s="58" t="s">
        <v>239</v>
      </c>
    </row>
    <row r="388" spans="1:56">
      <c r="A388" s="335" t="s">
        <v>2238</v>
      </c>
      <c r="B388" s="342">
        <v>821</v>
      </c>
      <c r="C388" s="226" t="s">
        <v>2535</v>
      </c>
      <c r="D388" s="347" t="s">
        <v>194</v>
      </c>
      <c r="E388" s="346">
        <v>5</v>
      </c>
      <c r="F388" s="346"/>
      <c r="G388" s="347"/>
      <c r="H388" s="347"/>
      <c r="I388" s="103" t="s">
        <v>2540</v>
      </c>
      <c r="J388" s="103" t="s">
        <v>2605</v>
      </c>
      <c r="K388" s="103" t="s">
        <v>2536</v>
      </c>
      <c r="L388" s="103" t="s">
        <v>2537</v>
      </c>
      <c r="M388" s="104" t="s">
        <v>2312</v>
      </c>
      <c r="N388" s="18" t="s">
        <v>2530</v>
      </c>
      <c r="O388" s="82" t="s">
        <v>239</v>
      </c>
      <c r="P388" s="17" t="s">
        <v>239</v>
      </c>
      <c r="Q388" s="77" t="s">
        <v>239</v>
      </c>
      <c r="R388" s="17" t="s">
        <v>239</v>
      </c>
      <c r="S388" s="17" t="s">
        <v>239</v>
      </c>
      <c r="T388" s="18" t="s">
        <v>239</v>
      </c>
      <c r="U388" s="64" t="s">
        <v>239</v>
      </c>
      <c r="V388" s="65" t="s">
        <v>239</v>
      </c>
      <c r="W388" s="65" t="s">
        <v>239</v>
      </c>
      <c r="X388" s="63" t="s">
        <v>239</v>
      </c>
      <c r="Y388" s="57" t="s">
        <v>239</v>
      </c>
      <c r="Z388" s="58" t="s">
        <v>239</v>
      </c>
      <c r="AA388" s="64" t="s">
        <v>239</v>
      </c>
      <c r="AB388" s="65" t="s">
        <v>239</v>
      </c>
      <c r="AC388" s="65" t="s">
        <v>239</v>
      </c>
      <c r="AD388" s="63" t="s">
        <v>239</v>
      </c>
      <c r="AE388" s="57" t="s">
        <v>239</v>
      </c>
      <c r="AF388" s="58" t="s">
        <v>239</v>
      </c>
      <c r="AG388" s="64" t="s">
        <v>239</v>
      </c>
      <c r="AH388" s="65" t="s">
        <v>239</v>
      </c>
      <c r="AI388" s="65" t="s">
        <v>239</v>
      </c>
      <c r="AJ388" s="63" t="s">
        <v>239</v>
      </c>
      <c r="AK388" s="57" t="s">
        <v>239</v>
      </c>
      <c r="AL388" s="58" t="s">
        <v>239</v>
      </c>
      <c r="AM388" s="64" t="s">
        <v>239</v>
      </c>
      <c r="AN388" s="65" t="s">
        <v>239</v>
      </c>
      <c r="AO388" s="65" t="s">
        <v>239</v>
      </c>
      <c r="AP388" s="63" t="s">
        <v>239</v>
      </c>
      <c r="AQ388" s="57" t="s">
        <v>239</v>
      </c>
      <c r="AR388" s="58" t="s">
        <v>239</v>
      </c>
      <c r="AS388" s="64" t="s">
        <v>239</v>
      </c>
      <c r="AT388" s="65" t="s">
        <v>239</v>
      </c>
      <c r="AU388" s="65" t="s">
        <v>239</v>
      </c>
      <c r="AV388" s="63" t="s">
        <v>239</v>
      </c>
      <c r="AW388" s="57" t="s">
        <v>239</v>
      </c>
      <c r="AX388" s="58" t="s">
        <v>239</v>
      </c>
      <c r="AY388" s="64" t="s">
        <v>239</v>
      </c>
      <c r="AZ388" s="65" t="s">
        <v>239</v>
      </c>
      <c r="BA388" s="65" t="s">
        <v>239</v>
      </c>
      <c r="BB388" s="63" t="s">
        <v>239</v>
      </c>
      <c r="BC388" s="57" t="s">
        <v>239</v>
      </c>
      <c r="BD388" s="58" t="s">
        <v>239</v>
      </c>
    </row>
    <row r="389" spans="1:56">
      <c r="A389" s="335" t="s">
        <v>2238</v>
      </c>
      <c r="B389" s="342">
        <v>821</v>
      </c>
      <c r="C389" s="226" t="s">
        <v>2535</v>
      </c>
      <c r="D389" s="347" t="s">
        <v>194</v>
      </c>
      <c r="E389" s="346">
        <v>5</v>
      </c>
      <c r="F389" s="346"/>
      <c r="G389" s="347"/>
      <c r="H389" s="347"/>
      <c r="I389" s="103" t="s">
        <v>2540</v>
      </c>
      <c r="J389" s="103" t="s">
        <v>2605</v>
      </c>
      <c r="K389" s="103" t="s">
        <v>2606</v>
      </c>
      <c r="L389" s="103" t="s">
        <v>2604</v>
      </c>
      <c r="M389" s="104" t="s">
        <v>2312</v>
      </c>
      <c r="N389" s="18" t="s">
        <v>2478</v>
      </c>
      <c r="O389" s="82" t="s">
        <v>239</v>
      </c>
      <c r="P389" s="17" t="s">
        <v>239</v>
      </c>
      <c r="Q389" s="77" t="s">
        <v>239</v>
      </c>
      <c r="R389" s="17" t="s">
        <v>239</v>
      </c>
      <c r="S389" s="17" t="s">
        <v>239</v>
      </c>
      <c r="T389" s="18" t="s">
        <v>239</v>
      </c>
      <c r="U389" s="64" t="s">
        <v>239</v>
      </c>
      <c r="V389" s="65" t="s">
        <v>239</v>
      </c>
      <c r="W389" s="65" t="s">
        <v>239</v>
      </c>
      <c r="X389" s="63" t="s">
        <v>239</v>
      </c>
      <c r="Y389" s="57" t="s">
        <v>239</v>
      </c>
      <c r="Z389" s="58" t="s">
        <v>239</v>
      </c>
      <c r="AA389" s="64" t="s">
        <v>239</v>
      </c>
      <c r="AB389" s="65" t="s">
        <v>239</v>
      </c>
      <c r="AC389" s="65" t="s">
        <v>239</v>
      </c>
      <c r="AD389" s="63" t="s">
        <v>239</v>
      </c>
      <c r="AE389" s="57" t="s">
        <v>239</v>
      </c>
      <c r="AF389" s="58" t="s">
        <v>239</v>
      </c>
      <c r="AG389" s="64" t="s">
        <v>239</v>
      </c>
      <c r="AH389" s="65" t="s">
        <v>239</v>
      </c>
      <c r="AI389" s="65" t="s">
        <v>239</v>
      </c>
      <c r="AJ389" s="63" t="s">
        <v>239</v>
      </c>
      <c r="AK389" s="57" t="s">
        <v>239</v>
      </c>
      <c r="AL389" s="58" t="s">
        <v>239</v>
      </c>
      <c r="AM389" s="64" t="s">
        <v>239</v>
      </c>
      <c r="AN389" s="65" t="s">
        <v>239</v>
      </c>
      <c r="AO389" s="65" t="s">
        <v>239</v>
      </c>
      <c r="AP389" s="63" t="s">
        <v>239</v>
      </c>
      <c r="AQ389" s="57" t="s">
        <v>239</v>
      </c>
      <c r="AR389" s="58" t="s">
        <v>239</v>
      </c>
      <c r="AS389" s="64" t="s">
        <v>239</v>
      </c>
      <c r="AT389" s="65" t="s">
        <v>239</v>
      </c>
      <c r="AU389" s="65" t="s">
        <v>239</v>
      </c>
      <c r="AV389" s="63" t="s">
        <v>239</v>
      </c>
      <c r="AW389" s="57" t="s">
        <v>239</v>
      </c>
      <c r="AX389" s="58" t="s">
        <v>239</v>
      </c>
      <c r="AY389" s="64" t="s">
        <v>239</v>
      </c>
      <c r="AZ389" s="65" t="s">
        <v>239</v>
      </c>
      <c r="BA389" s="65" t="s">
        <v>239</v>
      </c>
      <c r="BB389" s="63" t="s">
        <v>239</v>
      </c>
      <c r="BC389" s="57" t="s">
        <v>239</v>
      </c>
      <c r="BD389" s="58" t="s">
        <v>239</v>
      </c>
    </row>
    <row r="390" spans="1:56">
      <c r="A390" s="335" t="s">
        <v>2238</v>
      </c>
      <c r="B390" s="342">
        <v>822</v>
      </c>
      <c r="C390" s="226" t="s">
        <v>2535</v>
      </c>
      <c r="D390" s="347" t="s">
        <v>194</v>
      </c>
      <c r="E390" s="346">
        <v>6</v>
      </c>
      <c r="F390" s="346"/>
      <c r="G390" s="347"/>
      <c r="H390" s="347"/>
      <c r="I390" s="103" t="s">
        <v>2541</v>
      </c>
      <c r="J390" s="103" t="s">
        <v>2607</v>
      </c>
      <c r="K390" s="103" t="s">
        <v>2536</v>
      </c>
      <c r="L390" s="103" t="s">
        <v>2537</v>
      </c>
      <c r="M390" s="104" t="s">
        <v>2312</v>
      </c>
      <c r="N390" s="18" t="s">
        <v>2530</v>
      </c>
      <c r="O390" s="82" t="s">
        <v>239</v>
      </c>
      <c r="P390" s="17" t="s">
        <v>239</v>
      </c>
      <c r="Q390" s="77" t="s">
        <v>239</v>
      </c>
      <c r="R390" s="17" t="s">
        <v>239</v>
      </c>
      <c r="S390" s="17" t="s">
        <v>239</v>
      </c>
      <c r="T390" s="18" t="s">
        <v>239</v>
      </c>
      <c r="U390" s="64" t="s">
        <v>239</v>
      </c>
      <c r="V390" s="65" t="s">
        <v>239</v>
      </c>
      <c r="W390" s="65" t="s">
        <v>239</v>
      </c>
      <c r="X390" s="63" t="s">
        <v>239</v>
      </c>
      <c r="Y390" s="57" t="s">
        <v>239</v>
      </c>
      <c r="Z390" s="58" t="s">
        <v>239</v>
      </c>
      <c r="AA390" s="64" t="s">
        <v>239</v>
      </c>
      <c r="AB390" s="65" t="s">
        <v>239</v>
      </c>
      <c r="AC390" s="65" t="s">
        <v>239</v>
      </c>
      <c r="AD390" s="63" t="s">
        <v>239</v>
      </c>
      <c r="AE390" s="57" t="s">
        <v>239</v>
      </c>
      <c r="AF390" s="58" t="s">
        <v>239</v>
      </c>
      <c r="AG390" s="64" t="s">
        <v>239</v>
      </c>
      <c r="AH390" s="65" t="s">
        <v>239</v>
      </c>
      <c r="AI390" s="65" t="s">
        <v>239</v>
      </c>
      <c r="AJ390" s="63" t="s">
        <v>239</v>
      </c>
      <c r="AK390" s="57" t="s">
        <v>239</v>
      </c>
      <c r="AL390" s="58" t="s">
        <v>239</v>
      </c>
      <c r="AM390" s="64" t="s">
        <v>239</v>
      </c>
      <c r="AN390" s="65" t="s">
        <v>239</v>
      </c>
      <c r="AO390" s="65" t="s">
        <v>239</v>
      </c>
      <c r="AP390" s="63" t="s">
        <v>239</v>
      </c>
      <c r="AQ390" s="57" t="s">
        <v>239</v>
      </c>
      <c r="AR390" s="58" t="s">
        <v>239</v>
      </c>
      <c r="AS390" s="64" t="s">
        <v>239</v>
      </c>
      <c r="AT390" s="65" t="s">
        <v>239</v>
      </c>
      <c r="AU390" s="65" t="s">
        <v>239</v>
      </c>
      <c r="AV390" s="63" t="s">
        <v>239</v>
      </c>
      <c r="AW390" s="57" t="s">
        <v>239</v>
      </c>
      <c r="AX390" s="58" t="s">
        <v>239</v>
      </c>
      <c r="AY390" s="64" t="s">
        <v>239</v>
      </c>
      <c r="AZ390" s="65" t="s">
        <v>239</v>
      </c>
      <c r="BA390" s="65" t="s">
        <v>239</v>
      </c>
      <c r="BB390" s="63" t="s">
        <v>239</v>
      </c>
      <c r="BC390" s="57" t="s">
        <v>239</v>
      </c>
      <c r="BD390" s="58" t="s">
        <v>239</v>
      </c>
    </row>
    <row r="391" spans="1:56">
      <c r="A391" s="335" t="s">
        <v>2238</v>
      </c>
      <c r="B391" s="342">
        <v>822</v>
      </c>
      <c r="C391" s="226" t="s">
        <v>2535</v>
      </c>
      <c r="D391" s="347" t="s">
        <v>194</v>
      </c>
      <c r="E391" s="346">
        <v>6</v>
      </c>
      <c r="F391" s="346"/>
      <c r="G391" s="347"/>
      <c r="H391" s="347"/>
      <c r="I391" s="103" t="s">
        <v>2541</v>
      </c>
      <c r="J391" s="103" t="s">
        <v>2607</v>
      </c>
      <c r="K391" s="103" t="s">
        <v>2606</v>
      </c>
      <c r="L391" s="103" t="s">
        <v>2604</v>
      </c>
      <c r="M391" s="104" t="s">
        <v>2312</v>
      </c>
      <c r="N391" s="18" t="s">
        <v>2478</v>
      </c>
      <c r="O391" s="82" t="s">
        <v>239</v>
      </c>
      <c r="P391" s="17" t="s">
        <v>239</v>
      </c>
      <c r="Q391" s="77" t="s">
        <v>239</v>
      </c>
      <c r="R391" s="17" t="s">
        <v>239</v>
      </c>
      <c r="S391" s="17" t="s">
        <v>239</v>
      </c>
      <c r="T391" s="18" t="s">
        <v>239</v>
      </c>
      <c r="U391" s="64" t="s">
        <v>239</v>
      </c>
      <c r="V391" s="65" t="s">
        <v>239</v>
      </c>
      <c r="W391" s="65" t="s">
        <v>239</v>
      </c>
      <c r="X391" s="63" t="s">
        <v>239</v>
      </c>
      <c r="Y391" s="57" t="s">
        <v>239</v>
      </c>
      <c r="Z391" s="58" t="s">
        <v>239</v>
      </c>
      <c r="AA391" s="64" t="s">
        <v>239</v>
      </c>
      <c r="AB391" s="65" t="s">
        <v>239</v>
      </c>
      <c r="AC391" s="65" t="s">
        <v>239</v>
      </c>
      <c r="AD391" s="63" t="s">
        <v>239</v>
      </c>
      <c r="AE391" s="57" t="s">
        <v>239</v>
      </c>
      <c r="AF391" s="58" t="s">
        <v>239</v>
      </c>
      <c r="AG391" s="64" t="s">
        <v>239</v>
      </c>
      <c r="AH391" s="65" t="s">
        <v>239</v>
      </c>
      <c r="AI391" s="65" t="s">
        <v>239</v>
      </c>
      <c r="AJ391" s="63" t="s">
        <v>239</v>
      </c>
      <c r="AK391" s="57" t="s">
        <v>239</v>
      </c>
      <c r="AL391" s="58" t="s">
        <v>239</v>
      </c>
      <c r="AM391" s="64" t="s">
        <v>239</v>
      </c>
      <c r="AN391" s="65" t="s">
        <v>239</v>
      </c>
      <c r="AO391" s="65" t="s">
        <v>239</v>
      </c>
      <c r="AP391" s="63" t="s">
        <v>239</v>
      </c>
      <c r="AQ391" s="57" t="s">
        <v>239</v>
      </c>
      <c r="AR391" s="58" t="s">
        <v>239</v>
      </c>
      <c r="AS391" s="64" t="s">
        <v>239</v>
      </c>
      <c r="AT391" s="65" t="s">
        <v>239</v>
      </c>
      <c r="AU391" s="65" t="s">
        <v>239</v>
      </c>
      <c r="AV391" s="63" t="s">
        <v>239</v>
      </c>
      <c r="AW391" s="57" t="s">
        <v>239</v>
      </c>
      <c r="AX391" s="58" t="s">
        <v>239</v>
      </c>
      <c r="AY391" s="64" t="s">
        <v>239</v>
      </c>
      <c r="AZ391" s="65" t="s">
        <v>239</v>
      </c>
      <c r="BA391" s="65" t="s">
        <v>239</v>
      </c>
      <c r="BB391" s="63" t="s">
        <v>239</v>
      </c>
      <c r="BC391" s="57" t="s">
        <v>239</v>
      </c>
      <c r="BD391" s="58" t="s">
        <v>239</v>
      </c>
    </row>
    <row r="392" spans="1:56">
      <c r="A392" s="335" t="s">
        <v>2238</v>
      </c>
      <c r="B392" s="342">
        <v>822</v>
      </c>
      <c r="C392" s="226" t="s">
        <v>2535</v>
      </c>
      <c r="D392" s="347" t="s">
        <v>194</v>
      </c>
      <c r="E392" s="346">
        <v>7</v>
      </c>
      <c r="F392" s="346"/>
      <c r="G392" s="347"/>
      <c r="H392" s="347"/>
      <c r="I392" s="103" t="s">
        <v>2541</v>
      </c>
      <c r="J392" s="103" t="s">
        <v>2607</v>
      </c>
      <c r="K392" s="103" t="s">
        <v>2536</v>
      </c>
      <c r="L392" s="103" t="s">
        <v>2537</v>
      </c>
      <c r="M392" s="104" t="s">
        <v>2312</v>
      </c>
      <c r="N392" s="18" t="s">
        <v>2530</v>
      </c>
      <c r="O392" s="82" t="s">
        <v>239</v>
      </c>
      <c r="P392" s="17" t="s">
        <v>239</v>
      </c>
      <c r="Q392" s="77" t="s">
        <v>239</v>
      </c>
      <c r="R392" s="17" t="s">
        <v>239</v>
      </c>
      <c r="S392" s="17" t="s">
        <v>239</v>
      </c>
      <c r="T392" s="18" t="s">
        <v>239</v>
      </c>
      <c r="U392" s="64" t="s">
        <v>239</v>
      </c>
      <c r="V392" s="65" t="s">
        <v>239</v>
      </c>
      <c r="W392" s="65" t="s">
        <v>239</v>
      </c>
      <c r="X392" s="63" t="s">
        <v>239</v>
      </c>
      <c r="Y392" s="57" t="s">
        <v>239</v>
      </c>
      <c r="Z392" s="58" t="s">
        <v>239</v>
      </c>
      <c r="AA392" s="64" t="s">
        <v>239</v>
      </c>
      <c r="AB392" s="65" t="s">
        <v>239</v>
      </c>
      <c r="AC392" s="65" t="s">
        <v>239</v>
      </c>
      <c r="AD392" s="63" t="s">
        <v>239</v>
      </c>
      <c r="AE392" s="57" t="s">
        <v>239</v>
      </c>
      <c r="AF392" s="58" t="s">
        <v>239</v>
      </c>
      <c r="AG392" s="64" t="s">
        <v>239</v>
      </c>
      <c r="AH392" s="65" t="s">
        <v>239</v>
      </c>
      <c r="AI392" s="65" t="s">
        <v>239</v>
      </c>
      <c r="AJ392" s="63" t="s">
        <v>239</v>
      </c>
      <c r="AK392" s="57" t="s">
        <v>239</v>
      </c>
      <c r="AL392" s="58" t="s">
        <v>239</v>
      </c>
      <c r="AM392" s="64" t="s">
        <v>239</v>
      </c>
      <c r="AN392" s="65" t="s">
        <v>239</v>
      </c>
      <c r="AO392" s="65" t="s">
        <v>239</v>
      </c>
      <c r="AP392" s="63" t="s">
        <v>239</v>
      </c>
      <c r="AQ392" s="57" t="s">
        <v>239</v>
      </c>
      <c r="AR392" s="58" t="s">
        <v>239</v>
      </c>
      <c r="AS392" s="64" t="s">
        <v>239</v>
      </c>
      <c r="AT392" s="65" t="s">
        <v>239</v>
      </c>
      <c r="AU392" s="65" t="s">
        <v>239</v>
      </c>
      <c r="AV392" s="63" t="s">
        <v>239</v>
      </c>
      <c r="AW392" s="57" t="s">
        <v>239</v>
      </c>
      <c r="AX392" s="58" t="s">
        <v>239</v>
      </c>
      <c r="AY392" s="64" t="s">
        <v>239</v>
      </c>
      <c r="AZ392" s="65" t="s">
        <v>239</v>
      </c>
      <c r="BA392" s="65" t="s">
        <v>239</v>
      </c>
      <c r="BB392" s="63" t="s">
        <v>239</v>
      </c>
      <c r="BC392" s="57" t="s">
        <v>239</v>
      </c>
      <c r="BD392" s="58" t="s">
        <v>239</v>
      </c>
    </row>
    <row r="393" spans="1:56">
      <c r="A393" s="335" t="s">
        <v>2238</v>
      </c>
      <c r="B393" s="342">
        <v>822</v>
      </c>
      <c r="C393" s="226" t="s">
        <v>2535</v>
      </c>
      <c r="D393" s="347" t="s">
        <v>194</v>
      </c>
      <c r="E393" s="346">
        <v>7</v>
      </c>
      <c r="F393" s="346"/>
      <c r="G393" s="347"/>
      <c r="H393" s="347"/>
      <c r="I393" s="103" t="s">
        <v>2541</v>
      </c>
      <c r="J393" s="103" t="s">
        <v>2607</v>
      </c>
      <c r="K393" s="103" t="s">
        <v>2606</v>
      </c>
      <c r="L393" s="103" t="s">
        <v>2604</v>
      </c>
      <c r="M393" s="104" t="s">
        <v>2312</v>
      </c>
      <c r="N393" s="18" t="s">
        <v>2478</v>
      </c>
      <c r="O393" s="82" t="s">
        <v>239</v>
      </c>
      <c r="P393" s="17" t="s">
        <v>239</v>
      </c>
      <c r="Q393" s="77" t="s">
        <v>239</v>
      </c>
      <c r="R393" s="17" t="s">
        <v>239</v>
      </c>
      <c r="S393" s="17" t="s">
        <v>239</v>
      </c>
      <c r="T393" s="18" t="s">
        <v>239</v>
      </c>
      <c r="U393" s="64" t="s">
        <v>239</v>
      </c>
      <c r="V393" s="65" t="s">
        <v>239</v>
      </c>
      <c r="W393" s="65" t="s">
        <v>239</v>
      </c>
      <c r="X393" s="63" t="s">
        <v>239</v>
      </c>
      <c r="Y393" s="57" t="s">
        <v>239</v>
      </c>
      <c r="Z393" s="58" t="s">
        <v>239</v>
      </c>
      <c r="AA393" s="64" t="s">
        <v>239</v>
      </c>
      <c r="AB393" s="65" t="s">
        <v>239</v>
      </c>
      <c r="AC393" s="65" t="s">
        <v>239</v>
      </c>
      <c r="AD393" s="63" t="s">
        <v>239</v>
      </c>
      <c r="AE393" s="57" t="s">
        <v>239</v>
      </c>
      <c r="AF393" s="58" t="s">
        <v>239</v>
      </c>
      <c r="AG393" s="64" t="s">
        <v>239</v>
      </c>
      <c r="AH393" s="65" t="s">
        <v>239</v>
      </c>
      <c r="AI393" s="65" t="s">
        <v>239</v>
      </c>
      <c r="AJ393" s="63" t="s">
        <v>239</v>
      </c>
      <c r="AK393" s="57" t="s">
        <v>239</v>
      </c>
      <c r="AL393" s="58" t="s">
        <v>239</v>
      </c>
      <c r="AM393" s="64" t="s">
        <v>239</v>
      </c>
      <c r="AN393" s="65" t="s">
        <v>239</v>
      </c>
      <c r="AO393" s="65" t="s">
        <v>239</v>
      </c>
      <c r="AP393" s="63" t="s">
        <v>239</v>
      </c>
      <c r="AQ393" s="57" t="s">
        <v>239</v>
      </c>
      <c r="AR393" s="58" t="s">
        <v>239</v>
      </c>
      <c r="AS393" s="64" t="s">
        <v>239</v>
      </c>
      <c r="AT393" s="65" t="s">
        <v>239</v>
      </c>
      <c r="AU393" s="65" t="s">
        <v>239</v>
      </c>
      <c r="AV393" s="63" t="s">
        <v>239</v>
      </c>
      <c r="AW393" s="57" t="s">
        <v>239</v>
      </c>
      <c r="AX393" s="58" t="s">
        <v>239</v>
      </c>
      <c r="AY393" s="64" t="s">
        <v>239</v>
      </c>
      <c r="AZ393" s="65" t="s">
        <v>239</v>
      </c>
      <c r="BA393" s="65" t="s">
        <v>239</v>
      </c>
      <c r="BB393" s="63" t="s">
        <v>239</v>
      </c>
      <c r="BC393" s="57" t="s">
        <v>239</v>
      </c>
      <c r="BD393" s="58" t="s">
        <v>239</v>
      </c>
    </row>
    <row r="394" spans="1:56">
      <c r="A394" s="335" t="s">
        <v>2238</v>
      </c>
      <c r="B394" s="342">
        <v>821</v>
      </c>
      <c r="C394" s="226" t="s">
        <v>2486</v>
      </c>
      <c r="D394" s="347" t="s">
        <v>989</v>
      </c>
      <c r="E394" s="346">
        <v>5</v>
      </c>
      <c r="F394" s="346"/>
      <c r="G394" s="347"/>
      <c r="H394" s="347"/>
      <c r="I394" s="103" t="s">
        <v>2549</v>
      </c>
      <c r="J394" s="103" t="s">
        <v>2608</v>
      </c>
      <c r="K394" s="103" t="s">
        <v>2528</v>
      </c>
      <c r="L394" s="103" t="s">
        <v>2529</v>
      </c>
      <c r="M394" s="104" t="s">
        <v>2312</v>
      </c>
      <c r="N394" s="18" t="s">
        <v>2530</v>
      </c>
      <c r="O394" s="82" t="s">
        <v>239</v>
      </c>
      <c r="P394" s="17" t="s">
        <v>239</v>
      </c>
      <c r="Q394" s="77" t="s">
        <v>239</v>
      </c>
      <c r="R394" s="17" t="s">
        <v>239</v>
      </c>
      <c r="S394" s="17" t="s">
        <v>239</v>
      </c>
      <c r="T394" s="18" t="s">
        <v>239</v>
      </c>
      <c r="U394" s="64" t="s">
        <v>239</v>
      </c>
      <c r="V394" s="65" t="s">
        <v>239</v>
      </c>
      <c r="W394" s="65" t="s">
        <v>239</v>
      </c>
      <c r="X394" s="63" t="s">
        <v>239</v>
      </c>
      <c r="Y394" s="57" t="s">
        <v>239</v>
      </c>
      <c r="Z394" s="58" t="s">
        <v>239</v>
      </c>
      <c r="AA394" s="64" t="s">
        <v>239</v>
      </c>
      <c r="AB394" s="65" t="s">
        <v>239</v>
      </c>
      <c r="AC394" s="65" t="s">
        <v>239</v>
      </c>
      <c r="AD394" s="63" t="s">
        <v>239</v>
      </c>
      <c r="AE394" s="57" t="s">
        <v>239</v>
      </c>
      <c r="AF394" s="58" t="s">
        <v>239</v>
      </c>
      <c r="AG394" s="64" t="s">
        <v>239</v>
      </c>
      <c r="AH394" s="65" t="s">
        <v>239</v>
      </c>
      <c r="AI394" s="65" t="s">
        <v>239</v>
      </c>
      <c r="AJ394" s="63" t="s">
        <v>239</v>
      </c>
      <c r="AK394" s="57" t="s">
        <v>239</v>
      </c>
      <c r="AL394" s="58" t="s">
        <v>239</v>
      </c>
      <c r="AM394" s="64" t="s">
        <v>239</v>
      </c>
      <c r="AN394" s="65" t="s">
        <v>239</v>
      </c>
      <c r="AO394" s="65" t="s">
        <v>239</v>
      </c>
      <c r="AP394" s="63" t="s">
        <v>239</v>
      </c>
      <c r="AQ394" s="57" t="s">
        <v>239</v>
      </c>
      <c r="AR394" s="58" t="s">
        <v>239</v>
      </c>
      <c r="AS394" s="64" t="s">
        <v>239</v>
      </c>
      <c r="AT394" s="65" t="s">
        <v>239</v>
      </c>
      <c r="AU394" s="65" t="s">
        <v>239</v>
      </c>
      <c r="AV394" s="63" t="s">
        <v>239</v>
      </c>
      <c r="AW394" s="57" t="s">
        <v>239</v>
      </c>
      <c r="AX394" s="58" t="s">
        <v>239</v>
      </c>
      <c r="AY394" s="64" t="s">
        <v>239</v>
      </c>
      <c r="AZ394" s="65" t="s">
        <v>239</v>
      </c>
      <c r="BA394" s="65" t="s">
        <v>239</v>
      </c>
      <c r="BB394" s="63" t="s">
        <v>239</v>
      </c>
      <c r="BC394" s="57" t="s">
        <v>239</v>
      </c>
      <c r="BD394" s="58" t="s">
        <v>239</v>
      </c>
    </row>
    <row r="395" spans="1:56">
      <c r="A395" s="335" t="s">
        <v>2238</v>
      </c>
      <c r="B395" s="342">
        <v>821</v>
      </c>
      <c r="C395" s="226" t="s">
        <v>2486</v>
      </c>
      <c r="D395" s="347" t="s">
        <v>989</v>
      </c>
      <c r="E395" s="346">
        <v>6</v>
      </c>
      <c r="F395" s="346"/>
      <c r="G395" s="347"/>
      <c r="H395" s="347"/>
      <c r="I395" s="103" t="s">
        <v>2549</v>
      </c>
      <c r="J395" s="103" t="s">
        <v>2608</v>
      </c>
      <c r="K395" s="103" t="s">
        <v>2528</v>
      </c>
      <c r="L395" s="103" t="s">
        <v>2529</v>
      </c>
      <c r="M395" s="104" t="s">
        <v>2312</v>
      </c>
      <c r="N395" s="18" t="s">
        <v>2530</v>
      </c>
      <c r="O395" s="82" t="s">
        <v>239</v>
      </c>
      <c r="P395" s="17" t="s">
        <v>239</v>
      </c>
      <c r="Q395" s="77" t="s">
        <v>239</v>
      </c>
      <c r="R395" s="17" t="s">
        <v>239</v>
      </c>
      <c r="S395" s="17" t="s">
        <v>239</v>
      </c>
      <c r="T395" s="18" t="s">
        <v>239</v>
      </c>
      <c r="U395" s="64" t="s">
        <v>239</v>
      </c>
      <c r="V395" s="65" t="s">
        <v>239</v>
      </c>
      <c r="W395" s="65" t="s">
        <v>239</v>
      </c>
      <c r="X395" s="63" t="s">
        <v>239</v>
      </c>
      <c r="Y395" s="57" t="s">
        <v>239</v>
      </c>
      <c r="Z395" s="58" t="s">
        <v>239</v>
      </c>
      <c r="AA395" s="64" t="s">
        <v>239</v>
      </c>
      <c r="AB395" s="65" t="s">
        <v>239</v>
      </c>
      <c r="AC395" s="65" t="s">
        <v>239</v>
      </c>
      <c r="AD395" s="63" t="s">
        <v>239</v>
      </c>
      <c r="AE395" s="57" t="s">
        <v>239</v>
      </c>
      <c r="AF395" s="58" t="s">
        <v>239</v>
      </c>
      <c r="AG395" s="64" t="s">
        <v>239</v>
      </c>
      <c r="AH395" s="65" t="s">
        <v>239</v>
      </c>
      <c r="AI395" s="65" t="s">
        <v>239</v>
      </c>
      <c r="AJ395" s="63" t="s">
        <v>239</v>
      </c>
      <c r="AK395" s="57" t="s">
        <v>239</v>
      </c>
      <c r="AL395" s="58" t="s">
        <v>239</v>
      </c>
      <c r="AM395" s="64" t="s">
        <v>239</v>
      </c>
      <c r="AN395" s="65" t="s">
        <v>239</v>
      </c>
      <c r="AO395" s="65" t="s">
        <v>239</v>
      </c>
      <c r="AP395" s="63" t="s">
        <v>239</v>
      </c>
      <c r="AQ395" s="57" t="s">
        <v>239</v>
      </c>
      <c r="AR395" s="58" t="s">
        <v>239</v>
      </c>
      <c r="AS395" s="64" t="s">
        <v>239</v>
      </c>
      <c r="AT395" s="65" t="s">
        <v>239</v>
      </c>
      <c r="AU395" s="65" t="s">
        <v>239</v>
      </c>
      <c r="AV395" s="63" t="s">
        <v>239</v>
      </c>
      <c r="AW395" s="57" t="s">
        <v>239</v>
      </c>
      <c r="AX395" s="58" t="s">
        <v>239</v>
      </c>
      <c r="AY395" s="64" t="s">
        <v>239</v>
      </c>
      <c r="AZ395" s="65" t="s">
        <v>239</v>
      </c>
      <c r="BA395" s="65" t="s">
        <v>239</v>
      </c>
      <c r="BB395" s="63" t="s">
        <v>239</v>
      </c>
      <c r="BC395" s="57" t="s">
        <v>239</v>
      </c>
      <c r="BD395" s="58" t="s">
        <v>239</v>
      </c>
    </row>
    <row r="396" spans="1:56">
      <c r="A396" s="335" t="s">
        <v>2238</v>
      </c>
      <c r="B396" s="342">
        <v>821</v>
      </c>
      <c r="C396" s="226" t="s">
        <v>2351</v>
      </c>
      <c r="D396" s="347" t="s">
        <v>989</v>
      </c>
      <c r="E396" s="346">
        <v>7</v>
      </c>
      <c r="F396" s="346"/>
      <c r="G396" s="347"/>
      <c r="H396" s="347"/>
      <c r="I396" s="103" t="s">
        <v>2487</v>
      </c>
      <c r="J396" s="103" t="s">
        <v>2600</v>
      </c>
      <c r="K396" s="103" t="s">
        <v>2531</v>
      </c>
      <c r="L396" s="103" t="s">
        <v>2532</v>
      </c>
      <c r="M396" s="104" t="s">
        <v>2312</v>
      </c>
      <c r="N396" s="18" t="s">
        <v>2530</v>
      </c>
      <c r="O396" s="82" t="s">
        <v>239</v>
      </c>
      <c r="P396" s="17" t="s">
        <v>239</v>
      </c>
      <c r="Q396" s="77" t="s">
        <v>239</v>
      </c>
      <c r="R396" s="17" t="s">
        <v>239</v>
      </c>
      <c r="S396" s="17" t="s">
        <v>239</v>
      </c>
      <c r="T396" s="18" t="s">
        <v>239</v>
      </c>
      <c r="U396" s="64" t="s">
        <v>239</v>
      </c>
      <c r="V396" s="65" t="s">
        <v>239</v>
      </c>
      <c r="W396" s="65" t="s">
        <v>239</v>
      </c>
      <c r="X396" s="63" t="s">
        <v>239</v>
      </c>
      <c r="Y396" s="57" t="s">
        <v>239</v>
      </c>
      <c r="Z396" s="58" t="s">
        <v>239</v>
      </c>
      <c r="AA396" s="64" t="s">
        <v>239</v>
      </c>
      <c r="AB396" s="65" t="s">
        <v>239</v>
      </c>
      <c r="AC396" s="65" t="s">
        <v>239</v>
      </c>
      <c r="AD396" s="63" t="s">
        <v>239</v>
      </c>
      <c r="AE396" s="57" t="s">
        <v>239</v>
      </c>
      <c r="AF396" s="58" t="s">
        <v>239</v>
      </c>
      <c r="AG396" s="64" t="s">
        <v>239</v>
      </c>
      <c r="AH396" s="65" t="s">
        <v>239</v>
      </c>
      <c r="AI396" s="65" t="s">
        <v>239</v>
      </c>
      <c r="AJ396" s="63" t="s">
        <v>239</v>
      </c>
      <c r="AK396" s="57" t="s">
        <v>239</v>
      </c>
      <c r="AL396" s="58" t="s">
        <v>239</v>
      </c>
      <c r="AM396" s="64" t="s">
        <v>239</v>
      </c>
      <c r="AN396" s="65" t="s">
        <v>239</v>
      </c>
      <c r="AO396" s="65" t="s">
        <v>239</v>
      </c>
      <c r="AP396" s="63" t="s">
        <v>239</v>
      </c>
      <c r="AQ396" s="57" t="s">
        <v>239</v>
      </c>
      <c r="AR396" s="58" t="s">
        <v>239</v>
      </c>
      <c r="AS396" s="64" t="s">
        <v>239</v>
      </c>
      <c r="AT396" s="65" t="s">
        <v>239</v>
      </c>
      <c r="AU396" s="65" t="s">
        <v>239</v>
      </c>
      <c r="AV396" s="63" t="s">
        <v>239</v>
      </c>
      <c r="AW396" s="57" t="s">
        <v>239</v>
      </c>
      <c r="AX396" s="58" t="s">
        <v>239</v>
      </c>
      <c r="AY396" s="64" t="s">
        <v>239</v>
      </c>
      <c r="AZ396" s="65" t="s">
        <v>239</v>
      </c>
      <c r="BA396" s="65" t="s">
        <v>239</v>
      </c>
      <c r="BB396" s="63" t="s">
        <v>239</v>
      </c>
      <c r="BC396" s="57" t="s">
        <v>239</v>
      </c>
      <c r="BD396" s="58" t="s">
        <v>239</v>
      </c>
    </row>
    <row r="397" spans="1:56">
      <c r="A397" s="335" t="s">
        <v>2238</v>
      </c>
      <c r="B397" s="342">
        <v>821</v>
      </c>
      <c r="C397" s="226" t="s">
        <v>2351</v>
      </c>
      <c r="D397" s="347" t="s">
        <v>989</v>
      </c>
      <c r="E397" s="346">
        <v>8</v>
      </c>
      <c r="F397" s="346"/>
      <c r="G397" s="347"/>
      <c r="H397" s="347"/>
      <c r="I397" s="103" t="s">
        <v>2487</v>
      </c>
      <c r="J397" s="103" t="s">
        <v>2600</v>
      </c>
      <c r="K397" s="103" t="s">
        <v>2531</v>
      </c>
      <c r="L397" s="103" t="s">
        <v>2532</v>
      </c>
      <c r="M397" s="104" t="s">
        <v>2312</v>
      </c>
      <c r="N397" s="18" t="s">
        <v>2530</v>
      </c>
      <c r="O397" s="82" t="s">
        <v>239</v>
      </c>
      <c r="P397" s="17" t="s">
        <v>239</v>
      </c>
      <c r="Q397" s="77" t="s">
        <v>239</v>
      </c>
      <c r="R397" s="17" t="s">
        <v>239</v>
      </c>
      <c r="S397" s="17" t="s">
        <v>239</v>
      </c>
      <c r="T397" s="18" t="s">
        <v>239</v>
      </c>
      <c r="U397" s="64" t="s">
        <v>239</v>
      </c>
      <c r="V397" s="65" t="s">
        <v>239</v>
      </c>
      <c r="W397" s="65" t="s">
        <v>239</v>
      </c>
      <c r="X397" s="63" t="s">
        <v>239</v>
      </c>
      <c r="Y397" s="57" t="s">
        <v>239</v>
      </c>
      <c r="Z397" s="58" t="s">
        <v>239</v>
      </c>
      <c r="AA397" s="64" t="s">
        <v>239</v>
      </c>
      <c r="AB397" s="65" t="s">
        <v>239</v>
      </c>
      <c r="AC397" s="65" t="s">
        <v>239</v>
      </c>
      <c r="AD397" s="63" t="s">
        <v>239</v>
      </c>
      <c r="AE397" s="57" t="s">
        <v>239</v>
      </c>
      <c r="AF397" s="58" t="s">
        <v>239</v>
      </c>
      <c r="AG397" s="64" t="s">
        <v>239</v>
      </c>
      <c r="AH397" s="65" t="s">
        <v>239</v>
      </c>
      <c r="AI397" s="65" t="s">
        <v>239</v>
      </c>
      <c r="AJ397" s="63" t="s">
        <v>239</v>
      </c>
      <c r="AK397" s="57" t="s">
        <v>239</v>
      </c>
      <c r="AL397" s="58" t="s">
        <v>239</v>
      </c>
      <c r="AM397" s="64" t="s">
        <v>239</v>
      </c>
      <c r="AN397" s="65" t="s">
        <v>239</v>
      </c>
      <c r="AO397" s="65" t="s">
        <v>239</v>
      </c>
      <c r="AP397" s="63" t="s">
        <v>239</v>
      </c>
      <c r="AQ397" s="57" t="s">
        <v>239</v>
      </c>
      <c r="AR397" s="58" t="s">
        <v>239</v>
      </c>
      <c r="AS397" s="64" t="s">
        <v>239</v>
      </c>
      <c r="AT397" s="65" t="s">
        <v>239</v>
      </c>
      <c r="AU397" s="65" t="s">
        <v>239</v>
      </c>
      <c r="AV397" s="63" t="s">
        <v>239</v>
      </c>
      <c r="AW397" s="57" t="s">
        <v>239</v>
      </c>
      <c r="AX397" s="58" t="s">
        <v>239</v>
      </c>
      <c r="AY397" s="64" t="s">
        <v>239</v>
      </c>
      <c r="AZ397" s="65" t="s">
        <v>239</v>
      </c>
      <c r="BA397" s="65" t="s">
        <v>239</v>
      </c>
      <c r="BB397" s="63" t="s">
        <v>239</v>
      </c>
      <c r="BC397" s="57" t="s">
        <v>239</v>
      </c>
      <c r="BD397" s="58" t="s">
        <v>239</v>
      </c>
    </row>
    <row r="398" spans="1:56">
      <c r="A398" s="335" t="s">
        <v>2238</v>
      </c>
      <c r="B398" s="342">
        <v>821</v>
      </c>
      <c r="C398" s="226" t="s">
        <v>2358</v>
      </c>
      <c r="D398" s="347" t="s">
        <v>989</v>
      </c>
      <c r="E398" s="346">
        <v>7</v>
      </c>
      <c r="F398" s="346"/>
      <c r="G398" s="347"/>
      <c r="H398" s="347"/>
      <c r="I398" s="103" t="s">
        <v>2371</v>
      </c>
      <c r="J398" s="103" t="s">
        <v>2601</v>
      </c>
      <c r="K398" s="103" t="s">
        <v>2531</v>
      </c>
      <c r="L398" s="103" t="s">
        <v>2532</v>
      </c>
      <c r="M398" s="104" t="s">
        <v>2312</v>
      </c>
      <c r="N398" s="18" t="s">
        <v>2530</v>
      </c>
      <c r="O398" s="82" t="s">
        <v>239</v>
      </c>
      <c r="P398" s="17" t="s">
        <v>239</v>
      </c>
      <c r="Q398" s="77" t="s">
        <v>239</v>
      </c>
      <c r="R398" s="17" t="s">
        <v>239</v>
      </c>
      <c r="S398" s="17" t="s">
        <v>239</v>
      </c>
      <c r="T398" s="18" t="s">
        <v>239</v>
      </c>
      <c r="U398" s="64" t="s">
        <v>239</v>
      </c>
      <c r="V398" s="65" t="s">
        <v>239</v>
      </c>
      <c r="W398" s="65" t="s">
        <v>239</v>
      </c>
      <c r="X398" s="63" t="s">
        <v>239</v>
      </c>
      <c r="Y398" s="57" t="s">
        <v>239</v>
      </c>
      <c r="Z398" s="58" t="s">
        <v>239</v>
      </c>
      <c r="AA398" s="64" t="s">
        <v>239</v>
      </c>
      <c r="AB398" s="65" t="s">
        <v>239</v>
      </c>
      <c r="AC398" s="65" t="s">
        <v>239</v>
      </c>
      <c r="AD398" s="63" t="s">
        <v>239</v>
      </c>
      <c r="AE398" s="57" t="s">
        <v>239</v>
      </c>
      <c r="AF398" s="58" t="s">
        <v>239</v>
      </c>
      <c r="AG398" s="64" t="s">
        <v>239</v>
      </c>
      <c r="AH398" s="65" t="s">
        <v>239</v>
      </c>
      <c r="AI398" s="65" t="s">
        <v>239</v>
      </c>
      <c r="AJ398" s="63" t="s">
        <v>239</v>
      </c>
      <c r="AK398" s="57" t="s">
        <v>239</v>
      </c>
      <c r="AL398" s="58" t="s">
        <v>239</v>
      </c>
      <c r="AM398" s="64" t="s">
        <v>239</v>
      </c>
      <c r="AN398" s="65" t="s">
        <v>239</v>
      </c>
      <c r="AO398" s="65" t="s">
        <v>239</v>
      </c>
      <c r="AP398" s="63" t="s">
        <v>239</v>
      </c>
      <c r="AQ398" s="57" t="s">
        <v>239</v>
      </c>
      <c r="AR398" s="58" t="s">
        <v>239</v>
      </c>
      <c r="AS398" s="64" t="s">
        <v>239</v>
      </c>
      <c r="AT398" s="65" t="s">
        <v>239</v>
      </c>
      <c r="AU398" s="65" t="s">
        <v>239</v>
      </c>
      <c r="AV398" s="63" t="s">
        <v>239</v>
      </c>
      <c r="AW398" s="57" t="s">
        <v>239</v>
      </c>
      <c r="AX398" s="58" t="s">
        <v>239</v>
      </c>
      <c r="AY398" s="64" t="s">
        <v>239</v>
      </c>
      <c r="AZ398" s="65" t="s">
        <v>239</v>
      </c>
      <c r="BA398" s="65" t="s">
        <v>239</v>
      </c>
      <c r="BB398" s="63" t="s">
        <v>239</v>
      </c>
      <c r="BC398" s="57" t="s">
        <v>239</v>
      </c>
      <c r="BD398" s="58" t="s">
        <v>239</v>
      </c>
    </row>
    <row r="399" spans="1:56">
      <c r="A399" s="335" t="s">
        <v>2238</v>
      </c>
      <c r="B399" s="342">
        <v>821</v>
      </c>
      <c r="C399" s="226" t="s">
        <v>2358</v>
      </c>
      <c r="D399" s="347" t="s">
        <v>989</v>
      </c>
      <c r="E399" s="346">
        <v>8</v>
      </c>
      <c r="F399" s="346"/>
      <c r="G399" s="347"/>
      <c r="H399" s="347"/>
      <c r="I399" s="103" t="s">
        <v>2371</v>
      </c>
      <c r="J399" s="103" t="s">
        <v>2601</v>
      </c>
      <c r="K399" s="103" t="s">
        <v>2531</v>
      </c>
      <c r="L399" s="103" t="s">
        <v>2532</v>
      </c>
      <c r="M399" s="104" t="s">
        <v>2312</v>
      </c>
      <c r="N399" s="18" t="s">
        <v>2530</v>
      </c>
      <c r="O399" s="82" t="s">
        <v>239</v>
      </c>
      <c r="P399" s="17" t="s">
        <v>239</v>
      </c>
      <c r="Q399" s="77" t="s">
        <v>239</v>
      </c>
      <c r="R399" s="17" t="s">
        <v>239</v>
      </c>
      <c r="S399" s="17" t="s">
        <v>239</v>
      </c>
      <c r="T399" s="18" t="s">
        <v>239</v>
      </c>
      <c r="U399" s="64" t="s">
        <v>239</v>
      </c>
      <c r="V399" s="65" t="s">
        <v>239</v>
      </c>
      <c r="W399" s="65" t="s">
        <v>239</v>
      </c>
      <c r="X399" s="63" t="s">
        <v>239</v>
      </c>
      <c r="Y399" s="57" t="s">
        <v>239</v>
      </c>
      <c r="Z399" s="58" t="s">
        <v>239</v>
      </c>
      <c r="AA399" s="64" t="s">
        <v>239</v>
      </c>
      <c r="AB399" s="65" t="s">
        <v>239</v>
      </c>
      <c r="AC399" s="65" t="s">
        <v>239</v>
      </c>
      <c r="AD399" s="63" t="s">
        <v>239</v>
      </c>
      <c r="AE399" s="57" t="s">
        <v>239</v>
      </c>
      <c r="AF399" s="58" t="s">
        <v>239</v>
      </c>
      <c r="AG399" s="64" t="s">
        <v>239</v>
      </c>
      <c r="AH399" s="65" t="s">
        <v>239</v>
      </c>
      <c r="AI399" s="65" t="s">
        <v>239</v>
      </c>
      <c r="AJ399" s="63" t="s">
        <v>239</v>
      </c>
      <c r="AK399" s="57" t="s">
        <v>239</v>
      </c>
      <c r="AL399" s="58" t="s">
        <v>239</v>
      </c>
      <c r="AM399" s="64" t="s">
        <v>239</v>
      </c>
      <c r="AN399" s="65" t="s">
        <v>239</v>
      </c>
      <c r="AO399" s="65" t="s">
        <v>239</v>
      </c>
      <c r="AP399" s="63" t="s">
        <v>239</v>
      </c>
      <c r="AQ399" s="57" t="s">
        <v>239</v>
      </c>
      <c r="AR399" s="58" t="s">
        <v>239</v>
      </c>
      <c r="AS399" s="64" t="s">
        <v>239</v>
      </c>
      <c r="AT399" s="65" t="s">
        <v>239</v>
      </c>
      <c r="AU399" s="65" t="s">
        <v>239</v>
      </c>
      <c r="AV399" s="63" t="s">
        <v>239</v>
      </c>
      <c r="AW399" s="57" t="s">
        <v>239</v>
      </c>
      <c r="AX399" s="58" t="s">
        <v>239</v>
      </c>
      <c r="AY399" s="64" t="s">
        <v>239</v>
      </c>
      <c r="AZ399" s="65" t="s">
        <v>239</v>
      </c>
      <c r="BA399" s="65" t="s">
        <v>239</v>
      </c>
      <c r="BB399" s="63" t="s">
        <v>239</v>
      </c>
      <c r="BC399" s="57" t="s">
        <v>239</v>
      </c>
      <c r="BD399" s="58" t="s">
        <v>239</v>
      </c>
    </row>
    <row r="400" spans="1:56">
      <c r="A400" s="335" t="s">
        <v>2238</v>
      </c>
      <c r="B400" s="342">
        <v>821</v>
      </c>
      <c r="C400" s="226" t="s">
        <v>2535</v>
      </c>
      <c r="D400" s="347" t="s">
        <v>989</v>
      </c>
      <c r="E400" s="346">
        <v>2</v>
      </c>
      <c r="F400" s="346"/>
      <c r="G400" s="347"/>
      <c r="H400" s="347"/>
      <c r="I400" s="103" t="s">
        <v>2371</v>
      </c>
      <c r="J400" s="103" t="s">
        <v>2601</v>
      </c>
      <c r="K400" s="103" t="s">
        <v>2533</v>
      </c>
      <c r="L400" s="103" t="s">
        <v>2602</v>
      </c>
      <c r="M400" s="104" t="s">
        <v>2312</v>
      </c>
      <c r="N400" s="18" t="s">
        <v>2530</v>
      </c>
      <c r="O400" s="82" t="s">
        <v>239</v>
      </c>
      <c r="P400" s="17" t="s">
        <v>239</v>
      </c>
      <c r="Q400" s="77" t="s">
        <v>239</v>
      </c>
      <c r="R400" s="17" t="s">
        <v>239</v>
      </c>
      <c r="S400" s="17" t="s">
        <v>239</v>
      </c>
      <c r="T400" s="18" t="s">
        <v>239</v>
      </c>
      <c r="U400" s="64" t="s">
        <v>239</v>
      </c>
      <c r="V400" s="65" t="s">
        <v>239</v>
      </c>
      <c r="W400" s="65" t="s">
        <v>239</v>
      </c>
      <c r="X400" s="63" t="s">
        <v>239</v>
      </c>
      <c r="Y400" s="57" t="s">
        <v>239</v>
      </c>
      <c r="Z400" s="58" t="s">
        <v>239</v>
      </c>
      <c r="AA400" s="64" t="s">
        <v>239</v>
      </c>
      <c r="AB400" s="65" t="s">
        <v>239</v>
      </c>
      <c r="AC400" s="65" t="s">
        <v>239</v>
      </c>
      <c r="AD400" s="63" t="s">
        <v>239</v>
      </c>
      <c r="AE400" s="57" t="s">
        <v>239</v>
      </c>
      <c r="AF400" s="58" t="s">
        <v>239</v>
      </c>
      <c r="AG400" s="64" t="s">
        <v>239</v>
      </c>
      <c r="AH400" s="65" t="s">
        <v>239</v>
      </c>
      <c r="AI400" s="65" t="s">
        <v>239</v>
      </c>
      <c r="AJ400" s="63" t="s">
        <v>239</v>
      </c>
      <c r="AK400" s="57" t="s">
        <v>239</v>
      </c>
      <c r="AL400" s="58" t="s">
        <v>239</v>
      </c>
      <c r="AM400" s="64" t="s">
        <v>239</v>
      </c>
      <c r="AN400" s="65" t="s">
        <v>239</v>
      </c>
      <c r="AO400" s="65" t="s">
        <v>239</v>
      </c>
      <c r="AP400" s="63" t="s">
        <v>239</v>
      </c>
      <c r="AQ400" s="57" t="s">
        <v>239</v>
      </c>
      <c r="AR400" s="58" t="s">
        <v>239</v>
      </c>
      <c r="AS400" s="64" t="s">
        <v>239</v>
      </c>
      <c r="AT400" s="65" t="s">
        <v>239</v>
      </c>
      <c r="AU400" s="65" t="s">
        <v>239</v>
      </c>
      <c r="AV400" s="63" t="s">
        <v>239</v>
      </c>
      <c r="AW400" s="57" t="s">
        <v>239</v>
      </c>
      <c r="AX400" s="58" t="s">
        <v>239</v>
      </c>
      <c r="AY400" s="64" t="s">
        <v>239</v>
      </c>
      <c r="AZ400" s="65" t="s">
        <v>239</v>
      </c>
      <c r="BA400" s="65" t="s">
        <v>239</v>
      </c>
      <c r="BB400" s="63" t="s">
        <v>239</v>
      </c>
      <c r="BC400" s="57" t="s">
        <v>239</v>
      </c>
      <c r="BD400" s="58" t="s">
        <v>239</v>
      </c>
    </row>
    <row r="401" spans="1:56">
      <c r="A401" s="332" t="s">
        <v>2238</v>
      </c>
      <c r="B401" s="332">
        <v>825</v>
      </c>
      <c r="C401" s="332" t="s">
        <v>2351</v>
      </c>
      <c r="D401" s="332" t="s">
        <v>2308</v>
      </c>
      <c r="E401" s="328">
        <v>8</v>
      </c>
      <c r="F401" s="346"/>
      <c r="G401" s="347"/>
      <c r="H401" s="347"/>
      <c r="I401" s="103" t="s">
        <v>2352</v>
      </c>
      <c r="J401" s="103" t="s">
        <v>2353</v>
      </c>
      <c r="K401" s="103" t="s">
        <v>2531</v>
      </c>
      <c r="L401" s="103" t="s">
        <v>2532</v>
      </c>
      <c r="M401" s="104" t="s">
        <v>2312</v>
      </c>
      <c r="N401" s="18" t="s">
        <v>2530</v>
      </c>
      <c r="O401" s="59" t="s">
        <v>239</v>
      </c>
      <c r="P401" s="17" t="s">
        <v>239</v>
      </c>
      <c r="Q401" s="17" t="s">
        <v>239</v>
      </c>
      <c r="R401" s="17" t="s">
        <v>239</v>
      </c>
      <c r="S401" s="17" t="s">
        <v>239</v>
      </c>
      <c r="T401" s="18" t="s">
        <v>239</v>
      </c>
      <c r="U401" s="64" t="s">
        <v>239</v>
      </c>
      <c r="V401" s="65" t="s">
        <v>239</v>
      </c>
      <c r="W401" s="65" t="s">
        <v>239</v>
      </c>
      <c r="X401" s="63" t="s">
        <v>239</v>
      </c>
      <c r="Y401" s="57" t="s">
        <v>239</v>
      </c>
      <c r="Z401" s="58" t="s">
        <v>239</v>
      </c>
      <c r="AA401" s="328" t="s">
        <v>239</v>
      </c>
      <c r="AB401" s="328" t="s">
        <v>239</v>
      </c>
      <c r="AC401" s="328" t="s">
        <v>239</v>
      </c>
      <c r="AD401" s="328" t="s">
        <v>239</v>
      </c>
      <c r="AE401" s="328" t="s">
        <v>239</v>
      </c>
      <c r="AF401" s="334" t="s">
        <v>239</v>
      </c>
      <c r="AG401" s="330" t="s">
        <v>239</v>
      </c>
      <c r="AH401" s="328" t="s">
        <v>239</v>
      </c>
      <c r="AI401" s="328" t="s">
        <v>239</v>
      </c>
      <c r="AJ401" s="328" t="s">
        <v>239</v>
      </c>
      <c r="AK401" s="328" t="s">
        <v>239</v>
      </c>
      <c r="AL401" s="328" t="s">
        <v>239</v>
      </c>
      <c r="AM401" s="59" t="s">
        <v>239</v>
      </c>
      <c r="AN401" s="17" t="s">
        <v>239</v>
      </c>
      <c r="AO401" s="17" t="s">
        <v>239</v>
      </c>
      <c r="AP401" s="17" t="s">
        <v>239</v>
      </c>
      <c r="AQ401" s="17" t="s">
        <v>239</v>
      </c>
      <c r="AR401" s="18" t="s">
        <v>239</v>
      </c>
      <c r="AS401" s="59" t="s">
        <v>239</v>
      </c>
      <c r="AT401" s="17" t="s">
        <v>239</v>
      </c>
      <c r="AU401" s="17" t="s">
        <v>239</v>
      </c>
      <c r="AV401" s="17" t="s">
        <v>239</v>
      </c>
      <c r="AW401" s="17" t="s">
        <v>239</v>
      </c>
      <c r="AX401" s="18" t="s">
        <v>239</v>
      </c>
      <c r="AY401" s="59" t="s">
        <v>239</v>
      </c>
      <c r="AZ401" s="17" t="s">
        <v>239</v>
      </c>
      <c r="BA401" s="17" t="s">
        <v>239</v>
      </c>
      <c r="BB401" s="17" t="s">
        <v>239</v>
      </c>
      <c r="BC401" s="17" t="s">
        <v>239</v>
      </c>
      <c r="BD401" s="18" t="s">
        <v>239</v>
      </c>
    </row>
    <row r="402" spans="1:56">
      <c r="A402" s="332" t="s">
        <v>2238</v>
      </c>
      <c r="B402" s="332">
        <v>825</v>
      </c>
      <c r="C402" s="332" t="s">
        <v>2358</v>
      </c>
      <c r="D402" s="332" t="s">
        <v>2308</v>
      </c>
      <c r="E402" s="328">
        <v>8</v>
      </c>
      <c r="F402" s="346"/>
      <c r="G402" s="347"/>
      <c r="H402" s="347"/>
      <c r="I402" s="103" t="s">
        <v>2359</v>
      </c>
      <c r="J402" s="103" t="s">
        <v>2360</v>
      </c>
      <c r="K402" s="103" t="s">
        <v>2533</v>
      </c>
      <c r="L402" s="103" t="s">
        <v>2534</v>
      </c>
      <c r="M402" s="104" t="s">
        <v>2312</v>
      </c>
      <c r="N402" s="18" t="s">
        <v>2530</v>
      </c>
      <c r="O402" s="59" t="s">
        <v>239</v>
      </c>
      <c r="P402" s="17" t="s">
        <v>239</v>
      </c>
      <c r="Q402" s="17" t="s">
        <v>239</v>
      </c>
      <c r="R402" s="17" t="s">
        <v>239</v>
      </c>
      <c r="S402" s="17" t="s">
        <v>239</v>
      </c>
      <c r="T402" s="18" t="s">
        <v>239</v>
      </c>
      <c r="U402" s="64" t="s">
        <v>239</v>
      </c>
      <c r="V402" s="65" t="s">
        <v>239</v>
      </c>
      <c r="W402" s="65" t="s">
        <v>239</v>
      </c>
      <c r="X402" s="63" t="s">
        <v>239</v>
      </c>
      <c r="Y402" s="57" t="s">
        <v>239</v>
      </c>
      <c r="Z402" s="58" t="s">
        <v>239</v>
      </c>
      <c r="AA402" s="328" t="s">
        <v>239</v>
      </c>
      <c r="AB402" s="328" t="s">
        <v>239</v>
      </c>
      <c r="AC402" s="328" t="s">
        <v>239</v>
      </c>
      <c r="AD402" s="328" t="s">
        <v>239</v>
      </c>
      <c r="AE402" s="328" t="s">
        <v>239</v>
      </c>
      <c r="AF402" s="334" t="s">
        <v>239</v>
      </c>
      <c r="AG402" s="330" t="s">
        <v>239</v>
      </c>
      <c r="AH402" s="328" t="s">
        <v>239</v>
      </c>
      <c r="AI402" s="328" t="s">
        <v>239</v>
      </c>
      <c r="AJ402" s="328" t="s">
        <v>239</v>
      </c>
      <c r="AK402" s="328" t="s">
        <v>239</v>
      </c>
      <c r="AL402" s="328" t="s">
        <v>239</v>
      </c>
      <c r="AM402" s="59" t="s">
        <v>239</v>
      </c>
      <c r="AN402" s="17" t="s">
        <v>239</v>
      </c>
      <c r="AO402" s="17" t="s">
        <v>239</v>
      </c>
      <c r="AP402" s="17" t="s">
        <v>239</v>
      </c>
      <c r="AQ402" s="17" t="s">
        <v>239</v>
      </c>
      <c r="AR402" s="18" t="s">
        <v>239</v>
      </c>
      <c r="AS402" s="59" t="s">
        <v>239</v>
      </c>
      <c r="AT402" s="17" t="s">
        <v>239</v>
      </c>
      <c r="AU402" s="17" t="s">
        <v>239</v>
      </c>
      <c r="AV402" s="17" t="s">
        <v>239</v>
      </c>
      <c r="AW402" s="17" t="s">
        <v>239</v>
      </c>
      <c r="AX402" s="18" t="s">
        <v>239</v>
      </c>
      <c r="AY402" s="59" t="s">
        <v>239</v>
      </c>
      <c r="AZ402" s="17" t="s">
        <v>239</v>
      </c>
      <c r="BA402" s="17" t="s">
        <v>239</v>
      </c>
      <c r="BB402" s="17" t="s">
        <v>239</v>
      </c>
      <c r="BC402" s="17" t="s">
        <v>239</v>
      </c>
      <c r="BD402" s="18" t="s">
        <v>239</v>
      </c>
    </row>
    <row r="403" spans="1:56">
      <c r="A403" s="332" t="s">
        <v>2238</v>
      </c>
      <c r="B403" s="332">
        <v>825</v>
      </c>
      <c r="C403" s="332" t="s">
        <v>2551</v>
      </c>
      <c r="D403" s="332" t="s">
        <v>2308</v>
      </c>
      <c r="E403" s="328">
        <v>2</v>
      </c>
      <c r="F403" s="346"/>
      <c r="G403" s="347"/>
      <c r="H403" s="347"/>
      <c r="I403" s="349" t="s">
        <v>2552</v>
      </c>
      <c r="J403" s="349" t="s">
        <v>2609</v>
      </c>
      <c r="K403" s="349" t="s">
        <v>2610</v>
      </c>
      <c r="L403" s="349" t="s">
        <v>2611</v>
      </c>
      <c r="M403" s="104" t="s">
        <v>2312</v>
      </c>
      <c r="N403" s="18" t="s">
        <v>2478</v>
      </c>
      <c r="O403" s="59" t="s">
        <v>239</v>
      </c>
      <c r="P403" s="17" t="s">
        <v>239</v>
      </c>
      <c r="Q403" s="17" t="s">
        <v>239</v>
      </c>
      <c r="R403" s="17" t="s">
        <v>239</v>
      </c>
      <c r="S403" s="17" t="s">
        <v>239</v>
      </c>
      <c r="T403" s="18" t="s">
        <v>239</v>
      </c>
      <c r="U403" s="59" t="s">
        <v>239</v>
      </c>
      <c r="V403" s="17" t="s">
        <v>239</v>
      </c>
      <c r="W403" s="17" t="s">
        <v>239</v>
      </c>
      <c r="X403" s="17" t="s">
        <v>239</v>
      </c>
      <c r="Y403" s="17" t="s">
        <v>239</v>
      </c>
      <c r="Z403" s="18" t="s">
        <v>239</v>
      </c>
      <c r="AA403" s="328" t="s">
        <v>239</v>
      </c>
      <c r="AB403" s="328" t="s">
        <v>239</v>
      </c>
      <c r="AC403" s="328" t="s">
        <v>239</v>
      </c>
      <c r="AD403" s="328" t="s">
        <v>239</v>
      </c>
      <c r="AE403" s="328" t="s">
        <v>239</v>
      </c>
      <c r="AF403" s="334" t="s">
        <v>239</v>
      </c>
      <c r="AG403" s="330" t="s">
        <v>239</v>
      </c>
      <c r="AH403" s="328" t="s">
        <v>239</v>
      </c>
      <c r="AI403" s="328" t="s">
        <v>239</v>
      </c>
      <c r="AJ403" s="328" t="s">
        <v>239</v>
      </c>
      <c r="AK403" s="328" t="s">
        <v>239</v>
      </c>
      <c r="AL403" s="328" t="s">
        <v>239</v>
      </c>
      <c r="AM403" s="59" t="s">
        <v>239</v>
      </c>
      <c r="AN403" s="17" t="s">
        <v>239</v>
      </c>
      <c r="AO403" s="17" t="s">
        <v>239</v>
      </c>
      <c r="AP403" s="17" t="s">
        <v>239</v>
      </c>
      <c r="AQ403" s="17" t="s">
        <v>239</v>
      </c>
      <c r="AR403" s="18" t="s">
        <v>239</v>
      </c>
      <c r="AS403" s="59"/>
      <c r="AT403" s="17"/>
      <c r="AU403" s="17" t="s">
        <v>239</v>
      </c>
      <c r="AV403" s="17" t="s">
        <v>239</v>
      </c>
      <c r="AW403" s="17" t="s">
        <v>239</v>
      </c>
      <c r="AX403" s="18" t="s">
        <v>239</v>
      </c>
      <c r="AY403" s="59" t="s">
        <v>239</v>
      </c>
      <c r="AZ403" s="17" t="s">
        <v>239</v>
      </c>
      <c r="BA403" s="17" t="s">
        <v>239</v>
      </c>
      <c r="BB403" s="17" t="s">
        <v>239</v>
      </c>
      <c r="BC403" s="17" t="s">
        <v>239</v>
      </c>
      <c r="BD403" s="18" t="s">
        <v>239</v>
      </c>
    </row>
    <row r="404" spans="1:56">
      <c r="A404" s="332" t="s">
        <v>2238</v>
      </c>
      <c r="B404" s="332">
        <v>825</v>
      </c>
      <c r="C404" s="332" t="s">
        <v>2557</v>
      </c>
      <c r="D404" s="332" t="s">
        <v>2308</v>
      </c>
      <c r="E404" s="328">
        <v>1</v>
      </c>
      <c r="F404" s="346"/>
      <c r="G404" s="347"/>
      <c r="H404" s="347"/>
      <c r="I404" s="349" t="s">
        <v>2612</v>
      </c>
      <c r="J404" s="349" t="s">
        <v>2481</v>
      </c>
      <c r="K404" s="349" t="s">
        <v>2613</v>
      </c>
      <c r="L404" s="349" t="s">
        <v>2614</v>
      </c>
      <c r="M404" s="104" t="s">
        <v>2312</v>
      </c>
      <c r="N404" s="18" t="s">
        <v>2478</v>
      </c>
      <c r="O404" s="59" t="s">
        <v>239</v>
      </c>
      <c r="P404" s="17" t="s">
        <v>239</v>
      </c>
      <c r="Q404" s="17" t="s">
        <v>239</v>
      </c>
      <c r="R404" s="17" t="s">
        <v>239</v>
      </c>
      <c r="S404" s="17" t="s">
        <v>239</v>
      </c>
      <c r="T404" s="18" t="s">
        <v>239</v>
      </c>
      <c r="U404" s="59" t="s">
        <v>239</v>
      </c>
      <c r="V404" s="17" t="s">
        <v>239</v>
      </c>
      <c r="W404" s="17" t="s">
        <v>239</v>
      </c>
      <c r="X404" s="17" t="s">
        <v>239</v>
      </c>
      <c r="Y404" s="17" t="s">
        <v>239</v>
      </c>
      <c r="Z404" s="18" t="s">
        <v>239</v>
      </c>
      <c r="AA404" s="328" t="s">
        <v>239</v>
      </c>
      <c r="AB404" s="328" t="s">
        <v>239</v>
      </c>
      <c r="AC404" s="328" t="s">
        <v>239</v>
      </c>
      <c r="AD404" s="328" t="s">
        <v>239</v>
      </c>
      <c r="AE404" s="328" t="s">
        <v>239</v>
      </c>
      <c r="AF404" s="334" t="s">
        <v>239</v>
      </c>
      <c r="AG404" s="330" t="s">
        <v>239</v>
      </c>
      <c r="AH404" s="328" t="s">
        <v>239</v>
      </c>
      <c r="AI404" s="328" t="s">
        <v>239</v>
      </c>
      <c r="AJ404" s="328" t="s">
        <v>239</v>
      </c>
      <c r="AK404" s="328" t="s">
        <v>239</v>
      </c>
      <c r="AL404" s="328" t="s">
        <v>239</v>
      </c>
      <c r="AM404" s="59" t="s">
        <v>239</v>
      </c>
      <c r="AN404" s="17" t="s">
        <v>239</v>
      </c>
      <c r="AO404" s="17" t="s">
        <v>239</v>
      </c>
      <c r="AP404" s="17" t="s">
        <v>239</v>
      </c>
      <c r="AQ404" s="17" t="s">
        <v>239</v>
      </c>
      <c r="AR404" s="18" t="s">
        <v>239</v>
      </c>
      <c r="AS404" s="59"/>
      <c r="AT404" s="17"/>
      <c r="AU404" s="17" t="s">
        <v>239</v>
      </c>
      <c r="AV404" s="17" t="s">
        <v>239</v>
      </c>
      <c r="AW404" s="17" t="s">
        <v>239</v>
      </c>
      <c r="AX404" s="18" t="s">
        <v>239</v>
      </c>
      <c r="AY404" s="59" t="s">
        <v>239</v>
      </c>
      <c r="AZ404" s="17" t="s">
        <v>239</v>
      </c>
      <c r="BA404" s="17" t="s">
        <v>239</v>
      </c>
      <c r="BB404" s="17" t="s">
        <v>239</v>
      </c>
      <c r="BC404" s="17" t="s">
        <v>239</v>
      </c>
      <c r="BD404" s="18" t="s">
        <v>239</v>
      </c>
    </row>
    <row r="405" spans="1:56">
      <c r="A405" s="332" t="s">
        <v>2238</v>
      </c>
      <c r="B405" s="332">
        <v>825</v>
      </c>
      <c r="C405" s="332" t="s">
        <v>2557</v>
      </c>
      <c r="D405" s="332" t="s">
        <v>2308</v>
      </c>
      <c r="E405" s="328">
        <v>2</v>
      </c>
      <c r="F405" s="346"/>
      <c r="G405" s="347"/>
      <c r="H405" s="347"/>
      <c r="I405" s="349" t="s">
        <v>2612</v>
      </c>
      <c r="J405" s="349" t="s">
        <v>2481</v>
      </c>
      <c r="K405" s="349" t="s">
        <v>2613</v>
      </c>
      <c r="L405" s="349" t="s">
        <v>2614</v>
      </c>
      <c r="M405" s="104" t="s">
        <v>2312</v>
      </c>
      <c r="N405" s="18" t="s">
        <v>2478</v>
      </c>
      <c r="O405" s="59" t="s">
        <v>239</v>
      </c>
      <c r="P405" s="17" t="s">
        <v>239</v>
      </c>
      <c r="Q405" s="17" t="s">
        <v>239</v>
      </c>
      <c r="R405" s="17" t="s">
        <v>239</v>
      </c>
      <c r="S405" s="17" t="s">
        <v>239</v>
      </c>
      <c r="T405" s="18" t="s">
        <v>239</v>
      </c>
      <c r="U405" s="59" t="s">
        <v>239</v>
      </c>
      <c r="V405" s="17" t="s">
        <v>239</v>
      </c>
      <c r="W405" s="17" t="s">
        <v>239</v>
      </c>
      <c r="X405" s="17" t="s">
        <v>239</v>
      </c>
      <c r="Y405" s="17" t="s">
        <v>239</v>
      </c>
      <c r="Z405" s="18" t="s">
        <v>239</v>
      </c>
      <c r="AA405" s="328" t="s">
        <v>239</v>
      </c>
      <c r="AB405" s="328" t="s">
        <v>239</v>
      </c>
      <c r="AC405" s="328" t="s">
        <v>239</v>
      </c>
      <c r="AD405" s="328" t="s">
        <v>239</v>
      </c>
      <c r="AE405" s="328" t="s">
        <v>239</v>
      </c>
      <c r="AF405" s="334" t="s">
        <v>239</v>
      </c>
      <c r="AG405" s="330" t="s">
        <v>239</v>
      </c>
      <c r="AH405" s="328" t="s">
        <v>239</v>
      </c>
      <c r="AI405" s="328" t="s">
        <v>239</v>
      </c>
      <c r="AJ405" s="328" t="s">
        <v>239</v>
      </c>
      <c r="AK405" s="328" t="s">
        <v>239</v>
      </c>
      <c r="AL405" s="328" t="s">
        <v>239</v>
      </c>
      <c r="AM405" s="59" t="s">
        <v>239</v>
      </c>
      <c r="AN405" s="17" t="s">
        <v>239</v>
      </c>
      <c r="AO405" s="17" t="s">
        <v>239</v>
      </c>
      <c r="AP405" s="17" t="s">
        <v>239</v>
      </c>
      <c r="AQ405" s="17" t="s">
        <v>239</v>
      </c>
      <c r="AR405" s="18" t="s">
        <v>239</v>
      </c>
      <c r="AS405" s="59"/>
      <c r="AT405" s="17"/>
      <c r="AU405" s="17" t="s">
        <v>239</v>
      </c>
      <c r="AV405" s="17" t="s">
        <v>239</v>
      </c>
      <c r="AW405" s="17" t="s">
        <v>239</v>
      </c>
      <c r="AX405" s="18" t="s">
        <v>239</v>
      </c>
      <c r="AY405" s="59" t="s">
        <v>239</v>
      </c>
      <c r="AZ405" s="17" t="s">
        <v>239</v>
      </c>
      <c r="BA405" s="17" t="s">
        <v>239</v>
      </c>
      <c r="BB405" s="17" t="s">
        <v>239</v>
      </c>
      <c r="BC405" s="17" t="s">
        <v>239</v>
      </c>
      <c r="BD405" s="18" t="s">
        <v>239</v>
      </c>
    </row>
    <row r="406" spans="1:56">
      <c r="A406" s="332" t="s">
        <v>2238</v>
      </c>
      <c r="B406" s="332">
        <v>825</v>
      </c>
      <c r="C406" s="332" t="s">
        <v>2615</v>
      </c>
      <c r="D406" s="332" t="s">
        <v>2308</v>
      </c>
      <c r="E406" s="328">
        <v>1</v>
      </c>
      <c r="F406" s="346"/>
      <c r="G406" s="347"/>
      <c r="H406" s="347"/>
      <c r="I406" s="349" t="s">
        <v>2484</v>
      </c>
      <c r="J406" s="349" t="s">
        <v>2485</v>
      </c>
      <c r="K406" s="349" t="s">
        <v>2613</v>
      </c>
      <c r="L406" s="349" t="s">
        <v>2614</v>
      </c>
      <c r="M406" s="104" t="s">
        <v>2312</v>
      </c>
      <c r="N406" s="18" t="s">
        <v>2478</v>
      </c>
      <c r="O406" s="59" t="s">
        <v>239</v>
      </c>
      <c r="P406" s="17" t="s">
        <v>239</v>
      </c>
      <c r="Q406" s="17" t="s">
        <v>239</v>
      </c>
      <c r="R406" s="17" t="s">
        <v>239</v>
      </c>
      <c r="S406" s="17" t="s">
        <v>239</v>
      </c>
      <c r="T406" s="18" t="s">
        <v>239</v>
      </c>
      <c r="U406" s="59" t="s">
        <v>239</v>
      </c>
      <c r="V406" s="17" t="s">
        <v>239</v>
      </c>
      <c r="W406" s="17" t="s">
        <v>239</v>
      </c>
      <c r="X406" s="17" t="s">
        <v>239</v>
      </c>
      <c r="Y406" s="17" t="s">
        <v>239</v>
      </c>
      <c r="Z406" s="18" t="s">
        <v>239</v>
      </c>
      <c r="AA406" s="328" t="s">
        <v>239</v>
      </c>
      <c r="AB406" s="328" t="s">
        <v>239</v>
      </c>
      <c r="AC406" s="328" t="s">
        <v>239</v>
      </c>
      <c r="AD406" s="328" t="s">
        <v>239</v>
      </c>
      <c r="AE406" s="328" t="s">
        <v>239</v>
      </c>
      <c r="AF406" s="334" t="s">
        <v>239</v>
      </c>
      <c r="AG406" s="330" t="s">
        <v>239</v>
      </c>
      <c r="AH406" s="328" t="s">
        <v>239</v>
      </c>
      <c r="AI406" s="328" t="s">
        <v>239</v>
      </c>
      <c r="AJ406" s="328" t="s">
        <v>239</v>
      </c>
      <c r="AK406" s="328" t="s">
        <v>239</v>
      </c>
      <c r="AL406" s="328" t="s">
        <v>239</v>
      </c>
      <c r="AM406" s="59" t="s">
        <v>239</v>
      </c>
      <c r="AN406" s="17" t="s">
        <v>239</v>
      </c>
      <c r="AO406" s="17" t="s">
        <v>239</v>
      </c>
      <c r="AP406" s="17" t="s">
        <v>239</v>
      </c>
      <c r="AQ406" s="17" t="s">
        <v>239</v>
      </c>
      <c r="AR406" s="18" t="s">
        <v>239</v>
      </c>
      <c r="AS406" s="59"/>
      <c r="AT406" s="17"/>
      <c r="AU406" s="17" t="s">
        <v>239</v>
      </c>
      <c r="AV406" s="17" t="s">
        <v>239</v>
      </c>
      <c r="AW406" s="17" t="s">
        <v>239</v>
      </c>
      <c r="AX406" s="18" t="s">
        <v>239</v>
      </c>
      <c r="AY406" s="59" t="s">
        <v>239</v>
      </c>
      <c r="AZ406" s="17" t="s">
        <v>239</v>
      </c>
      <c r="BA406" s="17" t="s">
        <v>239</v>
      </c>
      <c r="BB406" s="17" t="s">
        <v>239</v>
      </c>
      <c r="BC406" s="17" t="s">
        <v>239</v>
      </c>
      <c r="BD406" s="18" t="s">
        <v>239</v>
      </c>
    </row>
    <row r="407" spans="1:56">
      <c r="A407" s="332" t="s">
        <v>2238</v>
      </c>
      <c r="B407" s="332">
        <v>825</v>
      </c>
      <c r="C407" s="332" t="s">
        <v>2615</v>
      </c>
      <c r="D407" s="332" t="s">
        <v>2308</v>
      </c>
      <c r="E407" s="328">
        <v>2</v>
      </c>
      <c r="F407" s="346"/>
      <c r="G407" s="347"/>
      <c r="H407" s="347"/>
      <c r="I407" s="349" t="s">
        <v>2484</v>
      </c>
      <c r="J407" s="349" t="s">
        <v>2485</v>
      </c>
      <c r="K407" s="349" t="s">
        <v>2613</v>
      </c>
      <c r="L407" s="349" t="s">
        <v>2614</v>
      </c>
      <c r="M407" s="104" t="s">
        <v>2312</v>
      </c>
      <c r="N407" s="18" t="s">
        <v>2478</v>
      </c>
      <c r="O407" s="59" t="s">
        <v>239</v>
      </c>
      <c r="P407" s="17" t="s">
        <v>239</v>
      </c>
      <c r="Q407" s="17" t="s">
        <v>239</v>
      </c>
      <c r="R407" s="17" t="s">
        <v>239</v>
      </c>
      <c r="S407" s="17" t="s">
        <v>239</v>
      </c>
      <c r="T407" s="18" t="s">
        <v>239</v>
      </c>
      <c r="U407" s="59" t="s">
        <v>239</v>
      </c>
      <c r="V407" s="17" t="s">
        <v>239</v>
      </c>
      <c r="W407" s="17" t="s">
        <v>239</v>
      </c>
      <c r="X407" s="17" t="s">
        <v>239</v>
      </c>
      <c r="Y407" s="17" t="s">
        <v>239</v>
      </c>
      <c r="Z407" s="18" t="s">
        <v>239</v>
      </c>
      <c r="AA407" s="328" t="s">
        <v>239</v>
      </c>
      <c r="AB407" s="328" t="s">
        <v>239</v>
      </c>
      <c r="AC407" s="328" t="s">
        <v>239</v>
      </c>
      <c r="AD407" s="328" t="s">
        <v>239</v>
      </c>
      <c r="AE407" s="328" t="s">
        <v>239</v>
      </c>
      <c r="AF407" s="334" t="s">
        <v>239</v>
      </c>
      <c r="AG407" s="330" t="s">
        <v>239</v>
      </c>
      <c r="AH407" s="328" t="s">
        <v>239</v>
      </c>
      <c r="AI407" s="328" t="s">
        <v>239</v>
      </c>
      <c r="AJ407" s="328" t="s">
        <v>239</v>
      </c>
      <c r="AK407" s="328" t="s">
        <v>239</v>
      </c>
      <c r="AL407" s="328" t="s">
        <v>239</v>
      </c>
      <c r="AM407" s="59" t="s">
        <v>239</v>
      </c>
      <c r="AN407" s="17" t="s">
        <v>239</v>
      </c>
      <c r="AO407" s="17" t="s">
        <v>239</v>
      </c>
      <c r="AP407" s="17" t="s">
        <v>239</v>
      </c>
      <c r="AQ407" s="17" t="s">
        <v>239</v>
      </c>
      <c r="AR407" s="18" t="s">
        <v>239</v>
      </c>
      <c r="AS407" s="59"/>
      <c r="AT407" s="17"/>
      <c r="AU407" s="17" t="s">
        <v>239</v>
      </c>
      <c r="AV407" s="17" t="s">
        <v>239</v>
      </c>
      <c r="AW407" s="17" t="s">
        <v>239</v>
      </c>
      <c r="AX407" s="18" t="s">
        <v>239</v>
      </c>
      <c r="AY407" s="59" t="s">
        <v>239</v>
      </c>
      <c r="AZ407" s="17" t="s">
        <v>239</v>
      </c>
      <c r="BA407" s="17" t="s">
        <v>239</v>
      </c>
      <c r="BB407" s="17" t="s">
        <v>239</v>
      </c>
      <c r="BC407" s="17" t="s">
        <v>239</v>
      </c>
      <c r="BD407" s="18" t="s">
        <v>239</v>
      </c>
    </row>
    <row r="408" spans="1:56">
      <c r="A408" s="332" t="s">
        <v>2241</v>
      </c>
      <c r="B408" s="332">
        <v>525</v>
      </c>
      <c r="C408" s="332" t="s">
        <v>2573</v>
      </c>
      <c r="D408" s="332" t="s">
        <v>194</v>
      </c>
      <c r="E408" s="332">
        <v>1</v>
      </c>
      <c r="F408" s="346"/>
      <c r="G408" s="347"/>
      <c r="H408" s="347"/>
      <c r="I408" s="103" t="s">
        <v>2381</v>
      </c>
      <c r="J408" s="103" t="s">
        <v>2382</v>
      </c>
      <c r="K408" s="103" t="s">
        <v>2446</v>
      </c>
      <c r="L408" s="103" t="s">
        <v>2447</v>
      </c>
      <c r="M408" s="104" t="s">
        <v>2380</v>
      </c>
      <c r="N408" s="18" t="s">
        <v>2312</v>
      </c>
      <c r="O408" s="82" t="s">
        <v>239</v>
      </c>
      <c r="P408" s="17" t="s">
        <v>239</v>
      </c>
      <c r="Q408" s="77" t="s">
        <v>239</v>
      </c>
      <c r="R408" s="17" t="s">
        <v>239</v>
      </c>
      <c r="S408" s="17" t="s">
        <v>239</v>
      </c>
      <c r="T408" s="18" t="s">
        <v>239</v>
      </c>
      <c r="U408" s="82" t="s">
        <v>239</v>
      </c>
      <c r="V408" s="17" t="s">
        <v>239</v>
      </c>
      <c r="W408" s="77" t="s">
        <v>239</v>
      </c>
      <c r="X408" s="17" t="s">
        <v>239</v>
      </c>
      <c r="Y408" s="17" t="s">
        <v>239</v>
      </c>
      <c r="Z408" s="18" t="s">
        <v>239</v>
      </c>
      <c r="AA408" s="82" t="s">
        <v>239</v>
      </c>
      <c r="AB408" s="17" t="s">
        <v>239</v>
      </c>
      <c r="AC408" s="77" t="s">
        <v>239</v>
      </c>
      <c r="AD408" s="17" t="s">
        <v>239</v>
      </c>
      <c r="AE408" s="17" t="s">
        <v>239</v>
      </c>
      <c r="AF408" s="18" t="s">
        <v>239</v>
      </c>
      <c r="AG408" s="33" t="s">
        <v>2381</v>
      </c>
      <c r="AH408" s="33" t="s">
        <v>2382</v>
      </c>
      <c r="AI408" s="33" t="s">
        <v>2446</v>
      </c>
      <c r="AJ408" s="33" t="s">
        <v>2447</v>
      </c>
      <c r="AK408" s="104" t="s">
        <v>2380</v>
      </c>
      <c r="AL408" s="18" t="s">
        <v>2312</v>
      </c>
      <c r="AM408" s="82" t="s">
        <v>239</v>
      </c>
      <c r="AN408" s="17" t="s">
        <v>239</v>
      </c>
      <c r="AO408" s="77" t="s">
        <v>239</v>
      </c>
      <c r="AP408" s="17" t="s">
        <v>239</v>
      </c>
      <c r="AQ408" s="17" t="s">
        <v>239</v>
      </c>
      <c r="AR408" s="18" t="s">
        <v>239</v>
      </c>
      <c r="AS408" s="33" t="s">
        <v>2381</v>
      </c>
      <c r="AT408" s="33" t="s">
        <v>2382</v>
      </c>
      <c r="AU408" s="17" t="s">
        <v>239</v>
      </c>
      <c r="AV408" s="103" t="s">
        <v>2452</v>
      </c>
      <c r="AW408" s="104" t="s">
        <v>2380</v>
      </c>
      <c r="AX408" s="18" t="s">
        <v>2312</v>
      </c>
      <c r="AY408" s="82" t="s">
        <v>239</v>
      </c>
      <c r="AZ408" s="17" t="s">
        <v>239</v>
      </c>
      <c r="BA408" s="77" t="s">
        <v>239</v>
      </c>
      <c r="BB408" s="17" t="s">
        <v>239</v>
      </c>
      <c r="BC408" s="17" t="s">
        <v>239</v>
      </c>
      <c r="BD408" s="18" t="s">
        <v>239</v>
      </c>
    </row>
    <row r="409" spans="1:56">
      <c r="A409" s="332" t="s">
        <v>2241</v>
      </c>
      <c r="B409" s="332">
        <v>525</v>
      </c>
      <c r="C409" s="332" t="s">
        <v>2573</v>
      </c>
      <c r="D409" s="332" t="s">
        <v>194</v>
      </c>
      <c r="E409" s="332">
        <v>2</v>
      </c>
      <c r="F409" s="346"/>
      <c r="G409" s="347"/>
      <c r="H409" s="347"/>
      <c r="I409" s="103" t="s">
        <v>2381</v>
      </c>
      <c r="J409" s="103" t="s">
        <v>2382</v>
      </c>
      <c r="K409" s="103" t="s">
        <v>2446</v>
      </c>
      <c r="L409" s="103" t="s">
        <v>2447</v>
      </c>
      <c r="M409" s="104" t="s">
        <v>2380</v>
      </c>
      <c r="N409" s="18" t="s">
        <v>2312</v>
      </c>
      <c r="O409" s="82" t="s">
        <v>239</v>
      </c>
      <c r="P409" s="17" t="s">
        <v>239</v>
      </c>
      <c r="Q409" s="77" t="s">
        <v>239</v>
      </c>
      <c r="R409" s="17" t="s">
        <v>239</v>
      </c>
      <c r="S409" s="17" t="s">
        <v>239</v>
      </c>
      <c r="T409" s="18" t="s">
        <v>239</v>
      </c>
      <c r="U409" s="82" t="s">
        <v>239</v>
      </c>
      <c r="V409" s="17" t="s">
        <v>239</v>
      </c>
      <c r="W409" s="77" t="s">
        <v>239</v>
      </c>
      <c r="X409" s="17" t="s">
        <v>239</v>
      </c>
      <c r="Y409" s="17" t="s">
        <v>239</v>
      </c>
      <c r="Z409" s="18" t="s">
        <v>239</v>
      </c>
      <c r="AA409" s="82" t="s">
        <v>239</v>
      </c>
      <c r="AB409" s="17" t="s">
        <v>239</v>
      </c>
      <c r="AC409" s="77" t="s">
        <v>239</v>
      </c>
      <c r="AD409" s="17" t="s">
        <v>239</v>
      </c>
      <c r="AE409" s="17" t="s">
        <v>239</v>
      </c>
      <c r="AF409" s="18" t="s">
        <v>239</v>
      </c>
      <c r="AG409" s="33" t="s">
        <v>2381</v>
      </c>
      <c r="AH409" s="33" t="s">
        <v>2382</v>
      </c>
      <c r="AI409" s="33" t="s">
        <v>2446</v>
      </c>
      <c r="AJ409" s="33" t="s">
        <v>2447</v>
      </c>
      <c r="AK409" s="104" t="s">
        <v>2380</v>
      </c>
      <c r="AL409" s="18" t="s">
        <v>2312</v>
      </c>
      <c r="AM409" s="82" t="s">
        <v>239</v>
      </c>
      <c r="AN409" s="17" t="s">
        <v>239</v>
      </c>
      <c r="AO409" s="77" t="s">
        <v>239</v>
      </c>
      <c r="AP409" s="17" t="s">
        <v>239</v>
      </c>
      <c r="AQ409" s="17" t="s">
        <v>239</v>
      </c>
      <c r="AR409" s="18" t="s">
        <v>239</v>
      </c>
      <c r="AS409" s="33" t="s">
        <v>2381</v>
      </c>
      <c r="AT409" s="33" t="s">
        <v>2382</v>
      </c>
      <c r="AU409" s="17" t="s">
        <v>239</v>
      </c>
      <c r="AV409" s="103" t="s">
        <v>2452</v>
      </c>
      <c r="AW409" s="104" t="s">
        <v>2380</v>
      </c>
      <c r="AX409" s="18" t="s">
        <v>2312</v>
      </c>
      <c r="AY409" s="82" t="s">
        <v>239</v>
      </c>
      <c r="AZ409" s="17" t="s">
        <v>239</v>
      </c>
      <c r="BA409" s="77" t="s">
        <v>239</v>
      </c>
      <c r="BB409" s="17" t="s">
        <v>239</v>
      </c>
      <c r="BC409" s="17" t="s">
        <v>239</v>
      </c>
      <c r="BD409" s="18" t="s">
        <v>239</v>
      </c>
    </row>
    <row r="410" spans="1:56">
      <c r="A410" s="332" t="s">
        <v>2241</v>
      </c>
      <c r="B410" s="332">
        <v>525</v>
      </c>
      <c r="C410" s="332" t="s">
        <v>2575</v>
      </c>
      <c r="D410" s="332" t="s">
        <v>194</v>
      </c>
      <c r="E410" s="332">
        <v>1</v>
      </c>
      <c r="F410" s="346"/>
      <c r="G410" s="347"/>
      <c r="H410" s="347"/>
      <c r="I410" s="103" t="s">
        <v>2381</v>
      </c>
      <c r="J410" s="103" t="s">
        <v>2382</v>
      </c>
      <c r="K410" s="103" t="s">
        <v>2446</v>
      </c>
      <c r="L410" s="103" t="s">
        <v>2447</v>
      </c>
      <c r="M410" s="104" t="s">
        <v>2380</v>
      </c>
      <c r="N410" s="18" t="s">
        <v>2312</v>
      </c>
      <c r="O410" s="82" t="s">
        <v>239</v>
      </c>
      <c r="P410" s="17" t="s">
        <v>239</v>
      </c>
      <c r="Q410" s="77" t="s">
        <v>239</v>
      </c>
      <c r="R410" s="17" t="s">
        <v>239</v>
      </c>
      <c r="S410" s="17" t="s">
        <v>239</v>
      </c>
      <c r="T410" s="18" t="s">
        <v>239</v>
      </c>
      <c r="U410" s="82" t="s">
        <v>239</v>
      </c>
      <c r="V410" s="17" t="s">
        <v>239</v>
      </c>
      <c r="W410" s="77" t="s">
        <v>239</v>
      </c>
      <c r="X410" s="17" t="s">
        <v>239</v>
      </c>
      <c r="Y410" s="17" t="s">
        <v>239</v>
      </c>
      <c r="Z410" s="18" t="s">
        <v>239</v>
      </c>
      <c r="AA410" s="82" t="s">
        <v>239</v>
      </c>
      <c r="AB410" s="17" t="s">
        <v>239</v>
      </c>
      <c r="AC410" s="77" t="s">
        <v>239</v>
      </c>
      <c r="AD410" s="17" t="s">
        <v>239</v>
      </c>
      <c r="AE410" s="17" t="s">
        <v>239</v>
      </c>
      <c r="AF410" s="18" t="s">
        <v>239</v>
      </c>
      <c r="AG410" s="33" t="s">
        <v>2381</v>
      </c>
      <c r="AH410" s="33" t="s">
        <v>2382</v>
      </c>
      <c r="AI410" s="33" t="s">
        <v>2446</v>
      </c>
      <c r="AJ410" s="33" t="s">
        <v>2447</v>
      </c>
      <c r="AK410" s="104" t="s">
        <v>2380</v>
      </c>
      <c r="AL410" s="18" t="s">
        <v>2312</v>
      </c>
      <c r="AM410" s="82" t="s">
        <v>239</v>
      </c>
      <c r="AN410" s="17" t="s">
        <v>239</v>
      </c>
      <c r="AO410" s="77" t="s">
        <v>239</v>
      </c>
      <c r="AP410" s="17" t="s">
        <v>239</v>
      </c>
      <c r="AQ410" s="17" t="s">
        <v>239</v>
      </c>
      <c r="AR410" s="18" t="s">
        <v>239</v>
      </c>
      <c r="AS410" s="33" t="s">
        <v>2381</v>
      </c>
      <c r="AT410" s="33" t="s">
        <v>2382</v>
      </c>
      <c r="AU410" s="17" t="s">
        <v>239</v>
      </c>
      <c r="AV410" s="103" t="s">
        <v>2452</v>
      </c>
      <c r="AW410" s="104" t="s">
        <v>2380</v>
      </c>
      <c r="AX410" s="18" t="s">
        <v>2312</v>
      </c>
      <c r="AY410" s="82" t="s">
        <v>239</v>
      </c>
      <c r="AZ410" s="17" t="s">
        <v>239</v>
      </c>
      <c r="BA410" s="77" t="s">
        <v>239</v>
      </c>
      <c r="BB410" s="17" t="s">
        <v>239</v>
      </c>
      <c r="BC410" s="17" t="s">
        <v>239</v>
      </c>
      <c r="BD410" s="18" t="s">
        <v>239</v>
      </c>
    </row>
    <row r="411" spans="1:56">
      <c r="A411" s="332" t="s">
        <v>2241</v>
      </c>
      <c r="B411" s="332">
        <v>525</v>
      </c>
      <c r="C411" s="332" t="s">
        <v>2575</v>
      </c>
      <c r="D411" s="332" t="s">
        <v>194</v>
      </c>
      <c r="E411" s="332">
        <v>2</v>
      </c>
      <c r="F411" s="346"/>
      <c r="G411" s="347"/>
      <c r="H411" s="347"/>
      <c r="I411" s="349" t="s">
        <v>2583</v>
      </c>
      <c r="J411" s="349" t="s">
        <v>2616</v>
      </c>
      <c r="K411" s="349" t="s">
        <v>2500</v>
      </c>
      <c r="L411" s="349" t="s">
        <v>2501</v>
      </c>
      <c r="M411" s="104" t="s">
        <v>2380</v>
      </c>
      <c r="N411" s="18" t="s">
        <v>2312</v>
      </c>
      <c r="O411" s="82" t="s">
        <v>239</v>
      </c>
      <c r="P411" s="17" t="s">
        <v>239</v>
      </c>
      <c r="Q411" s="77" t="s">
        <v>239</v>
      </c>
      <c r="R411" s="17" t="s">
        <v>239</v>
      </c>
      <c r="S411" s="17" t="s">
        <v>239</v>
      </c>
      <c r="T411" s="18" t="s">
        <v>239</v>
      </c>
      <c r="U411" s="82" t="s">
        <v>239</v>
      </c>
      <c r="V411" s="17" t="s">
        <v>239</v>
      </c>
      <c r="W411" s="77" t="s">
        <v>239</v>
      </c>
      <c r="X411" s="17" t="s">
        <v>239</v>
      </c>
      <c r="Y411" s="17" t="s">
        <v>239</v>
      </c>
      <c r="Z411" s="18" t="s">
        <v>239</v>
      </c>
      <c r="AA411" s="82" t="s">
        <v>239</v>
      </c>
      <c r="AB411" s="17" t="s">
        <v>239</v>
      </c>
      <c r="AC411" s="77" t="s">
        <v>239</v>
      </c>
      <c r="AD411" s="17" t="s">
        <v>239</v>
      </c>
      <c r="AE411" s="17" t="s">
        <v>239</v>
      </c>
      <c r="AF411" s="18" t="s">
        <v>239</v>
      </c>
      <c r="AG411" s="346" t="s">
        <v>2583</v>
      </c>
      <c r="AH411" s="346" t="s">
        <v>2616</v>
      </c>
      <c r="AI411" s="346" t="s">
        <v>2500</v>
      </c>
      <c r="AJ411" s="346" t="s">
        <v>2501</v>
      </c>
      <c r="AK411" s="104" t="s">
        <v>2380</v>
      </c>
      <c r="AL411" s="18" t="s">
        <v>2312</v>
      </c>
      <c r="AM411" s="82" t="s">
        <v>239</v>
      </c>
      <c r="AN411" s="17" t="s">
        <v>239</v>
      </c>
      <c r="AO411" s="77" t="s">
        <v>239</v>
      </c>
      <c r="AP411" s="17" t="s">
        <v>239</v>
      </c>
      <c r="AQ411" s="17" t="s">
        <v>239</v>
      </c>
      <c r="AR411" s="18" t="s">
        <v>239</v>
      </c>
      <c r="AS411" s="346" t="s">
        <v>2583</v>
      </c>
      <c r="AT411" s="346" t="s">
        <v>2616</v>
      </c>
      <c r="AU411" s="346" t="s">
        <v>2500</v>
      </c>
      <c r="AV411" s="349" t="s">
        <v>2567</v>
      </c>
      <c r="AW411" s="104" t="s">
        <v>2380</v>
      </c>
      <c r="AX411" s="18" t="s">
        <v>2312</v>
      </c>
      <c r="AY411" s="82" t="s">
        <v>239</v>
      </c>
      <c r="AZ411" s="17" t="s">
        <v>239</v>
      </c>
      <c r="BA411" s="77" t="s">
        <v>239</v>
      </c>
      <c r="BB411" s="17" t="s">
        <v>239</v>
      </c>
      <c r="BC411" s="17" t="s">
        <v>239</v>
      </c>
      <c r="BD411" s="18" t="s">
        <v>239</v>
      </c>
    </row>
    <row r="412" spans="1:56">
      <c r="A412" s="332" t="s">
        <v>2241</v>
      </c>
      <c r="B412" s="332">
        <v>525</v>
      </c>
      <c r="C412" s="332" t="s">
        <v>2575</v>
      </c>
      <c r="D412" s="332" t="s">
        <v>194</v>
      </c>
      <c r="E412" s="332">
        <v>3</v>
      </c>
      <c r="F412" s="346"/>
      <c r="G412" s="347"/>
      <c r="H412" s="347"/>
      <c r="I412" s="349" t="s">
        <v>2583</v>
      </c>
      <c r="J412" s="349" t="s">
        <v>2616</v>
      </c>
      <c r="K412" s="349" t="s">
        <v>2500</v>
      </c>
      <c r="L412" s="349" t="s">
        <v>2501</v>
      </c>
      <c r="M412" s="104" t="s">
        <v>2380</v>
      </c>
      <c r="N412" s="18" t="s">
        <v>2312</v>
      </c>
      <c r="O412" s="82" t="s">
        <v>239</v>
      </c>
      <c r="P412" s="17" t="s">
        <v>239</v>
      </c>
      <c r="Q412" s="77" t="s">
        <v>239</v>
      </c>
      <c r="R412" s="17" t="s">
        <v>239</v>
      </c>
      <c r="S412" s="17" t="s">
        <v>239</v>
      </c>
      <c r="T412" s="18" t="s">
        <v>239</v>
      </c>
      <c r="U412" s="82" t="s">
        <v>239</v>
      </c>
      <c r="V412" s="17" t="s">
        <v>239</v>
      </c>
      <c r="W412" s="77" t="s">
        <v>239</v>
      </c>
      <c r="X412" s="17" t="s">
        <v>239</v>
      </c>
      <c r="Y412" s="17" t="s">
        <v>239</v>
      </c>
      <c r="Z412" s="18" t="s">
        <v>239</v>
      </c>
      <c r="AA412" s="82" t="s">
        <v>239</v>
      </c>
      <c r="AB412" s="17" t="s">
        <v>239</v>
      </c>
      <c r="AC412" s="77" t="s">
        <v>239</v>
      </c>
      <c r="AD412" s="17" t="s">
        <v>239</v>
      </c>
      <c r="AE412" s="17" t="s">
        <v>239</v>
      </c>
      <c r="AF412" s="18" t="s">
        <v>239</v>
      </c>
      <c r="AG412" s="346" t="s">
        <v>2583</v>
      </c>
      <c r="AH412" s="346" t="s">
        <v>2616</v>
      </c>
      <c r="AI412" s="346" t="s">
        <v>2500</v>
      </c>
      <c r="AJ412" s="346" t="s">
        <v>2501</v>
      </c>
      <c r="AK412" s="104" t="s">
        <v>2380</v>
      </c>
      <c r="AL412" s="18" t="s">
        <v>2312</v>
      </c>
      <c r="AM412" s="82" t="s">
        <v>239</v>
      </c>
      <c r="AN412" s="17" t="s">
        <v>239</v>
      </c>
      <c r="AO412" s="77" t="s">
        <v>239</v>
      </c>
      <c r="AP412" s="17" t="s">
        <v>239</v>
      </c>
      <c r="AQ412" s="17" t="s">
        <v>239</v>
      </c>
      <c r="AR412" s="18" t="s">
        <v>239</v>
      </c>
      <c r="AS412" s="346" t="s">
        <v>2583</v>
      </c>
      <c r="AT412" s="346" t="s">
        <v>2616</v>
      </c>
      <c r="AU412" s="346" t="s">
        <v>2500</v>
      </c>
      <c r="AV412" s="349" t="s">
        <v>2567</v>
      </c>
      <c r="AW412" s="104" t="s">
        <v>2380</v>
      </c>
      <c r="AX412" s="18" t="s">
        <v>2312</v>
      </c>
      <c r="AY412" s="82" t="s">
        <v>239</v>
      </c>
      <c r="AZ412" s="17" t="s">
        <v>239</v>
      </c>
      <c r="BA412" s="77" t="s">
        <v>239</v>
      </c>
      <c r="BB412" s="17" t="s">
        <v>239</v>
      </c>
      <c r="BC412" s="17" t="s">
        <v>239</v>
      </c>
      <c r="BD412" s="18" t="s">
        <v>239</v>
      </c>
    </row>
    <row r="413" spans="1:56">
      <c r="A413" s="332" t="s">
        <v>2241</v>
      </c>
      <c r="B413" s="332">
        <v>525</v>
      </c>
      <c r="C413" s="332" t="s">
        <v>2576</v>
      </c>
      <c r="D413" s="332" t="s">
        <v>194</v>
      </c>
      <c r="E413" s="332">
        <v>1</v>
      </c>
      <c r="F413" s="346"/>
      <c r="G413" s="347"/>
      <c r="H413" s="347"/>
      <c r="I413" s="349" t="s">
        <v>2583</v>
      </c>
      <c r="J413" s="349" t="s">
        <v>2616</v>
      </c>
      <c r="K413" s="349" t="s">
        <v>2500</v>
      </c>
      <c r="L413" s="349" t="s">
        <v>2501</v>
      </c>
      <c r="M413" s="104" t="s">
        <v>2380</v>
      </c>
      <c r="N413" s="18" t="s">
        <v>2312</v>
      </c>
      <c r="O413" s="82" t="s">
        <v>239</v>
      </c>
      <c r="P413" s="17" t="s">
        <v>239</v>
      </c>
      <c r="Q413" s="77" t="s">
        <v>239</v>
      </c>
      <c r="R413" s="17" t="s">
        <v>239</v>
      </c>
      <c r="S413" s="17" t="s">
        <v>239</v>
      </c>
      <c r="T413" s="18" t="s">
        <v>239</v>
      </c>
      <c r="U413" s="82" t="s">
        <v>239</v>
      </c>
      <c r="V413" s="17" t="s">
        <v>239</v>
      </c>
      <c r="W413" s="77" t="s">
        <v>239</v>
      </c>
      <c r="X413" s="17" t="s">
        <v>239</v>
      </c>
      <c r="Y413" s="17" t="s">
        <v>239</v>
      </c>
      <c r="Z413" s="18" t="s">
        <v>239</v>
      </c>
      <c r="AA413" s="82" t="s">
        <v>239</v>
      </c>
      <c r="AB413" s="17" t="s">
        <v>239</v>
      </c>
      <c r="AC413" s="77" t="s">
        <v>239</v>
      </c>
      <c r="AD413" s="17" t="s">
        <v>239</v>
      </c>
      <c r="AE413" s="17" t="s">
        <v>239</v>
      </c>
      <c r="AF413" s="18" t="s">
        <v>239</v>
      </c>
      <c r="AG413" s="346" t="s">
        <v>2583</v>
      </c>
      <c r="AH413" s="346" t="s">
        <v>2616</v>
      </c>
      <c r="AI413" s="346" t="s">
        <v>2500</v>
      </c>
      <c r="AJ413" s="346" t="s">
        <v>2501</v>
      </c>
      <c r="AK413" s="104" t="s">
        <v>2380</v>
      </c>
      <c r="AL413" s="18" t="s">
        <v>2312</v>
      </c>
      <c r="AM413" s="82" t="s">
        <v>239</v>
      </c>
      <c r="AN413" s="17" t="s">
        <v>239</v>
      </c>
      <c r="AO413" s="77" t="s">
        <v>239</v>
      </c>
      <c r="AP413" s="17" t="s">
        <v>239</v>
      </c>
      <c r="AQ413" s="17" t="s">
        <v>239</v>
      </c>
      <c r="AR413" s="18" t="s">
        <v>239</v>
      </c>
      <c r="AS413" s="346" t="s">
        <v>2583</v>
      </c>
      <c r="AT413" s="346" t="s">
        <v>2616</v>
      </c>
      <c r="AU413" s="346" t="s">
        <v>2500</v>
      </c>
      <c r="AV413" s="349" t="s">
        <v>2567</v>
      </c>
      <c r="AW413" s="104" t="s">
        <v>2380</v>
      </c>
      <c r="AX413" s="18" t="s">
        <v>2312</v>
      </c>
      <c r="AY413" s="82" t="s">
        <v>239</v>
      </c>
      <c r="AZ413" s="17" t="s">
        <v>239</v>
      </c>
      <c r="BA413" s="77" t="s">
        <v>239</v>
      </c>
      <c r="BB413" s="17" t="s">
        <v>239</v>
      </c>
      <c r="BC413" s="17" t="s">
        <v>239</v>
      </c>
      <c r="BD413" s="18" t="s">
        <v>239</v>
      </c>
    </row>
    <row r="414" spans="1:56">
      <c r="A414" s="332" t="s">
        <v>2241</v>
      </c>
      <c r="B414" s="332">
        <v>525</v>
      </c>
      <c r="C414" s="332" t="s">
        <v>2576</v>
      </c>
      <c r="D414" s="332" t="s">
        <v>194</v>
      </c>
      <c r="E414" s="332">
        <v>2</v>
      </c>
      <c r="F414" s="346"/>
      <c r="G414" s="347"/>
      <c r="H414" s="347"/>
      <c r="I414" s="349" t="s">
        <v>2583</v>
      </c>
      <c r="J414" s="349" t="s">
        <v>2616</v>
      </c>
      <c r="K414" s="349" t="s">
        <v>2500</v>
      </c>
      <c r="L414" s="349" t="s">
        <v>2501</v>
      </c>
      <c r="M414" s="104" t="s">
        <v>2380</v>
      </c>
      <c r="N414" s="18" t="s">
        <v>2312</v>
      </c>
      <c r="O414" s="82" t="s">
        <v>239</v>
      </c>
      <c r="P414" s="17" t="s">
        <v>239</v>
      </c>
      <c r="Q414" s="77" t="s">
        <v>239</v>
      </c>
      <c r="R414" s="17" t="s">
        <v>239</v>
      </c>
      <c r="S414" s="17" t="s">
        <v>239</v>
      </c>
      <c r="T414" s="18" t="s">
        <v>239</v>
      </c>
      <c r="U414" s="82" t="s">
        <v>239</v>
      </c>
      <c r="V414" s="17" t="s">
        <v>239</v>
      </c>
      <c r="W414" s="77" t="s">
        <v>239</v>
      </c>
      <c r="X414" s="17" t="s">
        <v>239</v>
      </c>
      <c r="Y414" s="17" t="s">
        <v>239</v>
      </c>
      <c r="Z414" s="18" t="s">
        <v>239</v>
      </c>
      <c r="AA414" s="82" t="s">
        <v>239</v>
      </c>
      <c r="AB414" s="17" t="s">
        <v>239</v>
      </c>
      <c r="AC414" s="77" t="s">
        <v>239</v>
      </c>
      <c r="AD414" s="17" t="s">
        <v>239</v>
      </c>
      <c r="AE414" s="17" t="s">
        <v>239</v>
      </c>
      <c r="AF414" s="18" t="s">
        <v>239</v>
      </c>
      <c r="AG414" s="346" t="s">
        <v>2583</v>
      </c>
      <c r="AH414" s="346" t="s">
        <v>2616</v>
      </c>
      <c r="AI414" s="346" t="s">
        <v>2500</v>
      </c>
      <c r="AJ414" s="346" t="s">
        <v>2501</v>
      </c>
      <c r="AK414" s="104" t="s">
        <v>2380</v>
      </c>
      <c r="AL414" s="18" t="s">
        <v>2312</v>
      </c>
      <c r="AM414" s="82" t="s">
        <v>239</v>
      </c>
      <c r="AN414" s="17" t="s">
        <v>239</v>
      </c>
      <c r="AO414" s="77" t="s">
        <v>239</v>
      </c>
      <c r="AP414" s="17" t="s">
        <v>239</v>
      </c>
      <c r="AQ414" s="17" t="s">
        <v>239</v>
      </c>
      <c r="AR414" s="18" t="s">
        <v>239</v>
      </c>
      <c r="AS414" s="346" t="s">
        <v>2583</v>
      </c>
      <c r="AT414" s="346" t="s">
        <v>2616</v>
      </c>
      <c r="AU414" s="346" t="s">
        <v>2500</v>
      </c>
      <c r="AV414" s="349" t="s">
        <v>2567</v>
      </c>
      <c r="AW414" s="104" t="s">
        <v>2380</v>
      </c>
      <c r="AX414" s="18" t="s">
        <v>2312</v>
      </c>
      <c r="AY414" s="82" t="s">
        <v>239</v>
      </c>
      <c r="AZ414" s="17" t="s">
        <v>239</v>
      </c>
      <c r="BA414" s="77" t="s">
        <v>239</v>
      </c>
      <c r="BB414" s="17" t="s">
        <v>239</v>
      </c>
      <c r="BC414" s="17" t="s">
        <v>239</v>
      </c>
      <c r="BD414" s="18" t="s">
        <v>239</v>
      </c>
    </row>
    <row r="415" spans="1:56">
      <c r="A415" s="332" t="s">
        <v>2241</v>
      </c>
      <c r="B415" s="332">
        <v>525</v>
      </c>
      <c r="C415" s="332" t="s">
        <v>2589</v>
      </c>
      <c r="D415" s="332" t="s">
        <v>194</v>
      </c>
      <c r="E415" s="332">
        <v>2</v>
      </c>
      <c r="F415" s="346"/>
      <c r="G415" s="347"/>
      <c r="H415" s="347"/>
      <c r="I415" s="349" t="s">
        <v>2617</v>
      </c>
      <c r="J415" s="349" t="s">
        <v>2618</v>
      </c>
      <c r="K415" s="103" t="s">
        <v>2581</v>
      </c>
      <c r="L415" s="103" t="s">
        <v>2582</v>
      </c>
      <c r="M415" s="104" t="s">
        <v>2380</v>
      </c>
      <c r="N415" s="18" t="s">
        <v>2312</v>
      </c>
      <c r="O415" s="82" t="s">
        <v>239</v>
      </c>
      <c r="P415" s="17" t="s">
        <v>239</v>
      </c>
      <c r="Q415" s="77" t="s">
        <v>239</v>
      </c>
      <c r="R415" s="17" t="s">
        <v>239</v>
      </c>
      <c r="S415" s="17" t="s">
        <v>239</v>
      </c>
      <c r="T415" s="18" t="s">
        <v>239</v>
      </c>
      <c r="U415" s="82" t="s">
        <v>239</v>
      </c>
      <c r="V415" s="17" t="s">
        <v>239</v>
      </c>
      <c r="W415" s="77" t="s">
        <v>239</v>
      </c>
      <c r="X415" s="17" t="s">
        <v>239</v>
      </c>
      <c r="Y415" s="17" t="s">
        <v>239</v>
      </c>
      <c r="Z415" s="18" t="s">
        <v>239</v>
      </c>
      <c r="AA415" s="82" t="s">
        <v>239</v>
      </c>
      <c r="AB415" s="17" t="s">
        <v>239</v>
      </c>
      <c r="AC415" s="77" t="s">
        <v>239</v>
      </c>
      <c r="AD415" s="17" t="s">
        <v>239</v>
      </c>
      <c r="AE415" s="17" t="s">
        <v>239</v>
      </c>
      <c r="AF415" s="18" t="s">
        <v>239</v>
      </c>
      <c r="AG415" s="82" t="s">
        <v>239</v>
      </c>
      <c r="AH415" s="17" t="s">
        <v>239</v>
      </c>
      <c r="AI415" s="77" t="s">
        <v>239</v>
      </c>
      <c r="AJ415" s="17" t="s">
        <v>239</v>
      </c>
      <c r="AK415" s="17" t="s">
        <v>239</v>
      </c>
      <c r="AL415" s="18" t="s">
        <v>239</v>
      </c>
      <c r="AM415" s="82" t="s">
        <v>239</v>
      </c>
      <c r="AN415" s="17" t="s">
        <v>239</v>
      </c>
      <c r="AO415" s="77" t="s">
        <v>239</v>
      </c>
      <c r="AP415" s="17" t="s">
        <v>239</v>
      </c>
      <c r="AQ415" s="17" t="s">
        <v>239</v>
      </c>
      <c r="AR415" s="18" t="s">
        <v>239</v>
      </c>
      <c r="AS415" s="346" t="s">
        <v>2617</v>
      </c>
      <c r="AT415" s="346" t="s">
        <v>2618</v>
      </c>
      <c r="AU415" s="33" t="s">
        <v>239</v>
      </c>
      <c r="AV415" s="103" t="s">
        <v>2587</v>
      </c>
      <c r="AW415" s="104" t="s">
        <v>2380</v>
      </c>
      <c r="AX415" s="18" t="s">
        <v>2312</v>
      </c>
      <c r="AY415" s="82" t="s">
        <v>239</v>
      </c>
      <c r="AZ415" s="17" t="s">
        <v>239</v>
      </c>
      <c r="BA415" s="77" t="s">
        <v>239</v>
      </c>
      <c r="BB415" s="17" t="s">
        <v>239</v>
      </c>
      <c r="BC415" s="17" t="s">
        <v>239</v>
      </c>
      <c r="BD415" s="18" t="s">
        <v>239</v>
      </c>
    </row>
    <row r="416" spans="1:56">
      <c r="A416" s="332" t="s">
        <v>2241</v>
      </c>
      <c r="B416" s="332">
        <v>525</v>
      </c>
      <c r="C416" s="332" t="s">
        <v>2589</v>
      </c>
      <c r="D416" s="332" t="s">
        <v>194</v>
      </c>
      <c r="E416" s="332">
        <v>8</v>
      </c>
      <c r="F416" s="346"/>
      <c r="G416" s="347"/>
      <c r="H416" s="347"/>
      <c r="I416" s="349" t="s">
        <v>2617</v>
      </c>
      <c r="J416" s="349" t="s">
        <v>2618</v>
      </c>
      <c r="K416" s="103" t="s">
        <v>2581</v>
      </c>
      <c r="L416" s="103" t="s">
        <v>2582</v>
      </c>
      <c r="M416" s="104" t="s">
        <v>2380</v>
      </c>
      <c r="N416" s="18" t="s">
        <v>2312</v>
      </c>
      <c r="O416" s="82" t="s">
        <v>239</v>
      </c>
      <c r="P416" s="17" t="s">
        <v>239</v>
      </c>
      <c r="Q416" s="77" t="s">
        <v>239</v>
      </c>
      <c r="R416" s="17" t="s">
        <v>239</v>
      </c>
      <c r="S416" s="17" t="s">
        <v>239</v>
      </c>
      <c r="T416" s="18" t="s">
        <v>239</v>
      </c>
      <c r="U416" s="82" t="s">
        <v>239</v>
      </c>
      <c r="V416" s="17" t="s">
        <v>239</v>
      </c>
      <c r="W416" s="77" t="s">
        <v>239</v>
      </c>
      <c r="X416" s="17" t="s">
        <v>239</v>
      </c>
      <c r="Y416" s="17" t="s">
        <v>239</v>
      </c>
      <c r="Z416" s="18" t="s">
        <v>239</v>
      </c>
      <c r="AA416" s="82" t="s">
        <v>239</v>
      </c>
      <c r="AB416" s="17" t="s">
        <v>239</v>
      </c>
      <c r="AC416" s="77" t="s">
        <v>239</v>
      </c>
      <c r="AD416" s="17" t="s">
        <v>239</v>
      </c>
      <c r="AE416" s="17" t="s">
        <v>239</v>
      </c>
      <c r="AF416" s="18" t="s">
        <v>239</v>
      </c>
      <c r="AG416" s="82" t="s">
        <v>239</v>
      </c>
      <c r="AH416" s="17" t="s">
        <v>239</v>
      </c>
      <c r="AI416" s="77" t="s">
        <v>239</v>
      </c>
      <c r="AJ416" s="17" t="s">
        <v>239</v>
      </c>
      <c r="AK416" s="17" t="s">
        <v>239</v>
      </c>
      <c r="AL416" s="18" t="s">
        <v>239</v>
      </c>
      <c r="AM416" s="82" t="s">
        <v>239</v>
      </c>
      <c r="AN416" s="17" t="s">
        <v>239</v>
      </c>
      <c r="AO416" s="77" t="s">
        <v>239</v>
      </c>
      <c r="AP416" s="17" t="s">
        <v>239</v>
      </c>
      <c r="AQ416" s="17" t="s">
        <v>239</v>
      </c>
      <c r="AR416" s="18" t="s">
        <v>239</v>
      </c>
      <c r="AS416" s="346" t="s">
        <v>2617</v>
      </c>
      <c r="AT416" s="346" t="s">
        <v>2618</v>
      </c>
      <c r="AU416" s="33" t="s">
        <v>239</v>
      </c>
      <c r="AV416" s="103" t="s">
        <v>2587</v>
      </c>
      <c r="AW416" s="104" t="s">
        <v>2380</v>
      </c>
      <c r="AX416" s="18" t="s">
        <v>2312</v>
      </c>
      <c r="AY416" s="82" t="s">
        <v>239</v>
      </c>
      <c r="AZ416" s="17" t="s">
        <v>239</v>
      </c>
      <c r="BA416" s="77" t="s">
        <v>239</v>
      </c>
      <c r="BB416" s="17" t="s">
        <v>239</v>
      </c>
      <c r="BC416" s="17" t="s">
        <v>239</v>
      </c>
      <c r="BD416" s="18" t="s">
        <v>239</v>
      </c>
    </row>
    <row r="417" spans="1:56">
      <c r="A417" s="332" t="s">
        <v>2241</v>
      </c>
      <c r="B417" s="332">
        <v>525</v>
      </c>
      <c r="C417" s="332" t="s">
        <v>2619</v>
      </c>
      <c r="D417" s="332" t="s">
        <v>194</v>
      </c>
      <c r="E417" s="332">
        <v>1</v>
      </c>
      <c r="F417" s="346"/>
      <c r="G417" s="347"/>
      <c r="H417" s="347"/>
      <c r="I417" s="349" t="s">
        <v>2617</v>
      </c>
      <c r="J417" s="349" t="s">
        <v>2618</v>
      </c>
      <c r="K417" s="103" t="s">
        <v>2581</v>
      </c>
      <c r="L417" s="103" t="s">
        <v>2582</v>
      </c>
      <c r="M417" s="104" t="s">
        <v>2380</v>
      </c>
      <c r="N417" s="18" t="s">
        <v>2312</v>
      </c>
      <c r="O417" s="82" t="s">
        <v>239</v>
      </c>
      <c r="P417" s="17" t="s">
        <v>239</v>
      </c>
      <c r="Q417" s="77" t="s">
        <v>239</v>
      </c>
      <c r="R417" s="17" t="s">
        <v>239</v>
      </c>
      <c r="S417" s="17" t="s">
        <v>239</v>
      </c>
      <c r="T417" s="18" t="s">
        <v>239</v>
      </c>
      <c r="U417" s="82" t="s">
        <v>239</v>
      </c>
      <c r="V417" s="17" t="s">
        <v>239</v>
      </c>
      <c r="W417" s="77" t="s">
        <v>239</v>
      </c>
      <c r="X417" s="17" t="s">
        <v>239</v>
      </c>
      <c r="Y417" s="17" t="s">
        <v>239</v>
      </c>
      <c r="Z417" s="18" t="s">
        <v>239</v>
      </c>
      <c r="AA417" s="82" t="s">
        <v>239</v>
      </c>
      <c r="AB417" s="17" t="s">
        <v>239</v>
      </c>
      <c r="AC417" s="77" t="s">
        <v>239</v>
      </c>
      <c r="AD417" s="17" t="s">
        <v>239</v>
      </c>
      <c r="AE417" s="17" t="s">
        <v>239</v>
      </c>
      <c r="AF417" s="18" t="s">
        <v>239</v>
      </c>
      <c r="AG417" s="82" t="s">
        <v>239</v>
      </c>
      <c r="AH417" s="17" t="s">
        <v>239</v>
      </c>
      <c r="AI417" s="77" t="s">
        <v>239</v>
      </c>
      <c r="AJ417" s="17" t="s">
        <v>239</v>
      </c>
      <c r="AK417" s="17" t="s">
        <v>239</v>
      </c>
      <c r="AL417" s="18" t="s">
        <v>239</v>
      </c>
      <c r="AM417" s="82" t="s">
        <v>239</v>
      </c>
      <c r="AN417" s="17" t="s">
        <v>239</v>
      </c>
      <c r="AO417" s="77" t="s">
        <v>239</v>
      </c>
      <c r="AP417" s="17" t="s">
        <v>239</v>
      </c>
      <c r="AQ417" s="17" t="s">
        <v>239</v>
      </c>
      <c r="AR417" s="18" t="s">
        <v>239</v>
      </c>
      <c r="AS417" s="346" t="s">
        <v>2617</v>
      </c>
      <c r="AT417" s="346" t="s">
        <v>2618</v>
      </c>
      <c r="AU417" s="33" t="s">
        <v>239</v>
      </c>
      <c r="AV417" s="103" t="s">
        <v>2587</v>
      </c>
      <c r="AW417" s="104" t="s">
        <v>2380</v>
      </c>
      <c r="AX417" s="18" t="s">
        <v>2312</v>
      </c>
      <c r="AY417" s="82" t="s">
        <v>239</v>
      </c>
      <c r="AZ417" s="17" t="s">
        <v>239</v>
      </c>
      <c r="BA417" s="77" t="s">
        <v>239</v>
      </c>
      <c r="BB417" s="17" t="s">
        <v>239</v>
      </c>
      <c r="BC417" s="17" t="s">
        <v>239</v>
      </c>
      <c r="BD417" s="18" t="s">
        <v>239</v>
      </c>
    </row>
    <row r="418" spans="1:56">
      <c r="A418" s="332" t="s">
        <v>2241</v>
      </c>
      <c r="B418" s="332">
        <v>525</v>
      </c>
      <c r="C418" s="332" t="s">
        <v>2619</v>
      </c>
      <c r="D418" s="332" t="s">
        <v>194</v>
      </c>
      <c r="E418" s="332">
        <v>2</v>
      </c>
      <c r="F418" s="346"/>
      <c r="G418" s="347"/>
      <c r="H418" s="347"/>
      <c r="I418" s="349" t="s">
        <v>2617</v>
      </c>
      <c r="J418" s="349" t="s">
        <v>2618</v>
      </c>
      <c r="K418" s="103" t="s">
        <v>2581</v>
      </c>
      <c r="L418" s="103" t="s">
        <v>2582</v>
      </c>
      <c r="M418" s="104" t="s">
        <v>2380</v>
      </c>
      <c r="N418" s="18" t="s">
        <v>2312</v>
      </c>
      <c r="O418" s="82" t="s">
        <v>239</v>
      </c>
      <c r="P418" s="17" t="s">
        <v>239</v>
      </c>
      <c r="Q418" s="77" t="s">
        <v>239</v>
      </c>
      <c r="R418" s="17" t="s">
        <v>239</v>
      </c>
      <c r="S418" s="17" t="s">
        <v>239</v>
      </c>
      <c r="T418" s="18" t="s">
        <v>239</v>
      </c>
      <c r="U418" s="82" t="s">
        <v>239</v>
      </c>
      <c r="V418" s="17" t="s">
        <v>239</v>
      </c>
      <c r="W418" s="77" t="s">
        <v>239</v>
      </c>
      <c r="X418" s="17" t="s">
        <v>239</v>
      </c>
      <c r="Y418" s="17" t="s">
        <v>239</v>
      </c>
      <c r="Z418" s="18" t="s">
        <v>239</v>
      </c>
      <c r="AA418" s="82" t="s">
        <v>239</v>
      </c>
      <c r="AB418" s="17" t="s">
        <v>239</v>
      </c>
      <c r="AC418" s="77" t="s">
        <v>239</v>
      </c>
      <c r="AD418" s="17" t="s">
        <v>239</v>
      </c>
      <c r="AE418" s="17" t="s">
        <v>239</v>
      </c>
      <c r="AF418" s="18" t="s">
        <v>239</v>
      </c>
      <c r="AG418" s="82" t="s">
        <v>239</v>
      </c>
      <c r="AH418" s="17" t="s">
        <v>239</v>
      </c>
      <c r="AI418" s="77" t="s">
        <v>239</v>
      </c>
      <c r="AJ418" s="17" t="s">
        <v>239</v>
      </c>
      <c r="AK418" s="17" t="s">
        <v>239</v>
      </c>
      <c r="AL418" s="18" t="s">
        <v>239</v>
      </c>
      <c r="AM418" s="82" t="s">
        <v>239</v>
      </c>
      <c r="AN418" s="17" t="s">
        <v>239</v>
      </c>
      <c r="AO418" s="77" t="s">
        <v>239</v>
      </c>
      <c r="AP418" s="17" t="s">
        <v>239</v>
      </c>
      <c r="AQ418" s="17" t="s">
        <v>239</v>
      </c>
      <c r="AR418" s="18" t="s">
        <v>239</v>
      </c>
      <c r="AS418" s="346" t="s">
        <v>2617</v>
      </c>
      <c r="AT418" s="346" t="s">
        <v>2618</v>
      </c>
      <c r="AU418" s="33" t="s">
        <v>239</v>
      </c>
      <c r="AV418" s="103" t="s">
        <v>2587</v>
      </c>
      <c r="AW418" s="104" t="s">
        <v>2380</v>
      </c>
      <c r="AX418" s="18" t="s">
        <v>2312</v>
      </c>
      <c r="AY418" s="82" t="s">
        <v>239</v>
      </c>
      <c r="AZ418" s="17" t="s">
        <v>239</v>
      </c>
      <c r="BA418" s="77" t="s">
        <v>239</v>
      </c>
      <c r="BB418" s="17" t="s">
        <v>239</v>
      </c>
      <c r="BC418" s="17" t="s">
        <v>239</v>
      </c>
      <c r="BD418" s="18" t="s">
        <v>239</v>
      </c>
    </row>
    <row r="419" spans="1:56">
      <c r="A419" s="332" t="s">
        <v>2241</v>
      </c>
      <c r="B419" s="332">
        <v>525</v>
      </c>
      <c r="C419" s="332" t="s">
        <v>2619</v>
      </c>
      <c r="D419" s="332" t="s">
        <v>194</v>
      </c>
      <c r="E419" s="332">
        <v>3</v>
      </c>
      <c r="F419" s="346"/>
      <c r="G419" s="347"/>
      <c r="H419" s="347"/>
      <c r="I419" s="349" t="s">
        <v>2617</v>
      </c>
      <c r="J419" s="349" t="s">
        <v>2618</v>
      </c>
      <c r="K419" s="103" t="s">
        <v>2581</v>
      </c>
      <c r="L419" s="103" t="s">
        <v>2582</v>
      </c>
      <c r="M419" s="104" t="s">
        <v>2380</v>
      </c>
      <c r="N419" s="18" t="s">
        <v>2312</v>
      </c>
      <c r="O419" s="82" t="s">
        <v>239</v>
      </c>
      <c r="P419" s="17" t="s">
        <v>239</v>
      </c>
      <c r="Q419" s="77" t="s">
        <v>239</v>
      </c>
      <c r="R419" s="17" t="s">
        <v>239</v>
      </c>
      <c r="S419" s="17" t="s">
        <v>239</v>
      </c>
      <c r="T419" s="18" t="s">
        <v>239</v>
      </c>
      <c r="U419" s="82" t="s">
        <v>239</v>
      </c>
      <c r="V419" s="17" t="s">
        <v>239</v>
      </c>
      <c r="W419" s="77" t="s">
        <v>239</v>
      </c>
      <c r="X419" s="17" t="s">
        <v>239</v>
      </c>
      <c r="Y419" s="17" t="s">
        <v>239</v>
      </c>
      <c r="Z419" s="18" t="s">
        <v>239</v>
      </c>
      <c r="AA419" s="82" t="s">
        <v>239</v>
      </c>
      <c r="AB419" s="17" t="s">
        <v>239</v>
      </c>
      <c r="AC419" s="77" t="s">
        <v>239</v>
      </c>
      <c r="AD419" s="17" t="s">
        <v>239</v>
      </c>
      <c r="AE419" s="17" t="s">
        <v>239</v>
      </c>
      <c r="AF419" s="18" t="s">
        <v>239</v>
      </c>
      <c r="AG419" s="82" t="s">
        <v>239</v>
      </c>
      <c r="AH419" s="17" t="s">
        <v>239</v>
      </c>
      <c r="AI419" s="77" t="s">
        <v>239</v>
      </c>
      <c r="AJ419" s="17" t="s">
        <v>239</v>
      </c>
      <c r="AK419" s="17" t="s">
        <v>239</v>
      </c>
      <c r="AL419" s="18" t="s">
        <v>239</v>
      </c>
      <c r="AM419" s="82" t="s">
        <v>239</v>
      </c>
      <c r="AN419" s="17" t="s">
        <v>239</v>
      </c>
      <c r="AO419" s="77" t="s">
        <v>239</v>
      </c>
      <c r="AP419" s="17" t="s">
        <v>239</v>
      </c>
      <c r="AQ419" s="17" t="s">
        <v>239</v>
      </c>
      <c r="AR419" s="18" t="s">
        <v>239</v>
      </c>
      <c r="AS419" s="346" t="s">
        <v>2617</v>
      </c>
      <c r="AT419" s="346" t="s">
        <v>2618</v>
      </c>
      <c r="AU419" s="33" t="s">
        <v>239</v>
      </c>
      <c r="AV419" s="103" t="s">
        <v>2587</v>
      </c>
      <c r="AW419" s="104" t="s">
        <v>2380</v>
      </c>
      <c r="AX419" s="18" t="s">
        <v>2312</v>
      </c>
      <c r="AY419" s="82" t="s">
        <v>239</v>
      </c>
      <c r="AZ419" s="17" t="s">
        <v>239</v>
      </c>
      <c r="BA419" s="77" t="s">
        <v>239</v>
      </c>
      <c r="BB419" s="17" t="s">
        <v>239</v>
      </c>
      <c r="BC419" s="17" t="s">
        <v>239</v>
      </c>
      <c r="BD419" s="18" t="s">
        <v>239</v>
      </c>
    </row>
    <row r="420" spans="1:56">
      <c r="A420" s="332" t="s">
        <v>2241</v>
      </c>
      <c r="B420" s="332">
        <v>525</v>
      </c>
      <c r="C420" s="332" t="s">
        <v>2619</v>
      </c>
      <c r="D420" s="332" t="s">
        <v>194</v>
      </c>
      <c r="E420" s="332">
        <v>5</v>
      </c>
      <c r="F420" s="346"/>
      <c r="G420" s="347"/>
      <c r="H420" s="347"/>
      <c r="I420" s="349" t="s">
        <v>2617</v>
      </c>
      <c r="J420" s="349" t="s">
        <v>2618</v>
      </c>
      <c r="K420" s="103" t="s">
        <v>2581</v>
      </c>
      <c r="L420" s="103" t="s">
        <v>2582</v>
      </c>
      <c r="M420" s="104" t="s">
        <v>2380</v>
      </c>
      <c r="N420" s="18" t="s">
        <v>2312</v>
      </c>
      <c r="O420" s="82" t="s">
        <v>239</v>
      </c>
      <c r="P420" s="17" t="s">
        <v>239</v>
      </c>
      <c r="Q420" s="77" t="s">
        <v>239</v>
      </c>
      <c r="R420" s="17" t="s">
        <v>239</v>
      </c>
      <c r="S420" s="17" t="s">
        <v>239</v>
      </c>
      <c r="T420" s="18" t="s">
        <v>239</v>
      </c>
      <c r="U420" s="82" t="s">
        <v>239</v>
      </c>
      <c r="V420" s="17" t="s">
        <v>239</v>
      </c>
      <c r="W420" s="77" t="s">
        <v>239</v>
      </c>
      <c r="X420" s="17" t="s">
        <v>239</v>
      </c>
      <c r="Y420" s="17" t="s">
        <v>239</v>
      </c>
      <c r="Z420" s="18" t="s">
        <v>239</v>
      </c>
      <c r="AA420" s="82" t="s">
        <v>239</v>
      </c>
      <c r="AB420" s="17" t="s">
        <v>239</v>
      </c>
      <c r="AC420" s="77" t="s">
        <v>239</v>
      </c>
      <c r="AD420" s="17" t="s">
        <v>239</v>
      </c>
      <c r="AE420" s="17" t="s">
        <v>239</v>
      </c>
      <c r="AF420" s="18" t="s">
        <v>239</v>
      </c>
      <c r="AG420" s="82" t="s">
        <v>239</v>
      </c>
      <c r="AH420" s="17" t="s">
        <v>239</v>
      </c>
      <c r="AI420" s="77" t="s">
        <v>239</v>
      </c>
      <c r="AJ420" s="17" t="s">
        <v>239</v>
      </c>
      <c r="AK420" s="17" t="s">
        <v>239</v>
      </c>
      <c r="AL420" s="18" t="s">
        <v>239</v>
      </c>
      <c r="AM420" s="82" t="s">
        <v>239</v>
      </c>
      <c r="AN420" s="17" t="s">
        <v>239</v>
      </c>
      <c r="AO420" s="77" t="s">
        <v>239</v>
      </c>
      <c r="AP420" s="17" t="s">
        <v>239</v>
      </c>
      <c r="AQ420" s="17" t="s">
        <v>239</v>
      </c>
      <c r="AR420" s="18" t="s">
        <v>239</v>
      </c>
      <c r="AS420" s="346" t="s">
        <v>2617</v>
      </c>
      <c r="AT420" s="346" t="s">
        <v>2618</v>
      </c>
      <c r="AU420" s="33" t="s">
        <v>239</v>
      </c>
      <c r="AV420" s="103" t="s">
        <v>2587</v>
      </c>
      <c r="AW420" s="104" t="s">
        <v>2380</v>
      </c>
      <c r="AX420" s="18" t="s">
        <v>2312</v>
      </c>
      <c r="AY420" s="82" t="s">
        <v>239</v>
      </c>
      <c r="AZ420" s="17" t="s">
        <v>239</v>
      </c>
      <c r="BA420" s="77" t="s">
        <v>239</v>
      </c>
      <c r="BB420" s="17" t="s">
        <v>239</v>
      </c>
      <c r="BC420" s="17" t="s">
        <v>239</v>
      </c>
      <c r="BD420" s="18" t="s">
        <v>239</v>
      </c>
    </row>
    <row r="421" spans="1:56">
      <c r="A421" s="332" t="s">
        <v>2241</v>
      </c>
      <c r="B421" s="332">
        <v>525</v>
      </c>
      <c r="C421" s="332" t="s">
        <v>2619</v>
      </c>
      <c r="D421" s="332" t="s">
        <v>194</v>
      </c>
      <c r="E421" s="332">
        <v>6</v>
      </c>
      <c r="F421" s="346"/>
      <c r="G421" s="347"/>
      <c r="H421" s="347"/>
      <c r="I421" s="349" t="s">
        <v>2617</v>
      </c>
      <c r="J421" s="349" t="s">
        <v>2618</v>
      </c>
      <c r="K421" s="103" t="s">
        <v>2581</v>
      </c>
      <c r="L421" s="103" t="s">
        <v>2582</v>
      </c>
      <c r="M421" s="104" t="s">
        <v>2380</v>
      </c>
      <c r="N421" s="18" t="s">
        <v>2312</v>
      </c>
      <c r="O421" s="82" t="s">
        <v>239</v>
      </c>
      <c r="P421" s="17" t="s">
        <v>239</v>
      </c>
      <c r="Q421" s="77" t="s">
        <v>239</v>
      </c>
      <c r="R421" s="17" t="s">
        <v>239</v>
      </c>
      <c r="S421" s="17" t="s">
        <v>239</v>
      </c>
      <c r="T421" s="18" t="s">
        <v>239</v>
      </c>
      <c r="U421" s="82" t="s">
        <v>239</v>
      </c>
      <c r="V421" s="17" t="s">
        <v>239</v>
      </c>
      <c r="W421" s="77" t="s">
        <v>239</v>
      </c>
      <c r="X421" s="17" t="s">
        <v>239</v>
      </c>
      <c r="Y421" s="17" t="s">
        <v>239</v>
      </c>
      <c r="Z421" s="18" t="s">
        <v>239</v>
      </c>
      <c r="AA421" s="82" t="s">
        <v>239</v>
      </c>
      <c r="AB421" s="17" t="s">
        <v>239</v>
      </c>
      <c r="AC421" s="77" t="s">
        <v>239</v>
      </c>
      <c r="AD421" s="17" t="s">
        <v>239</v>
      </c>
      <c r="AE421" s="17" t="s">
        <v>239</v>
      </c>
      <c r="AF421" s="18" t="s">
        <v>239</v>
      </c>
      <c r="AG421" s="82" t="s">
        <v>239</v>
      </c>
      <c r="AH421" s="17" t="s">
        <v>239</v>
      </c>
      <c r="AI421" s="77" t="s">
        <v>239</v>
      </c>
      <c r="AJ421" s="17" t="s">
        <v>239</v>
      </c>
      <c r="AK421" s="17" t="s">
        <v>239</v>
      </c>
      <c r="AL421" s="18" t="s">
        <v>239</v>
      </c>
      <c r="AM421" s="82" t="s">
        <v>239</v>
      </c>
      <c r="AN421" s="17" t="s">
        <v>239</v>
      </c>
      <c r="AO421" s="77" t="s">
        <v>239</v>
      </c>
      <c r="AP421" s="17" t="s">
        <v>239</v>
      </c>
      <c r="AQ421" s="17" t="s">
        <v>239</v>
      </c>
      <c r="AR421" s="18" t="s">
        <v>239</v>
      </c>
      <c r="AS421" s="346" t="s">
        <v>2617</v>
      </c>
      <c r="AT421" s="346" t="s">
        <v>2618</v>
      </c>
      <c r="AU421" s="33" t="s">
        <v>239</v>
      </c>
      <c r="AV421" s="103" t="s">
        <v>2587</v>
      </c>
      <c r="AW421" s="104" t="s">
        <v>2380</v>
      </c>
      <c r="AX421" s="18" t="s">
        <v>2312</v>
      </c>
      <c r="AY421" s="82" t="s">
        <v>239</v>
      </c>
      <c r="AZ421" s="17" t="s">
        <v>239</v>
      </c>
      <c r="BA421" s="77" t="s">
        <v>239</v>
      </c>
      <c r="BB421" s="17" t="s">
        <v>239</v>
      </c>
      <c r="BC421" s="17" t="s">
        <v>239</v>
      </c>
      <c r="BD421" s="18" t="s">
        <v>239</v>
      </c>
    </row>
    <row r="422" spans="1:56">
      <c r="A422" s="332" t="s">
        <v>2241</v>
      </c>
      <c r="B422" s="332">
        <v>525</v>
      </c>
      <c r="C422" s="332" t="s">
        <v>2619</v>
      </c>
      <c r="D422" s="332" t="s">
        <v>194</v>
      </c>
      <c r="E422" s="332">
        <v>7</v>
      </c>
      <c r="F422" s="346"/>
      <c r="G422" s="347"/>
      <c r="H422" s="347"/>
      <c r="I422" s="349" t="s">
        <v>2617</v>
      </c>
      <c r="J422" s="349" t="s">
        <v>2618</v>
      </c>
      <c r="K422" s="103" t="s">
        <v>2581</v>
      </c>
      <c r="L422" s="103" t="s">
        <v>2582</v>
      </c>
      <c r="M422" s="104" t="s">
        <v>2380</v>
      </c>
      <c r="N422" s="18" t="s">
        <v>2312</v>
      </c>
      <c r="O422" s="82" t="s">
        <v>239</v>
      </c>
      <c r="P422" s="17" t="s">
        <v>239</v>
      </c>
      <c r="Q422" s="77" t="s">
        <v>239</v>
      </c>
      <c r="R422" s="17" t="s">
        <v>239</v>
      </c>
      <c r="S422" s="17" t="s">
        <v>239</v>
      </c>
      <c r="T422" s="18" t="s">
        <v>239</v>
      </c>
      <c r="U422" s="82" t="s">
        <v>239</v>
      </c>
      <c r="V422" s="17" t="s">
        <v>239</v>
      </c>
      <c r="W422" s="77" t="s">
        <v>239</v>
      </c>
      <c r="X422" s="17" t="s">
        <v>239</v>
      </c>
      <c r="Y422" s="17" t="s">
        <v>239</v>
      </c>
      <c r="Z422" s="18" t="s">
        <v>239</v>
      </c>
      <c r="AA422" s="82" t="s">
        <v>239</v>
      </c>
      <c r="AB422" s="17" t="s">
        <v>239</v>
      </c>
      <c r="AC422" s="77" t="s">
        <v>239</v>
      </c>
      <c r="AD422" s="17" t="s">
        <v>239</v>
      </c>
      <c r="AE422" s="17" t="s">
        <v>239</v>
      </c>
      <c r="AF422" s="18" t="s">
        <v>239</v>
      </c>
      <c r="AG422" s="82" t="s">
        <v>239</v>
      </c>
      <c r="AH422" s="17" t="s">
        <v>239</v>
      </c>
      <c r="AI422" s="77" t="s">
        <v>239</v>
      </c>
      <c r="AJ422" s="17" t="s">
        <v>239</v>
      </c>
      <c r="AK422" s="17" t="s">
        <v>239</v>
      </c>
      <c r="AL422" s="18" t="s">
        <v>239</v>
      </c>
      <c r="AM422" s="82" t="s">
        <v>239</v>
      </c>
      <c r="AN422" s="17" t="s">
        <v>239</v>
      </c>
      <c r="AO422" s="77" t="s">
        <v>239</v>
      </c>
      <c r="AP422" s="17" t="s">
        <v>239</v>
      </c>
      <c r="AQ422" s="17" t="s">
        <v>239</v>
      </c>
      <c r="AR422" s="18" t="s">
        <v>239</v>
      </c>
      <c r="AS422" s="346" t="s">
        <v>2617</v>
      </c>
      <c r="AT422" s="346" t="s">
        <v>2618</v>
      </c>
      <c r="AU422" s="33" t="s">
        <v>239</v>
      </c>
      <c r="AV422" s="103" t="s">
        <v>2587</v>
      </c>
      <c r="AW422" s="104" t="s">
        <v>2380</v>
      </c>
      <c r="AX422" s="18" t="s">
        <v>2312</v>
      </c>
      <c r="AY422" s="82" t="s">
        <v>239</v>
      </c>
      <c r="AZ422" s="17" t="s">
        <v>239</v>
      </c>
      <c r="BA422" s="77" t="s">
        <v>239</v>
      </c>
      <c r="BB422" s="17" t="s">
        <v>239</v>
      </c>
      <c r="BC422" s="17" t="s">
        <v>239</v>
      </c>
      <c r="BD422" s="18" t="s">
        <v>239</v>
      </c>
    </row>
    <row r="423" spans="1:56">
      <c r="A423" s="332" t="s">
        <v>2241</v>
      </c>
      <c r="B423" s="332">
        <v>525</v>
      </c>
      <c r="C423" s="332" t="s">
        <v>2573</v>
      </c>
      <c r="D423" s="332" t="s">
        <v>2460</v>
      </c>
      <c r="E423" s="332">
        <v>1</v>
      </c>
      <c r="F423" s="346"/>
      <c r="G423" s="347"/>
      <c r="H423" s="347"/>
      <c r="I423" s="103" t="s">
        <v>2381</v>
      </c>
      <c r="J423" s="103" t="s">
        <v>2382</v>
      </c>
      <c r="K423" s="103" t="s">
        <v>2446</v>
      </c>
      <c r="L423" s="103" t="s">
        <v>2447</v>
      </c>
      <c r="M423" s="104" t="s">
        <v>2380</v>
      </c>
      <c r="N423" s="18" t="s">
        <v>2312</v>
      </c>
      <c r="O423" s="82" t="s">
        <v>239</v>
      </c>
      <c r="P423" s="17" t="s">
        <v>239</v>
      </c>
      <c r="Q423" s="77" t="s">
        <v>239</v>
      </c>
      <c r="R423" s="17" t="s">
        <v>239</v>
      </c>
      <c r="S423" s="17" t="s">
        <v>239</v>
      </c>
      <c r="T423" s="18" t="s">
        <v>239</v>
      </c>
      <c r="U423" s="82" t="s">
        <v>239</v>
      </c>
      <c r="V423" s="17" t="s">
        <v>239</v>
      </c>
      <c r="W423" s="77" t="s">
        <v>239</v>
      </c>
      <c r="X423" s="17" t="s">
        <v>239</v>
      </c>
      <c r="Y423" s="17" t="s">
        <v>239</v>
      </c>
      <c r="Z423" s="18" t="s">
        <v>239</v>
      </c>
      <c r="AA423" s="82" t="s">
        <v>239</v>
      </c>
      <c r="AB423" s="17" t="s">
        <v>239</v>
      </c>
      <c r="AC423" s="77" t="s">
        <v>239</v>
      </c>
      <c r="AD423" s="17" t="s">
        <v>239</v>
      </c>
      <c r="AE423" s="17" t="s">
        <v>239</v>
      </c>
      <c r="AF423" s="18" t="s">
        <v>239</v>
      </c>
      <c r="AG423" s="33" t="s">
        <v>2381</v>
      </c>
      <c r="AH423" s="33" t="s">
        <v>2382</v>
      </c>
      <c r="AI423" s="33" t="s">
        <v>2446</v>
      </c>
      <c r="AJ423" s="33" t="s">
        <v>2447</v>
      </c>
      <c r="AK423" s="104" t="s">
        <v>2380</v>
      </c>
      <c r="AL423" s="18" t="s">
        <v>2312</v>
      </c>
      <c r="AM423" s="82" t="s">
        <v>239</v>
      </c>
      <c r="AN423" s="17" t="s">
        <v>239</v>
      </c>
      <c r="AO423" s="77" t="s">
        <v>239</v>
      </c>
      <c r="AP423" s="17" t="s">
        <v>239</v>
      </c>
      <c r="AQ423" s="17" t="s">
        <v>239</v>
      </c>
      <c r="AR423" s="18" t="s">
        <v>239</v>
      </c>
      <c r="AS423" s="33" t="s">
        <v>2381</v>
      </c>
      <c r="AT423" s="33" t="s">
        <v>2382</v>
      </c>
      <c r="AU423" s="17" t="s">
        <v>239</v>
      </c>
      <c r="AV423" s="103" t="s">
        <v>2452</v>
      </c>
      <c r="AW423" s="104" t="s">
        <v>2380</v>
      </c>
      <c r="AX423" s="18" t="s">
        <v>2312</v>
      </c>
      <c r="AY423" s="82" t="s">
        <v>239</v>
      </c>
      <c r="AZ423" s="17" t="s">
        <v>239</v>
      </c>
      <c r="BA423" s="77" t="s">
        <v>239</v>
      </c>
      <c r="BB423" s="17" t="s">
        <v>239</v>
      </c>
      <c r="BC423" s="17" t="s">
        <v>239</v>
      </c>
      <c r="BD423" s="18" t="s">
        <v>239</v>
      </c>
    </row>
    <row r="424" spans="1:56">
      <c r="A424" s="332" t="s">
        <v>2241</v>
      </c>
      <c r="B424" s="332">
        <v>525</v>
      </c>
      <c r="C424" s="332" t="s">
        <v>2573</v>
      </c>
      <c r="D424" s="332" t="s">
        <v>2460</v>
      </c>
      <c r="E424" s="332">
        <v>2</v>
      </c>
      <c r="F424" s="346"/>
      <c r="G424" s="347"/>
      <c r="H424" s="347"/>
      <c r="I424" s="103" t="s">
        <v>2381</v>
      </c>
      <c r="J424" s="103" t="s">
        <v>2382</v>
      </c>
      <c r="K424" s="103" t="s">
        <v>2446</v>
      </c>
      <c r="L424" s="103" t="s">
        <v>2447</v>
      </c>
      <c r="M424" s="104" t="s">
        <v>2380</v>
      </c>
      <c r="N424" s="18" t="s">
        <v>2312</v>
      </c>
      <c r="O424" s="82" t="s">
        <v>239</v>
      </c>
      <c r="P424" s="17" t="s">
        <v>239</v>
      </c>
      <c r="Q424" s="77" t="s">
        <v>239</v>
      </c>
      <c r="R424" s="17" t="s">
        <v>239</v>
      </c>
      <c r="S424" s="17" t="s">
        <v>239</v>
      </c>
      <c r="T424" s="18" t="s">
        <v>239</v>
      </c>
      <c r="U424" s="82" t="s">
        <v>239</v>
      </c>
      <c r="V424" s="17" t="s">
        <v>239</v>
      </c>
      <c r="W424" s="77" t="s">
        <v>239</v>
      </c>
      <c r="X424" s="17" t="s">
        <v>239</v>
      </c>
      <c r="Y424" s="17" t="s">
        <v>239</v>
      </c>
      <c r="Z424" s="18" t="s">
        <v>239</v>
      </c>
      <c r="AA424" s="82" t="s">
        <v>239</v>
      </c>
      <c r="AB424" s="17" t="s">
        <v>239</v>
      </c>
      <c r="AC424" s="77" t="s">
        <v>239</v>
      </c>
      <c r="AD424" s="17" t="s">
        <v>239</v>
      </c>
      <c r="AE424" s="17" t="s">
        <v>239</v>
      </c>
      <c r="AF424" s="18" t="s">
        <v>239</v>
      </c>
      <c r="AG424" s="33" t="s">
        <v>2381</v>
      </c>
      <c r="AH424" s="33" t="s">
        <v>2382</v>
      </c>
      <c r="AI424" s="33" t="s">
        <v>2446</v>
      </c>
      <c r="AJ424" s="33" t="s">
        <v>2447</v>
      </c>
      <c r="AK424" s="104" t="s">
        <v>2380</v>
      </c>
      <c r="AL424" s="18" t="s">
        <v>2312</v>
      </c>
      <c r="AM424" s="82" t="s">
        <v>239</v>
      </c>
      <c r="AN424" s="17" t="s">
        <v>239</v>
      </c>
      <c r="AO424" s="77" t="s">
        <v>239</v>
      </c>
      <c r="AP424" s="17" t="s">
        <v>239</v>
      </c>
      <c r="AQ424" s="17" t="s">
        <v>239</v>
      </c>
      <c r="AR424" s="18" t="s">
        <v>239</v>
      </c>
      <c r="AS424" s="33" t="s">
        <v>2381</v>
      </c>
      <c r="AT424" s="33" t="s">
        <v>2382</v>
      </c>
      <c r="AU424" s="17" t="s">
        <v>239</v>
      </c>
      <c r="AV424" s="103" t="s">
        <v>2452</v>
      </c>
      <c r="AW424" s="104" t="s">
        <v>2380</v>
      </c>
      <c r="AX424" s="18" t="s">
        <v>2312</v>
      </c>
      <c r="AY424" s="82" t="s">
        <v>239</v>
      </c>
      <c r="AZ424" s="17" t="s">
        <v>239</v>
      </c>
      <c r="BA424" s="77" t="s">
        <v>239</v>
      </c>
      <c r="BB424" s="17" t="s">
        <v>239</v>
      </c>
      <c r="BC424" s="17" t="s">
        <v>239</v>
      </c>
      <c r="BD424" s="18" t="s">
        <v>239</v>
      </c>
    </row>
    <row r="425" spans="1:56">
      <c r="A425" s="332" t="s">
        <v>2241</v>
      </c>
      <c r="B425" s="332">
        <v>525</v>
      </c>
      <c r="C425" s="332" t="s">
        <v>2575</v>
      </c>
      <c r="D425" s="332" t="s">
        <v>2460</v>
      </c>
      <c r="E425" s="332">
        <v>1</v>
      </c>
      <c r="F425" s="346"/>
      <c r="G425" s="347"/>
      <c r="H425" s="347"/>
      <c r="I425" s="103" t="s">
        <v>2381</v>
      </c>
      <c r="J425" s="103" t="s">
        <v>2382</v>
      </c>
      <c r="K425" s="103" t="s">
        <v>2446</v>
      </c>
      <c r="L425" s="103" t="s">
        <v>2447</v>
      </c>
      <c r="M425" s="104" t="s">
        <v>2380</v>
      </c>
      <c r="N425" s="18" t="s">
        <v>2312</v>
      </c>
      <c r="O425" s="82" t="s">
        <v>239</v>
      </c>
      <c r="P425" s="17" t="s">
        <v>239</v>
      </c>
      <c r="Q425" s="77" t="s">
        <v>239</v>
      </c>
      <c r="R425" s="17" t="s">
        <v>239</v>
      </c>
      <c r="S425" s="17" t="s">
        <v>239</v>
      </c>
      <c r="T425" s="18" t="s">
        <v>239</v>
      </c>
      <c r="U425" s="82" t="s">
        <v>239</v>
      </c>
      <c r="V425" s="17" t="s">
        <v>239</v>
      </c>
      <c r="W425" s="77" t="s">
        <v>239</v>
      </c>
      <c r="X425" s="17" t="s">
        <v>239</v>
      </c>
      <c r="Y425" s="17" t="s">
        <v>239</v>
      </c>
      <c r="Z425" s="18" t="s">
        <v>239</v>
      </c>
      <c r="AA425" s="82" t="s">
        <v>239</v>
      </c>
      <c r="AB425" s="17" t="s">
        <v>239</v>
      </c>
      <c r="AC425" s="77" t="s">
        <v>239</v>
      </c>
      <c r="AD425" s="17" t="s">
        <v>239</v>
      </c>
      <c r="AE425" s="17" t="s">
        <v>239</v>
      </c>
      <c r="AF425" s="18" t="s">
        <v>239</v>
      </c>
      <c r="AG425" s="33" t="s">
        <v>2381</v>
      </c>
      <c r="AH425" s="33" t="s">
        <v>2382</v>
      </c>
      <c r="AI425" s="33" t="s">
        <v>2446</v>
      </c>
      <c r="AJ425" s="33" t="s">
        <v>2447</v>
      </c>
      <c r="AK425" s="104" t="s">
        <v>2380</v>
      </c>
      <c r="AL425" s="18" t="s">
        <v>2312</v>
      </c>
      <c r="AM425" s="82" t="s">
        <v>239</v>
      </c>
      <c r="AN425" s="17" t="s">
        <v>239</v>
      </c>
      <c r="AO425" s="77" t="s">
        <v>239</v>
      </c>
      <c r="AP425" s="17" t="s">
        <v>239</v>
      </c>
      <c r="AQ425" s="17" t="s">
        <v>239</v>
      </c>
      <c r="AR425" s="18" t="s">
        <v>239</v>
      </c>
      <c r="AS425" s="33" t="s">
        <v>2381</v>
      </c>
      <c r="AT425" s="33" t="s">
        <v>2382</v>
      </c>
      <c r="AU425" s="17" t="s">
        <v>239</v>
      </c>
      <c r="AV425" s="103" t="s">
        <v>2452</v>
      </c>
      <c r="AW425" s="104" t="s">
        <v>2380</v>
      </c>
      <c r="AX425" s="18" t="s">
        <v>2312</v>
      </c>
      <c r="AY425" s="82" t="s">
        <v>239</v>
      </c>
      <c r="AZ425" s="17" t="s">
        <v>239</v>
      </c>
      <c r="BA425" s="77" t="s">
        <v>239</v>
      </c>
      <c r="BB425" s="17" t="s">
        <v>239</v>
      </c>
      <c r="BC425" s="17" t="s">
        <v>239</v>
      </c>
      <c r="BD425" s="18" t="s">
        <v>239</v>
      </c>
    </row>
    <row r="426" spans="1:56">
      <c r="A426" s="332" t="s">
        <v>2241</v>
      </c>
      <c r="B426" s="332">
        <v>525</v>
      </c>
      <c r="C426" s="332" t="s">
        <v>2575</v>
      </c>
      <c r="D426" s="332" t="s">
        <v>2460</v>
      </c>
      <c r="E426" s="332">
        <v>2</v>
      </c>
      <c r="F426" s="346"/>
      <c r="G426" s="347"/>
      <c r="H426" s="347"/>
      <c r="I426" s="349" t="s">
        <v>2583</v>
      </c>
      <c r="J426" s="349" t="s">
        <v>2616</v>
      </c>
      <c r="K426" s="349" t="s">
        <v>2500</v>
      </c>
      <c r="L426" s="349" t="s">
        <v>2501</v>
      </c>
      <c r="M426" s="104" t="s">
        <v>2380</v>
      </c>
      <c r="N426" s="18" t="s">
        <v>2312</v>
      </c>
      <c r="O426" s="82" t="s">
        <v>239</v>
      </c>
      <c r="P426" s="17" t="s">
        <v>239</v>
      </c>
      <c r="Q426" s="77" t="s">
        <v>239</v>
      </c>
      <c r="R426" s="17" t="s">
        <v>239</v>
      </c>
      <c r="S426" s="17" t="s">
        <v>239</v>
      </c>
      <c r="T426" s="18" t="s">
        <v>239</v>
      </c>
      <c r="U426" s="82" t="s">
        <v>239</v>
      </c>
      <c r="V426" s="17" t="s">
        <v>239</v>
      </c>
      <c r="W426" s="77" t="s">
        <v>239</v>
      </c>
      <c r="X426" s="17" t="s">
        <v>239</v>
      </c>
      <c r="Y426" s="17" t="s">
        <v>239</v>
      </c>
      <c r="Z426" s="18" t="s">
        <v>239</v>
      </c>
      <c r="AA426" s="82" t="s">
        <v>239</v>
      </c>
      <c r="AB426" s="17" t="s">
        <v>239</v>
      </c>
      <c r="AC426" s="77" t="s">
        <v>239</v>
      </c>
      <c r="AD426" s="17" t="s">
        <v>239</v>
      </c>
      <c r="AE426" s="17" t="s">
        <v>239</v>
      </c>
      <c r="AF426" s="18" t="s">
        <v>239</v>
      </c>
      <c r="AG426" s="346" t="s">
        <v>2583</v>
      </c>
      <c r="AH426" s="346" t="s">
        <v>2616</v>
      </c>
      <c r="AI426" s="346" t="s">
        <v>2500</v>
      </c>
      <c r="AJ426" s="346" t="s">
        <v>2501</v>
      </c>
      <c r="AK426" s="104" t="s">
        <v>2380</v>
      </c>
      <c r="AL426" s="18" t="s">
        <v>2312</v>
      </c>
      <c r="AM426" s="82" t="s">
        <v>239</v>
      </c>
      <c r="AN426" s="17" t="s">
        <v>239</v>
      </c>
      <c r="AO426" s="77" t="s">
        <v>239</v>
      </c>
      <c r="AP426" s="17" t="s">
        <v>239</v>
      </c>
      <c r="AQ426" s="17" t="s">
        <v>239</v>
      </c>
      <c r="AR426" s="18" t="s">
        <v>239</v>
      </c>
      <c r="AS426" s="346" t="s">
        <v>2583</v>
      </c>
      <c r="AT426" s="346" t="s">
        <v>2616</v>
      </c>
      <c r="AU426" s="346" t="s">
        <v>2500</v>
      </c>
      <c r="AV426" s="349" t="s">
        <v>2567</v>
      </c>
      <c r="AW426" s="104" t="s">
        <v>2380</v>
      </c>
      <c r="AX426" s="18" t="s">
        <v>2312</v>
      </c>
      <c r="AY426" s="82" t="s">
        <v>239</v>
      </c>
      <c r="AZ426" s="17" t="s">
        <v>239</v>
      </c>
      <c r="BA426" s="77" t="s">
        <v>239</v>
      </c>
      <c r="BB426" s="17" t="s">
        <v>239</v>
      </c>
      <c r="BC426" s="17" t="s">
        <v>239</v>
      </c>
      <c r="BD426" s="18" t="s">
        <v>239</v>
      </c>
    </row>
    <row r="427" spans="1:56">
      <c r="A427" s="332" t="s">
        <v>2241</v>
      </c>
      <c r="B427" s="332">
        <v>525</v>
      </c>
      <c r="C427" s="332" t="s">
        <v>2575</v>
      </c>
      <c r="D427" s="332" t="s">
        <v>2460</v>
      </c>
      <c r="E427" s="332">
        <v>3</v>
      </c>
      <c r="F427" s="346"/>
      <c r="G427" s="347"/>
      <c r="H427" s="347"/>
      <c r="I427" s="349" t="s">
        <v>2583</v>
      </c>
      <c r="J427" s="349" t="s">
        <v>2616</v>
      </c>
      <c r="K427" s="349" t="s">
        <v>2500</v>
      </c>
      <c r="L427" s="349" t="s">
        <v>2501</v>
      </c>
      <c r="M427" s="104" t="s">
        <v>2380</v>
      </c>
      <c r="N427" s="18" t="s">
        <v>2312</v>
      </c>
      <c r="O427" s="82" t="s">
        <v>239</v>
      </c>
      <c r="P427" s="17" t="s">
        <v>239</v>
      </c>
      <c r="Q427" s="77" t="s">
        <v>239</v>
      </c>
      <c r="R427" s="17" t="s">
        <v>239</v>
      </c>
      <c r="S427" s="17" t="s">
        <v>239</v>
      </c>
      <c r="T427" s="18" t="s">
        <v>239</v>
      </c>
      <c r="U427" s="82" t="s">
        <v>239</v>
      </c>
      <c r="V427" s="17" t="s">
        <v>239</v>
      </c>
      <c r="W427" s="77" t="s">
        <v>239</v>
      </c>
      <c r="X427" s="17" t="s">
        <v>239</v>
      </c>
      <c r="Y427" s="17" t="s">
        <v>239</v>
      </c>
      <c r="Z427" s="18" t="s">
        <v>239</v>
      </c>
      <c r="AA427" s="82" t="s">
        <v>239</v>
      </c>
      <c r="AB427" s="17" t="s">
        <v>239</v>
      </c>
      <c r="AC427" s="77" t="s">
        <v>239</v>
      </c>
      <c r="AD427" s="17" t="s">
        <v>239</v>
      </c>
      <c r="AE427" s="17" t="s">
        <v>239</v>
      </c>
      <c r="AF427" s="18" t="s">
        <v>239</v>
      </c>
      <c r="AG427" s="346" t="s">
        <v>2583</v>
      </c>
      <c r="AH427" s="346" t="s">
        <v>2616</v>
      </c>
      <c r="AI427" s="346" t="s">
        <v>2500</v>
      </c>
      <c r="AJ427" s="346" t="s">
        <v>2501</v>
      </c>
      <c r="AK427" s="104" t="s">
        <v>2380</v>
      </c>
      <c r="AL427" s="18" t="s">
        <v>2312</v>
      </c>
      <c r="AM427" s="82" t="s">
        <v>239</v>
      </c>
      <c r="AN427" s="17" t="s">
        <v>239</v>
      </c>
      <c r="AO427" s="77" t="s">
        <v>239</v>
      </c>
      <c r="AP427" s="17" t="s">
        <v>239</v>
      </c>
      <c r="AQ427" s="17" t="s">
        <v>239</v>
      </c>
      <c r="AR427" s="18" t="s">
        <v>239</v>
      </c>
      <c r="AS427" s="346" t="s">
        <v>2583</v>
      </c>
      <c r="AT427" s="346" t="s">
        <v>2616</v>
      </c>
      <c r="AU427" s="346" t="s">
        <v>2500</v>
      </c>
      <c r="AV427" s="349" t="s">
        <v>2567</v>
      </c>
      <c r="AW427" s="104" t="s">
        <v>2380</v>
      </c>
      <c r="AX427" s="18" t="s">
        <v>2312</v>
      </c>
      <c r="AY427" s="82" t="s">
        <v>239</v>
      </c>
      <c r="AZ427" s="17" t="s">
        <v>239</v>
      </c>
      <c r="BA427" s="77" t="s">
        <v>239</v>
      </c>
      <c r="BB427" s="17" t="s">
        <v>239</v>
      </c>
      <c r="BC427" s="17" t="s">
        <v>239</v>
      </c>
      <c r="BD427" s="18" t="s">
        <v>239</v>
      </c>
    </row>
    <row r="428" spans="1:56">
      <c r="A428" s="332" t="s">
        <v>2241</v>
      </c>
      <c r="B428" s="332">
        <v>525</v>
      </c>
      <c r="C428" s="332" t="s">
        <v>2576</v>
      </c>
      <c r="D428" s="332" t="s">
        <v>2460</v>
      </c>
      <c r="E428" s="332">
        <v>1</v>
      </c>
      <c r="F428" s="346"/>
      <c r="G428" s="347"/>
      <c r="H428" s="347"/>
      <c r="I428" s="349" t="s">
        <v>2583</v>
      </c>
      <c r="J428" s="349" t="s">
        <v>2616</v>
      </c>
      <c r="K428" s="349" t="s">
        <v>2500</v>
      </c>
      <c r="L428" s="349" t="s">
        <v>2501</v>
      </c>
      <c r="M428" s="104" t="s">
        <v>2380</v>
      </c>
      <c r="N428" s="18" t="s">
        <v>2312</v>
      </c>
      <c r="O428" s="82" t="s">
        <v>239</v>
      </c>
      <c r="P428" s="17" t="s">
        <v>239</v>
      </c>
      <c r="Q428" s="77" t="s">
        <v>239</v>
      </c>
      <c r="R428" s="17" t="s">
        <v>239</v>
      </c>
      <c r="S428" s="17" t="s">
        <v>239</v>
      </c>
      <c r="T428" s="18" t="s">
        <v>239</v>
      </c>
      <c r="U428" s="82" t="s">
        <v>239</v>
      </c>
      <c r="V428" s="17" t="s">
        <v>239</v>
      </c>
      <c r="W428" s="77" t="s">
        <v>239</v>
      </c>
      <c r="X428" s="17" t="s">
        <v>239</v>
      </c>
      <c r="Y428" s="17" t="s">
        <v>239</v>
      </c>
      <c r="Z428" s="18" t="s">
        <v>239</v>
      </c>
      <c r="AA428" s="82" t="s">
        <v>239</v>
      </c>
      <c r="AB428" s="17" t="s">
        <v>239</v>
      </c>
      <c r="AC428" s="77" t="s">
        <v>239</v>
      </c>
      <c r="AD428" s="17" t="s">
        <v>239</v>
      </c>
      <c r="AE428" s="17" t="s">
        <v>239</v>
      </c>
      <c r="AF428" s="18" t="s">
        <v>239</v>
      </c>
      <c r="AG428" s="346" t="s">
        <v>2583</v>
      </c>
      <c r="AH428" s="346" t="s">
        <v>2616</v>
      </c>
      <c r="AI428" s="346" t="s">
        <v>2500</v>
      </c>
      <c r="AJ428" s="346" t="s">
        <v>2501</v>
      </c>
      <c r="AK428" s="104" t="s">
        <v>2380</v>
      </c>
      <c r="AL428" s="18" t="s">
        <v>2312</v>
      </c>
      <c r="AM428" s="82" t="s">
        <v>239</v>
      </c>
      <c r="AN428" s="17" t="s">
        <v>239</v>
      </c>
      <c r="AO428" s="77" t="s">
        <v>239</v>
      </c>
      <c r="AP428" s="17" t="s">
        <v>239</v>
      </c>
      <c r="AQ428" s="17" t="s">
        <v>239</v>
      </c>
      <c r="AR428" s="18" t="s">
        <v>239</v>
      </c>
      <c r="AS428" s="346" t="s">
        <v>2583</v>
      </c>
      <c r="AT428" s="346" t="s">
        <v>2616</v>
      </c>
      <c r="AU428" s="346" t="s">
        <v>2500</v>
      </c>
      <c r="AV428" s="349" t="s">
        <v>2567</v>
      </c>
      <c r="AW428" s="104" t="s">
        <v>2380</v>
      </c>
      <c r="AX428" s="18" t="s">
        <v>2312</v>
      </c>
      <c r="AY428" s="82" t="s">
        <v>239</v>
      </c>
      <c r="AZ428" s="17" t="s">
        <v>239</v>
      </c>
      <c r="BA428" s="77" t="s">
        <v>239</v>
      </c>
      <c r="BB428" s="17" t="s">
        <v>239</v>
      </c>
      <c r="BC428" s="17" t="s">
        <v>239</v>
      </c>
      <c r="BD428" s="18" t="s">
        <v>239</v>
      </c>
    </row>
    <row r="429" spans="1:56">
      <c r="A429" s="332" t="s">
        <v>2241</v>
      </c>
      <c r="B429" s="332">
        <v>525</v>
      </c>
      <c r="C429" s="332" t="s">
        <v>2589</v>
      </c>
      <c r="D429" s="332" t="s">
        <v>2460</v>
      </c>
      <c r="E429" s="332">
        <v>2</v>
      </c>
      <c r="F429" s="346"/>
      <c r="G429" s="347"/>
      <c r="H429" s="347"/>
      <c r="I429" s="349" t="s">
        <v>2617</v>
      </c>
      <c r="J429" s="349" t="s">
        <v>2618</v>
      </c>
      <c r="K429" s="103" t="s">
        <v>2581</v>
      </c>
      <c r="L429" s="103" t="s">
        <v>2582</v>
      </c>
      <c r="M429" s="104" t="s">
        <v>2380</v>
      </c>
      <c r="N429" s="18" t="s">
        <v>2312</v>
      </c>
      <c r="O429" s="82" t="s">
        <v>239</v>
      </c>
      <c r="P429" s="17" t="s">
        <v>239</v>
      </c>
      <c r="Q429" s="77" t="s">
        <v>239</v>
      </c>
      <c r="R429" s="17" t="s">
        <v>239</v>
      </c>
      <c r="S429" s="17" t="s">
        <v>239</v>
      </c>
      <c r="T429" s="18" t="s">
        <v>239</v>
      </c>
      <c r="U429" s="82" t="s">
        <v>239</v>
      </c>
      <c r="V429" s="17" t="s">
        <v>239</v>
      </c>
      <c r="W429" s="77" t="s">
        <v>239</v>
      </c>
      <c r="X429" s="17" t="s">
        <v>239</v>
      </c>
      <c r="Y429" s="17" t="s">
        <v>239</v>
      </c>
      <c r="Z429" s="18" t="s">
        <v>239</v>
      </c>
      <c r="AA429" s="82" t="s">
        <v>239</v>
      </c>
      <c r="AB429" s="17" t="s">
        <v>239</v>
      </c>
      <c r="AC429" s="77" t="s">
        <v>239</v>
      </c>
      <c r="AD429" s="17" t="s">
        <v>239</v>
      </c>
      <c r="AE429" s="17" t="s">
        <v>239</v>
      </c>
      <c r="AF429" s="18" t="s">
        <v>239</v>
      </c>
      <c r="AG429" s="82" t="s">
        <v>239</v>
      </c>
      <c r="AH429" s="17" t="s">
        <v>239</v>
      </c>
      <c r="AI429" s="77" t="s">
        <v>239</v>
      </c>
      <c r="AJ429" s="17" t="s">
        <v>239</v>
      </c>
      <c r="AK429" s="17" t="s">
        <v>239</v>
      </c>
      <c r="AL429" s="18" t="s">
        <v>239</v>
      </c>
      <c r="AM429" s="82" t="s">
        <v>239</v>
      </c>
      <c r="AN429" s="17" t="s">
        <v>239</v>
      </c>
      <c r="AO429" s="77" t="s">
        <v>239</v>
      </c>
      <c r="AP429" s="17" t="s">
        <v>239</v>
      </c>
      <c r="AQ429" s="17" t="s">
        <v>239</v>
      </c>
      <c r="AR429" s="18" t="s">
        <v>239</v>
      </c>
      <c r="AS429" s="346" t="s">
        <v>2617</v>
      </c>
      <c r="AT429" s="346" t="s">
        <v>2618</v>
      </c>
      <c r="AU429" s="33" t="s">
        <v>239</v>
      </c>
      <c r="AV429" s="103" t="s">
        <v>2587</v>
      </c>
      <c r="AW429" s="104" t="s">
        <v>2380</v>
      </c>
      <c r="AX429" s="18" t="s">
        <v>2312</v>
      </c>
      <c r="AY429" s="82" t="s">
        <v>239</v>
      </c>
      <c r="AZ429" s="17" t="s">
        <v>239</v>
      </c>
      <c r="BA429" s="77" t="s">
        <v>239</v>
      </c>
      <c r="BB429" s="17" t="s">
        <v>239</v>
      </c>
      <c r="BC429" s="17" t="s">
        <v>239</v>
      </c>
      <c r="BD429" s="18" t="s">
        <v>239</v>
      </c>
    </row>
    <row r="430" spans="1:56">
      <c r="A430" s="332" t="s">
        <v>2241</v>
      </c>
      <c r="B430" s="332">
        <v>525</v>
      </c>
      <c r="C430" s="332" t="s">
        <v>2589</v>
      </c>
      <c r="D430" s="332" t="s">
        <v>2460</v>
      </c>
      <c r="E430" s="332">
        <v>8</v>
      </c>
      <c r="F430" s="346"/>
      <c r="G430" s="347"/>
      <c r="H430" s="347"/>
      <c r="I430" s="349" t="s">
        <v>2617</v>
      </c>
      <c r="J430" s="349" t="s">
        <v>2618</v>
      </c>
      <c r="K430" s="103" t="s">
        <v>2581</v>
      </c>
      <c r="L430" s="103" t="s">
        <v>2582</v>
      </c>
      <c r="M430" s="104" t="s">
        <v>2380</v>
      </c>
      <c r="N430" s="18" t="s">
        <v>2312</v>
      </c>
      <c r="O430" s="82" t="s">
        <v>239</v>
      </c>
      <c r="P430" s="17" t="s">
        <v>239</v>
      </c>
      <c r="Q430" s="77" t="s">
        <v>239</v>
      </c>
      <c r="R430" s="17" t="s">
        <v>239</v>
      </c>
      <c r="S430" s="17" t="s">
        <v>239</v>
      </c>
      <c r="T430" s="18" t="s">
        <v>239</v>
      </c>
      <c r="U430" s="82" t="s">
        <v>239</v>
      </c>
      <c r="V430" s="17" t="s">
        <v>239</v>
      </c>
      <c r="W430" s="77" t="s">
        <v>239</v>
      </c>
      <c r="X430" s="17" t="s">
        <v>239</v>
      </c>
      <c r="Y430" s="17" t="s">
        <v>239</v>
      </c>
      <c r="Z430" s="18" t="s">
        <v>239</v>
      </c>
      <c r="AA430" s="82" t="s">
        <v>239</v>
      </c>
      <c r="AB430" s="17" t="s">
        <v>239</v>
      </c>
      <c r="AC430" s="77" t="s">
        <v>239</v>
      </c>
      <c r="AD430" s="17" t="s">
        <v>239</v>
      </c>
      <c r="AE430" s="17" t="s">
        <v>239</v>
      </c>
      <c r="AF430" s="18" t="s">
        <v>239</v>
      </c>
      <c r="AG430" s="82" t="s">
        <v>239</v>
      </c>
      <c r="AH430" s="17" t="s">
        <v>239</v>
      </c>
      <c r="AI430" s="77" t="s">
        <v>239</v>
      </c>
      <c r="AJ430" s="17" t="s">
        <v>239</v>
      </c>
      <c r="AK430" s="17" t="s">
        <v>239</v>
      </c>
      <c r="AL430" s="18" t="s">
        <v>239</v>
      </c>
      <c r="AM430" s="82" t="s">
        <v>239</v>
      </c>
      <c r="AN430" s="17" t="s">
        <v>239</v>
      </c>
      <c r="AO430" s="77" t="s">
        <v>239</v>
      </c>
      <c r="AP430" s="17" t="s">
        <v>239</v>
      </c>
      <c r="AQ430" s="17" t="s">
        <v>239</v>
      </c>
      <c r="AR430" s="18" t="s">
        <v>239</v>
      </c>
      <c r="AS430" s="346" t="s">
        <v>2617</v>
      </c>
      <c r="AT430" s="346" t="s">
        <v>2618</v>
      </c>
      <c r="AU430" s="33" t="s">
        <v>239</v>
      </c>
      <c r="AV430" s="103" t="s">
        <v>2587</v>
      </c>
      <c r="AW430" s="104" t="s">
        <v>2380</v>
      </c>
      <c r="AX430" s="18" t="s">
        <v>2312</v>
      </c>
      <c r="AY430" s="82" t="s">
        <v>239</v>
      </c>
      <c r="AZ430" s="17" t="s">
        <v>239</v>
      </c>
      <c r="BA430" s="77" t="s">
        <v>239</v>
      </c>
      <c r="BB430" s="17" t="s">
        <v>239</v>
      </c>
      <c r="BC430" s="17" t="s">
        <v>239</v>
      </c>
      <c r="BD430" s="18" t="s">
        <v>239</v>
      </c>
    </row>
    <row r="431" spans="1:56">
      <c r="A431" s="332" t="s">
        <v>2241</v>
      </c>
      <c r="B431" s="332">
        <v>525</v>
      </c>
      <c r="C431" s="332" t="s">
        <v>2619</v>
      </c>
      <c r="D431" s="332" t="s">
        <v>2460</v>
      </c>
      <c r="E431" s="332">
        <v>2</v>
      </c>
      <c r="F431" s="346"/>
      <c r="G431" s="347"/>
      <c r="H431" s="347"/>
      <c r="I431" s="349" t="s">
        <v>2617</v>
      </c>
      <c r="J431" s="349" t="s">
        <v>2618</v>
      </c>
      <c r="K431" s="103" t="s">
        <v>2581</v>
      </c>
      <c r="L431" s="103" t="s">
        <v>2582</v>
      </c>
      <c r="M431" s="104" t="s">
        <v>2380</v>
      </c>
      <c r="N431" s="18" t="s">
        <v>2312</v>
      </c>
      <c r="O431" s="82" t="s">
        <v>239</v>
      </c>
      <c r="P431" s="17" t="s">
        <v>239</v>
      </c>
      <c r="Q431" s="77" t="s">
        <v>239</v>
      </c>
      <c r="R431" s="17" t="s">
        <v>239</v>
      </c>
      <c r="S431" s="17" t="s">
        <v>239</v>
      </c>
      <c r="T431" s="18" t="s">
        <v>239</v>
      </c>
      <c r="U431" s="82" t="s">
        <v>239</v>
      </c>
      <c r="V431" s="17" t="s">
        <v>239</v>
      </c>
      <c r="W431" s="77" t="s">
        <v>239</v>
      </c>
      <c r="X431" s="17" t="s">
        <v>239</v>
      </c>
      <c r="Y431" s="17" t="s">
        <v>239</v>
      </c>
      <c r="Z431" s="18" t="s">
        <v>239</v>
      </c>
      <c r="AA431" s="82" t="s">
        <v>239</v>
      </c>
      <c r="AB431" s="17" t="s">
        <v>239</v>
      </c>
      <c r="AC431" s="77" t="s">
        <v>239</v>
      </c>
      <c r="AD431" s="17" t="s">
        <v>239</v>
      </c>
      <c r="AE431" s="17" t="s">
        <v>239</v>
      </c>
      <c r="AF431" s="18" t="s">
        <v>239</v>
      </c>
      <c r="AG431" s="82" t="s">
        <v>239</v>
      </c>
      <c r="AH431" s="17" t="s">
        <v>239</v>
      </c>
      <c r="AI431" s="77" t="s">
        <v>239</v>
      </c>
      <c r="AJ431" s="17" t="s">
        <v>239</v>
      </c>
      <c r="AK431" s="17" t="s">
        <v>239</v>
      </c>
      <c r="AL431" s="18" t="s">
        <v>239</v>
      </c>
      <c r="AM431" s="82" t="s">
        <v>239</v>
      </c>
      <c r="AN431" s="17" t="s">
        <v>239</v>
      </c>
      <c r="AO431" s="77" t="s">
        <v>239</v>
      </c>
      <c r="AP431" s="17" t="s">
        <v>239</v>
      </c>
      <c r="AQ431" s="17" t="s">
        <v>239</v>
      </c>
      <c r="AR431" s="18" t="s">
        <v>239</v>
      </c>
      <c r="AS431" s="346" t="s">
        <v>2617</v>
      </c>
      <c r="AT431" s="346" t="s">
        <v>2618</v>
      </c>
      <c r="AU431" s="33" t="s">
        <v>239</v>
      </c>
      <c r="AV431" s="103" t="s">
        <v>2587</v>
      </c>
      <c r="AW431" s="104" t="s">
        <v>2380</v>
      </c>
      <c r="AX431" s="18" t="s">
        <v>2312</v>
      </c>
      <c r="AY431" s="82" t="s">
        <v>239</v>
      </c>
      <c r="AZ431" s="17" t="s">
        <v>239</v>
      </c>
      <c r="BA431" s="77" t="s">
        <v>239</v>
      </c>
      <c r="BB431" s="17" t="s">
        <v>239</v>
      </c>
      <c r="BC431" s="17" t="s">
        <v>239</v>
      </c>
      <c r="BD431" s="18" t="s">
        <v>239</v>
      </c>
    </row>
    <row r="432" spans="1:56">
      <c r="A432" s="332" t="s">
        <v>2241</v>
      </c>
      <c r="B432" s="332">
        <v>525</v>
      </c>
      <c r="C432" s="332" t="s">
        <v>2619</v>
      </c>
      <c r="D432" s="332" t="s">
        <v>2460</v>
      </c>
      <c r="E432" s="332">
        <v>3</v>
      </c>
      <c r="F432" s="346"/>
      <c r="G432" s="347"/>
      <c r="H432" s="347"/>
      <c r="I432" s="349" t="s">
        <v>2617</v>
      </c>
      <c r="J432" s="349" t="s">
        <v>2618</v>
      </c>
      <c r="K432" s="103" t="s">
        <v>2581</v>
      </c>
      <c r="L432" s="103" t="s">
        <v>2582</v>
      </c>
      <c r="M432" s="104" t="s">
        <v>2380</v>
      </c>
      <c r="N432" s="18" t="s">
        <v>2312</v>
      </c>
      <c r="O432" s="82" t="s">
        <v>239</v>
      </c>
      <c r="P432" s="17" t="s">
        <v>239</v>
      </c>
      <c r="Q432" s="77" t="s">
        <v>239</v>
      </c>
      <c r="R432" s="17" t="s">
        <v>239</v>
      </c>
      <c r="S432" s="17" t="s">
        <v>239</v>
      </c>
      <c r="T432" s="18" t="s">
        <v>239</v>
      </c>
      <c r="U432" s="82" t="s">
        <v>239</v>
      </c>
      <c r="V432" s="17" t="s">
        <v>239</v>
      </c>
      <c r="W432" s="77" t="s">
        <v>239</v>
      </c>
      <c r="X432" s="17" t="s">
        <v>239</v>
      </c>
      <c r="Y432" s="17" t="s">
        <v>239</v>
      </c>
      <c r="Z432" s="18" t="s">
        <v>239</v>
      </c>
      <c r="AA432" s="82" t="s">
        <v>239</v>
      </c>
      <c r="AB432" s="17" t="s">
        <v>239</v>
      </c>
      <c r="AC432" s="77" t="s">
        <v>239</v>
      </c>
      <c r="AD432" s="17" t="s">
        <v>239</v>
      </c>
      <c r="AE432" s="17" t="s">
        <v>239</v>
      </c>
      <c r="AF432" s="18" t="s">
        <v>239</v>
      </c>
      <c r="AG432" s="82" t="s">
        <v>239</v>
      </c>
      <c r="AH432" s="17" t="s">
        <v>239</v>
      </c>
      <c r="AI432" s="77" t="s">
        <v>239</v>
      </c>
      <c r="AJ432" s="17" t="s">
        <v>239</v>
      </c>
      <c r="AK432" s="17" t="s">
        <v>239</v>
      </c>
      <c r="AL432" s="18" t="s">
        <v>239</v>
      </c>
      <c r="AM432" s="82" t="s">
        <v>239</v>
      </c>
      <c r="AN432" s="17" t="s">
        <v>239</v>
      </c>
      <c r="AO432" s="77" t="s">
        <v>239</v>
      </c>
      <c r="AP432" s="17" t="s">
        <v>239</v>
      </c>
      <c r="AQ432" s="17" t="s">
        <v>239</v>
      </c>
      <c r="AR432" s="18" t="s">
        <v>239</v>
      </c>
      <c r="AS432" s="346" t="s">
        <v>2617</v>
      </c>
      <c r="AT432" s="346" t="s">
        <v>2618</v>
      </c>
      <c r="AU432" s="33" t="s">
        <v>239</v>
      </c>
      <c r="AV432" s="103" t="s">
        <v>2587</v>
      </c>
      <c r="AW432" s="104" t="s">
        <v>2380</v>
      </c>
      <c r="AX432" s="18" t="s">
        <v>2312</v>
      </c>
      <c r="AY432" s="82" t="s">
        <v>239</v>
      </c>
      <c r="AZ432" s="17" t="s">
        <v>239</v>
      </c>
      <c r="BA432" s="77" t="s">
        <v>239</v>
      </c>
      <c r="BB432" s="17" t="s">
        <v>239</v>
      </c>
      <c r="BC432" s="17" t="s">
        <v>239</v>
      </c>
      <c r="BD432" s="18" t="s">
        <v>239</v>
      </c>
    </row>
    <row r="433" spans="1:56">
      <c r="A433" s="332" t="s">
        <v>2241</v>
      </c>
      <c r="B433" s="332">
        <v>525</v>
      </c>
      <c r="C433" s="332" t="s">
        <v>2619</v>
      </c>
      <c r="D433" s="332" t="s">
        <v>2460</v>
      </c>
      <c r="E433" s="332">
        <v>4</v>
      </c>
      <c r="F433" s="346"/>
      <c r="G433" s="347"/>
      <c r="H433" s="347"/>
      <c r="I433" s="349" t="s">
        <v>2617</v>
      </c>
      <c r="J433" s="349" t="s">
        <v>2618</v>
      </c>
      <c r="K433" s="103" t="s">
        <v>2581</v>
      </c>
      <c r="L433" s="103" t="s">
        <v>2582</v>
      </c>
      <c r="M433" s="104" t="s">
        <v>2380</v>
      </c>
      <c r="N433" s="18" t="s">
        <v>2312</v>
      </c>
      <c r="O433" s="82" t="s">
        <v>239</v>
      </c>
      <c r="P433" s="17" t="s">
        <v>239</v>
      </c>
      <c r="Q433" s="77" t="s">
        <v>239</v>
      </c>
      <c r="R433" s="17" t="s">
        <v>239</v>
      </c>
      <c r="S433" s="17" t="s">
        <v>239</v>
      </c>
      <c r="T433" s="18" t="s">
        <v>239</v>
      </c>
      <c r="U433" s="82" t="s">
        <v>239</v>
      </c>
      <c r="V433" s="17" t="s">
        <v>239</v>
      </c>
      <c r="W433" s="77" t="s">
        <v>239</v>
      </c>
      <c r="X433" s="17" t="s">
        <v>239</v>
      </c>
      <c r="Y433" s="17" t="s">
        <v>239</v>
      </c>
      <c r="Z433" s="18" t="s">
        <v>239</v>
      </c>
      <c r="AA433" s="82" t="s">
        <v>239</v>
      </c>
      <c r="AB433" s="17" t="s">
        <v>239</v>
      </c>
      <c r="AC433" s="77" t="s">
        <v>239</v>
      </c>
      <c r="AD433" s="17" t="s">
        <v>239</v>
      </c>
      <c r="AE433" s="17" t="s">
        <v>239</v>
      </c>
      <c r="AF433" s="18" t="s">
        <v>239</v>
      </c>
      <c r="AG433" s="82" t="s">
        <v>239</v>
      </c>
      <c r="AH433" s="17" t="s">
        <v>239</v>
      </c>
      <c r="AI433" s="77" t="s">
        <v>239</v>
      </c>
      <c r="AJ433" s="17" t="s">
        <v>239</v>
      </c>
      <c r="AK433" s="17" t="s">
        <v>239</v>
      </c>
      <c r="AL433" s="18" t="s">
        <v>239</v>
      </c>
      <c r="AM433" s="82" t="s">
        <v>239</v>
      </c>
      <c r="AN433" s="17" t="s">
        <v>239</v>
      </c>
      <c r="AO433" s="77" t="s">
        <v>239</v>
      </c>
      <c r="AP433" s="17" t="s">
        <v>239</v>
      </c>
      <c r="AQ433" s="17" t="s">
        <v>239</v>
      </c>
      <c r="AR433" s="18" t="s">
        <v>239</v>
      </c>
      <c r="AS433" s="346" t="s">
        <v>2617</v>
      </c>
      <c r="AT433" s="346" t="s">
        <v>2618</v>
      </c>
      <c r="AU433" s="33" t="s">
        <v>239</v>
      </c>
      <c r="AV433" s="103" t="s">
        <v>2587</v>
      </c>
      <c r="AW433" s="104" t="s">
        <v>2380</v>
      </c>
      <c r="AX433" s="18" t="s">
        <v>2312</v>
      </c>
      <c r="AY433" s="82" t="s">
        <v>239</v>
      </c>
      <c r="AZ433" s="17" t="s">
        <v>239</v>
      </c>
      <c r="BA433" s="77" t="s">
        <v>239</v>
      </c>
      <c r="BB433" s="17" t="s">
        <v>239</v>
      </c>
      <c r="BC433" s="17" t="s">
        <v>239</v>
      </c>
      <c r="BD433" s="18" t="s">
        <v>239</v>
      </c>
    </row>
    <row r="434" spans="1:56">
      <c r="A434" s="332" t="s">
        <v>2241</v>
      </c>
      <c r="B434" s="332">
        <v>525</v>
      </c>
      <c r="C434" s="332" t="s">
        <v>2619</v>
      </c>
      <c r="D434" s="332" t="s">
        <v>2460</v>
      </c>
      <c r="E434" s="332">
        <v>5</v>
      </c>
      <c r="F434" s="346"/>
      <c r="G434" s="347"/>
      <c r="H434" s="347"/>
      <c r="I434" s="349" t="s">
        <v>2617</v>
      </c>
      <c r="J434" s="349" t="s">
        <v>2618</v>
      </c>
      <c r="K434" s="103" t="s">
        <v>2581</v>
      </c>
      <c r="L434" s="103" t="s">
        <v>2582</v>
      </c>
      <c r="M434" s="104" t="s">
        <v>2380</v>
      </c>
      <c r="N434" s="18" t="s">
        <v>2312</v>
      </c>
      <c r="O434" s="82" t="s">
        <v>239</v>
      </c>
      <c r="P434" s="17" t="s">
        <v>239</v>
      </c>
      <c r="Q434" s="77" t="s">
        <v>239</v>
      </c>
      <c r="R434" s="17" t="s">
        <v>239</v>
      </c>
      <c r="S434" s="17" t="s">
        <v>239</v>
      </c>
      <c r="T434" s="18" t="s">
        <v>239</v>
      </c>
      <c r="U434" s="82" t="s">
        <v>239</v>
      </c>
      <c r="V434" s="17" t="s">
        <v>239</v>
      </c>
      <c r="W434" s="77" t="s">
        <v>239</v>
      </c>
      <c r="X434" s="17" t="s">
        <v>239</v>
      </c>
      <c r="Y434" s="17" t="s">
        <v>239</v>
      </c>
      <c r="Z434" s="18" t="s">
        <v>239</v>
      </c>
      <c r="AA434" s="82" t="s">
        <v>239</v>
      </c>
      <c r="AB434" s="17" t="s">
        <v>239</v>
      </c>
      <c r="AC434" s="77" t="s">
        <v>239</v>
      </c>
      <c r="AD434" s="17" t="s">
        <v>239</v>
      </c>
      <c r="AE434" s="17" t="s">
        <v>239</v>
      </c>
      <c r="AF434" s="18" t="s">
        <v>239</v>
      </c>
      <c r="AG434" s="82" t="s">
        <v>239</v>
      </c>
      <c r="AH434" s="17" t="s">
        <v>239</v>
      </c>
      <c r="AI434" s="77" t="s">
        <v>239</v>
      </c>
      <c r="AJ434" s="17" t="s">
        <v>239</v>
      </c>
      <c r="AK434" s="17" t="s">
        <v>239</v>
      </c>
      <c r="AL434" s="18" t="s">
        <v>239</v>
      </c>
      <c r="AM434" s="82" t="s">
        <v>239</v>
      </c>
      <c r="AN434" s="17" t="s">
        <v>239</v>
      </c>
      <c r="AO434" s="77" t="s">
        <v>239</v>
      </c>
      <c r="AP434" s="17" t="s">
        <v>239</v>
      </c>
      <c r="AQ434" s="17" t="s">
        <v>239</v>
      </c>
      <c r="AR434" s="18" t="s">
        <v>239</v>
      </c>
      <c r="AS434" s="346" t="s">
        <v>2617</v>
      </c>
      <c r="AT434" s="346" t="s">
        <v>2618</v>
      </c>
      <c r="AU434" s="33" t="s">
        <v>239</v>
      </c>
      <c r="AV434" s="103" t="s">
        <v>2587</v>
      </c>
      <c r="AW434" s="104" t="s">
        <v>2380</v>
      </c>
      <c r="AX434" s="18" t="s">
        <v>2312</v>
      </c>
      <c r="AY434" s="82" t="s">
        <v>239</v>
      </c>
      <c r="AZ434" s="17" t="s">
        <v>239</v>
      </c>
      <c r="BA434" s="77" t="s">
        <v>239</v>
      </c>
      <c r="BB434" s="17" t="s">
        <v>239</v>
      </c>
      <c r="BC434" s="17" t="s">
        <v>239</v>
      </c>
      <c r="BD434" s="18" t="s">
        <v>239</v>
      </c>
    </row>
    <row r="435" spans="1:56">
      <c r="A435" s="332" t="s">
        <v>2241</v>
      </c>
      <c r="B435" s="332">
        <v>525</v>
      </c>
      <c r="C435" s="332" t="s">
        <v>2620</v>
      </c>
      <c r="D435" s="332" t="s">
        <v>2460</v>
      </c>
      <c r="E435" s="332">
        <v>4</v>
      </c>
      <c r="F435" s="346"/>
      <c r="G435" s="347"/>
      <c r="H435" s="347"/>
      <c r="I435" s="349" t="s">
        <v>2617</v>
      </c>
      <c r="J435" s="349" t="s">
        <v>2618</v>
      </c>
      <c r="K435" s="103" t="s">
        <v>2581</v>
      </c>
      <c r="L435" s="103" t="s">
        <v>2582</v>
      </c>
      <c r="M435" s="104" t="s">
        <v>2380</v>
      </c>
      <c r="N435" s="18" t="s">
        <v>2312</v>
      </c>
      <c r="O435" s="82" t="s">
        <v>239</v>
      </c>
      <c r="P435" s="17" t="s">
        <v>239</v>
      </c>
      <c r="Q435" s="77" t="s">
        <v>239</v>
      </c>
      <c r="R435" s="17" t="s">
        <v>239</v>
      </c>
      <c r="S435" s="17" t="s">
        <v>239</v>
      </c>
      <c r="T435" s="18" t="s">
        <v>239</v>
      </c>
      <c r="U435" s="82" t="s">
        <v>239</v>
      </c>
      <c r="V435" s="17" t="s">
        <v>239</v>
      </c>
      <c r="W435" s="77" t="s">
        <v>239</v>
      </c>
      <c r="X435" s="17" t="s">
        <v>239</v>
      </c>
      <c r="Y435" s="17" t="s">
        <v>239</v>
      </c>
      <c r="Z435" s="18" t="s">
        <v>239</v>
      </c>
      <c r="AA435" s="82" t="s">
        <v>239</v>
      </c>
      <c r="AB435" s="17" t="s">
        <v>239</v>
      </c>
      <c r="AC435" s="77" t="s">
        <v>239</v>
      </c>
      <c r="AD435" s="17" t="s">
        <v>239</v>
      </c>
      <c r="AE435" s="17" t="s">
        <v>239</v>
      </c>
      <c r="AF435" s="18" t="s">
        <v>239</v>
      </c>
      <c r="AG435" s="82" t="s">
        <v>239</v>
      </c>
      <c r="AH435" s="17" t="s">
        <v>239</v>
      </c>
      <c r="AI435" s="77" t="s">
        <v>239</v>
      </c>
      <c r="AJ435" s="17" t="s">
        <v>239</v>
      </c>
      <c r="AK435" s="17" t="s">
        <v>239</v>
      </c>
      <c r="AL435" s="18" t="s">
        <v>239</v>
      </c>
      <c r="AM435" s="82" t="s">
        <v>239</v>
      </c>
      <c r="AN435" s="17" t="s">
        <v>239</v>
      </c>
      <c r="AO435" s="77" t="s">
        <v>239</v>
      </c>
      <c r="AP435" s="17" t="s">
        <v>239</v>
      </c>
      <c r="AQ435" s="17" t="s">
        <v>239</v>
      </c>
      <c r="AR435" s="18" t="s">
        <v>239</v>
      </c>
      <c r="AS435" s="346" t="s">
        <v>2617</v>
      </c>
      <c r="AT435" s="346" t="s">
        <v>2618</v>
      </c>
      <c r="AU435" s="33" t="s">
        <v>239</v>
      </c>
      <c r="AV435" s="103" t="s">
        <v>2587</v>
      </c>
      <c r="AW435" s="104" t="s">
        <v>2380</v>
      </c>
      <c r="AX435" s="18" t="s">
        <v>2312</v>
      </c>
      <c r="AY435" s="82" t="s">
        <v>239</v>
      </c>
      <c r="AZ435" s="17" t="s">
        <v>239</v>
      </c>
      <c r="BA435" s="77" t="s">
        <v>239</v>
      </c>
      <c r="BB435" s="17" t="s">
        <v>239</v>
      </c>
      <c r="BC435" s="17" t="s">
        <v>239</v>
      </c>
      <c r="BD435" s="18" t="s">
        <v>239</v>
      </c>
    </row>
    <row r="436" spans="1:56">
      <c r="A436" s="332" t="s">
        <v>2241</v>
      </c>
      <c r="B436" s="332">
        <v>525</v>
      </c>
      <c r="C436" s="332" t="s">
        <v>2620</v>
      </c>
      <c r="D436" s="332" t="s">
        <v>2460</v>
      </c>
      <c r="E436" s="332">
        <v>5</v>
      </c>
      <c r="F436" s="346"/>
      <c r="G436" s="347"/>
      <c r="H436" s="347"/>
      <c r="I436" s="349" t="s">
        <v>2617</v>
      </c>
      <c r="J436" s="349" t="s">
        <v>2618</v>
      </c>
      <c r="K436" s="103" t="s">
        <v>2581</v>
      </c>
      <c r="L436" s="103" t="s">
        <v>2582</v>
      </c>
      <c r="M436" s="104" t="s">
        <v>2380</v>
      </c>
      <c r="N436" s="18" t="s">
        <v>2312</v>
      </c>
      <c r="O436" s="82" t="s">
        <v>239</v>
      </c>
      <c r="P436" s="17" t="s">
        <v>239</v>
      </c>
      <c r="Q436" s="77" t="s">
        <v>239</v>
      </c>
      <c r="R436" s="17" t="s">
        <v>239</v>
      </c>
      <c r="S436" s="17" t="s">
        <v>239</v>
      </c>
      <c r="T436" s="18" t="s">
        <v>239</v>
      </c>
      <c r="U436" s="82" t="s">
        <v>239</v>
      </c>
      <c r="V436" s="17" t="s">
        <v>239</v>
      </c>
      <c r="W436" s="77" t="s">
        <v>239</v>
      </c>
      <c r="X436" s="17" t="s">
        <v>239</v>
      </c>
      <c r="Y436" s="17" t="s">
        <v>239</v>
      </c>
      <c r="Z436" s="18" t="s">
        <v>239</v>
      </c>
      <c r="AA436" s="82" t="s">
        <v>239</v>
      </c>
      <c r="AB436" s="17" t="s">
        <v>239</v>
      </c>
      <c r="AC436" s="77" t="s">
        <v>239</v>
      </c>
      <c r="AD436" s="17" t="s">
        <v>239</v>
      </c>
      <c r="AE436" s="17" t="s">
        <v>239</v>
      </c>
      <c r="AF436" s="18" t="s">
        <v>239</v>
      </c>
      <c r="AG436" s="82" t="s">
        <v>239</v>
      </c>
      <c r="AH436" s="17" t="s">
        <v>239</v>
      </c>
      <c r="AI436" s="77" t="s">
        <v>239</v>
      </c>
      <c r="AJ436" s="17" t="s">
        <v>239</v>
      </c>
      <c r="AK436" s="17" t="s">
        <v>239</v>
      </c>
      <c r="AL436" s="18" t="s">
        <v>239</v>
      </c>
      <c r="AM436" s="82" t="s">
        <v>239</v>
      </c>
      <c r="AN436" s="17" t="s">
        <v>239</v>
      </c>
      <c r="AO436" s="77" t="s">
        <v>239</v>
      </c>
      <c r="AP436" s="17" t="s">
        <v>239</v>
      </c>
      <c r="AQ436" s="17" t="s">
        <v>239</v>
      </c>
      <c r="AR436" s="18" t="s">
        <v>239</v>
      </c>
      <c r="AS436" s="346" t="s">
        <v>2617</v>
      </c>
      <c r="AT436" s="346" t="s">
        <v>2618</v>
      </c>
      <c r="AU436" s="33" t="s">
        <v>239</v>
      </c>
      <c r="AV436" s="103" t="s">
        <v>2587</v>
      </c>
      <c r="AW436" s="104" t="s">
        <v>2380</v>
      </c>
      <c r="AX436" s="18" t="s">
        <v>2312</v>
      </c>
      <c r="AY436" s="82" t="s">
        <v>239</v>
      </c>
      <c r="AZ436" s="17" t="s">
        <v>239</v>
      </c>
      <c r="BA436" s="77" t="s">
        <v>239</v>
      </c>
      <c r="BB436" s="17" t="s">
        <v>239</v>
      </c>
      <c r="BC436" s="17" t="s">
        <v>239</v>
      </c>
      <c r="BD436" s="18" t="s">
        <v>239</v>
      </c>
    </row>
    <row r="437" spans="1:56">
      <c r="A437" s="332" t="s">
        <v>2241</v>
      </c>
      <c r="B437" s="332">
        <v>525</v>
      </c>
      <c r="C437" s="332" t="s">
        <v>2620</v>
      </c>
      <c r="D437" s="332" t="s">
        <v>2460</v>
      </c>
      <c r="E437" s="332">
        <v>6</v>
      </c>
      <c r="F437" s="346"/>
      <c r="G437" s="347"/>
      <c r="H437" s="347"/>
      <c r="I437" s="349" t="s">
        <v>2617</v>
      </c>
      <c r="J437" s="349" t="s">
        <v>2618</v>
      </c>
      <c r="K437" s="103" t="s">
        <v>2581</v>
      </c>
      <c r="L437" s="103" t="s">
        <v>2582</v>
      </c>
      <c r="M437" s="104" t="s">
        <v>2380</v>
      </c>
      <c r="N437" s="18" t="s">
        <v>2312</v>
      </c>
      <c r="O437" s="82" t="s">
        <v>239</v>
      </c>
      <c r="P437" s="17" t="s">
        <v>239</v>
      </c>
      <c r="Q437" s="77" t="s">
        <v>239</v>
      </c>
      <c r="R437" s="17" t="s">
        <v>239</v>
      </c>
      <c r="S437" s="17" t="s">
        <v>239</v>
      </c>
      <c r="T437" s="18" t="s">
        <v>239</v>
      </c>
      <c r="U437" s="82" t="s">
        <v>239</v>
      </c>
      <c r="V437" s="17" t="s">
        <v>239</v>
      </c>
      <c r="W437" s="77" t="s">
        <v>239</v>
      </c>
      <c r="X437" s="17" t="s">
        <v>239</v>
      </c>
      <c r="Y437" s="17" t="s">
        <v>239</v>
      </c>
      <c r="Z437" s="18" t="s">
        <v>239</v>
      </c>
      <c r="AA437" s="82" t="s">
        <v>239</v>
      </c>
      <c r="AB437" s="17" t="s">
        <v>239</v>
      </c>
      <c r="AC437" s="77" t="s">
        <v>239</v>
      </c>
      <c r="AD437" s="17" t="s">
        <v>239</v>
      </c>
      <c r="AE437" s="17" t="s">
        <v>239</v>
      </c>
      <c r="AF437" s="18" t="s">
        <v>239</v>
      </c>
      <c r="AG437" s="82" t="s">
        <v>239</v>
      </c>
      <c r="AH437" s="17" t="s">
        <v>239</v>
      </c>
      <c r="AI437" s="77" t="s">
        <v>239</v>
      </c>
      <c r="AJ437" s="17" t="s">
        <v>239</v>
      </c>
      <c r="AK437" s="17" t="s">
        <v>239</v>
      </c>
      <c r="AL437" s="18" t="s">
        <v>239</v>
      </c>
      <c r="AM437" s="82" t="s">
        <v>239</v>
      </c>
      <c r="AN437" s="17" t="s">
        <v>239</v>
      </c>
      <c r="AO437" s="77" t="s">
        <v>239</v>
      </c>
      <c r="AP437" s="17" t="s">
        <v>239</v>
      </c>
      <c r="AQ437" s="17" t="s">
        <v>239</v>
      </c>
      <c r="AR437" s="18" t="s">
        <v>239</v>
      </c>
      <c r="AS437" s="346" t="s">
        <v>2617</v>
      </c>
      <c r="AT437" s="346" t="s">
        <v>2618</v>
      </c>
      <c r="AU437" s="33" t="s">
        <v>239</v>
      </c>
      <c r="AV437" s="103" t="s">
        <v>2587</v>
      </c>
      <c r="AW437" s="104" t="s">
        <v>2380</v>
      </c>
      <c r="AX437" s="18" t="s">
        <v>2312</v>
      </c>
      <c r="AY437" s="82" t="s">
        <v>239</v>
      </c>
      <c r="AZ437" s="17" t="s">
        <v>239</v>
      </c>
      <c r="BA437" s="77" t="s">
        <v>239</v>
      </c>
      <c r="BB437" s="17" t="s">
        <v>239</v>
      </c>
      <c r="BC437" s="17" t="s">
        <v>239</v>
      </c>
      <c r="BD437" s="18" t="s">
        <v>239</v>
      </c>
    </row>
  </sheetData>
  <autoFilter ref="A3:BD437" xr:uid="{00000000-0009-0000-0000-000003000000}"/>
  <mergeCells count="25">
    <mergeCell ref="A1:H2"/>
    <mergeCell ref="O1:T1"/>
    <mergeCell ref="U1:Z1"/>
    <mergeCell ref="AA1:AF1"/>
    <mergeCell ref="AG1:AL1"/>
    <mergeCell ref="U2:V2"/>
    <mergeCell ref="W2:X2"/>
    <mergeCell ref="I1:N1"/>
    <mergeCell ref="AA2:AB2"/>
    <mergeCell ref="AC2:AD2"/>
    <mergeCell ref="Q2:R2"/>
    <mergeCell ref="I2:J2"/>
    <mergeCell ref="K2:L2"/>
    <mergeCell ref="O2:P2"/>
    <mergeCell ref="AG2:AH2"/>
    <mergeCell ref="AI2:AJ2"/>
    <mergeCell ref="AM2:AN2"/>
    <mergeCell ref="AO2:AP2"/>
    <mergeCell ref="AS2:AT2"/>
    <mergeCell ref="AY1:BD1"/>
    <mergeCell ref="AY2:AZ2"/>
    <mergeCell ref="BA2:BB2"/>
    <mergeCell ref="AM1:AR1"/>
    <mergeCell ref="AS1:AX1"/>
    <mergeCell ref="AU2:AV2"/>
  </mergeCells>
  <pageMargins left="0.7" right="0.7" top="0.75" bottom="0.75" header="0.3" footer="0.3"/>
  <pageSetup orientation="portrait" r:id="rId1"/>
  <headerFooter>
    <oddFooter xml:space="preserve">&amp;LRestricted </oddFooter>
    <evenFooter xml:space="preserve">&amp;LRestricted </evenFooter>
    <firstFooter xml:space="preserve">&amp;LRestricted </first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>
    <tabColor theme="5" tint="-0.249977111117893"/>
  </sheetPr>
  <dimension ref="A1:BQ405"/>
  <sheetViews>
    <sheetView zoomScaleNormal="100" workbookViewId="0">
      <pane xSplit="5" ySplit="3" topLeftCell="M317" activePane="bottomRight" state="frozen"/>
      <selection pane="topRight" activeCell="F1" sqref="F1"/>
      <selection pane="bottomLeft" activeCell="A4" sqref="A4"/>
      <selection pane="bottomRight" activeCell="Q407" sqref="Q407"/>
    </sheetView>
  </sheetViews>
  <sheetFormatPr defaultColWidth="9" defaultRowHeight="14"/>
  <cols>
    <col min="1" max="1" width="11.08203125" style="110" bestFit="1" customWidth="1"/>
    <col min="2" max="2" width="7.75" style="110" bestFit="1" customWidth="1"/>
    <col min="3" max="3" width="8" style="110" bestFit="1" customWidth="1"/>
    <col min="4" max="4" width="4.25" style="110" bestFit="1" customWidth="1"/>
    <col min="5" max="5" width="3.83203125" style="111" bestFit="1" customWidth="1"/>
    <col min="6" max="6" width="14" style="111" bestFit="1" customWidth="1"/>
    <col min="7" max="7" width="14" style="111" customWidth="1"/>
    <col min="8" max="8" width="17.75" style="111" bestFit="1" customWidth="1"/>
    <col min="9" max="9" width="14" style="111" customWidth="1"/>
    <col min="10" max="10" width="18.08203125" style="111" bestFit="1" customWidth="1"/>
    <col min="11" max="12" width="14" style="111" customWidth="1"/>
    <col min="13" max="13" width="14" style="110" bestFit="1" customWidth="1"/>
    <col min="14" max="14" width="14" style="110" customWidth="1"/>
    <col min="15" max="18" width="14" style="113" bestFit="1" customWidth="1"/>
    <col min="19" max="19" width="15.08203125" style="113" bestFit="1" customWidth="1"/>
    <col min="20" max="20" width="23.75" style="110" bestFit="1" customWidth="1"/>
    <col min="21" max="21" width="14" style="113" bestFit="1" customWidth="1"/>
    <col min="22" max="22" width="12.75" style="113" customWidth="1"/>
    <col min="23" max="24" width="14" style="112" bestFit="1" customWidth="1"/>
    <col min="25" max="25" width="14" style="112" customWidth="1"/>
    <col min="26" max="28" width="14" style="110" bestFit="1" customWidth="1"/>
    <col min="29" max="29" width="17.33203125" style="110" bestFit="1" customWidth="1"/>
    <col min="30" max="30" width="15.08203125" style="110" bestFit="1" customWidth="1"/>
    <col min="31" max="31" width="20.08203125" style="110" bestFit="1" customWidth="1"/>
    <col min="32" max="32" width="14" style="113" bestFit="1" customWidth="1"/>
    <col min="33" max="33" width="12.75" style="113" customWidth="1"/>
    <col min="34" max="35" width="14" style="112" bestFit="1" customWidth="1"/>
    <col min="36" max="36" width="14" style="112" customWidth="1"/>
    <col min="37" max="39" width="14" style="111" bestFit="1" customWidth="1"/>
    <col min="40" max="40" width="17.33203125" style="111" bestFit="1" customWidth="1"/>
    <col min="41" max="41" width="14" style="111" bestFit="1" customWidth="1"/>
    <col min="42" max="42" width="20.08203125" style="111" bestFit="1" customWidth="1"/>
    <col min="43" max="44" width="14" style="112" bestFit="1" customWidth="1"/>
    <col min="45" max="45" width="14" style="112" customWidth="1"/>
    <col min="46" max="48" width="14" style="111" bestFit="1" customWidth="1"/>
    <col min="49" max="49" width="17.33203125" style="111" bestFit="1" customWidth="1"/>
    <col min="50" max="50" width="15.75" style="111" bestFit="1" customWidth="1"/>
    <col min="51" max="51" width="20.08203125" style="111" bestFit="1" customWidth="1"/>
    <col min="52" max="53" width="14" style="111" bestFit="1" customWidth="1"/>
    <col min="54" max="54" width="14" style="111" customWidth="1"/>
    <col min="55" max="55" width="14" style="111" bestFit="1" customWidth="1"/>
    <col min="56" max="56" width="16.75" style="111" bestFit="1" customWidth="1"/>
    <col min="57" max="57" width="14" style="111" bestFit="1" customWidth="1"/>
    <col min="58" max="58" width="17.33203125" style="111" bestFit="1" customWidth="1"/>
    <col min="59" max="59" width="14" style="111" bestFit="1" customWidth="1"/>
    <col min="60" max="60" width="20.08203125" style="111" bestFit="1" customWidth="1"/>
    <col min="61" max="62" width="14" style="111" bestFit="1" customWidth="1"/>
    <col min="63" max="63" width="14" style="111" customWidth="1"/>
    <col min="64" max="66" width="14" style="111" bestFit="1" customWidth="1"/>
    <col min="67" max="67" width="17.33203125" style="111" bestFit="1" customWidth="1"/>
    <col min="68" max="68" width="15.08203125" style="111" bestFit="1" customWidth="1"/>
    <col min="69" max="69" width="20.08203125" style="111" bestFit="1" customWidth="1"/>
    <col min="70" max="16384" width="9" style="110"/>
  </cols>
  <sheetData>
    <row r="1" spans="1:69" ht="15" customHeight="1" thickBot="1">
      <c r="E1" s="110"/>
      <c r="F1" s="570" t="s">
        <v>2621</v>
      </c>
      <c r="G1" s="571"/>
      <c r="H1" s="571"/>
      <c r="I1" s="571"/>
      <c r="J1" s="571"/>
      <c r="K1" s="571"/>
      <c r="L1" s="571"/>
      <c r="M1" s="571"/>
      <c r="N1" s="571"/>
      <c r="O1" s="571"/>
      <c r="P1" s="571"/>
      <c r="Q1" s="571"/>
      <c r="R1" s="571"/>
      <c r="S1" s="571"/>
      <c r="T1" s="571"/>
      <c r="U1" s="571"/>
      <c r="V1" s="572"/>
      <c r="W1" s="573" t="s">
        <v>2622</v>
      </c>
      <c r="X1" s="574"/>
      <c r="Y1" s="574"/>
      <c r="Z1" s="574"/>
      <c r="AA1" s="574"/>
      <c r="AB1" s="574"/>
      <c r="AC1" s="574"/>
      <c r="AD1" s="574"/>
      <c r="AE1" s="574"/>
      <c r="AF1" s="574"/>
      <c r="AG1" s="575"/>
      <c r="AH1" s="558" t="s">
        <v>2623</v>
      </c>
      <c r="AI1" s="559"/>
      <c r="AJ1" s="559"/>
      <c r="AK1" s="559"/>
      <c r="AL1" s="559"/>
      <c r="AM1" s="559"/>
      <c r="AN1" s="559"/>
      <c r="AO1" s="559"/>
      <c r="AP1" s="560"/>
      <c r="AQ1" s="561" t="s">
        <v>2624</v>
      </c>
      <c r="AR1" s="562"/>
      <c r="AS1" s="562"/>
      <c r="AT1" s="562"/>
      <c r="AU1" s="562"/>
      <c r="AV1" s="562"/>
      <c r="AW1" s="562"/>
      <c r="AX1" s="562"/>
      <c r="AY1" s="563"/>
      <c r="AZ1" s="556" t="s">
        <v>2625</v>
      </c>
      <c r="BA1" s="557"/>
      <c r="BB1" s="557"/>
      <c r="BC1" s="557"/>
      <c r="BD1" s="557"/>
      <c r="BE1" s="557"/>
      <c r="BF1" s="557"/>
      <c r="BG1" s="557"/>
      <c r="BH1" s="557"/>
      <c r="BI1" s="554" t="s">
        <v>2626</v>
      </c>
      <c r="BJ1" s="554"/>
      <c r="BK1" s="554"/>
      <c r="BL1" s="554"/>
      <c r="BM1" s="554"/>
      <c r="BN1" s="554"/>
      <c r="BO1" s="554"/>
      <c r="BP1" s="554"/>
      <c r="BQ1" s="555"/>
    </row>
    <row r="2" spans="1:69" s="111" customFormat="1" ht="14.5" thickBot="1">
      <c r="A2" s="160"/>
      <c r="B2" s="160"/>
      <c r="C2" s="160"/>
      <c r="D2" s="160"/>
      <c r="E2" s="160"/>
      <c r="F2" s="159"/>
      <c r="G2" s="158"/>
      <c r="H2" s="158"/>
      <c r="I2" s="158"/>
      <c r="J2" s="158"/>
      <c r="K2" s="158"/>
      <c r="L2" s="158"/>
      <c r="M2" s="158"/>
      <c r="N2" s="157"/>
      <c r="O2" s="564" t="s">
        <v>2251</v>
      </c>
      <c r="P2" s="565"/>
      <c r="Q2" s="566" t="s">
        <v>2627</v>
      </c>
      <c r="R2" s="565"/>
      <c r="S2" s="153" t="s">
        <v>2251</v>
      </c>
      <c r="T2" s="152" t="s">
        <v>2252</v>
      </c>
      <c r="U2" s="152"/>
      <c r="V2" s="153"/>
      <c r="W2" s="156"/>
      <c r="X2" s="155"/>
      <c r="Y2" s="154"/>
      <c r="Z2" s="566" t="s">
        <v>2251</v>
      </c>
      <c r="AA2" s="565"/>
      <c r="AB2" s="566" t="s">
        <v>2627</v>
      </c>
      <c r="AC2" s="565"/>
      <c r="AD2" s="153" t="s">
        <v>2251</v>
      </c>
      <c r="AE2" s="152" t="s">
        <v>2252</v>
      </c>
      <c r="AF2" s="152"/>
      <c r="AG2" s="153"/>
      <c r="AH2" s="151"/>
      <c r="AI2" s="150"/>
      <c r="AJ2" s="149"/>
      <c r="AK2" s="549" t="s">
        <v>2251</v>
      </c>
      <c r="AL2" s="550"/>
      <c r="AM2" s="549" t="s">
        <v>2252</v>
      </c>
      <c r="AN2" s="550"/>
      <c r="AO2" s="144" t="s">
        <v>2251</v>
      </c>
      <c r="AP2" s="148" t="s">
        <v>2252</v>
      </c>
      <c r="AQ2" s="567"/>
      <c r="AR2" s="568"/>
      <c r="AS2" s="569"/>
      <c r="AT2" s="549" t="s">
        <v>2251</v>
      </c>
      <c r="AU2" s="550"/>
      <c r="AV2" s="549" t="s">
        <v>2252</v>
      </c>
      <c r="AW2" s="550"/>
      <c r="AX2" s="144" t="s">
        <v>2251</v>
      </c>
      <c r="AY2" s="148" t="s">
        <v>2252</v>
      </c>
      <c r="AZ2" s="147"/>
      <c r="BA2" s="146"/>
      <c r="BB2" s="145"/>
      <c r="BC2" s="549" t="s">
        <v>2251</v>
      </c>
      <c r="BD2" s="550"/>
      <c r="BE2" s="549" t="s">
        <v>2252</v>
      </c>
      <c r="BF2" s="550"/>
      <c r="BG2" s="144" t="s">
        <v>2251</v>
      </c>
      <c r="BH2" s="144" t="s">
        <v>2252</v>
      </c>
      <c r="BI2" s="551"/>
      <c r="BJ2" s="552"/>
      <c r="BK2" s="553"/>
      <c r="BL2" s="549" t="s">
        <v>2251</v>
      </c>
      <c r="BM2" s="550"/>
      <c r="BN2" s="549" t="s">
        <v>2252</v>
      </c>
      <c r="BO2" s="550"/>
      <c r="BP2" s="144" t="s">
        <v>2251</v>
      </c>
      <c r="BQ2" s="144" t="s">
        <v>2252</v>
      </c>
    </row>
    <row r="3" spans="1:69" s="111" customFormat="1" ht="63.5" thickBot="1">
      <c r="A3" s="143" t="s">
        <v>2253</v>
      </c>
      <c r="B3" s="142" t="s">
        <v>2254</v>
      </c>
      <c r="C3" s="142" t="s">
        <v>2255</v>
      </c>
      <c r="D3" s="141" t="s">
        <v>2256</v>
      </c>
      <c r="E3" s="141" t="s">
        <v>2257</v>
      </c>
      <c r="F3" s="140" t="s">
        <v>2628</v>
      </c>
      <c r="G3" s="140" t="s">
        <v>2629</v>
      </c>
      <c r="H3" s="140" t="s">
        <v>2630</v>
      </c>
      <c r="I3" s="140" t="s">
        <v>2631</v>
      </c>
      <c r="J3" s="140" t="s">
        <v>2632</v>
      </c>
      <c r="K3" s="140" t="s">
        <v>2633</v>
      </c>
      <c r="L3" s="140" t="s">
        <v>2634</v>
      </c>
      <c r="M3" s="137" t="s">
        <v>2635</v>
      </c>
      <c r="N3" s="137" t="s">
        <v>2636</v>
      </c>
      <c r="O3" s="139" t="s">
        <v>2637</v>
      </c>
      <c r="P3" s="138" t="s">
        <v>2638</v>
      </c>
      <c r="Q3" s="139" t="s">
        <v>2639</v>
      </c>
      <c r="R3" s="138" t="s">
        <v>2640</v>
      </c>
      <c r="S3" s="137" t="s">
        <v>2641</v>
      </c>
      <c r="T3" s="137" t="s">
        <v>2642</v>
      </c>
      <c r="U3" s="137" t="s">
        <v>2643</v>
      </c>
      <c r="V3" s="138" t="s">
        <v>2644</v>
      </c>
      <c r="W3" s="136" t="s">
        <v>2645</v>
      </c>
      <c r="X3" s="133" t="s">
        <v>2646</v>
      </c>
      <c r="Y3" s="133" t="s">
        <v>2647</v>
      </c>
      <c r="Z3" s="135" t="s">
        <v>2648</v>
      </c>
      <c r="AA3" s="134" t="s">
        <v>2649</v>
      </c>
      <c r="AB3" s="135" t="s">
        <v>2650</v>
      </c>
      <c r="AC3" s="134" t="s">
        <v>2651</v>
      </c>
      <c r="AD3" s="133" t="s">
        <v>2652</v>
      </c>
      <c r="AE3" s="133" t="s">
        <v>2653</v>
      </c>
      <c r="AF3" s="137" t="s">
        <v>2643</v>
      </c>
      <c r="AG3" s="138" t="s">
        <v>2644</v>
      </c>
      <c r="AH3" s="132" t="s">
        <v>2654</v>
      </c>
      <c r="AI3" s="130" t="s">
        <v>2655</v>
      </c>
      <c r="AJ3" s="130" t="s">
        <v>2656</v>
      </c>
      <c r="AK3" s="14" t="s">
        <v>2657</v>
      </c>
      <c r="AL3" s="131" t="s">
        <v>2658</v>
      </c>
      <c r="AM3" s="14" t="s">
        <v>2659</v>
      </c>
      <c r="AN3" s="131" t="s">
        <v>2660</v>
      </c>
      <c r="AO3" s="130" t="s">
        <v>2661</v>
      </c>
      <c r="AP3" s="130" t="s">
        <v>2662</v>
      </c>
      <c r="AQ3" s="129" t="s">
        <v>2663</v>
      </c>
      <c r="AR3" s="127" t="s">
        <v>2664</v>
      </c>
      <c r="AS3" s="127" t="s">
        <v>2665</v>
      </c>
      <c r="AT3" s="6" t="s">
        <v>2666</v>
      </c>
      <c r="AU3" s="128" t="s">
        <v>2667</v>
      </c>
      <c r="AV3" s="6" t="s">
        <v>2668</v>
      </c>
      <c r="AW3" s="128" t="s">
        <v>2669</v>
      </c>
      <c r="AX3" s="127" t="s">
        <v>2670</v>
      </c>
      <c r="AY3" s="127" t="s">
        <v>2671</v>
      </c>
      <c r="AZ3" s="126" t="s">
        <v>2672</v>
      </c>
      <c r="BA3" s="124" t="s">
        <v>2673</v>
      </c>
      <c r="BB3" s="124" t="s">
        <v>2674</v>
      </c>
      <c r="BC3" s="15" t="s">
        <v>2675</v>
      </c>
      <c r="BD3" s="125" t="s">
        <v>2676</v>
      </c>
      <c r="BE3" s="15" t="s">
        <v>2677</v>
      </c>
      <c r="BF3" s="125" t="s">
        <v>2678</v>
      </c>
      <c r="BG3" s="124" t="s">
        <v>2679</v>
      </c>
      <c r="BH3" s="124" t="s">
        <v>2680</v>
      </c>
      <c r="BI3" s="123" t="s">
        <v>2681</v>
      </c>
      <c r="BJ3" s="121" t="s">
        <v>2682</v>
      </c>
      <c r="BK3" s="121" t="s">
        <v>2683</v>
      </c>
      <c r="BL3" s="121" t="s">
        <v>2684</v>
      </c>
      <c r="BM3" s="8" t="s">
        <v>2685</v>
      </c>
      <c r="BN3" s="122" t="s">
        <v>2686</v>
      </c>
      <c r="BO3" s="10" t="s">
        <v>2687</v>
      </c>
      <c r="BP3" s="121" t="s">
        <v>2688</v>
      </c>
      <c r="BQ3" s="121" t="s">
        <v>2689</v>
      </c>
    </row>
    <row r="4" spans="1:69" ht="14.5" hidden="1" customHeight="1">
      <c r="A4" s="350" t="s">
        <v>2232</v>
      </c>
      <c r="B4" s="351" t="s">
        <v>2306</v>
      </c>
      <c r="C4" s="351" t="s">
        <v>2307</v>
      </c>
      <c r="D4" s="351" t="s">
        <v>2308</v>
      </c>
      <c r="E4" s="352" t="s">
        <v>2308</v>
      </c>
      <c r="F4" s="55" t="s">
        <v>239</v>
      </c>
      <c r="G4" s="256" t="s">
        <v>2690</v>
      </c>
      <c r="H4" s="256" t="s">
        <v>2691</v>
      </c>
      <c r="I4" s="256" t="s">
        <v>2692</v>
      </c>
      <c r="J4" s="256" t="s">
        <v>2693</v>
      </c>
      <c r="K4" s="353" t="s">
        <v>2694</v>
      </c>
      <c r="L4" s="354" t="s">
        <v>2695</v>
      </c>
      <c r="M4" s="119" t="s">
        <v>239</v>
      </c>
      <c r="N4" s="119" t="s">
        <v>239</v>
      </c>
      <c r="O4" s="118" t="s">
        <v>239</v>
      </c>
      <c r="P4" s="118" t="s">
        <v>239</v>
      </c>
      <c r="Q4" s="118" t="s">
        <v>239</v>
      </c>
      <c r="R4" s="118" t="s">
        <v>239</v>
      </c>
      <c r="S4" s="56" t="s">
        <v>239</v>
      </c>
      <c r="T4" s="120" t="s">
        <v>239</v>
      </c>
      <c r="U4" s="259"/>
      <c r="V4" s="56"/>
      <c r="W4" s="176" t="s">
        <v>239</v>
      </c>
      <c r="X4" s="177" t="s">
        <v>239</v>
      </c>
      <c r="Y4" s="177" t="s">
        <v>239</v>
      </c>
      <c r="Z4" s="178" t="s">
        <v>239</v>
      </c>
      <c r="AA4" s="178" t="s">
        <v>239</v>
      </c>
      <c r="AB4" s="178" t="s">
        <v>239</v>
      </c>
      <c r="AC4" s="178" t="s">
        <v>239</v>
      </c>
      <c r="AD4" s="179" t="s">
        <v>239</v>
      </c>
      <c r="AE4" s="180" t="s">
        <v>239</v>
      </c>
      <c r="AF4" s="259"/>
      <c r="AG4" s="56"/>
      <c r="AH4" s="55" t="s">
        <v>239</v>
      </c>
      <c r="AI4" s="119" t="s">
        <v>239</v>
      </c>
      <c r="AJ4" s="119" t="s">
        <v>239</v>
      </c>
      <c r="AK4" s="118" t="s">
        <v>239</v>
      </c>
      <c r="AL4" s="118" t="s">
        <v>239</v>
      </c>
      <c r="AM4" s="118" t="s">
        <v>239</v>
      </c>
      <c r="AN4" s="118" t="s">
        <v>239</v>
      </c>
      <c r="AO4" s="56" t="s">
        <v>239</v>
      </c>
      <c r="AP4" s="120" t="s">
        <v>239</v>
      </c>
      <c r="AQ4" s="191" t="s">
        <v>239</v>
      </c>
      <c r="AR4" s="192" t="s">
        <v>239</v>
      </c>
      <c r="AS4" s="192" t="s">
        <v>239</v>
      </c>
      <c r="AT4" s="193" t="s">
        <v>239</v>
      </c>
      <c r="AU4" s="193" t="s">
        <v>239</v>
      </c>
      <c r="AV4" s="193" t="s">
        <v>239</v>
      </c>
      <c r="AW4" s="193" t="s">
        <v>239</v>
      </c>
      <c r="AX4" s="194" t="s">
        <v>239</v>
      </c>
      <c r="AY4" s="195" t="s">
        <v>239</v>
      </c>
      <c r="AZ4" s="191" t="s">
        <v>239</v>
      </c>
      <c r="BA4" s="192" t="s">
        <v>239</v>
      </c>
      <c r="BB4" s="192" t="s">
        <v>239</v>
      </c>
      <c r="BC4" s="193" t="s">
        <v>239</v>
      </c>
      <c r="BD4" s="193" t="s">
        <v>239</v>
      </c>
      <c r="BE4" s="193" t="s">
        <v>239</v>
      </c>
      <c r="BF4" s="193" t="s">
        <v>239</v>
      </c>
      <c r="BG4" s="194" t="s">
        <v>239</v>
      </c>
      <c r="BH4" s="195" t="s">
        <v>239</v>
      </c>
      <c r="BI4" s="191" t="s">
        <v>239</v>
      </c>
      <c r="BJ4" s="192" t="s">
        <v>239</v>
      </c>
      <c r="BK4" s="192" t="s">
        <v>239</v>
      </c>
      <c r="BL4" s="192" t="s">
        <v>239</v>
      </c>
      <c r="BM4" s="192" t="s">
        <v>239</v>
      </c>
      <c r="BN4" s="193" t="s">
        <v>239</v>
      </c>
      <c r="BO4" s="193" t="s">
        <v>239</v>
      </c>
      <c r="BP4" s="194" t="s">
        <v>239</v>
      </c>
      <c r="BQ4" s="195" t="s">
        <v>239</v>
      </c>
    </row>
    <row r="5" spans="1:69" ht="14.5" hidden="1" customHeight="1">
      <c r="A5" s="355" t="s">
        <v>2232</v>
      </c>
      <c r="B5" s="356" t="s">
        <v>2317</v>
      </c>
      <c r="C5" s="356" t="s">
        <v>2307</v>
      </c>
      <c r="D5" s="356" t="s">
        <v>2308</v>
      </c>
      <c r="E5" s="357" t="s">
        <v>2308</v>
      </c>
      <c r="F5" s="358" t="s">
        <v>239</v>
      </c>
      <c r="G5" s="353" t="s">
        <v>2690</v>
      </c>
      <c r="H5" s="353" t="s">
        <v>2691</v>
      </c>
      <c r="I5" s="353" t="s">
        <v>2692</v>
      </c>
      <c r="J5" s="353" t="s">
        <v>2693</v>
      </c>
      <c r="K5" s="353" t="s">
        <v>2694</v>
      </c>
      <c r="L5" s="354" t="s">
        <v>2695</v>
      </c>
      <c r="M5" s="20" t="s">
        <v>239</v>
      </c>
      <c r="N5" s="20" t="s">
        <v>239</v>
      </c>
      <c r="O5" s="115" t="s">
        <v>239</v>
      </c>
      <c r="P5" s="115" t="s">
        <v>239</v>
      </c>
      <c r="Q5" s="115" t="s">
        <v>239</v>
      </c>
      <c r="R5" s="115" t="s">
        <v>239</v>
      </c>
      <c r="S5" s="17" t="s">
        <v>239</v>
      </c>
      <c r="T5" s="114" t="s">
        <v>239</v>
      </c>
      <c r="U5" s="260"/>
      <c r="V5" s="17"/>
      <c r="W5" s="359" t="s">
        <v>239</v>
      </c>
      <c r="X5" s="181" t="s">
        <v>239</v>
      </c>
      <c r="Y5" s="181" t="s">
        <v>239</v>
      </c>
      <c r="Z5" s="182" t="s">
        <v>239</v>
      </c>
      <c r="AA5" s="182" t="s">
        <v>239</v>
      </c>
      <c r="AB5" s="182" t="s">
        <v>239</v>
      </c>
      <c r="AC5" s="182" t="s">
        <v>239</v>
      </c>
      <c r="AD5" s="183" t="s">
        <v>239</v>
      </c>
      <c r="AE5" s="184" t="s">
        <v>239</v>
      </c>
      <c r="AF5" s="260"/>
      <c r="AG5" s="17"/>
      <c r="AH5" s="358" t="s">
        <v>239</v>
      </c>
      <c r="AI5" s="20" t="s">
        <v>239</v>
      </c>
      <c r="AJ5" s="20" t="s">
        <v>239</v>
      </c>
      <c r="AK5" s="115" t="s">
        <v>239</v>
      </c>
      <c r="AL5" s="115" t="s">
        <v>239</v>
      </c>
      <c r="AM5" s="115" t="s">
        <v>239</v>
      </c>
      <c r="AN5" s="115" t="s">
        <v>239</v>
      </c>
      <c r="AO5" s="17" t="s">
        <v>239</v>
      </c>
      <c r="AP5" s="114" t="s">
        <v>239</v>
      </c>
      <c r="AQ5" s="360" t="s">
        <v>239</v>
      </c>
      <c r="AR5" s="196" t="s">
        <v>239</v>
      </c>
      <c r="AS5" s="196" t="s">
        <v>239</v>
      </c>
      <c r="AT5" s="197" t="s">
        <v>239</v>
      </c>
      <c r="AU5" s="197" t="s">
        <v>239</v>
      </c>
      <c r="AV5" s="197" t="s">
        <v>239</v>
      </c>
      <c r="AW5" s="197" t="s">
        <v>239</v>
      </c>
      <c r="AX5" s="198" t="s">
        <v>239</v>
      </c>
      <c r="AY5" s="199" t="s">
        <v>239</v>
      </c>
      <c r="AZ5" s="360" t="s">
        <v>239</v>
      </c>
      <c r="BA5" s="196" t="s">
        <v>239</v>
      </c>
      <c r="BB5" s="196" t="s">
        <v>239</v>
      </c>
      <c r="BC5" s="197" t="s">
        <v>239</v>
      </c>
      <c r="BD5" s="197" t="s">
        <v>239</v>
      </c>
      <c r="BE5" s="197" t="s">
        <v>239</v>
      </c>
      <c r="BF5" s="197" t="s">
        <v>239</v>
      </c>
      <c r="BG5" s="198" t="s">
        <v>239</v>
      </c>
      <c r="BH5" s="199" t="s">
        <v>239</v>
      </c>
      <c r="BI5" s="360" t="s">
        <v>239</v>
      </c>
      <c r="BJ5" s="196" t="s">
        <v>239</v>
      </c>
      <c r="BK5" s="196" t="s">
        <v>239</v>
      </c>
      <c r="BL5" s="196" t="s">
        <v>239</v>
      </c>
      <c r="BM5" s="196" t="s">
        <v>239</v>
      </c>
      <c r="BN5" s="197" t="s">
        <v>239</v>
      </c>
      <c r="BO5" s="197" t="s">
        <v>239</v>
      </c>
      <c r="BP5" s="198" t="s">
        <v>239</v>
      </c>
      <c r="BQ5" s="199" t="s">
        <v>239</v>
      </c>
    </row>
    <row r="6" spans="1:69" ht="14.5" hidden="1" customHeight="1">
      <c r="A6" s="355" t="s">
        <v>2232</v>
      </c>
      <c r="B6" s="356" t="s">
        <v>2306</v>
      </c>
      <c r="C6" s="356" t="s">
        <v>2318</v>
      </c>
      <c r="D6" s="356" t="s">
        <v>2308</v>
      </c>
      <c r="E6" s="357" t="s">
        <v>2308</v>
      </c>
      <c r="F6" s="358" t="s">
        <v>239</v>
      </c>
      <c r="G6" s="353" t="s">
        <v>2690</v>
      </c>
      <c r="H6" s="353" t="s">
        <v>2691</v>
      </c>
      <c r="I6" s="353" t="s">
        <v>2692</v>
      </c>
      <c r="J6" s="353" t="s">
        <v>2693</v>
      </c>
      <c r="K6" s="353" t="s">
        <v>2694</v>
      </c>
      <c r="L6" s="354" t="s">
        <v>2695</v>
      </c>
      <c r="M6" s="20" t="s">
        <v>239</v>
      </c>
      <c r="N6" s="20" t="s">
        <v>239</v>
      </c>
      <c r="O6" s="115" t="s">
        <v>239</v>
      </c>
      <c r="P6" s="115" t="s">
        <v>239</v>
      </c>
      <c r="Q6" s="115" t="s">
        <v>239</v>
      </c>
      <c r="R6" s="115" t="s">
        <v>239</v>
      </c>
      <c r="S6" s="17" t="s">
        <v>239</v>
      </c>
      <c r="T6" s="114" t="s">
        <v>239</v>
      </c>
      <c r="U6" s="260"/>
      <c r="V6" s="17"/>
      <c r="W6" s="359" t="s">
        <v>239</v>
      </c>
      <c r="X6" s="181" t="s">
        <v>239</v>
      </c>
      <c r="Y6" s="181" t="s">
        <v>239</v>
      </c>
      <c r="Z6" s="182" t="s">
        <v>239</v>
      </c>
      <c r="AA6" s="182" t="s">
        <v>239</v>
      </c>
      <c r="AB6" s="182" t="s">
        <v>239</v>
      </c>
      <c r="AC6" s="182" t="s">
        <v>239</v>
      </c>
      <c r="AD6" s="183" t="s">
        <v>239</v>
      </c>
      <c r="AE6" s="184" t="s">
        <v>239</v>
      </c>
      <c r="AF6" s="260"/>
      <c r="AG6" s="17"/>
      <c r="AH6" s="358" t="s">
        <v>239</v>
      </c>
      <c r="AI6" s="20" t="s">
        <v>239</v>
      </c>
      <c r="AJ6" s="20" t="s">
        <v>239</v>
      </c>
      <c r="AK6" s="115" t="s">
        <v>239</v>
      </c>
      <c r="AL6" s="115" t="s">
        <v>239</v>
      </c>
      <c r="AM6" s="115" t="s">
        <v>239</v>
      </c>
      <c r="AN6" s="115" t="s">
        <v>239</v>
      </c>
      <c r="AO6" s="17" t="s">
        <v>239</v>
      </c>
      <c r="AP6" s="114" t="s">
        <v>239</v>
      </c>
      <c r="AQ6" s="360" t="s">
        <v>239</v>
      </c>
      <c r="AR6" s="196" t="s">
        <v>239</v>
      </c>
      <c r="AS6" s="196" t="s">
        <v>239</v>
      </c>
      <c r="AT6" s="197" t="s">
        <v>239</v>
      </c>
      <c r="AU6" s="197" t="s">
        <v>239</v>
      </c>
      <c r="AV6" s="197" t="s">
        <v>239</v>
      </c>
      <c r="AW6" s="197" t="s">
        <v>239</v>
      </c>
      <c r="AX6" s="198" t="s">
        <v>239</v>
      </c>
      <c r="AY6" s="199" t="s">
        <v>239</v>
      </c>
      <c r="AZ6" s="360" t="s">
        <v>239</v>
      </c>
      <c r="BA6" s="196" t="s">
        <v>239</v>
      </c>
      <c r="BB6" s="196" t="s">
        <v>239</v>
      </c>
      <c r="BC6" s="197" t="s">
        <v>239</v>
      </c>
      <c r="BD6" s="197" t="s">
        <v>239</v>
      </c>
      <c r="BE6" s="197" t="s">
        <v>239</v>
      </c>
      <c r="BF6" s="197" t="s">
        <v>239</v>
      </c>
      <c r="BG6" s="198" t="s">
        <v>239</v>
      </c>
      <c r="BH6" s="199" t="s">
        <v>239</v>
      </c>
      <c r="BI6" s="360" t="s">
        <v>239</v>
      </c>
      <c r="BJ6" s="196" t="s">
        <v>239</v>
      </c>
      <c r="BK6" s="196" t="s">
        <v>239</v>
      </c>
      <c r="BL6" s="196" t="s">
        <v>239</v>
      </c>
      <c r="BM6" s="196" t="s">
        <v>239</v>
      </c>
      <c r="BN6" s="197" t="s">
        <v>239</v>
      </c>
      <c r="BO6" s="197" t="s">
        <v>239</v>
      </c>
      <c r="BP6" s="198" t="s">
        <v>239</v>
      </c>
      <c r="BQ6" s="199" t="s">
        <v>239</v>
      </c>
    </row>
    <row r="7" spans="1:69" ht="14.5" hidden="1" customHeight="1">
      <c r="A7" s="355" t="s">
        <v>2232</v>
      </c>
      <c r="B7" s="356" t="s">
        <v>2317</v>
      </c>
      <c r="C7" s="356" t="s">
        <v>2318</v>
      </c>
      <c r="D7" s="356" t="s">
        <v>2308</v>
      </c>
      <c r="E7" s="357" t="s">
        <v>2308</v>
      </c>
      <c r="F7" s="358" t="s">
        <v>239</v>
      </c>
      <c r="G7" s="353" t="s">
        <v>2690</v>
      </c>
      <c r="H7" s="353" t="s">
        <v>2691</v>
      </c>
      <c r="I7" s="353" t="s">
        <v>2692</v>
      </c>
      <c r="J7" s="353" t="s">
        <v>2693</v>
      </c>
      <c r="K7" s="353" t="s">
        <v>2694</v>
      </c>
      <c r="L7" s="354" t="s">
        <v>2695</v>
      </c>
      <c r="M7" s="20" t="s">
        <v>239</v>
      </c>
      <c r="N7" s="20" t="s">
        <v>239</v>
      </c>
      <c r="O7" s="115" t="s">
        <v>239</v>
      </c>
      <c r="P7" s="115" t="s">
        <v>239</v>
      </c>
      <c r="Q7" s="115" t="s">
        <v>239</v>
      </c>
      <c r="R7" s="115" t="s">
        <v>239</v>
      </c>
      <c r="S7" s="17" t="s">
        <v>239</v>
      </c>
      <c r="T7" s="114" t="s">
        <v>239</v>
      </c>
      <c r="U7" s="260"/>
      <c r="V7" s="17"/>
      <c r="W7" s="359" t="s">
        <v>239</v>
      </c>
      <c r="X7" s="181" t="s">
        <v>239</v>
      </c>
      <c r="Y7" s="181" t="s">
        <v>239</v>
      </c>
      <c r="Z7" s="182" t="s">
        <v>239</v>
      </c>
      <c r="AA7" s="182" t="s">
        <v>239</v>
      </c>
      <c r="AB7" s="182" t="s">
        <v>239</v>
      </c>
      <c r="AC7" s="182" t="s">
        <v>239</v>
      </c>
      <c r="AD7" s="183" t="s">
        <v>239</v>
      </c>
      <c r="AE7" s="184" t="s">
        <v>239</v>
      </c>
      <c r="AF7" s="260"/>
      <c r="AG7" s="17"/>
      <c r="AH7" s="358" t="s">
        <v>239</v>
      </c>
      <c r="AI7" s="20" t="s">
        <v>239</v>
      </c>
      <c r="AJ7" s="20" t="s">
        <v>239</v>
      </c>
      <c r="AK7" s="115" t="s">
        <v>239</v>
      </c>
      <c r="AL7" s="115" t="s">
        <v>239</v>
      </c>
      <c r="AM7" s="115" t="s">
        <v>239</v>
      </c>
      <c r="AN7" s="115" t="s">
        <v>239</v>
      </c>
      <c r="AO7" s="17" t="s">
        <v>239</v>
      </c>
      <c r="AP7" s="114" t="s">
        <v>239</v>
      </c>
      <c r="AQ7" s="360" t="s">
        <v>239</v>
      </c>
      <c r="AR7" s="196" t="s">
        <v>239</v>
      </c>
      <c r="AS7" s="196" t="s">
        <v>239</v>
      </c>
      <c r="AT7" s="197" t="s">
        <v>239</v>
      </c>
      <c r="AU7" s="197" t="s">
        <v>239</v>
      </c>
      <c r="AV7" s="197" t="s">
        <v>239</v>
      </c>
      <c r="AW7" s="197" t="s">
        <v>239</v>
      </c>
      <c r="AX7" s="198" t="s">
        <v>239</v>
      </c>
      <c r="AY7" s="199" t="s">
        <v>239</v>
      </c>
      <c r="AZ7" s="360" t="s">
        <v>239</v>
      </c>
      <c r="BA7" s="196" t="s">
        <v>239</v>
      </c>
      <c r="BB7" s="196" t="s">
        <v>239</v>
      </c>
      <c r="BC7" s="197" t="s">
        <v>239</v>
      </c>
      <c r="BD7" s="197" t="s">
        <v>239</v>
      </c>
      <c r="BE7" s="197" t="s">
        <v>239</v>
      </c>
      <c r="BF7" s="197" t="s">
        <v>239</v>
      </c>
      <c r="BG7" s="198" t="s">
        <v>239</v>
      </c>
      <c r="BH7" s="199" t="s">
        <v>239</v>
      </c>
      <c r="BI7" s="360" t="s">
        <v>239</v>
      </c>
      <c r="BJ7" s="196" t="s">
        <v>239</v>
      </c>
      <c r="BK7" s="196" t="s">
        <v>239</v>
      </c>
      <c r="BL7" s="196" t="s">
        <v>239</v>
      </c>
      <c r="BM7" s="196" t="s">
        <v>239</v>
      </c>
      <c r="BN7" s="197" t="s">
        <v>239</v>
      </c>
      <c r="BO7" s="197" t="s">
        <v>239</v>
      </c>
      <c r="BP7" s="198" t="s">
        <v>239</v>
      </c>
      <c r="BQ7" s="199" t="s">
        <v>239</v>
      </c>
    </row>
    <row r="8" spans="1:69" ht="14.5" hidden="1" customHeight="1">
      <c r="A8" s="355" t="s">
        <v>2232</v>
      </c>
      <c r="B8" s="356" t="s">
        <v>2306</v>
      </c>
      <c r="C8" s="356" t="s">
        <v>2324</v>
      </c>
      <c r="D8" s="356" t="s">
        <v>2308</v>
      </c>
      <c r="E8" s="357" t="s">
        <v>2308</v>
      </c>
      <c r="F8" s="358" t="s">
        <v>239</v>
      </c>
      <c r="G8" s="353" t="s">
        <v>2690</v>
      </c>
      <c r="H8" s="353" t="s">
        <v>2691</v>
      </c>
      <c r="I8" s="353" t="s">
        <v>2692</v>
      </c>
      <c r="J8" s="353" t="s">
        <v>2693</v>
      </c>
      <c r="K8" s="353" t="s">
        <v>2694</v>
      </c>
      <c r="L8" s="354" t="s">
        <v>2695</v>
      </c>
      <c r="M8" s="20" t="s">
        <v>239</v>
      </c>
      <c r="N8" s="20" t="s">
        <v>239</v>
      </c>
      <c r="O8" s="115" t="s">
        <v>239</v>
      </c>
      <c r="P8" s="115" t="s">
        <v>239</v>
      </c>
      <c r="Q8" s="115" t="s">
        <v>239</v>
      </c>
      <c r="R8" s="115" t="s">
        <v>239</v>
      </c>
      <c r="S8" s="17" t="s">
        <v>239</v>
      </c>
      <c r="T8" s="114" t="s">
        <v>239</v>
      </c>
      <c r="U8" s="260"/>
      <c r="V8" s="17"/>
      <c r="W8" s="359" t="s">
        <v>239</v>
      </c>
      <c r="X8" s="181" t="s">
        <v>239</v>
      </c>
      <c r="Y8" s="181" t="s">
        <v>239</v>
      </c>
      <c r="Z8" s="182" t="s">
        <v>239</v>
      </c>
      <c r="AA8" s="182" t="s">
        <v>239</v>
      </c>
      <c r="AB8" s="182" t="s">
        <v>239</v>
      </c>
      <c r="AC8" s="182" t="s">
        <v>239</v>
      </c>
      <c r="AD8" s="183" t="s">
        <v>239</v>
      </c>
      <c r="AE8" s="184" t="s">
        <v>239</v>
      </c>
      <c r="AF8" s="260"/>
      <c r="AG8" s="17"/>
      <c r="AH8" s="358" t="s">
        <v>239</v>
      </c>
      <c r="AI8" s="20" t="s">
        <v>239</v>
      </c>
      <c r="AJ8" s="20" t="s">
        <v>239</v>
      </c>
      <c r="AK8" s="115" t="s">
        <v>239</v>
      </c>
      <c r="AL8" s="115" t="s">
        <v>239</v>
      </c>
      <c r="AM8" s="115" t="s">
        <v>239</v>
      </c>
      <c r="AN8" s="115" t="s">
        <v>239</v>
      </c>
      <c r="AO8" s="17" t="s">
        <v>239</v>
      </c>
      <c r="AP8" s="114" t="s">
        <v>239</v>
      </c>
      <c r="AQ8" s="360" t="s">
        <v>239</v>
      </c>
      <c r="AR8" s="196" t="s">
        <v>239</v>
      </c>
      <c r="AS8" s="196" t="s">
        <v>239</v>
      </c>
      <c r="AT8" s="197" t="s">
        <v>239</v>
      </c>
      <c r="AU8" s="197" t="s">
        <v>239</v>
      </c>
      <c r="AV8" s="197" t="s">
        <v>239</v>
      </c>
      <c r="AW8" s="197" t="s">
        <v>239</v>
      </c>
      <c r="AX8" s="198" t="s">
        <v>239</v>
      </c>
      <c r="AY8" s="199" t="s">
        <v>239</v>
      </c>
      <c r="AZ8" s="360" t="s">
        <v>239</v>
      </c>
      <c r="BA8" s="196" t="s">
        <v>239</v>
      </c>
      <c r="BB8" s="196" t="s">
        <v>239</v>
      </c>
      <c r="BC8" s="197" t="s">
        <v>239</v>
      </c>
      <c r="BD8" s="197" t="s">
        <v>239</v>
      </c>
      <c r="BE8" s="197" t="s">
        <v>239</v>
      </c>
      <c r="BF8" s="197" t="s">
        <v>239</v>
      </c>
      <c r="BG8" s="198" t="s">
        <v>239</v>
      </c>
      <c r="BH8" s="199" t="s">
        <v>239</v>
      </c>
      <c r="BI8" s="360" t="s">
        <v>239</v>
      </c>
      <c r="BJ8" s="196" t="s">
        <v>239</v>
      </c>
      <c r="BK8" s="196" t="s">
        <v>239</v>
      </c>
      <c r="BL8" s="196" t="s">
        <v>239</v>
      </c>
      <c r="BM8" s="196" t="s">
        <v>239</v>
      </c>
      <c r="BN8" s="197" t="s">
        <v>239</v>
      </c>
      <c r="BO8" s="197" t="s">
        <v>239</v>
      </c>
      <c r="BP8" s="198" t="s">
        <v>239</v>
      </c>
      <c r="BQ8" s="199" t="s">
        <v>239</v>
      </c>
    </row>
    <row r="9" spans="1:69" ht="14.5" hidden="1" customHeight="1">
      <c r="A9" s="355" t="s">
        <v>2232</v>
      </c>
      <c r="B9" s="356" t="s">
        <v>2317</v>
      </c>
      <c r="C9" s="356" t="s">
        <v>2324</v>
      </c>
      <c r="D9" s="356" t="s">
        <v>2308</v>
      </c>
      <c r="E9" s="357" t="s">
        <v>2308</v>
      </c>
      <c r="F9" s="358" t="s">
        <v>239</v>
      </c>
      <c r="G9" s="353" t="s">
        <v>2690</v>
      </c>
      <c r="H9" s="353" t="s">
        <v>2691</v>
      </c>
      <c r="I9" s="353" t="s">
        <v>2692</v>
      </c>
      <c r="J9" s="353" t="s">
        <v>2693</v>
      </c>
      <c r="K9" s="353" t="s">
        <v>2694</v>
      </c>
      <c r="L9" s="354" t="s">
        <v>2695</v>
      </c>
      <c r="M9" s="20" t="s">
        <v>239</v>
      </c>
      <c r="N9" s="20" t="s">
        <v>239</v>
      </c>
      <c r="O9" s="115" t="s">
        <v>239</v>
      </c>
      <c r="P9" s="115" t="s">
        <v>239</v>
      </c>
      <c r="Q9" s="115" t="s">
        <v>239</v>
      </c>
      <c r="R9" s="115" t="s">
        <v>239</v>
      </c>
      <c r="S9" s="17" t="s">
        <v>239</v>
      </c>
      <c r="T9" s="114" t="s">
        <v>239</v>
      </c>
      <c r="U9" s="260"/>
      <c r="V9" s="17"/>
      <c r="W9" s="359" t="s">
        <v>239</v>
      </c>
      <c r="X9" s="181" t="s">
        <v>239</v>
      </c>
      <c r="Y9" s="181" t="s">
        <v>239</v>
      </c>
      <c r="Z9" s="182" t="s">
        <v>239</v>
      </c>
      <c r="AA9" s="182" t="s">
        <v>239</v>
      </c>
      <c r="AB9" s="182" t="s">
        <v>239</v>
      </c>
      <c r="AC9" s="182" t="s">
        <v>239</v>
      </c>
      <c r="AD9" s="183" t="s">
        <v>239</v>
      </c>
      <c r="AE9" s="184" t="s">
        <v>239</v>
      </c>
      <c r="AF9" s="260"/>
      <c r="AG9" s="17"/>
      <c r="AH9" s="358" t="s">
        <v>239</v>
      </c>
      <c r="AI9" s="20" t="s">
        <v>239</v>
      </c>
      <c r="AJ9" s="20" t="s">
        <v>239</v>
      </c>
      <c r="AK9" s="115" t="s">
        <v>239</v>
      </c>
      <c r="AL9" s="115" t="s">
        <v>239</v>
      </c>
      <c r="AM9" s="115" t="s">
        <v>239</v>
      </c>
      <c r="AN9" s="115" t="s">
        <v>239</v>
      </c>
      <c r="AO9" s="17" t="s">
        <v>239</v>
      </c>
      <c r="AP9" s="114" t="s">
        <v>239</v>
      </c>
      <c r="AQ9" s="360" t="s">
        <v>239</v>
      </c>
      <c r="AR9" s="196" t="s">
        <v>239</v>
      </c>
      <c r="AS9" s="196" t="s">
        <v>239</v>
      </c>
      <c r="AT9" s="197" t="s">
        <v>239</v>
      </c>
      <c r="AU9" s="197" t="s">
        <v>239</v>
      </c>
      <c r="AV9" s="197" t="s">
        <v>239</v>
      </c>
      <c r="AW9" s="197" t="s">
        <v>239</v>
      </c>
      <c r="AX9" s="198" t="s">
        <v>239</v>
      </c>
      <c r="AY9" s="199" t="s">
        <v>239</v>
      </c>
      <c r="AZ9" s="360" t="s">
        <v>239</v>
      </c>
      <c r="BA9" s="196" t="s">
        <v>239</v>
      </c>
      <c r="BB9" s="196" t="s">
        <v>239</v>
      </c>
      <c r="BC9" s="197" t="s">
        <v>239</v>
      </c>
      <c r="BD9" s="197" t="s">
        <v>239</v>
      </c>
      <c r="BE9" s="197" t="s">
        <v>239</v>
      </c>
      <c r="BF9" s="197" t="s">
        <v>239</v>
      </c>
      <c r="BG9" s="198" t="s">
        <v>239</v>
      </c>
      <c r="BH9" s="199" t="s">
        <v>239</v>
      </c>
      <c r="BI9" s="360" t="s">
        <v>239</v>
      </c>
      <c r="BJ9" s="196" t="s">
        <v>239</v>
      </c>
      <c r="BK9" s="196" t="s">
        <v>239</v>
      </c>
      <c r="BL9" s="196" t="s">
        <v>239</v>
      </c>
      <c r="BM9" s="196" t="s">
        <v>239</v>
      </c>
      <c r="BN9" s="197" t="s">
        <v>239</v>
      </c>
      <c r="BO9" s="197" t="s">
        <v>239</v>
      </c>
      <c r="BP9" s="198" t="s">
        <v>239</v>
      </c>
      <c r="BQ9" s="199" t="s">
        <v>239</v>
      </c>
    </row>
    <row r="10" spans="1:69" ht="14.5" hidden="1" customHeight="1">
      <c r="A10" s="355" t="s">
        <v>2232</v>
      </c>
      <c r="B10" s="356" t="s">
        <v>2306</v>
      </c>
      <c r="C10" s="356" t="s">
        <v>2330</v>
      </c>
      <c r="D10" s="356" t="s">
        <v>2308</v>
      </c>
      <c r="E10" s="357" t="s">
        <v>2308</v>
      </c>
      <c r="F10" s="358" t="s">
        <v>239</v>
      </c>
      <c r="G10" s="353" t="s">
        <v>2690</v>
      </c>
      <c r="H10" s="353" t="s">
        <v>2691</v>
      </c>
      <c r="I10" s="353" t="s">
        <v>2692</v>
      </c>
      <c r="J10" s="353" t="s">
        <v>2693</v>
      </c>
      <c r="K10" s="353" t="s">
        <v>2694</v>
      </c>
      <c r="L10" s="354" t="s">
        <v>2695</v>
      </c>
      <c r="M10" s="20" t="s">
        <v>239</v>
      </c>
      <c r="N10" s="20" t="s">
        <v>239</v>
      </c>
      <c r="O10" s="115" t="s">
        <v>239</v>
      </c>
      <c r="P10" s="115" t="s">
        <v>239</v>
      </c>
      <c r="Q10" s="115" t="s">
        <v>239</v>
      </c>
      <c r="R10" s="115" t="s">
        <v>239</v>
      </c>
      <c r="S10" s="17" t="s">
        <v>239</v>
      </c>
      <c r="T10" s="114" t="s">
        <v>239</v>
      </c>
      <c r="U10" s="260"/>
      <c r="V10" s="17"/>
      <c r="W10" s="359" t="s">
        <v>239</v>
      </c>
      <c r="X10" s="181" t="s">
        <v>239</v>
      </c>
      <c r="Y10" s="181" t="s">
        <v>239</v>
      </c>
      <c r="Z10" s="182" t="s">
        <v>239</v>
      </c>
      <c r="AA10" s="182" t="s">
        <v>239</v>
      </c>
      <c r="AB10" s="182" t="s">
        <v>239</v>
      </c>
      <c r="AC10" s="182" t="s">
        <v>239</v>
      </c>
      <c r="AD10" s="183" t="s">
        <v>239</v>
      </c>
      <c r="AE10" s="184" t="s">
        <v>239</v>
      </c>
      <c r="AF10" s="260"/>
      <c r="AG10" s="17"/>
      <c r="AH10" s="358" t="s">
        <v>239</v>
      </c>
      <c r="AI10" s="20" t="s">
        <v>239</v>
      </c>
      <c r="AJ10" s="20" t="s">
        <v>239</v>
      </c>
      <c r="AK10" s="115" t="s">
        <v>239</v>
      </c>
      <c r="AL10" s="115" t="s">
        <v>239</v>
      </c>
      <c r="AM10" s="115" t="s">
        <v>239</v>
      </c>
      <c r="AN10" s="115" t="s">
        <v>239</v>
      </c>
      <c r="AO10" s="17" t="s">
        <v>239</v>
      </c>
      <c r="AP10" s="114" t="s">
        <v>239</v>
      </c>
      <c r="AQ10" s="360" t="s">
        <v>239</v>
      </c>
      <c r="AR10" s="196" t="s">
        <v>239</v>
      </c>
      <c r="AS10" s="196" t="s">
        <v>239</v>
      </c>
      <c r="AT10" s="197" t="s">
        <v>239</v>
      </c>
      <c r="AU10" s="197" t="s">
        <v>239</v>
      </c>
      <c r="AV10" s="197" t="s">
        <v>239</v>
      </c>
      <c r="AW10" s="197" t="s">
        <v>239</v>
      </c>
      <c r="AX10" s="198" t="s">
        <v>239</v>
      </c>
      <c r="AY10" s="199" t="s">
        <v>239</v>
      </c>
      <c r="AZ10" s="360" t="s">
        <v>239</v>
      </c>
      <c r="BA10" s="196" t="s">
        <v>239</v>
      </c>
      <c r="BB10" s="196" t="s">
        <v>239</v>
      </c>
      <c r="BC10" s="197" t="s">
        <v>239</v>
      </c>
      <c r="BD10" s="197" t="s">
        <v>239</v>
      </c>
      <c r="BE10" s="197" t="s">
        <v>239</v>
      </c>
      <c r="BF10" s="197" t="s">
        <v>239</v>
      </c>
      <c r="BG10" s="198" t="s">
        <v>239</v>
      </c>
      <c r="BH10" s="199" t="s">
        <v>239</v>
      </c>
      <c r="BI10" s="360" t="s">
        <v>239</v>
      </c>
      <c r="BJ10" s="196" t="s">
        <v>239</v>
      </c>
      <c r="BK10" s="196" t="s">
        <v>239</v>
      </c>
      <c r="BL10" s="196" t="s">
        <v>239</v>
      </c>
      <c r="BM10" s="196" t="s">
        <v>239</v>
      </c>
      <c r="BN10" s="197" t="s">
        <v>239</v>
      </c>
      <c r="BO10" s="197" t="s">
        <v>239</v>
      </c>
      <c r="BP10" s="198" t="s">
        <v>239</v>
      </c>
      <c r="BQ10" s="199" t="s">
        <v>239</v>
      </c>
    </row>
    <row r="11" spans="1:69" ht="14.5" hidden="1" customHeight="1">
      <c r="A11" s="355" t="s">
        <v>2232</v>
      </c>
      <c r="B11" s="356" t="s">
        <v>2317</v>
      </c>
      <c r="C11" s="356" t="s">
        <v>2330</v>
      </c>
      <c r="D11" s="356" t="s">
        <v>2308</v>
      </c>
      <c r="E11" s="357" t="s">
        <v>2308</v>
      </c>
      <c r="F11" s="358" t="s">
        <v>239</v>
      </c>
      <c r="G11" s="353" t="s">
        <v>2690</v>
      </c>
      <c r="H11" s="353" t="s">
        <v>2691</v>
      </c>
      <c r="I11" s="353" t="s">
        <v>2692</v>
      </c>
      <c r="J11" s="353" t="s">
        <v>2693</v>
      </c>
      <c r="K11" s="353" t="s">
        <v>2694</v>
      </c>
      <c r="L11" s="354" t="s">
        <v>2695</v>
      </c>
      <c r="M11" s="20" t="s">
        <v>239</v>
      </c>
      <c r="N11" s="20" t="s">
        <v>239</v>
      </c>
      <c r="O11" s="115" t="s">
        <v>239</v>
      </c>
      <c r="P11" s="115" t="s">
        <v>239</v>
      </c>
      <c r="Q11" s="115" t="s">
        <v>239</v>
      </c>
      <c r="R11" s="115" t="s">
        <v>239</v>
      </c>
      <c r="S11" s="17" t="s">
        <v>239</v>
      </c>
      <c r="T11" s="114" t="s">
        <v>239</v>
      </c>
      <c r="U11" s="260"/>
      <c r="V11" s="17"/>
      <c r="W11" s="359" t="s">
        <v>239</v>
      </c>
      <c r="X11" s="181" t="s">
        <v>239</v>
      </c>
      <c r="Y11" s="181" t="s">
        <v>239</v>
      </c>
      <c r="Z11" s="182" t="s">
        <v>239</v>
      </c>
      <c r="AA11" s="182" t="s">
        <v>239</v>
      </c>
      <c r="AB11" s="182" t="s">
        <v>239</v>
      </c>
      <c r="AC11" s="182" t="s">
        <v>239</v>
      </c>
      <c r="AD11" s="183" t="s">
        <v>239</v>
      </c>
      <c r="AE11" s="184" t="s">
        <v>239</v>
      </c>
      <c r="AF11" s="260"/>
      <c r="AG11" s="17"/>
      <c r="AH11" s="358" t="s">
        <v>239</v>
      </c>
      <c r="AI11" s="20" t="s">
        <v>239</v>
      </c>
      <c r="AJ11" s="20" t="s">
        <v>239</v>
      </c>
      <c r="AK11" s="115" t="s">
        <v>239</v>
      </c>
      <c r="AL11" s="115" t="s">
        <v>239</v>
      </c>
      <c r="AM11" s="115" t="s">
        <v>239</v>
      </c>
      <c r="AN11" s="115" t="s">
        <v>239</v>
      </c>
      <c r="AO11" s="17" t="s">
        <v>239</v>
      </c>
      <c r="AP11" s="114" t="s">
        <v>239</v>
      </c>
      <c r="AQ11" s="360" t="s">
        <v>239</v>
      </c>
      <c r="AR11" s="196" t="s">
        <v>239</v>
      </c>
      <c r="AS11" s="196" t="s">
        <v>239</v>
      </c>
      <c r="AT11" s="197" t="s">
        <v>239</v>
      </c>
      <c r="AU11" s="197" t="s">
        <v>239</v>
      </c>
      <c r="AV11" s="197" t="s">
        <v>239</v>
      </c>
      <c r="AW11" s="197" t="s">
        <v>239</v>
      </c>
      <c r="AX11" s="198" t="s">
        <v>239</v>
      </c>
      <c r="AY11" s="199" t="s">
        <v>239</v>
      </c>
      <c r="AZ11" s="360" t="s">
        <v>239</v>
      </c>
      <c r="BA11" s="196" t="s">
        <v>239</v>
      </c>
      <c r="BB11" s="196" t="s">
        <v>239</v>
      </c>
      <c r="BC11" s="197" t="s">
        <v>239</v>
      </c>
      <c r="BD11" s="197" t="s">
        <v>239</v>
      </c>
      <c r="BE11" s="197" t="s">
        <v>239</v>
      </c>
      <c r="BF11" s="197" t="s">
        <v>239</v>
      </c>
      <c r="BG11" s="198" t="s">
        <v>239</v>
      </c>
      <c r="BH11" s="199" t="s">
        <v>239</v>
      </c>
      <c r="BI11" s="360" t="s">
        <v>239</v>
      </c>
      <c r="BJ11" s="196" t="s">
        <v>239</v>
      </c>
      <c r="BK11" s="196" t="s">
        <v>239</v>
      </c>
      <c r="BL11" s="196" t="s">
        <v>239</v>
      </c>
      <c r="BM11" s="196" t="s">
        <v>239</v>
      </c>
      <c r="BN11" s="197" t="s">
        <v>239</v>
      </c>
      <c r="BO11" s="197" t="s">
        <v>239</v>
      </c>
      <c r="BP11" s="198" t="s">
        <v>239</v>
      </c>
      <c r="BQ11" s="199" t="s">
        <v>239</v>
      </c>
    </row>
    <row r="12" spans="1:69" ht="14.5" hidden="1" customHeight="1">
      <c r="A12" s="355" t="s">
        <v>2232</v>
      </c>
      <c r="B12" s="356" t="s">
        <v>2336</v>
      </c>
      <c r="C12" s="356" t="s">
        <v>2307</v>
      </c>
      <c r="D12" s="356" t="s">
        <v>2308</v>
      </c>
      <c r="E12" s="357" t="s">
        <v>2308</v>
      </c>
      <c r="F12" s="358" t="s">
        <v>2309</v>
      </c>
      <c r="G12" s="353" t="s">
        <v>2690</v>
      </c>
      <c r="H12" s="353" t="s">
        <v>2691</v>
      </c>
      <c r="I12" s="353" t="s">
        <v>2692</v>
      </c>
      <c r="J12" s="353" t="s">
        <v>2693</v>
      </c>
      <c r="K12" s="353" t="s">
        <v>2694</v>
      </c>
      <c r="L12" s="354" t="s">
        <v>2695</v>
      </c>
      <c r="M12" s="20">
        <v>0.1</v>
      </c>
      <c r="N12" s="20">
        <v>0.1</v>
      </c>
      <c r="O12" s="115" t="s">
        <v>2405</v>
      </c>
      <c r="P12" s="115" t="s">
        <v>2406</v>
      </c>
      <c r="Q12" s="115" t="s">
        <v>2405</v>
      </c>
      <c r="R12" s="115" t="s">
        <v>2696</v>
      </c>
      <c r="S12" s="17" t="s">
        <v>2312</v>
      </c>
      <c r="T12" s="114" t="s">
        <v>2312</v>
      </c>
      <c r="U12" s="260"/>
      <c r="V12" s="17"/>
      <c r="W12" s="359" t="s">
        <v>239</v>
      </c>
      <c r="X12" s="181" t="s">
        <v>239</v>
      </c>
      <c r="Y12" s="181" t="s">
        <v>239</v>
      </c>
      <c r="Z12" s="183" t="s">
        <v>239</v>
      </c>
      <c r="AA12" s="183" t="s">
        <v>239</v>
      </c>
      <c r="AB12" s="183" t="s">
        <v>239</v>
      </c>
      <c r="AC12" s="183" t="s">
        <v>239</v>
      </c>
      <c r="AD12" s="183" t="s">
        <v>239</v>
      </c>
      <c r="AE12" s="184" t="s">
        <v>239</v>
      </c>
      <c r="AF12" s="260"/>
      <c r="AG12" s="17"/>
      <c r="AH12" s="361" t="s">
        <v>239</v>
      </c>
      <c r="AI12" s="20" t="s">
        <v>239</v>
      </c>
      <c r="AJ12" s="20" t="s">
        <v>239</v>
      </c>
      <c r="AK12" s="362" t="s">
        <v>239</v>
      </c>
      <c r="AL12" s="362" t="s">
        <v>239</v>
      </c>
      <c r="AM12" s="362" t="s">
        <v>239</v>
      </c>
      <c r="AN12" s="362" t="s">
        <v>239</v>
      </c>
      <c r="AO12" s="362" t="s">
        <v>239</v>
      </c>
      <c r="AP12" s="363" t="s">
        <v>239</v>
      </c>
      <c r="AQ12" s="360" t="s">
        <v>239</v>
      </c>
      <c r="AR12" s="196" t="s">
        <v>239</v>
      </c>
      <c r="AS12" s="196" t="s">
        <v>239</v>
      </c>
      <c r="AT12" s="364" t="s">
        <v>239</v>
      </c>
      <c r="AU12" s="364" t="s">
        <v>239</v>
      </c>
      <c r="AV12" s="364" t="s">
        <v>239</v>
      </c>
      <c r="AW12" s="364" t="s">
        <v>239</v>
      </c>
      <c r="AX12" s="364" t="s">
        <v>239</v>
      </c>
      <c r="AY12" s="365" t="s">
        <v>239</v>
      </c>
      <c r="AZ12" s="360" t="s">
        <v>2309</v>
      </c>
      <c r="BA12" s="196">
        <v>0.1</v>
      </c>
      <c r="BB12" s="196">
        <v>0.1</v>
      </c>
      <c r="BC12" s="198" t="s">
        <v>239</v>
      </c>
      <c r="BD12" s="198" t="s">
        <v>2697</v>
      </c>
      <c r="BE12" s="198" t="s">
        <v>239</v>
      </c>
      <c r="BF12" s="198" t="s">
        <v>2697</v>
      </c>
      <c r="BG12" s="198" t="s">
        <v>2312</v>
      </c>
      <c r="BH12" s="199" t="s">
        <v>2312</v>
      </c>
      <c r="BI12" s="360" t="s">
        <v>2339</v>
      </c>
      <c r="BJ12" s="196">
        <v>0.1</v>
      </c>
      <c r="BK12" s="196">
        <v>0.1</v>
      </c>
      <c r="BL12" s="196" t="s">
        <v>2405</v>
      </c>
      <c r="BM12" s="196" t="s">
        <v>2406</v>
      </c>
      <c r="BN12" s="198" t="s">
        <v>239</v>
      </c>
      <c r="BO12" s="198" t="s">
        <v>2697</v>
      </c>
      <c r="BP12" s="198" t="s">
        <v>2312</v>
      </c>
      <c r="BQ12" s="199" t="s">
        <v>2312</v>
      </c>
    </row>
    <row r="13" spans="1:69" ht="14.5" hidden="1" customHeight="1">
      <c r="A13" s="355" t="s">
        <v>2232</v>
      </c>
      <c r="B13" s="356" t="s">
        <v>2336</v>
      </c>
      <c r="C13" s="356" t="s">
        <v>2318</v>
      </c>
      <c r="D13" s="356" t="s">
        <v>2308</v>
      </c>
      <c r="E13" s="357" t="s">
        <v>2308</v>
      </c>
      <c r="F13" s="358" t="s">
        <v>2309</v>
      </c>
      <c r="G13" s="353" t="s">
        <v>2690</v>
      </c>
      <c r="H13" s="353" t="s">
        <v>2691</v>
      </c>
      <c r="I13" s="353" t="s">
        <v>2692</v>
      </c>
      <c r="J13" s="353" t="s">
        <v>2693</v>
      </c>
      <c r="K13" s="353" t="s">
        <v>2694</v>
      </c>
      <c r="L13" s="354" t="s">
        <v>2695</v>
      </c>
      <c r="M13" s="20">
        <v>0.2</v>
      </c>
      <c r="N13" s="20">
        <v>0.2</v>
      </c>
      <c r="O13" s="115" t="s">
        <v>2410</v>
      </c>
      <c r="P13" s="115" t="s">
        <v>2411</v>
      </c>
      <c r="Q13" s="115" t="s">
        <v>2410</v>
      </c>
      <c r="R13" s="115" t="s">
        <v>2411</v>
      </c>
      <c r="S13" s="17" t="s">
        <v>2312</v>
      </c>
      <c r="T13" s="114" t="s">
        <v>2312</v>
      </c>
      <c r="U13" s="260"/>
      <c r="V13" s="17"/>
      <c r="W13" s="359" t="s">
        <v>239</v>
      </c>
      <c r="X13" s="181" t="s">
        <v>239</v>
      </c>
      <c r="Y13" s="181" t="s">
        <v>239</v>
      </c>
      <c r="Z13" s="183" t="s">
        <v>239</v>
      </c>
      <c r="AA13" s="183" t="s">
        <v>239</v>
      </c>
      <c r="AB13" s="183" t="s">
        <v>239</v>
      </c>
      <c r="AC13" s="183" t="s">
        <v>239</v>
      </c>
      <c r="AD13" s="183" t="s">
        <v>239</v>
      </c>
      <c r="AE13" s="184" t="s">
        <v>239</v>
      </c>
      <c r="AF13" s="260"/>
      <c r="AG13" s="17"/>
      <c r="AH13" s="361" t="s">
        <v>239</v>
      </c>
      <c r="AI13" s="20" t="s">
        <v>239</v>
      </c>
      <c r="AJ13" s="20" t="s">
        <v>239</v>
      </c>
      <c r="AK13" s="362" t="s">
        <v>239</v>
      </c>
      <c r="AL13" s="362" t="s">
        <v>239</v>
      </c>
      <c r="AM13" s="362" t="s">
        <v>239</v>
      </c>
      <c r="AN13" s="362" t="s">
        <v>239</v>
      </c>
      <c r="AO13" s="362" t="s">
        <v>239</v>
      </c>
      <c r="AP13" s="363" t="s">
        <v>239</v>
      </c>
      <c r="AQ13" s="360" t="s">
        <v>239</v>
      </c>
      <c r="AR13" s="196" t="s">
        <v>239</v>
      </c>
      <c r="AS13" s="196" t="s">
        <v>239</v>
      </c>
      <c r="AT13" s="364" t="s">
        <v>239</v>
      </c>
      <c r="AU13" s="364" t="s">
        <v>239</v>
      </c>
      <c r="AV13" s="364" t="s">
        <v>239</v>
      </c>
      <c r="AW13" s="364" t="s">
        <v>239</v>
      </c>
      <c r="AX13" s="364" t="s">
        <v>239</v>
      </c>
      <c r="AY13" s="365" t="s">
        <v>239</v>
      </c>
      <c r="AZ13" s="360" t="s">
        <v>2309</v>
      </c>
      <c r="BA13" s="196">
        <v>0.2</v>
      </c>
      <c r="BB13" s="196">
        <v>0.2</v>
      </c>
      <c r="BC13" s="198" t="s">
        <v>239</v>
      </c>
      <c r="BD13" s="198" t="s">
        <v>2698</v>
      </c>
      <c r="BE13" s="198" t="s">
        <v>239</v>
      </c>
      <c r="BF13" s="198" t="s">
        <v>2698</v>
      </c>
      <c r="BG13" s="198" t="s">
        <v>2312</v>
      </c>
      <c r="BH13" s="199" t="s">
        <v>2312</v>
      </c>
      <c r="BI13" s="360" t="s">
        <v>2339</v>
      </c>
      <c r="BJ13" s="196">
        <v>0.2</v>
      </c>
      <c r="BK13" s="196">
        <v>0.2</v>
      </c>
      <c r="BL13" s="196" t="s">
        <v>2410</v>
      </c>
      <c r="BM13" s="196" t="s">
        <v>2411</v>
      </c>
      <c r="BN13" s="198" t="s">
        <v>239</v>
      </c>
      <c r="BO13" s="198" t="s">
        <v>2698</v>
      </c>
      <c r="BP13" s="198" t="s">
        <v>2312</v>
      </c>
      <c r="BQ13" s="199" t="s">
        <v>2312</v>
      </c>
    </row>
    <row r="14" spans="1:69" ht="14.5" hidden="1" customHeight="1">
      <c r="A14" s="355" t="s">
        <v>2232</v>
      </c>
      <c r="B14" s="356" t="s">
        <v>2336</v>
      </c>
      <c r="C14" s="356" t="s">
        <v>2324</v>
      </c>
      <c r="D14" s="356" t="s">
        <v>2308</v>
      </c>
      <c r="E14" s="357" t="s">
        <v>2308</v>
      </c>
      <c r="F14" s="358" t="s">
        <v>2309</v>
      </c>
      <c r="G14" s="353" t="s">
        <v>2690</v>
      </c>
      <c r="H14" s="353" t="s">
        <v>2691</v>
      </c>
      <c r="I14" s="353" t="s">
        <v>2692</v>
      </c>
      <c r="J14" s="353" t="s">
        <v>2693</v>
      </c>
      <c r="K14" s="353" t="s">
        <v>2694</v>
      </c>
      <c r="L14" s="354" t="s">
        <v>2695</v>
      </c>
      <c r="M14" s="20">
        <v>0.3</v>
      </c>
      <c r="N14" s="20">
        <v>0.3</v>
      </c>
      <c r="O14" s="115" t="s">
        <v>2415</v>
      </c>
      <c r="P14" s="115" t="s">
        <v>2416</v>
      </c>
      <c r="Q14" s="115" t="s">
        <v>2415</v>
      </c>
      <c r="R14" s="115" t="s">
        <v>2416</v>
      </c>
      <c r="S14" s="17" t="s">
        <v>2312</v>
      </c>
      <c r="T14" s="114" t="s">
        <v>2312</v>
      </c>
      <c r="U14" s="260"/>
      <c r="V14" s="17"/>
      <c r="W14" s="359" t="s">
        <v>239</v>
      </c>
      <c r="X14" s="181" t="s">
        <v>239</v>
      </c>
      <c r="Y14" s="181" t="s">
        <v>239</v>
      </c>
      <c r="Z14" s="183" t="s">
        <v>239</v>
      </c>
      <c r="AA14" s="183" t="s">
        <v>239</v>
      </c>
      <c r="AB14" s="183" t="s">
        <v>239</v>
      </c>
      <c r="AC14" s="183" t="s">
        <v>239</v>
      </c>
      <c r="AD14" s="183" t="s">
        <v>239</v>
      </c>
      <c r="AE14" s="184" t="s">
        <v>239</v>
      </c>
      <c r="AF14" s="260"/>
      <c r="AG14" s="17"/>
      <c r="AH14" s="361" t="s">
        <v>239</v>
      </c>
      <c r="AI14" s="20" t="s">
        <v>239</v>
      </c>
      <c r="AJ14" s="20" t="s">
        <v>239</v>
      </c>
      <c r="AK14" s="362" t="s">
        <v>239</v>
      </c>
      <c r="AL14" s="362" t="s">
        <v>239</v>
      </c>
      <c r="AM14" s="362" t="s">
        <v>239</v>
      </c>
      <c r="AN14" s="362" t="s">
        <v>239</v>
      </c>
      <c r="AO14" s="362" t="s">
        <v>239</v>
      </c>
      <c r="AP14" s="363" t="s">
        <v>239</v>
      </c>
      <c r="AQ14" s="360" t="s">
        <v>239</v>
      </c>
      <c r="AR14" s="196" t="s">
        <v>239</v>
      </c>
      <c r="AS14" s="196" t="s">
        <v>239</v>
      </c>
      <c r="AT14" s="364" t="s">
        <v>239</v>
      </c>
      <c r="AU14" s="364" t="s">
        <v>239</v>
      </c>
      <c r="AV14" s="364" t="s">
        <v>239</v>
      </c>
      <c r="AW14" s="364" t="s">
        <v>239</v>
      </c>
      <c r="AX14" s="364" t="s">
        <v>239</v>
      </c>
      <c r="AY14" s="365" t="s">
        <v>239</v>
      </c>
      <c r="AZ14" s="360" t="s">
        <v>2309</v>
      </c>
      <c r="BA14" s="196">
        <v>0.3</v>
      </c>
      <c r="BB14" s="196">
        <v>0.3</v>
      </c>
      <c r="BC14" s="198" t="s">
        <v>239</v>
      </c>
      <c r="BD14" s="198" t="s">
        <v>2699</v>
      </c>
      <c r="BE14" s="198" t="s">
        <v>239</v>
      </c>
      <c r="BF14" s="198" t="s">
        <v>2699</v>
      </c>
      <c r="BG14" s="198" t="s">
        <v>2312</v>
      </c>
      <c r="BH14" s="199" t="s">
        <v>2312</v>
      </c>
      <c r="BI14" s="360" t="s">
        <v>2339</v>
      </c>
      <c r="BJ14" s="196">
        <v>0.3</v>
      </c>
      <c r="BK14" s="196">
        <v>0.3</v>
      </c>
      <c r="BL14" s="196" t="s">
        <v>2415</v>
      </c>
      <c r="BM14" s="196" t="s">
        <v>2416</v>
      </c>
      <c r="BN14" s="198" t="s">
        <v>239</v>
      </c>
      <c r="BO14" s="198" t="s">
        <v>2699</v>
      </c>
      <c r="BP14" s="198" t="s">
        <v>2312</v>
      </c>
      <c r="BQ14" s="199" t="s">
        <v>2312</v>
      </c>
    </row>
    <row r="15" spans="1:69" ht="14.5" hidden="1" customHeight="1">
      <c r="A15" s="355" t="s">
        <v>2232</v>
      </c>
      <c r="B15" s="356" t="s">
        <v>2336</v>
      </c>
      <c r="C15" s="356" t="s">
        <v>2330</v>
      </c>
      <c r="D15" s="356" t="s">
        <v>2308</v>
      </c>
      <c r="E15" s="357" t="s">
        <v>2308</v>
      </c>
      <c r="F15" s="358" t="s">
        <v>2309</v>
      </c>
      <c r="G15" s="353" t="s">
        <v>2690</v>
      </c>
      <c r="H15" s="353" t="s">
        <v>2691</v>
      </c>
      <c r="I15" s="353" t="s">
        <v>2692</v>
      </c>
      <c r="J15" s="353" t="s">
        <v>2693</v>
      </c>
      <c r="K15" s="353" t="s">
        <v>2694</v>
      </c>
      <c r="L15" s="354" t="s">
        <v>2695</v>
      </c>
      <c r="M15" s="20">
        <v>0.5</v>
      </c>
      <c r="N15" s="20">
        <v>0.5</v>
      </c>
      <c r="O15" s="115" t="s">
        <v>2700</v>
      </c>
      <c r="P15" s="115" t="s">
        <v>2701</v>
      </c>
      <c r="Q15" s="115" t="s">
        <v>2700</v>
      </c>
      <c r="R15" s="115" t="s">
        <v>2701</v>
      </c>
      <c r="S15" s="17" t="s">
        <v>2312</v>
      </c>
      <c r="T15" s="114" t="s">
        <v>2312</v>
      </c>
      <c r="U15" s="260"/>
      <c r="V15" s="17"/>
      <c r="W15" s="359" t="s">
        <v>239</v>
      </c>
      <c r="X15" s="181" t="s">
        <v>239</v>
      </c>
      <c r="Y15" s="181" t="s">
        <v>239</v>
      </c>
      <c r="Z15" s="183" t="s">
        <v>239</v>
      </c>
      <c r="AA15" s="183" t="s">
        <v>239</v>
      </c>
      <c r="AB15" s="183" t="s">
        <v>239</v>
      </c>
      <c r="AC15" s="183" t="s">
        <v>239</v>
      </c>
      <c r="AD15" s="183" t="s">
        <v>239</v>
      </c>
      <c r="AE15" s="184" t="s">
        <v>239</v>
      </c>
      <c r="AF15" s="260"/>
      <c r="AG15" s="17"/>
      <c r="AH15" s="361" t="s">
        <v>239</v>
      </c>
      <c r="AI15" s="20" t="s">
        <v>239</v>
      </c>
      <c r="AJ15" s="20" t="s">
        <v>239</v>
      </c>
      <c r="AK15" s="362" t="s">
        <v>239</v>
      </c>
      <c r="AL15" s="362" t="s">
        <v>239</v>
      </c>
      <c r="AM15" s="362" t="s">
        <v>239</v>
      </c>
      <c r="AN15" s="362" t="s">
        <v>239</v>
      </c>
      <c r="AO15" s="362" t="s">
        <v>239</v>
      </c>
      <c r="AP15" s="363" t="s">
        <v>239</v>
      </c>
      <c r="AQ15" s="360" t="s">
        <v>239</v>
      </c>
      <c r="AR15" s="196" t="s">
        <v>239</v>
      </c>
      <c r="AS15" s="196" t="s">
        <v>239</v>
      </c>
      <c r="AT15" s="364" t="s">
        <v>239</v>
      </c>
      <c r="AU15" s="364" t="s">
        <v>239</v>
      </c>
      <c r="AV15" s="364" t="s">
        <v>239</v>
      </c>
      <c r="AW15" s="364" t="s">
        <v>239</v>
      </c>
      <c r="AX15" s="364" t="s">
        <v>239</v>
      </c>
      <c r="AY15" s="365" t="s">
        <v>239</v>
      </c>
      <c r="AZ15" s="360" t="s">
        <v>2309</v>
      </c>
      <c r="BA15" s="196">
        <v>0.5</v>
      </c>
      <c r="BB15" s="196">
        <v>0.5</v>
      </c>
      <c r="BC15" s="198" t="s">
        <v>239</v>
      </c>
      <c r="BD15" s="198" t="s">
        <v>2702</v>
      </c>
      <c r="BE15" s="198" t="s">
        <v>239</v>
      </c>
      <c r="BF15" s="198" t="s">
        <v>2702</v>
      </c>
      <c r="BG15" s="198" t="s">
        <v>2312</v>
      </c>
      <c r="BH15" s="199" t="s">
        <v>2312</v>
      </c>
      <c r="BI15" s="360" t="s">
        <v>2339</v>
      </c>
      <c r="BJ15" s="196">
        <v>0.5</v>
      </c>
      <c r="BK15" s="196">
        <v>0.5</v>
      </c>
      <c r="BL15" s="196" t="s">
        <v>2700</v>
      </c>
      <c r="BM15" s="196" t="s">
        <v>2701</v>
      </c>
      <c r="BN15" s="198" t="s">
        <v>239</v>
      </c>
      <c r="BO15" s="198" t="s">
        <v>2702</v>
      </c>
      <c r="BP15" s="198" t="s">
        <v>2312</v>
      </c>
      <c r="BQ15" s="199" t="s">
        <v>2312</v>
      </c>
    </row>
    <row r="16" spans="1:69" ht="14.5" hidden="1" customHeight="1">
      <c r="A16" s="355" t="s">
        <v>2232</v>
      </c>
      <c r="B16" s="356" t="s">
        <v>2337</v>
      </c>
      <c r="C16" s="356" t="s">
        <v>2307</v>
      </c>
      <c r="D16" s="356" t="s">
        <v>2308</v>
      </c>
      <c r="E16" s="357" t="s">
        <v>2308</v>
      </c>
      <c r="F16" s="358" t="s">
        <v>2309</v>
      </c>
      <c r="G16" s="353" t="s">
        <v>2690</v>
      </c>
      <c r="H16" s="353" t="s">
        <v>2691</v>
      </c>
      <c r="I16" s="353" t="s">
        <v>2692</v>
      </c>
      <c r="J16" s="353" t="s">
        <v>2693</v>
      </c>
      <c r="K16" s="353" t="s">
        <v>2694</v>
      </c>
      <c r="L16" s="354" t="s">
        <v>2695</v>
      </c>
      <c r="M16" s="20">
        <v>0.1</v>
      </c>
      <c r="N16" s="20">
        <v>0.1</v>
      </c>
      <c r="O16" s="115" t="s">
        <v>2405</v>
      </c>
      <c r="P16" s="115" t="s">
        <v>2406</v>
      </c>
      <c r="Q16" s="115" t="s">
        <v>2405</v>
      </c>
      <c r="R16" s="115" t="s">
        <v>2406</v>
      </c>
      <c r="S16" s="17" t="s">
        <v>2312</v>
      </c>
      <c r="T16" s="114" t="s">
        <v>2312</v>
      </c>
      <c r="U16" s="260"/>
      <c r="V16" s="17"/>
      <c r="W16" s="359" t="s">
        <v>239</v>
      </c>
      <c r="X16" s="181" t="s">
        <v>239</v>
      </c>
      <c r="Y16" s="181" t="s">
        <v>239</v>
      </c>
      <c r="Z16" s="183" t="s">
        <v>239</v>
      </c>
      <c r="AA16" s="183" t="s">
        <v>239</v>
      </c>
      <c r="AB16" s="183" t="s">
        <v>239</v>
      </c>
      <c r="AC16" s="183" t="s">
        <v>239</v>
      </c>
      <c r="AD16" s="183" t="s">
        <v>239</v>
      </c>
      <c r="AE16" s="184" t="s">
        <v>239</v>
      </c>
      <c r="AF16" s="260"/>
      <c r="AG16" s="17"/>
      <c r="AH16" s="361" t="s">
        <v>239</v>
      </c>
      <c r="AI16" s="20" t="s">
        <v>239</v>
      </c>
      <c r="AJ16" s="20" t="s">
        <v>239</v>
      </c>
      <c r="AK16" s="362" t="s">
        <v>239</v>
      </c>
      <c r="AL16" s="362" t="s">
        <v>239</v>
      </c>
      <c r="AM16" s="362" t="s">
        <v>239</v>
      </c>
      <c r="AN16" s="362" t="s">
        <v>239</v>
      </c>
      <c r="AO16" s="362" t="s">
        <v>239</v>
      </c>
      <c r="AP16" s="363" t="s">
        <v>239</v>
      </c>
      <c r="AQ16" s="360" t="s">
        <v>239</v>
      </c>
      <c r="AR16" s="196" t="s">
        <v>239</v>
      </c>
      <c r="AS16" s="196" t="s">
        <v>239</v>
      </c>
      <c r="AT16" s="364" t="s">
        <v>239</v>
      </c>
      <c r="AU16" s="364" t="s">
        <v>239</v>
      </c>
      <c r="AV16" s="364" t="s">
        <v>239</v>
      </c>
      <c r="AW16" s="364" t="s">
        <v>239</v>
      </c>
      <c r="AX16" s="364" t="s">
        <v>239</v>
      </c>
      <c r="AY16" s="365" t="s">
        <v>239</v>
      </c>
      <c r="AZ16" s="360" t="s">
        <v>2309</v>
      </c>
      <c r="BA16" s="196">
        <v>0.1</v>
      </c>
      <c r="BB16" s="196">
        <v>0.1</v>
      </c>
      <c r="BC16" s="198" t="s">
        <v>239</v>
      </c>
      <c r="BD16" s="198" t="s">
        <v>2697</v>
      </c>
      <c r="BE16" s="198" t="s">
        <v>239</v>
      </c>
      <c r="BF16" s="198" t="s">
        <v>2697</v>
      </c>
      <c r="BG16" s="198" t="s">
        <v>2312</v>
      </c>
      <c r="BH16" s="199" t="s">
        <v>2312</v>
      </c>
      <c r="BI16" s="360" t="s">
        <v>2339</v>
      </c>
      <c r="BJ16" s="196">
        <v>0.1</v>
      </c>
      <c r="BK16" s="196">
        <v>0.1</v>
      </c>
      <c r="BL16" s="196" t="s">
        <v>2405</v>
      </c>
      <c r="BM16" s="196" t="s">
        <v>2406</v>
      </c>
      <c r="BN16" s="198" t="s">
        <v>239</v>
      </c>
      <c r="BO16" s="198" t="s">
        <v>2697</v>
      </c>
      <c r="BP16" s="198" t="s">
        <v>2312</v>
      </c>
      <c r="BQ16" s="199" t="s">
        <v>2312</v>
      </c>
    </row>
    <row r="17" spans="1:69" ht="14.5" hidden="1" customHeight="1">
      <c r="A17" s="355" t="s">
        <v>2232</v>
      </c>
      <c r="B17" s="356" t="s">
        <v>2337</v>
      </c>
      <c r="C17" s="356" t="s">
        <v>2318</v>
      </c>
      <c r="D17" s="356" t="s">
        <v>2308</v>
      </c>
      <c r="E17" s="357" t="s">
        <v>2308</v>
      </c>
      <c r="F17" s="358" t="s">
        <v>2309</v>
      </c>
      <c r="G17" s="353" t="s">
        <v>2690</v>
      </c>
      <c r="H17" s="353" t="s">
        <v>2691</v>
      </c>
      <c r="I17" s="353" t="s">
        <v>2692</v>
      </c>
      <c r="J17" s="353" t="s">
        <v>2693</v>
      </c>
      <c r="K17" s="353" t="s">
        <v>2694</v>
      </c>
      <c r="L17" s="354" t="s">
        <v>2695</v>
      </c>
      <c r="M17" s="20">
        <v>0.2</v>
      </c>
      <c r="N17" s="20">
        <v>0.2</v>
      </c>
      <c r="O17" s="115" t="s">
        <v>2410</v>
      </c>
      <c r="P17" s="115" t="s">
        <v>2411</v>
      </c>
      <c r="Q17" s="115" t="s">
        <v>2410</v>
      </c>
      <c r="R17" s="115" t="s">
        <v>2411</v>
      </c>
      <c r="S17" s="17" t="s">
        <v>2312</v>
      </c>
      <c r="T17" s="114" t="s">
        <v>2312</v>
      </c>
      <c r="U17" s="260"/>
      <c r="V17" s="17"/>
      <c r="W17" s="359" t="s">
        <v>239</v>
      </c>
      <c r="X17" s="181" t="s">
        <v>239</v>
      </c>
      <c r="Y17" s="181" t="s">
        <v>239</v>
      </c>
      <c r="Z17" s="183" t="s">
        <v>239</v>
      </c>
      <c r="AA17" s="183" t="s">
        <v>239</v>
      </c>
      <c r="AB17" s="183" t="s">
        <v>239</v>
      </c>
      <c r="AC17" s="183" t="s">
        <v>239</v>
      </c>
      <c r="AD17" s="183" t="s">
        <v>239</v>
      </c>
      <c r="AE17" s="184" t="s">
        <v>239</v>
      </c>
      <c r="AF17" s="260"/>
      <c r="AG17" s="17"/>
      <c r="AH17" s="361" t="s">
        <v>239</v>
      </c>
      <c r="AI17" s="20" t="s">
        <v>239</v>
      </c>
      <c r="AJ17" s="20" t="s">
        <v>239</v>
      </c>
      <c r="AK17" s="362" t="s">
        <v>239</v>
      </c>
      <c r="AL17" s="362" t="s">
        <v>239</v>
      </c>
      <c r="AM17" s="362" t="s">
        <v>239</v>
      </c>
      <c r="AN17" s="362" t="s">
        <v>239</v>
      </c>
      <c r="AO17" s="362" t="s">
        <v>239</v>
      </c>
      <c r="AP17" s="363" t="s">
        <v>239</v>
      </c>
      <c r="AQ17" s="360" t="s">
        <v>239</v>
      </c>
      <c r="AR17" s="196" t="s">
        <v>239</v>
      </c>
      <c r="AS17" s="196" t="s">
        <v>239</v>
      </c>
      <c r="AT17" s="364" t="s">
        <v>239</v>
      </c>
      <c r="AU17" s="364" t="s">
        <v>239</v>
      </c>
      <c r="AV17" s="364" t="s">
        <v>239</v>
      </c>
      <c r="AW17" s="364" t="s">
        <v>239</v>
      </c>
      <c r="AX17" s="364" t="s">
        <v>239</v>
      </c>
      <c r="AY17" s="365" t="s">
        <v>239</v>
      </c>
      <c r="AZ17" s="360" t="s">
        <v>2309</v>
      </c>
      <c r="BA17" s="196">
        <v>0.2</v>
      </c>
      <c r="BB17" s="196">
        <v>0.2</v>
      </c>
      <c r="BC17" s="198" t="s">
        <v>239</v>
      </c>
      <c r="BD17" s="198" t="s">
        <v>2698</v>
      </c>
      <c r="BE17" s="198" t="s">
        <v>239</v>
      </c>
      <c r="BF17" s="198" t="s">
        <v>2698</v>
      </c>
      <c r="BG17" s="198" t="s">
        <v>2312</v>
      </c>
      <c r="BH17" s="199" t="s">
        <v>2312</v>
      </c>
      <c r="BI17" s="360" t="s">
        <v>2339</v>
      </c>
      <c r="BJ17" s="196">
        <v>0.2</v>
      </c>
      <c r="BK17" s="196">
        <v>0.2</v>
      </c>
      <c r="BL17" s="196" t="s">
        <v>2410</v>
      </c>
      <c r="BM17" s="196" t="s">
        <v>2411</v>
      </c>
      <c r="BN17" s="198" t="s">
        <v>239</v>
      </c>
      <c r="BO17" s="198" t="s">
        <v>2698</v>
      </c>
      <c r="BP17" s="198" t="s">
        <v>2312</v>
      </c>
      <c r="BQ17" s="199" t="s">
        <v>2312</v>
      </c>
    </row>
    <row r="18" spans="1:69" ht="14.5" hidden="1" customHeight="1">
      <c r="A18" s="355" t="s">
        <v>2232</v>
      </c>
      <c r="B18" s="356" t="s">
        <v>2337</v>
      </c>
      <c r="C18" s="356" t="s">
        <v>2324</v>
      </c>
      <c r="D18" s="356" t="s">
        <v>2308</v>
      </c>
      <c r="E18" s="357" t="s">
        <v>2308</v>
      </c>
      <c r="F18" s="358" t="s">
        <v>2309</v>
      </c>
      <c r="G18" s="353" t="s">
        <v>2690</v>
      </c>
      <c r="H18" s="353" t="s">
        <v>2691</v>
      </c>
      <c r="I18" s="353" t="s">
        <v>2692</v>
      </c>
      <c r="J18" s="353" t="s">
        <v>2693</v>
      </c>
      <c r="K18" s="353" t="s">
        <v>2694</v>
      </c>
      <c r="L18" s="354" t="s">
        <v>2695</v>
      </c>
      <c r="M18" s="20">
        <v>0.3</v>
      </c>
      <c r="N18" s="20">
        <v>0.3</v>
      </c>
      <c r="O18" s="115" t="s">
        <v>2415</v>
      </c>
      <c r="P18" s="115" t="s">
        <v>2416</v>
      </c>
      <c r="Q18" s="115" t="s">
        <v>2415</v>
      </c>
      <c r="R18" s="115" t="s">
        <v>2416</v>
      </c>
      <c r="S18" s="17" t="s">
        <v>2312</v>
      </c>
      <c r="T18" s="114" t="s">
        <v>2312</v>
      </c>
      <c r="U18" s="260"/>
      <c r="V18" s="17"/>
      <c r="W18" s="359" t="s">
        <v>239</v>
      </c>
      <c r="X18" s="181" t="s">
        <v>239</v>
      </c>
      <c r="Y18" s="181" t="s">
        <v>239</v>
      </c>
      <c r="Z18" s="183" t="s">
        <v>239</v>
      </c>
      <c r="AA18" s="183" t="s">
        <v>239</v>
      </c>
      <c r="AB18" s="183" t="s">
        <v>239</v>
      </c>
      <c r="AC18" s="183" t="s">
        <v>239</v>
      </c>
      <c r="AD18" s="183" t="s">
        <v>239</v>
      </c>
      <c r="AE18" s="184" t="s">
        <v>239</v>
      </c>
      <c r="AF18" s="260"/>
      <c r="AG18" s="17"/>
      <c r="AH18" s="361" t="s">
        <v>239</v>
      </c>
      <c r="AI18" s="20" t="s">
        <v>239</v>
      </c>
      <c r="AJ18" s="20" t="s">
        <v>239</v>
      </c>
      <c r="AK18" s="362" t="s">
        <v>239</v>
      </c>
      <c r="AL18" s="362" t="s">
        <v>239</v>
      </c>
      <c r="AM18" s="362" t="s">
        <v>239</v>
      </c>
      <c r="AN18" s="362" t="s">
        <v>239</v>
      </c>
      <c r="AO18" s="362" t="s">
        <v>239</v>
      </c>
      <c r="AP18" s="363" t="s">
        <v>239</v>
      </c>
      <c r="AQ18" s="360" t="s">
        <v>239</v>
      </c>
      <c r="AR18" s="196" t="s">
        <v>239</v>
      </c>
      <c r="AS18" s="196" t="s">
        <v>239</v>
      </c>
      <c r="AT18" s="364" t="s">
        <v>239</v>
      </c>
      <c r="AU18" s="364" t="s">
        <v>239</v>
      </c>
      <c r="AV18" s="364" t="s">
        <v>239</v>
      </c>
      <c r="AW18" s="364" t="s">
        <v>239</v>
      </c>
      <c r="AX18" s="364" t="s">
        <v>239</v>
      </c>
      <c r="AY18" s="365" t="s">
        <v>239</v>
      </c>
      <c r="AZ18" s="360" t="s">
        <v>2309</v>
      </c>
      <c r="BA18" s="196">
        <v>0.3</v>
      </c>
      <c r="BB18" s="196">
        <v>0.3</v>
      </c>
      <c r="BC18" s="198" t="s">
        <v>239</v>
      </c>
      <c r="BD18" s="198" t="s">
        <v>2699</v>
      </c>
      <c r="BE18" s="198" t="s">
        <v>239</v>
      </c>
      <c r="BF18" s="198" t="s">
        <v>2699</v>
      </c>
      <c r="BG18" s="198" t="s">
        <v>2312</v>
      </c>
      <c r="BH18" s="199" t="s">
        <v>2312</v>
      </c>
      <c r="BI18" s="360" t="s">
        <v>2339</v>
      </c>
      <c r="BJ18" s="196">
        <v>0.3</v>
      </c>
      <c r="BK18" s="196">
        <v>0.3</v>
      </c>
      <c r="BL18" s="196" t="s">
        <v>2415</v>
      </c>
      <c r="BM18" s="196" t="s">
        <v>2416</v>
      </c>
      <c r="BN18" s="198" t="s">
        <v>239</v>
      </c>
      <c r="BO18" s="198" t="s">
        <v>2699</v>
      </c>
      <c r="BP18" s="198" t="s">
        <v>2312</v>
      </c>
      <c r="BQ18" s="199" t="s">
        <v>2312</v>
      </c>
    </row>
    <row r="19" spans="1:69" ht="14.5" hidden="1" customHeight="1">
      <c r="A19" s="355" t="s">
        <v>2232</v>
      </c>
      <c r="B19" s="356" t="s">
        <v>2337</v>
      </c>
      <c r="C19" s="356" t="s">
        <v>2330</v>
      </c>
      <c r="D19" s="356" t="s">
        <v>2308</v>
      </c>
      <c r="E19" s="357" t="s">
        <v>2308</v>
      </c>
      <c r="F19" s="358" t="s">
        <v>2309</v>
      </c>
      <c r="G19" s="353" t="s">
        <v>2690</v>
      </c>
      <c r="H19" s="353" t="s">
        <v>2691</v>
      </c>
      <c r="I19" s="353" t="s">
        <v>2692</v>
      </c>
      <c r="J19" s="353" t="s">
        <v>2693</v>
      </c>
      <c r="K19" s="353" t="s">
        <v>2694</v>
      </c>
      <c r="L19" s="354" t="s">
        <v>2695</v>
      </c>
      <c r="M19" s="20">
        <v>0.5</v>
      </c>
      <c r="N19" s="20">
        <v>0.5</v>
      </c>
      <c r="O19" s="115" t="s">
        <v>2700</v>
      </c>
      <c r="P19" s="115" t="s">
        <v>2701</v>
      </c>
      <c r="Q19" s="115" t="s">
        <v>2700</v>
      </c>
      <c r="R19" s="115" t="s">
        <v>2701</v>
      </c>
      <c r="S19" s="17" t="s">
        <v>2312</v>
      </c>
      <c r="T19" s="114" t="s">
        <v>2312</v>
      </c>
      <c r="U19" s="260"/>
      <c r="V19" s="17"/>
      <c r="W19" s="359" t="s">
        <v>239</v>
      </c>
      <c r="X19" s="181" t="s">
        <v>239</v>
      </c>
      <c r="Y19" s="181" t="s">
        <v>239</v>
      </c>
      <c r="Z19" s="183" t="s">
        <v>239</v>
      </c>
      <c r="AA19" s="183" t="s">
        <v>239</v>
      </c>
      <c r="AB19" s="183" t="s">
        <v>239</v>
      </c>
      <c r="AC19" s="183" t="s">
        <v>239</v>
      </c>
      <c r="AD19" s="183" t="s">
        <v>239</v>
      </c>
      <c r="AE19" s="184" t="s">
        <v>239</v>
      </c>
      <c r="AF19" s="260"/>
      <c r="AG19" s="17"/>
      <c r="AH19" s="361" t="s">
        <v>239</v>
      </c>
      <c r="AI19" s="20" t="s">
        <v>239</v>
      </c>
      <c r="AJ19" s="20" t="s">
        <v>239</v>
      </c>
      <c r="AK19" s="362" t="s">
        <v>239</v>
      </c>
      <c r="AL19" s="362" t="s">
        <v>239</v>
      </c>
      <c r="AM19" s="362" t="s">
        <v>239</v>
      </c>
      <c r="AN19" s="362" t="s">
        <v>239</v>
      </c>
      <c r="AO19" s="362" t="s">
        <v>239</v>
      </c>
      <c r="AP19" s="363" t="s">
        <v>239</v>
      </c>
      <c r="AQ19" s="360" t="s">
        <v>239</v>
      </c>
      <c r="AR19" s="196" t="s">
        <v>239</v>
      </c>
      <c r="AS19" s="196" t="s">
        <v>239</v>
      </c>
      <c r="AT19" s="364" t="s">
        <v>239</v>
      </c>
      <c r="AU19" s="364" t="s">
        <v>239</v>
      </c>
      <c r="AV19" s="364" t="s">
        <v>239</v>
      </c>
      <c r="AW19" s="364" t="s">
        <v>239</v>
      </c>
      <c r="AX19" s="364" t="s">
        <v>239</v>
      </c>
      <c r="AY19" s="365" t="s">
        <v>239</v>
      </c>
      <c r="AZ19" s="360" t="s">
        <v>2309</v>
      </c>
      <c r="BA19" s="196">
        <v>0.5</v>
      </c>
      <c r="BB19" s="196">
        <v>0.5</v>
      </c>
      <c r="BC19" s="198" t="s">
        <v>239</v>
      </c>
      <c r="BD19" s="198" t="s">
        <v>2702</v>
      </c>
      <c r="BE19" s="198" t="s">
        <v>239</v>
      </c>
      <c r="BF19" s="198" t="s">
        <v>2702</v>
      </c>
      <c r="BG19" s="198" t="s">
        <v>2312</v>
      </c>
      <c r="BH19" s="199" t="s">
        <v>2312</v>
      </c>
      <c r="BI19" s="360" t="s">
        <v>2339</v>
      </c>
      <c r="BJ19" s="196">
        <v>0.5</v>
      </c>
      <c r="BK19" s="196">
        <v>0.5</v>
      </c>
      <c r="BL19" s="196" t="s">
        <v>2700</v>
      </c>
      <c r="BM19" s="196" t="s">
        <v>2701</v>
      </c>
      <c r="BN19" s="198" t="s">
        <v>239</v>
      </c>
      <c r="BO19" s="198" t="s">
        <v>2702</v>
      </c>
      <c r="BP19" s="198" t="s">
        <v>2312</v>
      </c>
      <c r="BQ19" s="199" t="s">
        <v>2312</v>
      </c>
    </row>
    <row r="20" spans="1:69" ht="14.5" hidden="1" customHeight="1">
      <c r="A20" s="355" t="s">
        <v>2232</v>
      </c>
      <c r="B20" s="356" t="s">
        <v>2337</v>
      </c>
      <c r="C20" s="356" t="s">
        <v>2338</v>
      </c>
      <c r="D20" s="356" t="s">
        <v>2308</v>
      </c>
      <c r="E20" s="357" t="s">
        <v>2308</v>
      </c>
      <c r="F20" s="358" t="s">
        <v>2339</v>
      </c>
      <c r="G20" s="353" t="s">
        <v>2690</v>
      </c>
      <c r="H20" s="353" t="s">
        <v>2691</v>
      </c>
      <c r="I20" s="353" t="s">
        <v>2692</v>
      </c>
      <c r="J20" s="353" t="s">
        <v>2693</v>
      </c>
      <c r="K20" s="353" t="s">
        <v>2694</v>
      </c>
      <c r="L20" s="354" t="s">
        <v>2695</v>
      </c>
      <c r="M20" s="20">
        <v>2.6</v>
      </c>
      <c r="N20" s="20">
        <v>2.2999999999999998</v>
      </c>
      <c r="O20" s="115" t="s">
        <v>2340</v>
      </c>
      <c r="P20" s="115" t="s">
        <v>2341</v>
      </c>
      <c r="Q20" s="115" t="s">
        <v>2703</v>
      </c>
      <c r="R20" s="115" t="s">
        <v>2704</v>
      </c>
      <c r="S20" s="17" t="s">
        <v>2312</v>
      </c>
      <c r="T20" s="114" t="s">
        <v>2312</v>
      </c>
      <c r="U20" s="260"/>
      <c r="V20" s="17"/>
      <c r="W20" s="359" t="s">
        <v>239</v>
      </c>
      <c r="X20" s="181" t="s">
        <v>239</v>
      </c>
      <c r="Y20" s="181" t="s">
        <v>239</v>
      </c>
      <c r="Z20" s="183" t="s">
        <v>239</v>
      </c>
      <c r="AA20" s="183" t="s">
        <v>239</v>
      </c>
      <c r="AB20" s="183" t="s">
        <v>239</v>
      </c>
      <c r="AC20" s="183" t="s">
        <v>239</v>
      </c>
      <c r="AD20" s="183" t="s">
        <v>239</v>
      </c>
      <c r="AE20" s="184" t="s">
        <v>239</v>
      </c>
      <c r="AF20" s="260"/>
      <c r="AG20" s="17"/>
      <c r="AH20" s="361" t="s">
        <v>239</v>
      </c>
      <c r="AI20" s="20" t="s">
        <v>239</v>
      </c>
      <c r="AJ20" s="20" t="s">
        <v>239</v>
      </c>
      <c r="AK20" s="362" t="s">
        <v>239</v>
      </c>
      <c r="AL20" s="362" t="s">
        <v>239</v>
      </c>
      <c r="AM20" s="362" t="s">
        <v>239</v>
      </c>
      <c r="AN20" s="362" t="s">
        <v>239</v>
      </c>
      <c r="AO20" s="362" t="s">
        <v>239</v>
      </c>
      <c r="AP20" s="363" t="s">
        <v>239</v>
      </c>
      <c r="AQ20" s="360" t="s">
        <v>239</v>
      </c>
      <c r="AR20" s="196" t="s">
        <v>239</v>
      </c>
      <c r="AS20" s="196" t="s">
        <v>239</v>
      </c>
      <c r="AT20" s="364" t="s">
        <v>239</v>
      </c>
      <c r="AU20" s="364" t="s">
        <v>239</v>
      </c>
      <c r="AV20" s="364" t="s">
        <v>239</v>
      </c>
      <c r="AW20" s="364" t="s">
        <v>239</v>
      </c>
      <c r="AX20" s="364" t="s">
        <v>239</v>
      </c>
      <c r="AY20" s="365" t="s">
        <v>239</v>
      </c>
      <c r="AZ20" s="360" t="s">
        <v>2339</v>
      </c>
      <c r="BA20" s="196">
        <v>2.6</v>
      </c>
      <c r="BB20" s="196">
        <v>2.2999999999999998</v>
      </c>
      <c r="BC20" s="198" t="s">
        <v>239</v>
      </c>
      <c r="BD20" s="198" t="s">
        <v>2521</v>
      </c>
      <c r="BE20" s="198" t="s">
        <v>239</v>
      </c>
      <c r="BF20" s="198" t="s">
        <v>2705</v>
      </c>
      <c r="BG20" s="198" t="s">
        <v>2312</v>
      </c>
      <c r="BH20" s="199" t="s">
        <v>2312</v>
      </c>
      <c r="BI20" s="360" t="s">
        <v>2706</v>
      </c>
      <c r="BJ20" s="196">
        <v>2.6</v>
      </c>
      <c r="BK20" s="196">
        <v>2.2999999999999998</v>
      </c>
      <c r="BL20" s="196" t="s">
        <v>2340</v>
      </c>
      <c r="BM20" s="196" t="s">
        <v>2341</v>
      </c>
      <c r="BN20" s="198" t="s">
        <v>239</v>
      </c>
      <c r="BO20" s="198" t="s">
        <v>2705</v>
      </c>
      <c r="BP20" s="198" t="s">
        <v>2312</v>
      </c>
      <c r="BQ20" s="199" t="s">
        <v>2312</v>
      </c>
    </row>
    <row r="21" spans="1:69" ht="14.5" hidden="1" customHeight="1">
      <c r="A21" s="355" t="s">
        <v>2232</v>
      </c>
      <c r="B21" s="356" t="s">
        <v>2337</v>
      </c>
      <c r="C21" s="356" t="s">
        <v>2350</v>
      </c>
      <c r="D21" s="356" t="s">
        <v>2308</v>
      </c>
      <c r="E21" s="357" t="s">
        <v>2308</v>
      </c>
      <c r="F21" s="59" t="s">
        <v>2339</v>
      </c>
      <c r="G21" s="353" t="s">
        <v>2690</v>
      </c>
      <c r="H21" s="353" t="s">
        <v>2691</v>
      </c>
      <c r="I21" s="353" t="s">
        <v>2692</v>
      </c>
      <c r="J21" s="353" t="s">
        <v>2693</v>
      </c>
      <c r="K21" s="353" t="s">
        <v>2694</v>
      </c>
      <c r="L21" s="354" t="s">
        <v>2695</v>
      </c>
      <c r="M21" s="20">
        <v>2.6</v>
      </c>
      <c r="N21" s="20">
        <v>2.2999999999999998</v>
      </c>
      <c r="O21" s="115" t="s">
        <v>2340</v>
      </c>
      <c r="P21" s="115" t="s">
        <v>2341</v>
      </c>
      <c r="Q21" s="115" t="s">
        <v>2703</v>
      </c>
      <c r="R21" s="115" t="s">
        <v>2704</v>
      </c>
      <c r="S21" s="17" t="s">
        <v>2312</v>
      </c>
      <c r="T21" s="114" t="s">
        <v>2312</v>
      </c>
      <c r="U21" s="260"/>
      <c r="V21" s="17"/>
      <c r="W21" s="359" t="s">
        <v>239</v>
      </c>
      <c r="X21" s="181" t="s">
        <v>239</v>
      </c>
      <c r="Y21" s="181" t="s">
        <v>239</v>
      </c>
      <c r="Z21" s="183" t="s">
        <v>239</v>
      </c>
      <c r="AA21" s="183" t="s">
        <v>239</v>
      </c>
      <c r="AB21" s="183" t="s">
        <v>239</v>
      </c>
      <c r="AC21" s="183" t="s">
        <v>239</v>
      </c>
      <c r="AD21" s="183" t="s">
        <v>239</v>
      </c>
      <c r="AE21" s="184" t="s">
        <v>239</v>
      </c>
      <c r="AF21" s="260"/>
      <c r="AG21" s="17"/>
      <c r="AH21" s="361" t="s">
        <v>239</v>
      </c>
      <c r="AI21" s="20" t="s">
        <v>239</v>
      </c>
      <c r="AJ21" s="20" t="s">
        <v>239</v>
      </c>
      <c r="AK21" s="362" t="s">
        <v>239</v>
      </c>
      <c r="AL21" s="362" t="s">
        <v>239</v>
      </c>
      <c r="AM21" s="362" t="s">
        <v>239</v>
      </c>
      <c r="AN21" s="362" t="s">
        <v>239</v>
      </c>
      <c r="AO21" s="362" t="s">
        <v>239</v>
      </c>
      <c r="AP21" s="363" t="s">
        <v>239</v>
      </c>
      <c r="AQ21" s="360" t="s">
        <v>239</v>
      </c>
      <c r="AR21" s="196" t="s">
        <v>239</v>
      </c>
      <c r="AS21" s="196" t="s">
        <v>239</v>
      </c>
      <c r="AT21" s="364" t="s">
        <v>239</v>
      </c>
      <c r="AU21" s="364" t="s">
        <v>239</v>
      </c>
      <c r="AV21" s="364" t="s">
        <v>239</v>
      </c>
      <c r="AW21" s="364" t="s">
        <v>239</v>
      </c>
      <c r="AX21" s="364" t="s">
        <v>239</v>
      </c>
      <c r="AY21" s="365" t="s">
        <v>239</v>
      </c>
      <c r="AZ21" s="201" t="s">
        <v>2339</v>
      </c>
      <c r="BA21" s="196">
        <v>2.6</v>
      </c>
      <c r="BB21" s="196">
        <v>2.2999999999999998</v>
      </c>
      <c r="BC21" s="198" t="s">
        <v>239</v>
      </c>
      <c r="BD21" s="198" t="s">
        <v>2521</v>
      </c>
      <c r="BE21" s="198" t="s">
        <v>239</v>
      </c>
      <c r="BF21" s="198" t="s">
        <v>2705</v>
      </c>
      <c r="BG21" s="198" t="s">
        <v>2312</v>
      </c>
      <c r="BH21" s="199" t="s">
        <v>2312</v>
      </c>
      <c r="BI21" s="201" t="s">
        <v>2339</v>
      </c>
      <c r="BJ21" s="196">
        <v>2.6</v>
      </c>
      <c r="BK21" s="196">
        <v>2.2999999999999998</v>
      </c>
      <c r="BL21" s="196" t="s">
        <v>2340</v>
      </c>
      <c r="BM21" s="196" t="s">
        <v>2341</v>
      </c>
      <c r="BN21" s="198" t="s">
        <v>239</v>
      </c>
      <c r="BO21" s="198" t="s">
        <v>2705</v>
      </c>
      <c r="BP21" s="198" t="s">
        <v>2312</v>
      </c>
      <c r="BQ21" s="199" t="s">
        <v>2312</v>
      </c>
    </row>
    <row r="22" spans="1:69" ht="14.5" hidden="1" customHeight="1">
      <c r="A22" s="355" t="s">
        <v>2232</v>
      </c>
      <c r="B22" s="356" t="s">
        <v>2337</v>
      </c>
      <c r="C22" s="356" t="s">
        <v>2351</v>
      </c>
      <c r="D22" s="356" t="s">
        <v>2308</v>
      </c>
      <c r="E22" s="357" t="s">
        <v>2308</v>
      </c>
      <c r="F22" s="358" t="s">
        <v>2339</v>
      </c>
      <c r="G22" s="353" t="s">
        <v>2690</v>
      </c>
      <c r="H22" s="353" t="s">
        <v>2691</v>
      </c>
      <c r="I22" s="353" t="s">
        <v>2692</v>
      </c>
      <c r="J22" s="353" t="s">
        <v>2693</v>
      </c>
      <c r="K22" s="353" t="s">
        <v>2694</v>
      </c>
      <c r="L22" s="354" t="s">
        <v>2695</v>
      </c>
      <c r="M22" s="20">
        <v>5.5</v>
      </c>
      <c r="N22" s="20">
        <v>2.2999999999999998</v>
      </c>
      <c r="O22" s="115" t="s">
        <v>2352</v>
      </c>
      <c r="P22" s="115" t="s">
        <v>2353</v>
      </c>
      <c r="Q22" s="115" t="s">
        <v>2703</v>
      </c>
      <c r="R22" s="115" t="s">
        <v>2704</v>
      </c>
      <c r="S22" s="17" t="s">
        <v>2312</v>
      </c>
      <c r="T22" s="114" t="s">
        <v>2312</v>
      </c>
      <c r="U22" s="260"/>
      <c r="V22" s="17"/>
      <c r="W22" s="359" t="s">
        <v>239</v>
      </c>
      <c r="X22" s="181" t="s">
        <v>239</v>
      </c>
      <c r="Y22" s="181" t="s">
        <v>239</v>
      </c>
      <c r="Z22" s="183" t="s">
        <v>239</v>
      </c>
      <c r="AA22" s="183" t="s">
        <v>239</v>
      </c>
      <c r="AB22" s="183" t="s">
        <v>239</v>
      </c>
      <c r="AC22" s="183" t="s">
        <v>239</v>
      </c>
      <c r="AD22" s="183" t="s">
        <v>239</v>
      </c>
      <c r="AE22" s="184" t="s">
        <v>239</v>
      </c>
      <c r="AF22" s="260"/>
      <c r="AG22" s="17"/>
      <c r="AH22" s="361" t="s">
        <v>239</v>
      </c>
      <c r="AI22" s="20" t="s">
        <v>239</v>
      </c>
      <c r="AJ22" s="20" t="s">
        <v>239</v>
      </c>
      <c r="AK22" s="362" t="s">
        <v>239</v>
      </c>
      <c r="AL22" s="362" t="s">
        <v>239</v>
      </c>
      <c r="AM22" s="362" t="s">
        <v>239</v>
      </c>
      <c r="AN22" s="362" t="s">
        <v>239</v>
      </c>
      <c r="AO22" s="362" t="s">
        <v>239</v>
      </c>
      <c r="AP22" s="363" t="s">
        <v>239</v>
      </c>
      <c r="AQ22" s="360" t="s">
        <v>239</v>
      </c>
      <c r="AR22" s="196" t="s">
        <v>239</v>
      </c>
      <c r="AS22" s="196" t="s">
        <v>239</v>
      </c>
      <c r="AT22" s="364" t="s">
        <v>239</v>
      </c>
      <c r="AU22" s="364" t="s">
        <v>239</v>
      </c>
      <c r="AV22" s="364" t="s">
        <v>239</v>
      </c>
      <c r="AW22" s="364" t="s">
        <v>239</v>
      </c>
      <c r="AX22" s="364" t="s">
        <v>239</v>
      </c>
      <c r="AY22" s="365" t="s">
        <v>239</v>
      </c>
      <c r="AZ22" s="360" t="s">
        <v>2339</v>
      </c>
      <c r="BA22" s="196">
        <v>5.5</v>
      </c>
      <c r="BB22" s="196">
        <v>2.2999999999999998</v>
      </c>
      <c r="BC22" s="198" t="s">
        <v>239</v>
      </c>
      <c r="BD22" s="198" t="s">
        <v>2522</v>
      </c>
      <c r="BE22" s="198" t="s">
        <v>239</v>
      </c>
      <c r="BF22" s="198" t="s">
        <v>2705</v>
      </c>
      <c r="BG22" s="198" t="s">
        <v>2312</v>
      </c>
      <c r="BH22" s="199" t="s">
        <v>2312</v>
      </c>
      <c r="BI22" s="360" t="s">
        <v>2339</v>
      </c>
      <c r="BJ22" s="196">
        <v>5.5</v>
      </c>
      <c r="BK22" s="196">
        <v>2.2999999999999998</v>
      </c>
      <c r="BL22" s="196" t="s">
        <v>2352</v>
      </c>
      <c r="BM22" s="196" t="s">
        <v>2353</v>
      </c>
      <c r="BN22" s="198" t="s">
        <v>239</v>
      </c>
      <c r="BO22" s="198" t="s">
        <v>2705</v>
      </c>
      <c r="BP22" s="198" t="s">
        <v>2312</v>
      </c>
      <c r="BQ22" s="199" t="s">
        <v>2312</v>
      </c>
    </row>
    <row r="23" spans="1:69" ht="14.5" hidden="1" customHeight="1">
      <c r="A23" s="355" t="s">
        <v>2232</v>
      </c>
      <c r="B23" s="356" t="s">
        <v>2337</v>
      </c>
      <c r="C23" s="356" t="s">
        <v>2357</v>
      </c>
      <c r="D23" s="356" t="s">
        <v>2308</v>
      </c>
      <c r="E23" s="357" t="s">
        <v>2308</v>
      </c>
      <c r="F23" s="59" t="s">
        <v>2339</v>
      </c>
      <c r="G23" s="353" t="s">
        <v>2690</v>
      </c>
      <c r="H23" s="353" t="s">
        <v>2691</v>
      </c>
      <c r="I23" s="353" t="s">
        <v>2692</v>
      </c>
      <c r="J23" s="353" t="s">
        <v>2693</v>
      </c>
      <c r="K23" s="353" t="s">
        <v>2694</v>
      </c>
      <c r="L23" s="354" t="s">
        <v>2695</v>
      </c>
      <c r="M23" s="20">
        <v>5.5</v>
      </c>
      <c r="N23" s="20">
        <v>2.2999999999999998</v>
      </c>
      <c r="O23" s="115" t="s">
        <v>2352</v>
      </c>
      <c r="P23" s="115" t="s">
        <v>2353</v>
      </c>
      <c r="Q23" s="115" t="s">
        <v>2703</v>
      </c>
      <c r="R23" s="115" t="s">
        <v>2704</v>
      </c>
      <c r="S23" s="17" t="s">
        <v>2312</v>
      </c>
      <c r="T23" s="114" t="s">
        <v>2312</v>
      </c>
      <c r="U23" s="260"/>
      <c r="V23" s="17"/>
      <c r="W23" s="359" t="s">
        <v>239</v>
      </c>
      <c r="X23" s="181" t="s">
        <v>239</v>
      </c>
      <c r="Y23" s="181" t="s">
        <v>239</v>
      </c>
      <c r="Z23" s="183" t="s">
        <v>239</v>
      </c>
      <c r="AA23" s="183" t="s">
        <v>239</v>
      </c>
      <c r="AB23" s="183" t="s">
        <v>239</v>
      </c>
      <c r="AC23" s="183" t="s">
        <v>239</v>
      </c>
      <c r="AD23" s="183" t="s">
        <v>239</v>
      </c>
      <c r="AE23" s="184" t="s">
        <v>239</v>
      </c>
      <c r="AF23" s="260"/>
      <c r="AG23" s="17"/>
      <c r="AH23" s="361" t="s">
        <v>239</v>
      </c>
      <c r="AI23" s="20" t="s">
        <v>239</v>
      </c>
      <c r="AJ23" s="20" t="s">
        <v>239</v>
      </c>
      <c r="AK23" s="362" t="s">
        <v>239</v>
      </c>
      <c r="AL23" s="362" t="s">
        <v>239</v>
      </c>
      <c r="AM23" s="362" t="s">
        <v>239</v>
      </c>
      <c r="AN23" s="362" t="s">
        <v>239</v>
      </c>
      <c r="AO23" s="362" t="s">
        <v>239</v>
      </c>
      <c r="AP23" s="363" t="s">
        <v>239</v>
      </c>
      <c r="AQ23" s="360" t="s">
        <v>239</v>
      </c>
      <c r="AR23" s="196" t="s">
        <v>239</v>
      </c>
      <c r="AS23" s="196" t="s">
        <v>239</v>
      </c>
      <c r="AT23" s="364" t="s">
        <v>239</v>
      </c>
      <c r="AU23" s="364" t="s">
        <v>239</v>
      </c>
      <c r="AV23" s="364" t="s">
        <v>239</v>
      </c>
      <c r="AW23" s="364" t="s">
        <v>239</v>
      </c>
      <c r="AX23" s="364" t="s">
        <v>239</v>
      </c>
      <c r="AY23" s="365" t="s">
        <v>239</v>
      </c>
      <c r="AZ23" s="201" t="s">
        <v>2339</v>
      </c>
      <c r="BA23" s="196">
        <v>5.5</v>
      </c>
      <c r="BB23" s="196">
        <v>2.2999999999999998</v>
      </c>
      <c r="BC23" s="198" t="s">
        <v>239</v>
      </c>
      <c r="BD23" s="198" t="s">
        <v>2522</v>
      </c>
      <c r="BE23" s="198" t="s">
        <v>239</v>
      </c>
      <c r="BF23" s="198" t="s">
        <v>2705</v>
      </c>
      <c r="BG23" s="198" t="s">
        <v>2312</v>
      </c>
      <c r="BH23" s="199" t="s">
        <v>2312</v>
      </c>
      <c r="BI23" s="201" t="s">
        <v>2339</v>
      </c>
      <c r="BJ23" s="196">
        <v>5.5</v>
      </c>
      <c r="BK23" s="196">
        <v>2.2999999999999998</v>
      </c>
      <c r="BL23" s="196" t="s">
        <v>2352</v>
      </c>
      <c r="BM23" s="196" t="s">
        <v>2353</v>
      </c>
      <c r="BN23" s="198" t="s">
        <v>239</v>
      </c>
      <c r="BO23" s="198" t="s">
        <v>2705</v>
      </c>
      <c r="BP23" s="198" t="s">
        <v>2312</v>
      </c>
      <c r="BQ23" s="199" t="s">
        <v>2312</v>
      </c>
    </row>
    <row r="24" spans="1:69" ht="14.5" hidden="1" customHeight="1">
      <c r="A24" s="355" t="s">
        <v>2232</v>
      </c>
      <c r="B24" s="356" t="s">
        <v>2337</v>
      </c>
      <c r="C24" s="356" t="s">
        <v>2358</v>
      </c>
      <c r="D24" s="356" t="s">
        <v>2308</v>
      </c>
      <c r="E24" s="357" t="s">
        <v>2308</v>
      </c>
      <c r="F24" s="358" t="s">
        <v>2339</v>
      </c>
      <c r="G24" s="353" t="s">
        <v>2690</v>
      </c>
      <c r="H24" s="353" t="s">
        <v>2691</v>
      </c>
      <c r="I24" s="353" t="s">
        <v>2692</v>
      </c>
      <c r="J24" s="353" t="s">
        <v>2693</v>
      </c>
      <c r="K24" s="353" t="s">
        <v>2694</v>
      </c>
      <c r="L24" s="354" t="s">
        <v>2695</v>
      </c>
      <c r="M24" s="20">
        <v>7.5</v>
      </c>
      <c r="N24" s="20">
        <v>6.7</v>
      </c>
      <c r="O24" s="115" t="s">
        <v>2359</v>
      </c>
      <c r="P24" s="115" t="s">
        <v>2360</v>
      </c>
      <c r="Q24" s="115" t="s">
        <v>2707</v>
      </c>
      <c r="R24" s="115" t="s">
        <v>2708</v>
      </c>
      <c r="S24" s="17" t="s">
        <v>2312</v>
      </c>
      <c r="T24" s="114" t="s">
        <v>2312</v>
      </c>
      <c r="U24" s="260"/>
      <c r="V24" s="17"/>
      <c r="W24" s="359" t="s">
        <v>239</v>
      </c>
      <c r="X24" s="181" t="s">
        <v>239</v>
      </c>
      <c r="Y24" s="181" t="s">
        <v>239</v>
      </c>
      <c r="Z24" s="183" t="s">
        <v>239</v>
      </c>
      <c r="AA24" s="183" t="s">
        <v>239</v>
      </c>
      <c r="AB24" s="183" t="s">
        <v>239</v>
      </c>
      <c r="AC24" s="183" t="s">
        <v>239</v>
      </c>
      <c r="AD24" s="183" t="s">
        <v>239</v>
      </c>
      <c r="AE24" s="184" t="s">
        <v>239</v>
      </c>
      <c r="AF24" s="260"/>
      <c r="AG24" s="17"/>
      <c r="AH24" s="361" t="s">
        <v>239</v>
      </c>
      <c r="AI24" s="20" t="s">
        <v>239</v>
      </c>
      <c r="AJ24" s="20" t="s">
        <v>239</v>
      </c>
      <c r="AK24" s="362" t="s">
        <v>239</v>
      </c>
      <c r="AL24" s="362" t="s">
        <v>239</v>
      </c>
      <c r="AM24" s="362" t="s">
        <v>239</v>
      </c>
      <c r="AN24" s="362" t="s">
        <v>239</v>
      </c>
      <c r="AO24" s="362" t="s">
        <v>239</v>
      </c>
      <c r="AP24" s="363" t="s">
        <v>239</v>
      </c>
      <c r="AQ24" s="360" t="s">
        <v>239</v>
      </c>
      <c r="AR24" s="196" t="s">
        <v>239</v>
      </c>
      <c r="AS24" s="196" t="s">
        <v>239</v>
      </c>
      <c r="AT24" s="364" t="s">
        <v>239</v>
      </c>
      <c r="AU24" s="364" t="s">
        <v>239</v>
      </c>
      <c r="AV24" s="364" t="s">
        <v>239</v>
      </c>
      <c r="AW24" s="364" t="s">
        <v>239</v>
      </c>
      <c r="AX24" s="364" t="s">
        <v>239</v>
      </c>
      <c r="AY24" s="365" t="s">
        <v>239</v>
      </c>
      <c r="AZ24" s="360" t="s">
        <v>2339</v>
      </c>
      <c r="BA24" s="196">
        <v>7.5</v>
      </c>
      <c r="BB24" s="196">
        <v>6.7</v>
      </c>
      <c r="BC24" s="198" t="s">
        <v>239</v>
      </c>
      <c r="BD24" s="198" t="s">
        <v>2523</v>
      </c>
      <c r="BE24" s="198" t="s">
        <v>239</v>
      </c>
      <c r="BF24" s="198" t="s">
        <v>2709</v>
      </c>
      <c r="BG24" s="198" t="s">
        <v>2312</v>
      </c>
      <c r="BH24" s="199" t="s">
        <v>2312</v>
      </c>
      <c r="BI24" s="360" t="s">
        <v>2339</v>
      </c>
      <c r="BJ24" s="196">
        <v>7.5</v>
      </c>
      <c r="BK24" s="196">
        <v>6.7</v>
      </c>
      <c r="BL24" s="196" t="s">
        <v>2359</v>
      </c>
      <c r="BM24" s="196" t="s">
        <v>2360</v>
      </c>
      <c r="BN24" s="198" t="s">
        <v>239</v>
      </c>
      <c r="BO24" s="198" t="s">
        <v>2709</v>
      </c>
      <c r="BP24" s="198" t="s">
        <v>2312</v>
      </c>
      <c r="BQ24" s="199" t="s">
        <v>2312</v>
      </c>
    </row>
    <row r="25" spans="1:69" ht="14.5" hidden="1" customHeight="1">
      <c r="A25" s="355" t="s">
        <v>2232</v>
      </c>
      <c r="B25" s="356" t="s">
        <v>2337</v>
      </c>
      <c r="C25" s="356" t="s">
        <v>2369</v>
      </c>
      <c r="D25" s="356" t="s">
        <v>2308</v>
      </c>
      <c r="E25" s="357" t="s">
        <v>2308</v>
      </c>
      <c r="F25" s="59" t="s">
        <v>2339</v>
      </c>
      <c r="G25" s="353" t="s">
        <v>2690</v>
      </c>
      <c r="H25" s="353" t="s">
        <v>2691</v>
      </c>
      <c r="I25" s="353" t="s">
        <v>2692</v>
      </c>
      <c r="J25" s="353" t="s">
        <v>2693</v>
      </c>
      <c r="K25" s="353" t="s">
        <v>2694</v>
      </c>
      <c r="L25" s="354" t="s">
        <v>2695</v>
      </c>
      <c r="M25" s="20">
        <v>7.5</v>
      </c>
      <c r="N25" s="20">
        <v>6.7</v>
      </c>
      <c r="O25" s="115" t="s">
        <v>2359</v>
      </c>
      <c r="P25" s="115" t="s">
        <v>2360</v>
      </c>
      <c r="Q25" s="115" t="s">
        <v>2707</v>
      </c>
      <c r="R25" s="115" t="s">
        <v>2708</v>
      </c>
      <c r="S25" s="17" t="s">
        <v>2312</v>
      </c>
      <c r="T25" s="114" t="s">
        <v>2312</v>
      </c>
      <c r="U25" s="260"/>
      <c r="V25" s="17"/>
      <c r="W25" s="359" t="s">
        <v>239</v>
      </c>
      <c r="X25" s="181" t="s">
        <v>239</v>
      </c>
      <c r="Y25" s="181" t="s">
        <v>239</v>
      </c>
      <c r="Z25" s="183" t="s">
        <v>239</v>
      </c>
      <c r="AA25" s="183" t="s">
        <v>239</v>
      </c>
      <c r="AB25" s="183" t="s">
        <v>239</v>
      </c>
      <c r="AC25" s="183" t="s">
        <v>239</v>
      </c>
      <c r="AD25" s="183" t="s">
        <v>239</v>
      </c>
      <c r="AE25" s="184" t="s">
        <v>239</v>
      </c>
      <c r="AF25" s="260"/>
      <c r="AG25" s="17"/>
      <c r="AH25" s="361" t="s">
        <v>239</v>
      </c>
      <c r="AI25" s="20" t="s">
        <v>239</v>
      </c>
      <c r="AJ25" s="20" t="s">
        <v>239</v>
      </c>
      <c r="AK25" s="362" t="s">
        <v>239</v>
      </c>
      <c r="AL25" s="362" t="s">
        <v>239</v>
      </c>
      <c r="AM25" s="362" t="s">
        <v>239</v>
      </c>
      <c r="AN25" s="362" t="s">
        <v>239</v>
      </c>
      <c r="AO25" s="362" t="s">
        <v>239</v>
      </c>
      <c r="AP25" s="363" t="s">
        <v>239</v>
      </c>
      <c r="AQ25" s="360" t="s">
        <v>239</v>
      </c>
      <c r="AR25" s="196" t="s">
        <v>239</v>
      </c>
      <c r="AS25" s="196" t="s">
        <v>239</v>
      </c>
      <c r="AT25" s="364" t="s">
        <v>239</v>
      </c>
      <c r="AU25" s="364" t="s">
        <v>239</v>
      </c>
      <c r="AV25" s="364" t="s">
        <v>239</v>
      </c>
      <c r="AW25" s="364" t="s">
        <v>239</v>
      </c>
      <c r="AX25" s="364" t="s">
        <v>239</v>
      </c>
      <c r="AY25" s="365" t="s">
        <v>239</v>
      </c>
      <c r="AZ25" s="201" t="s">
        <v>2339</v>
      </c>
      <c r="BA25" s="196">
        <v>7.5</v>
      </c>
      <c r="BB25" s="196">
        <v>6.7</v>
      </c>
      <c r="BC25" s="198" t="s">
        <v>239</v>
      </c>
      <c r="BD25" s="198" t="s">
        <v>2523</v>
      </c>
      <c r="BE25" s="198" t="s">
        <v>239</v>
      </c>
      <c r="BF25" s="198" t="s">
        <v>2709</v>
      </c>
      <c r="BG25" s="198" t="s">
        <v>2312</v>
      </c>
      <c r="BH25" s="199" t="s">
        <v>2312</v>
      </c>
      <c r="BI25" s="201" t="s">
        <v>2339</v>
      </c>
      <c r="BJ25" s="196">
        <v>7.5</v>
      </c>
      <c r="BK25" s="196">
        <v>6.7</v>
      </c>
      <c r="BL25" s="196" t="s">
        <v>2359</v>
      </c>
      <c r="BM25" s="196" t="s">
        <v>2360</v>
      </c>
      <c r="BN25" s="198" t="s">
        <v>239</v>
      </c>
      <c r="BO25" s="198" t="s">
        <v>2709</v>
      </c>
      <c r="BP25" s="198" t="s">
        <v>2312</v>
      </c>
      <c r="BQ25" s="199" t="s">
        <v>2312</v>
      </c>
    </row>
    <row r="26" spans="1:69" ht="14.5" hidden="1" customHeight="1">
      <c r="A26" s="355" t="s">
        <v>2232</v>
      </c>
      <c r="B26" s="356" t="s">
        <v>2337</v>
      </c>
      <c r="C26" s="356" t="s">
        <v>2370</v>
      </c>
      <c r="D26" s="356" t="s">
        <v>2308</v>
      </c>
      <c r="E26" s="357" t="s">
        <v>2308</v>
      </c>
      <c r="F26" s="358" t="s">
        <v>2339</v>
      </c>
      <c r="G26" s="353" t="s">
        <v>2690</v>
      </c>
      <c r="H26" s="353" t="s">
        <v>2691</v>
      </c>
      <c r="I26" s="353" t="s">
        <v>2692</v>
      </c>
      <c r="J26" s="353" t="s">
        <v>2693</v>
      </c>
      <c r="K26" s="353" t="s">
        <v>2694</v>
      </c>
      <c r="L26" s="354" t="s">
        <v>2695</v>
      </c>
      <c r="M26" s="20">
        <v>7.5</v>
      </c>
      <c r="N26" s="20">
        <v>6.7</v>
      </c>
      <c r="O26" s="115" t="s">
        <v>2371</v>
      </c>
      <c r="P26" s="115" t="s">
        <v>2372</v>
      </c>
      <c r="Q26" s="115" t="s">
        <v>2707</v>
      </c>
      <c r="R26" s="115" t="s">
        <v>2708</v>
      </c>
      <c r="S26" s="17" t="s">
        <v>2312</v>
      </c>
      <c r="T26" s="114" t="s">
        <v>2312</v>
      </c>
      <c r="U26" s="260"/>
      <c r="V26" s="17"/>
      <c r="W26" s="359" t="s">
        <v>239</v>
      </c>
      <c r="X26" s="181" t="s">
        <v>239</v>
      </c>
      <c r="Y26" s="181" t="s">
        <v>239</v>
      </c>
      <c r="Z26" s="183" t="s">
        <v>239</v>
      </c>
      <c r="AA26" s="183" t="s">
        <v>239</v>
      </c>
      <c r="AB26" s="183" t="s">
        <v>239</v>
      </c>
      <c r="AC26" s="183" t="s">
        <v>239</v>
      </c>
      <c r="AD26" s="183" t="s">
        <v>239</v>
      </c>
      <c r="AE26" s="184" t="s">
        <v>239</v>
      </c>
      <c r="AF26" s="260"/>
      <c r="AG26" s="17"/>
      <c r="AH26" s="361" t="s">
        <v>239</v>
      </c>
      <c r="AI26" s="20" t="s">
        <v>239</v>
      </c>
      <c r="AJ26" s="20" t="s">
        <v>239</v>
      </c>
      <c r="AK26" s="362" t="s">
        <v>239</v>
      </c>
      <c r="AL26" s="362" t="s">
        <v>239</v>
      </c>
      <c r="AM26" s="362" t="s">
        <v>239</v>
      </c>
      <c r="AN26" s="362" t="s">
        <v>239</v>
      </c>
      <c r="AO26" s="362" t="s">
        <v>239</v>
      </c>
      <c r="AP26" s="363" t="s">
        <v>239</v>
      </c>
      <c r="AQ26" s="360" t="s">
        <v>239</v>
      </c>
      <c r="AR26" s="196" t="s">
        <v>239</v>
      </c>
      <c r="AS26" s="196" t="s">
        <v>239</v>
      </c>
      <c r="AT26" s="364" t="s">
        <v>239</v>
      </c>
      <c r="AU26" s="364" t="s">
        <v>239</v>
      </c>
      <c r="AV26" s="364" t="s">
        <v>239</v>
      </c>
      <c r="AW26" s="364" t="s">
        <v>239</v>
      </c>
      <c r="AX26" s="364" t="s">
        <v>239</v>
      </c>
      <c r="AY26" s="365" t="s">
        <v>239</v>
      </c>
      <c r="AZ26" s="360" t="s">
        <v>2339</v>
      </c>
      <c r="BA26" s="196">
        <v>7.5</v>
      </c>
      <c r="BB26" s="196">
        <v>6.7</v>
      </c>
      <c r="BC26" s="198" t="s">
        <v>239</v>
      </c>
      <c r="BD26" s="198" t="s">
        <v>2524</v>
      </c>
      <c r="BE26" s="198" t="s">
        <v>239</v>
      </c>
      <c r="BF26" s="198" t="s">
        <v>2709</v>
      </c>
      <c r="BG26" s="198" t="s">
        <v>2312</v>
      </c>
      <c r="BH26" s="199" t="s">
        <v>2312</v>
      </c>
      <c r="BI26" s="360" t="s">
        <v>2339</v>
      </c>
      <c r="BJ26" s="196">
        <v>7.5</v>
      </c>
      <c r="BK26" s="196">
        <v>6.7</v>
      </c>
      <c r="BL26" s="196" t="s">
        <v>2371</v>
      </c>
      <c r="BM26" s="196" t="s">
        <v>2372</v>
      </c>
      <c r="BN26" s="198" t="s">
        <v>239</v>
      </c>
      <c r="BO26" s="198" t="s">
        <v>2709</v>
      </c>
      <c r="BP26" s="198" t="s">
        <v>2312</v>
      </c>
      <c r="BQ26" s="199" t="s">
        <v>2312</v>
      </c>
    </row>
    <row r="27" spans="1:69" ht="14.5" hidden="1" customHeight="1">
      <c r="A27" s="355" t="s">
        <v>2232</v>
      </c>
      <c r="B27" s="356" t="s">
        <v>2337</v>
      </c>
      <c r="C27" s="356" t="s">
        <v>2376</v>
      </c>
      <c r="D27" s="356" t="s">
        <v>2308</v>
      </c>
      <c r="E27" s="357" t="s">
        <v>2308</v>
      </c>
      <c r="F27" s="59" t="s">
        <v>2339</v>
      </c>
      <c r="G27" s="353" t="s">
        <v>2690</v>
      </c>
      <c r="H27" s="353" t="s">
        <v>2691</v>
      </c>
      <c r="I27" s="353" t="s">
        <v>2692</v>
      </c>
      <c r="J27" s="353" t="s">
        <v>2693</v>
      </c>
      <c r="K27" s="353" t="s">
        <v>2694</v>
      </c>
      <c r="L27" s="354" t="s">
        <v>2695</v>
      </c>
      <c r="M27" s="20">
        <v>7.5</v>
      </c>
      <c r="N27" s="20">
        <v>6.7</v>
      </c>
      <c r="O27" s="115" t="s">
        <v>2371</v>
      </c>
      <c r="P27" s="115" t="s">
        <v>2372</v>
      </c>
      <c r="Q27" s="115" t="s">
        <v>2707</v>
      </c>
      <c r="R27" s="115" t="s">
        <v>2708</v>
      </c>
      <c r="S27" s="17" t="s">
        <v>2312</v>
      </c>
      <c r="T27" s="114" t="s">
        <v>2312</v>
      </c>
      <c r="U27" s="260"/>
      <c r="V27" s="17"/>
      <c r="W27" s="359" t="s">
        <v>239</v>
      </c>
      <c r="X27" s="181" t="s">
        <v>239</v>
      </c>
      <c r="Y27" s="181" t="s">
        <v>239</v>
      </c>
      <c r="Z27" s="183" t="s">
        <v>239</v>
      </c>
      <c r="AA27" s="183" t="s">
        <v>239</v>
      </c>
      <c r="AB27" s="183" t="s">
        <v>239</v>
      </c>
      <c r="AC27" s="183" t="s">
        <v>239</v>
      </c>
      <c r="AD27" s="183" t="s">
        <v>239</v>
      </c>
      <c r="AE27" s="184" t="s">
        <v>239</v>
      </c>
      <c r="AF27" s="260"/>
      <c r="AG27" s="17"/>
      <c r="AH27" s="361" t="s">
        <v>239</v>
      </c>
      <c r="AI27" s="20" t="s">
        <v>239</v>
      </c>
      <c r="AJ27" s="20" t="s">
        <v>239</v>
      </c>
      <c r="AK27" s="362" t="s">
        <v>239</v>
      </c>
      <c r="AL27" s="362" t="s">
        <v>239</v>
      </c>
      <c r="AM27" s="362" t="s">
        <v>239</v>
      </c>
      <c r="AN27" s="362" t="s">
        <v>239</v>
      </c>
      <c r="AO27" s="362" t="s">
        <v>239</v>
      </c>
      <c r="AP27" s="363" t="s">
        <v>239</v>
      </c>
      <c r="AQ27" s="360" t="s">
        <v>239</v>
      </c>
      <c r="AR27" s="196" t="s">
        <v>239</v>
      </c>
      <c r="AS27" s="196" t="s">
        <v>239</v>
      </c>
      <c r="AT27" s="364" t="s">
        <v>239</v>
      </c>
      <c r="AU27" s="364" t="s">
        <v>239</v>
      </c>
      <c r="AV27" s="364" t="s">
        <v>239</v>
      </c>
      <c r="AW27" s="364" t="s">
        <v>239</v>
      </c>
      <c r="AX27" s="364" t="s">
        <v>239</v>
      </c>
      <c r="AY27" s="365" t="s">
        <v>239</v>
      </c>
      <c r="AZ27" s="201" t="s">
        <v>2339</v>
      </c>
      <c r="BA27" s="196">
        <v>7.5</v>
      </c>
      <c r="BB27" s="196">
        <v>6.7</v>
      </c>
      <c r="BC27" s="198" t="s">
        <v>239</v>
      </c>
      <c r="BD27" s="198" t="s">
        <v>2524</v>
      </c>
      <c r="BE27" s="198" t="s">
        <v>239</v>
      </c>
      <c r="BF27" s="198" t="s">
        <v>2709</v>
      </c>
      <c r="BG27" s="198" t="s">
        <v>2312</v>
      </c>
      <c r="BH27" s="199" t="s">
        <v>2312</v>
      </c>
      <c r="BI27" s="201" t="s">
        <v>2339</v>
      </c>
      <c r="BJ27" s="196">
        <v>7.5</v>
      </c>
      <c r="BK27" s="196">
        <v>6.7</v>
      </c>
      <c r="BL27" s="196" t="s">
        <v>2371</v>
      </c>
      <c r="BM27" s="196" t="s">
        <v>2372</v>
      </c>
      <c r="BN27" s="198" t="s">
        <v>239</v>
      </c>
      <c r="BO27" s="198" t="s">
        <v>2709</v>
      </c>
      <c r="BP27" s="198" t="s">
        <v>2312</v>
      </c>
      <c r="BQ27" s="199" t="s">
        <v>2312</v>
      </c>
    </row>
    <row r="28" spans="1:69" ht="14.5" hidden="1" customHeight="1">
      <c r="A28" s="355" t="s">
        <v>2232</v>
      </c>
      <c r="B28" s="356" t="s">
        <v>2337</v>
      </c>
      <c r="C28" s="356" t="s">
        <v>2377</v>
      </c>
      <c r="D28" s="356" t="s">
        <v>2308</v>
      </c>
      <c r="E28" s="357">
        <v>1</v>
      </c>
      <c r="F28" s="59" t="s">
        <v>2339</v>
      </c>
      <c r="G28" s="353" t="s">
        <v>2690</v>
      </c>
      <c r="H28" s="353" t="s">
        <v>2691</v>
      </c>
      <c r="I28" s="353" t="s">
        <v>2692</v>
      </c>
      <c r="J28" s="353" t="s">
        <v>2693</v>
      </c>
      <c r="K28" s="353" t="s">
        <v>2694</v>
      </c>
      <c r="L28" s="354" t="s">
        <v>2695</v>
      </c>
      <c r="M28" s="17">
        <v>14.5</v>
      </c>
      <c r="N28" s="17">
        <v>7.5</v>
      </c>
      <c r="O28" s="17" t="s">
        <v>2378</v>
      </c>
      <c r="P28" s="17" t="s">
        <v>2379</v>
      </c>
      <c r="Q28" s="17" t="s">
        <v>2371</v>
      </c>
      <c r="R28" s="17" t="s">
        <v>2372</v>
      </c>
      <c r="S28" s="17" t="s">
        <v>2380</v>
      </c>
      <c r="T28" s="114" t="s">
        <v>2312</v>
      </c>
      <c r="U28" s="261"/>
      <c r="V28" s="17"/>
      <c r="W28" s="359" t="s">
        <v>239</v>
      </c>
      <c r="X28" s="181" t="s">
        <v>239</v>
      </c>
      <c r="Y28" s="181" t="s">
        <v>239</v>
      </c>
      <c r="Z28" s="183" t="s">
        <v>239</v>
      </c>
      <c r="AA28" s="183" t="s">
        <v>239</v>
      </c>
      <c r="AB28" s="183" t="s">
        <v>239</v>
      </c>
      <c r="AC28" s="183" t="s">
        <v>239</v>
      </c>
      <c r="AD28" s="183" t="s">
        <v>239</v>
      </c>
      <c r="AE28" s="184" t="s">
        <v>239</v>
      </c>
      <c r="AF28" s="261"/>
      <c r="AG28" s="17"/>
      <c r="AH28" s="361" t="s">
        <v>239</v>
      </c>
      <c r="AI28" s="20" t="s">
        <v>239</v>
      </c>
      <c r="AJ28" s="20" t="s">
        <v>239</v>
      </c>
      <c r="AK28" s="362" t="s">
        <v>239</v>
      </c>
      <c r="AL28" s="362" t="s">
        <v>239</v>
      </c>
      <c r="AM28" s="362" t="s">
        <v>239</v>
      </c>
      <c r="AN28" s="362" t="s">
        <v>239</v>
      </c>
      <c r="AO28" s="362" t="s">
        <v>239</v>
      </c>
      <c r="AP28" s="363" t="s">
        <v>239</v>
      </c>
      <c r="AQ28" s="360" t="s">
        <v>239</v>
      </c>
      <c r="AR28" s="196" t="s">
        <v>239</v>
      </c>
      <c r="AS28" s="196" t="s">
        <v>239</v>
      </c>
      <c r="AT28" s="364" t="s">
        <v>239</v>
      </c>
      <c r="AU28" s="364" t="s">
        <v>239</v>
      </c>
      <c r="AV28" s="364" t="s">
        <v>239</v>
      </c>
      <c r="AW28" s="364" t="s">
        <v>239</v>
      </c>
      <c r="AX28" s="364" t="s">
        <v>239</v>
      </c>
      <c r="AY28" s="365" t="s">
        <v>239</v>
      </c>
      <c r="AZ28" s="201" t="s">
        <v>239</v>
      </c>
      <c r="BA28" s="198" t="s">
        <v>239</v>
      </c>
      <c r="BB28" s="198" t="s">
        <v>239</v>
      </c>
      <c r="BC28" s="198" t="s">
        <v>239</v>
      </c>
      <c r="BD28" s="198" t="s">
        <v>239</v>
      </c>
      <c r="BE28" s="198" t="s">
        <v>239</v>
      </c>
      <c r="BF28" s="198" t="s">
        <v>239</v>
      </c>
      <c r="BG28" s="198" t="s">
        <v>239</v>
      </c>
      <c r="BH28" s="199" t="s">
        <v>239</v>
      </c>
      <c r="BI28" s="201" t="s">
        <v>2339</v>
      </c>
      <c r="BJ28" s="198">
        <v>14.5</v>
      </c>
      <c r="BK28" s="198">
        <v>7.5</v>
      </c>
      <c r="BL28" s="198" t="s">
        <v>2378</v>
      </c>
      <c r="BM28" s="198" t="s">
        <v>2379</v>
      </c>
      <c r="BN28" s="198" t="s">
        <v>239</v>
      </c>
      <c r="BO28" s="198" t="s">
        <v>2524</v>
      </c>
      <c r="BP28" s="198" t="s">
        <v>2380</v>
      </c>
      <c r="BQ28" s="199" t="s">
        <v>2312</v>
      </c>
    </row>
    <row r="29" spans="1:69" ht="14.5" hidden="1" customHeight="1">
      <c r="A29" s="355" t="s">
        <v>2232</v>
      </c>
      <c r="B29" s="356" t="s">
        <v>2337</v>
      </c>
      <c r="C29" s="356" t="s">
        <v>2377</v>
      </c>
      <c r="D29" s="356" t="s">
        <v>2308</v>
      </c>
      <c r="E29" s="357">
        <v>2</v>
      </c>
      <c r="F29" s="59" t="s">
        <v>2339</v>
      </c>
      <c r="G29" s="353" t="s">
        <v>2690</v>
      </c>
      <c r="H29" s="353" t="s">
        <v>2691</v>
      </c>
      <c r="I29" s="353" t="s">
        <v>2692</v>
      </c>
      <c r="J29" s="353" t="s">
        <v>2693</v>
      </c>
      <c r="K29" s="353" t="s">
        <v>2694</v>
      </c>
      <c r="L29" s="354" t="s">
        <v>2695</v>
      </c>
      <c r="M29" s="17">
        <v>14.5</v>
      </c>
      <c r="N29" s="17">
        <v>7.5</v>
      </c>
      <c r="O29" s="17" t="s">
        <v>2378</v>
      </c>
      <c r="P29" s="17" t="s">
        <v>2379</v>
      </c>
      <c r="Q29" s="17" t="s">
        <v>2371</v>
      </c>
      <c r="R29" s="17" t="s">
        <v>2372</v>
      </c>
      <c r="S29" s="17" t="s">
        <v>2380</v>
      </c>
      <c r="T29" s="114" t="s">
        <v>2312</v>
      </c>
      <c r="U29" s="261"/>
      <c r="V29" s="17"/>
      <c r="W29" s="359" t="s">
        <v>239</v>
      </c>
      <c r="X29" s="181" t="s">
        <v>239</v>
      </c>
      <c r="Y29" s="181" t="s">
        <v>239</v>
      </c>
      <c r="Z29" s="183" t="s">
        <v>239</v>
      </c>
      <c r="AA29" s="183" t="s">
        <v>239</v>
      </c>
      <c r="AB29" s="183" t="s">
        <v>239</v>
      </c>
      <c r="AC29" s="183" t="s">
        <v>239</v>
      </c>
      <c r="AD29" s="183" t="s">
        <v>239</v>
      </c>
      <c r="AE29" s="184" t="s">
        <v>239</v>
      </c>
      <c r="AF29" s="261"/>
      <c r="AG29" s="17"/>
      <c r="AH29" s="361" t="s">
        <v>239</v>
      </c>
      <c r="AI29" s="20" t="s">
        <v>239</v>
      </c>
      <c r="AJ29" s="20" t="s">
        <v>239</v>
      </c>
      <c r="AK29" s="362" t="s">
        <v>239</v>
      </c>
      <c r="AL29" s="362" t="s">
        <v>239</v>
      </c>
      <c r="AM29" s="362" t="s">
        <v>239</v>
      </c>
      <c r="AN29" s="362" t="s">
        <v>239</v>
      </c>
      <c r="AO29" s="362" t="s">
        <v>239</v>
      </c>
      <c r="AP29" s="363" t="s">
        <v>239</v>
      </c>
      <c r="AQ29" s="360" t="s">
        <v>239</v>
      </c>
      <c r="AR29" s="196" t="s">
        <v>239</v>
      </c>
      <c r="AS29" s="196" t="s">
        <v>239</v>
      </c>
      <c r="AT29" s="364" t="s">
        <v>239</v>
      </c>
      <c r="AU29" s="364" t="s">
        <v>239</v>
      </c>
      <c r="AV29" s="364" t="s">
        <v>239</v>
      </c>
      <c r="AW29" s="364" t="s">
        <v>239</v>
      </c>
      <c r="AX29" s="364" t="s">
        <v>239</v>
      </c>
      <c r="AY29" s="365" t="s">
        <v>239</v>
      </c>
      <c r="AZ29" s="201" t="s">
        <v>239</v>
      </c>
      <c r="BA29" s="198" t="s">
        <v>239</v>
      </c>
      <c r="BB29" s="198" t="s">
        <v>239</v>
      </c>
      <c r="BC29" s="198" t="s">
        <v>239</v>
      </c>
      <c r="BD29" s="198" t="s">
        <v>239</v>
      </c>
      <c r="BE29" s="198" t="s">
        <v>239</v>
      </c>
      <c r="BF29" s="198" t="s">
        <v>239</v>
      </c>
      <c r="BG29" s="198" t="s">
        <v>239</v>
      </c>
      <c r="BH29" s="199" t="s">
        <v>239</v>
      </c>
      <c r="BI29" s="201" t="s">
        <v>2339</v>
      </c>
      <c r="BJ29" s="198">
        <v>14.5</v>
      </c>
      <c r="BK29" s="198">
        <v>7.5</v>
      </c>
      <c r="BL29" s="198" t="s">
        <v>2378</v>
      </c>
      <c r="BM29" s="198" t="s">
        <v>2379</v>
      </c>
      <c r="BN29" s="198" t="s">
        <v>239</v>
      </c>
      <c r="BO29" s="198" t="s">
        <v>2524</v>
      </c>
      <c r="BP29" s="198" t="s">
        <v>2380</v>
      </c>
      <c r="BQ29" s="199" t="s">
        <v>2312</v>
      </c>
    </row>
    <row r="30" spans="1:69" ht="14.5" hidden="1" customHeight="1">
      <c r="A30" s="355" t="s">
        <v>2232</v>
      </c>
      <c r="B30" s="356" t="s">
        <v>2337</v>
      </c>
      <c r="C30" s="356" t="s">
        <v>2377</v>
      </c>
      <c r="D30" s="356" t="s">
        <v>2308</v>
      </c>
      <c r="E30" s="357">
        <v>3</v>
      </c>
      <c r="F30" s="59" t="s">
        <v>2339</v>
      </c>
      <c r="G30" s="353" t="s">
        <v>2690</v>
      </c>
      <c r="H30" s="353" t="s">
        <v>2691</v>
      </c>
      <c r="I30" s="353" t="s">
        <v>2692</v>
      </c>
      <c r="J30" s="353" t="s">
        <v>2693</v>
      </c>
      <c r="K30" s="353" t="s">
        <v>2694</v>
      </c>
      <c r="L30" s="354" t="s">
        <v>2695</v>
      </c>
      <c r="M30" s="17">
        <v>14.5</v>
      </c>
      <c r="N30" s="17">
        <v>7.5</v>
      </c>
      <c r="O30" s="17" t="s">
        <v>2381</v>
      </c>
      <c r="P30" s="17" t="s">
        <v>2382</v>
      </c>
      <c r="Q30" s="17" t="s">
        <v>2371</v>
      </c>
      <c r="R30" s="17" t="s">
        <v>2372</v>
      </c>
      <c r="S30" s="17" t="s">
        <v>2380</v>
      </c>
      <c r="T30" s="114" t="s">
        <v>2312</v>
      </c>
      <c r="U30" s="261"/>
      <c r="V30" s="17"/>
      <c r="W30" s="359" t="s">
        <v>239</v>
      </c>
      <c r="X30" s="181" t="s">
        <v>239</v>
      </c>
      <c r="Y30" s="181" t="s">
        <v>239</v>
      </c>
      <c r="Z30" s="183" t="s">
        <v>239</v>
      </c>
      <c r="AA30" s="183" t="s">
        <v>239</v>
      </c>
      <c r="AB30" s="183" t="s">
        <v>239</v>
      </c>
      <c r="AC30" s="183" t="s">
        <v>239</v>
      </c>
      <c r="AD30" s="183" t="s">
        <v>239</v>
      </c>
      <c r="AE30" s="184" t="s">
        <v>239</v>
      </c>
      <c r="AF30" s="261"/>
      <c r="AG30" s="17"/>
      <c r="AH30" s="361" t="s">
        <v>239</v>
      </c>
      <c r="AI30" s="20" t="s">
        <v>239</v>
      </c>
      <c r="AJ30" s="20" t="s">
        <v>239</v>
      </c>
      <c r="AK30" s="362" t="s">
        <v>239</v>
      </c>
      <c r="AL30" s="362" t="s">
        <v>239</v>
      </c>
      <c r="AM30" s="362" t="s">
        <v>239</v>
      </c>
      <c r="AN30" s="362" t="s">
        <v>239</v>
      </c>
      <c r="AO30" s="362" t="s">
        <v>239</v>
      </c>
      <c r="AP30" s="363" t="s">
        <v>239</v>
      </c>
      <c r="AQ30" s="360" t="s">
        <v>239</v>
      </c>
      <c r="AR30" s="196" t="s">
        <v>239</v>
      </c>
      <c r="AS30" s="196" t="s">
        <v>239</v>
      </c>
      <c r="AT30" s="364" t="s">
        <v>239</v>
      </c>
      <c r="AU30" s="364" t="s">
        <v>239</v>
      </c>
      <c r="AV30" s="364" t="s">
        <v>239</v>
      </c>
      <c r="AW30" s="364" t="s">
        <v>239</v>
      </c>
      <c r="AX30" s="364" t="s">
        <v>239</v>
      </c>
      <c r="AY30" s="365" t="s">
        <v>239</v>
      </c>
      <c r="AZ30" s="201" t="s">
        <v>239</v>
      </c>
      <c r="BA30" s="198" t="s">
        <v>239</v>
      </c>
      <c r="BB30" s="198" t="s">
        <v>239</v>
      </c>
      <c r="BC30" s="198" t="s">
        <v>239</v>
      </c>
      <c r="BD30" s="198" t="s">
        <v>239</v>
      </c>
      <c r="BE30" s="198" t="s">
        <v>239</v>
      </c>
      <c r="BF30" s="198" t="s">
        <v>239</v>
      </c>
      <c r="BG30" s="198" t="s">
        <v>239</v>
      </c>
      <c r="BH30" s="199" t="s">
        <v>239</v>
      </c>
      <c r="BI30" s="201" t="s">
        <v>2339</v>
      </c>
      <c r="BJ30" s="198">
        <v>14.5</v>
      </c>
      <c r="BK30" s="198">
        <v>7.5</v>
      </c>
      <c r="BL30" s="198" t="s">
        <v>2381</v>
      </c>
      <c r="BM30" s="198" t="s">
        <v>2382</v>
      </c>
      <c r="BN30" s="198" t="s">
        <v>239</v>
      </c>
      <c r="BO30" s="198" t="s">
        <v>2524</v>
      </c>
      <c r="BP30" s="198" t="s">
        <v>2380</v>
      </c>
      <c r="BQ30" s="199" t="s">
        <v>2312</v>
      </c>
    </row>
    <row r="31" spans="1:69" ht="14.5" hidden="1" customHeight="1">
      <c r="A31" s="355" t="s">
        <v>2232</v>
      </c>
      <c r="B31" s="356" t="s">
        <v>2337</v>
      </c>
      <c r="C31" s="356" t="s">
        <v>2377</v>
      </c>
      <c r="D31" s="356" t="s">
        <v>2308</v>
      </c>
      <c r="E31" s="357">
        <v>4</v>
      </c>
      <c r="F31" s="59" t="s">
        <v>2339</v>
      </c>
      <c r="G31" s="353" t="s">
        <v>2690</v>
      </c>
      <c r="H31" s="353" t="s">
        <v>2691</v>
      </c>
      <c r="I31" s="353" t="s">
        <v>2692</v>
      </c>
      <c r="J31" s="353" t="s">
        <v>2693</v>
      </c>
      <c r="K31" s="353" t="s">
        <v>2694</v>
      </c>
      <c r="L31" s="354" t="s">
        <v>2695</v>
      </c>
      <c r="M31" s="17">
        <v>14.5</v>
      </c>
      <c r="N31" s="17">
        <v>7.5</v>
      </c>
      <c r="O31" s="17" t="s">
        <v>2381</v>
      </c>
      <c r="P31" s="17" t="s">
        <v>2382</v>
      </c>
      <c r="Q31" s="17" t="s">
        <v>2371</v>
      </c>
      <c r="R31" s="17" t="s">
        <v>2372</v>
      </c>
      <c r="S31" s="17" t="s">
        <v>2380</v>
      </c>
      <c r="T31" s="114" t="s">
        <v>2312</v>
      </c>
      <c r="U31" s="261"/>
      <c r="V31" s="17"/>
      <c r="W31" s="359" t="s">
        <v>239</v>
      </c>
      <c r="X31" s="181" t="s">
        <v>239</v>
      </c>
      <c r="Y31" s="181" t="s">
        <v>239</v>
      </c>
      <c r="Z31" s="183" t="s">
        <v>239</v>
      </c>
      <c r="AA31" s="183" t="s">
        <v>239</v>
      </c>
      <c r="AB31" s="183" t="s">
        <v>239</v>
      </c>
      <c r="AC31" s="183" t="s">
        <v>239</v>
      </c>
      <c r="AD31" s="183" t="s">
        <v>239</v>
      </c>
      <c r="AE31" s="184" t="s">
        <v>239</v>
      </c>
      <c r="AF31" s="261"/>
      <c r="AG31" s="17"/>
      <c r="AH31" s="361" t="s">
        <v>239</v>
      </c>
      <c r="AI31" s="20" t="s">
        <v>239</v>
      </c>
      <c r="AJ31" s="20" t="s">
        <v>239</v>
      </c>
      <c r="AK31" s="362" t="s">
        <v>239</v>
      </c>
      <c r="AL31" s="362" t="s">
        <v>239</v>
      </c>
      <c r="AM31" s="362" t="s">
        <v>239</v>
      </c>
      <c r="AN31" s="362" t="s">
        <v>239</v>
      </c>
      <c r="AO31" s="362" t="s">
        <v>239</v>
      </c>
      <c r="AP31" s="363" t="s">
        <v>239</v>
      </c>
      <c r="AQ31" s="360" t="s">
        <v>239</v>
      </c>
      <c r="AR31" s="196" t="s">
        <v>239</v>
      </c>
      <c r="AS31" s="196" t="s">
        <v>239</v>
      </c>
      <c r="AT31" s="364" t="s">
        <v>239</v>
      </c>
      <c r="AU31" s="364" t="s">
        <v>239</v>
      </c>
      <c r="AV31" s="364" t="s">
        <v>239</v>
      </c>
      <c r="AW31" s="364" t="s">
        <v>239</v>
      </c>
      <c r="AX31" s="364" t="s">
        <v>239</v>
      </c>
      <c r="AY31" s="365" t="s">
        <v>239</v>
      </c>
      <c r="AZ31" s="201" t="s">
        <v>239</v>
      </c>
      <c r="BA31" s="198" t="s">
        <v>239</v>
      </c>
      <c r="BB31" s="198" t="s">
        <v>239</v>
      </c>
      <c r="BC31" s="198" t="s">
        <v>239</v>
      </c>
      <c r="BD31" s="198" t="s">
        <v>239</v>
      </c>
      <c r="BE31" s="198" t="s">
        <v>239</v>
      </c>
      <c r="BF31" s="198" t="s">
        <v>239</v>
      </c>
      <c r="BG31" s="198" t="s">
        <v>239</v>
      </c>
      <c r="BH31" s="199" t="s">
        <v>239</v>
      </c>
      <c r="BI31" s="201" t="s">
        <v>2339</v>
      </c>
      <c r="BJ31" s="198">
        <v>14.5</v>
      </c>
      <c r="BK31" s="198">
        <v>7.5</v>
      </c>
      <c r="BL31" s="198" t="s">
        <v>2381</v>
      </c>
      <c r="BM31" s="198" t="s">
        <v>2382</v>
      </c>
      <c r="BN31" s="198" t="s">
        <v>239</v>
      </c>
      <c r="BO31" s="198" t="s">
        <v>2524</v>
      </c>
      <c r="BP31" s="198" t="s">
        <v>2380</v>
      </c>
      <c r="BQ31" s="199" t="s">
        <v>2312</v>
      </c>
    </row>
    <row r="32" spans="1:69" ht="14.5" hidden="1" customHeight="1">
      <c r="A32" s="355" t="s">
        <v>2232</v>
      </c>
      <c r="B32" s="356" t="s">
        <v>2337</v>
      </c>
      <c r="C32" s="356" t="s">
        <v>2377</v>
      </c>
      <c r="D32" s="356" t="s">
        <v>2308</v>
      </c>
      <c r="E32" s="357">
        <v>5</v>
      </c>
      <c r="F32" s="59" t="s">
        <v>2339</v>
      </c>
      <c r="G32" s="353" t="s">
        <v>2690</v>
      </c>
      <c r="H32" s="353" t="s">
        <v>2691</v>
      </c>
      <c r="I32" s="353" t="s">
        <v>2692</v>
      </c>
      <c r="J32" s="353" t="s">
        <v>2693</v>
      </c>
      <c r="K32" s="353" t="s">
        <v>2694</v>
      </c>
      <c r="L32" s="354" t="s">
        <v>2695</v>
      </c>
      <c r="M32" s="17">
        <v>14.5</v>
      </c>
      <c r="N32" s="17">
        <v>7.5</v>
      </c>
      <c r="O32" s="17" t="s">
        <v>2381</v>
      </c>
      <c r="P32" s="17" t="s">
        <v>2382</v>
      </c>
      <c r="Q32" s="17" t="s">
        <v>2371</v>
      </c>
      <c r="R32" s="17" t="s">
        <v>2372</v>
      </c>
      <c r="S32" s="17" t="s">
        <v>2380</v>
      </c>
      <c r="T32" s="114" t="s">
        <v>2312</v>
      </c>
      <c r="U32" s="261"/>
      <c r="V32" s="17"/>
      <c r="W32" s="359" t="s">
        <v>239</v>
      </c>
      <c r="X32" s="181" t="s">
        <v>239</v>
      </c>
      <c r="Y32" s="181" t="s">
        <v>239</v>
      </c>
      <c r="Z32" s="183" t="s">
        <v>239</v>
      </c>
      <c r="AA32" s="183" t="s">
        <v>239</v>
      </c>
      <c r="AB32" s="183" t="s">
        <v>239</v>
      </c>
      <c r="AC32" s="183" t="s">
        <v>239</v>
      </c>
      <c r="AD32" s="183" t="s">
        <v>239</v>
      </c>
      <c r="AE32" s="184" t="s">
        <v>239</v>
      </c>
      <c r="AF32" s="261"/>
      <c r="AG32" s="17"/>
      <c r="AH32" s="361" t="s">
        <v>239</v>
      </c>
      <c r="AI32" s="20" t="s">
        <v>239</v>
      </c>
      <c r="AJ32" s="20" t="s">
        <v>239</v>
      </c>
      <c r="AK32" s="362" t="s">
        <v>239</v>
      </c>
      <c r="AL32" s="362" t="s">
        <v>239</v>
      </c>
      <c r="AM32" s="362" t="s">
        <v>239</v>
      </c>
      <c r="AN32" s="362" t="s">
        <v>239</v>
      </c>
      <c r="AO32" s="362" t="s">
        <v>239</v>
      </c>
      <c r="AP32" s="363" t="s">
        <v>239</v>
      </c>
      <c r="AQ32" s="360" t="s">
        <v>239</v>
      </c>
      <c r="AR32" s="196" t="s">
        <v>239</v>
      </c>
      <c r="AS32" s="196" t="s">
        <v>239</v>
      </c>
      <c r="AT32" s="364" t="s">
        <v>239</v>
      </c>
      <c r="AU32" s="364" t="s">
        <v>239</v>
      </c>
      <c r="AV32" s="364" t="s">
        <v>239</v>
      </c>
      <c r="AW32" s="364" t="s">
        <v>239</v>
      </c>
      <c r="AX32" s="364" t="s">
        <v>239</v>
      </c>
      <c r="AY32" s="365" t="s">
        <v>239</v>
      </c>
      <c r="AZ32" s="201" t="s">
        <v>239</v>
      </c>
      <c r="BA32" s="198" t="s">
        <v>239</v>
      </c>
      <c r="BB32" s="198" t="s">
        <v>239</v>
      </c>
      <c r="BC32" s="198" t="s">
        <v>239</v>
      </c>
      <c r="BD32" s="198" t="s">
        <v>239</v>
      </c>
      <c r="BE32" s="198" t="s">
        <v>239</v>
      </c>
      <c r="BF32" s="198" t="s">
        <v>239</v>
      </c>
      <c r="BG32" s="198" t="s">
        <v>239</v>
      </c>
      <c r="BH32" s="199" t="s">
        <v>239</v>
      </c>
      <c r="BI32" s="201" t="s">
        <v>2339</v>
      </c>
      <c r="BJ32" s="198">
        <v>14.5</v>
      </c>
      <c r="BK32" s="198">
        <v>7.5</v>
      </c>
      <c r="BL32" s="198" t="s">
        <v>2381</v>
      </c>
      <c r="BM32" s="198" t="s">
        <v>2382</v>
      </c>
      <c r="BN32" s="198" t="s">
        <v>239</v>
      </c>
      <c r="BO32" s="198" t="s">
        <v>2524</v>
      </c>
      <c r="BP32" s="198" t="s">
        <v>2380</v>
      </c>
      <c r="BQ32" s="199" t="s">
        <v>2312</v>
      </c>
    </row>
    <row r="33" spans="1:69" ht="14.5" hidden="1" customHeight="1">
      <c r="A33" s="355" t="s">
        <v>2232</v>
      </c>
      <c r="B33" s="356" t="s">
        <v>2337</v>
      </c>
      <c r="C33" s="356" t="s">
        <v>2377</v>
      </c>
      <c r="D33" s="356" t="s">
        <v>2308</v>
      </c>
      <c r="E33" s="357">
        <v>6</v>
      </c>
      <c r="F33" s="59" t="s">
        <v>2339</v>
      </c>
      <c r="G33" s="353" t="s">
        <v>2690</v>
      </c>
      <c r="H33" s="353" t="s">
        <v>2691</v>
      </c>
      <c r="I33" s="353" t="s">
        <v>2692</v>
      </c>
      <c r="J33" s="353" t="s">
        <v>2693</v>
      </c>
      <c r="K33" s="353" t="s">
        <v>2694</v>
      </c>
      <c r="L33" s="354" t="s">
        <v>2695</v>
      </c>
      <c r="M33" s="17">
        <v>14.5</v>
      </c>
      <c r="N33" s="17">
        <v>7.5</v>
      </c>
      <c r="O33" s="17" t="s">
        <v>2381</v>
      </c>
      <c r="P33" s="17" t="s">
        <v>2382</v>
      </c>
      <c r="Q33" s="17" t="s">
        <v>2371</v>
      </c>
      <c r="R33" s="17" t="s">
        <v>2372</v>
      </c>
      <c r="S33" s="17" t="s">
        <v>2380</v>
      </c>
      <c r="T33" s="114" t="s">
        <v>2312</v>
      </c>
      <c r="U33" s="261"/>
      <c r="V33" s="17"/>
      <c r="W33" s="359" t="s">
        <v>239</v>
      </c>
      <c r="X33" s="181" t="s">
        <v>239</v>
      </c>
      <c r="Y33" s="181" t="s">
        <v>239</v>
      </c>
      <c r="Z33" s="183" t="s">
        <v>239</v>
      </c>
      <c r="AA33" s="183" t="s">
        <v>239</v>
      </c>
      <c r="AB33" s="183" t="s">
        <v>239</v>
      </c>
      <c r="AC33" s="183" t="s">
        <v>239</v>
      </c>
      <c r="AD33" s="183" t="s">
        <v>239</v>
      </c>
      <c r="AE33" s="184" t="s">
        <v>239</v>
      </c>
      <c r="AF33" s="261"/>
      <c r="AG33" s="17"/>
      <c r="AH33" s="361" t="s">
        <v>239</v>
      </c>
      <c r="AI33" s="20" t="s">
        <v>239</v>
      </c>
      <c r="AJ33" s="20" t="s">
        <v>239</v>
      </c>
      <c r="AK33" s="362" t="s">
        <v>239</v>
      </c>
      <c r="AL33" s="362" t="s">
        <v>239</v>
      </c>
      <c r="AM33" s="362" t="s">
        <v>239</v>
      </c>
      <c r="AN33" s="362" t="s">
        <v>239</v>
      </c>
      <c r="AO33" s="362" t="s">
        <v>239</v>
      </c>
      <c r="AP33" s="363" t="s">
        <v>239</v>
      </c>
      <c r="AQ33" s="360" t="s">
        <v>239</v>
      </c>
      <c r="AR33" s="196" t="s">
        <v>239</v>
      </c>
      <c r="AS33" s="196" t="s">
        <v>239</v>
      </c>
      <c r="AT33" s="364" t="s">
        <v>239</v>
      </c>
      <c r="AU33" s="364" t="s">
        <v>239</v>
      </c>
      <c r="AV33" s="364" t="s">
        <v>239</v>
      </c>
      <c r="AW33" s="364" t="s">
        <v>239</v>
      </c>
      <c r="AX33" s="364" t="s">
        <v>239</v>
      </c>
      <c r="AY33" s="365" t="s">
        <v>239</v>
      </c>
      <c r="AZ33" s="201" t="s">
        <v>239</v>
      </c>
      <c r="BA33" s="198" t="s">
        <v>239</v>
      </c>
      <c r="BB33" s="198" t="s">
        <v>239</v>
      </c>
      <c r="BC33" s="198" t="s">
        <v>239</v>
      </c>
      <c r="BD33" s="198" t="s">
        <v>239</v>
      </c>
      <c r="BE33" s="198" t="s">
        <v>239</v>
      </c>
      <c r="BF33" s="198" t="s">
        <v>239</v>
      </c>
      <c r="BG33" s="198" t="s">
        <v>239</v>
      </c>
      <c r="BH33" s="199" t="s">
        <v>239</v>
      </c>
      <c r="BI33" s="201" t="s">
        <v>2339</v>
      </c>
      <c r="BJ33" s="198">
        <v>14.5</v>
      </c>
      <c r="BK33" s="198">
        <v>7.5</v>
      </c>
      <c r="BL33" s="198" t="s">
        <v>2381</v>
      </c>
      <c r="BM33" s="198" t="s">
        <v>2382</v>
      </c>
      <c r="BN33" s="198" t="s">
        <v>239</v>
      </c>
      <c r="BO33" s="198" t="s">
        <v>2524</v>
      </c>
      <c r="BP33" s="198" t="s">
        <v>2380</v>
      </c>
      <c r="BQ33" s="199" t="s">
        <v>2312</v>
      </c>
    </row>
    <row r="34" spans="1:69" ht="14.5" hidden="1" customHeight="1">
      <c r="A34" s="355" t="s">
        <v>2232</v>
      </c>
      <c r="B34" s="356" t="s">
        <v>2337</v>
      </c>
      <c r="C34" s="356" t="s">
        <v>2377</v>
      </c>
      <c r="D34" s="356" t="s">
        <v>2308</v>
      </c>
      <c r="E34" s="357">
        <v>7</v>
      </c>
      <c r="F34" s="59" t="s">
        <v>2339</v>
      </c>
      <c r="G34" s="353" t="s">
        <v>2690</v>
      </c>
      <c r="H34" s="353" t="s">
        <v>2691</v>
      </c>
      <c r="I34" s="353" t="s">
        <v>2692</v>
      </c>
      <c r="J34" s="353" t="s">
        <v>2693</v>
      </c>
      <c r="K34" s="353" t="s">
        <v>2694</v>
      </c>
      <c r="L34" s="354" t="s">
        <v>2695</v>
      </c>
      <c r="M34" s="17">
        <v>14.5</v>
      </c>
      <c r="N34" s="17">
        <v>7.5</v>
      </c>
      <c r="O34" s="17" t="s">
        <v>2378</v>
      </c>
      <c r="P34" s="17" t="s">
        <v>2379</v>
      </c>
      <c r="Q34" s="17" t="s">
        <v>2371</v>
      </c>
      <c r="R34" s="17" t="s">
        <v>2372</v>
      </c>
      <c r="S34" s="17" t="s">
        <v>2380</v>
      </c>
      <c r="T34" s="114" t="s">
        <v>2312</v>
      </c>
      <c r="U34" s="261"/>
      <c r="V34" s="17"/>
      <c r="W34" s="359" t="s">
        <v>239</v>
      </c>
      <c r="X34" s="181" t="s">
        <v>239</v>
      </c>
      <c r="Y34" s="181" t="s">
        <v>239</v>
      </c>
      <c r="Z34" s="183" t="s">
        <v>239</v>
      </c>
      <c r="AA34" s="183" t="s">
        <v>239</v>
      </c>
      <c r="AB34" s="183" t="s">
        <v>239</v>
      </c>
      <c r="AC34" s="183" t="s">
        <v>239</v>
      </c>
      <c r="AD34" s="183" t="s">
        <v>239</v>
      </c>
      <c r="AE34" s="184" t="s">
        <v>239</v>
      </c>
      <c r="AF34" s="261"/>
      <c r="AG34" s="17"/>
      <c r="AH34" s="361" t="s">
        <v>239</v>
      </c>
      <c r="AI34" s="20" t="s">
        <v>239</v>
      </c>
      <c r="AJ34" s="20" t="s">
        <v>239</v>
      </c>
      <c r="AK34" s="362" t="s">
        <v>239</v>
      </c>
      <c r="AL34" s="362" t="s">
        <v>239</v>
      </c>
      <c r="AM34" s="362" t="s">
        <v>239</v>
      </c>
      <c r="AN34" s="362" t="s">
        <v>239</v>
      </c>
      <c r="AO34" s="362" t="s">
        <v>239</v>
      </c>
      <c r="AP34" s="363" t="s">
        <v>239</v>
      </c>
      <c r="AQ34" s="360" t="s">
        <v>239</v>
      </c>
      <c r="AR34" s="196" t="s">
        <v>239</v>
      </c>
      <c r="AS34" s="196" t="s">
        <v>239</v>
      </c>
      <c r="AT34" s="364" t="s">
        <v>239</v>
      </c>
      <c r="AU34" s="364" t="s">
        <v>239</v>
      </c>
      <c r="AV34" s="364" t="s">
        <v>239</v>
      </c>
      <c r="AW34" s="364" t="s">
        <v>239</v>
      </c>
      <c r="AX34" s="364" t="s">
        <v>239</v>
      </c>
      <c r="AY34" s="365" t="s">
        <v>239</v>
      </c>
      <c r="AZ34" s="201" t="s">
        <v>239</v>
      </c>
      <c r="BA34" s="198" t="s">
        <v>239</v>
      </c>
      <c r="BB34" s="198" t="s">
        <v>239</v>
      </c>
      <c r="BC34" s="198" t="s">
        <v>239</v>
      </c>
      <c r="BD34" s="198" t="s">
        <v>239</v>
      </c>
      <c r="BE34" s="198" t="s">
        <v>239</v>
      </c>
      <c r="BF34" s="198" t="s">
        <v>239</v>
      </c>
      <c r="BG34" s="198" t="s">
        <v>239</v>
      </c>
      <c r="BH34" s="199" t="s">
        <v>239</v>
      </c>
      <c r="BI34" s="201" t="s">
        <v>2339</v>
      </c>
      <c r="BJ34" s="198">
        <v>14.5</v>
      </c>
      <c r="BK34" s="198">
        <v>7.5</v>
      </c>
      <c r="BL34" s="198" t="s">
        <v>2378</v>
      </c>
      <c r="BM34" s="198" t="s">
        <v>2379</v>
      </c>
      <c r="BN34" s="198" t="s">
        <v>239</v>
      </c>
      <c r="BO34" s="198" t="s">
        <v>2524</v>
      </c>
      <c r="BP34" s="198" t="s">
        <v>2380</v>
      </c>
      <c r="BQ34" s="199" t="s">
        <v>2312</v>
      </c>
    </row>
    <row r="35" spans="1:69" ht="14.5" hidden="1" customHeight="1">
      <c r="A35" s="355" t="s">
        <v>2232</v>
      </c>
      <c r="B35" s="356" t="s">
        <v>2337</v>
      </c>
      <c r="C35" s="356" t="s">
        <v>2377</v>
      </c>
      <c r="D35" s="356" t="s">
        <v>2308</v>
      </c>
      <c r="E35" s="357">
        <v>8</v>
      </c>
      <c r="F35" s="59" t="s">
        <v>2339</v>
      </c>
      <c r="G35" s="353" t="s">
        <v>2690</v>
      </c>
      <c r="H35" s="353" t="s">
        <v>2691</v>
      </c>
      <c r="I35" s="353" t="s">
        <v>2692</v>
      </c>
      <c r="J35" s="353" t="s">
        <v>2693</v>
      </c>
      <c r="K35" s="353" t="s">
        <v>2694</v>
      </c>
      <c r="L35" s="354" t="s">
        <v>2695</v>
      </c>
      <c r="M35" s="17">
        <v>14.5</v>
      </c>
      <c r="N35" s="17">
        <v>7.5</v>
      </c>
      <c r="O35" s="17" t="s">
        <v>2378</v>
      </c>
      <c r="P35" s="17" t="s">
        <v>2379</v>
      </c>
      <c r="Q35" s="17" t="s">
        <v>2371</v>
      </c>
      <c r="R35" s="17" t="s">
        <v>2372</v>
      </c>
      <c r="S35" s="17" t="s">
        <v>2380</v>
      </c>
      <c r="T35" s="114" t="s">
        <v>2312</v>
      </c>
      <c r="U35" s="261"/>
      <c r="V35" s="17"/>
      <c r="W35" s="359" t="s">
        <v>239</v>
      </c>
      <c r="X35" s="181" t="s">
        <v>239</v>
      </c>
      <c r="Y35" s="181" t="s">
        <v>239</v>
      </c>
      <c r="Z35" s="183" t="s">
        <v>239</v>
      </c>
      <c r="AA35" s="183" t="s">
        <v>239</v>
      </c>
      <c r="AB35" s="183" t="s">
        <v>239</v>
      </c>
      <c r="AC35" s="183" t="s">
        <v>239</v>
      </c>
      <c r="AD35" s="183" t="s">
        <v>239</v>
      </c>
      <c r="AE35" s="184" t="s">
        <v>239</v>
      </c>
      <c r="AF35" s="261"/>
      <c r="AG35" s="17"/>
      <c r="AH35" s="361" t="s">
        <v>239</v>
      </c>
      <c r="AI35" s="20" t="s">
        <v>239</v>
      </c>
      <c r="AJ35" s="20" t="s">
        <v>239</v>
      </c>
      <c r="AK35" s="362" t="s">
        <v>239</v>
      </c>
      <c r="AL35" s="362" t="s">
        <v>239</v>
      </c>
      <c r="AM35" s="362" t="s">
        <v>239</v>
      </c>
      <c r="AN35" s="362" t="s">
        <v>239</v>
      </c>
      <c r="AO35" s="362" t="s">
        <v>239</v>
      </c>
      <c r="AP35" s="363" t="s">
        <v>239</v>
      </c>
      <c r="AQ35" s="360" t="s">
        <v>239</v>
      </c>
      <c r="AR35" s="196" t="s">
        <v>239</v>
      </c>
      <c r="AS35" s="196" t="s">
        <v>239</v>
      </c>
      <c r="AT35" s="364" t="s">
        <v>239</v>
      </c>
      <c r="AU35" s="364" t="s">
        <v>239</v>
      </c>
      <c r="AV35" s="364" t="s">
        <v>239</v>
      </c>
      <c r="AW35" s="364" t="s">
        <v>239</v>
      </c>
      <c r="AX35" s="364" t="s">
        <v>239</v>
      </c>
      <c r="AY35" s="365" t="s">
        <v>239</v>
      </c>
      <c r="AZ35" s="201" t="s">
        <v>239</v>
      </c>
      <c r="BA35" s="198" t="s">
        <v>239</v>
      </c>
      <c r="BB35" s="198" t="s">
        <v>239</v>
      </c>
      <c r="BC35" s="198" t="s">
        <v>239</v>
      </c>
      <c r="BD35" s="198" t="s">
        <v>239</v>
      </c>
      <c r="BE35" s="198" t="s">
        <v>239</v>
      </c>
      <c r="BF35" s="198" t="s">
        <v>239</v>
      </c>
      <c r="BG35" s="198" t="s">
        <v>239</v>
      </c>
      <c r="BH35" s="199" t="s">
        <v>239</v>
      </c>
      <c r="BI35" s="201" t="s">
        <v>2339</v>
      </c>
      <c r="BJ35" s="198">
        <v>14.5</v>
      </c>
      <c r="BK35" s="198">
        <v>7.5</v>
      </c>
      <c r="BL35" s="198" t="s">
        <v>2378</v>
      </c>
      <c r="BM35" s="198" t="s">
        <v>2379</v>
      </c>
      <c r="BN35" s="198" t="s">
        <v>239</v>
      </c>
      <c r="BO35" s="198" t="s">
        <v>2524</v>
      </c>
      <c r="BP35" s="198" t="s">
        <v>2380</v>
      </c>
      <c r="BQ35" s="199" t="s">
        <v>2312</v>
      </c>
    </row>
    <row r="36" spans="1:69" ht="14.5" hidden="1" customHeight="1">
      <c r="A36" s="355" t="s">
        <v>2232</v>
      </c>
      <c r="B36" s="356" t="s">
        <v>2337</v>
      </c>
      <c r="C36" s="356" t="s">
        <v>2383</v>
      </c>
      <c r="D36" s="356" t="s">
        <v>2308</v>
      </c>
      <c r="E36" s="357" t="s">
        <v>2308</v>
      </c>
      <c r="F36" s="59" t="s">
        <v>2339</v>
      </c>
      <c r="G36" s="353" t="s">
        <v>2690</v>
      </c>
      <c r="H36" s="353" t="s">
        <v>2691</v>
      </c>
      <c r="I36" s="353" t="s">
        <v>2692</v>
      </c>
      <c r="J36" s="353" t="s">
        <v>2693</v>
      </c>
      <c r="K36" s="353" t="s">
        <v>2694</v>
      </c>
      <c r="L36" s="354" t="s">
        <v>2695</v>
      </c>
      <c r="M36" s="20">
        <v>7.5</v>
      </c>
      <c r="N36" s="20">
        <v>6</v>
      </c>
      <c r="O36" s="115" t="s">
        <v>2371</v>
      </c>
      <c r="P36" s="115" t="s">
        <v>2372</v>
      </c>
      <c r="Q36" s="115" t="s">
        <v>2710</v>
      </c>
      <c r="R36" s="115" t="s">
        <v>2711</v>
      </c>
      <c r="S36" s="17" t="s">
        <v>2312</v>
      </c>
      <c r="T36" s="114" t="s">
        <v>2312</v>
      </c>
      <c r="U36" s="260"/>
      <c r="V36" s="17"/>
      <c r="W36" s="359" t="s">
        <v>239</v>
      </c>
      <c r="X36" s="181" t="s">
        <v>239</v>
      </c>
      <c r="Y36" s="181" t="s">
        <v>239</v>
      </c>
      <c r="Z36" s="183" t="s">
        <v>239</v>
      </c>
      <c r="AA36" s="183" t="s">
        <v>239</v>
      </c>
      <c r="AB36" s="183" t="s">
        <v>239</v>
      </c>
      <c r="AC36" s="183" t="s">
        <v>239</v>
      </c>
      <c r="AD36" s="183" t="s">
        <v>239</v>
      </c>
      <c r="AE36" s="184" t="s">
        <v>239</v>
      </c>
      <c r="AF36" s="260"/>
      <c r="AG36" s="17"/>
      <c r="AH36" s="361" t="s">
        <v>239</v>
      </c>
      <c r="AI36" s="20" t="s">
        <v>239</v>
      </c>
      <c r="AJ36" s="20" t="s">
        <v>239</v>
      </c>
      <c r="AK36" s="362" t="s">
        <v>239</v>
      </c>
      <c r="AL36" s="362" t="s">
        <v>239</v>
      </c>
      <c r="AM36" s="362" t="s">
        <v>239</v>
      </c>
      <c r="AN36" s="362" t="s">
        <v>239</v>
      </c>
      <c r="AO36" s="362" t="s">
        <v>239</v>
      </c>
      <c r="AP36" s="363" t="s">
        <v>239</v>
      </c>
      <c r="AQ36" s="360" t="s">
        <v>239</v>
      </c>
      <c r="AR36" s="196" t="s">
        <v>239</v>
      </c>
      <c r="AS36" s="196" t="s">
        <v>239</v>
      </c>
      <c r="AT36" s="364" t="s">
        <v>239</v>
      </c>
      <c r="AU36" s="364" t="s">
        <v>239</v>
      </c>
      <c r="AV36" s="364" t="s">
        <v>239</v>
      </c>
      <c r="AW36" s="364" t="s">
        <v>239</v>
      </c>
      <c r="AX36" s="364" t="s">
        <v>239</v>
      </c>
      <c r="AY36" s="365" t="s">
        <v>239</v>
      </c>
      <c r="AZ36" s="201" t="s">
        <v>2339</v>
      </c>
      <c r="BA36" s="196">
        <v>7.5</v>
      </c>
      <c r="BB36" s="196">
        <v>6</v>
      </c>
      <c r="BC36" s="198" t="s">
        <v>239</v>
      </c>
      <c r="BD36" s="198" t="s">
        <v>2524</v>
      </c>
      <c r="BE36" s="198" t="s">
        <v>239</v>
      </c>
      <c r="BF36" s="198" t="s">
        <v>2712</v>
      </c>
      <c r="BG36" s="198" t="s">
        <v>2312</v>
      </c>
      <c r="BH36" s="199" t="s">
        <v>2312</v>
      </c>
      <c r="BI36" s="201" t="s">
        <v>2339</v>
      </c>
      <c r="BJ36" s="196">
        <v>7.5</v>
      </c>
      <c r="BK36" s="196">
        <v>6</v>
      </c>
      <c r="BL36" s="196" t="s">
        <v>2371</v>
      </c>
      <c r="BM36" s="196" t="s">
        <v>2372</v>
      </c>
      <c r="BN36" s="198" t="s">
        <v>239</v>
      </c>
      <c r="BO36" s="198" t="s">
        <v>2712</v>
      </c>
      <c r="BP36" s="198" t="s">
        <v>2312</v>
      </c>
      <c r="BQ36" s="199" t="s">
        <v>2312</v>
      </c>
    </row>
    <row r="37" spans="1:69" ht="14.5" hidden="1" customHeight="1">
      <c r="A37" s="355" t="s">
        <v>2232</v>
      </c>
      <c r="B37" s="356" t="s">
        <v>2337</v>
      </c>
      <c r="C37" s="356" t="s">
        <v>2389</v>
      </c>
      <c r="D37" s="356" t="s">
        <v>2308</v>
      </c>
      <c r="E37" s="357" t="s">
        <v>2308</v>
      </c>
      <c r="F37" s="59" t="s">
        <v>2339</v>
      </c>
      <c r="G37" s="353" t="s">
        <v>2690</v>
      </c>
      <c r="H37" s="353" t="s">
        <v>2691</v>
      </c>
      <c r="I37" s="353" t="s">
        <v>2692</v>
      </c>
      <c r="J37" s="353" t="s">
        <v>2693</v>
      </c>
      <c r="K37" s="353" t="s">
        <v>2694</v>
      </c>
      <c r="L37" s="354" t="s">
        <v>2695</v>
      </c>
      <c r="M37" s="20">
        <v>10.4</v>
      </c>
      <c r="N37" s="20">
        <v>7.5</v>
      </c>
      <c r="O37" s="115" t="s">
        <v>2390</v>
      </c>
      <c r="P37" s="115" t="s">
        <v>2391</v>
      </c>
      <c r="Q37" s="115" t="s">
        <v>2710</v>
      </c>
      <c r="R37" s="115" t="s">
        <v>2711</v>
      </c>
      <c r="S37" s="17" t="s">
        <v>2312</v>
      </c>
      <c r="T37" s="114" t="s">
        <v>2312</v>
      </c>
      <c r="U37" s="260"/>
      <c r="V37" s="17"/>
      <c r="W37" s="359" t="s">
        <v>239</v>
      </c>
      <c r="X37" s="181" t="s">
        <v>239</v>
      </c>
      <c r="Y37" s="181" t="s">
        <v>239</v>
      </c>
      <c r="Z37" s="183" t="s">
        <v>239</v>
      </c>
      <c r="AA37" s="183" t="s">
        <v>239</v>
      </c>
      <c r="AB37" s="183" t="s">
        <v>239</v>
      </c>
      <c r="AC37" s="183" t="s">
        <v>239</v>
      </c>
      <c r="AD37" s="183" t="s">
        <v>239</v>
      </c>
      <c r="AE37" s="184" t="s">
        <v>239</v>
      </c>
      <c r="AF37" s="260"/>
      <c r="AG37" s="17"/>
      <c r="AH37" s="361" t="s">
        <v>239</v>
      </c>
      <c r="AI37" s="20" t="s">
        <v>239</v>
      </c>
      <c r="AJ37" s="20" t="s">
        <v>239</v>
      </c>
      <c r="AK37" s="362" t="s">
        <v>239</v>
      </c>
      <c r="AL37" s="362" t="s">
        <v>239</v>
      </c>
      <c r="AM37" s="362" t="s">
        <v>239</v>
      </c>
      <c r="AN37" s="362" t="s">
        <v>239</v>
      </c>
      <c r="AO37" s="362" t="s">
        <v>239</v>
      </c>
      <c r="AP37" s="363" t="s">
        <v>239</v>
      </c>
      <c r="AQ37" s="360" t="s">
        <v>239</v>
      </c>
      <c r="AR37" s="196" t="s">
        <v>239</v>
      </c>
      <c r="AS37" s="196" t="s">
        <v>239</v>
      </c>
      <c r="AT37" s="364" t="s">
        <v>239</v>
      </c>
      <c r="AU37" s="364" t="s">
        <v>239</v>
      </c>
      <c r="AV37" s="364" t="s">
        <v>239</v>
      </c>
      <c r="AW37" s="364" t="s">
        <v>239</v>
      </c>
      <c r="AX37" s="364" t="s">
        <v>239</v>
      </c>
      <c r="AY37" s="365" t="s">
        <v>239</v>
      </c>
      <c r="AZ37" s="201" t="s">
        <v>2339</v>
      </c>
      <c r="BA37" s="196">
        <v>10.4</v>
      </c>
      <c r="BB37" s="196">
        <v>7.5</v>
      </c>
      <c r="BC37" s="198" t="s">
        <v>239</v>
      </c>
      <c r="BD37" s="198" t="s">
        <v>2713</v>
      </c>
      <c r="BE37" s="198" t="s">
        <v>239</v>
      </c>
      <c r="BF37" s="198" t="s">
        <v>2712</v>
      </c>
      <c r="BG37" s="198" t="s">
        <v>2312</v>
      </c>
      <c r="BH37" s="199" t="s">
        <v>2312</v>
      </c>
      <c r="BI37" s="201" t="s">
        <v>2339</v>
      </c>
      <c r="BJ37" s="196">
        <v>10.4</v>
      </c>
      <c r="BK37" s="196">
        <v>7.5</v>
      </c>
      <c r="BL37" s="196" t="s">
        <v>2390</v>
      </c>
      <c r="BM37" s="196" t="s">
        <v>2391</v>
      </c>
      <c r="BN37" s="198" t="s">
        <v>239</v>
      </c>
      <c r="BO37" s="198" t="s">
        <v>2712</v>
      </c>
      <c r="BP37" s="198" t="s">
        <v>2312</v>
      </c>
      <c r="BQ37" s="199" t="s">
        <v>2312</v>
      </c>
    </row>
    <row r="38" spans="1:69" ht="14.5" hidden="1" customHeight="1">
      <c r="A38" s="355" t="s">
        <v>2232</v>
      </c>
      <c r="B38" s="356" t="s">
        <v>2395</v>
      </c>
      <c r="C38" s="356" t="s">
        <v>2307</v>
      </c>
      <c r="D38" s="356" t="s">
        <v>202</v>
      </c>
      <c r="E38" s="357" t="s">
        <v>2308</v>
      </c>
      <c r="F38" s="358" t="s">
        <v>2339</v>
      </c>
      <c r="G38" s="353" t="s">
        <v>2690</v>
      </c>
      <c r="H38" s="353" t="s">
        <v>2691</v>
      </c>
      <c r="I38" s="353" t="s">
        <v>2692</v>
      </c>
      <c r="J38" s="353" t="s">
        <v>2693</v>
      </c>
      <c r="K38" s="353" t="s">
        <v>2694</v>
      </c>
      <c r="L38" s="354" t="s">
        <v>2695</v>
      </c>
      <c r="M38" s="20">
        <v>0.1</v>
      </c>
      <c r="N38" s="20">
        <v>0.1</v>
      </c>
      <c r="O38" s="115" t="s">
        <v>2405</v>
      </c>
      <c r="P38" s="115" t="s">
        <v>2406</v>
      </c>
      <c r="Q38" s="115" t="s">
        <v>2405</v>
      </c>
      <c r="R38" s="115" t="s">
        <v>2406</v>
      </c>
      <c r="S38" s="17" t="s">
        <v>2312</v>
      </c>
      <c r="T38" s="114" t="s">
        <v>2312</v>
      </c>
      <c r="U38" s="260"/>
      <c r="V38" s="17"/>
      <c r="W38" s="359" t="s">
        <v>239</v>
      </c>
      <c r="X38" s="181" t="s">
        <v>239</v>
      </c>
      <c r="Y38" s="181" t="s">
        <v>239</v>
      </c>
      <c r="Z38" s="183" t="s">
        <v>239</v>
      </c>
      <c r="AA38" s="183" t="s">
        <v>239</v>
      </c>
      <c r="AB38" s="183" t="s">
        <v>239</v>
      </c>
      <c r="AC38" s="183" t="s">
        <v>239</v>
      </c>
      <c r="AD38" s="183" t="s">
        <v>239</v>
      </c>
      <c r="AE38" s="184" t="s">
        <v>239</v>
      </c>
      <c r="AF38" s="260"/>
      <c r="AG38" s="17"/>
      <c r="AH38" s="361" t="s">
        <v>239</v>
      </c>
      <c r="AI38" s="20" t="s">
        <v>239</v>
      </c>
      <c r="AJ38" s="20" t="s">
        <v>239</v>
      </c>
      <c r="AK38" s="362" t="s">
        <v>239</v>
      </c>
      <c r="AL38" s="362" t="s">
        <v>239</v>
      </c>
      <c r="AM38" s="362" t="s">
        <v>239</v>
      </c>
      <c r="AN38" s="362" t="s">
        <v>239</v>
      </c>
      <c r="AO38" s="362" t="s">
        <v>239</v>
      </c>
      <c r="AP38" s="363" t="s">
        <v>239</v>
      </c>
      <c r="AQ38" s="360" t="s">
        <v>239</v>
      </c>
      <c r="AR38" s="196" t="s">
        <v>239</v>
      </c>
      <c r="AS38" s="196" t="s">
        <v>239</v>
      </c>
      <c r="AT38" s="364" t="s">
        <v>239</v>
      </c>
      <c r="AU38" s="364" t="s">
        <v>239</v>
      </c>
      <c r="AV38" s="364" t="s">
        <v>239</v>
      </c>
      <c r="AW38" s="364" t="s">
        <v>239</v>
      </c>
      <c r="AX38" s="364" t="s">
        <v>239</v>
      </c>
      <c r="AY38" s="365" t="s">
        <v>239</v>
      </c>
      <c r="AZ38" s="360" t="s">
        <v>2339</v>
      </c>
      <c r="BA38" s="196">
        <v>0.1</v>
      </c>
      <c r="BB38" s="196">
        <v>0.1</v>
      </c>
      <c r="BC38" s="198" t="s">
        <v>239</v>
      </c>
      <c r="BD38" s="198" t="s">
        <v>2697</v>
      </c>
      <c r="BE38" s="198" t="s">
        <v>239</v>
      </c>
      <c r="BF38" s="198" t="s">
        <v>2697</v>
      </c>
      <c r="BG38" s="198" t="s">
        <v>2312</v>
      </c>
      <c r="BH38" s="199" t="s">
        <v>2312</v>
      </c>
      <c r="BI38" s="360" t="s">
        <v>2339</v>
      </c>
      <c r="BJ38" s="196">
        <v>0.1</v>
      </c>
      <c r="BK38" s="196">
        <v>0.1</v>
      </c>
      <c r="BL38" s="196" t="s">
        <v>2405</v>
      </c>
      <c r="BM38" s="196" t="s">
        <v>2406</v>
      </c>
      <c r="BN38" s="198" t="s">
        <v>239</v>
      </c>
      <c r="BO38" s="198" t="s">
        <v>2697</v>
      </c>
      <c r="BP38" s="198" t="s">
        <v>2312</v>
      </c>
      <c r="BQ38" s="199" t="s">
        <v>2312</v>
      </c>
    </row>
    <row r="39" spans="1:69" ht="14.5" hidden="1" customHeight="1">
      <c r="A39" s="355" t="s">
        <v>2232</v>
      </c>
      <c r="B39" s="356" t="s">
        <v>2395</v>
      </c>
      <c r="C39" s="356" t="s">
        <v>2318</v>
      </c>
      <c r="D39" s="356" t="s">
        <v>202</v>
      </c>
      <c r="E39" s="357" t="s">
        <v>2308</v>
      </c>
      <c r="F39" s="116" t="s">
        <v>2339</v>
      </c>
      <c r="G39" s="353" t="s">
        <v>2690</v>
      </c>
      <c r="H39" s="353" t="s">
        <v>2691</v>
      </c>
      <c r="I39" s="353" t="s">
        <v>2692</v>
      </c>
      <c r="J39" s="353" t="s">
        <v>2693</v>
      </c>
      <c r="K39" s="353" t="s">
        <v>2694</v>
      </c>
      <c r="L39" s="354" t="s">
        <v>2695</v>
      </c>
      <c r="M39" s="20">
        <v>0.2</v>
      </c>
      <c r="N39" s="20">
        <v>0.2</v>
      </c>
      <c r="O39" s="115" t="s">
        <v>2410</v>
      </c>
      <c r="P39" s="115" t="s">
        <v>2411</v>
      </c>
      <c r="Q39" s="115" t="s">
        <v>2410</v>
      </c>
      <c r="R39" s="115" t="s">
        <v>2411</v>
      </c>
      <c r="S39" s="17" t="s">
        <v>2312</v>
      </c>
      <c r="T39" s="114" t="s">
        <v>2312</v>
      </c>
      <c r="U39" s="260"/>
      <c r="V39" s="17"/>
      <c r="W39" s="359" t="s">
        <v>239</v>
      </c>
      <c r="X39" s="181" t="s">
        <v>239</v>
      </c>
      <c r="Y39" s="181" t="s">
        <v>239</v>
      </c>
      <c r="Z39" s="183" t="s">
        <v>239</v>
      </c>
      <c r="AA39" s="183" t="s">
        <v>239</v>
      </c>
      <c r="AB39" s="183" t="s">
        <v>239</v>
      </c>
      <c r="AC39" s="183" t="s">
        <v>239</v>
      </c>
      <c r="AD39" s="183" t="s">
        <v>239</v>
      </c>
      <c r="AE39" s="184" t="s">
        <v>239</v>
      </c>
      <c r="AF39" s="260"/>
      <c r="AG39" s="17"/>
      <c r="AH39" s="361" t="s">
        <v>239</v>
      </c>
      <c r="AI39" s="20" t="s">
        <v>239</v>
      </c>
      <c r="AJ39" s="20" t="s">
        <v>239</v>
      </c>
      <c r="AK39" s="362" t="s">
        <v>239</v>
      </c>
      <c r="AL39" s="362" t="s">
        <v>239</v>
      </c>
      <c r="AM39" s="362" t="s">
        <v>239</v>
      </c>
      <c r="AN39" s="362" t="s">
        <v>239</v>
      </c>
      <c r="AO39" s="362" t="s">
        <v>239</v>
      </c>
      <c r="AP39" s="363" t="s">
        <v>239</v>
      </c>
      <c r="AQ39" s="360" t="s">
        <v>239</v>
      </c>
      <c r="AR39" s="196" t="s">
        <v>239</v>
      </c>
      <c r="AS39" s="196" t="s">
        <v>239</v>
      </c>
      <c r="AT39" s="364" t="s">
        <v>239</v>
      </c>
      <c r="AU39" s="364" t="s">
        <v>239</v>
      </c>
      <c r="AV39" s="364" t="s">
        <v>239</v>
      </c>
      <c r="AW39" s="364" t="s">
        <v>239</v>
      </c>
      <c r="AX39" s="364" t="s">
        <v>239</v>
      </c>
      <c r="AY39" s="365" t="s">
        <v>239</v>
      </c>
      <c r="AZ39" s="200" t="s">
        <v>2339</v>
      </c>
      <c r="BA39" s="196">
        <v>0.2</v>
      </c>
      <c r="BB39" s="196">
        <v>0.2</v>
      </c>
      <c r="BC39" s="198" t="s">
        <v>239</v>
      </c>
      <c r="BD39" s="198" t="s">
        <v>2698</v>
      </c>
      <c r="BE39" s="198" t="s">
        <v>239</v>
      </c>
      <c r="BF39" s="198" t="s">
        <v>2698</v>
      </c>
      <c r="BG39" s="198" t="s">
        <v>2312</v>
      </c>
      <c r="BH39" s="199" t="s">
        <v>2312</v>
      </c>
      <c r="BI39" s="200" t="s">
        <v>2339</v>
      </c>
      <c r="BJ39" s="196">
        <v>0.2</v>
      </c>
      <c r="BK39" s="196">
        <v>0.2</v>
      </c>
      <c r="BL39" s="196" t="s">
        <v>2410</v>
      </c>
      <c r="BM39" s="196" t="s">
        <v>2411</v>
      </c>
      <c r="BN39" s="198" t="s">
        <v>239</v>
      </c>
      <c r="BO39" s="198" t="s">
        <v>2698</v>
      </c>
      <c r="BP39" s="198" t="s">
        <v>2312</v>
      </c>
      <c r="BQ39" s="199" t="s">
        <v>2312</v>
      </c>
    </row>
    <row r="40" spans="1:69" ht="14.5" hidden="1" customHeight="1">
      <c r="A40" s="355" t="s">
        <v>2232</v>
      </c>
      <c r="B40" s="356" t="s">
        <v>2395</v>
      </c>
      <c r="C40" s="356" t="s">
        <v>2324</v>
      </c>
      <c r="D40" s="356" t="s">
        <v>202</v>
      </c>
      <c r="E40" s="357" t="s">
        <v>2308</v>
      </c>
      <c r="F40" s="358" t="s">
        <v>2339</v>
      </c>
      <c r="G40" s="353" t="s">
        <v>2690</v>
      </c>
      <c r="H40" s="353" t="s">
        <v>2691</v>
      </c>
      <c r="I40" s="353" t="s">
        <v>2692</v>
      </c>
      <c r="J40" s="353" t="s">
        <v>2693</v>
      </c>
      <c r="K40" s="353" t="s">
        <v>2694</v>
      </c>
      <c r="L40" s="354" t="s">
        <v>2695</v>
      </c>
      <c r="M40" s="20">
        <v>0.3</v>
      </c>
      <c r="N40" s="20">
        <v>0.3</v>
      </c>
      <c r="O40" s="115" t="s">
        <v>2415</v>
      </c>
      <c r="P40" s="115" t="s">
        <v>2416</v>
      </c>
      <c r="Q40" s="115" t="s">
        <v>2415</v>
      </c>
      <c r="R40" s="115" t="s">
        <v>2416</v>
      </c>
      <c r="S40" s="17" t="s">
        <v>2312</v>
      </c>
      <c r="T40" s="114" t="s">
        <v>2312</v>
      </c>
      <c r="U40" s="260"/>
      <c r="V40" s="17"/>
      <c r="W40" s="359" t="s">
        <v>239</v>
      </c>
      <c r="X40" s="181" t="s">
        <v>239</v>
      </c>
      <c r="Y40" s="181" t="s">
        <v>239</v>
      </c>
      <c r="Z40" s="183" t="s">
        <v>239</v>
      </c>
      <c r="AA40" s="183" t="s">
        <v>239</v>
      </c>
      <c r="AB40" s="183" t="s">
        <v>239</v>
      </c>
      <c r="AC40" s="183" t="s">
        <v>239</v>
      </c>
      <c r="AD40" s="183" t="s">
        <v>239</v>
      </c>
      <c r="AE40" s="184" t="s">
        <v>239</v>
      </c>
      <c r="AF40" s="260"/>
      <c r="AG40" s="17"/>
      <c r="AH40" s="361" t="s">
        <v>239</v>
      </c>
      <c r="AI40" s="20" t="s">
        <v>239</v>
      </c>
      <c r="AJ40" s="20" t="s">
        <v>239</v>
      </c>
      <c r="AK40" s="362" t="s">
        <v>239</v>
      </c>
      <c r="AL40" s="362" t="s">
        <v>239</v>
      </c>
      <c r="AM40" s="362" t="s">
        <v>239</v>
      </c>
      <c r="AN40" s="362" t="s">
        <v>239</v>
      </c>
      <c r="AO40" s="362" t="s">
        <v>239</v>
      </c>
      <c r="AP40" s="363" t="s">
        <v>239</v>
      </c>
      <c r="AQ40" s="360" t="s">
        <v>239</v>
      </c>
      <c r="AR40" s="196" t="s">
        <v>239</v>
      </c>
      <c r="AS40" s="196" t="s">
        <v>239</v>
      </c>
      <c r="AT40" s="364" t="s">
        <v>239</v>
      </c>
      <c r="AU40" s="364" t="s">
        <v>239</v>
      </c>
      <c r="AV40" s="364" t="s">
        <v>239</v>
      </c>
      <c r="AW40" s="364" t="s">
        <v>239</v>
      </c>
      <c r="AX40" s="364" t="s">
        <v>239</v>
      </c>
      <c r="AY40" s="365" t="s">
        <v>239</v>
      </c>
      <c r="AZ40" s="360" t="s">
        <v>2339</v>
      </c>
      <c r="BA40" s="196">
        <v>0.3</v>
      </c>
      <c r="BB40" s="196">
        <v>0.3</v>
      </c>
      <c r="BC40" s="198" t="s">
        <v>239</v>
      </c>
      <c r="BD40" s="198" t="s">
        <v>2699</v>
      </c>
      <c r="BE40" s="198" t="s">
        <v>239</v>
      </c>
      <c r="BF40" s="198" t="s">
        <v>2699</v>
      </c>
      <c r="BG40" s="198" t="s">
        <v>2312</v>
      </c>
      <c r="BH40" s="199" t="s">
        <v>2312</v>
      </c>
      <c r="BI40" s="360" t="s">
        <v>2339</v>
      </c>
      <c r="BJ40" s="196">
        <v>0.3</v>
      </c>
      <c r="BK40" s="196">
        <v>0.3</v>
      </c>
      <c r="BL40" s="196" t="s">
        <v>2415</v>
      </c>
      <c r="BM40" s="196" t="s">
        <v>2416</v>
      </c>
      <c r="BN40" s="198" t="s">
        <v>239</v>
      </c>
      <c r="BO40" s="198" t="s">
        <v>2699</v>
      </c>
      <c r="BP40" s="198" t="s">
        <v>2312</v>
      </c>
      <c r="BQ40" s="199" t="s">
        <v>2312</v>
      </c>
    </row>
    <row r="41" spans="1:69" ht="14.5" hidden="1" customHeight="1">
      <c r="A41" s="355" t="s">
        <v>2232</v>
      </c>
      <c r="B41" s="356" t="s">
        <v>2395</v>
      </c>
      <c r="C41" s="356" t="s">
        <v>2330</v>
      </c>
      <c r="D41" s="356" t="s">
        <v>202</v>
      </c>
      <c r="E41" s="357" t="s">
        <v>2308</v>
      </c>
      <c r="F41" s="358" t="s">
        <v>2339</v>
      </c>
      <c r="G41" s="353" t="s">
        <v>2690</v>
      </c>
      <c r="H41" s="353" t="s">
        <v>2691</v>
      </c>
      <c r="I41" s="353" t="s">
        <v>2692</v>
      </c>
      <c r="J41" s="353" t="s">
        <v>2693</v>
      </c>
      <c r="K41" s="353" t="s">
        <v>2694</v>
      </c>
      <c r="L41" s="354" t="s">
        <v>2695</v>
      </c>
      <c r="M41" s="20">
        <v>0.5</v>
      </c>
      <c r="N41" s="20">
        <v>0.5</v>
      </c>
      <c r="O41" s="115" t="s">
        <v>2396</v>
      </c>
      <c r="P41" s="115" t="s">
        <v>2397</v>
      </c>
      <c r="Q41" s="115" t="s">
        <v>2396</v>
      </c>
      <c r="R41" s="115" t="s">
        <v>2397</v>
      </c>
      <c r="S41" s="17" t="s">
        <v>2312</v>
      </c>
      <c r="T41" s="114" t="s">
        <v>2312</v>
      </c>
      <c r="U41" s="260"/>
      <c r="V41" s="17"/>
      <c r="W41" s="359" t="s">
        <v>2339</v>
      </c>
      <c r="X41" s="181">
        <v>0.5</v>
      </c>
      <c r="Y41" s="181">
        <v>0.5</v>
      </c>
      <c r="Z41" s="185" t="s">
        <v>2398</v>
      </c>
      <c r="AA41" s="185" t="str">
        <f>"NU 309"</f>
        <v>NU 309</v>
      </c>
      <c r="AB41" s="185" t="s">
        <v>2396</v>
      </c>
      <c r="AC41" s="185" t="s">
        <v>2397</v>
      </c>
      <c r="AD41" s="183" t="s">
        <v>2380</v>
      </c>
      <c r="AE41" s="184" t="s">
        <v>2312</v>
      </c>
      <c r="AF41" s="260"/>
      <c r="AG41" s="17"/>
      <c r="AH41" s="361" t="s">
        <v>239</v>
      </c>
      <c r="AI41" s="20" t="s">
        <v>239</v>
      </c>
      <c r="AJ41" s="20" t="s">
        <v>239</v>
      </c>
      <c r="AK41" s="362" t="s">
        <v>239</v>
      </c>
      <c r="AL41" s="362" t="s">
        <v>239</v>
      </c>
      <c r="AM41" s="362" t="s">
        <v>239</v>
      </c>
      <c r="AN41" s="362" t="s">
        <v>239</v>
      </c>
      <c r="AO41" s="362" t="s">
        <v>239</v>
      </c>
      <c r="AP41" s="363" t="s">
        <v>239</v>
      </c>
      <c r="AQ41" s="360" t="s">
        <v>239</v>
      </c>
      <c r="AR41" s="196" t="s">
        <v>239</v>
      </c>
      <c r="AS41" s="196" t="s">
        <v>239</v>
      </c>
      <c r="AT41" s="364" t="s">
        <v>239</v>
      </c>
      <c r="AU41" s="364" t="s">
        <v>239</v>
      </c>
      <c r="AV41" s="364" t="s">
        <v>239</v>
      </c>
      <c r="AW41" s="364" t="s">
        <v>239</v>
      </c>
      <c r="AX41" s="364" t="s">
        <v>239</v>
      </c>
      <c r="AY41" s="365" t="s">
        <v>239</v>
      </c>
      <c r="AZ41" s="360" t="s">
        <v>2339</v>
      </c>
      <c r="BA41" s="196">
        <v>0.5</v>
      </c>
      <c r="BB41" s="196">
        <v>0.5</v>
      </c>
      <c r="BC41" s="198" t="s">
        <v>239</v>
      </c>
      <c r="BD41" s="198" t="s">
        <v>2714</v>
      </c>
      <c r="BE41" s="198" t="s">
        <v>239</v>
      </c>
      <c r="BF41" s="198" t="s">
        <v>2714</v>
      </c>
      <c r="BG41" s="198" t="s">
        <v>2312</v>
      </c>
      <c r="BH41" s="199" t="s">
        <v>2312</v>
      </c>
      <c r="BI41" s="360" t="s">
        <v>2339</v>
      </c>
      <c r="BJ41" s="196">
        <v>0.5</v>
      </c>
      <c r="BK41" s="196">
        <v>0.5</v>
      </c>
      <c r="BL41" s="196" t="s">
        <v>2396</v>
      </c>
      <c r="BM41" s="196" t="s">
        <v>2397</v>
      </c>
      <c r="BN41" s="198" t="s">
        <v>239</v>
      </c>
      <c r="BO41" s="198" t="s">
        <v>2714</v>
      </c>
      <c r="BP41" s="198" t="s">
        <v>2312</v>
      </c>
      <c r="BQ41" s="199" t="s">
        <v>2312</v>
      </c>
    </row>
    <row r="42" spans="1:69" ht="14.5" hidden="1" customHeight="1">
      <c r="A42" s="355" t="s">
        <v>2232</v>
      </c>
      <c r="B42" s="356" t="s">
        <v>2395</v>
      </c>
      <c r="C42" s="356" t="s">
        <v>2338</v>
      </c>
      <c r="D42" s="356" t="s">
        <v>202</v>
      </c>
      <c r="E42" s="357" t="s">
        <v>2308</v>
      </c>
      <c r="F42" s="59" t="s">
        <v>2339</v>
      </c>
      <c r="G42" s="353" t="s">
        <v>2690</v>
      </c>
      <c r="H42" s="353" t="s">
        <v>2691</v>
      </c>
      <c r="I42" s="353" t="s">
        <v>2692</v>
      </c>
      <c r="J42" s="353" t="s">
        <v>2693</v>
      </c>
      <c r="K42" s="353" t="s">
        <v>2694</v>
      </c>
      <c r="L42" s="354" t="s">
        <v>2695</v>
      </c>
      <c r="M42" s="20">
        <v>2.6</v>
      </c>
      <c r="N42" s="20">
        <v>2.6</v>
      </c>
      <c r="O42" s="115" t="s">
        <v>2340</v>
      </c>
      <c r="P42" s="115" t="s">
        <v>2341</v>
      </c>
      <c r="Q42" s="115" t="s">
        <v>2340</v>
      </c>
      <c r="R42" s="115" t="s">
        <v>2341</v>
      </c>
      <c r="S42" s="17" t="s">
        <v>2312</v>
      </c>
      <c r="T42" s="114" t="s">
        <v>2312</v>
      </c>
      <c r="U42" s="260"/>
      <c r="V42" s="17"/>
      <c r="W42" s="359" t="s">
        <v>239</v>
      </c>
      <c r="X42" s="181" t="s">
        <v>239</v>
      </c>
      <c r="Y42" s="181" t="s">
        <v>239</v>
      </c>
      <c r="Z42" s="183" t="s">
        <v>239</v>
      </c>
      <c r="AA42" s="183" t="s">
        <v>239</v>
      </c>
      <c r="AB42" s="183" t="s">
        <v>239</v>
      </c>
      <c r="AC42" s="183" t="s">
        <v>239</v>
      </c>
      <c r="AD42" s="183" t="s">
        <v>239</v>
      </c>
      <c r="AE42" s="184" t="s">
        <v>239</v>
      </c>
      <c r="AF42" s="260"/>
      <c r="AG42" s="17"/>
      <c r="AH42" s="361" t="s">
        <v>239</v>
      </c>
      <c r="AI42" s="20" t="s">
        <v>239</v>
      </c>
      <c r="AJ42" s="20" t="s">
        <v>239</v>
      </c>
      <c r="AK42" s="362" t="s">
        <v>239</v>
      </c>
      <c r="AL42" s="362" t="s">
        <v>239</v>
      </c>
      <c r="AM42" s="362" t="s">
        <v>239</v>
      </c>
      <c r="AN42" s="362" t="s">
        <v>239</v>
      </c>
      <c r="AO42" s="362" t="s">
        <v>239</v>
      </c>
      <c r="AP42" s="363" t="s">
        <v>239</v>
      </c>
      <c r="AQ42" s="360" t="s">
        <v>239</v>
      </c>
      <c r="AR42" s="196" t="s">
        <v>239</v>
      </c>
      <c r="AS42" s="196" t="s">
        <v>239</v>
      </c>
      <c r="AT42" s="364" t="s">
        <v>239</v>
      </c>
      <c r="AU42" s="364" t="s">
        <v>239</v>
      </c>
      <c r="AV42" s="364" t="s">
        <v>239</v>
      </c>
      <c r="AW42" s="364" t="s">
        <v>239</v>
      </c>
      <c r="AX42" s="364" t="s">
        <v>239</v>
      </c>
      <c r="AY42" s="365" t="s">
        <v>239</v>
      </c>
      <c r="AZ42" s="201" t="s">
        <v>2339</v>
      </c>
      <c r="BA42" s="196">
        <v>2.6</v>
      </c>
      <c r="BB42" s="196">
        <v>2.6</v>
      </c>
      <c r="BC42" s="198" t="s">
        <v>239</v>
      </c>
      <c r="BD42" s="198" t="s">
        <v>2521</v>
      </c>
      <c r="BE42" s="198" t="s">
        <v>239</v>
      </c>
      <c r="BF42" s="198" t="s">
        <v>2521</v>
      </c>
      <c r="BG42" s="198" t="s">
        <v>2312</v>
      </c>
      <c r="BH42" s="199" t="s">
        <v>2312</v>
      </c>
      <c r="BI42" s="201" t="s">
        <v>2339</v>
      </c>
      <c r="BJ42" s="196">
        <v>2.6</v>
      </c>
      <c r="BK42" s="196">
        <v>2.6</v>
      </c>
      <c r="BL42" s="196" t="s">
        <v>2340</v>
      </c>
      <c r="BM42" s="196" t="s">
        <v>2341</v>
      </c>
      <c r="BN42" s="198" t="s">
        <v>239</v>
      </c>
      <c r="BO42" s="198" t="s">
        <v>2521</v>
      </c>
      <c r="BP42" s="198" t="s">
        <v>2312</v>
      </c>
      <c r="BQ42" s="199" t="s">
        <v>2312</v>
      </c>
    </row>
    <row r="43" spans="1:69" ht="14.5" hidden="1" customHeight="1">
      <c r="A43" s="355" t="s">
        <v>2232</v>
      </c>
      <c r="B43" s="356" t="s">
        <v>2395</v>
      </c>
      <c r="C43" s="356" t="s">
        <v>2351</v>
      </c>
      <c r="D43" s="356" t="s">
        <v>202</v>
      </c>
      <c r="E43" s="357" t="s">
        <v>2308</v>
      </c>
      <c r="F43" s="59" t="s">
        <v>2339</v>
      </c>
      <c r="G43" s="353" t="s">
        <v>2690</v>
      </c>
      <c r="H43" s="353" t="s">
        <v>2691</v>
      </c>
      <c r="I43" s="353" t="s">
        <v>2692</v>
      </c>
      <c r="J43" s="353" t="s">
        <v>2693</v>
      </c>
      <c r="K43" s="353" t="s">
        <v>2694</v>
      </c>
      <c r="L43" s="354" t="s">
        <v>2695</v>
      </c>
      <c r="M43" s="20">
        <v>5.5</v>
      </c>
      <c r="N43" s="20">
        <v>5.5</v>
      </c>
      <c r="O43" s="115" t="s">
        <v>2352</v>
      </c>
      <c r="P43" s="115" t="s">
        <v>2353</v>
      </c>
      <c r="Q43" s="115" t="s">
        <v>2352</v>
      </c>
      <c r="R43" s="115" t="s">
        <v>2353</v>
      </c>
      <c r="S43" s="17" t="s">
        <v>2312</v>
      </c>
      <c r="T43" s="114" t="s">
        <v>2312</v>
      </c>
      <c r="U43" s="260"/>
      <c r="V43" s="17"/>
      <c r="W43" s="359" t="s">
        <v>239</v>
      </c>
      <c r="X43" s="181" t="s">
        <v>239</v>
      </c>
      <c r="Y43" s="181" t="s">
        <v>239</v>
      </c>
      <c r="Z43" s="183" t="s">
        <v>239</v>
      </c>
      <c r="AA43" s="183" t="s">
        <v>239</v>
      </c>
      <c r="AB43" s="183" t="s">
        <v>239</v>
      </c>
      <c r="AC43" s="183" t="s">
        <v>239</v>
      </c>
      <c r="AD43" s="183" t="s">
        <v>239</v>
      </c>
      <c r="AE43" s="184" t="s">
        <v>239</v>
      </c>
      <c r="AF43" s="260"/>
      <c r="AG43" s="17"/>
      <c r="AH43" s="361" t="s">
        <v>239</v>
      </c>
      <c r="AI43" s="20" t="s">
        <v>239</v>
      </c>
      <c r="AJ43" s="20" t="s">
        <v>239</v>
      </c>
      <c r="AK43" s="362" t="s">
        <v>239</v>
      </c>
      <c r="AL43" s="362" t="s">
        <v>239</v>
      </c>
      <c r="AM43" s="362" t="s">
        <v>239</v>
      </c>
      <c r="AN43" s="362" t="s">
        <v>239</v>
      </c>
      <c r="AO43" s="362" t="s">
        <v>239</v>
      </c>
      <c r="AP43" s="363" t="s">
        <v>239</v>
      </c>
      <c r="AQ43" s="360" t="s">
        <v>239</v>
      </c>
      <c r="AR43" s="196" t="s">
        <v>239</v>
      </c>
      <c r="AS43" s="364" t="s">
        <v>239</v>
      </c>
      <c r="AT43" s="364" t="s">
        <v>239</v>
      </c>
      <c r="AU43" s="364" t="s">
        <v>239</v>
      </c>
      <c r="AV43" s="364" t="s">
        <v>239</v>
      </c>
      <c r="AW43" s="364" t="s">
        <v>239</v>
      </c>
      <c r="AX43" s="364" t="s">
        <v>239</v>
      </c>
      <c r="AY43" s="365" t="s">
        <v>239</v>
      </c>
      <c r="AZ43" s="201" t="s">
        <v>2339</v>
      </c>
      <c r="BA43" s="196">
        <v>5.5</v>
      </c>
      <c r="BB43" s="196">
        <v>5.5</v>
      </c>
      <c r="BC43" s="198" t="s">
        <v>239</v>
      </c>
      <c r="BD43" s="198" t="s">
        <v>2522</v>
      </c>
      <c r="BE43" s="198" t="s">
        <v>239</v>
      </c>
      <c r="BF43" s="198" t="s">
        <v>2522</v>
      </c>
      <c r="BG43" s="198" t="s">
        <v>2312</v>
      </c>
      <c r="BH43" s="199" t="s">
        <v>2312</v>
      </c>
      <c r="BI43" s="201" t="s">
        <v>2339</v>
      </c>
      <c r="BJ43" s="196">
        <v>5.5</v>
      </c>
      <c r="BK43" s="196">
        <v>5.5</v>
      </c>
      <c r="BL43" s="196" t="s">
        <v>2352</v>
      </c>
      <c r="BM43" s="196" t="s">
        <v>2353</v>
      </c>
      <c r="BN43" s="198" t="s">
        <v>239</v>
      </c>
      <c r="BO43" s="198" t="s">
        <v>2522</v>
      </c>
      <c r="BP43" s="198" t="s">
        <v>2312</v>
      </c>
      <c r="BQ43" s="199" t="s">
        <v>2312</v>
      </c>
    </row>
    <row r="44" spans="1:69" ht="14.5" hidden="1" customHeight="1">
      <c r="A44" s="355" t="s">
        <v>2232</v>
      </c>
      <c r="B44" s="356" t="s">
        <v>2395</v>
      </c>
      <c r="C44" s="356" t="s">
        <v>2358</v>
      </c>
      <c r="D44" s="356" t="s">
        <v>202</v>
      </c>
      <c r="E44" s="357" t="s">
        <v>2308</v>
      </c>
      <c r="F44" s="59" t="s">
        <v>2339</v>
      </c>
      <c r="G44" s="353" t="s">
        <v>2690</v>
      </c>
      <c r="H44" s="353" t="s">
        <v>2691</v>
      </c>
      <c r="I44" s="353" t="s">
        <v>2692</v>
      </c>
      <c r="J44" s="353" t="s">
        <v>2693</v>
      </c>
      <c r="K44" s="353" t="s">
        <v>2694</v>
      </c>
      <c r="L44" s="354" t="s">
        <v>2695</v>
      </c>
      <c r="M44" s="20">
        <v>7.5</v>
      </c>
      <c r="N44" s="20">
        <v>7.5</v>
      </c>
      <c r="O44" s="115" t="s">
        <v>2359</v>
      </c>
      <c r="P44" s="115" t="s">
        <v>2360</v>
      </c>
      <c r="Q44" s="115" t="s">
        <v>2359</v>
      </c>
      <c r="R44" s="115" t="s">
        <v>2360</v>
      </c>
      <c r="S44" s="17" t="s">
        <v>2312</v>
      </c>
      <c r="T44" s="114" t="s">
        <v>2312</v>
      </c>
      <c r="U44" s="260"/>
      <c r="V44" s="17"/>
      <c r="W44" s="359" t="s">
        <v>239</v>
      </c>
      <c r="X44" s="181" t="s">
        <v>239</v>
      </c>
      <c r="Y44" s="181" t="s">
        <v>239</v>
      </c>
      <c r="Z44" s="183" t="s">
        <v>239</v>
      </c>
      <c r="AA44" s="183" t="s">
        <v>239</v>
      </c>
      <c r="AB44" s="183" t="s">
        <v>239</v>
      </c>
      <c r="AC44" s="183" t="s">
        <v>239</v>
      </c>
      <c r="AD44" s="183" t="s">
        <v>239</v>
      </c>
      <c r="AE44" s="184" t="s">
        <v>239</v>
      </c>
      <c r="AF44" s="260"/>
      <c r="AG44" s="17"/>
      <c r="AH44" s="361" t="s">
        <v>239</v>
      </c>
      <c r="AI44" s="20" t="s">
        <v>239</v>
      </c>
      <c r="AJ44" s="20" t="s">
        <v>239</v>
      </c>
      <c r="AK44" s="362" t="s">
        <v>239</v>
      </c>
      <c r="AL44" s="362" t="s">
        <v>239</v>
      </c>
      <c r="AM44" s="362" t="s">
        <v>239</v>
      </c>
      <c r="AN44" s="362" t="s">
        <v>239</v>
      </c>
      <c r="AO44" s="362" t="s">
        <v>239</v>
      </c>
      <c r="AP44" s="363" t="s">
        <v>239</v>
      </c>
      <c r="AQ44" s="360" t="s">
        <v>239</v>
      </c>
      <c r="AR44" s="196" t="s">
        <v>239</v>
      </c>
      <c r="AS44" s="364" t="s">
        <v>239</v>
      </c>
      <c r="AT44" s="364" t="s">
        <v>239</v>
      </c>
      <c r="AU44" s="364" t="s">
        <v>239</v>
      </c>
      <c r="AV44" s="364" t="s">
        <v>239</v>
      </c>
      <c r="AW44" s="364" t="s">
        <v>239</v>
      </c>
      <c r="AX44" s="364" t="s">
        <v>239</v>
      </c>
      <c r="AY44" s="365" t="s">
        <v>239</v>
      </c>
      <c r="AZ44" s="201" t="s">
        <v>2339</v>
      </c>
      <c r="BA44" s="196">
        <v>7.5</v>
      </c>
      <c r="BB44" s="196">
        <v>7.5</v>
      </c>
      <c r="BC44" s="198" t="s">
        <v>239</v>
      </c>
      <c r="BD44" s="198" t="s">
        <v>2523</v>
      </c>
      <c r="BE44" s="198" t="s">
        <v>239</v>
      </c>
      <c r="BF44" s="198" t="s">
        <v>2523</v>
      </c>
      <c r="BG44" s="198" t="s">
        <v>2312</v>
      </c>
      <c r="BH44" s="199" t="s">
        <v>2312</v>
      </c>
      <c r="BI44" s="201" t="s">
        <v>2339</v>
      </c>
      <c r="BJ44" s="196">
        <v>7.5</v>
      </c>
      <c r="BK44" s="196">
        <v>7.5</v>
      </c>
      <c r="BL44" s="196" t="s">
        <v>2359</v>
      </c>
      <c r="BM44" s="196" t="s">
        <v>2360</v>
      </c>
      <c r="BN44" s="198" t="s">
        <v>239</v>
      </c>
      <c r="BO44" s="198" t="s">
        <v>2523</v>
      </c>
      <c r="BP44" s="198" t="s">
        <v>2312</v>
      </c>
      <c r="BQ44" s="199" t="s">
        <v>2312</v>
      </c>
    </row>
    <row r="45" spans="1:69" ht="14.5" hidden="1" customHeight="1">
      <c r="A45" s="355" t="s">
        <v>2232</v>
      </c>
      <c r="B45" s="356" t="s">
        <v>2395</v>
      </c>
      <c r="C45" s="356" t="s">
        <v>2370</v>
      </c>
      <c r="D45" s="356" t="s">
        <v>202</v>
      </c>
      <c r="E45" s="357" t="s">
        <v>2308</v>
      </c>
      <c r="F45" s="59" t="s">
        <v>2339</v>
      </c>
      <c r="G45" s="353" t="s">
        <v>2690</v>
      </c>
      <c r="H45" s="353" t="s">
        <v>2691</v>
      </c>
      <c r="I45" s="353" t="s">
        <v>2692</v>
      </c>
      <c r="J45" s="353" t="s">
        <v>2693</v>
      </c>
      <c r="K45" s="353" t="s">
        <v>2694</v>
      </c>
      <c r="L45" s="354" t="s">
        <v>2695</v>
      </c>
      <c r="M45" s="20">
        <v>7.5</v>
      </c>
      <c r="N45" s="20">
        <v>7.5</v>
      </c>
      <c r="O45" s="115" t="s">
        <v>2371</v>
      </c>
      <c r="P45" s="115" t="s">
        <v>2372</v>
      </c>
      <c r="Q45" s="115" t="s">
        <v>2371</v>
      </c>
      <c r="R45" s="115" t="s">
        <v>2372</v>
      </c>
      <c r="S45" s="17" t="s">
        <v>2312</v>
      </c>
      <c r="T45" s="114" t="s">
        <v>2312</v>
      </c>
      <c r="U45" s="260"/>
      <c r="V45" s="17"/>
      <c r="W45" s="359" t="s">
        <v>239</v>
      </c>
      <c r="X45" s="181" t="s">
        <v>239</v>
      </c>
      <c r="Y45" s="181" t="s">
        <v>239</v>
      </c>
      <c r="Z45" s="183" t="s">
        <v>239</v>
      </c>
      <c r="AA45" s="183" t="s">
        <v>239</v>
      </c>
      <c r="AB45" s="183" t="s">
        <v>239</v>
      </c>
      <c r="AC45" s="183" t="s">
        <v>239</v>
      </c>
      <c r="AD45" s="183" t="s">
        <v>239</v>
      </c>
      <c r="AE45" s="184" t="s">
        <v>239</v>
      </c>
      <c r="AF45" s="260"/>
      <c r="AG45" s="17"/>
      <c r="AH45" s="361" t="s">
        <v>239</v>
      </c>
      <c r="AI45" s="20" t="s">
        <v>239</v>
      </c>
      <c r="AJ45" s="20" t="s">
        <v>239</v>
      </c>
      <c r="AK45" s="362" t="s">
        <v>239</v>
      </c>
      <c r="AL45" s="362" t="s">
        <v>239</v>
      </c>
      <c r="AM45" s="362" t="s">
        <v>239</v>
      </c>
      <c r="AN45" s="362" t="s">
        <v>239</v>
      </c>
      <c r="AO45" s="362" t="s">
        <v>239</v>
      </c>
      <c r="AP45" s="363" t="s">
        <v>239</v>
      </c>
      <c r="AQ45" s="360" t="s">
        <v>239</v>
      </c>
      <c r="AR45" s="196" t="s">
        <v>239</v>
      </c>
      <c r="AS45" s="364" t="s">
        <v>239</v>
      </c>
      <c r="AT45" s="364" t="s">
        <v>239</v>
      </c>
      <c r="AU45" s="364" t="s">
        <v>239</v>
      </c>
      <c r="AV45" s="364" t="s">
        <v>239</v>
      </c>
      <c r="AW45" s="364" t="s">
        <v>239</v>
      </c>
      <c r="AX45" s="364" t="s">
        <v>239</v>
      </c>
      <c r="AY45" s="365" t="s">
        <v>239</v>
      </c>
      <c r="AZ45" s="201" t="s">
        <v>2339</v>
      </c>
      <c r="BA45" s="196">
        <v>7.5</v>
      </c>
      <c r="BB45" s="196">
        <v>7.5</v>
      </c>
      <c r="BC45" s="198" t="s">
        <v>239</v>
      </c>
      <c r="BD45" s="198" t="s">
        <v>2524</v>
      </c>
      <c r="BE45" s="198" t="s">
        <v>239</v>
      </c>
      <c r="BF45" s="198" t="s">
        <v>2524</v>
      </c>
      <c r="BG45" s="198" t="s">
        <v>2312</v>
      </c>
      <c r="BH45" s="199" t="s">
        <v>2312</v>
      </c>
      <c r="BI45" s="201" t="s">
        <v>2339</v>
      </c>
      <c r="BJ45" s="196">
        <v>7.5</v>
      </c>
      <c r="BK45" s="196">
        <v>7.5</v>
      </c>
      <c r="BL45" s="196" t="s">
        <v>2371</v>
      </c>
      <c r="BM45" s="196" t="s">
        <v>2372</v>
      </c>
      <c r="BN45" s="198" t="s">
        <v>239</v>
      </c>
      <c r="BO45" s="198" t="s">
        <v>2524</v>
      </c>
      <c r="BP45" s="198" t="s">
        <v>2312</v>
      </c>
      <c r="BQ45" s="199" t="s">
        <v>2312</v>
      </c>
    </row>
    <row r="46" spans="1:69" ht="14.5" hidden="1" customHeight="1">
      <c r="A46" s="355" t="s">
        <v>2232</v>
      </c>
      <c r="B46" s="356" t="s">
        <v>2395</v>
      </c>
      <c r="C46" s="356" t="s">
        <v>2383</v>
      </c>
      <c r="D46" s="356" t="s">
        <v>202</v>
      </c>
      <c r="E46" s="357" t="s">
        <v>2308</v>
      </c>
      <c r="F46" s="59" t="s">
        <v>2339</v>
      </c>
      <c r="G46" s="353" t="s">
        <v>2690</v>
      </c>
      <c r="H46" s="353" t="s">
        <v>2691</v>
      </c>
      <c r="I46" s="353" t="s">
        <v>2692</v>
      </c>
      <c r="J46" s="353" t="s">
        <v>2693</v>
      </c>
      <c r="K46" s="353" t="s">
        <v>2694</v>
      </c>
      <c r="L46" s="354" t="s">
        <v>2695</v>
      </c>
      <c r="M46" s="20">
        <v>7.5</v>
      </c>
      <c r="N46" s="20">
        <v>7.5</v>
      </c>
      <c r="O46" s="115" t="s">
        <v>2371</v>
      </c>
      <c r="P46" s="115" t="s">
        <v>2372</v>
      </c>
      <c r="Q46" s="115" t="s">
        <v>2371</v>
      </c>
      <c r="R46" s="115" t="s">
        <v>2372</v>
      </c>
      <c r="S46" s="17" t="s">
        <v>2312</v>
      </c>
      <c r="T46" s="114" t="s">
        <v>2312</v>
      </c>
      <c r="U46" s="260"/>
      <c r="V46" s="17"/>
      <c r="W46" s="359" t="s">
        <v>239</v>
      </c>
      <c r="X46" s="181" t="s">
        <v>239</v>
      </c>
      <c r="Y46" s="181" t="s">
        <v>239</v>
      </c>
      <c r="Z46" s="183" t="s">
        <v>239</v>
      </c>
      <c r="AA46" s="183" t="s">
        <v>239</v>
      </c>
      <c r="AB46" s="183" t="s">
        <v>239</v>
      </c>
      <c r="AC46" s="183" t="s">
        <v>239</v>
      </c>
      <c r="AD46" s="183" t="s">
        <v>239</v>
      </c>
      <c r="AE46" s="184" t="s">
        <v>239</v>
      </c>
      <c r="AF46" s="260"/>
      <c r="AG46" s="17"/>
      <c r="AH46" s="361" t="s">
        <v>239</v>
      </c>
      <c r="AI46" s="20" t="s">
        <v>239</v>
      </c>
      <c r="AJ46" s="20" t="s">
        <v>239</v>
      </c>
      <c r="AK46" s="362" t="s">
        <v>239</v>
      </c>
      <c r="AL46" s="362" t="s">
        <v>239</v>
      </c>
      <c r="AM46" s="362" t="s">
        <v>239</v>
      </c>
      <c r="AN46" s="362" t="s">
        <v>239</v>
      </c>
      <c r="AO46" s="362" t="s">
        <v>239</v>
      </c>
      <c r="AP46" s="363" t="s">
        <v>239</v>
      </c>
      <c r="AQ46" s="360" t="s">
        <v>239</v>
      </c>
      <c r="AR46" s="196" t="s">
        <v>239</v>
      </c>
      <c r="AS46" s="364" t="s">
        <v>239</v>
      </c>
      <c r="AT46" s="364" t="s">
        <v>239</v>
      </c>
      <c r="AU46" s="364" t="s">
        <v>239</v>
      </c>
      <c r="AV46" s="364" t="s">
        <v>239</v>
      </c>
      <c r="AW46" s="364" t="s">
        <v>239</v>
      </c>
      <c r="AX46" s="364" t="s">
        <v>239</v>
      </c>
      <c r="AY46" s="365" t="s">
        <v>239</v>
      </c>
      <c r="AZ46" s="201" t="s">
        <v>2339</v>
      </c>
      <c r="BA46" s="196">
        <v>7.5</v>
      </c>
      <c r="BB46" s="196">
        <v>7.5</v>
      </c>
      <c r="BC46" s="198" t="s">
        <v>239</v>
      </c>
      <c r="BD46" s="198" t="s">
        <v>2524</v>
      </c>
      <c r="BE46" s="198" t="s">
        <v>239</v>
      </c>
      <c r="BF46" s="198" t="s">
        <v>2524</v>
      </c>
      <c r="BG46" s="198" t="s">
        <v>2312</v>
      </c>
      <c r="BH46" s="199" t="s">
        <v>2312</v>
      </c>
      <c r="BI46" s="201" t="s">
        <v>2339</v>
      </c>
      <c r="BJ46" s="196">
        <v>7.5</v>
      </c>
      <c r="BK46" s="196">
        <v>7.5</v>
      </c>
      <c r="BL46" s="196" t="s">
        <v>2371</v>
      </c>
      <c r="BM46" s="196" t="s">
        <v>2372</v>
      </c>
      <c r="BN46" s="198" t="s">
        <v>239</v>
      </c>
      <c r="BO46" s="198" t="s">
        <v>2524</v>
      </c>
      <c r="BP46" s="198" t="s">
        <v>2312</v>
      </c>
      <c r="BQ46" s="199" t="s">
        <v>2312</v>
      </c>
    </row>
    <row r="47" spans="1:69" ht="14.5" hidden="1" customHeight="1">
      <c r="A47" s="355" t="s">
        <v>2232</v>
      </c>
      <c r="B47" s="356" t="s">
        <v>2395</v>
      </c>
      <c r="C47" s="356" t="s">
        <v>2389</v>
      </c>
      <c r="D47" s="356" t="s">
        <v>202</v>
      </c>
      <c r="E47" s="357" t="s">
        <v>2308</v>
      </c>
      <c r="F47" s="358" t="s">
        <v>2339</v>
      </c>
      <c r="G47" s="353" t="s">
        <v>2690</v>
      </c>
      <c r="H47" s="353" t="s">
        <v>2691</v>
      </c>
      <c r="I47" s="353" t="s">
        <v>2692</v>
      </c>
      <c r="J47" s="353" t="s">
        <v>2693</v>
      </c>
      <c r="K47" s="353" t="s">
        <v>2694</v>
      </c>
      <c r="L47" s="354" t="s">
        <v>2695</v>
      </c>
      <c r="M47" s="20">
        <v>14.5</v>
      </c>
      <c r="N47" s="20">
        <v>7.5</v>
      </c>
      <c r="O47" s="115" t="s">
        <v>2390</v>
      </c>
      <c r="P47" s="115" t="s">
        <v>2391</v>
      </c>
      <c r="Q47" s="115" t="s">
        <v>2371</v>
      </c>
      <c r="R47" s="115" t="s">
        <v>2372</v>
      </c>
      <c r="S47" s="17" t="s">
        <v>2312</v>
      </c>
      <c r="T47" s="114" t="s">
        <v>2312</v>
      </c>
      <c r="U47" s="260"/>
      <c r="V47" s="17"/>
      <c r="W47" s="359" t="s">
        <v>239</v>
      </c>
      <c r="X47" s="181" t="s">
        <v>239</v>
      </c>
      <c r="Y47" s="181" t="s">
        <v>239</v>
      </c>
      <c r="Z47" s="183" t="s">
        <v>239</v>
      </c>
      <c r="AA47" s="183" t="s">
        <v>239</v>
      </c>
      <c r="AB47" s="183" t="s">
        <v>239</v>
      </c>
      <c r="AC47" s="183" t="s">
        <v>239</v>
      </c>
      <c r="AD47" s="183" t="s">
        <v>239</v>
      </c>
      <c r="AE47" s="184" t="s">
        <v>239</v>
      </c>
      <c r="AF47" s="260"/>
      <c r="AG47" s="17"/>
      <c r="AH47" s="361" t="s">
        <v>239</v>
      </c>
      <c r="AI47" s="20" t="s">
        <v>239</v>
      </c>
      <c r="AJ47" s="20" t="s">
        <v>239</v>
      </c>
      <c r="AK47" s="362" t="s">
        <v>239</v>
      </c>
      <c r="AL47" s="362" t="s">
        <v>239</v>
      </c>
      <c r="AM47" s="362" t="s">
        <v>239</v>
      </c>
      <c r="AN47" s="362" t="s">
        <v>239</v>
      </c>
      <c r="AO47" s="362" t="s">
        <v>239</v>
      </c>
      <c r="AP47" s="363" t="s">
        <v>239</v>
      </c>
      <c r="AQ47" s="360" t="s">
        <v>239</v>
      </c>
      <c r="AR47" s="196" t="s">
        <v>239</v>
      </c>
      <c r="AS47" s="364" t="s">
        <v>239</v>
      </c>
      <c r="AT47" s="364" t="s">
        <v>239</v>
      </c>
      <c r="AU47" s="364" t="s">
        <v>239</v>
      </c>
      <c r="AV47" s="364" t="s">
        <v>239</v>
      </c>
      <c r="AW47" s="364" t="s">
        <v>239</v>
      </c>
      <c r="AX47" s="364" t="s">
        <v>239</v>
      </c>
      <c r="AY47" s="365" t="s">
        <v>239</v>
      </c>
      <c r="AZ47" s="360" t="s">
        <v>2339</v>
      </c>
      <c r="BA47" s="196">
        <v>14.5</v>
      </c>
      <c r="BB47" s="196">
        <v>7.5</v>
      </c>
      <c r="BC47" s="198" t="s">
        <v>239</v>
      </c>
      <c r="BD47" s="198" t="s">
        <v>2713</v>
      </c>
      <c r="BE47" s="198" t="s">
        <v>239</v>
      </c>
      <c r="BF47" s="198" t="s">
        <v>2524</v>
      </c>
      <c r="BG47" s="198" t="s">
        <v>2312</v>
      </c>
      <c r="BH47" s="199" t="s">
        <v>2312</v>
      </c>
      <c r="BI47" s="360" t="s">
        <v>2339</v>
      </c>
      <c r="BJ47" s="196">
        <v>14.5</v>
      </c>
      <c r="BK47" s="196">
        <v>7.5</v>
      </c>
      <c r="BL47" s="196" t="s">
        <v>2390</v>
      </c>
      <c r="BM47" s="196" t="s">
        <v>2391</v>
      </c>
      <c r="BN47" s="198" t="s">
        <v>239</v>
      </c>
      <c r="BO47" s="198" t="s">
        <v>2524</v>
      </c>
      <c r="BP47" s="198" t="s">
        <v>2312</v>
      </c>
      <c r="BQ47" s="199" t="s">
        <v>2312</v>
      </c>
    </row>
    <row r="48" spans="1:69" ht="14.5" hidden="1" customHeight="1">
      <c r="A48" s="355" t="s">
        <v>2232</v>
      </c>
      <c r="B48" s="356" t="s">
        <v>2404</v>
      </c>
      <c r="C48" s="356" t="s">
        <v>2307</v>
      </c>
      <c r="D48" s="356" t="s">
        <v>2308</v>
      </c>
      <c r="E48" s="357" t="s">
        <v>2308</v>
      </c>
      <c r="F48" s="116" t="s">
        <v>2339</v>
      </c>
      <c r="G48" s="353" t="s">
        <v>2690</v>
      </c>
      <c r="H48" s="353" t="s">
        <v>2691</v>
      </c>
      <c r="I48" s="353" t="s">
        <v>2692</v>
      </c>
      <c r="J48" s="353" t="s">
        <v>2693</v>
      </c>
      <c r="K48" s="353" t="s">
        <v>2694</v>
      </c>
      <c r="L48" s="354" t="s">
        <v>2695</v>
      </c>
      <c r="M48" s="20">
        <v>0.1</v>
      </c>
      <c r="N48" s="20">
        <v>0.1</v>
      </c>
      <c r="O48" s="115" t="s">
        <v>2405</v>
      </c>
      <c r="P48" s="115" t="s">
        <v>2406</v>
      </c>
      <c r="Q48" s="115" t="s">
        <v>2405</v>
      </c>
      <c r="R48" s="115" t="s">
        <v>2406</v>
      </c>
      <c r="S48" s="17" t="s">
        <v>2312</v>
      </c>
      <c r="T48" s="114" t="s">
        <v>2312</v>
      </c>
      <c r="U48" s="260"/>
      <c r="V48" s="17"/>
      <c r="W48" s="186" t="s">
        <v>2339</v>
      </c>
      <c r="X48" s="181">
        <v>0.1</v>
      </c>
      <c r="Y48" s="181">
        <v>0.1</v>
      </c>
      <c r="Z48" s="185" t="s">
        <v>2407</v>
      </c>
      <c r="AA48" s="187" t="str">
        <f>"NU 205"</f>
        <v>NU 205</v>
      </c>
      <c r="AB48" s="185" t="s">
        <v>2405</v>
      </c>
      <c r="AC48" s="185" t="s">
        <v>2406</v>
      </c>
      <c r="AD48" s="183" t="s">
        <v>2380</v>
      </c>
      <c r="AE48" s="184" t="s">
        <v>2312</v>
      </c>
      <c r="AF48" s="260"/>
      <c r="AG48" s="17"/>
      <c r="AH48" s="116" t="s">
        <v>2309</v>
      </c>
      <c r="AI48" s="20">
        <v>0.1</v>
      </c>
      <c r="AJ48" s="20">
        <v>0.1</v>
      </c>
      <c r="AK48" s="362" t="s">
        <v>2408</v>
      </c>
      <c r="AL48" s="362" t="s">
        <v>2409</v>
      </c>
      <c r="AM48" s="362" t="s">
        <v>2408</v>
      </c>
      <c r="AN48" s="362" t="s">
        <v>2409</v>
      </c>
      <c r="AO48" s="362" t="s">
        <v>2312</v>
      </c>
      <c r="AP48" s="363" t="s">
        <v>2312</v>
      </c>
      <c r="AQ48" s="200" t="s">
        <v>2309</v>
      </c>
      <c r="AR48" s="196">
        <v>0.1</v>
      </c>
      <c r="AS48" s="364">
        <v>0.1</v>
      </c>
      <c r="AT48" s="364" t="str">
        <f t="shared" ref="AT48:AU75" si="0">O48</f>
        <v>25BC02JP3</v>
      </c>
      <c r="AU48" s="364" t="str">
        <f t="shared" si="0"/>
        <v>6205 Z C3 S0</v>
      </c>
      <c r="AV48" s="364" t="s">
        <v>2408</v>
      </c>
      <c r="AW48" s="364" t="s">
        <v>2409</v>
      </c>
      <c r="AX48" s="364" t="str">
        <f t="shared" ref="AX48:AX75" si="1">S48</f>
        <v>BALL BEARING</v>
      </c>
      <c r="AY48" s="365" t="s">
        <v>2312</v>
      </c>
      <c r="AZ48" s="200" t="s">
        <v>2339</v>
      </c>
      <c r="BA48" s="196">
        <v>0.1</v>
      </c>
      <c r="BB48" s="196">
        <v>0.1</v>
      </c>
      <c r="BC48" s="198" t="s">
        <v>239</v>
      </c>
      <c r="BD48" s="198" t="s">
        <v>2697</v>
      </c>
      <c r="BE48" s="198" t="s">
        <v>239</v>
      </c>
      <c r="BF48" s="198" t="s">
        <v>2697</v>
      </c>
      <c r="BG48" s="198" t="s">
        <v>2312</v>
      </c>
      <c r="BH48" s="199" t="s">
        <v>2312</v>
      </c>
      <c r="BI48" s="200" t="s">
        <v>2339</v>
      </c>
      <c r="BJ48" s="196">
        <v>0.1</v>
      </c>
      <c r="BK48" s="196">
        <v>0.1</v>
      </c>
      <c r="BL48" s="196" t="s">
        <v>2405</v>
      </c>
      <c r="BM48" s="196" t="s">
        <v>2406</v>
      </c>
      <c r="BN48" s="198" t="s">
        <v>239</v>
      </c>
      <c r="BO48" s="198" t="s">
        <v>2697</v>
      </c>
      <c r="BP48" s="198" t="s">
        <v>2312</v>
      </c>
      <c r="BQ48" s="199" t="s">
        <v>2312</v>
      </c>
    </row>
    <row r="49" spans="1:69" ht="14.5" hidden="1" customHeight="1">
      <c r="A49" s="355" t="s">
        <v>2232</v>
      </c>
      <c r="B49" s="356" t="s">
        <v>2404</v>
      </c>
      <c r="C49" s="356" t="s">
        <v>2318</v>
      </c>
      <c r="D49" s="356" t="s">
        <v>2308</v>
      </c>
      <c r="E49" s="357" t="s">
        <v>2308</v>
      </c>
      <c r="F49" s="59" t="s">
        <v>2339</v>
      </c>
      <c r="G49" s="353" t="s">
        <v>2690</v>
      </c>
      <c r="H49" s="353" t="s">
        <v>2691</v>
      </c>
      <c r="I49" s="353" t="s">
        <v>2692</v>
      </c>
      <c r="J49" s="353" t="s">
        <v>2693</v>
      </c>
      <c r="K49" s="353" t="s">
        <v>2694</v>
      </c>
      <c r="L49" s="354" t="s">
        <v>2695</v>
      </c>
      <c r="M49" s="20">
        <v>0.2</v>
      </c>
      <c r="N49" s="20">
        <v>0.2</v>
      </c>
      <c r="O49" s="115" t="s">
        <v>2410</v>
      </c>
      <c r="P49" s="115" t="s">
        <v>2411</v>
      </c>
      <c r="Q49" s="115" t="s">
        <v>2410</v>
      </c>
      <c r="R49" s="115" t="s">
        <v>2411</v>
      </c>
      <c r="S49" s="17" t="s">
        <v>2312</v>
      </c>
      <c r="T49" s="114" t="s">
        <v>2312</v>
      </c>
      <c r="U49" s="260"/>
      <c r="V49" s="17"/>
      <c r="W49" s="188" t="s">
        <v>2339</v>
      </c>
      <c r="X49" s="181">
        <v>0.2</v>
      </c>
      <c r="Y49" s="181">
        <v>0.2</v>
      </c>
      <c r="Z49" s="185" t="s">
        <v>2412</v>
      </c>
      <c r="AA49" s="185" t="str">
        <f>"NU 206"</f>
        <v>NU 206</v>
      </c>
      <c r="AB49" s="185" t="s">
        <v>2410</v>
      </c>
      <c r="AC49" s="185" t="s">
        <v>2411</v>
      </c>
      <c r="AD49" s="183" t="s">
        <v>2380</v>
      </c>
      <c r="AE49" s="184" t="s">
        <v>2312</v>
      </c>
      <c r="AF49" s="260"/>
      <c r="AG49" s="17"/>
      <c r="AH49" s="59" t="s">
        <v>2309</v>
      </c>
      <c r="AI49" s="20">
        <v>0.2</v>
      </c>
      <c r="AJ49" s="20">
        <v>0.2</v>
      </c>
      <c r="AK49" s="362" t="s">
        <v>2413</v>
      </c>
      <c r="AL49" s="362" t="s">
        <v>2414</v>
      </c>
      <c r="AM49" s="362" t="s">
        <v>2413</v>
      </c>
      <c r="AN49" s="362" t="s">
        <v>2414</v>
      </c>
      <c r="AO49" s="362" t="s">
        <v>2312</v>
      </c>
      <c r="AP49" s="363" t="s">
        <v>2312</v>
      </c>
      <c r="AQ49" s="200" t="s">
        <v>2309</v>
      </c>
      <c r="AR49" s="196">
        <v>0.2</v>
      </c>
      <c r="AS49" s="364">
        <v>0.2</v>
      </c>
      <c r="AT49" s="364" t="str">
        <f t="shared" si="0"/>
        <v>30BC02JP3</v>
      </c>
      <c r="AU49" s="364" t="str">
        <f t="shared" si="0"/>
        <v>6206 Z C3 S0</v>
      </c>
      <c r="AV49" s="364" t="s">
        <v>2413</v>
      </c>
      <c r="AW49" s="364" t="s">
        <v>2414</v>
      </c>
      <c r="AX49" s="364" t="str">
        <f t="shared" si="1"/>
        <v>BALL BEARING</v>
      </c>
      <c r="AY49" s="365" t="s">
        <v>2312</v>
      </c>
      <c r="AZ49" s="201" t="s">
        <v>2339</v>
      </c>
      <c r="BA49" s="196">
        <v>0.2</v>
      </c>
      <c r="BB49" s="196">
        <v>0.2</v>
      </c>
      <c r="BC49" s="198" t="s">
        <v>239</v>
      </c>
      <c r="BD49" s="198" t="s">
        <v>2698</v>
      </c>
      <c r="BE49" s="198" t="s">
        <v>239</v>
      </c>
      <c r="BF49" s="198" t="s">
        <v>2698</v>
      </c>
      <c r="BG49" s="198" t="s">
        <v>2312</v>
      </c>
      <c r="BH49" s="199" t="s">
        <v>2312</v>
      </c>
      <c r="BI49" s="201" t="s">
        <v>2339</v>
      </c>
      <c r="BJ49" s="196">
        <v>0.2</v>
      </c>
      <c r="BK49" s="196">
        <v>0.2</v>
      </c>
      <c r="BL49" s="196" t="s">
        <v>2410</v>
      </c>
      <c r="BM49" s="196" t="s">
        <v>2411</v>
      </c>
      <c r="BN49" s="198" t="s">
        <v>239</v>
      </c>
      <c r="BO49" s="198" t="s">
        <v>2698</v>
      </c>
      <c r="BP49" s="198" t="s">
        <v>2312</v>
      </c>
      <c r="BQ49" s="199" t="s">
        <v>2312</v>
      </c>
    </row>
    <row r="50" spans="1:69" ht="14.5" hidden="1" customHeight="1">
      <c r="A50" s="355" t="s">
        <v>2232</v>
      </c>
      <c r="B50" s="356" t="s">
        <v>2404</v>
      </c>
      <c r="C50" s="356" t="s">
        <v>2324</v>
      </c>
      <c r="D50" s="356" t="s">
        <v>2308</v>
      </c>
      <c r="E50" s="357" t="s">
        <v>2308</v>
      </c>
      <c r="F50" s="59" t="s">
        <v>2339</v>
      </c>
      <c r="G50" s="353" t="s">
        <v>2690</v>
      </c>
      <c r="H50" s="353" t="s">
        <v>2691</v>
      </c>
      <c r="I50" s="353" t="s">
        <v>2692</v>
      </c>
      <c r="J50" s="353" t="s">
        <v>2693</v>
      </c>
      <c r="K50" s="353" t="s">
        <v>2694</v>
      </c>
      <c r="L50" s="354" t="s">
        <v>2695</v>
      </c>
      <c r="M50" s="20">
        <v>0.3</v>
      </c>
      <c r="N50" s="20">
        <v>0.3</v>
      </c>
      <c r="O50" s="115" t="s">
        <v>2415</v>
      </c>
      <c r="P50" s="115" t="s">
        <v>2416</v>
      </c>
      <c r="Q50" s="115" t="s">
        <v>2415</v>
      </c>
      <c r="R50" s="115" t="s">
        <v>2416</v>
      </c>
      <c r="S50" s="17" t="s">
        <v>2312</v>
      </c>
      <c r="T50" s="114" t="s">
        <v>2312</v>
      </c>
      <c r="U50" s="260"/>
      <c r="V50" s="17"/>
      <c r="W50" s="188" t="s">
        <v>2339</v>
      </c>
      <c r="X50" s="181">
        <v>0.3</v>
      </c>
      <c r="Y50" s="181">
        <v>0.3</v>
      </c>
      <c r="Z50" s="185" t="s">
        <v>2417</v>
      </c>
      <c r="AA50" s="185" t="str">
        <f>"NU 208"</f>
        <v>NU 208</v>
      </c>
      <c r="AB50" s="185" t="s">
        <v>2415</v>
      </c>
      <c r="AC50" s="185" t="s">
        <v>2416</v>
      </c>
      <c r="AD50" s="183" t="s">
        <v>2380</v>
      </c>
      <c r="AE50" s="184" t="s">
        <v>2312</v>
      </c>
      <c r="AF50" s="260"/>
      <c r="AG50" s="17"/>
      <c r="AH50" s="59" t="s">
        <v>2309</v>
      </c>
      <c r="AI50" s="20">
        <v>0.3</v>
      </c>
      <c r="AJ50" s="20">
        <v>0.3</v>
      </c>
      <c r="AK50" s="362" t="s">
        <v>2418</v>
      </c>
      <c r="AL50" s="362" t="s">
        <v>2419</v>
      </c>
      <c r="AM50" s="362" t="s">
        <v>2418</v>
      </c>
      <c r="AN50" s="362" t="s">
        <v>2419</v>
      </c>
      <c r="AO50" s="362" t="s">
        <v>2312</v>
      </c>
      <c r="AP50" s="363" t="s">
        <v>2312</v>
      </c>
      <c r="AQ50" s="200" t="s">
        <v>2309</v>
      </c>
      <c r="AR50" s="196">
        <v>0.3</v>
      </c>
      <c r="AS50" s="364">
        <v>0.3</v>
      </c>
      <c r="AT50" s="364" t="str">
        <f t="shared" si="0"/>
        <v>40BC02JP3</v>
      </c>
      <c r="AU50" s="364" t="str">
        <f t="shared" si="0"/>
        <v>6208 Z C3 S0</v>
      </c>
      <c r="AV50" s="364" t="s">
        <v>2418</v>
      </c>
      <c r="AW50" s="364" t="s">
        <v>2419</v>
      </c>
      <c r="AX50" s="364" t="str">
        <f t="shared" si="1"/>
        <v>BALL BEARING</v>
      </c>
      <c r="AY50" s="365" t="s">
        <v>2312</v>
      </c>
      <c r="AZ50" s="201" t="s">
        <v>2339</v>
      </c>
      <c r="BA50" s="196">
        <v>0.3</v>
      </c>
      <c r="BB50" s="196">
        <v>0.3</v>
      </c>
      <c r="BC50" s="198" t="s">
        <v>239</v>
      </c>
      <c r="BD50" s="198" t="s">
        <v>2699</v>
      </c>
      <c r="BE50" s="198" t="s">
        <v>239</v>
      </c>
      <c r="BF50" s="198" t="s">
        <v>2699</v>
      </c>
      <c r="BG50" s="198" t="s">
        <v>2312</v>
      </c>
      <c r="BH50" s="199" t="s">
        <v>2312</v>
      </c>
      <c r="BI50" s="201" t="s">
        <v>2339</v>
      </c>
      <c r="BJ50" s="196">
        <v>0.3</v>
      </c>
      <c r="BK50" s="196">
        <v>0.3</v>
      </c>
      <c r="BL50" s="196" t="s">
        <v>2415</v>
      </c>
      <c r="BM50" s="196" t="s">
        <v>2416</v>
      </c>
      <c r="BN50" s="198" t="s">
        <v>239</v>
      </c>
      <c r="BO50" s="198" t="s">
        <v>2699</v>
      </c>
      <c r="BP50" s="198" t="s">
        <v>2312</v>
      </c>
      <c r="BQ50" s="199" t="s">
        <v>2312</v>
      </c>
    </row>
    <row r="51" spans="1:69" ht="14.5" hidden="1" customHeight="1">
      <c r="A51" s="355" t="s">
        <v>2232</v>
      </c>
      <c r="B51" s="356" t="s">
        <v>2404</v>
      </c>
      <c r="C51" s="356" t="s">
        <v>2330</v>
      </c>
      <c r="D51" s="356" t="s">
        <v>2308</v>
      </c>
      <c r="E51" s="357" t="s">
        <v>2308</v>
      </c>
      <c r="F51" s="59" t="s">
        <v>2339</v>
      </c>
      <c r="G51" s="353" t="s">
        <v>2690</v>
      </c>
      <c r="H51" s="353" t="s">
        <v>2691</v>
      </c>
      <c r="I51" s="353" t="s">
        <v>2692</v>
      </c>
      <c r="J51" s="353" t="s">
        <v>2693</v>
      </c>
      <c r="K51" s="353" t="s">
        <v>2694</v>
      </c>
      <c r="L51" s="354" t="s">
        <v>2695</v>
      </c>
      <c r="M51" s="20">
        <v>0.5</v>
      </c>
      <c r="N51" s="20">
        <v>0.5</v>
      </c>
      <c r="O51" s="115" t="s">
        <v>2396</v>
      </c>
      <c r="P51" s="115" t="s">
        <v>2397</v>
      </c>
      <c r="Q51" s="115" t="s">
        <v>2396</v>
      </c>
      <c r="R51" s="115" t="s">
        <v>2397</v>
      </c>
      <c r="S51" s="17" t="s">
        <v>2312</v>
      </c>
      <c r="T51" s="114" t="s">
        <v>2312</v>
      </c>
      <c r="U51" s="260"/>
      <c r="V51" s="17"/>
      <c r="W51" s="188" t="s">
        <v>2339</v>
      </c>
      <c r="X51" s="181">
        <v>0.5</v>
      </c>
      <c r="Y51" s="181">
        <v>0.5</v>
      </c>
      <c r="Z51" s="185" t="s">
        <v>2398</v>
      </c>
      <c r="AA51" s="185" t="str">
        <f>"NU 309"</f>
        <v>NU 309</v>
      </c>
      <c r="AB51" s="185" t="s">
        <v>2396</v>
      </c>
      <c r="AC51" s="185" t="s">
        <v>2397</v>
      </c>
      <c r="AD51" s="183" t="s">
        <v>2380</v>
      </c>
      <c r="AE51" s="184" t="s">
        <v>2312</v>
      </c>
      <c r="AF51" s="260"/>
      <c r="AG51" s="17"/>
      <c r="AH51" s="59" t="s">
        <v>2309</v>
      </c>
      <c r="AI51" s="20">
        <v>0.5</v>
      </c>
      <c r="AJ51" s="20">
        <v>0.5</v>
      </c>
      <c r="AK51" s="362" t="s">
        <v>2420</v>
      </c>
      <c r="AL51" s="362" t="s">
        <v>2421</v>
      </c>
      <c r="AM51" s="362" t="s">
        <v>2420</v>
      </c>
      <c r="AN51" s="362" t="s">
        <v>2421</v>
      </c>
      <c r="AO51" s="362" t="s">
        <v>2312</v>
      </c>
      <c r="AP51" s="363" t="s">
        <v>2312</v>
      </c>
      <c r="AQ51" s="200" t="s">
        <v>2309</v>
      </c>
      <c r="AR51" s="196">
        <v>0.5</v>
      </c>
      <c r="AS51" s="364">
        <v>0.5</v>
      </c>
      <c r="AT51" s="364" t="str">
        <f t="shared" si="0"/>
        <v>45BC03JP3</v>
      </c>
      <c r="AU51" s="364" t="str">
        <f t="shared" si="0"/>
        <v>6309 Z C3 S0</v>
      </c>
      <c r="AV51" s="364" t="s">
        <v>2422</v>
      </c>
      <c r="AW51" s="364" t="s">
        <v>2423</v>
      </c>
      <c r="AX51" s="364" t="str">
        <f t="shared" si="1"/>
        <v>BALL BEARING</v>
      </c>
      <c r="AY51" s="365" t="s">
        <v>2312</v>
      </c>
      <c r="AZ51" s="201" t="s">
        <v>2339</v>
      </c>
      <c r="BA51" s="196">
        <v>0.5</v>
      </c>
      <c r="BB51" s="196">
        <v>0.5</v>
      </c>
      <c r="BC51" s="198" t="s">
        <v>239</v>
      </c>
      <c r="BD51" s="198" t="s">
        <v>2714</v>
      </c>
      <c r="BE51" s="198" t="s">
        <v>239</v>
      </c>
      <c r="BF51" s="198" t="s">
        <v>2714</v>
      </c>
      <c r="BG51" s="198" t="s">
        <v>2312</v>
      </c>
      <c r="BH51" s="199" t="s">
        <v>2312</v>
      </c>
      <c r="BI51" s="201" t="s">
        <v>2339</v>
      </c>
      <c r="BJ51" s="196">
        <v>0.5</v>
      </c>
      <c r="BK51" s="196">
        <v>0.5</v>
      </c>
      <c r="BL51" s="196" t="s">
        <v>2396</v>
      </c>
      <c r="BM51" s="196" t="s">
        <v>2397</v>
      </c>
      <c r="BN51" s="198" t="s">
        <v>239</v>
      </c>
      <c r="BO51" s="198" t="s">
        <v>2714</v>
      </c>
      <c r="BP51" s="198" t="s">
        <v>2312</v>
      </c>
      <c r="BQ51" s="199" t="s">
        <v>2312</v>
      </c>
    </row>
    <row r="52" spans="1:69" ht="14.5" hidden="1" customHeight="1">
      <c r="A52" s="355" t="s">
        <v>2232</v>
      </c>
      <c r="B52" s="356" t="s">
        <v>2424</v>
      </c>
      <c r="C52" s="356" t="s">
        <v>2307</v>
      </c>
      <c r="D52" s="356" t="s">
        <v>2308</v>
      </c>
      <c r="E52" s="357" t="s">
        <v>2308</v>
      </c>
      <c r="F52" s="59" t="s">
        <v>2339</v>
      </c>
      <c r="G52" s="353" t="s">
        <v>2690</v>
      </c>
      <c r="H52" s="353" t="s">
        <v>2691</v>
      </c>
      <c r="I52" s="353" t="s">
        <v>2692</v>
      </c>
      <c r="J52" s="353" t="s">
        <v>2693</v>
      </c>
      <c r="K52" s="353" t="s">
        <v>2694</v>
      </c>
      <c r="L52" s="354" t="s">
        <v>2695</v>
      </c>
      <c r="M52" s="20">
        <v>0.1</v>
      </c>
      <c r="N52" s="20">
        <v>0.1</v>
      </c>
      <c r="O52" s="115" t="s">
        <v>2405</v>
      </c>
      <c r="P52" s="115" t="s">
        <v>2406</v>
      </c>
      <c r="Q52" s="115" t="s">
        <v>2405</v>
      </c>
      <c r="R52" s="115" t="s">
        <v>2406</v>
      </c>
      <c r="S52" s="17" t="s">
        <v>2312</v>
      </c>
      <c r="T52" s="114" t="s">
        <v>2312</v>
      </c>
      <c r="U52" s="260"/>
      <c r="V52" s="17"/>
      <c r="W52" s="188" t="s">
        <v>2339</v>
      </c>
      <c r="X52" s="181">
        <v>0.1</v>
      </c>
      <c r="Y52" s="181">
        <v>0.1</v>
      </c>
      <c r="Z52" s="185" t="s">
        <v>2407</v>
      </c>
      <c r="AA52" s="187" t="str">
        <f>"NU 205"</f>
        <v>NU 205</v>
      </c>
      <c r="AB52" s="185" t="s">
        <v>2405</v>
      </c>
      <c r="AC52" s="185" t="s">
        <v>2406</v>
      </c>
      <c r="AD52" s="183" t="s">
        <v>2380</v>
      </c>
      <c r="AE52" s="184" t="s">
        <v>2312</v>
      </c>
      <c r="AF52" s="260"/>
      <c r="AG52" s="17"/>
      <c r="AH52" s="59" t="s">
        <v>2309</v>
      </c>
      <c r="AI52" s="20">
        <v>0.1</v>
      </c>
      <c r="AJ52" s="20">
        <v>0.1</v>
      </c>
      <c r="AK52" s="362" t="s">
        <v>2408</v>
      </c>
      <c r="AL52" s="362" t="s">
        <v>2409</v>
      </c>
      <c r="AM52" s="362" t="s">
        <v>2408</v>
      </c>
      <c r="AN52" s="362" t="s">
        <v>2409</v>
      </c>
      <c r="AO52" s="362" t="s">
        <v>2312</v>
      </c>
      <c r="AP52" s="363" t="s">
        <v>2312</v>
      </c>
      <c r="AQ52" s="200" t="s">
        <v>2309</v>
      </c>
      <c r="AR52" s="196">
        <v>0.1</v>
      </c>
      <c r="AS52" s="364">
        <v>0.1</v>
      </c>
      <c r="AT52" s="364" t="str">
        <f t="shared" si="0"/>
        <v>25BC02JP3</v>
      </c>
      <c r="AU52" s="364" t="str">
        <f t="shared" si="0"/>
        <v>6205 Z C3 S0</v>
      </c>
      <c r="AV52" s="364" t="s">
        <v>2408</v>
      </c>
      <c r="AW52" s="364" t="s">
        <v>2409</v>
      </c>
      <c r="AX52" s="364" t="str">
        <f t="shared" si="1"/>
        <v>BALL BEARING</v>
      </c>
      <c r="AY52" s="365" t="s">
        <v>2312</v>
      </c>
      <c r="AZ52" s="201" t="s">
        <v>2339</v>
      </c>
      <c r="BA52" s="196">
        <v>0.1</v>
      </c>
      <c r="BB52" s="196">
        <v>0.1</v>
      </c>
      <c r="BC52" s="198" t="s">
        <v>239</v>
      </c>
      <c r="BD52" s="198" t="s">
        <v>2697</v>
      </c>
      <c r="BE52" s="198" t="s">
        <v>239</v>
      </c>
      <c r="BF52" s="198" t="s">
        <v>2697</v>
      </c>
      <c r="BG52" s="198" t="s">
        <v>2312</v>
      </c>
      <c r="BH52" s="199" t="s">
        <v>2312</v>
      </c>
      <c r="BI52" s="201" t="s">
        <v>2339</v>
      </c>
      <c r="BJ52" s="196">
        <v>0.1</v>
      </c>
      <c r="BK52" s="196">
        <v>0.1</v>
      </c>
      <c r="BL52" s="196" t="s">
        <v>2405</v>
      </c>
      <c r="BM52" s="196" t="s">
        <v>2406</v>
      </c>
      <c r="BN52" s="198" t="s">
        <v>239</v>
      </c>
      <c r="BO52" s="198" t="s">
        <v>2697</v>
      </c>
      <c r="BP52" s="198" t="s">
        <v>2312</v>
      </c>
      <c r="BQ52" s="199" t="s">
        <v>2312</v>
      </c>
    </row>
    <row r="53" spans="1:69" ht="14.5" hidden="1" customHeight="1">
      <c r="A53" s="355" t="s">
        <v>2232</v>
      </c>
      <c r="B53" s="356" t="s">
        <v>2424</v>
      </c>
      <c r="C53" s="356" t="s">
        <v>2318</v>
      </c>
      <c r="D53" s="356" t="s">
        <v>2308</v>
      </c>
      <c r="E53" s="357" t="s">
        <v>2308</v>
      </c>
      <c r="F53" s="59" t="s">
        <v>2339</v>
      </c>
      <c r="G53" s="353" t="s">
        <v>2690</v>
      </c>
      <c r="H53" s="353" t="s">
        <v>2691</v>
      </c>
      <c r="I53" s="353" t="s">
        <v>2692</v>
      </c>
      <c r="J53" s="353" t="s">
        <v>2693</v>
      </c>
      <c r="K53" s="353" t="s">
        <v>2694</v>
      </c>
      <c r="L53" s="354" t="s">
        <v>2695</v>
      </c>
      <c r="M53" s="20">
        <v>0.2</v>
      </c>
      <c r="N53" s="20">
        <v>0.2</v>
      </c>
      <c r="O53" s="115" t="s">
        <v>2410</v>
      </c>
      <c r="P53" s="115" t="s">
        <v>2411</v>
      </c>
      <c r="Q53" s="115" t="s">
        <v>2410</v>
      </c>
      <c r="R53" s="115" t="s">
        <v>2411</v>
      </c>
      <c r="S53" s="17" t="s">
        <v>2312</v>
      </c>
      <c r="T53" s="114" t="s">
        <v>2312</v>
      </c>
      <c r="U53" s="260"/>
      <c r="V53" s="17"/>
      <c r="W53" s="188" t="s">
        <v>2339</v>
      </c>
      <c r="X53" s="181">
        <v>0.2</v>
      </c>
      <c r="Y53" s="181">
        <v>0.2</v>
      </c>
      <c r="Z53" s="185" t="s">
        <v>2412</v>
      </c>
      <c r="AA53" s="185" t="str">
        <f>"NU 206"</f>
        <v>NU 206</v>
      </c>
      <c r="AB53" s="185" t="s">
        <v>2410</v>
      </c>
      <c r="AC53" s="185" t="s">
        <v>2411</v>
      </c>
      <c r="AD53" s="183" t="s">
        <v>2380</v>
      </c>
      <c r="AE53" s="184" t="s">
        <v>2312</v>
      </c>
      <c r="AF53" s="260"/>
      <c r="AG53" s="17"/>
      <c r="AH53" s="59" t="s">
        <v>2309</v>
      </c>
      <c r="AI53" s="20">
        <v>0.2</v>
      </c>
      <c r="AJ53" s="20">
        <v>0.2</v>
      </c>
      <c r="AK53" s="362" t="s">
        <v>2413</v>
      </c>
      <c r="AL53" s="362" t="s">
        <v>2414</v>
      </c>
      <c r="AM53" s="362" t="s">
        <v>2413</v>
      </c>
      <c r="AN53" s="362" t="s">
        <v>2414</v>
      </c>
      <c r="AO53" s="362" t="s">
        <v>2312</v>
      </c>
      <c r="AP53" s="363" t="s">
        <v>2312</v>
      </c>
      <c r="AQ53" s="200" t="s">
        <v>2309</v>
      </c>
      <c r="AR53" s="196">
        <v>0.2</v>
      </c>
      <c r="AS53" s="364">
        <v>0.2</v>
      </c>
      <c r="AT53" s="364" t="str">
        <f t="shared" si="0"/>
        <v>30BC02JP3</v>
      </c>
      <c r="AU53" s="364" t="str">
        <f t="shared" si="0"/>
        <v>6206 Z C3 S0</v>
      </c>
      <c r="AV53" s="364" t="s">
        <v>2413</v>
      </c>
      <c r="AW53" s="364" t="s">
        <v>2414</v>
      </c>
      <c r="AX53" s="364" t="str">
        <f t="shared" si="1"/>
        <v>BALL BEARING</v>
      </c>
      <c r="AY53" s="365" t="s">
        <v>2312</v>
      </c>
      <c r="AZ53" s="201" t="s">
        <v>2339</v>
      </c>
      <c r="BA53" s="196">
        <v>0.2</v>
      </c>
      <c r="BB53" s="196">
        <v>0.2</v>
      </c>
      <c r="BC53" s="198" t="s">
        <v>239</v>
      </c>
      <c r="BD53" s="198" t="s">
        <v>2698</v>
      </c>
      <c r="BE53" s="198" t="s">
        <v>239</v>
      </c>
      <c r="BF53" s="198" t="s">
        <v>2698</v>
      </c>
      <c r="BG53" s="198" t="s">
        <v>2312</v>
      </c>
      <c r="BH53" s="199" t="s">
        <v>2312</v>
      </c>
      <c r="BI53" s="201" t="s">
        <v>2339</v>
      </c>
      <c r="BJ53" s="196">
        <v>0.2</v>
      </c>
      <c r="BK53" s="196">
        <v>0.2</v>
      </c>
      <c r="BL53" s="196" t="s">
        <v>2410</v>
      </c>
      <c r="BM53" s="196" t="s">
        <v>2411</v>
      </c>
      <c r="BN53" s="198" t="s">
        <v>239</v>
      </c>
      <c r="BO53" s="198" t="s">
        <v>2698</v>
      </c>
      <c r="BP53" s="198" t="s">
        <v>2312</v>
      </c>
      <c r="BQ53" s="199" t="s">
        <v>2312</v>
      </c>
    </row>
    <row r="54" spans="1:69" ht="14.5" hidden="1" customHeight="1">
      <c r="A54" s="355" t="s">
        <v>2232</v>
      </c>
      <c r="B54" s="356" t="s">
        <v>2424</v>
      </c>
      <c r="C54" s="356" t="s">
        <v>2324</v>
      </c>
      <c r="D54" s="356" t="s">
        <v>2308</v>
      </c>
      <c r="E54" s="357" t="s">
        <v>2308</v>
      </c>
      <c r="F54" s="59" t="s">
        <v>2339</v>
      </c>
      <c r="G54" s="353" t="s">
        <v>2690</v>
      </c>
      <c r="H54" s="353" t="s">
        <v>2691</v>
      </c>
      <c r="I54" s="353" t="s">
        <v>2692</v>
      </c>
      <c r="J54" s="353" t="s">
        <v>2693</v>
      </c>
      <c r="K54" s="353" t="s">
        <v>2694</v>
      </c>
      <c r="L54" s="354" t="s">
        <v>2695</v>
      </c>
      <c r="M54" s="20">
        <v>0.3</v>
      </c>
      <c r="N54" s="20">
        <v>0.3</v>
      </c>
      <c r="O54" s="115" t="s">
        <v>2415</v>
      </c>
      <c r="P54" s="115" t="s">
        <v>2416</v>
      </c>
      <c r="Q54" s="115" t="s">
        <v>2415</v>
      </c>
      <c r="R54" s="115" t="s">
        <v>2416</v>
      </c>
      <c r="S54" s="17" t="s">
        <v>2312</v>
      </c>
      <c r="T54" s="114" t="s">
        <v>2312</v>
      </c>
      <c r="U54" s="260"/>
      <c r="V54" s="17"/>
      <c r="W54" s="188" t="s">
        <v>2339</v>
      </c>
      <c r="X54" s="181">
        <v>0.3</v>
      </c>
      <c r="Y54" s="181">
        <v>0.3</v>
      </c>
      <c r="Z54" s="185" t="s">
        <v>2417</v>
      </c>
      <c r="AA54" s="185" t="str">
        <f>"NU 208"</f>
        <v>NU 208</v>
      </c>
      <c r="AB54" s="185" t="s">
        <v>2415</v>
      </c>
      <c r="AC54" s="185" t="s">
        <v>2416</v>
      </c>
      <c r="AD54" s="183" t="s">
        <v>2380</v>
      </c>
      <c r="AE54" s="184" t="s">
        <v>2312</v>
      </c>
      <c r="AF54" s="260"/>
      <c r="AG54" s="17"/>
      <c r="AH54" s="59" t="s">
        <v>2309</v>
      </c>
      <c r="AI54" s="20">
        <v>0.3</v>
      </c>
      <c r="AJ54" s="20">
        <v>0.3</v>
      </c>
      <c r="AK54" s="362" t="s">
        <v>2418</v>
      </c>
      <c r="AL54" s="362" t="s">
        <v>2419</v>
      </c>
      <c r="AM54" s="362" t="s">
        <v>2418</v>
      </c>
      <c r="AN54" s="362" t="s">
        <v>2419</v>
      </c>
      <c r="AO54" s="362" t="s">
        <v>2312</v>
      </c>
      <c r="AP54" s="363" t="s">
        <v>2312</v>
      </c>
      <c r="AQ54" s="200" t="s">
        <v>2309</v>
      </c>
      <c r="AR54" s="196">
        <v>0.3</v>
      </c>
      <c r="AS54" s="364">
        <v>0.3</v>
      </c>
      <c r="AT54" s="364" t="str">
        <f t="shared" si="0"/>
        <v>40BC02JP3</v>
      </c>
      <c r="AU54" s="364" t="str">
        <f t="shared" si="0"/>
        <v>6208 Z C3 S0</v>
      </c>
      <c r="AV54" s="364" t="s">
        <v>2418</v>
      </c>
      <c r="AW54" s="364" t="s">
        <v>2419</v>
      </c>
      <c r="AX54" s="364" t="str">
        <f t="shared" si="1"/>
        <v>BALL BEARING</v>
      </c>
      <c r="AY54" s="365" t="s">
        <v>2312</v>
      </c>
      <c r="AZ54" s="201" t="s">
        <v>2339</v>
      </c>
      <c r="BA54" s="196">
        <v>0.3</v>
      </c>
      <c r="BB54" s="196">
        <v>0.3</v>
      </c>
      <c r="BC54" s="198" t="s">
        <v>239</v>
      </c>
      <c r="BD54" s="198" t="s">
        <v>2699</v>
      </c>
      <c r="BE54" s="198" t="s">
        <v>239</v>
      </c>
      <c r="BF54" s="198" t="s">
        <v>2699</v>
      </c>
      <c r="BG54" s="198" t="s">
        <v>2312</v>
      </c>
      <c r="BH54" s="199" t="s">
        <v>2312</v>
      </c>
      <c r="BI54" s="201" t="s">
        <v>2339</v>
      </c>
      <c r="BJ54" s="196">
        <v>0.3</v>
      </c>
      <c r="BK54" s="196">
        <v>0.3</v>
      </c>
      <c r="BL54" s="196" t="s">
        <v>2415</v>
      </c>
      <c r="BM54" s="196" t="s">
        <v>2416</v>
      </c>
      <c r="BN54" s="198" t="s">
        <v>239</v>
      </c>
      <c r="BO54" s="198" t="s">
        <v>2699</v>
      </c>
      <c r="BP54" s="198" t="s">
        <v>2312</v>
      </c>
      <c r="BQ54" s="199" t="s">
        <v>2312</v>
      </c>
    </row>
    <row r="55" spans="1:69" ht="14.5" hidden="1" customHeight="1">
      <c r="A55" s="355" t="s">
        <v>2232</v>
      </c>
      <c r="B55" s="356" t="s">
        <v>2424</v>
      </c>
      <c r="C55" s="356" t="s">
        <v>2330</v>
      </c>
      <c r="D55" s="356" t="s">
        <v>2308</v>
      </c>
      <c r="E55" s="357" t="s">
        <v>2308</v>
      </c>
      <c r="F55" s="59" t="s">
        <v>2339</v>
      </c>
      <c r="G55" s="353" t="s">
        <v>2690</v>
      </c>
      <c r="H55" s="353" t="s">
        <v>2691</v>
      </c>
      <c r="I55" s="353" t="s">
        <v>2692</v>
      </c>
      <c r="J55" s="353" t="s">
        <v>2693</v>
      </c>
      <c r="K55" s="353" t="s">
        <v>2694</v>
      </c>
      <c r="L55" s="354" t="s">
        <v>2695</v>
      </c>
      <c r="M55" s="20">
        <v>0.5</v>
      </c>
      <c r="N55" s="20">
        <v>0.5</v>
      </c>
      <c r="O55" s="115" t="s">
        <v>2396</v>
      </c>
      <c r="P55" s="115" t="s">
        <v>2397</v>
      </c>
      <c r="Q55" s="115" t="s">
        <v>2396</v>
      </c>
      <c r="R55" s="115" t="s">
        <v>2397</v>
      </c>
      <c r="S55" s="17" t="s">
        <v>2312</v>
      </c>
      <c r="T55" s="114" t="s">
        <v>2312</v>
      </c>
      <c r="U55" s="260"/>
      <c r="V55" s="17"/>
      <c r="W55" s="188" t="s">
        <v>2339</v>
      </c>
      <c r="X55" s="181">
        <v>0.5</v>
      </c>
      <c r="Y55" s="181">
        <v>0.5</v>
      </c>
      <c r="Z55" s="185" t="s">
        <v>2398</v>
      </c>
      <c r="AA55" s="185" t="str">
        <f>"NU 309"</f>
        <v>NU 309</v>
      </c>
      <c r="AB55" s="185" t="s">
        <v>2396</v>
      </c>
      <c r="AC55" s="185" t="s">
        <v>2397</v>
      </c>
      <c r="AD55" s="183" t="s">
        <v>2380</v>
      </c>
      <c r="AE55" s="184" t="s">
        <v>2312</v>
      </c>
      <c r="AF55" s="260"/>
      <c r="AG55" s="17"/>
      <c r="AH55" s="59" t="s">
        <v>2309</v>
      </c>
      <c r="AI55" s="20">
        <v>0.5</v>
      </c>
      <c r="AJ55" s="20">
        <v>0.5</v>
      </c>
      <c r="AK55" s="362" t="s">
        <v>2420</v>
      </c>
      <c r="AL55" s="362" t="s">
        <v>2421</v>
      </c>
      <c r="AM55" s="362" t="s">
        <v>2420</v>
      </c>
      <c r="AN55" s="362" t="s">
        <v>2421</v>
      </c>
      <c r="AO55" s="362" t="s">
        <v>2312</v>
      </c>
      <c r="AP55" s="363" t="s">
        <v>2312</v>
      </c>
      <c r="AQ55" s="200" t="s">
        <v>2309</v>
      </c>
      <c r="AR55" s="196">
        <v>0.5</v>
      </c>
      <c r="AS55" s="364">
        <v>0.5</v>
      </c>
      <c r="AT55" s="364" t="str">
        <f t="shared" si="0"/>
        <v>45BC03JP3</v>
      </c>
      <c r="AU55" s="364" t="str">
        <f t="shared" si="0"/>
        <v>6309 Z C3 S0</v>
      </c>
      <c r="AV55" s="364" t="s">
        <v>2420</v>
      </c>
      <c r="AW55" s="364" t="s">
        <v>2421</v>
      </c>
      <c r="AX55" s="364" t="str">
        <f t="shared" si="1"/>
        <v>BALL BEARING</v>
      </c>
      <c r="AY55" s="365" t="s">
        <v>2312</v>
      </c>
      <c r="AZ55" s="201" t="s">
        <v>2339</v>
      </c>
      <c r="BA55" s="196">
        <v>0.5</v>
      </c>
      <c r="BB55" s="196">
        <v>0.5</v>
      </c>
      <c r="BC55" s="198" t="s">
        <v>239</v>
      </c>
      <c r="BD55" s="198" t="s">
        <v>2714</v>
      </c>
      <c r="BE55" s="198" t="s">
        <v>239</v>
      </c>
      <c r="BF55" s="198" t="s">
        <v>2714</v>
      </c>
      <c r="BG55" s="198" t="s">
        <v>2312</v>
      </c>
      <c r="BH55" s="199" t="s">
        <v>2312</v>
      </c>
      <c r="BI55" s="201" t="s">
        <v>2339</v>
      </c>
      <c r="BJ55" s="196">
        <v>0.5</v>
      </c>
      <c r="BK55" s="196">
        <v>0.5</v>
      </c>
      <c r="BL55" s="196" t="s">
        <v>2396</v>
      </c>
      <c r="BM55" s="196" t="s">
        <v>2397</v>
      </c>
      <c r="BN55" s="198" t="s">
        <v>239</v>
      </c>
      <c r="BO55" s="198" t="s">
        <v>2714</v>
      </c>
      <c r="BP55" s="198" t="s">
        <v>2312</v>
      </c>
      <c r="BQ55" s="199" t="s">
        <v>2312</v>
      </c>
    </row>
    <row r="56" spans="1:69" ht="14.5" hidden="1" customHeight="1">
      <c r="A56" s="355" t="s">
        <v>2232</v>
      </c>
      <c r="B56" s="356" t="s">
        <v>2424</v>
      </c>
      <c r="C56" s="356" t="s">
        <v>2338</v>
      </c>
      <c r="D56" s="356" t="s">
        <v>2308</v>
      </c>
      <c r="E56" s="357" t="s">
        <v>2308</v>
      </c>
      <c r="F56" s="59" t="s">
        <v>2339</v>
      </c>
      <c r="G56" s="353" t="s">
        <v>2690</v>
      </c>
      <c r="H56" s="353" t="s">
        <v>2691</v>
      </c>
      <c r="I56" s="353" t="s">
        <v>2692</v>
      </c>
      <c r="J56" s="353" t="s">
        <v>2693</v>
      </c>
      <c r="K56" s="353" t="s">
        <v>2694</v>
      </c>
      <c r="L56" s="354" t="s">
        <v>2695</v>
      </c>
      <c r="M56" s="20">
        <v>2.6</v>
      </c>
      <c r="N56" s="20">
        <v>2.6</v>
      </c>
      <c r="O56" s="115" t="s">
        <v>2340</v>
      </c>
      <c r="P56" s="115" t="s">
        <v>2341</v>
      </c>
      <c r="Q56" s="115" t="s">
        <v>2340</v>
      </c>
      <c r="R56" s="115" t="s">
        <v>2341</v>
      </c>
      <c r="S56" s="17" t="s">
        <v>2312</v>
      </c>
      <c r="T56" s="114" t="s">
        <v>2312</v>
      </c>
      <c r="U56" s="260"/>
      <c r="V56" s="17"/>
      <c r="W56" s="188" t="s">
        <v>2339</v>
      </c>
      <c r="X56" s="181">
        <v>2.6</v>
      </c>
      <c r="Y56" s="181">
        <v>2.6</v>
      </c>
      <c r="Z56" s="185" t="s">
        <v>2425</v>
      </c>
      <c r="AA56" s="185" t="str">
        <f>"NU 310"</f>
        <v>NU 310</v>
      </c>
      <c r="AB56" s="185" t="s">
        <v>2715</v>
      </c>
      <c r="AC56" s="185" t="s">
        <v>2716</v>
      </c>
      <c r="AD56" s="183" t="s">
        <v>2380</v>
      </c>
      <c r="AE56" s="184" t="s">
        <v>2312</v>
      </c>
      <c r="AF56" s="260"/>
      <c r="AG56" s="17"/>
      <c r="AH56" s="59" t="s">
        <v>2309</v>
      </c>
      <c r="AI56" s="20">
        <v>2.6</v>
      </c>
      <c r="AJ56" s="20">
        <v>2.6</v>
      </c>
      <c r="AK56" s="362" t="s">
        <v>2426</v>
      </c>
      <c r="AL56" s="362" t="s">
        <v>2427</v>
      </c>
      <c r="AM56" s="362" t="s">
        <v>2426</v>
      </c>
      <c r="AN56" s="362" t="s">
        <v>2427</v>
      </c>
      <c r="AO56" s="362" t="s">
        <v>2312</v>
      </c>
      <c r="AP56" s="363" t="s">
        <v>2312</v>
      </c>
      <c r="AQ56" s="200" t="s">
        <v>2309</v>
      </c>
      <c r="AR56" s="196">
        <v>2.6</v>
      </c>
      <c r="AS56" s="364">
        <v>2.6</v>
      </c>
      <c r="AT56" s="364" t="str">
        <f t="shared" si="0"/>
        <v>50BC03JP3</v>
      </c>
      <c r="AU56" s="364" t="str">
        <f t="shared" si="0"/>
        <v>6310 Z C3 S0</v>
      </c>
      <c r="AV56" s="364" t="s">
        <v>2426</v>
      </c>
      <c r="AW56" s="364" t="s">
        <v>2427</v>
      </c>
      <c r="AX56" s="364" t="str">
        <f t="shared" si="1"/>
        <v>BALL BEARING</v>
      </c>
      <c r="AY56" s="365" t="s">
        <v>2312</v>
      </c>
      <c r="AZ56" s="201" t="s">
        <v>2339</v>
      </c>
      <c r="BA56" s="196">
        <v>2.6</v>
      </c>
      <c r="BB56" s="196">
        <v>2.6</v>
      </c>
      <c r="BC56" s="198" t="s">
        <v>239</v>
      </c>
      <c r="BD56" s="198" t="s">
        <v>2521</v>
      </c>
      <c r="BE56" s="198" t="s">
        <v>239</v>
      </c>
      <c r="BF56" s="198" t="s">
        <v>2521</v>
      </c>
      <c r="BG56" s="198" t="s">
        <v>2312</v>
      </c>
      <c r="BH56" s="199" t="s">
        <v>2312</v>
      </c>
      <c r="BI56" s="201" t="s">
        <v>2339</v>
      </c>
      <c r="BJ56" s="196">
        <v>2.6</v>
      </c>
      <c r="BK56" s="196">
        <v>2.6</v>
      </c>
      <c r="BL56" s="196" t="s">
        <v>2340</v>
      </c>
      <c r="BM56" s="196" t="s">
        <v>2341</v>
      </c>
      <c r="BN56" s="198" t="s">
        <v>239</v>
      </c>
      <c r="BO56" s="198" t="s">
        <v>2521</v>
      </c>
      <c r="BP56" s="198" t="s">
        <v>2312</v>
      </c>
      <c r="BQ56" s="199" t="s">
        <v>2312</v>
      </c>
    </row>
    <row r="57" spans="1:69" ht="14.5" hidden="1" customHeight="1">
      <c r="A57" s="355" t="s">
        <v>2232</v>
      </c>
      <c r="B57" s="356" t="s">
        <v>2424</v>
      </c>
      <c r="C57" s="356" t="s">
        <v>2350</v>
      </c>
      <c r="D57" s="356" t="s">
        <v>2308</v>
      </c>
      <c r="E57" s="357" t="s">
        <v>2308</v>
      </c>
      <c r="F57" s="59" t="s">
        <v>2339</v>
      </c>
      <c r="G57" s="353" t="s">
        <v>2690</v>
      </c>
      <c r="H57" s="353" t="s">
        <v>2691</v>
      </c>
      <c r="I57" s="353" t="s">
        <v>2692</v>
      </c>
      <c r="J57" s="353" t="s">
        <v>2693</v>
      </c>
      <c r="K57" s="353" t="s">
        <v>2694</v>
      </c>
      <c r="L57" s="354" t="s">
        <v>2695</v>
      </c>
      <c r="M57" s="20">
        <v>2.6</v>
      </c>
      <c r="N57" s="20">
        <v>2.6</v>
      </c>
      <c r="O57" s="115" t="s">
        <v>2340</v>
      </c>
      <c r="P57" s="115" t="s">
        <v>2341</v>
      </c>
      <c r="Q57" s="115" t="s">
        <v>2340</v>
      </c>
      <c r="R57" s="115" t="s">
        <v>2341</v>
      </c>
      <c r="S57" s="17" t="s">
        <v>2312</v>
      </c>
      <c r="T57" s="114" t="s">
        <v>2312</v>
      </c>
      <c r="U57" s="260"/>
      <c r="V57" s="17"/>
      <c r="W57" s="359" t="s">
        <v>239</v>
      </c>
      <c r="X57" s="181" t="s">
        <v>239</v>
      </c>
      <c r="Y57" s="181" t="s">
        <v>239</v>
      </c>
      <c r="Z57" s="183" t="s">
        <v>239</v>
      </c>
      <c r="AA57" s="183" t="s">
        <v>239</v>
      </c>
      <c r="AB57" s="183" t="s">
        <v>239</v>
      </c>
      <c r="AC57" s="183" t="s">
        <v>239</v>
      </c>
      <c r="AD57" s="183" t="s">
        <v>239</v>
      </c>
      <c r="AE57" s="184" t="s">
        <v>239</v>
      </c>
      <c r="AF57" s="260"/>
      <c r="AG57" s="17"/>
      <c r="AH57" s="59" t="s">
        <v>2309</v>
      </c>
      <c r="AI57" s="20">
        <v>2.6</v>
      </c>
      <c r="AJ57" s="20">
        <v>2.6</v>
      </c>
      <c r="AK57" s="362" t="s">
        <v>2426</v>
      </c>
      <c r="AL57" s="362" t="s">
        <v>2427</v>
      </c>
      <c r="AM57" s="362" t="s">
        <v>2426</v>
      </c>
      <c r="AN57" s="362" t="s">
        <v>2427</v>
      </c>
      <c r="AO57" s="362" t="s">
        <v>2312</v>
      </c>
      <c r="AP57" s="363" t="s">
        <v>2312</v>
      </c>
      <c r="AQ57" s="200" t="s">
        <v>2309</v>
      </c>
      <c r="AR57" s="196">
        <v>2.6</v>
      </c>
      <c r="AS57" s="364">
        <v>2.6</v>
      </c>
      <c r="AT57" s="364" t="str">
        <f t="shared" si="0"/>
        <v>50BC03JP3</v>
      </c>
      <c r="AU57" s="364" t="str">
        <f t="shared" si="0"/>
        <v>6310 Z C3 S0</v>
      </c>
      <c r="AV57" s="364" t="s">
        <v>2426</v>
      </c>
      <c r="AW57" s="364" t="s">
        <v>2427</v>
      </c>
      <c r="AX57" s="364" t="str">
        <f t="shared" si="1"/>
        <v>BALL BEARING</v>
      </c>
      <c r="AY57" s="365" t="s">
        <v>2312</v>
      </c>
      <c r="AZ57" s="201" t="s">
        <v>2339</v>
      </c>
      <c r="BA57" s="196">
        <v>2.6</v>
      </c>
      <c r="BB57" s="196">
        <v>2.6</v>
      </c>
      <c r="BC57" s="198" t="s">
        <v>239</v>
      </c>
      <c r="BD57" s="198" t="s">
        <v>2521</v>
      </c>
      <c r="BE57" s="198" t="s">
        <v>239</v>
      </c>
      <c r="BF57" s="198" t="s">
        <v>2521</v>
      </c>
      <c r="BG57" s="198" t="s">
        <v>2312</v>
      </c>
      <c r="BH57" s="199" t="s">
        <v>2312</v>
      </c>
      <c r="BI57" s="201" t="s">
        <v>2339</v>
      </c>
      <c r="BJ57" s="196">
        <v>2.6</v>
      </c>
      <c r="BK57" s="196">
        <v>2.6</v>
      </c>
      <c r="BL57" s="196" t="s">
        <v>2340</v>
      </c>
      <c r="BM57" s="196" t="s">
        <v>2341</v>
      </c>
      <c r="BN57" s="198" t="s">
        <v>239</v>
      </c>
      <c r="BO57" s="198" t="s">
        <v>2521</v>
      </c>
      <c r="BP57" s="198" t="s">
        <v>2312</v>
      </c>
      <c r="BQ57" s="199" t="s">
        <v>2312</v>
      </c>
    </row>
    <row r="58" spans="1:69" ht="14.5" hidden="1" customHeight="1">
      <c r="A58" s="355" t="s">
        <v>2232</v>
      </c>
      <c r="B58" s="356" t="s">
        <v>2424</v>
      </c>
      <c r="C58" s="356" t="s">
        <v>2351</v>
      </c>
      <c r="D58" s="356" t="s">
        <v>2308</v>
      </c>
      <c r="E58" s="357" t="s">
        <v>2308</v>
      </c>
      <c r="F58" s="59" t="s">
        <v>2339</v>
      </c>
      <c r="G58" s="353" t="s">
        <v>2690</v>
      </c>
      <c r="H58" s="353" t="s">
        <v>2691</v>
      </c>
      <c r="I58" s="353" t="s">
        <v>2692</v>
      </c>
      <c r="J58" s="353" t="s">
        <v>2693</v>
      </c>
      <c r="K58" s="353" t="s">
        <v>2694</v>
      </c>
      <c r="L58" s="354" t="s">
        <v>2695</v>
      </c>
      <c r="M58" s="20">
        <v>5.5</v>
      </c>
      <c r="N58" s="20">
        <v>5.5</v>
      </c>
      <c r="O58" s="115" t="s">
        <v>2352</v>
      </c>
      <c r="P58" s="115" t="s">
        <v>2353</v>
      </c>
      <c r="Q58" s="115" t="s">
        <v>2352</v>
      </c>
      <c r="R58" s="115" t="s">
        <v>2353</v>
      </c>
      <c r="S58" s="17" t="s">
        <v>2312</v>
      </c>
      <c r="T58" s="114" t="s">
        <v>2312</v>
      </c>
      <c r="U58" s="260"/>
      <c r="V58" s="17"/>
      <c r="W58" s="188" t="s">
        <v>2339</v>
      </c>
      <c r="X58" s="181">
        <v>5.5</v>
      </c>
      <c r="Y58" s="181">
        <v>5.5</v>
      </c>
      <c r="Z58" s="185" t="s">
        <v>2428</v>
      </c>
      <c r="AA58" s="185" t="str">
        <f>"NU 312"</f>
        <v>NU 312</v>
      </c>
      <c r="AB58" s="185" t="s">
        <v>2352</v>
      </c>
      <c r="AC58" s="185" t="s">
        <v>2471</v>
      </c>
      <c r="AD58" s="183" t="s">
        <v>2380</v>
      </c>
      <c r="AE58" s="184" t="s">
        <v>2312</v>
      </c>
      <c r="AF58" s="260"/>
      <c r="AG58" s="17"/>
      <c r="AH58" s="59" t="s">
        <v>2309</v>
      </c>
      <c r="AI58" s="20">
        <v>5.5</v>
      </c>
      <c r="AJ58" s="20">
        <v>5.5</v>
      </c>
      <c r="AK58" s="362" t="s">
        <v>2430</v>
      </c>
      <c r="AL58" s="362" t="s">
        <v>2431</v>
      </c>
      <c r="AM58" s="362" t="s">
        <v>2430</v>
      </c>
      <c r="AN58" s="362" t="s">
        <v>2431</v>
      </c>
      <c r="AO58" s="362" t="s">
        <v>2312</v>
      </c>
      <c r="AP58" s="363" t="s">
        <v>2312</v>
      </c>
      <c r="AQ58" s="200" t="s">
        <v>2309</v>
      </c>
      <c r="AR58" s="196">
        <v>5.5</v>
      </c>
      <c r="AS58" s="364">
        <v>5.5</v>
      </c>
      <c r="AT58" s="364" t="str">
        <f t="shared" si="0"/>
        <v>60BC03JP3</v>
      </c>
      <c r="AU58" s="364" t="str">
        <f t="shared" si="0"/>
        <v>6312 Z C3 S0</v>
      </c>
      <c r="AV58" s="364" t="s">
        <v>2430</v>
      </c>
      <c r="AW58" s="364" t="s">
        <v>2431</v>
      </c>
      <c r="AX58" s="364" t="str">
        <f t="shared" si="1"/>
        <v>BALL BEARING</v>
      </c>
      <c r="AY58" s="365" t="s">
        <v>2312</v>
      </c>
      <c r="AZ58" s="201" t="s">
        <v>2339</v>
      </c>
      <c r="BA58" s="196">
        <v>5.5</v>
      </c>
      <c r="BB58" s="196">
        <v>5.5</v>
      </c>
      <c r="BC58" s="198" t="s">
        <v>239</v>
      </c>
      <c r="BD58" s="198" t="s">
        <v>2522</v>
      </c>
      <c r="BE58" s="198" t="s">
        <v>239</v>
      </c>
      <c r="BF58" s="198" t="s">
        <v>2522</v>
      </c>
      <c r="BG58" s="198" t="s">
        <v>2312</v>
      </c>
      <c r="BH58" s="199" t="s">
        <v>2312</v>
      </c>
      <c r="BI58" s="201" t="s">
        <v>2339</v>
      </c>
      <c r="BJ58" s="196">
        <v>5.5</v>
      </c>
      <c r="BK58" s="196">
        <v>5.5</v>
      </c>
      <c r="BL58" s="196" t="s">
        <v>2352</v>
      </c>
      <c r="BM58" s="196" t="s">
        <v>2353</v>
      </c>
      <c r="BN58" s="198" t="s">
        <v>239</v>
      </c>
      <c r="BO58" s="198" t="s">
        <v>2522</v>
      </c>
      <c r="BP58" s="198" t="s">
        <v>2312</v>
      </c>
      <c r="BQ58" s="199" t="s">
        <v>2312</v>
      </c>
    </row>
    <row r="59" spans="1:69" ht="14.5" hidden="1" customHeight="1">
      <c r="A59" s="355" t="s">
        <v>2232</v>
      </c>
      <c r="B59" s="356" t="s">
        <v>2424</v>
      </c>
      <c r="C59" s="356" t="s">
        <v>2357</v>
      </c>
      <c r="D59" s="356" t="s">
        <v>2308</v>
      </c>
      <c r="E59" s="357" t="s">
        <v>2308</v>
      </c>
      <c r="F59" s="59" t="s">
        <v>2339</v>
      </c>
      <c r="G59" s="353" t="s">
        <v>2690</v>
      </c>
      <c r="H59" s="353" t="s">
        <v>2691</v>
      </c>
      <c r="I59" s="353" t="s">
        <v>2692</v>
      </c>
      <c r="J59" s="353" t="s">
        <v>2693</v>
      </c>
      <c r="K59" s="353" t="s">
        <v>2694</v>
      </c>
      <c r="L59" s="354" t="s">
        <v>2695</v>
      </c>
      <c r="M59" s="20">
        <v>5.5</v>
      </c>
      <c r="N59" s="20">
        <v>5.5</v>
      </c>
      <c r="O59" s="115" t="s">
        <v>2352</v>
      </c>
      <c r="P59" s="115" t="s">
        <v>2353</v>
      </c>
      <c r="Q59" s="115" t="s">
        <v>2352</v>
      </c>
      <c r="R59" s="115" t="s">
        <v>2353</v>
      </c>
      <c r="S59" s="17" t="s">
        <v>2312</v>
      </c>
      <c r="T59" s="114" t="s">
        <v>2312</v>
      </c>
      <c r="U59" s="260"/>
      <c r="V59" s="17"/>
      <c r="W59" s="359" t="s">
        <v>239</v>
      </c>
      <c r="X59" s="181" t="s">
        <v>239</v>
      </c>
      <c r="Y59" s="181" t="s">
        <v>239</v>
      </c>
      <c r="Z59" s="183" t="s">
        <v>239</v>
      </c>
      <c r="AA59" s="183" t="s">
        <v>239</v>
      </c>
      <c r="AB59" s="183" t="s">
        <v>239</v>
      </c>
      <c r="AC59" s="183" t="s">
        <v>239</v>
      </c>
      <c r="AD59" s="183" t="s">
        <v>239</v>
      </c>
      <c r="AE59" s="184" t="s">
        <v>239</v>
      </c>
      <c r="AF59" s="260"/>
      <c r="AG59" s="17"/>
      <c r="AH59" s="59" t="s">
        <v>2309</v>
      </c>
      <c r="AI59" s="20">
        <v>5.5</v>
      </c>
      <c r="AJ59" s="20">
        <v>5.5</v>
      </c>
      <c r="AK59" s="362" t="s">
        <v>2430</v>
      </c>
      <c r="AL59" s="362" t="s">
        <v>2431</v>
      </c>
      <c r="AM59" s="362" t="s">
        <v>2430</v>
      </c>
      <c r="AN59" s="362" t="s">
        <v>2431</v>
      </c>
      <c r="AO59" s="362" t="s">
        <v>2312</v>
      </c>
      <c r="AP59" s="363" t="s">
        <v>2312</v>
      </c>
      <c r="AQ59" s="200" t="s">
        <v>2309</v>
      </c>
      <c r="AR59" s="196">
        <v>5.5</v>
      </c>
      <c r="AS59" s="364">
        <v>5.5</v>
      </c>
      <c r="AT59" s="364" t="str">
        <f t="shared" si="0"/>
        <v>60BC03JP3</v>
      </c>
      <c r="AU59" s="364" t="str">
        <f t="shared" si="0"/>
        <v>6312 Z C3 S0</v>
      </c>
      <c r="AV59" s="364" t="s">
        <v>2430</v>
      </c>
      <c r="AW59" s="364" t="s">
        <v>2431</v>
      </c>
      <c r="AX59" s="364" t="str">
        <f t="shared" si="1"/>
        <v>BALL BEARING</v>
      </c>
      <c r="AY59" s="365" t="s">
        <v>2312</v>
      </c>
      <c r="AZ59" s="201" t="s">
        <v>2339</v>
      </c>
      <c r="BA59" s="196">
        <v>5.5</v>
      </c>
      <c r="BB59" s="196">
        <v>5.5</v>
      </c>
      <c r="BC59" s="198" t="s">
        <v>239</v>
      </c>
      <c r="BD59" s="198" t="s">
        <v>2522</v>
      </c>
      <c r="BE59" s="198" t="s">
        <v>239</v>
      </c>
      <c r="BF59" s="198" t="s">
        <v>2522</v>
      </c>
      <c r="BG59" s="198" t="s">
        <v>2312</v>
      </c>
      <c r="BH59" s="199" t="s">
        <v>2312</v>
      </c>
      <c r="BI59" s="201" t="s">
        <v>2339</v>
      </c>
      <c r="BJ59" s="196">
        <v>5.5</v>
      </c>
      <c r="BK59" s="196">
        <v>5.5</v>
      </c>
      <c r="BL59" s="196" t="s">
        <v>2352</v>
      </c>
      <c r="BM59" s="196" t="s">
        <v>2353</v>
      </c>
      <c r="BN59" s="198" t="s">
        <v>239</v>
      </c>
      <c r="BO59" s="198" t="s">
        <v>2522</v>
      </c>
      <c r="BP59" s="198" t="s">
        <v>2312</v>
      </c>
      <c r="BQ59" s="199" t="s">
        <v>2312</v>
      </c>
    </row>
    <row r="60" spans="1:69" ht="14.5" hidden="1" customHeight="1">
      <c r="A60" s="355" t="s">
        <v>2232</v>
      </c>
      <c r="B60" s="356" t="s">
        <v>2424</v>
      </c>
      <c r="C60" s="356" t="s">
        <v>2358</v>
      </c>
      <c r="D60" s="356" t="s">
        <v>2308</v>
      </c>
      <c r="E60" s="357" t="s">
        <v>2308</v>
      </c>
      <c r="F60" s="59" t="s">
        <v>2339</v>
      </c>
      <c r="G60" s="353" t="s">
        <v>2690</v>
      </c>
      <c r="H60" s="353" t="s">
        <v>2691</v>
      </c>
      <c r="I60" s="353" t="s">
        <v>2692</v>
      </c>
      <c r="J60" s="353" t="s">
        <v>2693</v>
      </c>
      <c r="K60" s="353" t="s">
        <v>2694</v>
      </c>
      <c r="L60" s="354" t="s">
        <v>2695</v>
      </c>
      <c r="M60" s="20">
        <v>7.5</v>
      </c>
      <c r="N60" s="20">
        <v>7.5</v>
      </c>
      <c r="O60" s="115" t="s">
        <v>2359</v>
      </c>
      <c r="P60" s="115" t="s">
        <v>2360</v>
      </c>
      <c r="Q60" s="115" t="s">
        <v>2359</v>
      </c>
      <c r="R60" s="115" t="s">
        <v>2360</v>
      </c>
      <c r="S60" s="17" t="s">
        <v>2312</v>
      </c>
      <c r="T60" s="114" t="s">
        <v>2312</v>
      </c>
      <c r="U60" s="260"/>
      <c r="V60" s="17"/>
      <c r="W60" s="188" t="s">
        <v>2339</v>
      </c>
      <c r="X60" s="181">
        <v>7.5</v>
      </c>
      <c r="Y60" s="181">
        <v>7.5</v>
      </c>
      <c r="Z60" s="185" t="s">
        <v>2432</v>
      </c>
      <c r="AA60" s="185" t="str">
        <f>"NU 314"</f>
        <v>NU 314</v>
      </c>
      <c r="AB60" s="185" t="s">
        <v>2359</v>
      </c>
      <c r="AC60" s="185" t="s">
        <v>2717</v>
      </c>
      <c r="AD60" s="183" t="s">
        <v>2380</v>
      </c>
      <c r="AE60" s="184" t="s">
        <v>2312</v>
      </c>
      <c r="AF60" s="260"/>
      <c r="AG60" s="17"/>
      <c r="AH60" s="59" t="s">
        <v>2309</v>
      </c>
      <c r="AI60" s="20">
        <v>7.5</v>
      </c>
      <c r="AJ60" s="20">
        <v>7.5</v>
      </c>
      <c r="AK60" s="362" t="s">
        <v>2434</v>
      </c>
      <c r="AL60" s="362" t="s">
        <v>2435</v>
      </c>
      <c r="AM60" s="362" t="s">
        <v>2434</v>
      </c>
      <c r="AN60" s="362" t="s">
        <v>2435</v>
      </c>
      <c r="AO60" s="362" t="s">
        <v>2312</v>
      </c>
      <c r="AP60" s="363" t="s">
        <v>2312</v>
      </c>
      <c r="AQ60" s="200" t="s">
        <v>2309</v>
      </c>
      <c r="AR60" s="196">
        <v>7.5</v>
      </c>
      <c r="AS60" s="364">
        <v>7.5</v>
      </c>
      <c r="AT60" s="364" t="str">
        <f t="shared" si="0"/>
        <v>70BC03JP3</v>
      </c>
      <c r="AU60" s="364" t="str">
        <f t="shared" si="0"/>
        <v>6314 Z C3 S0</v>
      </c>
      <c r="AV60" s="364" t="s">
        <v>2434</v>
      </c>
      <c r="AW60" s="364" t="s">
        <v>2435</v>
      </c>
      <c r="AX60" s="364" t="str">
        <f t="shared" si="1"/>
        <v>BALL BEARING</v>
      </c>
      <c r="AY60" s="365" t="s">
        <v>2312</v>
      </c>
      <c r="AZ60" s="201" t="s">
        <v>2339</v>
      </c>
      <c r="BA60" s="196">
        <v>7.5</v>
      </c>
      <c r="BB60" s="196">
        <v>7.5</v>
      </c>
      <c r="BC60" s="198" t="s">
        <v>239</v>
      </c>
      <c r="BD60" s="198" t="s">
        <v>2523</v>
      </c>
      <c r="BE60" s="198" t="s">
        <v>239</v>
      </c>
      <c r="BF60" s="198" t="s">
        <v>2523</v>
      </c>
      <c r="BG60" s="198" t="s">
        <v>2312</v>
      </c>
      <c r="BH60" s="199" t="s">
        <v>2312</v>
      </c>
      <c r="BI60" s="201" t="s">
        <v>2339</v>
      </c>
      <c r="BJ60" s="196">
        <v>7.5</v>
      </c>
      <c r="BK60" s="196">
        <v>7.5</v>
      </c>
      <c r="BL60" s="196" t="s">
        <v>2359</v>
      </c>
      <c r="BM60" s="196" t="s">
        <v>2360</v>
      </c>
      <c r="BN60" s="198" t="s">
        <v>239</v>
      </c>
      <c r="BO60" s="198" t="s">
        <v>2523</v>
      </c>
      <c r="BP60" s="198" t="s">
        <v>2312</v>
      </c>
      <c r="BQ60" s="199" t="s">
        <v>2312</v>
      </c>
    </row>
    <row r="61" spans="1:69" ht="14.5" hidden="1" customHeight="1">
      <c r="A61" s="355" t="s">
        <v>2232</v>
      </c>
      <c r="B61" s="356" t="s">
        <v>2424</v>
      </c>
      <c r="C61" s="356" t="s">
        <v>2369</v>
      </c>
      <c r="D61" s="356" t="s">
        <v>2308</v>
      </c>
      <c r="E61" s="357" t="s">
        <v>2308</v>
      </c>
      <c r="F61" s="59" t="s">
        <v>2339</v>
      </c>
      <c r="G61" s="353" t="s">
        <v>2690</v>
      </c>
      <c r="H61" s="353" t="s">
        <v>2691</v>
      </c>
      <c r="I61" s="353" t="s">
        <v>2692</v>
      </c>
      <c r="J61" s="353" t="s">
        <v>2693</v>
      </c>
      <c r="K61" s="353" t="s">
        <v>2694</v>
      </c>
      <c r="L61" s="354" t="s">
        <v>2695</v>
      </c>
      <c r="M61" s="20">
        <v>7.5</v>
      </c>
      <c r="N61" s="20">
        <v>7.5</v>
      </c>
      <c r="O61" s="115" t="s">
        <v>2359</v>
      </c>
      <c r="P61" s="115" t="s">
        <v>2360</v>
      </c>
      <c r="Q61" s="115" t="s">
        <v>2359</v>
      </c>
      <c r="R61" s="115" t="s">
        <v>2360</v>
      </c>
      <c r="S61" s="17" t="s">
        <v>2312</v>
      </c>
      <c r="T61" s="114" t="s">
        <v>2312</v>
      </c>
      <c r="U61" s="260"/>
      <c r="V61" s="17"/>
      <c r="W61" s="359" t="s">
        <v>239</v>
      </c>
      <c r="X61" s="181" t="s">
        <v>239</v>
      </c>
      <c r="Y61" s="181" t="s">
        <v>239</v>
      </c>
      <c r="Z61" s="183" t="s">
        <v>239</v>
      </c>
      <c r="AA61" s="183" t="s">
        <v>239</v>
      </c>
      <c r="AB61" s="183" t="s">
        <v>239</v>
      </c>
      <c r="AC61" s="183" t="s">
        <v>239</v>
      </c>
      <c r="AD61" s="183" t="s">
        <v>239</v>
      </c>
      <c r="AE61" s="184" t="s">
        <v>239</v>
      </c>
      <c r="AF61" s="260"/>
      <c r="AG61" s="17"/>
      <c r="AH61" s="59" t="s">
        <v>2309</v>
      </c>
      <c r="AI61" s="20">
        <v>7.5</v>
      </c>
      <c r="AJ61" s="20">
        <v>7.5</v>
      </c>
      <c r="AK61" s="362" t="s">
        <v>2434</v>
      </c>
      <c r="AL61" s="362" t="s">
        <v>2435</v>
      </c>
      <c r="AM61" s="362" t="s">
        <v>2434</v>
      </c>
      <c r="AN61" s="362" t="s">
        <v>2435</v>
      </c>
      <c r="AO61" s="362" t="s">
        <v>2312</v>
      </c>
      <c r="AP61" s="363" t="s">
        <v>2312</v>
      </c>
      <c r="AQ61" s="200" t="s">
        <v>2309</v>
      </c>
      <c r="AR61" s="196">
        <v>7.5</v>
      </c>
      <c r="AS61" s="364">
        <v>7.5</v>
      </c>
      <c r="AT61" s="364" t="str">
        <f t="shared" si="0"/>
        <v>70BC03JP3</v>
      </c>
      <c r="AU61" s="364" t="str">
        <f t="shared" si="0"/>
        <v>6314 Z C3 S0</v>
      </c>
      <c r="AV61" s="364" t="s">
        <v>2434</v>
      </c>
      <c r="AW61" s="364" t="s">
        <v>2435</v>
      </c>
      <c r="AX61" s="364" t="str">
        <f t="shared" si="1"/>
        <v>BALL BEARING</v>
      </c>
      <c r="AY61" s="365" t="s">
        <v>2312</v>
      </c>
      <c r="AZ61" s="201" t="s">
        <v>2339</v>
      </c>
      <c r="BA61" s="196">
        <v>7.5</v>
      </c>
      <c r="BB61" s="196">
        <v>7.5</v>
      </c>
      <c r="BC61" s="198" t="s">
        <v>239</v>
      </c>
      <c r="BD61" s="198" t="s">
        <v>2523</v>
      </c>
      <c r="BE61" s="198" t="s">
        <v>239</v>
      </c>
      <c r="BF61" s="198" t="s">
        <v>2523</v>
      </c>
      <c r="BG61" s="198" t="s">
        <v>2312</v>
      </c>
      <c r="BH61" s="199" t="s">
        <v>2312</v>
      </c>
      <c r="BI61" s="201" t="s">
        <v>2339</v>
      </c>
      <c r="BJ61" s="196">
        <v>7.5</v>
      </c>
      <c r="BK61" s="196">
        <v>7.5</v>
      </c>
      <c r="BL61" s="196" t="s">
        <v>2359</v>
      </c>
      <c r="BM61" s="196" t="s">
        <v>2360</v>
      </c>
      <c r="BN61" s="198" t="s">
        <v>239</v>
      </c>
      <c r="BO61" s="198" t="s">
        <v>2523</v>
      </c>
      <c r="BP61" s="198" t="s">
        <v>2312</v>
      </c>
      <c r="BQ61" s="199" t="s">
        <v>2312</v>
      </c>
    </row>
    <row r="62" spans="1:69" ht="14.5" hidden="1" customHeight="1">
      <c r="A62" s="355" t="s">
        <v>2232</v>
      </c>
      <c r="B62" s="356" t="s">
        <v>2424</v>
      </c>
      <c r="C62" s="356" t="s">
        <v>2370</v>
      </c>
      <c r="D62" s="356" t="s">
        <v>2308</v>
      </c>
      <c r="E62" s="357" t="s">
        <v>2308</v>
      </c>
      <c r="F62" s="59" t="s">
        <v>2339</v>
      </c>
      <c r="G62" s="353" t="s">
        <v>2690</v>
      </c>
      <c r="H62" s="353" t="s">
        <v>2691</v>
      </c>
      <c r="I62" s="353" t="s">
        <v>2692</v>
      </c>
      <c r="J62" s="353" t="s">
        <v>2693</v>
      </c>
      <c r="K62" s="353" t="s">
        <v>2694</v>
      </c>
      <c r="L62" s="354" t="s">
        <v>2695</v>
      </c>
      <c r="M62" s="20">
        <v>7.5</v>
      </c>
      <c r="N62" s="20">
        <v>7.5</v>
      </c>
      <c r="O62" s="115" t="s">
        <v>2371</v>
      </c>
      <c r="P62" s="115" t="s">
        <v>2372</v>
      </c>
      <c r="Q62" s="115" t="s">
        <v>2371</v>
      </c>
      <c r="R62" s="115" t="s">
        <v>2372</v>
      </c>
      <c r="S62" s="17" t="s">
        <v>2312</v>
      </c>
      <c r="T62" s="114" t="s">
        <v>2312</v>
      </c>
      <c r="U62" s="260"/>
      <c r="V62" s="17"/>
      <c r="W62" s="188" t="s">
        <v>2339</v>
      </c>
      <c r="X62" s="181">
        <v>7.5</v>
      </c>
      <c r="Y62" s="181">
        <v>7.5</v>
      </c>
      <c r="Z62" s="182" t="s">
        <v>2436</v>
      </c>
      <c r="AA62" s="185" t="str">
        <f>"NU 316"</f>
        <v>NU 316</v>
      </c>
      <c r="AB62" s="182" t="s">
        <v>2371</v>
      </c>
      <c r="AC62" s="182" t="s">
        <v>2718</v>
      </c>
      <c r="AD62" s="183" t="s">
        <v>2380</v>
      </c>
      <c r="AE62" s="184" t="s">
        <v>2312</v>
      </c>
      <c r="AF62" s="260"/>
      <c r="AG62" s="17"/>
      <c r="AH62" s="59" t="s">
        <v>2309</v>
      </c>
      <c r="AI62" s="20">
        <v>7.5</v>
      </c>
      <c r="AJ62" s="20">
        <v>7.5</v>
      </c>
      <c r="AK62" s="362" t="s">
        <v>2438</v>
      </c>
      <c r="AL62" s="362" t="s">
        <v>2439</v>
      </c>
      <c r="AM62" s="362" t="s">
        <v>2438</v>
      </c>
      <c r="AN62" s="362" t="s">
        <v>2439</v>
      </c>
      <c r="AO62" s="362" t="s">
        <v>2312</v>
      </c>
      <c r="AP62" s="363" t="s">
        <v>2312</v>
      </c>
      <c r="AQ62" s="200" t="s">
        <v>2309</v>
      </c>
      <c r="AR62" s="196">
        <v>7.5</v>
      </c>
      <c r="AS62" s="364">
        <v>7.5</v>
      </c>
      <c r="AT62" s="364" t="str">
        <f t="shared" si="0"/>
        <v>80BC03JP3</v>
      </c>
      <c r="AU62" s="364" t="str">
        <f t="shared" si="0"/>
        <v>6316 Z C3 S0</v>
      </c>
      <c r="AV62" s="364" t="s">
        <v>2438</v>
      </c>
      <c r="AW62" s="364" t="s">
        <v>2439</v>
      </c>
      <c r="AX62" s="364" t="str">
        <f t="shared" si="1"/>
        <v>BALL BEARING</v>
      </c>
      <c r="AY62" s="365" t="s">
        <v>2312</v>
      </c>
      <c r="AZ62" s="201" t="s">
        <v>2339</v>
      </c>
      <c r="BA62" s="196">
        <v>7.5</v>
      </c>
      <c r="BB62" s="196">
        <v>7.5</v>
      </c>
      <c r="BC62" s="198" t="s">
        <v>239</v>
      </c>
      <c r="BD62" s="198" t="s">
        <v>2524</v>
      </c>
      <c r="BE62" s="198" t="s">
        <v>239</v>
      </c>
      <c r="BF62" s="198" t="s">
        <v>2524</v>
      </c>
      <c r="BG62" s="198" t="s">
        <v>2312</v>
      </c>
      <c r="BH62" s="199" t="s">
        <v>2312</v>
      </c>
      <c r="BI62" s="201" t="s">
        <v>2339</v>
      </c>
      <c r="BJ62" s="196">
        <v>7.5</v>
      </c>
      <c r="BK62" s="196">
        <v>7.5</v>
      </c>
      <c r="BL62" s="196" t="s">
        <v>2371</v>
      </c>
      <c r="BM62" s="196" t="s">
        <v>2372</v>
      </c>
      <c r="BN62" s="198" t="s">
        <v>239</v>
      </c>
      <c r="BO62" s="198" t="s">
        <v>2524</v>
      </c>
      <c r="BP62" s="198" t="s">
        <v>2312</v>
      </c>
      <c r="BQ62" s="199" t="s">
        <v>2312</v>
      </c>
    </row>
    <row r="63" spans="1:69" ht="14.5" hidden="1" customHeight="1">
      <c r="A63" s="355" t="s">
        <v>2232</v>
      </c>
      <c r="B63" s="356" t="s">
        <v>2424</v>
      </c>
      <c r="C63" s="356" t="s">
        <v>2376</v>
      </c>
      <c r="D63" s="356" t="s">
        <v>2308</v>
      </c>
      <c r="E63" s="357" t="s">
        <v>2308</v>
      </c>
      <c r="F63" s="59" t="s">
        <v>2339</v>
      </c>
      <c r="G63" s="353" t="s">
        <v>2690</v>
      </c>
      <c r="H63" s="353" t="s">
        <v>2691</v>
      </c>
      <c r="I63" s="353" t="s">
        <v>2692</v>
      </c>
      <c r="J63" s="353" t="s">
        <v>2693</v>
      </c>
      <c r="K63" s="353" t="s">
        <v>2694</v>
      </c>
      <c r="L63" s="354" t="s">
        <v>2695</v>
      </c>
      <c r="M63" s="20">
        <v>7.5</v>
      </c>
      <c r="N63" s="20">
        <v>7.5</v>
      </c>
      <c r="O63" s="115" t="s">
        <v>2371</v>
      </c>
      <c r="P63" s="115" t="s">
        <v>2372</v>
      </c>
      <c r="Q63" s="115" t="s">
        <v>2371</v>
      </c>
      <c r="R63" s="115" t="s">
        <v>2372</v>
      </c>
      <c r="S63" s="17" t="s">
        <v>2312</v>
      </c>
      <c r="T63" s="114" t="s">
        <v>2312</v>
      </c>
      <c r="U63" s="260"/>
      <c r="V63" s="17"/>
      <c r="W63" s="359" t="s">
        <v>239</v>
      </c>
      <c r="X63" s="181" t="s">
        <v>239</v>
      </c>
      <c r="Y63" s="181" t="s">
        <v>239</v>
      </c>
      <c r="Z63" s="183" t="s">
        <v>239</v>
      </c>
      <c r="AA63" s="183" t="s">
        <v>239</v>
      </c>
      <c r="AB63" s="183" t="s">
        <v>239</v>
      </c>
      <c r="AC63" s="183" t="s">
        <v>239</v>
      </c>
      <c r="AD63" s="183" t="s">
        <v>239</v>
      </c>
      <c r="AE63" s="184" t="s">
        <v>239</v>
      </c>
      <c r="AF63" s="260"/>
      <c r="AG63" s="17"/>
      <c r="AH63" s="59" t="s">
        <v>2309</v>
      </c>
      <c r="AI63" s="20">
        <v>7.5</v>
      </c>
      <c r="AJ63" s="20">
        <v>7.5</v>
      </c>
      <c r="AK63" s="362" t="s">
        <v>2438</v>
      </c>
      <c r="AL63" s="362" t="s">
        <v>2439</v>
      </c>
      <c r="AM63" s="362" t="s">
        <v>2438</v>
      </c>
      <c r="AN63" s="362" t="s">
        <v>2439</v>
      </c>
      <c r="AO63" s="362" t="s">
        <v>2312</v>
      </c>
      <c r="AP63" s="363" t="s">
        <v>2312</v>
      </c>
      <c r="AQ63" s="200" t="s">
        <v>2309</v>
      </c>
      <c r="AR63" s="196">
        <v>7.5</v>
      </c>
      <c r="AS63" s="364">
        <v>7.5</v>
      </c>
      <c r="AT63" s="364" t="str">
        <f t="shared" si="0"/>
        <v>80BC03JP3</v>
      </c>
      <c r="AU63" s="364" t="str">
        <f t="shared" si="0"/>
        <v>6316 Z C3 S0</v>
      </c>
      <c r="AV63" s="364" t="s">
        <v>2438</v>
      </c>
      <c r="AW63" s="364" t="s">
        <v>2439</v>
      </c>
      <c r="AX63" s="364" t="str">
        <f t="shared" si="1"/>
        <v>BALL BEARING</v>
      </c>
      <c r="AY63" s="365" t="s">
        <v>2312</v>
      </c>
      <c r="AZ63" s="201" t="s">
        <v>2339</v>
      </c>
      <c r="BA63" s="196">
        <v>7.5</v>
      </c>
      <c r="BB63" s="196">
        <v>7.5</v>
      </c>
      <c r="BC63" s="198" t="s">
        <v>239</v>
      </c>
      <c r="BD63" s="198" t="s">
        <v>2524</v>
      </c>
      <c r="BE63" s="198" t="s">
        <v>239</v>
      </c>
      <c r="BF63" s="198" t="s">
        <v>2524</v>
      </c>
      <c r="BG63" s="198" t="s">
        <v>2312</v>
      </c>
      <c r="BH63" s="199" t="s">
        <v>2312</v>
      </c>
      <c r="BI63" s="201" t="s">
        <v>2339</v>
      </c>
      <c r="BJ63" s="196">
        <v>7.5</v>
      </c>
      <c r="BK63" s="196">
        <v>7.5</v>
      </c>
      <c r="BL63" s="196" t="s">
        <v>2371</v>
      </c>
      <c r="BM63" s="196" t="s">
        <v>2372</v>
      </c>
      <c r="BN63" s="198" t="s">
        <v>239</v>
      </c>
      <c r="BO63" s="198" t="s">
        <v>2524</v>
      </c>
      <c r="BP63" s="198" t="s">
        <v>2312</v>
      </c>
      <c r="BQ63" s="199" t="s">
        <v>2312</v>
      </c>
    </row>
    <row r="64" spans="1:69" ht="14.5" hidden="1" customHeight="1">
      <c r="A64" s="355" t="s">
        <v>2232</v>
      </c>
      <c r="B64" s="356" t="s">
        <v>2424</v>
      </c>
      <c r="C64" s="356" t="s">
        <v>2377</v>
      </c>
      <c r="D64" s="356" t="s">
        <v>2308</v>
      </c>
      <c r="E64" s="357">
        <v>1</v>
      </c>
      <c r="F64" s="59" t="s">
        <v>2339</v>
      </c>
      <c r="G64" s="353" t="s">
        <v>2690</v>
      </c>
      <c r="H64" s="353" t="s">
        <v>2691</v>
      </c>
      <c r="I64" s="353" t="s">
        <v>2692</v>
      </c>
      <c r="J64" s="353" t="s">
        <v>2693</v>
      </c>
      <c r="K64" s="353" t="s">
        <v>2694</v>
      </c>
      <c r="L64" s="354" t="s">
        <v>2695</v>
      </c>
      <c r="M64" s="17">
        <v>14.5</v>
      </c>
      <c r="N64" s="17">
        <v>7.5</v>
      </c>
      <c r="O64" s="17" t="s">
        <v>2378</v>
      </c>
      <c r="P64" s="17" t="s">
        <v>2379</v>
      </c>
      <c r="Q64" s="17" t="s">
        <v>2371</v>
      </c>
      <c r="R64" s="17" t="s">
        <v>2372</v>
      </c>
      <c r="S64" s="17" t="s">
        <v>2380</v>
      </c>
      <c r="T64" s="114" t="s">
        <v>2312</v>
      </c>
      <c r="U64" s="261"/>
      <c r="V64" s="17"/>
      <c r="W64" s="359" t="s">
        <v>239</v>
      </c>
      <c r="X64" s="181" t="s">
        <v>239</v>
      </c>
      <c r="Y64" s="181" t="s">
        <v>239</v>
      </c>
      <c r="Z64" s="183" t="s">
        <v>239</v>
      </c>
      <c r="AA64" s="183" t="s">
        <v>239</v>
      </c>
      <c r="AB64" s="183" t="s">
        <v>239</v>
      </c>
      <c r="AC64" s="183" t="s">
        <v>239</v>
      </c>
      <c r="AD64" s="183" t="s">
        <v>239</v>
      </c>
      <c r="AE64" s="184" t="s">
        <v>239</v>
      </c>
      <c r="AF64" s="261"/>
      <c r="AG64" s="17"/>
      <c r="AH64" s="59" t="s">
        <v>2309</v>
      </c>
      <c r="AI64" s="17">
        <v>14.5</v>
      </c>
      <c r="AJ64" s="17">
        <v>7.5</v>
      </c>
      <c r="AK64" s="362" t="s">
        <v>2440</v>
      </c>
      <c r="AL64" s="362" t="s">
        <v>2441</v>
      </c>
      <c r="AM64" s="362" t="s">
        <v>2442</v>
      </c>
      <c r="AN64" s="362" t="s">
        <v>2443</v>
      </c>
      <c r="AO64" s="362" t="s">
        <v>2312</v>
      </c>
      <c r="AP64" s="363" t="s">
        <v>2312</v>
      </c>
      <c r="AQ64" s="200" t="s">
        <v>2309</v>
      </c>
      <c r="AR64" s="198">
        <v>14.5</v>
      </c>
      <c r="AS64" s="364">
        <v>7.5</v>
      </c>
      <c r="AT64" s="364" t="str">
        <f t="shared" si="0"/>
        <v>90RU03M0</v>
      </c>
      <c r="AU64" s="364" t="str">
        <f t="shared" si="0"/>
        <v>NU 318</v>
      </c>
      <c r="AV64" s="364" t="s">
        <v>2442</v>
      </c>
      <c r="AW64" s="364" t="s">
        <v>2443</v>
      </c>
      <c r="AX64" s="364" t="str">
        <f t="shared" si="1"/>
        <v>ROLLER BEARING</v>
      </c>
      <c r="AY64" s="365" t="s">
        <v>2312</v>
      </c>
      <c r="AZ64" s="201" t="s">
        <v>239</v>
      </c>
      <c r="BA64" s="198" t="s">
        <v>239</v>
      </c>
      <c r="BB64" s="198" t="s">
        <v>239</v>
      </c>
      <c r="BC64" s="198" t="s">
        <v>239</v>
      </c>
      <c r="BD64" s="198" t="s">
        <v>239</v>
      </c>
      <c r="BE64" s="198" t="s">
        <v>239</v>
      </c>
      <c r="BF64" s="198" t="s">
        <v>239</v>
      </c>
      <c r="BG64" s="198" t="s">
        <v>239</v>
      </c>
      <c r="BH64" s="199" t="s">
        <v>239</v>
      </c>
      <c r="BI64" s="201" t="s">
        <v>2339</v>
      </c>
      <c r="BJ64" s="198">
        <v>14.5</v>
      </c>
      <c r="BK64" s="198">
        <v>7.5</v>
      </c>
      <c r="BL64" s="198" t="s">
        <v>2378</v>
      </c>
      <c r="BM64" s="198" t="s">
        <v>2379</v>
      </c>
      <c r="BN64" s="198" t="s">
        <v>239</v>
      </c>
      <c r="BO64" s="198" t="s">
        <v>2524</v>
      </c>
      <c r="BP64" s="198" t="s">
        <v>2380</v>
      </c>
      <c r="BQ64" s="199" t="s">
        <v>2312</v>
      </c>
    </row>
    <row r="65" spans="1:69" ht="14.5" hidden="1" customHeight="1">
      <c r="A65" s="355" t="s">
        <v>2232</v>
      </c>
      <c r="B65" s="356" t="s">
        <v>2424</v>
      </c>
      <c r="C65" s="356" t="s">
        <v>2377</v>
      </c>
      <c r="D65" s="356" t="s">
        <v>2308</v>
      </c>
      <c r="E65" s="357">
        <v>2</v>
      </c>
      <c r="F65" s="59" t="s">
        <v>2339</v>
      </c>
      <c r="G65" s="353" t="s">
        <v>2690</v>
      </c>
      <c r="H65" s="353" t="s">
        <v>2691</v>
      </c>
      <c r="I65" s="353" t="s">
        <v>2692</v>
      </c>
      <c r="J65" s="353" t="s">
        <v>2693</v>
      </c>
      <c r="K65" s="353" t="s">
        <v>2694</v>
      </c>
      <c r="L65" s="354" t="s">
        <v>2695</v>
      </c>
      <c r="M65" s="17">
        <v>14.5</v>
      </c>
      <c r="N65" s="17">
        <v>7.5</v>
      </c>
      <c r="O65" s="17" t="s">
        <v>2378</v>
      </c>
      <c r="P65" s="17" t="s">
        <v>2379</v>
      </c>
      <c r="Q65" s="17" t="s">
        <v>2371</v>
      </c>
      <c r="R65" s="17" t="s">
        <v>2372</v>
      </c>
      <c r="S65" s="17" t="s">
        <v>2380</v>
      </c>
      <c r="T65" s="114" t="s">
        <v>2312</v>
      </c>
      <c r="U65" s="261"/>
      <c r="V65" s="17"/>
      <c r="W65" s="359" t="s">
        <v>239</v>
      </c>
      <c r="X65" s="181" t="s">
        <v>239</v>
      </c>
      <c r="Y65" s="181" t="s">
        <v>239</v>
      </c>
      <c r="Z65" s="183" t="s">
        <v>239</v>
      </c>
      <c r="AA65" s="183" t="s">
        <v>239</v>
      </c>
      <c r="AB65" s="183" t="s">
        <v>239</v>
      </c>
      <c r="AC65" s="183" t="s">
        <v>239</v>
      </c>
      <c r="AD65" s="183" t="s">
        <v>239</v>
      </c>
      <c r="AE65" s="184" t="s">
        <v>239</v>
      </c>
      <c r="AF65" s="261"/>
      <c r="AG65" s="17"/>
      <c r="AH65" s="59" t="s">
        <v>2309</v>
      </c>
      <c r="AI65" s="17">
        <v>14.5</v>
      </c>
      <c r="AJ65" s="17">
        <v>7.5</v>
      </c>
      <c r="AK65" s="362" t="s">
        <v>2440</v>
      </c>
      <c r="AL65" s="362" t="s">
        <v>2441</v>
      </c>
      <c r="AM65" s="362" t="s">
        <v>2442</v>
      </c>
      <c r="AN65" s="362" t="s">
        <v>2443</v>
      </c>
      <c r="AO65" s="362" t="s">
        <v>2312</v>
      </c>
      <c r="AP65" s="363" t="s">
        <v>2312</v>
      </c>
      <c r="AQ65" s="200" t="s">
        <v>2309</v>
      </c>
      <c r="AR65" s="198">
        <v>14.5</v>
      </c>
      <c r="AS65" s="364">
        <v>7.5</v>
      </c>
      <c r="AT65" s="364" t="str">
        <f t="shared" si="0"/>
        <v>90RU03M0</v>
      </c>
      <c r="AU65" s="364" t="str">
        <f t="shared" si="0"/>
        <v>NU 318</v>
      </c>
      <c r="AV65" s="364" t="s">
        <v>2442</v>
      </c>
      <c r="AW65" s="364" t="s">
        <v>2443</v>
      </c>
      <c r="AX65" s="364" t="str">
        <f t="shared" si="1"/>
        <v>ROLLER BEARING</v>
      </c>
      <c r="AY65" s="365" t="s">
        <v>2312</v>
      </c>
      <c r="AZ65" s="201" t="s">
        <v>239</v>
      </c>
      <c r="BA65" s="198" t="s">
        <v>239</v>
      </c>
      <c r="BB65" s="198" t="s">
        <v>239</v>
      </c>
      <c r="BC65" s="198" t="s">
        <v>239</v>
      </c>
      <c r="BD65" s="198" t="s">
        <v>239</v>
      </c>
      <c r="BE65" s="198" t="s">
        <v>239</v>
      </c>
      <c r="BF65" s="198" t="s">
        <v>239</v>
      </c>
      <c r="BG65" s="198" t="s">
        <v>239</v>
      </c>
      <c r="BH65" s="199" t="s">
        <v>239</v>
      </c>
      <c r="BI65" s="201" t="s">
        <v>2339</v>
      </c>
      <c r="BJ65" s="198">
        <v>14.5</v>
      </c>
      <c r="BK65" s="198">
        <v>7.5</v>
      </c>
      <c r="BL65" s="198" t="s">
        <v>2378</v>
      </c>
      <c r="BM65" s="198" t="s">
        <v>2379</v>
      </c>
      <c r="BN65" s="198" t="s">
        <v>239</v>
      </c>
      <c r="BO65" s="198" t="s">
        <v>2524</v>
      </c>
      <c r="BP65" s="198" t="s">
        <v>2380</v>
      </c>
      <c r="BQ65" s="199" t="s">
        <v>2312</v>
      </c>
    </row>
    <row r="66" spans="1:69" ht="14.5" hidden="1" customHeight="1">
      <c r="A66" s="355" t="s">
        <v>2232</v>
      </c>
      <c r="B66" s="356" t="s">
        <v>2424</v>
      </c>
      <c r="C66" s="356" t="s">
        <v>2377</v>
      </c>
      <c r="D66" s="356" t="s">
        <v>2308</v>
      </c>
      <c r="E66" s="357">
        <v>3</v>
      </c>
      <c r="F66" s="59" t="s">
        <v>2339</v>
      </c>
      <c r="G66" s="353" t="s">
        <v>2690</v>
      </c>
      <c r="H66" s="353" t="s">
        <v>2691</v>
      </c>
      <c r="I66" s="353" t="s">
        <v>2692</v>
      </c>
      <c r="J66" s="353" t="s">
        <v>2693</v>
      </c>
      <c r="K66" s="353" t="s">
        <v>2694</v>
      </c>
      <c r="L66" s="354" t="s">
        <v>2695</v>
      </c>
      <c r="M66" s="17">
        <v>14.5</v>
      </c>
      <c r="N66" s="17">
        <v>7.5</v>
      </c>
      <c r="O66" s="17" t="s">
        <v>2381</v>
      </c>
      <c r="P66" s="17" t="s">
        <v>2382</v>
      </c>
      <c r="Q66" s="17" t="s">
        <v>2371</v>
      </c>
      <c r="R66" s="17" t="s">
        <v>2372</v>
      </c>
      <c r="S66" s="17" t="s">
        <v>2380</v>
      </c>
      <c r="T66" s="114" t="s">
        <v>2312</v>
      </c>
      <c r="U66" s="261"/>
      <c r="V66" s="17"/>
      <c r="W66" s="359" t="s">
        <v>239</v>
      </c>
      <c r="X66" s="181" t="s">
        <v>239</v>
      </c>
      <c r="Y66" s="181" t="s">
        <v>239</v>
      </c>
      <c r="Z66" s="183" t="s">
        <v>239</v>
      </c>
      <c r="AA66" s="183" t="s">
        <v>239</v>
      </c>
      <c r="AB66" s="183" t="s">
        <v>239</v>
      </c>
      <c r="AC66" s="183" t="s">
        <v>239</v>
      </c>
      <c r="AD66" s="183" t="s">
        <v>239</v>
      </c>
      <c r="AE66" s="184" t="s">
        <v>239</v>
      </c>
      <c r="AF66" s="261"/>
      <c r="AG66" s="17"/>
      <c r="AH66" s="59" t="s">
        <v>2309</v>
      </c>
      <c r="AI66" s="17">
        <v>14.5</v>
      </c>
      <c r="AJ66" s="17">
        <v>7.5</v>
      </c>
      <c r="AK66" s="362" t="s">
        <v>2440</v>
      </c>
      <c r="AL66" s="362" t="s">
        <v>2441</v>
      </c>
      <c r="AM66" s="362" t="s">
        <v>2442</v>
      </c>
      <c r="AN66" s="362" t="s">
        <v>2443</v>
      </c>
      <c r="AO66" s="362" t="s">
        <v>2312</v>
      </c>
      <c r="AP66" s="363" t="s">
        <v>2312</v>
      </c>
      <c r="AQ66" s="200" t="s">
        <v>2309</v>
      </c>
      <c r="AR66" s="198">
        <v>14.5</v>
      </c>
      <c r="AS66" s="364">
        <v>7.5</v>
      </c>
      <c r="AT66" s="364" t="str">
        <f t="shared" si="0"/>
        <v>100RU03M0</v>
      </c>
      <c r="AU66" s="364" t="str">
        <f t="shared" si="0"/>
        <v>NU 320</v>
      </c>
      <c r="AV66" s="364" t="s">
        <v>2442</v>
      </c>
      <c r="AW66" s="364" t="s">
        <v>2443</v>
      </c>
      <c r="AX66" s="364" t="str">
        <f t="shared" si="1"/>
        <v>ROLLER BEARING</v>
      </c>
      <c r="AY66" s="365" t="s">
        <v>2312</v>
      </c>
      <c r="AZ66" s="201" t="s">
        <v>239</v>
      </c>
      <c r="BA66" s="198" t="s">
        <v>239</v>
      </c>
      <c r="BB66" s="198" t="s">
        <v>239</v>
      </c>
      <c r="BC66" s="198" t="s">
        <v>239</v>
      </c>
      <c r="BD66" s="198" t="s">
        <v>239</v>
      </c>
      <c r="BE66" s="198" t="s">
        <v>239</v>
      </c>
      <c r="BF66" s="198" t="s">
        <v>239</v>
      </c>
      <c r="BG66" s="198" t="s">
        <v>239</v>
      </c>
      <c r="BH66" s="199" t="s">
        <v>239</v>
      </c>
      <c r="BI66" s="201" t="s">
        <v>2339</v>
      </c>
      <c r="BJ66" s="198">
        <v>14.5</v>
      </c>
      <c r="BK66" s="198">
        <v>7.5</v>
      </c>
      <c r="BL66" s="198" t="s">
        <v>2381</v>
      </c>
      <c r="BM66" s="198" t="s">
        <v>2382</v>
      </c>
      <c r="BN66" s="198" t="s">
        <v>239</v>
      </c>
      <c r="BO66" s="198" t="s">
        <v>2524</v>
      </c>
      <c r="BP66" s="198" t="s">
        <v>2380</v>
      </c>
      <c r="BQ66" s="199" t="s">
        <v>2312</v>
      </c>
    </row>
    <row r="67" spans="1:69" ht="14.5" hidden="1" customHeight="1">
      <c r="A67" s="355" t="s">
        <v>2232</v>
      </c>
      <c r="B67" s="356" t="s">
        <v>2424</v>
      </c>
      <c r="C67" s="356" t="s">
        <v>2377</v>
      </c>
      <c r="D67" s="356" t="s">
        <v>2308</v>
      </c>
      <c r="E67" s="357">
        <v>4</v>
      </c>
      <c r="F67" s="59" t="s">
        <v>2339</v>
      </c>
      <c r="G67" s="353" t="s">
        <v>2690</v>
      </c>
      <c r="H67" s="353" t="s">
        <v>2691</v>
      </c>
      <c r="I67" s="353" t="s">
        <v>2692</v>
      </c>
      <c r="J67" s="353" t="s">
        <v>2693</v>
      </c>
      <c r="K67" s="353" t="s">
        <v>2694</v>
      </c>
      <c r="L67" s="354" t="s">
        <v>2695</v>
      </c>
      <c r="M67" s="17">
        <v>14.5</v>
      </c>
      <c r="N67" s="17">
        <v>7.5</v>
      </c>
      <c r="O67" s="17" t="s">
        <v>2381</v>
      </c>
      <c r="P67" s="17" t="s">
        <v>2382</v>
      </c>
      <c r="Q67" s="17" t="s">
        <v>2371</v>
      </c>
      <c r="R67" s="17" t="s">
        <v>2372</v>
      </c>
      <c r="S67" s="17" t="s">
        <v>2380</v>
      </c>
      <c r="T67" s="114" t="s">
        <v>2312</v>
      </c>
      <c r="U67" s="261"/>
      <c r="V67" s="17"/>
      <c r="W67" s="359" t="s">
        <v>239</v>
      </c>
      <c r="X67" s="181" t="s">
        <v>239</v>
      </c>
      <c r="Y67" s="181" t="s">
        <v>239</v>
      </c>
      <c r="Z67" s="183" t="s">
        <v>239</v>
      </c>
      <c r="AA67" s="183" t="s">
        <v>239</v>
      </c>
      <c r="AB67" s="183" t="s">
        <v>239</v>
      </c>
      <c r="AC67" s="183" t="s">
        <v>239</v>
      </c>
      <c r="AD67" s="183" t="s">
        <v>239</v>
      </c>
      <c r="AE67" s="184" t="s">
        <v>239</v>
      </c>
      <c r="AF67" s="261"/>
      <c r="AG67" s="17"/>
      <c r="AH67" s="59" t="s">
        <v>2309</v>
      </c>
      <c r="AI67" s="17">
        <v>14.5</v>
      </c>
      <c r="AJ67" s="17">
        <v>7.5</v>
      </c>
      <c r="AK67" s="362" t="s">
        <v>2440</v>
      </c>
      <c r="AL67" s="362" t="s">
        <v>2441</v>
      </c>
      <c r="AM67" s="362" t="s">
        <v>2442</v>
      </c>
      <c r="AN67" s="362" t="s">
        <v>2443</v>
      </c>
      <c r="AO67" s="362" t="s">
        <v>2312</v>
      </c>
      <c r="AP67" s="363" t="s">
        <v>2312</v>
      </c>
      <c r="AQ67" s="200" t="s">
        <v>2309</v>
      </c>
      <c r="AR67" s="198">
        <v>14.5</v>
      </c>
      <c r="AS67" s="364">
        <v>7.5</v>
      </c>
      <c r="AT67" s="364" t="str">
        <f t="shared" si="0"/>
        <v>100RU03M0</v>
      </c>
      <c r="AU67" s="364" t="str">
        <f t="shared" si="0"/>
        <v>NU 320</v>
      </c>
      <c r="AV67" s="364" t="s">
        <v>2442</v>
      </c>
      <c r="AW67" s="364" t="s">
        <v>2443</v>
      </c>
      <c r="AX67" s="364" t="str">
        <f t="shared" si="1"/>
        <v>ROLLER BEARING</v>
      </c>
      <c r="AY67" s="365" t="s">
        <v>2312</v>
      </c>
      <c r="AZ67" s="201" t="s">
        <v>239</v>
      </c>
      <c r="BA67" s="198" t="s">
        <v>239</v>
      </c>
      <c r="BB67" s="198" t="s">
        <v>239</v>
      </c>
      <c r="BC67" s="198" t="s">
        <v>239</v>
      </c>
      <c r="BD67" s="198" t="s">
        <v>239</v>
      </c>
      <c r="BE67" s="198" t="s">
        <v>239</v>
      </c>
      <c r="BF67" s="198" t="s">
        <v>239</v>
      </c>
      <c r="BG67" s="198" t="s">
        <v>239</v>
      </c>
      <c r="BH67" s="199" t="s">
        <v>239</v>
      </c>
      <c r="BI67" s="201" t="s">
        <v>2339</v>
      </c>
      <c r="BJ67" s="198">
        <v>14.5</v>
      </c>
      <c r="BK67" s="198">
        <v>7.5</v>
      </c>
      <c r="BL67" s="198" t="s">
        <v>2381</v>
      </c>
      <c r="BM67" s="198" t="s">
        <v>2382</v>
      </c>
      <c r="BN67" s="198" t="s">
        <v>239</v>
      </c>
      <c r="BO67" s="198" t="s">
        <v>2524</v>
      </c>
      <c r="BP67" s="198" t="s">
        <v>2380</v>
      </c>
      <c r="BQ67" s="199" t="s">
        <v>2312</v>
      </c>
    </row>
    <row r="68" spans="1:69" ht="14.5" hidden="1" customHeight="1">
      <c r="A68" s="355" t="s">
        <v>2232</v>
      </c>
      <c r="B68" s="356" t="s">
        <v>2424</v>
      </c>
      <c r="C68" s="356" t="s">
        <v>2377</v>
      </c>
      <c r="D68" s="356" t="s">
        <v>2308</v>
      </c>
      <c r="E68" s="357">
        <v>5</v>
      </c>
      <c r="F68" s="59" t="s">
        <v>2339</v>
      </c>
      <c r="G68" s="353" t="s">
        <v>2690</v>
      </c>
      <c r="H68" s="353" t="s">
        <v>2691</v>
      </c>
      <c r="I68" s="353" t="s">
        <v>2692</v>
      </c>
      <c r="J68" s="353" t="s">
        <v>2693</v>
      </c>
      <c r="K68" s="353" t="s">
        <v>2694</v>
      </c>
      <c r="L68" s="354" t="s">
        <v>2695</v>
      </c>
      <c r="M68" s="17">
        <v>14.5</v>
      </c>
      <c r="N68" s="17">
        <v>7.5</v>
      </c>
      <c r="O68" s="17" t="s">
        <v>2381</v>
      </c>
      <c r="P68" s="17" t="s">
        <v>2382</v>
      </c>
      <c r="Q68" s="17" t="s">
        <v>2371</v>
      </c>
      <c r="R68" s="17" t="s">
        <v>2372</v>
      </c>
      <c r="S68" s="17" t="s">
        <v>2380</v>
      </c>
      <c r="T68" s="114" t="s">
        <v>2312</v>
      </c>
      <c r="U68" s="261"/>
      <c r="V68" s="17"/>
      <c r="W68" s="359" t="s">
        <v>239</v>
      </c>
      <c r="X68" s="181" t="s">
        <v>239</v>
      </c>
      <c r="Y68" s="181" t="s">
        <v>239</v>
      </c>
      <c r="Z68" s="183" t="s">
        <v>239</v>
      </c>
      <c r="AA68" s="183" t="s">
        <v>239</v>
      </c>
      <c r="AB68" s="183" t="s">
        <v>239</v>
      </c>
      <c r="AC68" s="183" t="s">
        <v>239</v>
      </c>
      <c r="AD68" s="183" t="s">
        <v>239</v>
      </c>
      <c r="AE68" s="184" t="s">
        <v>239</v>
      </c>
      <c r="AF68" s="261"/>
      <c r="AG68" s="17"/>
      <c r="AH68" s="59" t="s">
        <v>2309</v>
      </c>
      <c r="AI68" s="17">
        <v>14.5</v>
      </c>
      <c r="AJ68" s="17">
        <v>7.5</v>
      </c>
      <c r="AK68" s="362" t="s">
        <v>2440</v>
      </c>
      <c r="AL68" s="362" t="s">
        <v>2441</v>
      </c>
      <c r="AM68" s="362" t="s">
        <v>2442</v>
      </c>
      <c r="AN68" s="362" t="s">
        <v>2443</v>
      </c>
      <c r="AO68" s="362" t="s">
        <v>2312</v>
      </c>
      <c r="AP68" s="363" t="s">
        <v>2312</v>
      </c>
      <c r="AQ68" s="200" t="s">
        <v>2309</v>
      </c>
      <c r="AR68" s="198">
        <v>14.5</v>
      </c>
      <c r="AS68" s="364">
        <v>7.5</v>
      </c>
      <c r="AT68" s="364" t="str">
        <f t="shared" si="0"/>
        <v>100RU03M0</v>
      </c>
      <c r="AU68" s="364" t="str">
        <f t="shared" si="0"/>
        <v>NU 320</v>
      </c>
      <c r="AV68" s="364" t="s">
        <v>2442</v>
      </c>
      <c r="AW68" s="364" t="s">
        <v>2443</v>
      </c>
      <c r="AX68" s="364" t="str">
        <f t="shared" si="1"/>
        <v>ROLLER BEARING</v>
      </c>
      <c r="AY68" s="365" t="s">
        <v>2312</v>
      </c>
      <c r="AZ68" s="201" t="s">
        <v>239</v>
      </c>
      <c r="BA68" s="198" t="s">
        <v>239</v>
      </c>
      <c r="BB68" s="198" t="s">
        <v>239</v>
      </c>
      <c r="BC68" s="198" t="s">
        <v>239</v>
      </c>
      <c r="BD68" s="198" t="s">
        <v>239</v>
      </c>
      <c r="BE68" s="198" t="s">
        <v>239</v>
      </c>
      <c r="BF68" s="198" t="s">
        <v>239</v>
      </c>
      <c r="BG68" s="198" t="s">
        <v>239</v>
      </c>
      <c r="BH68" s="199" t="s">
        <v>239</v>
      </c>
      <c r="BI68" s="201" t="s">
        <v>2339</v>
      </c>
      <c r="BJ68" s="198">
        <v>14.5</v>
      </c>
      <c r="BK68" s="198">
        <v>7.5</v>
      </c>
      <c r="BL68" s="198" t="s">
        <v>2381</v>
      </c>
      <c r="BM68" s="198" t="s">
        <v>2382</v>
      </c>
      <c r="BN68" s="198" t="s">
        <v>239</v>
      </c>
      <c r="BO68" s="198" t="s">
        <v>2524</v>
      </c>
      <c r="BP68" s="198" t="s">
        <v>2380</v>
      </c>
      <c r="BQ68" s="199" t="s">
        <v>2312</v>
      </c>
    </row>
    <row r="69" spans="1:69" ht="14.5" hidden="1" customHeight="1">
      <c r="A69" s="355" t="s">
        <v>2232</v>
      </c>
      <c r="B69" s="356" t="s">
        <v>2424</v>
      </c>
      <c r="C69" s="356" t="s">
        <v>2377</v>
      </c>
      <c r="D69" s="356" t="s">
        <v>2308</v>
      </c>
      <c r="E69" s="357">
        <v>6</v>
      </c>
      <c r="F69" s="59" t="s">
        <v>2339</v>
      </c>
      <c r="G69" s="353" t="s">
        <v>2690</v>
      </c>
      <c r="H69" s="353" t="s">
        <v>2691</v>
      </c>
      <c r="I69" s="353" t="s">
        <v>2692</v>
      </c>
      <c r="J69" s="353" t="s">
        <v>2693</v>
      </c>
      <c r="K69" s="353" t="s">
        <v>2694</v>
      </c>
      <c r="L69" s="354" t="s">
        <v>2695</v>
      </c>
      <c r="M69" s="17">
        <v>14.5</v>
      </c>
      <c r="N69" s="17">
        <v>7.5</v>
      </c>
      <c r="O69" s="17" t="s">
        <v>2381</v>
      </c>
      <c r="P69" s="17" t="s">
        <v>2382</v>
      </c>
      <c r="Q69" s="17" t="s">
        <v>2371</v>
      </c>
      <c r="R69" s="17" t="s">
        <v>2372</v>
      </c>
      <c r="S69" s="17" t="s">
        <v>2380</v>
      </c>
      <c r="T69" s="114" t="s">
        <v>2312</v>
      </c>
      <c r="U69" s="261"/>
      <c r="V69" s="17"/>
      <c r="W69" s="359" t="s">
        <v>239</v>
      </c>
      <c r="X69" s="181" t="s">
        <v>239</v>
      </c>
      <c r="Y69" s="181" t="s">
        <v>239</v>
      </c>
      <c r="Z69" s="183" t="s">
        <v>239</v>
      </c>
      <c r="AA69" s="183" t="s">
        <v>239</v>
      </c>
      <c r="AB69" s="183" t="s">
        <v>239</v>
      </c>
      <c r="AC69" s="183" t="s">
        <v>239</v>
      </c>
      <c r="AD69" s="183" t="s">
        <v>239</v>
      </c>
      <c r="AE69" s="184" t="s">
        <v>239</v>
      </c>
      <c r="AF69" s="261"/>
      <c r="AG69" s="17"/>
      <c r="AH69" s="59" t="s">
        <v>2309</v>
      </c>
      <c r="AI69" s="17">
        <v>14.5</v>
      </c>
      <c r="AJ69" s="17">
        <v>7.5</v>
      </c>
      <c r="AK69" s="362" t="s">
        <v>2440</v>
      </c>
      <c r="AL69" s="362" t="s">
        <v>2441</v>
      </c>
      <c r="AM69" s="362" t="s">
        <v>2442</v>
      </c>
      <c r="AN69" s="362" t="s">
        <v>2443</v>
      </c>
      <c r="AO69" s="362" t="s">
        <v>2312</v>
      </c>
      <c r="AP69" s="363" t="s">
        <v>2312</v>
      </c>
      <c r="AQ69" s="200" t="s">
        <v>2309</v>
      </c>
      <c r="AR69" s="198">
        <v>14.5</v>
      </c>
      <c r="AS69" s="364">
        <v>7.5</v>
      </c>
      <c r="AT69" s="364" t="str">
        <f t="shared" si="0"/>
        <v>100RU03M0</v>
      </c>
      <c r="AU69" s="364" t="str">
        <f t="shared" si="0"/>
        <v>NU 320</v>
      </c>
      <c r="AV69" s="364" t="s">
        <v>2442</v>
      </c>
      <c r="AW69" s="364" t="s">
        <v>2443</v>
      </c>
      <c r="AX69" s="364" t="str">
        <f t="shared" si="1"/>
        <v>ROLLER BEARING</v>
      </c>
      <c r="AY69" s="365" t="s">
        <v>2312</v>
      </c>
      <c r="AZ69" s="201" t="s">
        <v>239</v>
      </c>
      <c r="BA69" s="198" t="s">
        <v>239</v>
      </c>
      <c r="BB69" s="198" t="s">
        <v>239</v>
      </c>
      <c r="BC69" s="198" t="s">
        <v>239</v>
      </c>
      <c r="BD69" s="198" t="s">
        <v>239</v>
      </c>
      <c r="BE69" s="198" t="s">
        <v>239</v>
      </c>
      <c r="BF69" s="198" t="s">
        <v>239</v>
      </c>
      <c r="BG69" s="198" t="s">
        <v>239</v>
      </c>
      <c r="BH69" s="199" t="s">
        <v>239</v>
      </c>
      <c r="BI69" s="201" t="s">
        <v>2339</v>
      </c>
      <c r="BJ69" s="198">
        <v>14.5</v>
      </c>
      <c r="BK69" s="198">
        <v>7.5</v>
      </c>
      <c r="BL69" s="198" t="s">
        <v>2381</v>
      </c>
      <c r="BM69" s="198" t="s">
        <v>2382</v>
      </c>
      <c r="BN69" s="198" t="s">
        <v>239</v>
      </c>
      <c r="BO69" s="198" t="s">
        <v>2524</v>
      </c>
      <c r="BP69" s="198" t="s">
        <v>2380</v>
      </c>
      <c r="BQ69" s="199" t="s">
        <v>2312</v>
      </c>
    </row>
    <row r="70" spans="1:69" ht="14.5" hidden="1" customHeight="1">
      <c r="A70" s="355" t="s">
        <v>2232</v>
      </c>
      <c r="B70" s="356" t="s">
        <v>2424</v>
      </c>
      <c r="C70" s="356" t="s">
        <v>2377</v>
      </c>
      <c r="D70" s="356" t="s">
        <v>2308</v>
      </c>
      <c r="E70" s="357">
        <v>7</v>
      </c>
      <c r="F70" s="59" t="s">
        <v>2339</v>
      </c>
      <c r="G70" s="353" t="s">
        <v>2690</v>
      </c>
      <c r="H70" s="353" t="s">
        <v>2691</v>
      </c>
      <c r="I70" s="353" t="s">
        <v>2692</v>
      </c>
      <c r="J70" s="353" t="s">
        <v>2693</v>
      </c>
      <c r="K70" s="353" t="s">
        <v>2694</v>
      </c>
      <c r="L70" s="354" t="s">
        <v>2695</v>
      </c>
      <c r="M70" s="17">
        <v>14.5</v>
      </c>
      <c r="N70" s="17">
        <v>7.5</v>
      </c>
      <c r="O70" s="17" t="s">
        <v>2378</v>
      </c>
      <c r="P70" s="17" t="s">
        <v>2379</v>
      </c>
      <c r="Q70" s="17" t="s">
        <v>2371</v>
      </c>
      <c r="R70" s="17" t="s">
        <v>2372</v>
      </c>
      <c r="S70" s="17" t="s">
        <v>2380</v>
      </c>
      <c r="T70" s="114" t="s">
        <v>2312</v>
      </c>
      <c r="U70" s="261"/>
      <c r="V70" s="17"/>
      <c r="W70" s="359" t="s">
        <v>239</v>
      </c>
      <c r="X70" s="181" t="s">
        <v>239</v>
      </c>
      <c r="Y70" s="181" t="s">
        <v>239</v>
      </c>
      <c r="Z70" s="183" t="s">
        <v>239</v>
      </c>
      <c r="AA70" s="183" t="s">
        <v>239</v>
      </c>
      <c r="AB70" s="183" t="s">
        <v>239</v>
      </c>
      <c r="AC70" s="183" t="s">
        <v>239</v>
      </c>
      <c r="AD70" s="183" t="s">
        <v>239</v>
      </c>
      <c r="AE70" s="184" t="s">
        <v>239</v>
      </c>
      <c r="AF70" s="261"/>
      <c r="AG70" s="17"/>
      <c r="AH70" s="59" t="s">
        <v>2309</v>
      </c>
      <c r="AI70" s="17">
        <v>14.5</v>
      </c>
      <c r="AJ70" s="17">
        <v>7.5</v>
      </c>
      <c r="AK70" s="362" t="s">
        <v>2440</v>
      </c>
      <c r="AL70" s="362" t="s">
        <v>2441</v>
      </c>
      <c r="AM70" s="362" t="s">
        <v>2442</v>
      </c>
      <c r="AN70" s="362" t="s">
        <v>2443</v>
      </c>
      <c r="AO70" s="362" t="s">
        <v>2312</v>
      </c>
      <c r="AP70" s="363" t="s">
        <v>2312</v>
      </c>
      <c r="AQ70" s="200" t="s">
        <v>2309</v>
      </c>
      <c r="AR70" s="198">
        <v>14.5</v>
      </c>
      <c r="AS70" s="364">
        <v>7.5</v>
      </c>
      <c r="AT70" s="364" t="str">
        <f t="shared" si="0"/>
        <v>90RU03M0</v>
      </c>
      <c r="AU70" s="364" t="str">
        <f t="shared" si="0"/>
        <v>NU 318</v>
      </c>
      <c r="AV70" s="364" t="s">
        <v>2442</v>
      </c>
      <c r="AW70" s="364" t="s">
        <v>2443</v>
      </c>
      <c r="AX70" s="364" t="str">
        <f t="shared" si="1"/>
        <v>ROLLER BEARING</v>
      </c>
      <c r="AY70" s="365" t="s">
        <v>2312</v>
      </c>
      <c r="AZ70" s="201" t="s">
        <v>239</v>
      </c>
      <c r="BA70" s="198" t="s">
        <v>239</v>
      </c>
      <c r="BB70" s="198" t="s">
        <v>239</v>
      </c>
      <c r="BC70" s="198" t="s">
        <v>239</v>
      </c>
      <c r="BD70" s="198" t="s">
        <v>239</v>
      </c>
      <c r="BE70" s="198" t="s">
        <v>239</v>
      </c>
      <c r="BF70" s="198" t="s">
        <v>239</v>
      </c>
      <c r="BG70" s="198" t="s">
        <v>239</v>
      </c>
      <c r="BH70" s="199" t="s">
        <v>239</v>
      </c>
      <c r="BI70" s="201" t="s">
        <v>2339</v>
      </c>
      <c r="BJ70" s="198">
        <v>14.5</v>
      </c>
      <c r="BK70" s="198">
        <v>7.5</v>
      </c>
      <c r="BL70" s="198" t="s">
        <v>2378</v>
      </c>
      <c r="BM70" s="198" t="s">
        <v>2379</v>
      </c>
      <c r="BN70" s="198" t="s">
        <v>239</v>
      </c>
      <c r="BO70" s="198" t="s">
        <v>2524</v>
      </c>
      <c r="BP70" s="198" t="s">
        <v>2380</v>
      </c>
      <c r="BQ70" s="199" t="s">
        <v>2312</v>
      </c>
    </row>
    <row r="71" spans="1:69" ht="14.5" hidden="1" customHeight="1">
      <c r="A71" s="355" t="s">
        <v>2232</v>
      </c>
      <c r="B71" s="356" t="s">
        <v>2424</v>
      </c>
      <c r="C71" s="356" t="s">
        <v>2377</v>
      </c>
      <c r="D71" s="356" t="s">
        <v>2308</v>
      </c>
      <c r="E71" s="357">
        <v>8</v>
      </c>
      <c r="F71" s="59" t="s">
        <v>2339</v>
      </c>
      <c r="G71" s="353" t="s">
        <v>2690</v>
      </c>
      <c r="H71" s="353" t="s">
        <v>2691</v>
      </c>
      <c r="I71" s="353" t="s">
        <v>2692</v>
      </c>
      <c r="J71" s="353" t="s">
        <v>2693</v>
      </c>
      <c r="K71" s="353" t="s">
        <v>2694</v>
      </c>
      <c r="L71" s="354" t="s">
        <v>2695</v>
      </c>
      <c r="M71" s="17">
        <v>14.5</v>
      </c>
      <c r="N71" s="17">
        <v>7.5</v>
      </c>
      <c r="O71" s="17" t="s">
        <v>2378</v>
      </c>
      <c r="P71" s="17" t="s">
        <v>2379</v>
      </c>
      <c r="Q71" s="17" t="s">
        <v>2371</v>
      </c>
      <c r="R71" s="17" t="s">
        <v>2372</v>
      </c>
      <c r="S71" s="17" t="s">
        <v>2380</v>
      </c>
      <c r="T71" s="114" t="s">
        <v>2312</v>
      </c>
      <c r="U71" s="261"/>
      <c r="V71" s="17"/>
      <c r="W71" s="359" t="s">
        <v>239</v>
      </c>
      <c r="X71" s="181" t="s">
        <v>239</v>
      </c>
      <c r="Y71" s="181" t="s">
        <v>239</v>
      </c>
      <c r="Z71" s="183" t="s">
        <v>239</v>
      </c>
      <c r="AA71" s="183" t="s">
        <v>239</v>
      </c>
      <c r="AB71" s="183" t="s">
        <v>239</v>
      </c>
      <c r="AC71" s="183" t="s">
        <v>239</v>
      </c>
      <c r="AD71" s="183" t="s">
        <v>239</v>
      </c>
      <c r="AE71" s="184" t="s">
        <v>239</v>
      </c>
      <c r="AF71" s="261"/>
      <c r="AG71" s="17"/>
      <c r="AH71" s="59" t="s">
        <v>2309</v>
      </c>
      <c r="AI71" s="17">
        <v>14.5</v>
      </c>
      <c r="AJ71" s="17">
        <v>7.5</v>
      </c>
      <c r="AK71" s="362" t="s">
        <v>2440</v>
      </c>
      <c r="AL71" s="362" t="s">
        <v>2441</v>
      </c>
      <c r="AM71" s="362" t="s">
        <v>2442</v>
      </c>
      <c r="AN71" s="362" t="s">
        <v>2443</v>
      </c>
      <c r="AO71" s="362" t="s">
        <v>2312</v>
      </c>
      <c r="AP71" s="363" t="s">
        <v>2312</v>
      </c>
      <c r="AQ71" s="200" t="s">
        <v>2309</v>
      </c>
      <c r="AR71" s="198">
        <v>14.5</v>
      </c>
      <c r="AS71" s="364">
        <v>7.5</v>
      </c>
      <c r="AT71" s="364" t="str">
        <f t="shared" si="0"/>
        <v>90RU03M0</v>
      </c>
      <c r="AU71" s="364" t="str">
        <f t="shared" si="0"/>
        <v>NU 318</v>
      </c>
      <c r="AV71" s="364" t="s">
        <v>2442</v>
      </c>
      <c r="AW71" s="364" t="s">
        <v>2443</v>
      </c>
      <c r="AX71" s="364" t="str">
        <f t="shared" si="1"/>
        <v>ROLLER BEARING</v>
      </c>
      <c r="AY71" s="365" t="s">
        <v>2312</v>
      </c>
      <c r="AZ71" s="201" t="s">
        <v>239</v>
      </c>
      <c r="BA71" s="198" t="s">
        <v>239</v>
      </c>
      <c r="BB71" s="198" t="s">
        <v>239</v>
      </c>
      <c r="BC71" s="198" t="s">
        <v>239</v>
      </c>
      <c r="BD71" s="198" t="s">
        <v>239</v>
      </c>
      <c r="BE71" s="198" t="s">
        <v>239</v>
      </c>
      <c r="BF71" s="198" t="s">
        <v>239</v>
      </c>
      <c r="BG71" s="198" t="s">
        <v>239</v>
      </c>
      <c r="BH71" s="199" t="s">
        <v>239</v>
      </c>
      <c r="BI71" s="201" t="s">
        <v>2339</v>
      </c>
      <c r="BJ71" s="198">
        <v>14.5</v>
      </c>
      <c r="BK71" s="198">
        <v>7.5</v>
      </c>
      <c r="BL71" s="198" t="s">
        <v>2378</v>
      </c>
      <c r="BM71" s="198" t="s">
        <v>2379</v>
      </c>
      <c r="BN71" s="198" t="s">
        <v>239</v>
      </c>
      <c r="BO71" s="198" t="s">
        <v>2524</v>
      </c>
      <c r="BP71" s="198" t="s">
        <v>2380</v>
      </c>
      <c r="BQ71" s="199" t="s">
        <v>2312</v>
      </c>
    </row>
    <row r="72" spans="1:69" ht="14.5" hidden="1" customHeight="1">
      <c r="A72" s="355" t="s">
        <v>2232</v>
      </c>
      <c r="B72" s="356" t="s">
        <v>2424</v>
      </c>
      <c r="C72" s="356" t="s">
        <v>2383</v>
      </c>
      <c r="D72" s="356" t="s">
        <v>2308</v>
      </c>
      <c r="E72" s="357" t="s">
        <v>2308</v>
      </c>
      <c r="F72" s="59" t="s">
        <v>2339</v>
      </c>
      <c r="G72" s="353" t="s">
        <v>2690</v>
      </c>
      <c r="H72" s="353" t="s">
        <v>2691</v>
      </c>
      <c r="I72" s="353" t="s">
        <v>2692</v>
      </c>
      <c r="J72" s="353" t="s">
        <v>2693</v>
      </c>
      <c r="K72" s="353" t="s">
        <v>2694</v>
      </c>
      <c r="L72" s="354" t="s">
        <v>2695</v>
      </c>
      <c r="M72" s="20">
        <v>7.5</v>
      </c>
      <c r="N72" s="20">
        <v>7.5</v>
      </c>
      <c r="O72" s="115" t="s">
        <v>2371</v>
      </c>
      <c r="P72" s="115" t="s">
        <v>2372</v>
      </c>
      <c r="Q72" s="115" t="s">
        <v>2371</v>
      </c>
      <c r="R72" s="115" t="s">
        <v>2372</v>
      </c>
      <c r="S72" s="17" t="s">
        <v>2312</v>
      </c>
      <c r="T72" s="114" t="s">
        <v>2312</v>
      </c>
      <c r="U72" s="260"/>
      <c r="V72" s="17"/>
      <c r="W72" s="359" t="s">
        <v>239</v>
      </c>
      <c r="X72" s="181" t="s">
        <v>239</v>
      </c>
      <c r="Y72" s="181" t="s">
        <v>239</v>
      </c>
      <c r="Z72" s="183" t="s">
        <v>239</v>
      </c>
      <c r="AA72" s="183" t="s">
        <v>239</v>
      </c>
      <c r="AB72" s="183" t="s">
        <v>239</v>
      </c>
      <c r="AC72" s="183" t="s">
        <v>239</v>
      </c>
      <c r="AD72" s="183" t="s">
        <v>239</v>
      </c>
      <c r="AE72" s="184" t="s">
        <v>239</v>
      </c>
      <c r="AF72" s="260"/>
      <c r="AG72" s="17"/>
      <c r="AH72" s="59" t="s">
        <v>2309</v>
      </c>
      <c r="AI72" s="20">
        <v>7.5</v>
      </c>
      <c r="AJ72" s="20">
        <v>7.5</v>
      </c>
      <c r="AK72" s="362" t="s">
        <v>2440</v>
      </c>
      <c r="AL72" s="362" t="s">
        <v>2441</v>
      </c>
      <c r="AM72" s="362" t="s">
        <v>2442</v>
      </c>
      <c r="AN72" s="362" t="s">
        <v>2443</v>
      </c>
      <c r="AO72" s="362" t="s">
        <v>2312</v>
      </c>
      <c r="AP72" s="363" t="s">
        <v>2312</v>
      </c>
      <c r="AQ72" s="200" t="s">
        <v>2309</v>
      </c>
      <c r="AR72" s="196">
        <v>7.5</v>
      </c>
      <c r="AS72" s="364">
        <v>7.5</v>
      </c>
      <c r="AT72" s="364" t="str">
        <f t="shared" si="0"/>
        <v>80BC03JP3</v>
      </c>
      <c r="AU72" s="364" t="str">
        <f t="shared" si="0"/>
        <v>6316 Z C3 S0</v>
      </c>
      <c r="AV72" s="364" t="s">
        <v>2442</v>
      </c>
      <c r="AW72" s="364" t="s">
        <v>2443</v>
      </c>
      <c r="AX72" s="364" t="str">
        <f t="shared" si="1"/>
        <v>BALL BEARING</v>
      </c>
      <c r="AY72" s="365" t="s">
        <v>2312</v>
      </c>
      <c r="AZ72" s="201" t="s">
        <v>2339</v>
      </c>
      <c r="BA72" s="196">
        <v>7.5</v>
      </c>
      <c r="BB72" s="196">
        <v>7.5</v>
      </c>
      <c r="BC72" s="198" t="s">
        <v>239</v>
      </c>
      <c r="BD72" s="198" t="s">
        <v>2524</v>
      </c>
      <c r="BE72" s="198" t="s">
        <v>239</v>
      </c>
      <c r="BF72" s="198" t="s">
        <v>2524</v>
      </c>
      <c r="BG72" s="198" t="s">
        <v>2312</v>
      </c>
      <c r="BH72" s="199" t="s">
        <v>2312</v>
      </c>
      <c r="BI72" s="201" t="s">
        <v>2339</v>
      </c>
      <c r="BJ72" s="196">
        <v>7.5</v>
      </c>
      <c r="BK72" s="196">
        <v>7.5</v>
      </c>
      <c r="BL72" s="196" t="s">
        <v>2371</v>
      </c>
      <c r="BM72" s="196" t="s">
        <v>2372</v>
      </c>
      <c r="BN72" s="198" t="s">
        <v>239</v>
      </c>
      <c r="BO72" s="198" t="s">
        <v>2524</v>
      </c>
      <c r="BP72" s="198" t="s">
        <v>2312</v>
      </c>
      <c r="BQ72" s="199" t="s">
        <v>2312</v>
      </c>
    </row>
    <row r="73" spans="1:69" ht="14.5" hidden="1" customHeight="1">
      <c r="A73" s="355" t="s">
        <v>2232</v>
      </c>
      <c r="B73" s="356" t="s">
        <v>2424</v>
      </c>
      <c r="C73" s="356" t="s">
        <v>2389</v>
      </c>
      <c r="D73" s="356" t="s">
        <v>2308</v>
      </c>
      <c r="E73" s="357" t="s">
        <v>2308</v>
      </c>
      <c r="F73" s="59" t="s">
        <v>2339</v>
      </c>
      <c r="G73" s="353" t="s">
        <v>2690</v>
      </c>
      <c r="H73" s="353" t="s">
        <v>2691</v>
      </c>
      <c r="I73" s="353" t="s">
        <v>2692</v>
      </c>
      <c r="J73" s="353" t="s">
        <v>2693</v>
      </c>
      <c r="K73" s="353" t="s">
        <v>2694</v>
      </c>
      <c r="L73" s="354" t="s">
        <v>2695</v>
      </c>
      <c r="M73" s="20">
        <v>14.5</v>
      </c>
      <c r="N73" s="20">
        <v>7.5</v>
      </c>
      <c r="O73" s="115" t="s">
        <v>2390</v>
      </c>
      <c r="P73" s="115" t="s">
        <v>2391</v>
      </c>
      <c r="Q73" s="115" t="s">
        <v>2371</v>
      </c>
      <c r="R73" s="115" t="s">
        <v>2372</v>
      </c>
      <c r="S73" s="17" t="s">
        <v>2312</v>
      </c>
      <c r="T73" s="114" t="s">
        <v>2312</v>
      </c>
      <c r="U73" s="260"/>
      <c r="V73" s="17"/>
      <c r="W73" s="188" t="s">
        <v>2339</v>
      </c>
      <c r="X73" s="181">
        <v>14.5</v>
      </c>
      <c r="Y73" s="181">
        <v>7.5</v>
      </c>
      <c r="Z73" s="183" t="s">
        <v>2378</v>
      </c>
      <c r="AA73" s="183" t="s">
        <v>2379</v>
      </c>
      <c r="AB73" s="183" t="s">
        <v>2371</v>
      </c>
      <c r="AC73" s="183" t="s">
        <v>2372</v>
      </c>
      <c r="AD73" s="183" t="s">
        <v>2380</v>
      </c>
      <c r="AE73" s="184" t="s">
        <v>2312</v>
      </c>
      <c r="AF73" s="260"/>
      <c r="AG73" s="17"/>
      <c r="AH73" s="59" t="s">
        <v>2309</v>
      </c>
      <c r="AI73" s="20">
        <v>14.5</v>
      </c>
      <c r="AJ73" s="20">
        <v>7.5</v>
      </c>
      <c r="AK73" s="362" t="s">
        <v>2440</v>
      </c>
      <c r="AL73" s="362" t="s">
        <v>2441</v>
      </c>
      <c r="AM73" s="362" t="s">
        <v>2442</v>
      </c>
      <c r="AN73" s="362" t="s">
        <v>2443</v>
      </c>
      <c r="AO73" s="362" t="s">
        <v>2312</v>
      </c>
      <c r="AP73" s="363" t="s">
        <v>2312</v>
      </c>
      <c r="AQ73" s="200" t="s">
        <v>2309</v>
      </c>
      <c r="AR73" s="196">
        <v>14.5</v>
      </c>
      <c r="AS73" s="364">
        <v>7.5</v>
      </c>
      <c r="AT73" s="364" t="str">
        <f t="shared" si="0"/>
        <v>90BC03JP3</v>
      </c>
      <c r="AU73" s="364" t="str">
        <f t="shared" si="0"/>
        <v>6318 Z C3 S0</v>
      </c>
      <c r="AV73" s="364" t="s">
        <v>2442</v>
      </c>
      <c r="AW73" s="364" t="s">
        <v>2443</v>
      </c>
      <c r="AX73" s="364" t="str">
        <f t="shared" si="1"/>
        <v>BALL BEARING</v>
      </c>
      <c r="AY73" s="365" t="s">
        <v>2312</v>
      </c>
      <c r="AZ73" s="201" t="s">
        <v>2339</v>
      </c>
      <c r="BA73" s="196">
        <v>14.5</v>
      </c>
      <c r="BB73" s="196">
        <v>7.5</v>
      </c>
      <c r="BC73" s="198" t="s">
        <v>239</v>
      </c>
      <c r="BD73" s="198" t="s">
        <v>2713</v>
      </c>
      <c r="BE73" s="198" t="s">
        <v>239</v>
      </c>
      <c r="BF73" s="198" t="s">
        <v>2524</v>
      </c>
      <c r="BG73" s="198" t="s">
        <v>2312</v>
      </c>
      <c r="BH73" s="199" t="s">
        <v>2312</v>
      </c>
      <c r="BI73" s="201" t="s">
        <v>2339</v>
      </c>
      <c r="BJ73" s="196">
        <v>14.5</v>
      </c>
      <c r="BK73" s="196">
        <v>7.5</v>
      </c>
      <c r="BL73" s="196" t="s">
        <v>2390</v>
      </c>
      <c r="BM73" s="196" t="s">
        <v>2391</v>
      </c>
      <c r="BN73" s="198" t="s">
        <v>239</v>
      </c>
      <c r="BO73" s="198" t="s">
        <v>2524</v>
      </c>
      <c r="BP73" s="198" t="s">
        <v>2312</v>
      </c>
      <c r="BQ73" s="199" t="s">
        <v>2312</v>
      </c>
    </row>
    <row r="74" spans="1:69" ht="14.5" hidden="1" customHeight="1">
      <c r="A74" s="355" t="s">
        <v>2232</v>
      </c>
      <c r="B74" s="356" t="s">
        <v>2424</v>
      </c>
      <c r="C74" s="356" t="s">
        <v>2445</v>
      </c>
      <c r="D74" s="356" t="s">
        <v>2308</v>
      </c>
      <c r="E74" s="357" t="s">
        <v>2308</v>
      </c>
      <c r="F74" s="116" t="s">
        <v>2339</v>
      </c>
      <c r="G74" s="353" t="s">
        <v>2690</v>
      </c>
      <c r="H74" s="353" t="s">
        <v>2691</v>
      </c>
      <c r="I74" s="353" t="s">
        <v>2692</v>
      </c>
      <c r="J74" s="353" t="s">
        <v>2693</v>
      </c>
      <c r="K74" s="353" t="s">
        <v>2694</v>
      </c>
      <c r="L74" s="354" t="s">
        <v>2695</v>
      </c>
      <c r="M74" s="20">
        <v>14.5</v>
      </c>
      <c r="N74" s="20">
        <v>7.5</v>
      </c>
      <c r="O74" s="115" t="s">
        <v>2381</v>
      </c>
      <c r="P74" s="115" t="s">
        <v>2382</v>
      </c>
      <c r="Q74" s="115" t="s">
        <v>2446</v>
      </c>
      <c r="R74" s="115" t="s">
        <v>2447</v>
      </c>
      <c r="S74" s="17" t="s">
        <v>2380</v>
      </c>
      <c r="T74" s="114" t="s">
        <v>2312</v>
      </c>
      <c r="U74" s="260"/>
      <c r="V74" s="17"/>
      <c r="W74" s="359" t="s">
        <v>239</v>
      </c>
      <c r="X74" s="181" t="s">
        <v>239</v>
      </c>
      <c r="Y74" s="181" t="s">
        <v>239</v>
      </c>
      <c r="Z74" s="183" t="s">
        <v>239</v>
      </c>
      <c r="AA74" s="183" t="s">
        <v>239</v>
      </c>
      <c r="AB74" s="183" t="s">
        <v>239</v>
      </c>
      <c r="AC74" s="183" t="s">
        <v>239</v>
      </c>
      <c r="AD74" s="183" t="s">
        <v>239</v>
      </c>
      <c r="AE74" s="184" t="s">
        <v>239</v>
      </c>
      <c r="AF74" s="260"/>
      <c r="AG74" s="17"/>
      <c r="AH74" s="361" t="s">
        <v>239</v>
      </c>
      <c r="AI74" s="20" t="s">
        <v>239</v>
      </c>
      <c r="AJ74" s="20" t="s">
        <v>239</v>
      </c>
      <c r="AK74" s="362" t="s">
        <v>239</v>
      </c>
      <c r="AL74" s="362" t="s">
        <v>239</v>
      </c>
      <c r="AM74" s="362" t="s">
        <v>239</v>
      </c>
      <c r="AN74" s="362" t="s">
        <v>239</v>
      </c>
      <c r="AO74" s="362" t="s">
        <v>239</v>
      </c>
      <c r="AP74" s="363" t="s">
        <v>239</v>
      </c>
      <c r="AQ74" s="200" t="s">
        <v>2309</v>
      </c>
      <c r="AR74" s="196">
        <v>14.5</v>
      </c>
      <c r="AS74" s="364">
        <v>7.5</v>
      </c>
      <c r="AT74" s="364" t="str">
        <f t="shared" si="0"/>
        <v>100RU03M0</v>
      </c>
      <c r="AU74" s="364" t="str">
        <f t="shared" si="0"/>
        <v>NU 320</v>
      </c>
      <c r="AV74" s="364" t="s">
        <v>2450</v>
      </c>
      <c r="AW74" s="364" t="s">
        <v>2451</v>
      </c>
      <c r="AX74" s="364" t="str">
        <f t="shared" si="1"/>
        <v>ROLLER BEARING</v>
      </c>
      <c r="AY74" s="365" t="s">
        <v>2312</v>
      </c>
      <c r="AZ74" s="201" t="s">
        <v>239</v>
      </c>
      <c r="BA74" s="198" t="s">
        <v>239</v>
      </c>
      <c r="BB74" s="198" t="s">
        <v>239</v>
      </c>
      <c r="BC74" s="198" t="s">
        <v>239</v>
      </c>
      <c r="BD74" s="198" t="s">
        <v>239</v>
      </c>
      <c r="BE74" s="198" t="s">
        <v>239</v>
      </c>
      <c r="BF74" s="198" t="s">
        <v>239</v>
      </c>
      <c r="BG74" s="198" t="s">
        <v>239</v>
      </c>
      <c r="BH74" s="199" t="s">
        <v>239</v>
      </c>
      <c r="BI74" s="200" t="s">
        <v>2339</v>
      </c>
      <c r="BJ74" s="196">
        <v>14.5</v>
      </c>
      <c r="BK74" s="196">
        <v>7.5</v>
      </c>
      <c r="BL74" s="196" t="s">
        <v>2381</v>
      </c>
      <c r="BM74" s="196" t="s">
        <v>2382</v>
      </c>
      <c r="BN74" s="198" t="s">
        <v>239</v>
      </c>
      <c r="BO74" s="198" t="s">
        <v>2574</v>
      </c>
      <c r="BP74" s="198" t="s">
        <v>2312</v>
      </c>
      <c r="BQ74" s="199" t="s">
        <v>2312</v>
      </c>
    </row>
    <row r="75" spans="1:69" ht="14.5" hidden="1" customHeight="1">
      <c r="A75" s="355" t="s">
        <v>2232</v>
      </c>
      <c r="B75" s="356" t="s">
        <v>2424</v>
      </c>
      <c r="C75" s="356" t="s">
        <v>2453</v>
      </c>
      <c r="D75" s="356" t="s">
        <v>2308</v>
      </c>
      <c r="E75" s="357" t="s">
        <v>2308</v>
      </c>
      <c r="F75" s="358" t="s">
        <v>2339</v>
      </c>
      <c r="G75" s="353" t="s">
        <v>2690</v>
      </c>
      <c r="H75" s="353" t="s">
        <v>2691</v>
      </c>
      <c r="I75" s="353" t="s">
        <v>2692</v>
      </c>
      <c r="J75" s="353" t="s">
        <v>2693</v>
      </c>
      <c r="K75" s="353" t="s">
        <v>2694</v>
      </c>
      <c r="L75" s="354" t="s">
        <v>2695</v>
      </c>
      <c r="M75" s="20">
        <v>14.5</v>
      </c>
      <c r="N75" s="20">
        <v>7.5</v>
      </c>
      <c r="O75" s="115" t="s">
        <v>2446</v>
      </c>
      <c r="P75" s="115" t="s">
        <v>2447</v>
      </c>
      <c r="Q75" s="115" t="s">
        <v>2446</v>
      </c>
      <c r="R75" s="115" t="s">
        <v>2447</v>
      </c>
      <c r="S75" s="17" t="s">
        <v>2312</v>
      </c>
      <c r="T75" s="114" t="s">
        <v>2312</v>
      </c>
      <c r="U75" s="260"/>
      <c r="V75" s="17"/>
      <c r="W75" s="359" t="s">
        <v>239</v>
      </c>
      <c r="X75" s="181" t="s">
        <v>239</v>
      </c>
      <c r="Y75" s="181" t="s">
        <v>239</v>
      </c>
      <c r="Z75" s="183" t="s">
        <v>239</v>
      </c>
      <c r="AA75" s="183" t="s">
        <v>239</v>
      </c>
      <c r="AB75" s="183" t="s">
        <v>239</v>
      </c>
      <c r="AC75" s="183" t="s">
        <v>239</v>
      </c>
      <c r="AD75" s="183" t="s">
        <v>239</v>
      </c>
      <c r="AE75" s="184" t="s">
        <v>239</v>
      </c>
      <c r="AF75" s="260"/>
      <c r="AG75" s="17"/>
      <c r="AH75" s="358" t="s">
        <v>2309</v>
      </c>
      <c r="AI75" s="20">
        <v>14.5</v>
      </c>
      <c r="AJ75" s="20">
        <v>7.5</v>
      </c>
      <c r="AK75" s="362" t="s">
        <v>2450</v>
      </c>
      <c r="AL75" s="362" t="s">
        <v>2451</v>
      </c>
      <c r="AM75" s="362" t="s">
        <v>2450</v>
      </c>
      <c r="AN75" s="362" t="s">
        <v>2451</v>
      </c>
      <c r="AO75" s="362" t="s">
        <v>2312</v>
      </c>
      <c r="AP75" s="363" t="s">
        <v>2312</v>
      </c>
      <c r="AQ75" s="200" t="s">
        <v>2309</v>
      </c>
      <c r="AR75" s="196">
        <v>14.5</v>
      </c>
      <c r="AS75" s="364">
        <v>7.5</v>
      </c>
      <c r="AT75" s="364" t="str">
        <f t="shared" si="0"/>
        <v>75BC03JP3</v>
      </c>
      <c r="AU75" s="364" t="str">
        <f t="shared" si="0"/>
        <v>6315 Z C3 S0</v>
      </c>
      <c r="AV75" s="364" t="s">
        <v>2450</v>
      </c>
      <c r="AW75" s="364" t="s">
        <v>2451</v>
      </c>
      <c r="AX75" s="364" t="str">
        <f t="shared" si="1"/>
        <v>BALL BEARING</v>
      </c>
      <c r="AY75" s="365" t="s">
        <v>2312</v>
      </c>
      <c r="AZ75" s="360" t="s">
        <v>2339</v>
      </c>
      <c r="BA75" s="196">
        <v>14.5</v>
      </c>
      <c r="BB75" s="196">
        <v>7.5</v>
      </c>
      <c r="BC75" s="198" t="s">
        <v>239</v>
      </c>
      <c r="BD75" s="198" t="s">
        <v>2574</v>
      </c>
      <c r="BE75" s="198" t="s">
        <v>239</v>
      </c>
      <c r="BF75" s="198" t="s">
        <v>2574</v>
      </c>
      <c r="BG75" s="198" t="s">
        <v>2312</v>
      </c>
      <c r="BH75" s="199" t="s">
        <v>2312</v>
      </c>
      <c r="BI75" s="360" t="s">
        <v>2339</v>
      </c>
      <c r="BJ75" s="196">
        <v>14.5</v>
      </c>
      <c r="BK75" s="196">
        <v>7.5</v>
      </c>
      <c r="BL75" s="196" t="s">
        <v>2446</v>
      </c>
      <c r="BM75" s="196" t="s">
        <v>2447</v>
      </c>
      <c r="BN75" s="198" t="s">
        <v>239</v>
      </c>
      <c r="BO75" s="198" t="s">
        <v>2574</v>
      </c>
      <c r="BP75" s="198" t="s">
        <v>2312</v>
      </c>
      <c r="BQ75" s="199" t="s">
        <v>2312</v>
      </c>
    </row>
    <row r="76" spans="1:69" ht="14.5" hidden="1" customHeight="1">
      <c r="A76" s="355" t="s">
        <v>2232</v>
      </c>
      <c r="B76" s="356" t="s">
        <v>2455</v>
      </c>
      <c r="C76" s="356" t="s">
        <v>2307</v>
      </c>
      <c r="D76" s="356" t="s">
        <v>2308</v>
      </c>
      <c r="E76" s="357" t="s">
        <v>2308</v>
      </c>
      <c r="F76" s="59" t="s">
        <v>239</v>
      </c>
      <c r="G76" s="353" t="s">
        <v>2690</v>
      </c>
      <c r="H76" s="353" t="s">
        <v>2691</v>
      </c>
      <c r="I76" s="353" t="s">
        <v>2692</v>
      </c>
      <c r="J76" s="353" t="s">
        <v>2693</v>
      </c>
      <c r="K76" s="353" t="s">
        <v>2694</v>
      </c>
      <c r="L76" s="354" t="s">
        <v>2695</v>
      </c>
      <c r="M76" s="20" t="s">
        <v>239</v>
      </c>
      <c r="N76" s="20" t="s">
        <v>239</v>
      </c>
      <c r="O76" s="20" t="s">
        <v>239</v>
      </c>
      <c r="P76" s="20" t="s">
        <v>239</v>
      </c>
      <c r="Q76" s="20" t="s">
        <v>239</v>
      </c>
      <c r="R76" s="20" t="s">
        <v>239</v>
      </c>
      <c r="S76" s="20" t="s">
        <v>239</v>
      </c>
      <c r="T76" s="257" t="s">
        <v>239</v>
      </c>
      <c r="U76" s="262"/>
      <c r="V76" s="20"/>
      <c r="W76" s="188" t="s">
        <v>239</v>
      </c>
      <c r="X76" s="181" t="s">
        <v>239</v>
      </c>
      <c r="Y76" s="181" t="s">
        <v>239</v>
      </c>
      <c r="Z76" s="181" t="s">
        <v>239</v>
      </c>
      <c r="AA76" s="181" t="s">
        <v>239</v>
      </c>
      <c r="AB76" s="181" t="s">
        <v>239</v>
      </c>
      <c r="AC76" s="181" t="s">
        <v>239</v>
      </c>
      <c r="AD76" s="181" t="s">
        <v>239</v>
      </c>
      <c r="AE76" s="189" t="s">
        <v>239</v>
      </c>
      <c r="AF76" s="262"/>
      <c r="AG76" s="20"/>
      <c r="AH76" s="59" t="s">
        <v>239</v>
      </c>
      <c r="AI76" s="20" t="s">
        <v>239</v>
      </c>
      <c r="AJ76" s="20" t="s">
        <v>239</v>
      </c>
      <c r="AK76" s="20" t="s">
        <v>239</v>
      </c>
      <c r="AL76" s="20" t="s">
        <v>239</v>
      </c>
      <c r="AM76" s="20" t="s">
        <v>239</v>
      </c>
      <c r="AN76" s="20" t="s">
        <v>239</v>
      </c>
      <c r="AO76" s="20" t="s">
        <v>239</v>
      </c>
      <c r="AP76" s="20" t="s">
        <v>239</v>
      </c>
      <c r="AQ76" s="201" t="s">
        <v>239</v>
      </c>
      <c r="AR76" s="196" t="s">
        <v>239</v>
      </c>
      <c r="AS76" s="196" t="s">
        <v>239</v>
      </c>
      <c r="AT76" s="196" t="s">
        <v>239</v>
      </c>
      <c r="AU76" s="196" t="s">
        <v>239</v>
      </c>
      <c r="AV76" s="196" t="s">
        <v>239</v>
      </c>
      <c r="AW76" s="196" t="s">
        <v>239</v>
      </c>
      <c r="AX76" s="196" t="s">
        <v>239</v>
      </c>
      <c r="AY76" s="202" t="s">
        <v>239</v>
      </c>
      <c r="AZ76" s="201" t="s">
        <v>239</v>
      </c>
      <c r="BA76" s="196" t="s">
        <v>239</v>
      </c>
      <c r="BB76" s="196" t="s">
        <v>239</v>
      </c>
      <c r="BC76" s="196" t="s">
        <v>239</v>
      </c>
      <c r="BD76" s="196" t="s">
        <v>239</v>
      </c>
      <c r="BE76" s="196" t="s">
        <v>239</v>
      </c>
      <c r="BF76" s="196" t="s">
        <v>239</v>
      </c>
      <c r="BG76" s="196" t="s">
        <v>239</v>
      </c>
      <c r="BH76" s="202" t="s">
        <v>239</v>
      </c>
      <c r="BI76" s="201" t="s">
        <v>239</v>
      </c>
      <c r="BJ76" s="196" t="s">
        <v>239</v>
      </c>
      <c r="BK76" s="196" t="s">
        <v>239</v>
      </c>
      <c r="BL76" s="196" t="s">
        <v>239</v>
      </c>
      <c r="BM76" s="196" t="s">
        <v>239</v>
      </c>
      <c r="BN76" s="196" t="s">
        <v>239</v>
      </c>
      <c r="BO76" s="196" t="s">
        <v>239</v>
      </c>
      <c r="BP76" s="196" t="s">
        <v>239</v>
      </c>
      <c r="BQ76" s="202" t="s">
        <v>239</v>
      </c>
    </row>
    <row r="77" spans="1:69" ht="14.5" hidden="1" customHeight="1">
      <c r="A77" s="355" t="s">
        <v>2232</v>
      </c>
      <c r="B77" s="356" t="s">
        <v>2455</v>
      </c>
      <c r="C77" s="356" t="s">
        <v>2318</v>
      </c>
      <c r="D77" s="356" t="s">
        <v>2308</v>
      </c>
      <c r="E77" s="357" t="s">
        <v>2308</v>
      </c>
      <c r="F77" s="59" t="s">
        <v>239</v>
      </c>
      <c r="G77" s="353" t="s">
        <v>2690</v>
      </c>
      <c r="H77" s="353" t="s">
        <v>2691</v>
      </c>
      <c r="I77" s="353" t="s">
        <v>2692</v>
      </c>
      <c r="J77" s="353" t="s">
        <v>2693</v>
      </c>
      <c r="K77" s="353" t="s">
        <v>2694</v>
      </c>
      <c r="L77" s="354" t="s">
        <v>2695</v>
      </c>
      <c r="M77" s="20" t="s">
        <v>239</v>
      </c>
      <c r="N77" s="20" t="s">
        <v>239</v>
      </c>
      <c r="O77" s="20" t="s">
        <v>239</v>
      </c>
      <c r="P77" s="20" t="s">
        <v>239</v>
      </c>
      <c r="Q77" s="20" t="s">
        <v>239</v>
      </c>
      <c r="R77" s="20" t="s">
        <v>239</v>
      </c>
      <c r="S77" s="20" t="s">
        <v>239</v>
      </c>
      <c r="T77" s="257" t="s">
        <v>239</v>
      </c>
      <c r="U77" s="262"/>
      <c r="V77" s="20"/>
      <c r="W77" s="188" t="s">
        <v>239</v>
      </c>
      <c r="X77" s="181" t="s">
        <v>239</v>
      </c>
      <c r="Y77" s="181" t="s">
        <v>239</v>
      </c>
      <c r="Z77" s="181" t="s">
        <v>239</v>
      </c>
      <c r="AA77" s="181" t="s">
        <v>239</v>
      </c>
      <c r="AB77" s="181" t="s">
        <v>239</v>
      </c>
      <c r="AC77" s="181" t="s">
        <v>239</v>
      </c>
      <c r="AD77" s="181" t="s">
        <v>239</v>
      </c>
      <c r="AE77" s="189" t="s">
        <v>239</v>
      </c>
      <c r="AF77" s="262"/>
      <c r="AG77" s="20"/>
      <c r="AH77" s="59" t="s">
        <v>239</v>
      </c>
      <c r="AI77" s="20" t="s">
        <v>239</v>
      </c>
      <c r="AJ77" s="20" t="s">
        <v>239</v>
      </c>
      <c r="AK77" s="20" t="s">
        <v>239</v>
      </c>
      <c r="AL77" s="20" t="s">
        <v>239</v>
      </c>
      <c r="AM77" s="20" t="s">
        <v>239</v>
      </c>
      <c r="AN77" s="20" t="s">
        <v>239</v>
      </c>
      <c r="AO77" s="20" t="s">
        <v>239</v>
      </c>
      <c r="AP77" s="20" t="s">
        <v>239</v>
      </c>
      <c r="AQ77" s="201" t="s">
        <v>239</v>
      </c>
      <c r="AR77" s="196" t="s">
        <v>239</v>
      </c>
      <c r="AS77" s="196" t="s">
        <v>239</v>
      </c>
      <c r="AT77" s="196" t="s">
        <v>239</v>
      </c>
      <c r="AU77" s="196" t="s">
        <v>239</v>
      </c>
      <c r="AV77" s="196" t="s">
        <v>239</v>
      </c>
      <c r="AW77" s="196" t="s">
        <v>239</v>
      </c>
      <c r="AX77" s="196" t="s">
        <v>239</v>
      </c>
      <c r="AY77" s="202" t="s">
        <v>239</v>
      </c>
      <c r="AZ77" s="201" t="s">
        <v>239</v>
      </c>
      <c r="BA77" s="196" t="s">
        <v>239</v>
      </c>
      <c r="BB77" s="196" t="s">
        <v>239</v>
      </c>
      <c r="BC77" s="196" t="s">
        <v>239</v>
      </c>
      <c r="BD77" s="196" t="s">
        <v>239</v>
      </c>
      <c r="BE77" s="196" t="s">
        <v>239</v>
      </c>
      <c r="BF77" s="196" t="s">
        <v>239</v>
      </c>
      <c r="BG77" s="196" t="s">
        <v>239</v>
      </c>
      <c r="BH77" s="202" t="s">
        <v>239</v>
      </c>
      <c r="BI77" s="201" t="s">
        <v>239</v>
      </c>
      <c r="BJ77" s="196" t="s">
        <v>239</v>
      </c>
      <c r="BK77" s="196" t="s">
        <v>239</v>
      </c>
      <c r="BL77" s="196" t="s">
        <v>239</v>
      </c>
      <c r="BM77" s="196" t="s">
        <v>239</v>
      </c>
      <c r="BN77" s="196" t="s">
        <v>239</v>
      </c>
      <c r="BO77" s="196" t="s">
        <v>239</v>
      </c>
      <c r="BP77" s="196" t="s">
        <v>239</v>
      </c>
      <c r="BQ77" s="202" t="s">
        <v>239</v>
      </c>
    </row>
    <row r="78" spans="1:69" ht="14.5" hidden="1" customHeight="1">
      <c r="A78" s="355" t="s">
        <v>2232</v>
      </c>
      <c r="B78" s="356" t="s">
        <v>2455</v>
      </c>
      <c r="C78" s="356" t="s">
        <v>2324</v>
      </c>
      <c r="D78" s="356" t="s">
        <v>2308</v>
      </c>
      <c r="E78" s="357" t="s">
        <v>2308</v>
      </c>
      <c r="F78" s="59" t="s">
        <v>239</v>
      </c>
      <c r="G78" s="353" t="s">
        <v>2690</v>
      </c>
      <c r="H78" s="353" t="s">
        <v>2691</v>
      </c>
      <c r="I78" s="353" t="s">
        <v>2692</v>
      </c>
      <c r="J78" s="353" t="s">
        <v>2693</v>
      </c>
      <c r="K78" s="353" t="s">
        <v>2694</v>
      </c>
      <c r="L78" s="354" t="s">
        <v>2695</v>
      </c>
      <c r="M78" s="20" t="s">
        <v>239</v>
      </c>
      <c r="N78" s="20" t="s">
        <v>239</v>
      </c>
      <c r="O78" s="20" t="s">
        <v>239</v>
      </c>
      <c r="P78" s="20" t="s">
        <v>239</v>
      </c>
      <c r="Q78" s="20" t="s">
        <v>239</v>
      </c>
      <c r="R78" s="20" t="s">
        <v>239</v>
      </c>
      <c r="S78" s="20" t="s">
        <v>239</v>
      </c>
      <c r="T78" s="257" t="s">
        <v>239</v>
      </c>
      <c r="U78" s="262"/>
      <c r="V78" s="20"/>
      <c r="W78" s="188" t="s">
        <v>239</v>
      </c>
      <c r="X78" s="181" t="s">
        <v>239</v>
      </c>
      <c r="Y78" s="181" t="s">
        <v>239</v>
      </c>
      <c r="Z78" s="181" t="s">
        <v>239</v>
      </c>
      <c r="AA78" s="181" t="s">
        <v>239</v>
      </c>
      <c r="AB78" s="181" t="s">
        <v>239</v>
      </c>
      <c r="AC78" s="181" t="s">
        <v>239</v>
      </c>
      <c r="AD78" s="181" t="s">
        <v>239</v>
      </c>
      <c r="AE78" s="189" t="s">
        <v>239</v>
      </c>
      <c r="AF78" s="262"/>
      <c r="AG78" s="20"/>
      <c r="AH78" s="59" t="s">
        <v>239</v>
      </c>
      <c r="AI78" s="20" t="s">
        <v>239</v>
      </c>
      <c r="AJ78" s="20" t="s">
        <v>239</v>
      </c>
      <c r="AK78" s="20" t="s">
        <v>239</v>
      </c>
      <c r="AL78" s="20" t="s">
        <v>239</v>
      </c>
      <c r="AM78" s="20" t="s">
        <v>239</v>
      </c>
      <c r="AN78" s="20" t="s">
        <v>239</v>
      </c>
      <c r="AO78" s="20" t="s">
        <v>239</v>
      </c>
      <c r="AP78" s="20" t="s">
        <v>239</v>
      </c>
      <c r="AQ78" s="201" t="s">
        <v>239</v>
      </c>
      <c r="AR78" s="196" t="s">
        <v>239</v>
      </c>
      <c r="AS78" s="196" t="s">
        <v>239</v>
      </c>
      <c r="AT78" s="196" t="s">
        <v>239</v>
      </c>
      <c r="AU78" s="196" t="s">
        <v>239</v>
      </c>
      <c r="AV78" s="196" t="s">
        <v>239</v>
      </c>
      <c r="AW78" s="196" t="s">
        <v>239</v>
      </c>
      <c r="AX78" s="196" t="s">
        <v>239</v>
      </c>
      <c r="AY78" s="202" t="s">
        <v>239</v>
      </c>
      <c r="AZ78" s="201" t="s">
        <v>239</v>
      </c>
      <c r="BA78" s="196" t="s">
        <v>239</v>
      </c>
      <c r="BB78" s="196" t="s">
        <v>239</v>
      </c>
      <c r="BC78" s="196" t="s">
        <v>239</v>
      </c>
      <c r="BD78" s="196" t="s">
        <v>239</v>
      </c>
      <c r="BE78" s="196" t="s">
        <v>239</v>
      </c>
      <c r="BF78" s="196" t="s">
        <v>239</v>
      </c>
      <c r="BG78" s="196" t="s">
        <v>239</v>
      </c>
      <c r="BH78" s="202" t="s">
        <v>239</v>
      </c>
      <c r="BI78" s="201" t="s">
        <v>239</v>
      </c>
      <c r="BJ78" s="196" t="s">
        <v>239</v>
      </c>
      <c r="BK78" s="196" t="s">
        <v>239</v>
      </c>
      <c r="BL78" s="196" t="s">
        <v>239</v>
      </c>
      <c r="BM78" s="196" t="s">
        <v>239</v>
      </c>
      <c r="BN78" s="196" t="s">
        <v>239</v>
      </c>
      <c r="BO78" s="196" t="s">
        <v>239</v>
      </c>
      <c r="BP78" s="196" t="s">
        <v>239</v>
      </c>
      <c r="BQ78" s="202" t="s">
        <v>239</v>
      </c>
    </row>
    <row r="79" spans="1:69" ht="14.5" hidden="1" customHeight="1">
      <c r="A79" s="355" t="s">
        <v>2232</v>
      </c>
      <c r="B79" s="356" t="s">
        <v>2455</v>
      </c>
      <c r="C79" s="356" t="s">
        <v>2330</v>
      </c>
      <c r="D79" s="356" t="s">
        <v>2308</v>
      </c>
      <c r="E79" s="357" t="s">
        <v>2308</v>
      </c>
      <c r="F79" s="59" t="s">
        <v>239</v>
      </c>
      <c r="G79" s="353" t="s">
        <v>2690</v>
      </c>
      <c r="H79" s="353" t="s">
        <v>2691</v>
      </c>
      <c r="I79" s="353" t="s">
        <v>2692</v>
      </c>
      <c r="J79" s="353" t="s">
        <v>2693</v>
      </c>
      <c r="K79" s="353" t="s">
        <v>2694</v>
      </c>
      <c r="L79" s="354" t="s">
        <v>2695</v>
      </c>
      <c r="M79" s="20" t="s">
        <v>239</v>
      </c>
      <c r="N79" s="20" t="s">
        <v>239</v>
      </c>
      <c r="O79" s="20" t="s">
        <v>239</v>
      </c>
      <c r="P79" s="20" t="s">
        <v>239</v>
      </c>
      <c r="Q79" s="20" t="s">
        <v>239</v>
      </c>
      <c r="R79" s="20" t="s">
        <v>239</v>
      </c>
      <c r="S79" s="20" t="s">
        <v>239</v>
      </c>
      <c r="T79" s="257" t="s">
        <v>239</v>
      </c>
      <c r="U79" s="262"/>
      <c r="V79" s="20"/>
      <c r="W79" s="188" t="s">
        <v>239</v>
      </c>
      <c r="X79" s="181" t="s">
        <v>239</v>
      </c>
      <c r="Y79" s="181" t="s">
        <v>239</v>
      </c>
      <c r="Z79" s="181" t="s">
        <v>239</v>
      </c>
      <c r="AA79" s="181" t="s">
        <v>239</v>
      </c>
      <c r="AB79" s="181" t="s">
        <v>239</v>
      </c>
      <c r="AC79" s="181" t="s">
        <v>239</v>
      </c>
      <c r="AD79" s="181" t="s">
        <v>239</v>
      </c>
      <c r="AE79" s="189" t="s">
        <v>239</v>
      </c>
      <c r="AF79" s="262"/>
      <c r="AG79" s="20"/>
      <c r="AH79" s="59" t="s">
        <v>239</v>
      </c>
      <c r="AI79" s="20" t="s">
        <v>239</v>
      </c>
      <c r="AJ79" s="20" t="s">
        <v>239</v>
      </c>
      <c r="AK79" s="20" t="s">
        <v>239</v>
      </c>
      <c r="AL79" s="20" t="s">
        <v>239</v>
      </c>
      <c r="AM79" s="20" t="s">
        <v>239</v>
      </c>
      <c r="AN79" s="20" t="s">
        <v>239</v>
      </c>
      <c r="AO79" s="20" t="s">
        <v>239</v>
      </c>
      <c r="AP79" s="20" t="s">
        <v>239</v>
      </c>
      <c r="AQ79" s="201" t="s">
        <v>239</v>
      </c>
      <c r="AR79" s="196" t="s">
        <v>239</v>
      </c>
      <c r="AS79" s="196" t="s">
        <v>239</v>
      </c>
      <c r="AT79" s="196" t="s">
        <v>239</v>
      </c>
      <c r="AU79" s="196" t="s">
        <v>239</v>
      </c>
      <c r="AV79" s="196" t="s">
        <v>239</v>
      </c>
      <c r="AW79" s="196" t="s">
        <v>239</v>
      </c>
      <c r="AX79" s="196" t="s">
        <v>239</v>
      </c>
      <c r="AY79" s="202" t="s">
        <v>239</v>
      </c>
      <c r="AZ79" s="201" t="s">
        <v>239</v>
      </c>
      <c r="BA79" s="196" t="s">
        <v>239</v>
      </c>
      <c r="BB79" s="196" t="s">
        <v>239</v>
      </c>
      <c r="BC79" s="196" t="s">
        <v>239</v>
      </c>
      <c r="BD79" s="196" t="s">
        <v>239</v>
      </c>
      <c r="BE79" s="196" t="s">
        <v>239</v>
      </c>
      <c r="BF79" s="196" t="s">
        <v>239</v>
      </c>
      <c r="BG79" s="196" t="s">
        <v>239</v>
      </c>
      <c r="BH79" s="202" t="s">
        <v>239</v>
      </c>
      <c r="BI79" s="201" t="s">
        <v>239</v>
      </c>
      <c r="BJ79" s="196" t="s">
        <v>239</v>
      </c>
      <c r="BK79" s="196" t="s">
        <v>239</v>
      </c>
      <c r="BL79" s="196" t="s">
        <v>239</v>
      </c>
      <c r="BM79" s="196" t="s">
        <v>239</v>
      </c>
      <c r="BN79" s="196" t="s">
        <v>239</v>
      </c>
      <c r="BO79" s="196" t="s">
        <v>239</v>
      </c>
      <c r="BP79" s="196" t="s">
        <v>239</v>
      </c>
      <c r="BQ79" s="202" t="s">
        <v>239</v>
      </c>
    </row>
    <row r="80" spans="1:69" ht="14.5" hidden="1" customHeight="1">
      <c r="A80" s="355" t="s">
        <v>2232</v>
      </c>
      <c r="B80" s="356" t="s">
        <v>2456</v>
      </c>
      <c r="C80" s="356" t="s">
        <v>2307</v>
      </c>
      <c r="D80" s="356" t="s">
        <v>2308</v>
      </c>
      <c r="E80" s="357" t="s">
        <v>2308</v>
      </c>
      <c r="F80" s="59" t="s">
        <v>239</v>
      </c>
      <c r="G80" s="353" t="s">
        <v>2690</v>
      </c>
      <c r="H80" s="353" t="s">
        <v>2691</v>
      </c>
      <c r="I80" s="353" t="s">
        <v>2692</v>
      </c>
      <c r="J80" s="353" t="s">
        <v>2693</v>
      </c>
      <c r="K80" s="353" t="s">
        <v>2694</v>
      </c>
      <c r="L80" s="354" t="s">
        <v>2695</v>
      </c>
      <c r="M80" s="20" t="s">
        <v>239</v>
      </c>
      <c r="N80" s="20" t="s">
        <v>239</v>
      </c>
      <c r="O80" s="20" t="s">
        <v>239</v>
      </c>
      <c r="P80" s="20" t="s">
        <v>239</v>
      </c>
      <c r="Q80" s="20" t="s">
        <v>239</v>
      </c>
      <c r="R80" s="20" t="s">
        <v>239</v>
      </c>
      <c r="S80" s="20" t="s">
        <v>239</v>
      </c>
      <c r="T80" s="257" t="s">
        <v>239</v>
      </c>
      <c r="U80" s="262"/>
      <c r="V80" s="20"/>
      <c r="W80" s="188" t="s">
        <v>239</v>
      </c>
      <c r="X80" s="181" t="s">
        <v>239</v>
      </c>
      <c r="Y80" s="181" t="s">
        <v>239</v>
      </c>
      <c r="Z80" s="181" t="s">
        <v>239</v>
      </c>
      <c r="AA80" s="181" t="s">
        <v>239</v>
      </c>
      <c r="AB80" s="181" t="s">
        <v>239</v>
      </c>
      <c r="AC80" s="181" t="s">
        <v>239</v>
      </c>
      <c r="AD80" s="181" t="s">
        <v>239</v>
      </c>
      <c r="AE80" s="189" t="s">
        <v>239</v>
      </c>
      <c r="AF80" s="262"/>
      <c r="AG80" s="20"/>
      <c r="AH80" s="59" t="s">
        <v>239</v>
      </c>
      <c r="AI80" s="20" t="s">
        <v>239</v>
      </c>
      <c r="AJ80" s="20" t="s">
        <v>239</v>
      </c>
      <c r="AK80" s="20" t="s">
        <v>239</v>
      </c>
      <c r="AL80" s="20" t="s">
        <v>239</v>
      </c>
      <c r="AM80" s="20" t="s">
        <v>239</v>
      </c>
      <c r="AN80" s="20" t="s">
        <v>239</v>
      </c>
      <c r="AO80" s="20" t="s">
        <v>239</v>
      </c>
      <c r="AP80" s="20" t="s">
        <v>239</v>
      </c>
      <c r="AQ80" s="201" t="s">
        <v>239</v>
      </c>
      <c r="AR80" s="196" t="s">
        <v>239</v>
      </c>
      <c r="AS80" s="196" t="s">
        <v>239</v>
      </c>
      <c r="AT80" s="196" t="s">
        <v>239</v>
      </c>
      <c r="AU80" s="196" t="s">
        <v>239</v>
      </c>
      <c r="AV80" s="196" t="s">
        <v>239</v>
      </c>
      <c r="AW80" s="196" t="s">
        <v>239</v>
      </c>
      <c r="AX80" s="196" t="s">
        <v>239</v>
      </c>
      <c r="AY80" s="202" t="s">
        <v>239</v>
      </c>
      <c r="AZ80" s="201" t="s">
        <v>239</v>
      </c>
      <c r="BA80" s="196" t="s">
        <v>239</v>
      </c>
      <c r="BB80" s="196" t="s">
        <v>239</v>
      </c>
      <c r="BC80" s="196" t="s">
        <v>239</v>
      </c>
      <c r="BD80" s="196" t="s">
        <v>239</v>
      </c>
      <c r="BE80" s="196" t="s">
        <v>239</v>
      </c>
      <c r="BF80" s="196" t="s">
        <v>239</v>
      </c>
      <c r="BG80" s="196" t="s">
        <v>239</v>
      </c>
      <c r="BH80" s="202" t="s">
        <v>239</v>
      </c>
      <c r="BI80" s="201" t="s">
        <v>239</v>
      </c>
      <c r="BJ80" s="196" t="s">
        <v>239</v>
      </c>
      <c r="BK80" s="196" t="s">
        <v>239</v>
      </c>
      <c r="BL80" s="196" t="s">
        <v>239</v>
      </c>
      <c r="BM80" s="196" t="s">
        <v>239</v>
      </c>
      <c r="BN80" s="196" t="s">
        <v>239</v>
      </c>
      <c r="BO80" s="196" t="s">
        <v>239</v>
      </c>
      <c r="BP80" s="196" t="s">
        <v>239</v>
      </c>
      <c r="BQ80" s="202" t="s">
        <v>239</v>
      </c>
    </row>
    <row r="81" spans="1:69" ht="14.5" hidden="1" customHeight="1">
      <c r="A81" s="355" t="s">
        <v>2232</v>
      </c>
      <c r="B81" s="356" t="s">
        <v>2456</v>
      </c>
      <c r="C81" s="356" t="s">
        <v>2318</v>
      </c>
      <c r="D81" s="356" t="s">
        <v>2308</v>
      </c>
      <c r="E81" s="357" t="s">
        <v>2308</v>
      </c>
      <c r="F81" s="59" t="s">
        <v>239</v>
      </c>
      <c r="G81" s="353" t="s">
        <v>2690</v>
      </c>
      <c r="H81" s="353" t="s">
        <v>2691</v>
      </c>
      <c r="I81" s="353" t="s">
        <v>2692</v>
      </c>
      <c r="J81" s="353" t="s">
        <v>2693</v>
      </c>
      <c r="K81" s="353" t="s">
        <v>2694</v>
      </c>
      <c r="L81" s="354" t="s">
        <v>2695</v>
      </c>
      <c r="M81" s="20" t="s">
        <v>239</v>
      </c>
      <c r="N81" s="20" t="s">
        <v>239</v>
      </c>
      <c r="O81" s="20" t="s">
        <v>239</v>
      </c>
      <c r="P81" s="20" t="s">
        <v>239</v>
      </c>
      <c r="Q81" s="20" t="s">
        <v>239</v>
      </c>
      <c r="R81" s="20" t="s">
        <v>239</v>
      </c>
      <c r="S81" s="20" t="s">
        <v>239</v>
      </c>
      <c r="T81" s="257" t="s">
        <v>239</v>
      </c>
      <c r="U81" s="262"/>
      <c r="V81" s="20"/>
      <c r="W81" s="188" t="s">
        <v>239</v>
      </c>
      <c r="X81" s="181" t="s">
        <v>239</v>
      </c>
      <c r="Y81" s="181" t="s">
        <v>239</v>
      </c>
      <c r="Z81" s="181" t="s">
        <v>239</v>
      </c>
      <c r="AA81" s="181" t="s">
        <v>239</v>
      </c>
      <c r="AB81" s="181" t="s">
        <v>239</v>
      </c>
      <c r="AC81" s="181" t="s">
        <v>239</v>
      </c>
      <c r="AD81" s="181" t="s">
        <v>239</v>
      </c>
      <c r="AE81" s="189" t="s">
        <v>239</v>
      </c>
      <c r="AF81" s="262"/>
      <c r="AG81" s="20"/>
      <c r="AH81" s="59" t="s">
        <v>239</v>
      </c>
      <c r="AI81" s="20" t="s">
        <v>239</v>
      </c>
      <c r="AJ81" s="20" t="s">
        <v>239</v>
      </c>
      <c r="AK81" s="20" t="s">
        <v>239</v>
      </c>
      <c r="AL81" s="20" t="s">
        <v>239</v>
      </c>
      <c r="AM81" s="20" t="s">
        <v>239</v>
      </c>
      <c r="AN81" s="20" t="s">
        <v>239</v>
      </c>
      <c r="AO81" s="20" t="s">
        <v>239</v>
      </c>
      <c r="AP81" s="20" t="s">
        <v>239</v>
      </c>
      <c r="AQ81" s="201" t="s">
        <v>239</v>
      </c>
      <c r="AR81" s="196" t="s">
        <v>239</v>
      </c>
      <c r="AS81" s="196" t="s">
        <v>239</v>
      </c>
      <c r="AT81" s="196" t="s">
        <v>239</v>
      </c>
      <c r="AU81" s="196" t="s">
        <v>239</v>
      </c>
      <c r="AV81" s="196" t="s">
        <v>239</v>
      </c>
      <c r="AW81" s="196" t="s">
        <v>239</v>
      </c>
      <c r="AX81" s="196" t="s">
        <v>239</v>
      </c>
      <c r="AY81" s="202" t="s">
        <v>239</v>
      </c>
      <c r="AZ81" s="201" t="s">
        <v>239</v>
      </c>
      <c r="BA81" s="196" t="s">
        <v>239</v>
      </c>
      <c r="BB81" s="196" t="s">
        <v>239</v>
      </c>
      <c r="BC81" s="196" t="s">
        <v>239</v>
      </c>
      <c r="BD81" s="196" t="s">
        <v>239</v>
      </c>
      <c r="BE81" s="196" t="s">
        <v>239</v>
      </c>
      <c r="BF81" s="196" t="s">
        <v>239</v>
      </c>
      <c r="BG81" s="196" t="s">
        <v>239</v>
      </c>
      <c r="BH81" s="202" t="s">
        <v>239</v>
      </c>
      <c r="BI81" s="201" t="s">
        <v>239</v>
      </c>
      <c r="BJ81" s="196" t="s">
        <v>239</v>
      </c>
      <c r="BK81" s="196" t="s">
        <v>239</v>
      </c>
      <c r="BL81" s="196" t="s">
        <v>239</v>
      </c>
      <c r="BM81" s="196" t="s">
        <v>239</v>
      </c>
      <c r="BN81" s="196" t="s">
        <v>239</v>
      </c>
      <c r="BO81" s="196" t="s">
        <v>239</v>
      </c>
      <c r="BP81" s="196" t="s">
        <v>239</v>
      </c>
      <c r="BQ81" s="202" t="s">
        <v>239</v>
      </c>
    </row>
    <row r="82" spans="1:69" ht="14.5" hidden="1" customHeight="1">
      <c r="A82" s="355" t="s">
        <v>2232</v>
      </c>
      <c r="B82" s="356" t="s">
        <v>2456</v>
      </c>
      <c r="C82" s="356" t="s">
        <v>2324</v>
      </c>
      <c r="D82" s="356" t="s">
        <v>2308</v>
      </c>
      <c r="E82" s="357" t="s">
        <v>2308</v>
      </c>
      <c r="F82" s="59" t="s">
        <v>239</v>
      </c>
      <c r="G82" s="353" t="s">
        <v>2690</v>
      </c>
      <c r="H82" s="353" t="s">
        <v>2691</v>
      </c>
      <c r="I82" s="353" t="s">
        <v>2692</v>
      </c>
      <c r="J82" s="353" t="s">
        <v>2693</v>
      </c>
      <c r="K82" s="353" t="s">
        <v>2694</v>
      </c>
      <c r="L82" s="354" t="s">
        <v>2695</v>
      </c>
      <c r="M82" s="20" t="s">
        <v>239</v>
      </c>
      <c r="N82" s="20" t="s">
        <v>239</v>
      </c>
      <c r="O82" s="20" t="s">
        <v>239</v>
      </c>
      <c r="P82" s="20" t="s">
        <v>239</v>
      </c>
      <c r="Q82" s="20" t="s">
        <v>239</v>
      </c>
      <c r="R82" s="20" t="s">
        <v>239</v>
      </c>
      <c r="S82" s="20" t="s">
        <v>239</v>
      </c>
      <c r="T82" s="257" t="s">
        <v>239</v>
      </c>
      <c r="U82" s="262"/>
      <c r="V82" s="20"/>
      <c r="W82" s="188" t="s">
        <v>239</v>
      </c>
      <c r="X82" s="181" t="s">
        <v>239</v>
      </c>
      <c r="Y82" s="181" t="s">
        <v>239</v>
      </c>
      <c r="Z82" s="181" t="s">
        <v>239</v>
      </c>
      <c r="AA82" s="181" t="s">
        <v>239</v>
      </c>
      <c r="AB82" s="181" t="s">
        <v>239</v>
      </c>
      <c r="AC82" s="181" t="s">
        <v>239</v>
      </c>
      <c r="AD82" s="181" t="s">
        <v>239</v>
      </c>
      <c r="AE82" s="189" t="s">
        <v>239</v>
      </c>
      <c r="AF82" s="262"/>
      <c r="AG82" s="20"/>
      <c r="AH82" s="59" t="s">
        <v>239</v>
      </c>
      <c r="AI82" s="20" t="s">
        <v>239</v>
      </c>
      <c r="AJ82" s="20" t="s">
        <v>239</v>
      </c>
      <c r="AK82" s="20" t="s">
        <v>239</v>
      </c>
      <c r="AL82" s="20" t="s">
        <v>239</v>
      </c>
      <c r="AM82" s="20" t="s">
        <v>239</v>
      </c>
      <c r="AN82" s="20" t="s">
        <v>239</v>
      </c>
      <c r="AO82" s="20" t="s">
        <v>239</v>
      </c>
      <c r="AP82" s="20" t="s">
        <v>239</v>
      </c>
      <c r="AQ82" s="201" t="s">
        <v>239</v>
      </c>
      <c r="AR82" s="196" t="s">
        <v>239</v>
      </c>
      <c r="AS82" s="196" t="s">
        <v>239</v>
      </c>
      <c r="AT82" s="196" t="s">
        <v>239</v>
      </c>
      <c r="AU82" s="196" t="s">
        <v>239</v>
      </c>
      <c r="AV82" s="196" t="s">
        <v>239</v>
      </c>
      <c r="AW82" s="196" t="s">
        <v>239</v>
      </c>
      <c r="AX82" s="196" t="s">
        <v>239</v>
      </c>
      <c r="AY82" s="202" t="s">
        <v>239</v>
      </c>
      <c r="AZ82" s="201" t="s">
        <v>239</v>
      </c>
      <c r="BA82" s="196" t="s">
        <v>239</v>
      </c>
      <c r="BB82" s="196" t="s">
        <v>239</v>
      </c>
      <c r="BC82" s="196" t="s">
        <v>239</v>
      </c>
      <c r="BD82" s="196" t="s">
        <v>239</v>
      </c>
      <c r="BE82" s="196" t="s">
        <v>239</v>
      </c>
      <c r="BF82" s="196" t="s">
        <v>239</v>
      </c>
      <c r="BG82" s="196" t="s">
        <v>239</v>
      </c>
      <c r="BH82" s="202" t="s">
        <v>239</v>
      </c>
      <c r="BI82" s="201" t="s">
        <v>239</v>
      </c>
      <c r="BJ82" s="196" t="s">
        <v>239</v>
      </c>
      <c r="BK82" s="196" t="s">
        <v>239</v>
      </c>
      <c r="BL82" s="196" t="s">
        <v>239</v>
      </c>
      <c r="BM82" s="196" t="s">
        <v>239</v>
      </c>
      <c r="BN82" s="196" t="s">
        <v>239</v>
      </c>
      <c r="BO82" s="196" t="s">
        <v>239</v>
      </c>
      <c r="BP82" s="196" t="s">
        <v>239</v>
      </c>
      <c r="BQ82" s="202" t="s">
        <v>239</v>
      </c>
    </row>
    <row r="83" spans="1:69" ht="14.5" hidden="1" customHeight="1">
      <c r="A83" s="355" t="s">
        <v>2232</v>
      </c>
      <c r="B83" s="356" t="s">
        <v>2456</v>
      </c>
      <c r="C83" s="356" t="s">
        <v>2330</v>
      </c>
      <c r="D83" s="356" t="s">
        <v>2308</v>
      </c>
      <c r="E83" s="357" t="s">
        <v>2308</v>
      </c>
      <c r="F83" s="59" t="s">
        <v>239</v>
      </c>
      <c r="G83" s="353" t="s">
        <v>2690</v>
      </c>
      <c r="H83" s="353" t="s">
        <v>2691</v>
      </c>
      <c r="I83" s="353" t="s">
        <v>2692</v>
      </c>
      <c r="J83" s="353" t="s">
        <v>2693</v>
      </c>
      <c r="K83" s="353" t="s">
        <v>2694</v>
      </c>
      <c r="L83" s="354" t="s">
        <v>2695</v>
      </c>
      <c r="M83" s="20" t="s">
        <v>239</v>
      </c>
      <c r="N83" s="20" t="s">
        <v>239</v>
      </c>
      <c r="O83" s="20" t="s">
        <v>239</v>
      </c>
      <c r="P83" s="20" t="s">
        <v>239</v>
      </c>
      <c r="Q83" s="20" t="s">
        <v>239</v>
      </c>
      <c r="R83" s="20" t="s">
        <v>239</v>
      </c>
      <c r="S83" s="20" t="s">
        <v>239</v>
      </c>
      <c r="T83" s="257" t="s">
        <v>239</v>
      </c>
      <c r="U83" s="262"/>
      <c r="V83" s="20"/>
      <c r="W83" s="188" t="s">
        <v>239</v>
      </c>
      <c r="X83" s="181" t="s">
        <v>239</v>
      </c>
      <c r="Y83" s="181" t="s">
        <v>239</v>
      </c>
      <c r="Z83" s="181" t="s">
        <v>239</v>
      </c>
      <c r="AA83" s="181" t="s">
        <v>239</v>
      </c>
      <c r="AB83" s="181" t="s">
        <v>239</v>
      </c>
      <c r="AC83" s="181" t="s">
        <v>239</v>
      </c>
      <c r="AD83" s="181" t="s">
        <v>239</v>
      </c>
      <c r="AE83" s="189" t="s">
        <v>239</v>
      </c>
      <c r="AF83" s="262"/>
      <c r="AG83" s="20"/>
      <c r="AH83" s="59" t="s">
        <v>239</v>
      </c>
      <c r="AI83" s="20" t="s">
        <v>239</v>
      </c>
      <c r="AJ83" s="20" t="s">
        <v>239</v>
      </c>
      <c r="AK83" s="20" t="s">
        <v>239</v>
      </c>
      <c r="AL83" s="20" t="s">
        <v>239</v>
      </c>
      <c r="AM83" s="20" t="s">
        <v>239</v>
      </c>
      <c r="AN83" s="20" t="s">
        <v>239</v>
      </c>
      <c r="AO83" s="20" t="s">
        <v>239</v>
      </c>
      <c r="AP83" s="20" t="s">
        <v>239</v>
      </c>
      <c r="AQ83" s="201" t="s">
        <v>239</v>
      </c>
      <c r="AR83" s="196" t="s">
        <v>239</v>
      </c>
      <c r="AS83" s="196" t="s">
        <v>239</v>
      </c>
      <c r="AT83" s="196" t="s">
        <v>239</v>
      </c>
      <c r="AU83" s="196" t="s">
        <v>239</v>
      </c>
      <c r="AV83" s="196" t="s">
        <v>239</v>
      </c>
      <c r="AW83" s="196" t="s">
        <v>239</v>
      </c>
      <c r="AX83" s="196" t="s">
        <v>239</v>
      </c>
      <c r="AY83" s="202" t="s">
        <v>239</v>
      </c>
      <c r="AZ83" s="201" t="s">
        <v>239</v>
      </c>
      <c r="BA83" s="196" t="s">
        <v>239</v>
      </c>
      <c r="BB83" s="196" t="s">
        <v>239</v>
      </c>
      <c r="BC83" s="196" t="s">
        <v>239</v>
      </c>
      <c r="BD83" s="196" t="s">
        <v>239</v>
      </c>
      <c r="BE83" s="196" t="s">
        <v>239</v>
      </c>
      <c r="BF83" s="196" t="s">
        <v>239</v>
      </c>
      <c r="BG83" s="196" t="s">
        <v>239</v>
      </c>
      <c r="BH83" s="202" t="s">
        <v>239</v>
      </c>
      <c r="BI83" s="201" t="s">
        <v>239</v>
      </c>
      <c r="BJ83" s="196" t="s">
        <v>239</v>
      </c>
      <c r="BK83" s="196" t="s">
        <v>239</v>
      </c>
      <c r="BL83" s="196" t="s">
        <v>239</v>
      </c>
      <c r="BM83" s="196" t="s">
        <v>239</v>
      </c>
      <c r="BN83" s="196" t="s">
        <v>239</v>
      </c>
      <c r="BO83" s="196" t="s">
        <v>239</v>
      </c>
      <c r="BP83" s="196" t="s">
        <v>239</v>
      </c>
      <c r="BQ83" s="202" t="s">
        <v>239</v>
      </c>
    </row>
    <row r="84" spans="1:69" ht="14.5" hidden="1" customHeight="1">
      <c r="A84" s="355" t="s">
        <v>2232</v>
      </c>
      <c r="B84" s="356" t="s">
        <v>2456</v>
      </c>
      <c r="C84" s="356" t="s">
        <v>2338</v>
      </c>
      <c r="D84" s="356" t="s">
        <v>2308</v>
      </c>
      <c r="E84" s="357" t="s">
        <v>2308</v>
      </c>
      <c r="F84" s="59" t="s">
        <v>239</v>
      </c>
      <c r="G84" s="353" t="s">
        <v>2690</v>
      </c>
      <c r="H84" s="353" t="s">
        <v>2691</v>
      </c>
      <c r="I84" s="353" t="s">
        <v>2692</v>
      </c>
      <c r="J84" s="353" t="s">
        <v>2693</v>
      </c>
      <c r="K84" s="353" t="s">
        <v>2694</v>
      </c>
      <c r="L84" s="354" t="s">
        <v>2695</v>
      </c>
      <c r="M84" s="20" t="s">
        <v>239</v>
      </c>
      <c r="N84" s="20" t="s">
        <v>239</v>
      </c>
      <c r="O84" s="20" t="s">
        <v>239</v>
      </c>
      <c r="P84" s="20" t="s">
        <v>239</v>
      </c>
      <c r="Q84" s="20" t="s">
        <v>239</v>
      </c>
      <c r="R84" s="20" t="s">
        <v>239</v>
      </c>
      <c r="S84" s="20" t="s">
        <v>239</v>
      </c>
      <c r="T84" s="257" t="s">
        <v>239</v>
      </c>
      <c r="U84" s="262"/>
      <c r="V84" s="20"/>
      <c r="W84" s="188" t="s">
        <v>239</v>
      </c>
      <c r="X84" s="181" t="s">
        <v>239</v>
      </c>
      <c r="Y84" s="181" t="s">
        <v>239</v>
      </c>
      <c r="Z84" s="181" t="s">
        <v>239</v>
      </c>
      <c r="AA84" s="181" t="s">
        <v>239</v>
      </c>
      <c r="AB84" s="181" t="s">
        <v>239</v>
      </c>
      <c r="AC84" s="181" t="s">
        <v>239</v>
      </c>
      <c r="AD84" s="181" t="s">
        <v>239</v>
      </c>
      <c r="AE84" s="189" t="s">
        <v>239</v>
      </c>
      <c r="AF84" s="262"/>
      <c r="AG84" s="20"/>
      <c r="AH84" s="59" t="s">
        <v>239</v>
      </c>
      <c r="AI84" s="20" t="s">
        <v>239</v>
      </c>
      <c r="AJ84" s="20" t="s">
        <v>239</v>
      </c>
      <c r="AK84" s="20" t="s">
        <v>239</v>
      </c>
      <c r="AL84" s="20" t="s">
        <v>239</v>
      </c>
      <c r="AM84" s="20" t="s">
        <v>239</v>
      </c>
      <c r="AN84" s="20" t="s">
        <v>239</v>
      </c>
      <c r="AO84" s="20" t="s">
        <v>239</v>
      </c>
      <c r="AP84" s="20" t="s">
        <v>239</v>
      </c>
      <c r="AQ84" s="201" t="s">
        <v>239</v>
      </c>
      <c r="AR84" s="196" t="s">
        <v>239</v>
      </c>
      <c r="AS84" s="196" t="s">
        <v>239</v>
      </c>
      <c r="AT84" s="196" t="s">
        <v>239</v>
      </c>
      <c r="AU84" s="196" t="s">
        <v>239</v>
      </c>
      <c r="AV84" s="196" t="s">
        <v>239</v>
      </c>
      <c r="AW84" s="196" t="s">
        <v>239</v>
      </c>
      <c r="AX84" s="196" t="s">
        <v>239</v>
      </c>
      <c r="AY84" s="202" t="s">
        <v>239</v>
      </c>
      <c r="AZ84" s="201" t="s">
        <v>239</v>
      </c>
      <c r="BA84" s="196" t="s">
        <v>239</v>
      </c>
      <c r="BB84" s="196" t="s">
        <v>239</v>
      </c>
      <c r="BC84" s="196" t="s">
        <v>239</v>
      </c>
      <c r="BD84" s="196" t="s">
        <v>239</v>
      </c>
      <c r="BE84" s="196" t="s">
        <v>239</v>
      </c>
      <c r="BF84" s="196" t="s">
        <v>239</v>
      </c>
      <c r="BG84" s="196" t="s">
        <v>239</v>
      </c>
      <c r="BH84" s="202" t="s">
        <v>239</v>
      </c>
      <c r="BI84" s="201" t="s">
        <v>239</v>
      </c>
      <c r="BJ84" s="196" t="s">
        <v>239</v>
      </c>
      <c r="BK84" s="196" t="s">
        <v>239</v>
      </c>
      <c r="BL84" s="196" t="s">
        <v>239</v>
      </c>
      <c r="BM84" s="196" t="s">
        <v>239</v>
      </c>
      <c r="BN84" s="196" t="s">
        <v>239</v>
      </c>
      <c r="BO84" s="196" t="s">
        <v>239</v>
      </c>
      <c r="BP84" s="196" t="s">
        <v>239</v>
      </c>
      <c r="BQ84" s="202" t="s">
        <v>239</v>
      </c>
    </row>
    <row r="85" spans="1:69" ht="14.5" hidden="1" customHeight="1">
      <c r="A85" s="355" t="s">
        <v>2232</v>
      </c>
      <c r="B85" s="356" t="s">
        <v>2456</v>
      </c>
      <c r="C85" s="356" t="s">
        <v>2350</v>
      </c>
      <c r="D85" s="356" t="s">
        <v>2308</v>
      </c>
      <c r="E85" s="357" t="s">
        <v>2308</v>
      </c>
      <c r="F85" s="59" t="s">
        <v>239</v>
      </c>
      <c r="G85" s="353" t="s">
        <v>2690</v>
      </c>
      <c r="H85" s="353" t="s">
        <v>2691</v>
      </c>
      <c r="I85" s="353" t="s">
        <v>2692</v>
      </c>
      <c r="J85" s="353" t="s">
        <v>2693</v>
      </c>
      <c r="K85" s="353" t="s">
        <v>2694</v>
      </c>
      <c r="L85" s="354" t="s">
        <v>2695</v>
      </c>
      <c r="M85" s="20" t="s">
        <v>239</v>
      </c>
      <c r="N85" s="20" t="s">
        <v>239</v>
      </c>
      <c r="O85" s="20" t="s">
        <v>239</v>
      </c>
      <c r="P85" s="20" t="s">
        <v>239</v>
      </c>
      <c r="Q85" s="20" t="s">
        <v>239</v>
      </c>
      <c r="R85" s="20" t="s">
        <v>239</v>
      </c>
      <c r="S85" s="20" t="s">
        <v>239</v>
      </c>
      <c r="T85" s="257" t="s">
        <v>239</v>
      </c>
      <c r="U85" s="262"/>
      <c r="V85" s="20"/>
      <c r="W85" s="188" t="s">
        <v>239</v>
      </c>
      <c r="X85" s="181" t="s">
        <v>239</v>
      </c>
      <c r="Y85" s="181" t="s">
        <v>239</v>
      </c>
      <c r="Z85" s="181" t="s">
        <v>239</v>
      </c>
      <c r="AA85" s="181" t="s">
        <v>239</v>
      </c>
      <c r="AB85" s="181" t="s">
        <v>239</v>
      </c>
      <c r="AC85" s="181" t="s">
        <v>239</v>
      </c>
      <c r="AD85" s="181" t="s">
        <v>239</v>
      </c>
      <c r="AE85" s="189" t="s">
        <v>239</v>
      </c>
      <c r="AF85" s="262"/>
      <c r="AG85" s="20"/>
      <c r="AH85" s="59" t="s">
        <v>239</v>
      </c>
      <c r="AI85" s="20" t="s">
        <v>239</v>
      </c>
      <c r="AJ85" s="20" t="s">
        <v>239</v>
      </c>
      <c r="AK85" s="20" t="s">
        <v>239</v>
      </c>
      <c r="AL85" s="20" t="s">
        <v>239</v>
      </c>
      <c r="AM85" s="20" t="s">
        <v>239</v>
      </c>
      <c r="AN85" s="20" t="s">
        <v>239</v>
      </c>
      <c r="AO85" s="20" t="s">
        <v>239</v>
      </c>
      <c r="AP85" s="20" t="s">
        <v>239</v>
      </c>
      <c r="AQ85" s="201" t="s">
        <v>239</v>
      </c>
      <c r="AR85" s="196" t="s">
        <v>239</v>
      </c>
      <c r="AS85" s="196" t="s">
        <v>239</v>
      </c>
      <c r="AT85" s="196" t="s">
        <v>239</v>
      </c>
      <c r="AU85" s="196" t="s">
        <v>239</v>
      </c>
      <c r="AV85" s="196" t="s">
        <v>239</v>
      </c>
      <c r="AW85" s="196" t="s">
        <v>239</v>
      </c>
      <c r="AX85" s="196" t="s">
        <v>239</v>
      </c>
      <c r="AY85" s="202" t="s">
        <v>239</v>
      </c>
      <c r="AZ85" s="201" t="s">
        <v>239</v>
      </c>
      <c r="BA85" s="196" t="s">
        <v>239</v>
      </c>
      <c r="BB85" s="196" t="s">
        <v>239</v>
      </c>
      <c r="BC85" s="196" t="s">
        <v>239</v>
      </c>
      <c r="BD85" s="196" t="s">
        <v>239</v>
      </c>
      <c r="BE85" s="196" t="s">
        <v>239</v>
      </c>
      <c r="BF85" s="196" t="s">
        <v>239</v>
      </c>
      <c r="BG85" s="196" t="s">
        <v>239</v>
      </c>
      <c r="BH85" s="202" t="s">
        <v>239</v>
      </c>
      <c r="BI85" s="201" t="s">
        <v>239</v>
      </c>
      <c r="BJ85" s="196" t="s">
        <v>239</v>
      </c>
      <c r="BK85" s="196" t="s">
        <v>239</v>
      </c>
      <c r="BL85" s="196" t="s">
        <v>239</v>
      </c>
      <c r="BM85" s="196" t="s">
        <v>239</v>
      </c>
      <c r="BN85" s="196" t="s">
        <v>239</v>
      </c>
      <c r="BO85" s="196" t="s">
        <v>239</v>
      </c>
      <c r="BP85" s="196" t="s">
        <v>239</v>
      </c>
      <c r="BQ85" s="202" t="s">
        <v>239</v>
      </c>
    </row>
    <row r="86" spans="1:69" ht="14.5" hidden="1" customHeight="1">
      <c r="A86" s="355" t="s">
        <v>2232</v>
      </c>
      <c r="B86" s="356" t="s">
        <v>2456</v>
      </c>
      <c r="C86" s="356" t="s">
        <v>2351</v>
      </c>
      <c r="D86" s="356" t="s">
        <v>2308</v>
      </c>
      <c r="E86" s="357" t="s">
        <v>2308</v>
      </c>
      <c r="F86" s="59" t="s">
        <v>239</v>
      </c>
      <c r="G86" s="353" t="s">
        <v>2690</v>
      </c>
      <c r="H86" s="353" t="s">
        <v>2691</v>
      </c>
      <c r="I86" s="353" t="s">
        <v>2692</v>
      </c>
      <c r="J86" s="353" t="s">
        <v>2693</v>
      </c>
      <c r="K86" s="353" t="s">
        <v>2694</v>
      </c>
      <c r="L86" s="354" t="s">
        <v>2695</v>
      </c>
      <c r="M86" s="20" t="s">
        <v>239</v>
      </c>
      <c r="N86" s="20" t="s">
        <v>239</v>
      </c>
      <c r="O86" s="20" t="s">
        <v>239</v>
      </c>
      <c r="P86" s="20" t="s">
        <v>239</v>
      </c>
      <c r="Q86" s="20" t="s">
        <v>239</v>
      </c>
      <c r="R86" s="20" t="s">
        <v>239</v>
      </c>
      <c r="S86" s="20" t="s">
        <v>239</v>
      </c>
      <c r="T86" s="257" t="s">
        <v>239</v>
      </c>
      <c r="U86" s="262"/>
      <c r="V86" s="20"/>
      <c r="W86" s="188" t="s">
        <v>239</v>
      </c>
      <c r="X86" s="181" t="s">
        <v>239</v>
      </c>
      <c r="Y86" s="181" t="s">
        <v>239</v>
      </c>
      <c r="Z86" s="181" t="s">
        <v>239</v>
      </c>
      <c r="AA86" s="181" t="s">
        <v>239</v>
      </c>
      <c r="AB86" s="181" t="s">
        <v>239</v>
      </c>
      <c r="AC86" s="181" t="s">
        <v>239</v>
      </c>
      <c r="AD86" s="181" t="s">
        <v>239</v>
      </c>
      <c r="AE86" s="189" t="s">
        <v>239</v>
      </c>
      <c r="AF86" s="262"/>
      <c r="AG86" s="20"/>
      <c r="AH86" s="59" t="s">
        <v>239</v>
      </c>
      <c r="AI86" s="20" t="s">
        <v>239</v>
      </c>
      <c r="AJ86" s="20" t="s">
        <v>239</v>
      </c>
      <c r="AK86" s="20" t="s">
        <v>239</v>
      </c>
      <c r="AL86" s="20" t="s">
        <v>239</v>
      </c>
      <c r="AM86" s="20" t="s">
        <v>239</v>
      </c>
      <c r="AN86" s="20" t="s">
        <v>239</v>
      </c>
      <c r="AO86" s="20" t="s">
        <v>239</v>
      </c>
      <c r="AP86" s="20" t="s">
        <v>239</v>
      </c>
      <c r="AQ86" s="201" t="s">
        <v>239</v>
      </c>
      <c r="AR86" s="196" t="s">
        <v>239</v>
      </c>
      <c r="AS86" s="196" t="s">
        <v>239</v>
      </c>
      <c r="AT86" s="196" t="s">
        <v>239</v>
      </c>
      <c r="AU86" s="196" t="s">
        <v>239</v>
      </c>
      <c r="AV86" s="196" t="s">
        <v>239</v>
      </c>
      <c r="AW86" s="196" t="s">
        <v>239</v>
      </c>
      <c r="AX86" s="196" t="s">
        <v>239</v>
      </c>
      <c r="AY86" s="202" t="s">
        <v>239</v>
      </c>
      <c r="AZ86" s="201" t="s">
        <v>239</v>
      </c>
      <c r="BA86" s="196" t="s">
        <v>239</v>
      </c>
      <c r="BB86" s="196" t="s">
        <v>239</v>
      </c>
      <c r="BC86" s="196" t="s">
        <v>239</v>
      </c>
      <c r="BD86" s="196" t="s">
        <v>239</v>
      </c>
      <c r="BE86" s="196" t="s">
        <v>239</v>
      </c>
      <c r="BF86" s="196" t="s">
        <v>239</v>
      </c>
      <c r="BG86" s="196" t="s">
        <v>239</v>
      </c>
      <c r="BH86" s="202" t="s">
        <v>239</v>
      </c>
      <c r="BI86" s="201" t="s">
        <v>239</v>
      </c>
      <c r="BJ86" s="196" t="s">
        <v>239</v>
      </c>
      <c r="BK86" s="196" t="s">
        <v>239</v>
      </c>
      <c r="BL86" s="196" t="s">
        <v>239</v>
      </c>
      <c r="BM86" s="196" t="s">
        <v>239</v>
      </c>
      <c r="BN86" s="196" t="s">
        <v>239</v>
      </c>
      <c r="BO86" s="196" t="s">
        <v>239</v>
      </c>
      <c r="BP86" s="196" t="s">
        <v>239</v>
      </c>
      <c r="BQ86" s="202" t="s">
        <v>239</v>
      </c>
    </row>
    <row r="87" spans="1:69" ht="14.5" hidden="1" customHeight="1">
      <c r="A87" s="355" t="s">
        <v>2232</v>
      </c>
      <c r="B87" s="356" t="s">
        <v>2456</v>
      </c>
      <c r="C87" s="356" t="s">
        <v>2357</v>
      </c>
      <c r="D87" s="356" t="s">
        <v>2308</v>
      </c>
      <c r="E87" s="357" t="s">
        <v>2308</v>
      </c>
      <c r="F87" s="59" t="s">
        <v>239</v>
      </c>
      <c r="G87" s="353" t="s">
        <v>2690</v>
      </c>
      <c r="H87" s="353" t="s">
        <v>2691</v>
      </c>
      <c r="I87" s="353" t="s">
        <v>2692</v>
      </c>
      <c r="J87" s="353" t="s">
        <v>2693</v>
      </c>
      <c r="K87" s="353" t="s">
        <v>2694</v>
      </c>
      <c r="L87" s="354" t="s">
        <v>2695</v>
      </c>
      <c r="M87" s="20" t="s">
        <v>239</v>
      </c>
      <c r="N87" s="20" t="s">
        <v>239</v>
      </c>
      <c r="O87" s="20" t="s">
        <v>239</v>
      </c>
      <c r="P87" s="20" t="s">
        <v>239</v>
      </c>
      <c r="Q87" s="20" t="s">
        <v>239</v>
      </c>
      <c r="R87" s="20" t="s">
        <v>239</v>
      </c>
      <c r="S87" s="20" t="s">
        <v>239</v>
      </c>
      <c r="T87" s="257" t="s">
        <v>239</v>
      </c>
      <c r="U87" s="262"/>
      <c r="V87" s="20"/>
      <c r="W87" s="188" t="s">
        <v>239</v>
      </c>
      <c r="X87" s="181" t="s">
        <v>239</v>
      </c>
      <c r="Y87" s="181" t="s">
        <v>239</v>
      </c>
      <c r="Z87" s="181" t="s">
        <v>239</v>
      </c>
      <c r="AA87" s="181" t="s">
        <v>239</v>
      </c>
      <c r="AB87" s="181" t="s">
        <v>239</v>
      </c>
      <c r="AC87" s="181" t="s">
        <v>239</v>
      </c>
      <c r="AD87" s="181" t="s">
        <v>239</v>
      </c>
      <c r="AE87" s="189" t="s">
        <v>239</v>
      </c>
      <c r="AF87" s="262"/>
      <c r="AG87" s="20"/>
      <c r="AH87" s="59" t="s">
        <v>239</v>
      </c>
      <c r="AI87" s="20" t="s">
        <v>239</v>
      </c>
      <c r="AJ87" s="20" t="s">
        <v>239</v>
      </c>
      <c r="AK87" s="20" t="s">
        <v>239</v>
      </c>
      <c r="AL87" s="20" t="s">
        <v>239</v>
      </c>
      <c r="AM87" s="20" t="s">
        <v>239</v>
      </c>
      <c r="AN87" s="20" t="s">
        <v>239</v>
      </c>
      <c r="AO87" s="20" t="s">
        <v>239</v>
      </c>
      <c r="AP87" s="20" t="s">
        <v>239</v>
      </c>
      <c r="AQ87" s="201" t="s">
        <v>239</v>
      </c>
      <c r="AR87" s="196" t="s">
        <v>239</v>
      </c>
      <c r="AS87" s="196" t="s">
        <v>239</v>
      </c>
      <c r="AT87" s="196" t="s">
        <v>239</v>
      </c>
      <c r="AU87" s="196" t="s">
        <v>239</v>
      </c>
      <c r="AV87" s="196" t="s">
        <v>239</v>
      </c>
      <c r="AW87" s="196" t="s">
        <v>239</v>
      </c>
      <c r="AX87" s="196" t="s">
        <v>239</v>
      </c>
      <c r="AY87" s="202" t="s">
        <v>239</v>
      </c>
      <c r="AZ87" s="201" t="s">
        <v>239</v>
      </c>
      <c r="BA87" s="196" t="s">
        <v>239</v>
      </c>
      <c r="BB87" s="196" t="s">
        <v>239</v>
      </c>
      <c r="BC87" s="196" t="s">
        <v>239</v>
      </c>
      <c r="BD87" s="196" t="s">
        <v>239</v>
      </c>
      <c r="BE87" s="196" t="s">
        <v>239</v>
      </c>
      <c r="BF87" s="196" t="s">
        <v>239</v>
      </c>
      <c r="BG87" s="196" t="s">
        <v>239</v>
      </c>
      <c r="BH87" s="202" t="s">
        <v>239</v>
      </c>
      <c r="BI87" s="201" t="s">
        <v>239</v>
      </c>
      <c r="BJ87" s="196" t="s">
        <v>239</v>
      </c>
      <c r="BK87" s="196" t="s">
        <v>239</v>
      </c>
      <c r="BL87" s="196" t="s">
        <v>239</v>
      </c>
      <c r="BM87" s="196" t="s">
        <v>239</v>
      </c>
      <c r="BN87" s="196" t="s">
        <v>239</v>
      </c>
      <c r="BO87" s="196" t="s">
        <v>239</v>
      </c>
      <c r="BP87" s="196" t="s">
        <v>239</v>
      </c>
      <c r="BQ87" s="202" t="s">
        <v>239</v>
      </c>
    </row>
    <row r="88" spans="1:69" ht="14.5" hidden="1" customHeight="1">
      <c r="A88" s="355" t="s">
        <v>2232</v>
      </c>
      <c r="B88" s="356" t="s">
        <v>2456</v>
      </c>
      <c r="C88" s="356" t="s">
        <v>2358</v>
      </c>
      <c r="D88" s="356" t="s">
        <v>2308</v>
      </c>
      <c r="E88" s="357" t="s">
        <v>2308</v>
      </c>
      <c r="F88" s="59" t="s">
        <v>239</v>
      </c>
      <c r="G88" s="353" t="s">
        <v>2690</v>
      </c>
      <c r="H88" s="353" t="s">
        <v>2691</v>
      </c>
      <c r="I88" s="353" t="s">
        <v>2692</v>
      </c>
      <c r="J88" s="353" t="s">
        <v>2693</v>
      </c>
      <c r="K88" s="353" t="s">
        <v>2694</v>
      </c>
      <c r="L88" s="354" t="s">
        <v>2695</v>
      </c>
      <c r="M88" s="20" t="s">
        <v>239</v>
      </c>
      <c r="N88" s="20" t="s">
        <v>239</v>
      </c>
      <c r="O88" s="20" t="s">
        <v>239</v>
      </c>
      <c r="P88" s="20" t="s">
        <v>239</v>
      </c>
      <c r="Q88" s="20" t="s">
        <v>239</v>
      </c>
      <c r="R88" s="20" t="s">
        <v>239</v>
      </c>
      <c r="S88" s="20" t="s">
        <v>239</v>
      </c>
      <c r="T88" s="257" t="s">
        <v>239</v>
      </c>
      <c r="U88" s="262"/>
      <c r="V88" s="20"/>
      <c r="W88" s="188" t="s">
        <v>239</v>
      </c>
      <c r="X88" s="181" t="s">
        <v>239</v>
      </c>
      <c r="Y88" s="181" t="s">
        <v>239</v>
      </c>
      <c r="Z88" s="181" t="s">
        <v>239</v>
      </c>
      <c r="AA88" s="181" t="s">
        <v>239</v>
      </c>
      <c r="AB88" s="181" t="s">
        <v>239</v>
      </c>
      <c r="AC88" s="181" t="s">
        <v>239</v>
      </c>
      <c r="AD88" s="181" t="s">
        <v>239</v>
      </c>
      <c r="AE88" s="189" t="s">
        <v>239</v>
      </c>
      <c r="AF88" s="262"/>
      <c r="AG88" s="20"/>
      <c r="AH88" s="59" t="s">
        <v>239</v>
      </c>
      <c r="AI88" s="20" t="s">
        <v>239</v>
      </c>
      <c r="AJ88" s="20" t="s">
        <v>239</v>
      </c>
      <c r="AK88" s="20" t="s">
        <v>239</v>
      </c>
      <c r="AL88" s="20" t="s">
        <v>239</v>
      </c>
      <c r="AM88" s="20" t="s">
        <v>239</v>
      </c>
      <c r="AN88" s="20" t="s">
        <v>239</v>
      </c>
      <c r="AO88" s="20" t="s">
        <v>239</v>
      </c>
      <c r="AP88" s="20" t="s">
        <v>239</v>
      </c>
      <c r="AQ88" s="201" t="s">
        <v>239</v>
      </c>
      <c r="AR88" s="196" t="s">
        <v>239</v>
      </c>
      <c r="AS88" s="196" t="s">
        <v>239</v>
      </c>
      <c r="AT88" s="196" t="s">
        <v>239</v>
      </c>
      <c r="AU88" s="196" t="s">
        <v>239</v>
      </c>
      <c r="AV88" s="196" t="s">
        <v>239</v>
      </c>
      <c r="AW88" s="196" t="s">
        <v>239</v>
      </c>
      <c r="AX88" s="196" t="s">
        <v>239</v>
      </c>
      <c r="AY88" s="202" t="s">
        <v>239</v>
      </c>
      <c r="AZ88" s="201" t="s">
        <v>239</v>
      </c>
      <c r="BA88" s="196" t="s">
        <v>239</v>
      </c>
      <c r="BB88" s="196" t="s">
        <v>239</v>
      </c>
      <c r="BC88" s="196" t="s">
        <v>239</v>
      </c>
      <c r="BD88" s="196" t="s">
        <v>239</v>
      </c>
      <c r="BE88" s="196" t="s">
        <v>239</v>
      </c>
      <c r="BF88" s="196" t="s">
        <v>239</v>
      </c>
      <c r="BG88" s="196" t="s">
        <v>239</v>
      </c>
      <c r="BH88" s="202" t="s">
        <v>239</v>
      </c>
      <c r="BI88" s="201" t="s">
        <v>239</v>
      </c>
      <c r="BJ88" s="196" t="s">
        <v>239</v>
      </c>
      <c r="BK88" s="196" t="s">
        <v>239</v>
      </c>
      <c r="BL88" s="196" t="s">
        <v>239</v>
      </c>
      <c r="BM88" s="196" t="s">
        <v>239</v>
      </c>
      <c r="BN88" s="196" t="s">
        <v>239</v>
      </c>
      <c r="BO88" s="196" t="s">
        <v>239</v>
      </c>
      <c r="BP88" s="196" t="s">
        <v>239</v>
      </c>
      <c r="BQ88" s="202" t="s">
        <v>239</v>
      </c>
    </row>
    <row r="89" spans="1:69" ht="14.5" hidden="1" customHeight="1">
      <c r="A89" s="355" t="s">
        <v>2232</v>
      </c>
      <c r="B89" s="356" t="s">
        <v>2456</v>
      </c>
      <c r="C89" s="356" t="s">
        <v>2369</v>
      </c>
      <c r="D89" s="356" t="s">
        <v>2308</v>
      </c>
      <c r="E89" s="357" t="s">
        <v>2308</v>
      </c>
      <c r="F89" s="59" t="s">
        <v>239</v>
      </c>
      <c r="G89" s="353" t="s">
        <v>2690</v>
      </c>
      <c r="H89" s="353" t="s">
        <v>2691</v>
      </c>
      <c r="I89" s="353" t="s">
        <v>2692</v>
      </c>
      <c r="J89" s="353" t="s">
        <v>2693</v>
      </c>
      <c r="K89" s="353" t="s">
        <v>2694</v>
      </c>
      <c r="L89" s="354" t="s">
        <v>2695</v>
      </c>
      <c r="M89" s="20" t="s">
        <v>239</v>
      </c>
      <c r="N89" s="20" t="s">
        <v>239</v>
      </c>
      <c r="O89" s="20" t="s">
        <v>239</v>
      </c>
      <c r="P89" s="20" t="s">
        <v>239</v>
      </c>
      <c r="Q89" s="20" t="s">
        <v>239</v>
      </c>
      <c r="R89" s="20" t="s">
        <v>239</v>
      </c>
      <c r="S89" s="20" t="s">
        <v>239</v>
      </c>
      <c r="T89" s="257" t="s">
        <v>239</v>
      </c>
      <c r="U89" s="262"/>
      <c r="V89" s="20"/>
      <c r="W89" s="188" t="s">
        <v>239</v>
      </c>
      <c r="X89" s="181" t="s">
        <v>239</v>
      </c>
      <c r="Y89" s="181" t="s">
        <v>239</v>
      </c>
      <c r="Z89" s="181" t="s">
        <v>239</v>
      </c>
      <c r="AA89" s="181" t="s">
        <v>239</v>
      </c>
      <c r="AB89" s="181" t="s">
        <v>239</v>
      </c>
      <c r="AC89" s="181" t="s">
        <v>239</v>
      </c>
      <c r="AD89" s="181" t="s">
        <v>239</v>
      </c>
      <c r="AE89" s="189" t="s">
        <v>239</v>
      </c>
      <c r="AF89" s="262"/>
      <c r="AG89" s="20"/>
      <c r="AH89" s="59" t="s">
        <v>239</v>
      </c>
      <c r="AI89" s="20" t="s">
        <v>239</v>
      </c>
      <c r="AJ89" s="20" t="s">
        <v>239</v>
      </c>
      <c r="AK89" s="20" t="s">
        <v>239</v>
      </c>
      <c r="AL89" s="20" t="s">
        <v>239</v>
      </c>
      <c r="AM89" s="20" t="s">
        <v>239</v>
      </c>
      <c r="AN89" s="20" t="s">
        <v>239</v>
      </c>
      <c r="AO89" s="20" t="s">
        <v>239</v>
      </c>
      <c r="AP89" s="20" t="s">
        <v>239</v>
      </c>
      <c r="AQ89" s="201" t="s">
        <v>239</v>
      </c>
      <c r="AR89" s="196" t="s">
        <v>239</v>
      </c>
      <c r="AS89" s="196" t="s">
        <v>239</v>
      </c>
      <c r="AT89" s="196" t="s">
        <v>239</v>
      </c>
      <c r="AU89" s="196" t="s">
        <v>239</v>
      </c>
      <c r="AV89" s="196" t="s">
        <v>239</v>
      </c>
      <c r="AW89" s="196" t="s">
        <v>239</v>
      </c>
      <c r="AX89" s="196" t="s">
        <v>239</v>
      </c>
      <c r="AY89" s="202" t="s">
        <v>239</v>
      </c>
      <c r="AZ89" s="201" t="s">
        <v>239</v>
      </c>
      <c r="BA89" s="196" t="s">
        <v>239</v>
      </c>
      <c r="BB89" s="196" t="s">
        <v>239</v>
      </c>
      <c r="BC89" s="196" t="s">
        <v>239</v>
      </c>
      <c r="BD89" s="196" t="s">
        <v>239</v>
      </c>
      <c r="BE89" s="196" t="s">
        <v>239</v>
      </c>
      <c r="BF89" s="196" t="s">
        <v>239</v>
      </c>
      <c r="BG89" s="196" t="s">
        <v>239</v>
      </c>
      <c r="BH89" s="202" t="s">
        <v>239</v>
      </c>
      <c r="BI89" s="201" t="s">
        <v>239</v>
      </c>
      <c r="BJ89" s="196" t="s">
        <v>239</v>
      </c>
      <c r="BK89" s="196" t="s">
        <v>239</v>
      </c>
      <c r="BL89" s="196" t="s">
        <v>239</v>
      </c>
      <c r="BM89" s="196" t="s">
        <v>239</v>
      </c>
      <c r="BN89" s="196" t="s">
        <v>239</v>
      </c>
      <c r="BO89" s="196" t="s">
        <v>239</v>
      </c>
      <c r="BP89" s="196" t="s">
        <v>239</v>
      </c>
      <c r="BQ89" s="202" t="s">
        <v>239</v>
      </c>
    </row>
    <row r="90" spans="1:69" ht="14.5" hidden="1" customHeight="1">
      <c r="A90" s="355" t="s">
        <v>2232</v>
      </c>
      <c r="B90" s="356" t="s">
        <v>2456</v>
      </c>
      <c r="C90" s="356" t="s">
        <v>2370</v>
      </c>
      <c r="D90" s="356" t="s">
        <v>2308</v>
      </c>
      <c r="E90" s="357" t="s">
        <v>2308</v>
      </c>
      <c r="F90" s="59" t="s">
        <v>239</v>
      </c>
      <c r="G90" s="353" t="s">
        <v>2690</v>
      </c>
      <c r="H90" s="353" t="s">
        <v>2691</v>
      </c>
      <c r="I90" s="353" t="s">
        <v>2692</v>
      </c>
      <c r="J90" s="353" t="s">
        <v>2693</v>
      </c>
      <c r="K90" s="353" t="s">
        <v>2694</v>
      </c>
      <c r="L90" s="354" t="s">
        <v>2695</v>
      </c>
      <c r="M90" s="20" t="s">
        <v>239</v>
      </c>
      <c r="N90" s="20" t="s">
        <v>239</v>
      </c>
      <c r="O90" s="20" t="s">
        <v>239</v>
      </c>
      <c r="P90" s="20" t="s">
        <v>239</v>
      </c>
      <c r="Q90" s="20" t="s">
        <v>239</v>
      </c>
      <c r="R90" s="20" t="s">
        <v>239</v>
      </c>
      <c r="S90" s="20" t="s">
        <v>239</v>
      </c>
      <c r="T90" s="257" t="s">
        <v>239</v>
      </c>
      <c r="U90" s="262"/>
      <c r="V90" s="20"/>
      <c r="W90" s="188" t="s">
        <v>239</v>
      </c>
      <c r="X90" s="181" t="s">
        <v>239</v>
      </c>
      <c r="Y90" s="181" t="s">
        <v>239</v>
      </c>
      <c r="Z90" s="181" t="s">
        <v>239</v>
      </c>
      <c r="AA90" s="181" t="s">
        <v>239</v>
      </c>
      <c r="AB90" s="181" t="s">
        <v>239</v>
      </c>
      <c r="AC90" s="181" t="s">
        <v>239</v>
      </c>
      <c r="AD90" s="181" t="s">
        <v>239</v>
      </c>
      <c r="AE90" s="189" t="s">
        <v>239</v>
      </c>
      <c r="AF90" s="262"/>
      <c r="AG90" s="20"/>
      <c r="AH90" s="59" t="s">
        <v>239</v>
      </c>
      <c r="AI90" s="20" t="s">
        <v>239</v>
      </c>
      <c r="AJ90" s="20" t="s">
        <v>239</v>
      </c>
      <c r="AK90" s="20" t="s">
        <v>239</v>
      </c>
      <c r="AL90" s="20" t="s">
        <v>239</v>
      </c>
      <c r="AM90" s="20" t="s">
        <v>239</v>
      </c>
      <c r="AN90" s="20" t="s">
        <v>239</v>
      </c>
      <c r="AO90" s="20" t="s">
        <v>239</v>
      </c>
      <c r="AP90" s="20" t="s">
        <v>239</v>
      </c>
      <c r="AQ90" s="201" t="s">
        <v>239</v>
      </c>
      <c r="AR90" s="196" t="s">
        <v>239</v>
      </c>
      <c r="AS90" s="196" t="s">
        <v>239</v>
      </c>
      <c r="AT90" s="196" t="s">
        <v>239</v>
      </c>
      <c r="AU90" s="196" t="s">
        <v>239</v>
      </c>
      <c r="AV90" s="196" t="s">
        <v>239</v>
      </c>
      <c r="AW90" s="196" t="s">
        <v>239</v>
      </c>
      <c r="AX90" s="196" t="s">
        <v>239</v>
      </c>
      <c r="AY90" s="202" t="s">
        <v>239</v>
      </c>
      <c r="AZ90" s="201" t="s">
        <v>239</v>
      </c>
      <c r="BA90" s="196" t="s">
        <v>239</v>
      </c>
      <c r="BB90" s="196" t="s">
        <v>239</v>
      </c>
      <c r="BC90" s="196" t="s">
        <v>239</v>
      </c>
      <c r="BD90" s="196" t="s">
        <v>239</v>
      </c>
      <c r="BE90" s="196" t="s">
        <v>239</v>
      </c>
      <c r="BF90" s="196" t="s">
        <v>239</v>
      </c>
      <c r="BG90" s="196" t="s">
        <v>239</v>
      </c>
      <c r="BH90" s="202" t="s">
        <v>239</v>
      </c>
      <c r="BI90" s="201" t="s">
        <v>239</v>
      </c>
      <c r="BJ90" s="196" t="s">
        <v>239</v>
      </c>
      <c r="BK90" s="196" t="s">
        <v>239</v>
      </c>
      <c r="BL90" s="196" t="s">
        <v>239</v>
      </c>
      <c r="BM90" s="196" t="s">
        <v>239</v>
      </c>
      <c r="BN90" s="196" t="s">
        <v>239</v>
      </c>
      <c r="BO90" s="196" t="s">
        <v>239</v>
      </c>
      <c r="BP90" s="196" t="s">
        <v>239</v>
      </c>
      <c r="BQ90" s="202" t="s">
        <v>239</v>
      </c>
    </row>
    <row r="91" spans="1:69" ht="14.5" hidden="1" customHeight="1">
      <c r="A91" s="355" t="s">
        <v>2232</v>
      </c>
      <c r="B91" s="356" t="s">
        <v>2456</v>
      </c>
      <c r="C91" s="356" t="s">
        <v>2376</v>
      </c>
      <c r="D91" s="356" t="s">
        <v>2308</v>
      </c>
      <c r="E91" s="357" t="s">
        <v>2308</v>
      </c>
      <c r="F91" s="59" t="s">
        <v>239</v>
      </c>
      <c r="G91" s="353" t="s">
        <v>2690</v>
      </c>
      <c r="H91" s="353" t="s">
        <v>2691</v>
      </c>
      <c r="I91" s="353" t="s">
        <v>2692</v>
      </c>
      <c r="J91" s="353" t="s">
        <v>2693</v>
      </c>
      <c r="K91" s="353" t="s">
        <v>2694</v>
      </c>
      <c r="L91" s="354" t="s">
        <v>2695</v>
      </c>
      <c r="M91" s="20" t="s">
        <v>239</v>
      </c>
      <c r="N91" s="20" t="s">
        <v>239</v>
      </c>
      <c r="O91" s="20" t="s">
        <v>239</v>
      </c>
      <c r="P91" s="20" t="s">
        <v>239</v>
      </c>
      <c r="Q91" s="20" t="s">
        <v>239</v>
      </c>
      <c r="R91" s="20" t="s">
        <v>239</v>
      </c>
      <c r="S91" s="20" t="s">
        <v>239</v>
      </c>
      <c r="T91" s="257" t="s">
        <v>239</v>
      </c>
      <c r="U91" s="262"/>
      <c r="V91" s="20"/>
      <c r="W91" s="188" t="s">
        <v>239</v>
      </c>
      <c r="X91" s="181" t="s">
        <v>239</v>
      </c>
      <c r="Y91" s="181" t="s">
        <v>239</v>
      </c>
      <c r="Z91" s="181" t="s">
        <v>239</v>
      </c>
      <c r="AA91" s="181" t="s">
        <v>239</v>
      </c>
      <c r="AB91" s="181" t="s">
        <v>239</v>
      </c>
      <c r="AC91" s="181" t="s">
        <v>239</v>
      </c>
      <c r="AD91" s="181" t="s">
        <v>239</v>
      </c>
      <c r="AE91" s="189" t="s">
        <v>239</v>
      </c>
      <c r="AF91" s="262"/>
      <c r="AG91" s="20"/>
      <c r="AH91" s="59" t="s">
        <v>239</v>
      </c>
      <c r="AI91" s="20" t="s">
        <v>239</v>
      </c>
      <c r="AJ91" s="20" t="s">
        <v>239</v>
      </c>
      <c r="AK91" s="20" t="s">
        <v>239</v>
      </c>
      <c r="AL91" s="20" t="s">
        <v>239</v>
      </c>
      <c r="AM91" s="20" t="s">
        <v>239</v>
      </c>
      <c r="AN91" s="20" t="s">
        <v>239</v>
      </c>
      <c r="AO91" s="20" t="s">
        <v>239</v>
      </c>
      <c r="AP91" s="20" t="s">
        <v>239</v>
      </c>
      <c r="AQ91" s="201" t="s">
        <v>239</v>
      </c>
      <c r="AR91" s="196" t="s">
        <v>239</v>
      </c>
      <c r="AS91" s="196" t="s">
        <v>239</v>
      </c>
      <c r="AT91" s="196" t="s">
        <v>239</v>
      </c>
      <c r="AU91" s="196" t="s">
        <v>239</v>
      </c>
      <c r="AV91" s="196" t="s">
        <v>239</v>
      </c>
      <c r="AW91" s="196" t="s">
        <v>239</v>
      </c>
      <c r="AX91" s="196" t="s">
        <v>239</v>
      </c>
      <c r="AY91" s="202" t="s">
        <v>239</v>
      </c>
      <c r="AZ91" s="201" t="s">
        <v>239</v>
      </c>
      <c r="BA91" s="196" t="s">
        <v>239</v>
      </c>
      <c r="BB91" s="196" t="s">
        <v>239</v>
      </c>
      <c r="BC91" s="196" t="s">
        <v>239</v>
      </c>
      <c r="BD91" s="196" t="s">
        <v>239</v>
      </c>
      <c r="BE91" s="196" t="s">
        <v>239</v>
      </c>
      <c r="BF91" s="196" t="s">
        <v>239</v>
      </c>
      <c r="BG91" s="196" t="s">
        <v>239</v>
      </c>
      <c r="BH91" s="202" t="s">
        <v>239</v>
      </c>
      <c r="BI91" s="201" t="s">
        <v>239</v>
      </c>
      <c r="BJ91" s="196" t="s">
        <v>239</v>
      </c>
      <c r="BK91" s="196" t="s">
        <v>239</v>
      </c>
      <c r="BL91" s="196" t="s">
        <v>239</v>
      </c>
      <c r="BM91" s="196" t="s">
        <v>239</v>
      </c>
      <c r="BN91" s="196" t="s">
        <v>239</v>
      </c>
      <c r="BO91" s="196" t="s">
        <v>239</v>
      </c>
      <c r="BP91" s="196" t="s">
        <v>239</v>
      </c>
      <c r="BQ91" s="202" t="s">
        <v>239</v>
      </c>
    </row>
    <row r="92" spans="1:69" ht="14.5" hidden="1" customHeight="1">
      <c r="A92" s="355" t="s">
        <v>2232</v>
      </c>
      <c r="B92" s="356" t="s">
        <v>2456</v>
      </c>
      <c r="C92" s="356" t="s">
        <v>2377</v>
      </c>
      <c r="D92" s="356" t="s">
        <v>2308</v>
      </c>
      <c r="E92" s="357">
        <v>1</v>
      </c>
      <c r="F92" s="59" t="s">
        <v>239</v>
      </c>
      <c r="G92" s="353" t="s">
        <v>2690</v>
      </c>
      <c r="H92" s="353" t="s">
        <v>2691</v>
      </c>
      <c r="I92" s="353" t="s">
        <v>2692</v>
      </c>
      <c r="J92" s="353" t="s">
        <v>2693</v>
      </c>
      <c r="K92" s="353" t="s">
        <v>2694</v>
      </c>
      <c r="L92" s="354" t="s">
        <v>2695</v>
      </c>
      <c r="M92" s="20" t="s">
        <v>239</v>
      </c>
      <c r="N92" s="20" t="s">
        <v>239</v>
      </c>
      <c r="O92" s="20" t="s">
        <v>239</v>
      </c>
      <c r="P92" s="20" t="s">
        <v>239</v>
      </c>
      <c r="Q92" s="20" t="s">
        <v>239</v>
      </c>
      <c r="R92" s="20" t="s">
        <v>239</v>
      </c>
      <c r="S92" s="20" t="s">
        <v>239</v>
      </c>
      <c r="T92" s="257" t="s">
        <v>239</v>
      </c>
      <c r="U92" s="262"/>
      <c r="V92" s="20"/>
      <c r="W92" s="188" t="s">
        <v>239</v>
      </c>
      <c r="X92" s="181" t="s">
        <v>239</v>
      </c>
      <c r="Y92" s="181" t="s">
        <v>239</v>
      </c>
      <c r="Z92" s="181" t="s">
        <v>239</v>
      </c>
      <c r="AA92" s="181" t="s">
        <v>239</v>
      </c>
      <c r="AB92" s="181" t="s">
        <v>239</v>
      </c>
      <c r="AC92" s="181" t="s">
        <v>239</v>
      </c>
      <c r="AD92" s="181" t="s">
        <v>239</v>
      </c>
      <c r="AE92" s="189" t="s">
        <v>239</v>
      </c>
      <c r="AF92" s="262"/>
      <c r="AG92" s="20"/>
      <c r="AH92" s="59" t="s">
        <v>239</v>
      </c>
      <c r="AI92" s="20" t="s">
        <v>239</v>
      </c>
      <c r="AJ92" s="20" t="s">
        <v>239</v>
      </c>
      <c r="AK92" s="20" t="s">
        <v>239</v>
      </c>
      <c r="AL92" s="20" t="s">
        <v>239</v>
      </c>
      <c r="AM92" s="20" t="s">
        <v>239</v>
      </c>
      <c r="AN92" s="20" t="s">
        <v>239</v>
      </c>
      <c r="AO92" s="20" t="s">
        <v>239</v>
      </c>
      <c r="AP92" s="20" t="s">
        <v>239</v>
      </c>
      <c r="AQ92" s="201" t="s">
        <v>239</v>
      </c>
      <c r="AR92" s="196" t="s">
        <v>239</v>
      </c>
      <c r="AS92" s="196" t="s">
        <v>239</v>
      </c>
      <c r="AT92" s="196" t="s">
        <v>239</v>
      </c>
      <c r="AU92" s="196" t="s">
        <v>239</v>
      </c>
      <c r="AV92" s="196" t="s">
        <v>239</v>
      </c>
      <c r="AW92" s="196" t="s">
        <v>239</v>
      </c>
      <c r="AX92" s="196" t="s">
        <v>239</v>
      </c>
      <c r="AY92" s="202" t="s">
        <v>239</v>
      </c>
      <c r="AZ92" s="201" t="s">
        <v>239</v>
      </c>
      <c r="BA92" s="196" t="s">
        <v>239</v>
      </c>
      <c r="BB92" s="196" t="s">
        <v>239</v>
      </c>
      <c r="BC92" s="196" t="s">
        <v>239</v>
      </c>
      <c r="BD92" s="196" t="s">
        <v>239</v>
      </c>
      <c r="BE92" s="196" t="s">
        <v>239</v>
      </c>
      <c r="BF92" s="196" t="s">
        <v>239</v>
      </c>
      <c r="BG92" s="196" t="s">
        <v>239</v>
      </c>
      <c r="BH92" s="202" t="s">
        <v>239</v>
      </c>
      <c r="BI92" s="201" t="s">
        <v>239</v>
      </c>
      <c r="BJ92" s="196" t="s">
        <v>239</v>
      </c>
      <c r="BK92" s="196" t="s">
        <v>239</v>
      </c>
      <c r="BL92" s="196" t="s">
        <v>239</v>
      </c>
      <c r="BM92" s="196" t="s">
        <v>239</v>
      </c>
      <c r="BN92" s="196" t="s">
        <v>239</v>
      </c>
      <c r="BO92" s="196" t="s">
        <v>239</v>
      </c>
      <c r="BP92" s="196" t="s">
        <v>239</v>
      </c>
      <c r="BQ92" s="202" t="s">
        <v>239</v>
      </c>
    </row>
    <row r="93" spans="1:69" ht="14.5" hidden="1" customHeight="1">
      <c r="A93" s="355" t="s">
        <v>2232</v>
      </c>
      <c r="B93" s="356" t="s">
        <v>2456</v>
      </c>
      <c r="C93" s="356" t="s">
        <v>2377</v>
      </c>
      <c r="D93" s="356" t="s">
        <v>2308</v>
      </c>
      <c r="E93" s="357">
        <v>2</v>
      </c>
      <c r="F93" s="59" t="s">
        <v>239</v>
      </c>
      <c r="G93" s="353" t="s">
        <v>2690</v>
      </c>
      <c r="H93" s="353" t="s">
        <v>2691</v>
      </c>
      <c r="I93" s="353" t="s">
        <v>2692</v>
      </c>
      <c r="J93" s="353" t="s">
        <v>2693</v>
      </c>
      <c r="K93" s="353" t="s">
        <v>2694</v>
      </c>
      <c r="L93" s="354" t="s">
        <v>2695</v>
      </c>
      <c r="M93" s="20" t="s">
        <v>239</v>
      </c>
      <c r="N93" s="20" t="s">
        <v>239</v>
      </c>
      <c r="O93" s="20" t="s">
        <v>239</v>
      </c>
      <c r="P93" s="20" t="s">
        <v>239</v>
      </c>
      <c r="Q93" s="20" t="s">
        <v>239</v>
      </c>
      <c r="R93" s="20" t="s">
        <v>239</v>
      </c>
      <c r="S93" s="20" t="s">
        <v>239</v>
      </c>
      <c r="T93" s="257" t="s">
        <v>239</v>
      </c>
      <c r="U93" s="262"/>
      <c r="V93" s="20"/>
      <c r="W93" s="188" t="s">
        <v>239</v>
      </c>
      <c r="X93" s="181" t="s">
        <v>239</v>
      </c>
      <c r="Y93" s="181" t="s">
        <v>239</v>
      </c>
      <c r="Z93" s="181" t="s">
        <v>239</v>
      </c>
      <c r="AA93" s="181" t="s">
        <v>239</v>
      </c>
      <c r="AB93" s="181" t="s">
        <v>239</v>
      </c>
      <c r="AC93" s="181" t="s">
        <v>239</v>
      </c>
      <c r="AD93" s="181" t="s">
        <v>239</v>
      </c>
      <c r="AE93" s="189" t="s">
        <v>239</v>
      </c>
      <c r="AF93" s="262"/>
      <c r="AG93" s="20"/>
      <c r="AH93" s="59" t="s">
        <v>239</v>
      </c>
      <c r="AI93" s="20" t="s">
        <v>239</v>
      </c>
      <c r="AJ93" s="20" t="s">
        <v>239</v>
      </c>
      <c r="AK93" s="20" t="s">
        <v>239</v>
      </c>
      <c r="AL93" s="20" t="s">
        <v>239</v>
      </c>
      <c r="AM93" s="20" t="s">
        <v>239</v>
      </c>
      <c r="AN93" s="20" t="s">
        <v>239</v>
      </c>
      <c r="AO93" s="20" t="s">
        <v>239</v>
      </c>
      <c r="AP93" s="20" t="s">
        <v>239</v>
      </c>
      <c r="AQ93" s="201" t="s">
        <v>239</v>
      </c>
      <c r="AR93" s="196" t="s">
        <v>239</v>
      </c>
      <c r="AS93" s="196" t="s">
        <v>239</v>
      </c>
      <c r="AT93" s="196" t="s">
        <v>239</v>
      </c>
      <c r="AU93" s="196" t="s">
        <v>239</v>
      </c>
      <c r="AV93" s="196" t="s">
        <v>239</v>
      </c>
      <c r="AW93" s="196" t="s">
        <v>239</v>
      </c>
      <c r="AX93" s="196" t="s">
        <v>239</v>
      </c>
      <c r="AY93" s="202" t="s">
        <v>239</v>
      </c>
      <c r="AZ93" s="201" t="s">
        <v>239</v>
      </c>
      <c r="BA93" s="196" t="s">
        <v>239</v>
      </c>
      <c r="BB93" s="196" t="s">
        <v>239</v>
      </c>
      <c r="BC93" s="196" t="s">
        <v>239</v>
      </c>
      <c r="BD93" s="196" t="s">
        <v>239</v>
      </c>
      <c r="BE93" s="196" t="s">
        <v>239</v>
      </c>
      <c r="BF93" s="196" t="s">
        <v>239</v>
      </c>
      <c r="BG93" s="196" t="s">
        <v>239</v>
      </c>
      <c r="BH93" s="202" t="s">
        <v>239</v>
      </c>
      <c r="BI93" s="201" t="s">
        <v>239</v>
      </c>
      <c r="BJ93" s="196" t="s">
        <v>239</v>
      </c>
      <c r="BK93" s="196" t="s">
        <v>239</v>
      </c>
      <c r="BL93" s="196" t="s">
        <v>239</v>
      </c>
      <c r="BM93" s="196" t="s">
        <v>239</v>
      </c>
      <c r="BN93" s="196" t="s">
        <v>239</v>
      </c>
      <c r="BO93" s="196" t="s">
        <v>239</v>
      </c>
      <c r="BP93" s="196" t="s">
        <v>239</v>
      </c>
      <c r="BQ93" s="202" t="s">
        <v>239</v>
      </c>
    </row>
    <row r="94" spans="1:69" ht="14.5" hidden="1" customHeight="1">
      <c r="A94" s="355" t="s">
        <v>2232</v>
      </c>
      <c r="B94" s="356" t="s">
        <v>2456</v>
      </c>
      <c r="C94" s="356" t="s">
        <v>2377</v>
      </c>
      <c r="D94" s="356" t="s">
        <v>2308</v>
      </c>
      <c r="E94" s="357">
        <v>3</v>
      </c>
      <c r="F94" s="59" t="s">
        <v>239</v>
      </c>
      <c r="G94" s="353" t="s">
        <v>2690</v>
      </c>
      <c r="H94" s="353" t="s">
        <v>2691</v>
      </c>
      <c r="I94" s="353" t="s">
        <v>2692</v>
      </c>
      <c r="J94" s="353" t="s">
        <v>2693</v>
      </c>
      <c r="K94" s="353" t="s">
        <v>2694</v>
      </c>
      <c r="L94" s="354" t="s">
        <v>2695</v>
      </c>
      <c r="M94" s="20" t="s">
        <v>239</v>
      </c>
      <c r="N94" s="20" t="s">
        <v>239</v>
      </c>
      <c r="O94" s="20" t="s">
        <v>239</v>
      </c>
      <c r="P94" s="20" t="s">
        <v>239</v>
      </c>
      <c r="Q94" s="20" t="s">
        <v>239</v>
      </c>
      <c r="R94" s="20" t="s">
        <v>239</v>
      </c>
      <c r="S94" s="20" t="s">
        <v>239</v>
      </c>
      <c r="T94" s="257" t="s">
        <v>239</v>
      </c>
      <c r="U94" s="262"/>
      <c r="V94" s="20"/>
      <c r="W94" s="188" t="s">
        <v>239</v>
      </c>
      <c r="X94" s="181" t="s">
        <v>239</v>
      </c>
      <c r="Y94" s="181" t="s">
        <v>239</v>
      </c>
      <c r="Z94" s="181" t="s">
        <v>239</v>
      </c>
      <c r="AA94" s="181" t="s">
        <v>239</v>
      </c>
      <c r="AB94" s="181" t="s">
        <v>239</v>
      </c>
      <c r="AC94" s="181" t="s">
        <v>239</v>
      </c>
      <c r="AD94" s="181" t="s">
        <v>239</v>
      </c>
      <c r="AE94" s="189" t="s">
        <v>239</v>
      </c>
      <c r="AF94" s="262"/>
      <c r="AG94" s="20"/>
      <c r="AH94" s="59" t="s">
        <v>239</v>
      </c>
      <c r="AI94" s="20" t="s">
        <v>239</v>
      </c>
      <c r="AJ94" s="20" t="s">
        <v>239</v>
      </c>
      <c r="AK94" s="20" t="s">
        <v>239</v>
      </c>
      <c r="AL94" s="20" t="s">
        <v>239</v>
      </c>
      <c r="AM94" s="20" t="s">
        <v>239</v>
      </c>
      <c r="AN94" s="20" t="s">
        <v>239</v>
      </c>
      <c r="AO94" s="20" t="s">
        <v>239</v>
      </c>
      <c r="AP94" s="20" t="s">
        <v>239</v>
      </c>
      <c r="AQ94" s="201" t="s">
        <v>239</v>
      </c>
      <c r="AR94" s="196" t="s">
        <v>239</v>
      </c>
      <c r="AS94" s="196" t="s">
        <v>239</v>
      </c>
      <c r="AT94" s="196" t="s">
        <v>239</v>
      </c>
      <c r="AU94" s="196" t="s">
        <v>239</v>
      </c>
      <c r="AV94" s="196" t="s">
        <v>239</v>
      </c>
      <c r="AW94" s="196" t="s">
        <v>239</v>
      </c>
      <c r="AX94" s="196" t="s">
        <v>239</v>
      </c>
      <c r="AY94" s="202" t="s">
        <v>239</v>
      </c>
      <c r="AZ94" s="201" t="s">
        <v>239</v>
      </c>
      <c r="BA94" s="196" t="s">
        <v>239</v>
      </c>
      <c r="BB94" s="196" t="s">
        <v>239</v>
      </c>
      <c r="BC94" s="196" t="s">
        <v>239</v>
      </c>
      <c r="BD94" s="196" t="s">
        <v>239</v>
      </c>
      <c r="BE94" s="196" t="s">
        <v>239</v>
      </c>
      <c r="BF94" s="196" t="s">
        <v>239</v>
      </c>
      <c r="BG94" s="196" t="s">
        <v>239</v>
      </c>
      <c r="BH94" s="202" t="s">
        <v>239</v>
      </c>
      <c r="BI94" s="201" t="s">
        <v>239</v>
      </c>
      <c r="BJ94" s="196" t="s">
        <v>239</v>
      </c>
      <c r="BK94" s="196" t="s">
        <v>239</v>
      </c>
      <c r="BL94" s="196" t="s">
        <v>239</v>
      </c>
      <c r="BM94" s="196" t="s">
        <v>239</v>
      </c>
      <c r="BN94" s="196" t="s">
        <v>239</v>
      </c>
      <c r="BO94" s="196" t="s">
        <v>239</v>
      </c>
      <c r="BP94" s="196" t="s">
        <v>239</v>
      </c>
      <c r="BQ94" s="202" t="s">
        <v>239</v>
      </c>
    </row>
    <row r="95" spans="1:69" ht="14.5" hidden="1" customHeight="1">
      <c r="A95" s="355" t="s">
        <v>2232</v>
      </c>
      <c r="B95" s="356" t="s">
        <v>2456</v>
      </c>
      <c r="C95" s="356" t="s">
        <v>2377</v>
      </c>
      <c r="D95" s="356" t="s">
        <v>2308</v>
      </c>
      <c r="E95" s="357">
        <v>4</v>
      </c>
      <c r="F95" s="59" t="s">
        <v>239</v>
      </c>
      <c r="G95" s="353" t="s">
        <v>2690</v>
      </c>
      <c r="H95" s="353" t="s">
        <v>2691</v>
      </c>
      <c r="I95" s="353" t="s">
        <v>2692</v>
      </c>
      <c r="J95" s="353" t="s">
        <v>2693</v>
      </c>
      <c r="K95" s="353" t="s">
        <v>2694</v>
      </c>
      <c r="L95" s="354" t="s">
        <v>2695</v>
      </c>
      <c r="M95" s="20" t="s">
        <v>239</v>
      </c>
      <c r="N95" s="20" t="s">
        <v>239</v>
      </c>
      <c r="O95" s="20" t="s">
        <v>239</v>
      </c>
      <c r="P95" s="20" t="s">
        <v>239</v>
      </c>
      <c r="Q95" s="20" t="s">
        <v>239</v>
      </c>
      <c r="R95" s="20" t="s">
        <v>239</v>
      </c>
      <c r="S95" s="20" t="s">
        <v>239</v>
      </c>
      <c r="T95" s="257" t="s">
        <v>239</v>
      </c>
      <c r="U95" s="262"/>
      <c r="V95" s="20"/>
      <c r="W95" s="188" t="s">
        <v>239</v>
      </c>
      <c r="X95" s="181" t="s">
        <v>239</v>
      </c>
      <c r="Y95" s="181" t="s">
        <v>239</v>
      </c>
      <c r="Z95" s="181" t="s">
        <v>239</v>
      </c>
      <c r="AA95" s="181" t="s">
        <v>239</v>
      </c>
      <c r="AB95" s="181" t="s">
        <v>239</v>
      </c>
      <c r="AC95" s="181" t="s">
        <v>239</v>
      </c>
      <c r="AD95" s="181" t="s">
        <v>239</v>
      </c>
      <c r="AE95" s="189" t="s">
        <v>239</v>
      </c>
      <c r="AF95" s="262"/>
      <c r="AG95" s="20"/>
      <c r="AH95" s="59" t="s">
        <v>239</v>
      </c>
      <c r="AI95" s="20" t="s">
        <v>239</v>
      </c>
      <c r="AJ95" s="20" t="s">
        <v>239</v>
      </c>
      <c r="AK95" s="20" t="s">
        <v>239</v>
      </c>
      <c r="AL95" s="20" t="s">
        <v>239</v>
      </c>
      <c r="AM95" s="20" t="s">
        <v>239</v>
      </c>
      <c r="AN95" s="20" t="s">
        <v>239</v>
      </c>
      <c r="AO95" s="20" t="s">
        <v>239</v>
      </c>
      <c r="AP95" s="20" t="s">
        <v>239</v>
      </c>
      <c r="AQ95" s="201" t="s">
        <v>239</v>
      </c>
      <c r="AR95" s="196" t="s">
        <v>239</v>
      </c>
      <c r="AS95" s="196" t="s">
        <v>239</v>
      </c>
      <c r="AT95" s="196" t="s">
        <v>239</v>
      </c>
      <c r="AU95" s="196" t="s">
        <v>239</v>
      </c>
      <c r="AV95" s="196" t="s">
        <v>239</v>
      </c>
      <c r="AW95" s="196" t="s">
        <v>239</v>
      </c>
      <c r="AX95" s="196" t="s">
        <v>239</v>
      </c>
      <c r="AY95" s="202" t="s">
        <v>239</v>
      </c>
      <c r="AZ95" s="201" t="s">
        <v>239</v>
      </c>
      <c r="BA95" s="196" t="s">
        <v>239</v>
      </c>
      <c r="BB95" s="196" t="s">
        <v>239</v>
      </c>
      <c r="BC95" s="196" t="s">
        <v>239</v>
      </c>
      <c r="BD95" s="196" t="s">
        <v>239</v>
      </c>
      <c r="BE95" s="196" t="s">
        <v>239</v>
      </c>
      <c r="BF95" s="196" t="s">
        <v>239</v>
      </c>
      <c r="BG95" s="196" t="s">
        <v>239</v>
      </c>
      <c r="BH95" s="202" t="s">
        <v>239</v>
      </c>
      <c r="BI95" s="201" t="s">
        <v>239</v>
      </c>
      <c r="BJ95" s="196" t="s">
        <v>239</v>
      </c>
      <c r="BK95" s="196" t="s">
        <v>239</v>
      </c>
      <c r="BL95" s="196" t="s">
        <v>239</v>
      </c>
      <c r="BM95" s="196" t="s">
        <v>239</v>
      </c>
      <c r="BN95" s="196" t="s">
        <v>239</v>
      </c>
      <c r="BO95" s="196" t="s">
        <v>239</v>
      </c>
      <c r="BP95" s="196" t="s">
        <v>239</v>
      </c>
      <c r="BQ95" s="202" t="s">
        <v>239</v>
      </c>
    </row>
    <row r="96" spans="1:69" ht="14.5" hidden="1" customHeight="1">
      <c r="A96" s="355" t="s">
        <v>2232</v>
      </c>
      <c r="B96" s="356" t="s">
        <v>2456</v>
      </c>
      <c r="C96" s="356" t="s">
        <v>2377</v>
      </c>
      <c r="D96" s="356" t="s">
        <v>2308</v>
      </c>
      <c r="E96" s="357">
        <v>5</v>
      </c>
      <c r="F96" s="59" t="s">
        <v>239</v>
      </c>
      <c r="G96" s="353" t="s">
        <v>2690</v>
      </c>
      <c r="H96" s="353" t="s">
        <v>2691</v>
      </c>
      <c r="I96" s="353" t="s">
        <v>2692</v>
      </c>
      <c r="J96" s="353" t="s">
        <v>2693</v>
      </c>
      <c r="K96" s="353" t="s">
        <v>2694</v>
      </c>
      <c r="L96" s="354" t="s">
        <v>2695</v>
      </c>
      <c r="M96" s="20" t="s">
        <v>239</v>
      </c>
      <c r="N96" s="20" t="s">
        <v>239</v>
      </c>
      <c r="O96" s="20" t="s">
        <v>239</v>
      </c>
      <c r="P96" s="20" t="s">
        <v>239</v>
      </c>
      <c r="Q96" s="20" t="s">
        <v>239</v>
      </c>
      <c r="R96" s="20" t="s">
        <v>239</v>
      </c>
      <c r="S96" s="20" t="s">
        <v>239</v>
      </c>
      <c r="T96" s="257" t="s">
        <v>239</v>
      </c>
      <c r="U96" s="262"/>
      <c r="V96" s="20"/>
      <c r="W96" s="188" t="s">
        <v>239</v>
      </c>
      <c r="X96" s="181" t="s">
        <v>239</v>
      </c>
      <c r="Y96" s="181" t="s">
        <v>239</v>
      </c>
      <c r="Z96" s="181" t="s">
        <v>239</v>
      </c>
      <c r="AA96" s="181" t="s">
        <v>239</v>
      </c>
      <c r="AB96" s="181" t="s">
        <v>239</v>
      </c>
      <c r="AC96" s="181" t="s">
        <v>239</v>
      </c>
      <c r="AD96" s="181" t="s">
        <v>239</v>
      </c>
      <c r="AE96" s="189" t="s">
        <v>239</v>
      </c>
      <c r="AF96" s="262"/>
      <c r="AG96" s="20"/>
      <c r="AH96" s="59" t="s">
        <v>239</v>
      </c>
      <c r="AI96" s="20" t="s">
        <v>239</v>
      </c>
      <c r="AJ96" s="20" t="s">
        <v>239</v>
      </c>
      <c r="AK96" s="20" t="s">
        <v>239</v>
      </c>
      <c r="AL96" s="20" t="s">
        <v>239</v>
      </c>
      <c r="AM96" s="20" t="s">
        <v>239</v>
      </c>
      <c r="AN96" s="20" t="s">
        <v>239</v>
      </c>
      <c r="AO96" s="20" t="s">
        <v>239</v>
      </c>
      <c r="AP96" s="20" t="s">
        <v>239</v>
      </c>
      <c r="AQ96" s="201" t="s">
        <v>239</v>
      </c>
      <c r="AR96" s="196" t="s">
        <v>239</v>
      </c>
      <c r="AS96" s="196" t="s">
        <v>239</v>
      </c>
      <c r="AT96" s="196" t="s">
        <v>239</v>
      </c>
      <c r="AU96" s="196" t="s">
        <v>239</v>
      </c>
      <c r="AV96" s="196" t="s">
        <v>239</v>
      </c>
      <c r="AW96" s="196" t="s">
        <v>239</v>
      </c>
      <c r="AX96" s="196" t="s">
        <v>239</v>
      </c>
      <c r="AY96" s="202" t="s">
        <v>239</v>
      </c>
      <c r="AZ96" s="201" t="s">
        <v>239</v>
      </c>
      <c r="BA96" s="196" t="s">
        <v>239</v>
      </c>
      <c r="BB96" s="196" t="s">
        <v>239</v>
      </c>
      <c r="BC96" s="196" t="s">
        <v>239</v>
      </c>
      <c r="BD96" s="196" t="s">
        <v>239</v>
      </c>
      <c r="BE96" s="196" t="s">
        <v>239</v>
      </c>
      <c r="BF96" s="196" t="s">
        <v>239</v>
      </c>
      <c r="BG96" s="196" t="s">
        <v>239</v>
      </c>
      <c r="BH96" s="202" t="s">
        <v>239</v>
      </c>
      <c r="BI96" s="201" t="s">
        <v>239</v>
      </c>
      <c r="BJ96" s="196" t="s">
        <v>239</v>
      </c>
      <c r="BK96" s="196" t="s">
        <v>239</v>
      </c>
      <c r="BL96" s="196" t="s">
        <v>239</v>
      </c>
      <c r="BM96" s="196" t="s">
        <v>239</v>
      </c>
      <c r="BN96" s="196" t="s">
        <v>239</v>
      </c>
      <c r="BO96" s="196" t="s">
        <v>239</v>
      </c>
      <c r="BP96" s="196" t="s">
        <v>239</v>
      </c>
      <c r="BQ96" s="202" t="s">
        <v>239</v>
      </c>
    </row>
    <row r="97" spans="1:69" ht="14.5" hidden="1" customHeight="1">
      <c r="A97" s="355" t="s">
        <v>2232</v>
      </c>
      <c r="B97" s="356" t="s">
        <v>2456</v>
      </c>
      <c r="C97" s="356" t="s">
        <v>2377</v>
      </c>
      <c r="D97" s="356" t="s">
        <v>2308</v>
      </c>
      <c r="E97" s="357">
        <v>6</v>
      </c>
      <c r="F97" s="59" t="s">
        <v>239</v>
      </c>
      <c r="G97" s="353" t="s">
        <v>2690</v>
      </c>
      <c r="H97" s="353" t="s">
        <v>2691</v>
      </c>
      <c r="I97" s="353" t="s">
        <v>2692</v>
      </c>
      <c r="J97" s="353" t="s">
        <v>2693</v>
      </c>
      <c r="K97" s="353" t="s">
        <v>2694</v>
      </c>
      <c r="L97" s="354" t="s">
        <v>2695</v>
      </c>
      <c r="M97" s="20" t="s">
        <v>239</v>
      </c>
      <c r="N97" s="20" t="s">
        <v>239</v>
      </c>
      <c r="O97" s="20" t="s">
        <v>239</v>
      </c>
      <c r="P97" s="20" t="s">
        <v>239</v>
      </c>
      <c r="Q97" s="20" t="s">
        <v>239</v>
      </c>
      <c r="R97" s="20" t="s">
        <v>239</v>
      </c>
      <c r="S97" s="20" t="s">
        <v>239</v>
      </c>
      <c r="T97" s="257" t="s">
        <v>239</v>
      </c>
      <c r="U97" s="262"/>
      <c r="V97" s="20"/>
      <c r="W97" s="188" t="s">
        <v>239</v>
      </c>
      <c r="X97" s="181" t="s">
        <v>239</v>
      </c>
      <c r="Y97" s="181" t="s">
        <v>239</v>
      </c>
      <c r="Z97" s="181" t="s">
        <v>239</v>
      </c>
      <c r="AA97" s="181" t="s">
        <v>239</v>
      </c>
      <c r="AB97" s="181" t="s">
        <v>239</v>
      </c>
      <c r="AC97" s="181" t="s">
        <v>239</v>
      </c>
      <c r="AD97" s="181" t="s">
        <v>239</v>
      </c>
      <c r="AE97" s="189" t="s">
        <v>239</v>
      </c>
      <c r="AF97" s="262"/>
      <c r="AG97" s="20"/>
      <c r="AH97" s="59" t="s">
        <v>239</v>
      </c>
      <c r="AI97" s="20" t="s">
        <v>239</v>
      </c>
      <c r="AJ97" s="20" t="s">
        <v>239</v>
      </c>
      <c r="AK97" s="20" t="s">
        <v>239</v>
      </c>
      <c r="AL97" s="20" t="s">
        <v>239</v>
      </c>
      <c r="AM97" s="20" t="s">
        <v>239</v>
      </c>
      <c r="AN97" s="20" t="s">
        <v>239</v>
      </c>
      <c r="AO97" s="20" t="s">
        <v>239</v>
      </c>
      <c r="AP97" s="20" t="s">
        <v>239</v>
      </c>
      <c r="AQ97" s="201" t="s">
        <v>239</v>
      </c>
      <c r="AR97" s="196" t="s">
        <v>239</v>
      </c>
      <c r="AS97" s="196" t="s">
        <v>239</v>
      </c>
      <c r="AT97" s="196" t="s">
        <v>239</v>
      </c>
      <c r="AU97" s="196" t="s">
        <v>239</v>
      </c>
      <c r="AV97" s="196" t="s">
        <v>239</v>
      </c>
      <c r="AW97" s="196" t="s">
        <v>239</v>
      </c>
      <c r="AX97" s="196" t="s">
        <v>239</v>
      </c>
      <c r="AY97" s="202" t="s">
        <v>239</v>
      </c>
      <c r="AZ97" s="201" t="s">
        <v>239</v>
      </c>
      <c r="BA97" s="196" t="s">
        <v>239</v>
      </c>
      <c r="BB97" s="196" t="s">
        <v>239</v>
      </c>
      <c r="BC97" s="196" t="s">
        <v>239</v>
      </c>
      <c r="BD97" s="196" t="s">
        <v>239</v>
      </c>
      <c r="BE97" s="196" t="s">
        <v>239</v>
      </c>
      <c r="BF97" s="196" t="s">
        <v>239</v>
      </c>
      <c r="BG97" s="196" t="s">
        <v>239</v>
      </c>
      <c r="BH97" s="202" t="s">
        <v>239</v>
      </c>
      <c r="BI97" s="201" t="s">
        <v>239</v>
      </c>
      <c r="BJ97" s="196" t="s">
        <v>239</v>
      </c>
      <c r="BK97" s="196" t="s">
        <v>239</v>
      </c>
      <c r="BL97" s="196" t="s">
        <v>239</v>
      </c>
      <c r="BM97" s="196" t="s">
        <v>239</v>
      </c>
      <c r="BN97" s="196" t="s">
        <v>239</v>
      </c>
      <c r="BO97" s="196" t="s">
        <v>239</v>
      </c>
      <c r="BP97" s="196" t="s">
        <v>239</v>
      </c>
      <c r="BQ97" s="202" t="s">
        <v>239</v>
      </c>
    </row>
    <row r="98" spans="1:69" ht="14.5" hidden="1" customHeight="1">
      <c r="A98" s="355" t="s">
        <v>2232</v>
      </c>
      <c r="B98" s="356" t="s">
        <v>2456</v>
      </c>
      <c r="C98" s="356" t="s">
        <v>2377</v>
      </c>
      <c r="D98" s="356" t="s">
        <v>2308</v>
      </c>
      <c r="E98" s="357">
        <v>7</v>
      </c>
      <c r="F98" s="59" t="s">
        <v>239</v>
      </c>
      <c r="G98" s="353" t="s">
        <v>2690</v>
      </c>
      <c r="H98" s="353" t="s">
        <v>2691</v>
      </c>
      <c r="I98" s="353" t="s">
        <v>2692</v>
      </c>
      <c r="J98" s="353" t="s">
        <v>2693</v>
      </c>
      <c r="K98" s="353" t="s">
        <v>2694</v>
      </c>
      <c r="L98" s="354" t="s">
        <v>2695</v>
      </c>
      <c r="M98" s="20" t="s">
        <v>239</v>
      </c>
      <c r="N98" s="20" t="s">
        <v>239</v>
      </c>
      <c r="O98" s="20" t="s">
        <v>239</v>
      </c>
      <c r="P98" s="20" t="s">
        <v>239</v>
      </c>
      <c r="Q98" s="20" t="s">
        <v>239</v>
      </c>
      <c r="R98" s="20" t="s">
        <v>239</v>
      </c>
      <c r="S98" s="20" t="s">
        <v>239</v>
      </c>
      <c r="T98" s="257" t="s">
        <v>239</v>
      </c>
      <c r="U98" s="262"/>
      <c r="V98" s="20"/>
      <c r="W98" s="188" t="s">
        <v>239</v>
      </c>
      <c r="X98" s="181" t="s">
        <v>239</v>
      </c>
      <c r="Y98" s="181" t="s">
        <v>239</v>
      </c>
      <c r="Z98" s="181" t="s">
        <v>239</v>
      </c>
      <c r="AA98" s="181" t="s">
        <v>239</v>
      </c>
      <c r="AB98" s="181" t="s">
        <v>239</v>
      </c>
      <c r="AC98" s="181" t="s">
        <v>239</v>
      </c>
      <c r="AD98" s="181" t="s">
        <v>239</v>
      </c>
      <c r="AE98" s="189" t="s">
        <v>239</v>
      </c>
      <c r="AF98" s="262"/>
      <c r="AG98" s="20"/>
      <c r="AH98" s="59" t="s">
        <v>239</v>
      </c>
      <c r="AI98" s="20" t="s">
        <v>239</v>
      </c>
      <c r="AJ98" s="20" t="s">
        <v>239</v>
      </c>
      <c r="AK98" s="20" t="s">
        <v>239</v>
      </c>
      <c r="AL98" s="20" t="s">
        <v>239</v>
      </c>
      <c r="AM98" s="20" t="s">
        <v>239</v>
      </c>
      <c r="AN98" s="20" t="s">
        <v>239</v>
      </c>
      <c r="AO98" s="20" t="s">
        <v>239</v>
      </c>
      <c r="AP98" s="20" t="s">
        <v>239</v>
      </c>
      <c r="AQ98" s="201" t="s">
        <v>239</v>
      </c>
      <c r="AR98" s="196" t="s">
        <v>239</v>
      </c>
      <c r="AS98" s="196" t="s">
        <v>239</v>
      </c>
      <c r="AT98" s="196" t="s">
        <v>239</v>
      </c>
      <c r="AU98" s="196" t="s">
        <v>239</v>
      </c>
      <c r="AV98" s="196" t="s">
        <v>239</v>
      </c>
      <c r="AW98" s="196" t="s">
        <v>239</v>
      </c>
      <c r="AX98" s="196" t="s">
        <v>239</v>
      </c>
      <c r="AY98" s="202" t="s">
        <v>239</v>
      </c>
      <c r="AZ98" s="201" t="s">
        <v>239</v>
      </c>
      <c r="BA98" s="196" t="s">
        <v>239</v>
      </c>
      <c r="BB98" s="196" t="s">
        <v>239</v>
      </c>
      <c r="BC98" s="196" t="s">
        <v>239</v>
      </c>
      <c r="BD98" s="196" t="s">
        <v>239</v>
      </c>
      <c r="BE98" s="196" t="s">
        <v>239</v>
      </c>
      <c r="BF98" s="196" t="s">
        <v>239</v>
      </c>
      <c r="BG98" s="196" t="s">
        <v>239</v>
      </c>
      <c r="BH98" s="202" t="s">
        <v>239</v>
      </c>
      <c r="BI98" s="201" t="s">
        <v>239</v>
      </c>
      <c r="BJ98" s="196" t="s">
        <v>239</v>
      </c>
      <c r="BK98" s="196" t="s">
        <v>239</v>
      </c>
      <c r="BL98" s="196" t="s">
        <v>239</v>
      </c>
      <c r="BM98" s="196" t="s">
        <v>239</v>
      </c>
      <c r="BN98" s="196" t="s">
        <v>239</v>
      </c>
      <c r="BO98" s="196" t="s">
        <v>239</v>
      </c>
      <c r="BP98" s="196" t="s">
        <v>239</v>
      </c>
      <c r="BQ98" s="202" t="s">
        <v>239</v>
      </c>
    </row>
    <row r="99" spans="1:69" ht="14.5" hidden="1" customHeight="1">
      <c r="A99" s="355" t="s">
        <v>2232</v>
      </c>
      <c r="B99" s="356" t="s">
        <v>2456</v>
      </c>
      <c r="C99" s="356" t="s">
        <v>2377</v>
      </c>
      <c r="D99" s="356" t="s">
        <v>2308</v>
      </c>
      <c r="E99" s="357">
        <v>8</v>
      </c>
      <c r="F99" s="59" t="s">
        <v>239</v>
      </c>
      <c r="G99" s="353" t="s">
        <v>2690</v>
      </c>
      <c r="H99" s="353" t="s">
        <v>2691</v>
      </c>
      <c r="I99" s="353" t="s">
        <v>2692</v>
      </c>
      <c r="J99" s="353" t="s">
        <v>2693</v>
      </c>
      <c r="K99" s="353" t="s">
        <v>2694</v>
      </c>
      <c r="L99" s="354" t="s">
        <v>2695</v>
      </c>
      <c r="M99" s="20" t="s">
        <v>239</v>
      </c>
      <c r="N99" s="20" t="s">
        <v>239</v>
      </c>
      <c r="O99" s="20" t="s">
        <v>239</v>
      </c>
      <c r="P99" s="20" t="s">
        <v>239</v>
      </c>
      <c r="Q99" s="20" t="s">
        <v>239</v>
      </c>
      <c r="R99" s="20" t="s">
        <v>239</v>
      </c>
      <c r="S99" s="20" t="s">
        <v>239</v>
      </c>
      <c r="T99" s="257" t="s">
        <v>239</v>
      </c>
      <c r="U99" s="262"/>
      <c r="V99" s="20"/>
      <c r="W99" s="188" t="s">
        <v>239</v>
      </c>
      <c r="X99" s="181" t="s">
        <v>239</v>
      </c>
      <c r="Y99" s="181" t="s">
        <v>239</v>
      </c>
      <c r="Z99" s="181" t="s">
        <v>239</v>
      </c>
      <c r="AA99" s="181" t="s">
        <v>239</v>
      </c>
      <c r="AB99" s="181" t="s">
        <v>239</v>
      </c>
      <c r="AC99" s="181" t="s">
        <v>239</v>
      </c>
      <c r="AD99" s="181" t="s">
        <v>239</v>
      </c>
      <c r="AE99" s="189" t="s">
        <v>239</v>
      </c>
      <c r="AF99" s="262"/>
      <c r="AG99" s="20"/>
      <c r="AH99" s="59" t="s">
        <v>239</v>
      </c>
      <c r="AI99" s="20" t="s">
        <v>239</v>
      </c>
      <c r="AJ99" s="20" t="s">
        <v>239</v>
      </c>
      <c r="AK99" s="20" t="s">
        <v>239</v>
      </c>
      <c r="AL99" s="20" t="s">
        <v>239</v>
      </c>
      <c r="AM99" s="20" t="s">
        <v>239</v>
      </c>
      <c r="AN99" s="20" t="s">
        <v>239</v>
      </c>
      <c r="AO99" s="20" t="s">
        <v>239</v>
      </c>
      <c r="AP99" s="20" t="s">
        <v>239</v>
      </c>
      <c r="AQ99" s="201" t="s">
        <v>239</v>
      </c>
      <c r="AR99" s="196" t="s">
        <v>239</v>
      </c>
      <c r="AS99" s="196" t="s">
        <v>239</v>
      </c>
      <c r="AT99" s="196" t="s">
        <v>239</v>
      </c>
      <c r="AU99" s="196" t="s">
        <v>239</v>
      </c>
      <c r="AV99" s="196" t="s">
        <v>239</v>
      </c>
      <c r="AW99" s="196" t="s">
        <v>239</v>
      </c>
      <c r="AX99" s="196" t="s">
        <v>239</v>
      </c>
      <c r="AY99" s="202" t="s">
        <v>239</v>
      </c>
      <c r="AZ99" s="201" t="s">
        <v>239</v>
      </c>
      <c r="BA99" s="196" t="s">
        <v>239</v>
      </c>
      <c r="BB99" s="196" t="s">
        <v>239</v>
      </c>
      <c r="BC99" s="196" t="s">
        <v>239</v>
      </c>
      <c r="BD99" s="196" t="s">
        <v>239</v>
      </c>
      <c r="BE99" s="196" t="s">
        <v>239</v>
      </c>
      <c r="BF99" s="196" t="s">
        <v>239</v>
      </c>
      <c r="BG99" s="196" t="s">
        <v>239</v>
      </c>
      <c r="BH99" s="202" t="s">
        <v>239</v>
      </c>
      <c r="BI99" s="201" t="s">
        <v>239</v>
      </c>
      <c r="BJ99" s="196" t="s">
        <v>239</v>
      </c>
      <c r="BK99" s="196" t="s">
        <v>239</v>
      </c>
      <c r="BL99" s="196" t="s">
        <v>239</v>
      </c>
      <c r="BM99" s="196" t="s">
        <v>239</v>
      </c>
      <c r="BN99" s="196" t="s">
        <v>239</v>
      </c>
      <c r="BO99" s="196" t="s">
        <v>239</v>
      </c>
      <c r="BP99" s="196" t="s">
        <v>239</v>
      </c>
      <c r="BQ99" s="202" t="s">
        <v>239</v>
      </c>
    </row>
    <row r="100" spans="1:69" ht="14.5" hidden="1" customHeight="1">
      <c r="A100" s="355" t="s">
        <v>2232</v>
      </c>
      <c r="B100" s="356" t="s">
        <v>2456</v>
      </c>
      <c r="C100" s="356" t="s">
        <v>2383</v>
      </c>
      <c r="D100" s="356" t="s">
        <v>989</v>
      </c>
      <c r="E100" s="357" t="s">
        <v>2308</v>
      </c>
      <c r="F100" s="59" t="s">
        <v>239</v>
      </c>
      <c r="G100" s="353" t="s">
        <v>2690</v>
      </c>
      <c r="H100" s="353" t="s">
        <v>2691</v>
      </c>
      <c r="I100" s="353" t="s">
        <v>2692</v>
      </c>
      <c r="J100" s="353" t="s">
        <v>2693</v>
      </c>
      <c r="K100" s="353" t="s">
        <v>2694</v>
      </c>
      <c r="L100" s="354" t="s">
        <v>2695</v>
      </c>
      <c r="M100" s="20" t="s">
        <v>239</v>
      </c>
      <c r="N100" s="20" t="s">
        <v>239</v>
      </c>
      <c r="O100" s="20" t="s">
        <v>239</v>
      </c>
      <c r="P100" s="20" t="s">
        <v>239</v>
      </c>
      <c r="Q100" s="20" t="s">
        <v>239</v>
      </c>
      <c r="R100" s="20" t="s">
        <v>239</v>
      </c>
      <c r="S100" s="20" t="s">
        <v>239</v>
      </c>
      <c r="T100" s="257" t="s">
        <v>239</v>
      </c>
      <c r="U100" s="262"/>
      <c r="V100" s="20"/>
      <c r="W100" s="188" t="s">
        <v>239</v>
      </c>
      <c r="X100" s="181" t="s">
        <v>239</v>
      </c>
      <c r="Y100" s="181" t="s">
        <v>239</v>
      </c>
      <c r="Z100" s="181" t="s">
        <v>239</v>
      </c>
      <c r="AA100" s="181" t="s">
        <v>239</v>
      </c>
      <c r="AB100" s="181" t="s">
        <v>239</v>
      </c>
      <c r="AC100" s="181" t="s">
        <v>239</v>
      </c>
      <c r="AD100" s="181" t="s">
        <v>239</v>
      </c>
      <c r="AE100" s="189" t="s">
        <v>239</v>
      </c>
      <c r="AF100" s="262"/>
      <c r="AG100" s="20"/>
      <c r="AH100" s="59" t="s">
        <v>239</v>
      </c>
      <c r="AI100" s="20" t="s">
        <v>239</v>
      </c>
      <c r="AJ100" s="20" t="s">
        <v>239</v>
      </c>
      <c r="AK100" s="20" t="s">
        <v>239</v>
      </c>
      <c r="AL100" s="20" t="s">
        <v>239</v>
      </c>
      <c r="AM100" s="20" t="s">
        <v>239</v>
      </c>
      <c r="AN100" s="20" t="s">
        <v>239</v>
      </c>
      <c r="AO100" s="20" t="s">
        <v>239</v>
      </c>
      <c r="AP100" s="20" t="s">
        <v>239</v>
      </c>
      <c r="AQ100" s="201" t="s">
        <v>239</v>
      </c>
      <c r="AR100" s="196" t="s">
        <v>239</v>
      </c>
      <c r="AS100" s="196" t="s">
        <v>239</v>
      </c>
      <c r="AT100" s="196" t="s">
        <v>239</v>
      </c>
      <c r="AU100" s="196" t="s">
        <v>239</v>
      </c>
      <c r="AV100" s="196" t="s">
        <v>239</v>
      </c>
      <c r="AW100" s="196" t="s">
        <v>239</v>
      </c>
      <c r="AX100" s="196" t="s">
        <v>239</v>
      </c>
      <c r="AY100" s="202" t="s">
        <v>239</v>
      </c>
      <c r="AZ100" s="201" t="s">
        <v>239</v>
      </c>
      <c r="BA100" s="196" t="s">
        <v>239</v>
      </c>
      <c r="BB100" s="196" t="s">
        <v>239</v>
      </c>
      <c r="BC100" s="196" t="s">
        <v>239</v>
      </c>
      <c r="BD100" s="196" t="s">
        <v>239</v>
      </c>
      <c r="BE100" s="196" t="s">
        <v>239</v>
      </c>
      <c r="BF100" s="196" t="s">
        <v>239</v>
      </c>
      <c r="BG100" s="196" t="s">
        <v>239</v>
      </c>
      <c r="BH100" s="202" t="s">
        <v>239</v>
      </c>
      <c r="BI100" s="201" t="s">
        <v>239</v>
      </c>
      <c r="BJ100" s="196" t="s">
        <v>239</v>
      </c>
      <c r="BK100" s="196" t="s">
        <v>239</v>
      </c>
      <c r="BL100" s="196" t="s">
        <v>239</v>
      </c>
      <c r="BM100" s="196" t="s">
        <v>239</v>
      </c>
      <c r="BN100" s="196" t="s">
        <v>239</v>
      </c>
      <c r="BO100" s="196" t="s">
        <v>239</v>
      </c>
      <c r="BP100" s="196" t="s">
        <v>239</v>
      </c>
      <c r="BQ100" s="202" t="s">
        <v>239</v>
      </c>
    </row>
    <row r="101" spans="1:69" ht="14.5" hidden="1" customHeight="1">
      <c r="A101" s="355" t="s">
        <v>2232</v>
      </c>
      <c r="B101" s="356" t="s">
        <v>2456</v>
      </c>
      <c r="C101" s="356" t="s">
        <v>2383</v>
      </c>
      <c r="D101" s="356" t="s">
        <v>194</v>
      </c>
      <c r="E101" s="357" t="s">
        <v>2308</v>
      </c>
      <c r="F101" s="59" t="s">
        <v>239</v>
      </c>
      <c r="G101" s="353" t="s">
        <v>2690</v>
      </c>
      <c r="H101" s="353" t="s">
        <v>2691</v>
      </c>
      <c r="I101" s="353" t="s">
        <v>2692</v>
      </c>
      <c r="J101" s="353" t="s">
        <v>2693</v>
      </c>
      <c r="K101" s="353" t="s">
        <v>2694</v>
      </c>
      <c r="L101" s="354" t="s">
        <v>2695</v>
      </c>
      <c r="M101" s="20" t="s">
        <v>239</v>
      </c>
      <c r="N101" s="20" t="s">
        <v>239</v>
      </c>
      <c r="O101" s="20" t="s">
        <v>239</v>
      </c>
      <c r="P101" s="20" t="s">
        <v>239</v>
      </c>
      <c r="Q101" s="20" t="s">
        <v>239</v>
      </c>
      <c r="R101" s="20" t="s">
        <v>239</v>
      </c>
      <c r="S101" s="20" t="s">
        <v>239</v>
      </c>
      <c r="T101" s="257" t="s">
        <v>239</v>
      </c>
      <c r="U101" s="262"/>
      <c r="V101" s="20"/>
      <c r="W101" s="188" t="s">
        <v>239</v>
      </c>
      <c r="X101" s="181" t="s">
        <v>239</v>
      </c>
      <c r="Y101" s="181" t="s">
        <v>239</v>
      </c>
      <c r="Z101" s="181" t="s">
        <v>239</v>
      </c>
      <c r="AA101" s="181" t="s">
        <v>239</v>
      </c>
      <c r="AB101" s="181" t="s">
        <v>239</v>
      </c>
      <c r="AC101" s="181" t="s">
        <v>239</v>
      </c>
      <c r="AD101" s="181" t="s">
        <v>239</v>
      </c>
      <c r="AE101" s="189" t="s">
        <v>239</v>
      </c>
      <c r="AF101" s="262"/>
      <c r="AG101" s="20"/>
      <c r="AH101" s="59" t="s">
        <v>239</v>
      </c>
      <c r="AI101" s="20" t="s">
        <v>239</v>
      </c>
      <c r="AJ101" s="20" t="s">
        <v>239</v>
      </c>
      <c r="AK101" s="20" t="s">
        <v>239</v>
      </c>
      <c r="AL101" s="20" t="s">
        <v>239</v>
      </c>
      <c r="AM101" s="20" t="s">
        <v>239</v>
      </c>
      <c r="AN101" s="20" t="s">
        <v>239</v>
      </c>
      <c r="AO101" s="20" t="s">
        <v>239</v>
      </c>
      <c r="AP101" s="20" t="s">
        <v>239</v>
      </c>
      <c r="AQ101" s="201" t="s">
        <v>239</v>
      </c>
      <c r="AR101" s="196" t="s">
        <v>239</v>
      </c>
      <c r="AS101" s="196" t="s">
        <v>239</v>
      </c>
      <c r="AT101" s="196" t="s">
        <v>239</v>
      </c>
      <c r="AU101" s="196" t="s">
        <v>239</v>
      </c>
      <c r="AV101" s="196" t="s">
        <v>239</v>
      </c>
      <c r="AW101" s="196" t="s">
        <v>239</v>
      </c>
      <c r="AX101" s="196" t="s">
        <v>239</v>
      </c>
      <c r="AY101" s="202" t="s">
        <v>239</v>
      </c>
      <c r="AZ101" s="201" t="s">
        <v>239</v>
      </c>
      <c r="BA101" s="196" t="s">
        <v>239</v>
      </c>
      <c r="BB101" s="196" t="s">
        <v>239</v>
      </c>
      <c r="BC101" s="196" t="s">
        <v>239</v>
      </c>
      <c r="BD101" s="196" t="s">
        <v>239</v>
      </c>
      <c r="BE101" s="196" t="s">
        <v>239</v>
      </c>
      <c r="BF101" s="196" t="s">
        <v>239</v>
      </c>
      <c r="BG101" s="196" t="s">
        <v>239</v>
      </c>
      <c r="BH101" s="202" t="s">
        <v>239</v>
      </c>
      <c r="BI101" s="201" t="s">
        <v>239</v>
      </c>
      <c r="BJ101" s="196" t="s">
        <v>239</v>
      </c>
      <c r="BK101" s="196" t="s">
        <v>239</v>
      </c>
      <c r="BL101" s="196" t="s">
        <v>239</v>
      </c>
      <c r="BM101" s="196" t="s">
        <v>239</v>
      </c>
      <c r="BN101" s="196" t="s">
        <v>239</v>
      </c>
      <c r="BO101" s="196" t="s">
        <v>239</v>
      </c>
      <c r="BP101" s="196" t="s">
        <v>239</v>
      </c>
      <c r="BQ101" s="202" t="s">
        <v>239</v>
      </c>
    </row>
    <row r="102" spans="1:69" ht="14.5" hidden="1" customHeight="1">
      <c r="A102" s="355" t="s">
        <v>2232</v>
      </c>
      <c r="B102" s="356" t="s">
        <v>2456</v>
      </c>
      <c r="C102" s="356" t="s">
        <v>2383</v>
      </c>
      <c r="D102" s="356" t="s">
        <v>2460</v>
      </c>
      <c r="E102" s="357" t="s">
        <v>2308</v>
      </c>
      <c r="F102" s="59" t="s">
        <v>239</v>
      </c>
      <c r="G102" s="353" t="s">
        <v>2690</v>
      </c>
      <c r="H102" s="353" t="s">
        <v>2691</v>
      </c>
      <c r="I102" s="353" t="s">
        <v>2692</v>
      </c>
      <c r="J102" s="353" t="s">
        <v>2693</v>
      </c>
      <c r="K102" s="353" t="s">
        <v>2694</v>
      </c>
      <c r="L102" s="354" t="s">
        <v>2695</v>
      </c>
      <c r="M102" s="20" t="s">
        <v>239</v>
      </c>
      <c r="N102" s="20" t="s">
        <v>239</v>
      </c>
      <c r="O102" s="20" t="s">
        <v>239</v>
      </c>
      <c r="P102" s="20" t="s">
        <v>239</v>
      </c>
      <c r="Q102" s="20" t="s">
        <v>239</v>
      </c>
      <c r="R102" s="20" t="s">
        <v>239</v>
      </c>
      <c r="S102" s="20" t="s">
        <v>239</v>
      </c>
      <c r="T102" s="257" t="s">
        <v>239</v>
      </c>
      <c r="U102" s="262"/>
      <c r="V102" s="20"/>
      <c r="W102" s="188" t="s">
        <v>239</v>
      </c>
      <c r="X102" s="181" t="s">
        <v>239</v>
      </c>
      <c r="Y102" s="181" t="s">
        <v>239</v>
      </c>
      <c r="Z102" s="181" t="s">
        <v>239</v>
      </c>
      <c r="AA102" s="181" t="s">
        <v>239</v>
      </c>
      <c r="AB102" s="181" t="s">
        <v>239</v>
      </c>
      <c r="AC102" s="181" t="s">
        <v>239</v>
      </c>
      <c r="AD102" s="181" t="s">
        <v>239</v>
      </c>
      <c r="AE102" s="189" t="s">
        <v>239</v>
      </c>
      <c r="AF102" s="262"/>
      <c r="AG102" s="20"/>
      <c r="AH102" s="59" t="s">
        <v>239</v>
      </c>
      <c r="AI102" s="20" t="s">
        <v>239</v>
      </c>
      <c r="AJ102" s="20" t="s">
        <v>239</v>
      </c>
      <c r="AK102" s="20" t="s">
        <v>239</v>
      </c>
      <c r="AL102" s="20" t="s">
        <v>239</v>
      </c>
      <c r="AM102" s="20" t="s">
        <v>239</v>
      </c>
      <c r="AN102" s="20" t="s">
        <v>239</v>
      </c>
      <c r="AO102" s="20" t="s">
        <v>239</v>
      </c>
      <c r="AP102" s="20" t="s">
        <v>239</v>
      </c>
      <c r="AQ102" s="201" t="s">
        <v>239</v>
      </c>
      <c r="AR102" s="196" t="s">
        <v>239</v>
      </c>
      <c r="AS102" s="196" t="s">
        <v>239</v>
      </c>
      <c r="AT102" s="196" t="s">
        <v>239</v>
      </c>
      <c r="AU102" s="196" t="s">
        <v>239</v>
      </c>
      <c r="AV102" s="196" t="s">
        <v>239</v>
      </c>
      <c r="AW102" s="196" t="s">
        <v>239</v>
      </c>
      <c r="AX102" s="196" t="s">
        <v>239</v>
      </c>
      <c r="AY102" s="202" t="s">
        <v>239</v>
      </c>
      <c r="AZ102" s="201" t="s">
        <v>239</v>
      </c>
      <c r="BA102" s="196" t="s">
        <v>239</v>
      </c>
      <c r="BB102" s="196" t="s">
        <v>239</v>
      </c>
      <c r="BC102" s="196" t="s">
        <v>239</v>
      </c>
      <c r="BD102" s="196" t="s">
        <v>239</v>
      </c>
      <c r="BE102" s="196" t="s">
        <v>239</v>
      </c>
      <c r="BF102" s="196" t="s">
        <v>239</v>
      </c>
      <c r="BG102" s="196" t="s">
        <v>239</v>
      </c>
      <c r="BH102" s="202" t="s">
        <v>239</v>
      </c>
      <c r="BI102" s="201" t="s">
        <v>239</v>
      </c>
      <c r="BJ102" s="196" t="s">
        <v>239</v>
      </c>
      <c r="BK102" s="196" t="s">
        <v>239</v>
      </c>
      <c r="BL102" s="196" t="s">
        <v>239</v>
      </c>
      <c r="BM102" s="196" t="s">
        <v>239</v>
      </c>
      <c r="BN102" s="196" t="s">
        <v>239</v>
      </c>
      <c r="BO102" s="196" t="s">
        <v>239</v>
      </c>
      <c r="BP102" s="196" t="s">
        <v>239</v>
      </c>
      <c r="BQ102" s="202" t="s">
        <v>239</v>
      </c>
    </row>
    <row r="103" spans="1:69" ht="14.5" hidden="1" customHeight="1">
      <c r="A103" s="355" t="s">
        <v>2232</v>
      </c>
      <c r="B103" s="356" t="s">
        <v>2456</v>
      </c>
      <c r="C103" s="356" t="s">
        <v>2383</v>
      </c>
      <c r="D103" s="356" t="s">
        <v>2461</v>
      </c>
      <c r="E103" s="357" t="s">
        <v>2308</v>
      </c>
      <c r="F103" s="59" t="s">
        <v>239</v>
      </c>
      <c r="G103" s="353" t="s">
        <v>2690</v>
      </c>
      <c r="H103" s="353" t="s">
        <v>2691</v>
      </c>
      <c r="I103" s="353" t="s">
        <v>2692</v>
      </c>
      <c r="J103" s="353" t="s">
        <v>2693</v>
      </c>
      <c r="K103" s="353" t="s">
        <v>2694</v>
      </c>
      <c r="L103" s="354" t="s">
        <v>2695</v>
      </c>
      <c r="M103" s="20" t="s">
        <v>239</v>
      </c>
      <c r="N103" s="20" t="s">
        <v>239</v>
      </c>
      <c r="O103" s="20" t="s">
        <v>239</v>
      </c>
      <c r="P103" s="20" t="s">
        <v>239</v>
      </c>
      <c r="Q103" s="20" t="s">
        <v>239</v>
      </c>
      <c r="R103" s="20" t="s">
        <v>239</v>
      </c>
      <c r="S103" s="20" t="s">
        <v>239</v>
      </c>
      <c r="T103" s="257" t="s">
        <v>239</v>
      </c>
      <c r="U103" s="262"/>
      <c r="V103" s="20"/>
      <c r="W103" s="188" t="s">
        <v>239</v>
      </c>
      <c r="X103" s="181" t="s">
        <v>239</v>
      </c>
      <c r="Y103" s="181" t="s">
        <v>239</v>
      </c>
      <c r="Z103" s="181" t="s">
        <v>239</v>
      </c>
      <c r="AA103" s="181" t="s">
        <v>239</v>
      </c>
      <c r="AB103" s="181" t="s">
        <v>239</v>
      </c>
      <c r="AC103" s="181" t="s">
        <v>239</v>
      </c>
      <c r="AD103" s="181" t="s">
        <v>239</v>
      </c>
      <c r="AE103" s="189" t="s">
        <v>239</v>
      </c>
      <c r="AF103" s="262"/>
      <c r="AG103" s="20"/>
      <c r="AH103" s="59" t="s">
        <v>239</v>
      </c>
      <c r="AI103" s="20" t="s">
        <v>239</v>
      </c>
      <c r="AJ103" s="20" t="s">
        <v>239</v>
      </c>
      <c r="AK103" s="20" t="s">
        <v>239</v>
      </c>
      <c r="AL103" s="20" t="s">
        <v>239</v>
      </c>
      <c r="AM103" s="20" t="s">
        <v>239</v>
      </c>
      <c r="AN103" s="20" t="s">
        <v>239</v>
      </c>
      <c r="AO103" s="20" t="s">
        <v>239</v>
      </c>
      <c r="AP103" s="20" t="s">
        <v>239</v>
      </c>
      <c r="AQ103" s="201" t="s">
        <v>239</v>
      </c>
      <c r="AR103" s="196" t="s">
        <v>239</v>
      </c>
      <c r="AS103" s="196" t="s">
        <v>239</v>
      </c>
      <c r="AT103" s="196" t="s">
        <v>239</v>
      </c>
      <c r="AU103" s="196" t="s">
        <v>239</v>
      </c>
      <c r="AV103" s="196" t="s">
        <v>239</v>
      </c>
      <c r="AW103" s="196" t="s">
        <v>239</v>
      </c>
      <c r="AX103" s="196" t="s">
        <v>239</v>
      </c>
      <c r="AY103" s="202" t="s">
        <v>239</v>
      </c>
      <c r="AZ103" s="201" t="s">
        <v>239</v>
      </c>
      <c r="BA103" s="196" t="s">
        <v>239</v>
      </c>
      <c r="BB103" s="196" t="s">
        <v>239</v>
      </c>
      <c r="BC103" s="196" t="s">
        <v>239</v>
      </c>
      <c r="BD103" s="196" t="s">
        <v>239</v>
      </c>
      <c r="BE103" s="196" t="s">
        <v>239</v>
      </c>
      <c r="BF103" s="196" t="s">
        <v>239</v>
      </c>
      <c r="BG103" s="196" t="s">
        <v>239</v>
      </c>
      <c r="BH103" s="202" t="s">
        <v>239</v>
      </c>
      <c r="BI103" s="201" t="s">
        <v>239</v>
      </c>
      <c r="BJ103" s="196" t="s">
        <v>239</v>
      </c>
      <c r="BK103" s="196" t="s">
        <v>239</v>
      </c>
      <c r="BL103" s="196" t="s">
        <v>239</v>
      </c>
      <c r="BM103" s="196" t="s">
        <v>239</v>
      </c>
      <c r="BN103" s="196" t="s">
        <v>239</v>
      </c>
      <c r="BO103" s="196" t="s">
        <v>239</v>
      </c>
      <c r="BP103" s="196" t="s">
        <v>239</v>
      </c>
      <c r="BQ103" s="202" t="s">
        <v>239</v>
      </c>
    </row>
    <row r="104" spans="1:69" ht="14.5" hidden="1" customHeight="1">
      <c r="A104" s="355" t="s">
        <v>2232</v>
      </c>
      <c r="B104" s="356" t="s">
        <v>2456</v>
      </c>
      <c r="C104" s="356" t="s">
        <v>2389</v>
      </c>
      <c r="D104" s="356" t="s">
        <v>2308</v>
      </c>
      <c r="E104" s="357" t="s">
        <v>2308</v>
      </c>
      <c r="F104" s="59" t="s">
        <v>239</v>
      </c>
      <c r="G104" s="353" t="s">
        <v>2690</v>
      </c>
      <c r="H104" s="353" t="s">
        <v>2691</v>
      </c>
      <c r="I104" s="353" t="s">
        <v>2692</v>
      </c>
      <c r="J104" s="353" t="s">
        <v>2693</v>
      </c>
      <c r="K104" s="353" t="s">
        <v>2694</v>
      </c>
      <c r="L104" s="354" t="s">
        <v>2695</v>
      </c>
      <c r="M104" s="20" t="s">
        <v>239</v>
      </c>
      <c r="N104" s="20" t="s">
        <v>239</v>
      </c>
      <c r="O104" s="20" t="s">
        <v>239</v>
      </c>
      <c r="P104" s="20" t="s">
        <v>239</v>
      </c>
      <c r="Q104" s="20" t="s">
        <v>239</v>
      </c>
      <c r="R104" s="20" t="s">
        <v>239</v>
      </c>
      <c r="S104" s="20" t="s">
        <v>239</v>
      </c>
      <c r="T104" s="257" t="s">
        <v>239</v>
      </c>
      <c r="U104" s="262"/>
      <c r="V104" s="20"/>
      <c r="W104" s="188" t="s">
        <v>239</v>
      </c>
      <c r="X104" s="181" t="s">
        <v>239</v>
      </c>
      <c r="Y104" s="181" t="s">
        <v>239</v>
      </c>
      <c r="Z104" s="181" t="s">
        <v>239</v>
      </c>
      <c r="AA104" s="181" t="s">
        <v>239</v>
      </c>
      <c r="AB104" s="181" t="s">
        <v>239</v>
      </c>
      <c r="AC104" s="181" t="s">
        <v>239</v>
      </c>
      <c r="AD104" s="181" t="s">
        <v>239</v>
      </c>
      <c r="AE104" s="189" t="s">
        <v>239</v>
      </c>
      <c r="AF104" s="262"/>
      <c r="AG104" s="20"/>
      <c r="AH104" s="59" t="s">
        <v>239</v>
      </c>
      <c r="AI104" s="20" t="s">
        <v>239</v>
      </c>
      <c r="AJ104" s="20" t="s">
        <v>239</v>
      </c>
      <c r="AK104" s="20" t="s">
        <v>239</v>
      </c>
      <c r="AL104" s="20" t="s">
        <v>239</v>
      </c>
      <c r="AM104" s="20" t="s">
        <v>239</v>
      </c>
      <c r="AN104" s="20" t="s">
        <v>239</v>
      </c>
      <c r="AO104" s="20" t="s">
        <v>239</v>
      </c>
      <c r="AP104" s="20" t="s">
        <v>239</v>
      </c>
      <c r="AQ104" s="201" t="s">
        <v>239</v>
      </c>
      <c r="AR104" s="196" t="s">
        <v>239</v>
      </c>
      <c r="AS104" s="196" t="s">
        <v>239</v>
      </c>
      <c r="AT104" s="196" t="s">
        <v>239</v>
      </c>
      <c r="AU104" s="196" t="s">
        <v>239</v>
      </c>
      <c r="AV104" s="196" t="s">
        <v>239</v>
      </c>
      <c r="AW104" s="196" t="s">
        <v>239</v>
      </c>
      <c r="AX104" s="196" t="s">
        <v>239</v>
      </c>
      <c r="AY104" s="202" t="s">
        <v>239</v>
      </c>
      <c r="AZ104" s="201" t="s">
        <v>239</v>
      </c>
      <c r="BA104" s="196" t="s">
        <v>239</v>
      </c>
      <c r="BB104" s="196" t="s">
        <v>239</v>
      </c>
      <c r="BC104" s="196" t="s">
        <v>239</v>
      </c>
      <c r="BD104" s="196" t="s">
        <v>239</v>
      </c>
      <c r="BE104" s="196" t="s">
        <v>239</v>
      </c>
      <c r="BF104" s="196" t="s">
        <v>239</v>
      </c>
      <c r="BG104" s="196" t="s">
        <v>239</v>
      </c>
      <c r="BH104" s="202" t="s">
        <v>239</v>
      </c>
      <c r="BI104" s="201" t="s">
        <v>239</v>
      </c>
      <c r="BJ104" s="196" t="s">
        <v>239</v>
      </c>
      <c r="BK104" s="196" t="s">
        <v>239</v>
      </c>
      <c r="BL104" s="196" t="s">
        <v>239</v>
      </c>
      <c r="BM104" s="196" t="s">
        <v>239</v>
      </c>
      <c r="BN104" s="196" t="s">
        <v>239</v>
      </c>
      <c r="BO104" s="196" t="s">
        <v>239</v>
      </c>
      <c r="BP104" s="196" t="s">
        <v>239</v>
      </c>
      <c r="BQ104" s="202" t="s">
        <v>239</v>
      </c>
    </row>
    <row r="105" spans="1:69" ht="14.5" hidden="1" customHeight="1">
      <c r="A105" s="355" t="s">
        <v>2232</v>
      </c>
      <c r="B105" s="356" t="s">
        <v>2456</v>
      </c>
      <c r="C105" s="356" t="s">
        <v>2445</v>
      </c>
      <c r="D105" s="356" t="s">
        <v>2308</v>
      </c>
      <c r="E105" s="357" t="s">
        <v>2308</v>
      </c>
      <c r="F105" s="59" t="s">
        <v>239</v>
      </c>
      <c r="G105" s="353" t="s">
        <v>2690</v>
      </c>
      <c r="H105" s="353" t="s">
        <v>2691</v>
      </c>
      <c r="I105" s="353" t="s">
        <v>2692</v>
      </c>
      <c r="J105" s="353" t="s">
        <v>2693</v>
      </c>
      <c r="K105" s="353" t="s">
        <v>2694</v>
      </c>
      <c r="L105" s="354" t="s">
        <v>2695</v>
      </c>
      <c r="M105" s="20" t="s">
        <v>239</v>
      </c>
      <c r="N105" s="20" t="s">
        <v>239</v>
      </c>
      <c r="O105" s="20" t="s">
        <v>239</v>
      </c>
      <c r="P105" s="20" t="s">
        <v>239</v>
      </c>
      <c r="Q105" s="20" t="s">
        <v>239</v>
      </c>
      <c r="R105" s="20" t="s">
        <v>239</v>
      </c>
      <c r="S105" s="20" t="s">
        <v>239</v>
      </c>
      <c r="T105" s="257" t="s">
        <v>239</v>
      </c>
      <c r="U105" s="262"/>
      <c r="V105" s="20"/>
      <c r="W105" s="188" t="s">
        <v>239</v>
      </c>
      <c r="X105" s="181" t="s">
        <v>239</v>
      </c>
      <c r="Y105" s="181" t="s">
        <v>239</v>
      </c>
      <c r="Z105" s="181" t="s">
        <v>239</v>
      </c>
      <c r="AA105" s="181" t="s">
        <v>239</v>
      </c>
      <c r="AB105" s="181" t="s">
        <v>239</v>
      </c>
      <c r="AC105" s="181" t="s">
        <v>239</v>
      </c>
      <c r="AD105" s="181" t="s">
        <v>239</v>
      </c>
      <c r="AE105" s="189" t="s">
        <v>239</v>
      </c>
      <c r="AF105" s="262"/>
      <c r="AG105" s="20"/>
      <c r="AH105" s="59" t="s">
        <v>239</v>
      </c>
      <c r="AI105" s="20" t="s">
        <v>239</v>
      </c>
      <c r="AJ105" s="20" t="s">
        <v>239</v>
      </c>
      <c r="AK105" s="20" t="s">
        <v>239</v>
      </c>
      <c r="AL105" s="20" t="s">
        <v>239</v>
      </c>
      <c r="AM105" s="20" t="s">
        <v>239</v>
      </c>
      <c r="AN105" s="20" t="s">
        <v>239</v>
      </c>
      <c r="AO105" s="20" t="s">
        <v>239</v>
      </c>
      <c r="AP105" s="20" t="s">
        <v>239</v>
      </c>
      <c r="AQ105" s="201" t="s">
        <v>239</v>
      </c>
      <c r="AR105" s="196" t="s">
        <v>239</v>
      </c>
      <c r="AS105" s="196" t="s">
        <v>239</v>
      </c>
      <c r="AT105" s="196" t="s">
        <v>239</v>
      </c>
      <c r="AU105" s="196" t="s">
        <v>239</v>
      </c>
      <c r="AV105" s="196" t="s">
        <v>239</v>
      </c>
      <c r="AW105" s="196" t="s">
        <v>239</v>
      </c>
      <c r="AX105" s="196" t="s">
        <v>239</v>
      </c>
      <c r="AY105" s="202" t="s">
        <v>239</v>
      </c>
      <c r="AZ105" s="201" t="s">
        <v>239</v>
      </c>
      <c r="BA105" s="196" t="s">
        <v>239</v>
      </c>
      <c r="BB105" s="196" t="s">
        <v>239</v>
      </c>
      <c r="BC105" s="196" t="s">
        <v>239</v>
      </c>
      <c r="BD105" s="196" t="s">
        <v>239</v>
      </c>
      <c r="BE105" s="196" t="s">
        <v>239</v>
      </c>
      <c r="BF105" s="196" t="s">
        <v>239</v>
      </c>
      <c r="BG105" s="196" t="s">
        <v>239</v>
      </c>
      <c r="BH105" s="202" t="s">
        <v>239</v>
      </c>
      <c r="BI105" s="201" t="s">
        <v>239</v>
      </c>
      <c r="BJ105" s="196" t="s">
        <v>239</v>
      </c>
      <c r="BK105" s="196" t="s">
        <v>239</v>
      </c>
      <c r="BL105" s="196" t="s">
        <v>239</v>
      </c>
      <c r="BM105" s="196" t="s">
        <v>239</v>
      </c>
      <c r="BN105" s="196" t="s">
        <v>239</v>
      </c>
      <c r="BO105" s="196" t="s">
        <v>239</v>
      </c>
      <c r="BP105" s="196" t="s">
        <v>239</v>
      </c>
      <c r="BQ105" s="202" t="s">
        <v>239</v>
      </c>
    </row>
    <row r="106" spans="1:69" ht="14.5" hidden="1" customHeight="1">
      <c r="A106" s="355" t="s">
        <v>2232</v>
      </c>
      <c r="B106" s="356" t="s">
        <v>2456</v>
      </c>
      <c r="C106" s="356" t="s">
        <v>2453</v>
      </c>
      <c r="D106" s="356" t="s">
        <v>2308</v>
      </c>
      <c r="E106" s="357" t="s">
        <v>2308</v>
      </c>
      <c r="F106" s="59" t="s">
        <v>239</v>
      </c>
      <c r="G106" s="353" t="s">
        <v>2690</v>
      </c>
      <c r="H106" s="353" t="s">
        <v>2691</v>
      </c>
      <c r="I106" s="353" t="s">
        <v>2692</v>
      </c>
      <c r="J106" s="353" t="s">
        <v>2693</v>
      </c>
      <c r="K106" s="353" t="s">
        <v>2694</v>
      </c>
      <c r="L106" s="354" t="s">
        <v>2695</v>
      </c>
      <c r="M106" s="20" t="s">
        <v>239</v>
      </c>
      <c r="N106" s="20" t="s">
        <v>239</v>
      </c>
      <c r="O106" s="20" t="s">
        <v>239</v>
      </c>
      <c r="P106" s="20" t="s">
        <v>239</v>
      </c>
      <c r="Q106" s="20" t="s">
        <v>239</v>
      </c>
      <c r="R106" s="20" t="s">
        <v>239</v>
      </c>
      <c r="S106" s="20" t="s">
        <v>239</v>
      </c>
      <c r="T106" s="257" t="s">
        <v>239</v>
      </c>
      <c r="U106" s="262"/>
      <c r="V106" s="20"/>
      <c r="W106" s="188" t="s">
        <v>239</v>
      </c>
      <c r="X106" s="181" t="s">
        <v>239</v>
      </c>
      <c r="Y106" s="181" t="s">
        <v>239</v>
      </c>
      <c r="Z106" s="181" t="s">
        <v>239</v>
      </c>
      <c r="AA106" s="181" t="s">
        <v>239</v>
      </c>
      <c r="AB106" s="181" t="s">
        <v>239</v>
      </c>
      <c r="AC106" s="181" t="s">
        <v>239</v>
      </c>
      <c r="AD106" s="181" t="s">
        <v>239</v>
      </c>
      <c r="AE106" s="189" t="s">
        <v>239</v>
      </c>
      <c r="AF106" s="262"/>
      <c r="AG106" s="20"/>
      <c r="AH106" s="59" t="s">
        <v>239</v>
      </c>
      <c r="AI106" s="20" t="s">
        <v>239</v>
      </c>
      <c r="AJ106" s="20" t="s">
        <v>239</v>
      </c>
      <c r="AK106" s="20" t="s">
        <v>239</v>
      </c>
      <c r="AL106" s="20" t="s">
        <v>239</v>
      </c>
      <c r="AM106" s="20" t="s">
        <v>239</v>
      </c>
      <c r="AN106" s="20" t="s">
        <v>239</v>
      </c>
      <c r="AO106" s="20" t="s">
        <v>239</v>
      </c>
      <c r="AP106" s="20" t="s">
        <v>239</v>
      </c>
      <c r="AQ106" s="201" t="s">
        <v>239</v>
      </c>
      <c r="AR106" s="196" t="s">
        <v>239</v>
      </c>
      <c r="AS106" s="196" t="s">
        <v>239</v>
      </c>
      <c r="AT106" s="196" t="s">
        <v>239</v>
      </c>
      <c r="AU106" s="196" t="s">
        <v>239</v>
      </c>
      <c r="AV106" s="196" t="s">
        <v>239</v>
      </c>
      <c r="AW106" s="196" t="s">
        <v>239</v>
      </c>
      <c r="AX106" s="196" t="s">
        <v>239</v>
      </c>
      <c r="AY106" s="202" t="s">
        <v>239</v>
      </c>
      <c r="AZ106" s="201" t="s">
        <v>239</v>
      </c>
      <c r="BA106" s="196" t="s">
        <v>239</v>
      </c>
      <c r="BB106" s="196" t="s">
        <v>239</v>
      </c>
      <c r="BC106" s="196" t="s">
        <v>239</v>
      </c>
      <c r="BD106" s="196" t="s">
        <v>239</v>
      </c>
      <c r="BE106" s="196" t="s">
        <v>239</v>
      </c>
      <c r="BF106" s="196" t="s">
        <v>239</v>
      </c>
      <c r="BG106" s="196" t="s">
        <v>239</v>
      </c>
      <c r="BH106" s="202" t="s">
        <v>239</v>
      </c>
      <c r="BI106" s="201" t="s">
        <v>239</v>
      </c>
      <c r="BJ106" s="196" t="s">
        <v>239</v>
      </c>
      <c r="BK106" s="196" t="s">
        <v>239</v>
      </c>
      <c r="BL106" s="196" t="s">
        <v>239</v>
      </c>
      <c r="BM106" s="196" t="s">
        <v>239</v>
      </c>
      <c r="BN106" s="196" t="s">
        <v>239</v>
      </c>
      <c r="BO106" s="196" t="s">
        <v>239</v>
      </c>
      <c r="BP106" s="196" t="s">
        <v>239</v>
      </c>
      <c r="BQ106" s="202" t="s">
        <v>239</v>
      </c>
    </row>
    <row r="107" spans="1:69" ht="14.5" hidden="1" customHeight="1">
      <c r="A107" s="355" t="s">
        <v>2232</v>
      </c>
      <c r="B107" s="356" t="s">
        <v>2462</v>
      </c>
      <c r="C107" s="356" t="s">
        <v>2318</v>
      </c>
      <c r="D107" s="356" t="s">
        <v>2308</v>
      </c>
      <c r="E107" s="357" t="s">
        <v>2308</v>
      </c>
      <c r="F107" s="59" t="s">
        <v>239</v>
      </c>
      <c r="G107" s="353" t="s">
        <v>2690</v>
      </c>
      <c r="H107" s="353" t="s">
        <v>2691</v>
      </c>
      <c r="I107" s="353" t="s">
        <v>2692</v>
      </c>
      <c r="J107" s="353" t="s">
        <v>2693</v>
      </c>
      <c r="K107" s="353" t="s">
        <v>2694</v>
      </c>
      <c r="L107" s="354" t="s">
        <v>2695</v>
      </c>
      <c r="M107" s="20" t="s">
        <v>239</v>
      </c>
      <c r="N107" s="20" t="s">
        <v>239</v>
      </c>
      <c r="O107" s="20" t="s">
        <v>239</v>
      </c>
      <c r="P107" s="20" t="s">
        <v>239</v>
      </c>
      <c r="Q107" s="20" t="s">
        <v>239</v>
      </c>
      <c r="R107" s="20" t="s">
        <v>239</v>
      </c>
      <c r="S107" s="20" t="s">
        <v>239</v>
      </c>
      <c r="T107" s="257" t="s">
        <v>239</v>
      </c>
      <c r="U107" s="262"/>
      <c r="V107" s="20"/>
      <c r="W107" s="188" t="s">
        <v>239</v>
      </c>
      <c r="X107" s="181" t="s">
        <v>239</v>
      </c>
      <c r="Y107" s="181" t="s">
        <v>239</v>
      </c>
      <c r="Z107" s="181" t="s">
        <v>239</v>
      </c>
      <c r="AA107" s="181" t="s">
        <v>239</v>
      </c>
      <c r="AB107" s="181" t="s">
        <v>239</v>
      </c>
      <c r="AC107" s="181" t="s">
        <v>239</v>
      </c>
      <c r="AD107" s="181" t="s">
        <v>239</v>
      </c>
      <c r="AE107" s="189" t="s">
        <v>239</v>
      </c>
      <c r="AF107" s="262"/>
      <c r="AG107" s="20"/>
      <c r="AH107" s="59" t="s">
        <v>239</v>
      </c>
      <c r="AI107" s="20" t="s">
        <v>239</v>
      </c>
      <c r="AJ107" s="20" t="s">
        <v>239</v>
      </c>
      <c r="AK107" s="20" t="s">
        <v>239</v>
      </c>
      <c r="AL107" s="20" t="s">
        <v>239</v>
      </c>
      <c r="AM107" s="20" t="s">
        <v>239</v>
      </c>
      <c r="AN107" s="20" t="s">
        <v>239</v>
      </c>
      <c r="AO107" s="20" t="s">
        <v>239</v>
      </c>
      <c r="AP107" s="20" t="s">
        <v>239</v>
      </c>
      <c r="AQ107" s="201" t="s">
        <v>239</v>
      </c>
      <c r="AR107" s="196" t="s">
        <v>239</v>
      </c>
      <c r="AS107" s="196" t="s">
        <v>239</v>
      </c>
      <c r="AT107" s="196" t="s">
        <v>239</v>
      </c>
      <c r="AU107" s="196" t="s">
        <v>239</v>
      </c>
      <c r="AV107" s="196" t="s">
        <v>239</v>
      </c>
      <c r="AW107" s="196" t="s">
        <v>239</v>
      </c>
      <c r="AX107" s="196" t="s">
        <v>239</v>
      </c>
      <c r="AY107" s="202" t="s">
        <v>239</v>
      </c>
      <c r="AZ107" s="201" t="s">
        <v>239</v>
      </c>
      <c r="BA107" s="196" t="s">
        <v>239</v>
      </c>
      <c r="BB107" s="196" t="s">
        <v>239</v>
      </c>
      <c r="BC107" s="196" t="s">
        <v>239</v>
      </c>
      <c r="BD107" s="196" t="s">
        <v>239</v>
      </c>
      <c r="BE107" s="196" t="s">
        <v>239</v>
      </c>
      <c r="BF107" s="196" t="s">
        <v>239</v>
      </c>
      <c r="BG107" s="196" t="s">
        <v>239</v>
      </c>
      <c r="BH107" s="202" t="s">
        <v>239</v>
      </c>
      <c r="BI107" s="201" t="s">
        <v>239</v>
      </c>
      <c r="BJ107" s="196" t="s">
        <v>239</v>
      </c>
      <c r="BK107" s="196" t="s">
        <v>239</v>
      </c>
      <c r="BL107" s="196" t="s">
        <v>239</v>
      </c>
      <c r="BM107" s="196" t="s">
        <v>239</v>
      </c>
      <c r="BN107" s="196" t="s">
        <v>239</v>
      </c>
      <c r="BO107" s="196" t="s">
        <v>239</v>
      </c>
      <c r="BP107" s="196" t="s">
        <v>239</v>
      </c>
      <c r="BQ107" s="202" t="s">
        <v>239</v>
      </c>
    </row>
    <row r="108" spans="1:69" ht="14.5" hidden="1" customHeight="1">
      <c r="A108" s="355" t="s">
        <v>2232</v>
      </c>
      <c r="B108" s="356" t="s">
        <v>2462</v>
      </c>
      <c r="C108" s="356" t="s">
        <v>2324</v>
      </c>
      <c r="D108" s="356" t="s">
        <v>2308</v>
      </c>
      <c r="E108" s="357" t="s">
        <v>2308</v>
      </c>
      <c r="F108" s="59" t="s">
        <v>239</v>
      </c>
      <c r="G108" s="353" t="s">
        <v>2690</v>
      </c>
      <c r="H108" s="353" t="s">
        <v>2691</v>
      </c>
      <c r="I108" s="353" t="s">
        <v>2692</v>
      </c>
      <c r="J108" s="353" t="s">
        <v>2693</v>
      </c>
      <c r="K108" s="353" t="s">
        <v>2694</v>
      </c>
      <c r="L108" s="354" t="s">
        <v>2695</v>
      </c>
      <c r="M108" s="20" t="s">
        <v>239</v>
      </c>
      <c r="N108" s="20" t="s">
        <v>239</v>
      </c>
      <c r="O108" s="20" t="s">
        <v>239</v>
      </c>
      <c r="P108" s="20" t="s">
        <v>239</v>
      </c>
      <c r="Q108" s="20" t="s">
        <v>239</v>
      </c>
      <c r="R108" s="20" t="s">
        <v>239</v>
      </c>
      <c r="S108" s="20" t="s">
        <v>239</v>
      </c>
      <c r="T108" s="257" t="s">
        <v>239</v>
      </c>
      <c r="U108" s="262"/>
      <c r="V108" s="20"/>
      <c r="W108" s="188" t="s">
        <v>239</v>
      </c>
      <c r="X108" s="181" t="s">
        <v>239</v>
      </c>
      <c r="Y108" s="181" t="s">
        <v>239</v>
      </c>
      <c r="Z108" s="181" t="s">
        <v>239</v>
      </c>
      <c r="AA108" s="181" t="s">
        <v>239</v>
      </c>
      <c r="AB108" s="181" t="s">
        <v>239</v>
      </c>
      <c r="AC108" s="181" t="s">
        <v>239</v>
      </c>
      <c r="AD108" s="181" t="s">
        <v>239</v>
      </c>
      <c r="AE108" s="189" t="s">
        <v>239</v>
      </c>
      <c r="AF108" s="262"/>
      <c r="AG108" s="20"/>
      <c r="AH108" s="59" t="s">
        <v>239</v>
      </c>
      <c r="AI108" s="20" t="s">
        <v>239</v>
      </c>
      <c r="AJ108" s="20" t="s">
        <v>239</v>
      </c>
      <c r="AK108" s="20" t="s">
        <v>239</v>
      </c>
      <c r="AL108" s="20" t="s">
        <v>239</v>
      </c>
      <c r="AM108" s="20" t="s">
        <v>239</v>
      </c>
      <c r="AN108" s="20" t="s">
        <v>239</v>
      </c>
      <c r="AO108" s="20" t="s">
        <v>239</v>
      </c>
      <c r="AP108" s="20" t="s">
        <v>239</v>
      </c>
      <c r="AQ108" s="201" t="s">
        <v>239</v>
      </c>
      <c r="AR108" s="196" t="s">
        <v>239</v>
      </c>
      <c r="AS108" s="196" t="s">
        <v>239</v>
      </c>
      <c r="AT108" s="196" t="s">
        <v>239</v>
      </c>
      <c r="AU108" s="196" t="s">
        <v>239</v>
      </c>
      <c r="AV108" s="196" t="s">
        <v>239</v>
      </c>
      <c r="AW108" s="196" t="s">
        <v>239</v>
      </c>
      <c r="AX108" s="196" t="s">
        <v>239</v>
      </c>
      <c r="AY108" s="202" t="s">
        <v>239</v>
      </c>
      <c r="AZ108" s="201" t="s">
        <v>239</v>
      </c>
      <c r="BA108" s="196" t="s">
        <v>239</v>
      </c>
      <c r="BB108" s="196" t="s">
        <v>239</v>
      </c>
      <c r="BC108" s="196" t="s">
        <v>239</v>
      </c>
      <c r="BD108" s="196" t="s">
        <v>239</v>
      </c>
      <c r="BE108" s="196" t="s">
        <v>239</v>
      </c>
      <c r="BF108" s="196" t="s">
        <v>239</v>
      </c>
      <c r="BG108" s="196" t="s">
        <v>239</v>
      </c>
      <c r="BH108" s="202" t="s">
        <v>239</v>
      </c>
      <c r="BI108" s="201" t="s">
        <v>239</v>
      </c>
      <c r="BJ108" s="196" t="s">
        <v>239</v>
      </c>
      <c r="BK108" s="196" t="s">
        <v>239</v>
      </c>
      <c r="BL108" s="196" t="s">
        <v>239</v>
      </c>
      <c r="BM108" s="196" t="s">
        <v>239</v>
      </c>
      <c r="BN108" s="196" t="s">
        <v>239</v>
      </c>
      <c r="BO108" s="196" t="s">
        <v>239</v>
      </c>
      <c r="BP108" s="196" t="s">
        <v>239</v>
      </c>
      <c r="BQ108" s="202" t="s">
        <v>239</v>
      </c>
    </row>
    <row r="109" spans="1:69" ht="14.5" hidden="1" customHeight="1">
      <c r="A109" s="355" t="s">
        <v>2232</v>
      </c>
      <c r="B109" s="356" t="s">
        <v>2462</v>
      </c>
      <c r="C109" s="356" t="s">
        <v>2330</v>
      </c>
      <c r="D109" s="356" t="s">
        <v>2308</v>
      </c>
      <c r="E109" s="357" t="s">
        <v>2308</v>
      </c>
      <c r="F109" s="59" t="s">
        <v>239</v>
      </c>
      <c r="G109" s="353" t="s">
        <v>2690</v>
      </c>
      <c r="H109" s="353" t="s">
        <v>2691</v>
      </c>
      <c r="I109" s="353" t="s">
        <v>2692</v>
      </c>
      <c r="J109" s="353" t="s">
        <v>2693</v>
      </c>
      <c r="K109" s="353" t="s">
        <v>2694</v>
      </c>
      <c r="L109" s="354" t="s">
        <v>2695</v>
      </c>
      <c r="M109" s="20" t="s">
        <v>239</v>
      </c>
      <c r="N109" s="20" t="s">
        <v>239</v>
      </c>
      <c r="O109" s="20" t="s">
        <v>239</v>
      </c>
      <c r="P109" s="20" t="s">
        <v>239</v>
      </c>
      <c r="Q109" s="20" t="s">
        <v>239</v>
      </c>
      <c r="R109" s="20" t="s">
        <v>239</v>
      </c>
      <c r="S109" s="20" t="s">
        <v>239</v>
      </c>
      <c r="T109" s="257" t="s">
        <v>239</v>
      </c>
      <c r="U109" s="262"/>
      <c r="V109" s="20"/>
      <c r="W109" s="188" t="s">
        <v>239</v>
      </c>
      <c r="X109" s="181" t="s">
        <v>239</v>
      </c>
      <c r="Y109" s="181" t="s">
        <v>239</v>
      </c>
      <c r="Z109" s="181" t="s">
        <v>239</v>
      </c>
      <c r="AA109" s="181" t="s">
        <v>239</v>
      </c>
      <c r="AB109" s="181" t="s">
        <v>239</v>
      </c>
      <c r="AC109" s="181" t="s">
        <v>239</v>
      </c>
      <c r="AD109" s="181" t="s">
        <v>239</v>
      </c>
      <c r="AE109" s="189" t="s">
        <v>239</v>
      </c>
      <c r="AF109" s="262"/>
      <c r="AG109" s="20"/>
      <c r="AH109" s="59" t="s">
        <v>239</v>
      </c>
      <c r="AI109" s="20" t="s">
        <v>239</v>
      </c>
      <c r="AJ109" s="20" t="s">
        <v>239</v>
      </c>
      <c r="AK109" s="20" t="s">
        <v>239</v>
      </c>
      <c r="AL109" s="20" t="s">
        <v>239</v>
      </c>
      <c r="AM109" s="20" t="s">
        <v>239</v>
      </c>
      <c r="AN109" s="20" t="s">
        <v>239</v>
      </c>
      <c r="AO109" s="20" t="s">
        <v>239</v>
      </c>
      <c r="AP109" s="20" t="s">
        <v>239</v>
      </c>
      <c r="AQ109" s="201" t="s">
        <v>239</v>
      </c>
      <c r="AR109" s="196" t="s">
        <v>239</v>
      </c>
      <c r="AS109" s="196" t="s">
        <v>239</v>
      </c>
      <c r="AT109" s="196" t="s">
        <v>239</v>
      </c>
      <c r="AU109" s="196" t="s">
        <v>239</v>
      </c>
      <c r="AV109" s="196" t="s">
        <v>239</v>
      </c>
      <c r="AW109" s="196" t="s">
        <v>239</v>
      </c>
      <c r="AX109" s="196" t="s">
        <v>239</v>
      </c>
      <c r="AY109" s="202" t="s">
        <v>239</v>
      </c>
      <c r="AZ109" s="201" t="s">
        <v>239</v>
      </c>
      <c r="BA109" s="196" t="s">
        <v>239</v>
      </c>
      <c r="BB109" s="196" t="s">
        <v>239</v>
      </c>
      <c r="BC109" s="196" t="s">
        <v>239</v>
      </c>
      <c r="BD109" s="196" t="s">
        <v>239</v>
      </c>
      <c r="BE109" s="196" t="s">
        <v>239</v>
      </c>
      <c r="BF109" s="196" t="s">
        <v>239</v>
      </c>
      <c r="BG109" s="196" t="s">
        <v>239</v>
      </c>
      <c r="BH109" s="202" t="s">
        <v>239</v>
      </c>
      <c r="BI109" s="201" t="s">
        <v>239</v>
      </c>
      <c r="BJ109" s="196" t="s">
        <v>239</v>
      </c>
      <c r="BK109" s="196" t="s">
        <v>239</v>
      </c>
      <c r="BL109" s="196" t="s">
        <v>239</v>
      </c>
      <c r="BM109" s="196" t="s">
        <v>239</v>
      </c>
      <c r="BN109" s="196" t="s">
        <v>239</v>
      </c>
      <c r="BO109" s="196" t="s">
        <v>239</v>
      </c>
      <c r="BP109" s="196" t="s">
        <v>239</v>
      </c>
      <c r="BQ109" s="202" t="s">
        <v>239</v>
      </c>
    </row>
    <row r="110" spans="1:69" ht="14.5" hidden="1" customHeight="1">
      <c r="A110" s="355" t="s">
        <v>2232</v>
      </c>
      <c r="B110" s="356" t="s">
        <v>2462</v>
      </c>
      <c r="C110" s="356" t="s">
        <v>2338</v>
      </c>
      <c r="D110" s="356" t="s">
        <v>2308</v>
      </c>
      <c r="E110" s="357" t="s">
        <v>2308</v>
      </c>
      <c r="F110" s="59" t="s">
        <v>239</v>
      </c>
      <c r="G110" s="353" t="s">
        <v>2690</v>
      </c>
      <c r="H110" s="353" t="s">
        <v>2691</v>
      </c>
      <c r="I110" s="353" t="s">
        <v>2692</v>
      </c>
      <c r="J110" s="353" t="s">
        <v>2693</v>
      </c>
      <c r="K110" s="353" t="s">
        <v>2694</v>
      </c>
      <c r="L110" s="354" t="s">
        <v>2695</v>
      </c>
      <c r="M110" s="20" t="s">
        <v>239</v>
      </c>
      <c r="N110" s="20" t="s">
        <v>239</v>
      </c>
      <c r="O110" s="20" t="s">
        <v>239</v>
      </c>
      <c r="P110" s="20" t="s">
        <v>239</v>
      </c>
      <c r="Q110" s="20" t="s">
        <v>239</v>
      </c>
      <c r="R110" s="20" t="s">
        <v>239</v>
      </c>
      <c r="S110" s="20" t="s">
        <v>239</v>
      </c>
      <c r="T110" s="257" t="s">
        <v>239</v>
      </c>
      <c r="U110" s="262"/>
      <c r="V110" s="20"/>
      <c r="W110" s="188" t="s">
        <v>239</v>
      </c>
      <c r="X110" s="181" t="s">
        <v>239</v>
      </c>
      <c r="Y110" s="181" t="s">
        <v>239</v>
      </c>
      <c r="Z110" s="181" t="s">
        <v>239</v>
      </c>
      <c r="AA110" s="181" t="s">
        <v>239</v>
      </c>
      <c r="AB110" s="181" t="s">
        <v>239</v>
      </c>
      <c r="AC110" s="181" t="s">
        <v>239</v>
      </c>
      <c r="AD110" s="181" t="s">
        <v>239</v>
      </c>
      <c r="AE110" s="189" t="s">
        <v>239</v>
      </c>
      <c r="AF110" s="262"/>
      <c r="AG110" s="20"/>
      <c r="AH110" s="59" t="s">
        <v>239</v>
      </c>
      <c r="AI110" s="20" t="s">
        <v>239</v>
      </c>
      <c r="AJ110" s="20" t="s">
        <v>239</v>
      </c>
      <c r="AK110" s="20" t="s">
        <v>239</v>
      </c>
      <c r="AL110" s="20" t="s">
        <v>239</v>
      </c>
      <c r="AM110" s="20" t="s">
        <v>239</v>
      </c>
      <c r="AN110" s="20" t="s">
        <v>239</v>
      </c>
      <c r="AO110" s="20" t="s">
        <v>239</v>
      </c>
      <c r="AP110" s="20" t="s">
        <v>239</v>
      </c>
      <c r="AQ110" s="201" t="s">
        <v>239</v>
      </c>
      <c r="AR110" s="196" t="s">
        <v>239</v>
      </c>
      <c r="AS110" s="196" t="s">
        <v>239</v>
      </c>
      <c r="AT110" s="196" t="s">
        <v>239</v>
      </c>
      <c r="AU110" s="196" t="s">
        <v>239</v>
      </c>
      <c r="AV110" s="196" t="s">
        <v>239</v>
      </c>
      <c r="AW110" s="196" t="s">
        <v>239</v>
      </c>
      <c r="AX110" s="196" t="s">
        <v>239</v>
      </c>
      <c r="AY110" s="202" t="s">
        <v>239</v>
      </c>
      <c r="AZ110" s="201" t="s">
        <v>239</v>
      </c>
      <c r="BA110" s="196" t="s">
        <v>239</v>
      </c>
      <c r="BB110" s="196" t="s">
        <v>239</v>
      </c>
      <c r="BC110" s="196" t="s">
        <v>239</v>
      </c>
      <c r="BD110" s="196" t="s">
        <v>239</v>
      </c>
      <c r="BE110" s="196" t="s">
        <v>239</v>
      </c>
      <c r="BF110" s="196" t="s">
        <v>239</v>
      </c>
      <c r="BG110" s="196" t="s">
        <v>239</v>
      </c>
      <c r="BH110" s="202" t="s">
        <v>239</v>
      </c>
      <c r="BI110" s="201" t="s">
        <v>239</v>
      </c>
      <c r="BJ110" s="196" t="s">
        <v>239</v>
      </c>
      <c r="BK110" s="196" t="s">
        <v>239</v>
      </c>
      <c r="BL110" s="196" t="s">
        <v>239</v>
      </c>
      <c r="BM110" s="196" t="s">
        <v>239</v>
      </c>
      <c r="BN110" s="196" t="s">
        <v>239</v>
      </c>
      <c r="BO110" s="196" t="s">
        <v>239</v>
      </c>
      <c r="BP110" s="196" t="s">
        <v>239</v>
      </c>
      <c r="BQ110" s="202" t="s">
        <v>239</v>
      </c>
    </row>
    <row r="111" spans="1:69" ht="14.5" hidden="1" customHeight="1">
      <c r="A111" s="355" t="s">
        <v>2232</v>
      </c>
      <c r="B111" s="356" t="s">
        <v>2462</v>
      </c>
      <c r="C111" s="356" t="s">
        <v>2351</v>
      </c>
      <c r="D111" s="356" t="s">
        <v>2308</v>
      </c>
      <c r="E111" s="357" t="s">
        <v>2308</v>
      </c>
      <c r="F111" s="59" t="s">
        <v>239</v>
      </c>
      <c r="G111" s="353" t="s">
        <v>2690</v>
      </c>
      <c r="H111" s="353" t="s">
        <v>2691</v>
      </c>
      <c r="I111" s="353" t="s">
        <v>2692</v>
      </c>
      <c r="J111" s="353" t="s">
        <v>2693</v>
      </c>
      <c r="K111" s="353" t="s">
        <v>2694</v>
      </c>
      <c r="L111" s="354" t="s">
        <v>2695</v>
      </c>
      <c r="M111" s="20" t="s">
        <v>239</v>
      </c>
      <c r="N111" s="20" t="s">
        <v>239</v>
      </c>
      <c r="O111" s="20" t="s">
        <v>239</v>
      </c>
      <c r="P111" s="20" t="s">
        <v>239</v>
      </c>
      <c r="Q111" s="20" t="s">
        <v>239</v>
      </c>
      <c r="R111" s="20" t="s">
        <v>239</v>
      </c>
      <c r="S111" s="20" t="s">
        <v>239</v>
      </c>
      <c r="T111" s="257" t="s">
        <v>239</v>
      </c>
      <c r="U111" s="262"/>
      <c r="V111" s="20"/>
      <c r="W111" s="188" t="s">
        <v>239</v>
      </c>
      <c r="X111" s="181" t="s">
        <v>239</v>
      </c>
      <c r="Y111" s="181" t="s">
        <v>239</v>
      </c>
      <c r="Z111" s="181" t="s">
        <v>239</v>
      </c>
      <c r="AA111" s="181" t="s">
        <v>239</v>
      </c>
      <c r="AB111" s="181" t="s">
        <v>239</v>
      </c>
      <c r="AC111" s="181" t="s">
        <v>239</v>
      </c>
      <c r="AD111" s="181" t="s">
        <v>239</v>
      </c>
      <c r="AE111" s="189" t="s">
        <v>239</v>
      </c>
      <c r="AF111" s="262"/>
      <c r="AG111" s="20"/>
      <c r="AH111" s="59" t="s">
        <v>239</v>
      </c>
      <c r="AI111" s="20" t="s">
        <v>239</v>
      </c>
      <c r="AJ111" s="20" t="s">
        <v>239</v>
      </c>
      <c r="AK111" s="20" t="s">
        <v>239</v>
      </c>
      <c r="AL111" s="20" t="s">
        <v>239</v>
      </c>
      <c r="AM111" s="20" t="s">
        <v>239</v>
      </c>
      <c r="AN111" s="20" t="s">
        <v>239</v>
      </c>
      <c r="AO111" s="20" t="s">
        <v>239</v>
      </c>
      <c r="AP111" s="20" t="s">
        <v>239</v>
      </c>
      <c r="AQ111" s="201" t="s">
        <v>239</v>
      </c>
      <c r="AR111" s="196" t="s">
        <v>239</v>
      </c>
      <c r="AS111" s="196" t="s">
        <v>239</v>
      </c>
      <c r="AT111" s="196" t="s">
        <v>239</v>
      </c>
      <c r="AU111" s="196" t="s">
        <v>239</v>
      </c>
      <c r="AV111" s="196" t="s">
        <v>239</v>
      </c>
      <c r="AW111" s="196" t="s">
        <v>239</v>
      </c>
      <c r="AX111" s="196" t="s">
        <v>239</v>
      </c>
      <c r="AY111" s="202" t="s">
        <v>239</v>
      </c>
      <c r="AZ111" s="201" t="s">
        <v>239</v>
      </c>
      <c r="BA111" s="196" t="s">
        <v>239</v>
      </c>
      <c r="BB111" s="196" t="s">
        <v>239</v>
      </c>
      <c r="BC111" s="196" t="s">
        <v>239</v>
      </c>
      <c r="BD111" s="196" t="s">
        <v>239</v>
      </c>
      <c r="BE111" s="196" t="s">
        <v>239</v>
      </c>
      <c r="BF111" s="196" t="s">
        <v>239</v>
      </c>
      <c r="BG111" s="196" t="s">
        <v>239</v>
      </c>
      <c r="BH111" s="202" t="s">
        <v>239</v>
      </c>
      <c r="BI111" s="201" t="s">
        <v>239</v>
      </c>
      <c r="BJ111" s="196" t="s">
        <v>239</v>
      </c>
      <c r="BK111" s="196" t="s">
        <v>239</v>
      </c>
      <c r="BL111" s="196" t="s">
        <v>239</v>
      </c>
      <c r="BM111" s="196" t="s">
        <v>239</v>
      </c>
      <c r="BN111" s="196" t="s">
        <v>239</v>
      </c>
      <c r="BO111" s="196" t="s">
        <v>239</v>
      </c>
      <c r="BP111" s="196" t="s">
        <v>239</v>
      </c>
      <c r="BQ111" s="202" t="s">
        <v>239</v>
      </c>
    </row>
    <row r="112" spans="1:69" ht="14.5" hidden="1" customHeight="1">
      <c r="A112" s="355" t="s">
        <v>2232</v>
      </c>
      <c r="B112" s="356" t="s">
        <v>2462</v>
      </c>
      <c r="C112" s="356" t="s">
        <v>2358</v>
      </c>
      <c r="D112" s="356" t="s">
        <v>2308</v>
      </c>
      <c r="E112" s="357" t="s">
        <v>2308</v>
      </c>
      <c r="F112" s="59" t="s">
        <v>239</v>
      </c>
      <c r="G112" s="353" t="s">
        <v>2690</v>
      </c>
      <c r="H112" s="353" t="s">
        <v>2691</v>
      </c>
      <c r="I112" s="353" t="s">
        <v>2692</v>
      </c>
      <c r="J112" s="353" t="s">
        <v>2693</v>
      </c>
      <c r="K112" s="353" t="s">
        <v>2694</v>
      </c>
      <c r="L112" s="354" t="s">
        <v>2695</v>
      </c>
      <c r="M112" s="20" t="s">
        <v>239</v>
      </c>
      <c r="N112" s="20" t="s">
        <v>239</v>
      </c>
      <c r="O112" s="20" t="s">
        <v>239</v>
      </c>
      <c r="P112" s="20" t="s">
        <v>239</v>
      </c>
      <c r="Q112" s="20" t="s">
        <v>239</v>
      </c>
      <c r="R112" s="20" t="s">
        <v>239</v>
      </c>
      <c r="S112" s="20" t="s">
        <v>239</v>
      </c>
      <c r="T112" s="257" t="s">
        <v>239</v>
      </c>
      <c r="U112" s="262"/>
      <c r="V112" s="20"/>
      <c r="W112" s="188" t="s">
        <v>239</v>
      </c>
      <c r="X112" s="181" t="s">
        <v>239</v>
      </c>
      <c r="Y112" s="181" t="s">
        <v>239</v>
      </c>
      <c r="Z112" s="181" t="s">
        <v>239</v>
      </c>
      <c r="AA112" s="181" t="s">
        <v>239</v>
      </c>
      <c r="AB112" s="181" t="s">
        <v>239</v>
      </c>
      <c r="AC112" s="181" t="s">
        <v>239</v>
      </c>
      <c r="AD112" s="181" t="s">
        <v>239</v>
      </c>
      <c r="AE112" s="189" t="s">
        <v>239</v>
      </c>
      <c r="AF112" s="262"/>
      <c r="AG112" s="20"/>
      <c r="AH112" s="59" t="s">
        <v>239</v>
      </c>
      <c r="AI112" s="20" t="s">
        <v>239</v>
      </c>
      <c r="AJ112" s="20" t="s">
        <v>239</v>
      </c>
      <c r="AK112" s="20" t="s">
        <v>239</v>
      </c>
      <c r="AL112" s="20" t="s">
        <v>239</v>
      </c>
      <c r="AM112" s="20" t="s">
        <v>239</v>
      </c>
      <c r="AN112" s="20" t="s">
        <v>239</v>
      </c>
      <c r="AO112" s="20" t="s">
        <v>239</v>
      </c>
      <c r="AP112" s="20" t="s">
        <v>239</v>
      </c>
      <c r="AQ112" s="201" t="s">
        <v>239</v>
      </c>
      <c r="AR112" s="196" t="s">
        <v>239</v>
      </c>
      <c r="AS112" s="196" t="s">
        <v>239</v>
      </c>
      <c r="AT112" s="196" t="s">
        <v>239</v>
      </c>
      <c r="AU112" s="196" t="s">
        <v>239</v>
      </c>
      <c r="AV112" s="196" t="s">
        <v>239</v>
      </c>
      <c r="AW112" s="196" t="s">
        <v>239</v>
      </c>
      <c r="AX112" s="196" t="s">
        <v>239</v>
      </c>
      <c r="AY112" s="202" t="s">
        <v>239</v>
      </c>
      <c r="AZ112" s="201" t="s">
        <v>239</v>
      </c>
      <c r="BA112" s="196" t="s">
        <v>239</v>
      </c>
      <c r="BB112" s="196" t="s">
        <v>239</v>
      </c>
      <c r="BC112" s="196" t="s">
        <v>239</v>
      </c>
      <c r="BD112" s="196" t="s">
        <v>239</v>
      </c>
      <c r="BE112" s="196" t="s">
        <v>239</v>
      </c>
      <c r="BF112" s="196" t="s">
        <v>239</v>
      </c>
      <c r="BG112" s="196" t="s">
        <v>239</v>
      </c>
      <c r="BH112" s="202" t="s">
        <v>239</v>
      </c>
      <c r="BI112" s="201" t="s">
        <v>239</v>
      </c>
      <c r="BJ112" s="196" t="s">
        <v>239</v>
      </c>
      <c r="BK112" s="196" t="s">
        <v>239</v>
      </c>
      <c r="BL112" s="196" t="s">
        <v>239</v>
      </c>
      <c r="BM112" s="196" t="s">
        <v>239</v>
      </c>
      <c r="BN112" s="196" t="s">
        <v>239</v>
      </c>
      <c r="BO112" s="196" t="s">
        <v>239</v>
      </c>
      <c r="BP112" s="196" t="s">
        <v>239</v>
      </c>
      <c r="BQ112" s="202" t="s">
        <v>239</v>
      </c>
    </row>
    <row r="113" spans="1:69" ht="14.5" hidden="1" customHeight="1">
      <c r="A113" s="355" t="s">
        <v>2237</v>
      </c>
      <c r="B113" s="366" t="s">
        <v>2317</v>
      </c>
      <c r="C113" s="366" t="s">
        <v>2307</v>
      </c>
      <c r="D113" s="356" t="s">
        <v>2308</v>
      </c>
      <c r="E113" s="367" t="s">
        <v>2308</v>
      </c>
      <c r="F113" s="59" t="s">
        <v>2339</v>
      </c>
      <c r="G113" s="353" t="s">
        <v>2690</v>
      </c>
      <c r="H113" s="353" t="s">
        <v>2691</v>
      </c>
      <c r="I113" s="353" t="s">
        <v>2692</v>
      </c>
      <c r="J113" s="353" t="s">
        <v>2693</v>
      </c>
      <c r="K113" s="353" t="s">
        <v>2694</v>
      </c>
      <c r="L113" s="354" t="s">
        <v>2695</v>
      </c>
      <c r="M113" s="20">
        <v>0.1</v>
      </c>
      <c r="N113" s="20">
        <v>0.1</v>
      </c>
      <c r="O113" s="115" t="s">
        <v>2405</v>
      </c>
      <c r="P113" s="115" t="s">
        <v>2406</v>
      </c>
      <c r="Q113" s="115" t="s">
        <v>2405</v>
      </c>
      <c r="R113" s="115" t="s">
        <v>2406</v>
      </c>
      <c r="S113" s="17" t="s">
        <v>2312</v>
      </c>
      <c r="T113" s="114" t="s">
        <v>2312</v>
      </c>
      <c r="U113" s="260"/>
      <c r="V113" s="17"/>
      <c r="W113" s="188" t="s">
        <v>2339</v>
      </c>
      <c r="X113" s="181">
        <v>0.1</v>
      </c>
      <c r="Y113" s="181">
        <v>0.1</v>
      </c>
      <c r="Z113" s="185" t="s">
        <v>2407</v>
      </c>
      <c r="AA113" s="187" t="str">
        <f>"NU 205"</f>
        <v>NU 205</v>
      </c>
      <c r="AB113" s="185" t="s">
        <v>2405</v>
      </c>
      <c r="AC113" s="185" t="s">
        <v>2406</v>
      </c>
      <c r="AD113" s="183" t="s">
        <v>2380</v>
      </c>
      <c r="AE113" s="184" t="s">
        <v>2312</v>
      </c>
      <c r="AF113" s="260"/>
      <c r="AG113" s="17"/>
      <c r="AH113" s="361" t="s">
        <v>239</v>
      </c>
      <c r="AI113" s="20" t="s">
        <v>239</v>
      </c>
      <c r="AJ113" s="20" t="s">
        <v>239</v>
      </c>
      <c r="AK113" s="362" t="s">
        <v>239</v>
      </c>
      <c r="AL113" s="362" t="s">
        <v>239</v>
      </c>
      <c r="AM113" s="362" t="s">
        <v>239</v>
      </c>
      <c r="AN113" s="362" t="s">
        <v>239</v>
      </c>
      <c r="AO113" s="362" t="s">
        <v>239</v>
      </c>
      <c r="AP113" s="363" t="s">
        <v>239</v>
      </c>
      <c r="AQ113" s="360" t="s">
        <v>239</v>
      </c>
      <c r="AR113" s="196" t="s">
        <v>239</v>
      </c>
      <c r="AS113" s="196" t="s">
        <v>239</v>
      </c>
      <c r="AT113" s="196" t="s">
        <v>239</v>
      </c>
      <c r="AU113" s="196" t="s">
        <v>239</v>
      </c>
      <c r="AV113" s="364" t="s">
        <v>239</v>
      </c>
      <c r="AW113" s="364" t="s">
        <v>239</v>
      </c>
      <c r="AX113" s="196" t="s">
        <v>239</v>
      </c>
      <c r="AY113" s="365" t="s">
        <v>239</v>
      </c>
      <c r="AZ113" s="201" t="s">
        <v>2339</v>
      </c>
      <c r="BA113" s="196">
        <v>0.1</v>
      </c>
      <c r="BB113" s="196">
        <v>0.1</v>
      </c>
      <c r="BC113" s="198" t="s">
        <v>239</v>
      </c>
      <c r="BD113" s="198" t="s">
        <v>2697</v>
      </c>
      <c r="BE113" s="198" t="s">
        <v>239</v>
      </c>
      <c r="BF113" s="198" t="s">
        <v>2697</v>
      </c>
      <c r="BG113" s="198" t="s">
        <v>2312</v>
      </c>
      <c r="BH113" s="199" t="s">
        <v>2312</v>
      </c>
      <c r="BI113" s="201" t="s">
        <v>2339</v>
      </c>
      <c r="BJ113" s="196">
        <v>0.1</v>
      </c>
      <c r="BK113" s="196">
        <v>0.1</v>
      </c>
      <c r="BL113" s="196" t="s">
        <v>2405</v>
      </c>
      <c r="BM113" s="196" t="s">
        <v>2406</v>
      </c>
      <c r="BN113" s="198" t="s">
        <v>239</v>
      </c>
      <c r="BO113" s="198" t="s">
        <v>2697</v>
      </c>
      <c r="BP113" s="198" t="s">
        <v>2312</v>
      </c>
      <c r="BQ113" s="199" t="s">
        <v>2312</v>
      </c>
    </row>
    <row r="114" spans="1:69" ht="14.5" hidden="1" customHeight="1">
      <c r="A114" s="355" t="s">
        <v>2237</v>
      </c>
      <c r="B114" s="366" t="s">
        <v>2317</v>
      </c>
      <c r="C114" s="366" t="s">
        <v>2318</v>
      </c>
      <c r="D114" s="356" t="s">
        <v>2308</v>
      </c>
      <c r="E114" s="367" t="s">
        <v>2308</v>
      </c>
      <c r="F114" s="59" t="s">
        <v>2339</v>
      </c>
      <c r="G114" s="353" t="s">
        <v>2690</v>
      </c>
      <c r="H114" s="353" t="s">
        <v>2691</v>
      </c>
      <c r="I114" s="353" t="s">
        <v>2692</v>
      </c>
      <c r="J114" s="353" t="s">
        <v>2693</v>
      </c>
      <c r="K114" s="353" t="s">
        <v>2694</v>
      </c>
      <c r="L114" s="354" t="s">
        <v>2695</v>
      </c>
      <c r="M114" s="20">
        <v>0.2</v>
      </c>
      <c r="N114" s="20">
        <v>0.2</v>
      </c>
      <c r="O114" s="115" t="s">
        <v>2410</v>
      </c>
      <c r="P114" s="115" t="s">
        <v>2411</v>
      </c>
      <c r="Q114" s="115" t="s">
        <v>2410</v>
      </c>
      <c r="R114" s="115" t="s">
        <v>2411</v>
      </c>
      <c r="S114" s="17" t="s">
        <v>2312</v>
      </c>
      <c r="T114" s="114" t="s">
        <v>2312</v>
      </c>
      <c r="U114" s="260"/>
      <c r="V114" s="17"/>
      <c r="W114" s="188" t="s">
        <v>2339</v>
      </c>
      <c r="X114" s="181">
        <v>0.2</v>
      </c>
      <c r="Y114" s="181">
        <v>0.2</v>
      </c>
      <c r="Z114" s="185" t="s">
        <v>2412</v>
      </c>
      <c r="AA114" s="185" t="str">
        <f>"NU 206"</f>
        <v>NU 206</v>
      </c>
      <c r="AB114" s="185" t="s">
        <v>2410</v>
      </c>
      <c r="AC114" s="185" t="s">
        <v>2411</v>
      </c>
      <c r="AD114" s="183" t="s">
        <v>2380</v>
      </c>
      <c r="AE114" s="184" t="s">
        <v>2312</v>
      </c>
      <c r="AF114" s="260"/>
      <c r="AG114" s="17"/>
      <c r="AH114" s="361" t="s">
        <v>239</v>
      </c>
      <c r="AI114" s="20" t="s">
        <v>239</v>
      </c>
      <c r="AJ114" s="20" t="s">
        <v>239</v>
      </c>
      <c r="AK114" s="362" t="s">
        <v>239</v>
      </c>
      <c r="AL114" s="362" t="s">
        <v>239</v>
      </c>
      <c r="AM114" s="362" t="s">
        <v>239</v>
      </c>
      <c r="AN114" s="362" t="s">
        <v>239</v>
      </c>
      <c r="AO114" s="362" t="s">
        <v>239</v>
      </c>
      <c r="AP114" s="363" t="s">
        <v>239</v>
      </c>
      <c r="AQ114" s="360" t="s">
        <v>239</v>
      </c>
      <c r="AR114" s="196" t="s">
        <v>239</v>
      </c>
      <c r="AS114" s="196" t="s">
        <v>239</v>
      </c>
      <c r="AT114" s="196" t="s">
        <v>239</v>
      </c>
      <c r="AU114" s="196" t="s">
        <v>239</v>
      </c>
      <c r="AV114" s="364" t="s">
        <v>239</v>
      </c>
      <c r="AW114" s="364" t="s">
        <v>239</v>
      </c>
      <c r="AX114" s="196" t="s">
        <v>239</v>
      </c>
      <c r="AY114" s="365" t="s">
        <v>239</v>
      </c>
      <c r="AZ114" s="201" t="s">
        <v>2339</v>
      </c>
      <c r="BA114" s="196">
        <v>0.2</v>
      </c>
      <c r="BB114" s="221">
        <v>0.2</v>
      </c>
      <c r="BC114" s="201" t="s">
        <v>239</v>
      </c>
      <c r="BD114" s="198" t="s">
        <v>2698</v>
      </c>
      <c r="BE114" s="198" t="s">
        <v>239</v>
      </c>
      <c r="BF114" s="198" t="s">
        <v>2698</v>
      </c>
      <c r="BG114" s="198" t="s">
        <v>2312</v>
      </c>
      <c r="BH114" s="199" t="s">
        <v>2312</v>
      </c>
      <c r="BI114" s="201" t="s">
        <v>2339</v>
      </c>
      <c r="BJ114" s="196">
        <v>0.2</v>
      </c>
      <c r="BK114" s="196">
        <v>0.2</v>
      </c>
      <c r="BL114" s="196" t="s">
        <v>2410</v>
      </c>
      <c r="BM114" s="196" t="s">
        <v>2411</v>
      </c>
      <c r="BN114" s="198" t="s">
        <v>239</v>
      </c>
      <c r="BO114" s="198" t="s">
        <v>2698</v>
      </c>
      <c r="BP114" s="198" t="s">
        <v>2312</v>
      </c>
      <c r="BQ114" s="199" t="s">
        <v>2312</v>
      </c>
    </row>
    <row r="115" spans="1:69" ht="14.5" hidden="1" customHeight="1">
      <c r="A115" s="355" t="s">
        <v>2237</v>
      </c>
      <c r="B115" s="366" t="s">
        <v>2317</v>
      </c>
      <c r="C115" s="366" t="s">
        <v>2324</v>
      </c>
      <c r="D115" s="356" t="s">
        <v>2308</v>
      </c>
      <c r="E115" s="367" t="s">
        <v>2308</v>
      </c>
      <c r="F115" s="59" t="s">
        <v>2339</v>
      </c>
      <c r="G115" s="353" t="s">
        <v>2690</v>
      </c>
      <c r="H115" s="353" t="s">
        <v>2691</v>
      </c>
      <c r="I115" s="353" t="s">
        <v>2692</v>
      </c>
      <c r="J115" s="353" t="s">
        <v>2693</v>
      </c>
      <c r="K115" s="353" t="s">
        <v>2694</v>
      </c>
      <c r="L115" s="354" t="s">
        <v>2695</v>
      </c>
      <c r="M115" s="20">
        <v>0.3</v>
      </c>
      <c r="N115" s="20">
        <v>0.3</v>
      </c>
      <c r="O115" s="115" t="s">
        <v>2415</v>
      </c>
      <c r="P115" s="115" t="s">
        <v>2416</v>
      </c>
      <c r="Q115" s="115" t="s">
        <v>2415</v>
      </c>
      <c r="R115" s="115" t="s">
        <v>2416</v>
      </c>
      <c r="S115" s="17" t="s">
        <v>2312</v>
      </c>
      <c r="T115" s="114" t="s">
        <v>2312</v>
      </c>
      <c r="U115" s="260"/>
      <c r="V115" s="17"/>
      <c r="W115" s="188" t="s">
        <v>2339</v>
      </c>
      <c r="X115" s="181">
        <v>0.3</v>
      </c>
      <c r="Y115" s="181">
        <v>0.3</v>
      </c>
      <c r="Z115" s="185" t="s">
        <v>2417</v>
      </c>
      <c r="AA115" s="185" t="str">
        <f>"NU 208"</f>
        <v>NU 208</v>
      </c>
      <c r="AB115" s="185" t="s">
        <v>2415</v>
      </c>
      <c r="AC115" s="185" t="s">
        <v>2416</v>
      </c>
      <c r="AD115" s="183" t="s">
        <v>2380</v>
      </c>
      <c r="AE115" s="184" t="s">
        <v>2312</v>
      </c>
      <c r="AF115" s="260"/>
      <c r="AG115" s="17"/>
      <c r="AH115" s="361" t="s">
        <v>239</v>
      </c>
      <c r="AI115" s="20" t="s">
        <v>239</v>
      </c>
      <c r="AJ115" s="20" t="s">
        <v>239</v>
      </c>
      <c r="AK115" s="362" t="s">
        <v>239</v>
      </c>
      <c r="AL115" s="362" t="s">
        <v>239</v>
      </c>
      <c r="AM115" s="362" t="s">
        <v>239</v>
      </c>
      <c r="AN115" s="362" t="s">
        <v>239</v>
      </c>
      <c r="AO115" s="362" t="s">
        <v>239</v>
      </c>
      <c r="AP115" s="363" t="s">
        <v>239</v>
      </c>
      <c r="AQ115" s="360" t="s">
        <v>239</v>
      </c>
      <c r="AR115" s="196" t="s">
        <v>239</v>
      </c>
      <c r="AS115" s="196" t="s">
        <v>239</v>
      </c>
      <c r="AT115" s="196" t="s">
        <v>239</v>
      </c>
      <c r="AU115" s="196" t="s">
        <v>239</v>
      </c>
      <c r="AV115" s="364" t="s">
        <v>239</v>
      </c>
      <c r="AW115" s="364" t="s">
        <v>239</v>
      </c>
      <c r="AX115" s="196" t="s">
        <v>239</v>
      </c>
      <c r="AY115" s="365" t="s">
        <v>239</v>
      </c>
      <c r="AZ115" s="201" t="s">
        <v>2339</v>
      </c>
      <c r="BA115" s="196">
        <v>0.3</v>
      </c>
      <c r="BB115" s="221">
        <v>0.3</v>
      </c>
      <c r="BC115" s="201" t="s">
        <v>239</v>
      </c>
      <c r="BD115" s="198" t="s">
        <v>2699</v>
      </c>
      <c r="BE115" s="198" t="s">
        <v>239</v>
      </c>
      <c r="BF115" s="198" t="s">
        <v>2699</v>
      </c>
      <c r="BG115" s="198" t="s">
        <v>2312</v>
      </c>
      <c r="BH115" s="199" t="s">
        <v>2312</v>
      </c>
      <c r="BI115" s="201" t="s">
        <v>2339</v>
      </c>
      <c r="BJ115" s="196">
        <v>0.3</v>
      </c>
      <c r="BK115" s="196">
        <v>0.3</v>
      </c>
      <c r="BL115" s="196" t="s">
        <v>2415</v>
      </c>
      <c r="BM115" s="196" t="s">
        <v>2416</v>
      </c>
      <c r="BN115" s="198" t="s">
        <v>239</v>
      </c>
      <c r="BO115" s="198" t="s">
        <v>2699</v>
      </c>
      <c r="BP115" s="198" t="s">
        <v>2312</v>
      </c>
      <c r="BQ115" s="199" t="s">
        <v>2312</v>
      </c>
    </row>
    <row r="116" spans="1:69" ht="14.5" hidden="1" customHeight="1">
      <c r="A116" s="355" t="s">
        <v>2237</v>
      </c>
      <c r="B116" s="366" t="s">
        <v>2317</v>
      </c>
      <c r="C116" s="366" t="s">
        <v>2330</v>
      </c>
      <c r="D116" s="356" t="s">
        <v>2308</v>
      </c>
      <c r="E116" s="367" t="s">
        <v>2308</v>
      </c>
      <c r="F116" s="59" t="s">
        <v>2339</v>
      </c>
      <c r="G116" s="353" t="s">
        <v>2690</v>
      </c>
      <c r="H116" s="353" t="s">
        <v>2691</v>
      </c>
      <c r="I116" s="353" t="s">
        <v>2692</v>
      </c>
      <c r="J116" s="353" t="s">
        <v>2693</v>
      </c>
      <c r="K116" s="353" t="s">
        <v>2694</v>
      </c>
      <c r="L116" s="354" t="s">
        <v>2695</v>
      </c>
      <c r="M116" s="20">
        <v>0.5</v>
      </c>
      <c r="N116" s="20">
        <v>0.5</v>
      </c>
      <c r="O116" s="115" t="s">
        <v>2396</v>
      </c>
      <c r="P116" s="115" t="s">
        <v>2397</v>
      </c>
      <c r="Q116" s="115" t="s">
        <v>2396</v>
      </c>
      <c r="R116" s="115" t="s">
        <v>2397</v>
      </c>
      <c r="S116" s="17" t="s">
        <v>2312</v>
      </c>
      <c r="T116" s="114" t="s">
        <v>2312</v>
      </c>
      <c r="U116" s="260"/>
      <c r="V116" s="17"/>
      <c r="W116" s="188" t="s">
        <v>2339</v>
      </c>
      <c r="X116" s="181">
        <v>0.5</v>
      </c>
      <c r="Y116" s="181">
        <v>0.5</v>
      </c>
      <c r="Z116" s="185" t="s">
        <v>2398</v>
      </c>
      <c r="AA116" s="185" t="str">
        <f>"NU 309"</f>
        <v>NU 309</v>
      </c>
      <c r="AB116" s="185" t="s">
        <v>2396</v>
      </c>
      <c r="AC116" s="185" t="s">
        <v>2397</v>
      </c>
      <c r="AD116" s="183" t="s">
        <v>2380</v>
      </c>
      <c r="AE116" s="184" t="s">
        <v>2312</v>
      </c>
      <c r="AF116" s="260"/>
      <c r="AG116" s="17"/>
      <c r="AH116" s="361" t="s">
        <v>239</v>
      </c>
      <c r="AI116" s="20" t="s">
        <v>239</v>
      </c>
      <c r="AJ116" s="20" t="s">
        <v>239</v>
      </c>
      <c r="AK116" s="362" t="s">
        <v>239</v>
      </c>
      <c r="AL116" s="362" t="s">
        <v>239</v>
      </c>
      <c r="AM116" s="362" t="s">
        <v>239</v>
      </c>
      <c r="AN116" s="362" t="s">
        <v>239</v>
      </c>
      <c r="AO116" s="362" t="s">
        <v>239</v>
      </c>
      <c r="AP116" s="363" t="s">
        <v>239</v>
      </c>
      <c r="AQ116" s="360" t="s">
        <v>239</v>
      </c>
      <c r="AR116" s="196" t="s">
        <v>239</v>
      </c>
      <c r="AS116" s="196" t="s">
        <v>239</v>
      </c>
      <c r="AT116" s="196" t="s">
        <v>239</v>
      </c>
      <c r="AU116" s="196" t="s">
        <v>239</v>
      </c>
      <c r="AV116" s="364" t="s">
        <v>239</v>
      </c>
      <c r="AW116" s="364" t="s">
        <v>239</v>
      </c>
      <c r="AX116" s="196" t="s">
        <v>239</v>
      </c>
      <c r="AY116" s="365" t="s">
        <v>239</v>
      </c>
      <c r="AZ116" s="201" t="s">
        <v>2339</v>
      </c>
      <c r="BA116" s="196">
        <v>0.5</v>
      </c>
      <c r="BB116" s="196">
        <v>0.5</v>
      </c>
      <c r="BC116" s="198" t="s">
        <v>239</v>
      </c>
      <c r="BD116" s="198" t="s">
        <v>2714</v>
      </c>
      <c r="BE116" s="198" t="s">
        <v>239</v>
      </c>
      <c r="BF116" s="198" t="s">
        <v>2714</v>
      </c>
      <c r="BG116" s="198" t="s">
        <v>2312</v>
      </c>
      <c r="BH116" s="199" t="s">
        <v>2312</v>
      </c>
      <c r="BI116" s="201" t="s">
        <v>2339</v>
      </c>
      <c r="BJ116" s="196">
        <v>0.5</v>
      </c>
      <c r="BK116" s="196">
        <v>0.5</v>
      </c>
      <c r="BL116" s="196" t="s">
        <v>2396</v>
      </c>
      <c r="BM116" s="196" t="s">
        <v>2397</v>
      </c>
      <c r="BN116" s="198" t="s">
        <v>239</v>
      </c>
      <c r="BO116" s="198" t="s">
        <v>2714</v>
      </c>
      <c r="BP116" s="198" t="s">
        <v>2312</v>
      </c>
      <c r="BQ116" s="199" t="s">
        <v>2312</v>
      </c>
    </row>
    <row r="117" spans="1:69" ht="14.5" hidden="1" customHeight="1">
      <c r="A117" s="355" t="s">
        <v>2237</v>
      </c>
      <c r="B117" s="366" t="s">
        <v>2317</v>
      </c>
      <c r="C117" s="366" t="s">
        <v>2338</v>
      </c>
      <c r="D117" s="356" t="s">
        <v>2308</v>
      </c>
      <c r="E117" s="367" t="s">
        <v>2308</v>
      </c>
      <c r="F117" s="59" t="s">
        <v>2339</v>
      </c>
      <c r="G117" s="353" t="s">
        <v>2690</v>
      </c>
      <c r="H117" s="353" t="s">
        <v>2691</v>
      </c>
      <c r="I117" s="353" t="s">
        <v>2692</v>
      </c>
      <c r="J117" s="353" t="s">
        <v>2693</v>
      </c>
      <c r="K117" s="353" t="s">
        <v>2694</v>
      </c>
      <c r="L117" s="354" t="s">
        <v>2695</v>
      </c>
      <c r="M117" s="20">
        <v>2.6</v>
      </c>
      <c r="N117" s="20">
        <v>2.6</v>
      </c>
      <c r="O117" s="115" t="s">
        <v>2340</v>
      </c>
      <c r="P117" s="115" t="s">
        <v>2341</v>
      </c>
      <c r="Q117" s="115" t="s">
        <v>2340</v>
      </c>
      <c r="R117" s="115" t="s">
        <v>2341</v>
      </c>
      <c r="S117" s="17" t="s">
        <v>2312</v>
      </c>
      <c r="T117" s="114" t="s">
        <v>2312</v>
      </c>
      <c r="U117" s="260"/>
      <c r="V117" s="17"/>
      <c r="W117" s="188" t="s">
        <v>2339</v>
      </c>
      <c r="X117" s="181">
        <v>2.6</v>
      </c>
      <c r="Y117" s="181">
        <v>2.6</v>
      </c>
      <c r="Z117" s="185" t="s">
        <v>2425</v>
      </c>
      <c r="AA117" s="185" t="str">
        <f>"NU 310"</f>
        <v>NU 310</v>
      </c>
      <c r="AB117" s="185" t="s">
        <v>2715</v>
      </c>
      <c r="AC117" s="185" t="s">
        <v>2716</v>
      </c>
      <c r="AD117" s="183" t="s">
        <v>2380</v>
      </c>
      <c r="AE117" s="184" t="s">
        <v>2312</v>
      </c>
      <c r="AF117" s="260"/>
      <c r="AG117" s="17"/>
      <c r="AH117" s="361" t="s">
        <v>239</v>
      </c>
      <c r="AI117" s="20" t="s">
        <v>239</v>
      </c>
      <c r="AJ117" s="20" t="s">
        <v>239</v>
      </c>
      <c r="AK117" s="362" t="s">
        <v>239</v>
      </c>
      <c r="AL117" s="362" t="s">
        <v>239</v>
      </c>
      <c r="AM117" s="362" t="s">
        <v>239</v>
      </c>
      <c r="AN117" s="362" t="s">
        <v>239</v>
      </c>
      <c r="AO117" s="362" t="s">
        <v>239</v>
      </c>
      <c r="AP117" s="363" t="s">
        <v>239</v>
      </c>
      <c r="AQ117" s="360" t="s">
        <v>239</v>
      </c>
      <c r="AR117" s="196" t="s">
        <v>239</v>
      </c>
      <c r="AS117" s="196" t="s">
        <v>239</v>
      </c>
      <c r="AT117" s="196" t="s">
        <v>239</v>
      </c>
      <c r="AU117" s="196" t="s">
        <v>239</v>
      </c>
      <c r="AV117" s="364" t="s">
        <v>239</v>
      </c>
      <c r="AW117" s="364" t="s">
        <v>239</v>
      </c>
      <c r="AX117" s="196" t="s">
        <v>239</v>
      </c>
      <c r="AY117" s="365" t="s">
        <v>239</v>
      </c>
      <c r="AZ117" s="201" t="s">
        <v>2339</v>
      </c>
      <c r="BA117" s="196">
        <v>2.6</v>
      </c>
      <c r="BB117" s="196">
        <v>2.6</v>
      </c>
      <c r="BC117" s="198" t="s">
        <v>239</v>
      </c>
      <c r="BD117" s="198" t="s">
        <v>2521</v>
      </c>
      <c r="BE117" s="198" t="s">
        <v>239</v>
      </c>
      <c r="BF117" s="198" t="s">
        <v>2521</v>
      </c>
      <c r="BG117" s="198" t="s">
        <v>2312</v>
      </c>
      <c r="BH117" s="199" t="s">
        <v>2312</v>
      </c>
      <c r="BI117" s="201" t="s">
        <v>2339</v>
      </c>
      <c r="BJ117" s="196">
        <v>2.6</v>
      </c>
      <c r="BK117" s="196">
        <v>2.6</v>
      </c>
      <c r="BL117" s="196" t="s">
        <v>2340</v>
      </c>
      <c r="BM117" s="196" t="s">
        <v>2341</v>
      </c>
      <c r="BN117" s="198" t="s">
        <v>239</v>
      </c>
      <c r="BO117" s="198" t="s">
        <v>2521</v>
      </c>
      <c r="BP117" s="198" t="s">
        <v>2312</v>
      </c>
      <c r="BQ117" s="199" t="s">
        <v>2312</v>
      </c>
    </row>
    <row r="118" spans="1:69" ht="14.5" hidden="1" customHeight="1">
      <c r="A118" s="355" t="s">
        <v>2237</v>
      </c>
      <c r="B118" s="366" t="s">
        <v>2317</v>
      </c>
      <c r="C118" s="366" t="s">
        <v>2350</v>
      </c>
      <c r="D118" s="356" t="s">
        <v>2308</v>
      </c>
      <c r="E118" s="367" t="s">
        <v>2308</v>
      </c>
      <c r="F118" s="59" t="s">
        <v>2339</v>
      </c>
      <c r="G118" s="353" t="s">
        <v>2690</v>
      </c>
      <c r="H118" s="353" t="s">
        <v>2691</v>
      </c>
      <c r="I118" s="353" t="s">
        <v>2692</v>
      </c>
      <c r="J118" s="353" t="s">
        <v>2693</v>
      </c>
      <c r="K118" s="353" t="s">
        <v>2694</v>
      </c>
      <c r="L118" s="354" t="s">
        <v>2695</v>
      </c>
      <c r="M118" s="20">
        <v>2.6</v>
      </c>
      <c r="N118" s="20">
        <v>2.6</v>
      </c>
      <c r="O118" s="115" t="s">
        <v>2340</v>
      </c>
      <c r="P118" s="115" t="s">
        <v>2341</v>
      </c>
      <c r="Q118" s="115" t="s">
        <v>2340</v>
      </c>
      <c r="R118" s="115" t="s">
        <v>2341</v>
      </c>
      <c r="S118" s="17" t="s">
        <v>2312</v>
      </c>
      <c r="T118" s="114" t="s">
        <v>2312</v>
      </c>
      <c r="U118" s="260"/>
      <c r="V118" s="17"/>
      <c r="W118" s="359" t="s">
        <v>239</v>
      </c>
      <c r="X118" s="181" t="s">
        <v>239</v>
      </c>
      <c r="Y118" s="181" t="s">
        <v>239</v>
      </c>
      <c r="Z118" s="183" t="s">
        <v>239</v>
      </c>
      <c r="AA118" s="183" t="s">
        <v>239</v>
      </c>
      <c r="AB118" s="183" t="s">
        <v>239</v>
      </c>
      <c r="AC118" s="183" t="s">
        <v>239</v>
      </c>
      <c r="AD118" s="183" t="s">
        <v>239</v>
      </c>
      <c r="AE118" s="184" t="s">
        <v>239</v>
      </c>
      <c r="AF118" s="260"/>
      <c r="AG118" s="17"/>
      <c r="AH118" s="361" t="s">
        <v>239</v>
      </c>
      <c r="AI118" s="20" t="s">
        <v>239</v>
      </c>
      <c r="AJ118" s="20" t="s">
        <v>239</v>
      </c>
      <c r="AK118" s="362" t="s">
        <v>239</v>
      </c>
      <c r="AL118" s="362" t="s">
        <v>239</v>
      </c>
      <c r="AM118" s="362" t="s">
        <v>239</v>
      </c>
      <c r="AN118" s="362" t="s">
        <v>239</v>
      </c>
      <c r="AO118" s="362" t="s">
        <v>239</v>
      </c>
      <c r="AP118" s="363" t="s">
        <v>239</v>
      </c>
      <c r="AQ118" s="360" t="s">
        <v>239</v>
      </c>
      <c r="AR118" s="196" t="s">
        <v>239</v>
      </c>
      <c r="AS118" s="196" t="s">
        <v>239</v>
      </c>
      <c r="AT118" s="196" t="s">
        <v>239</v>
      </c>
      <c r="AU118" s="196" t="s">
        <v>239</v>
      </c>
      <c r="AV118" s="364" t="s">
        <v>239</v>
      </c>
      <c r="AW118" s="364" t="s">
        <v>239</v>
      </c>
      <c r="AX118" s="196" t="s">
        <v>239</v>
      </c>
      <c r="AY118" s="365" t="s">
        <v>239</v>
      </c>
      <c r="AZ118" s="201" t="s">
        <v>2339</v>
      </c>
      <c r="BA118" s="196">
        <v>2.6</v>
      </c>
      <c r="BB118" s="196">
        <v>2.6</v>
      </c>
      <c r="BC118" s="198" t="s">
        <v>239</v>
      </c>
      <c r="BD118" s="198" t="s">
        <v>2521</v>
      </c>
      <c r="BE118" s="198" t="s">
        <v>239</v>
      </c>
      <c r="BF118" s="198" t="s">
        <v>2521</v>
      </c>
      <c r="BG118" s="198" t="s">
        <v>2312</v>
      </c>
      <c r="BH118" s="199" t="s">
        <v>2312</v>
      </c>
      <c r="BI118" s="201" t="s">
        <v>2339</v>
      </c>
      <c r="BJ118" s="196">
        <v>2.6</v>
      </c>
      <c r="BK118" s="196">
        <v>2.6</v>
      </c>
      <c r="BL118" s="196" t="s">
        <v>2340</v>
      </c>
      <c r="BM118" s="196" t="s">
        <v>2341</v>
      </c>
      <c r="BN118" s="198" t="s">
        <v>239</v>
      </c>
      <c r="BO118" s="198" t="s">
        <v>2521</v>
      </c>
      <c r="BP118" s="198" t="s">
        <v>2312</v>
      </c>
      <c r="BQ118" s="199" t="s">
        <v>2312</v>
      </c>
    </row>
    <row r="119" spans="1:69" ht="14.5" hidden="1" customHeight="1">
      <c r="A119" s="355" t="s">
        <v>2237</v>
      </c>
      <c r="B119" s="366" t="s">
        <v>2317</v>
      </c>
      <c r="C119" s="366" t="s">
        <v>2351</v>
      </c>
      <c r="D119" s="356" t="s">
        <v>2308</v>
      </c>
      <c r="E119" s="367" t="s">
        <v>2308</v>
      </c>
      <c r="F119" s="59" t="s">
        <v>2339</v>
      </c>
      <c r="G119" s="353" t="s">
        <v>2690</v>
      </c>
      <c r="H119" s="353" t="s">
        <v>2691</v>
      </c>
      <c r="I119" s="353" t="s">
        <v>2692</v>
      </c>
      <c r="J119" s="353" t="s">
        <v>2693</v>
      </c>
      <c r="K119" s="353" t="s">
        <v>2694</v>
      </c>
      <c r="L119" s="354" t="s">
        <v>2695</v>
      </c>
      <c r="M119" s="20">
        <v>5.5</v>
      </c>
      <c r="N119" s="20">
        <v>5.5</v>
      </c>
      <c r="O119" s="115" t="s">
        <v>2352</v>
      </c>
      <c r="P119" s="115" t="s">
        <v>2353</v>
      </c>
      <c r="Q119" s="115" t="s">
        <v>2352</v>
      </c>
      <c r="R119" s="115" t="s">
        <v>2353</v>
      </c>
      <c r="S119" s="17" t="s">
        <v>2312</v>
      </c>
      <c r="T119" s="114" t="s">
        <v>2312</v>
      </c>
      <c r="U119" s="260"/>
      <c r="V119" s="17"/>
      <c r="W119" s="188" t="s">
        <v>2339</v>
      </c>
      <c r="X119" s="181">
        <v>5.5</v>
      </c>
      <c r="Y119" s="181">
        <v>5.5</v>
      </c>
      <c r="Z119" s="185" t="s">
        <v>2428</v>
      </c>
      <c r="AA119" s="185" t="str">
        <f>"NU 312"</f>
        <v>NU 312</v>
      </c>
      <c r="AB119" s="185" t="s">
        <v>2352</v>
      </c>
      <c r="AC119" s="185" t="s">
        <v>2471</v>
      </c>
      <c r="AD119" s="183" t="s">
        <v>2380</v>
      </c>
      <c r="AE119" s="184" t="s">
        <v>2312</v>
      </c>
      <c r="AF119" s="260"/>
      <c r="AG119" s="17"/>
      <c r="AH119" s="361" t="s">
        <v>239</v>
      </c>
      <c r="AI119" s="20" t="s">
        <v>239</v>
      </c>
      <c r="AJ119" s="20" t="s">
        <v>239</v>
      </c>
      <c r="AK119" s="362" t="s">
        <v>239</v>
      </c>
      <c r="AL119" s="362" t="s">
        <v>239</v>
      </c>
      <c r="AM119" s="362" t="s">
        <v>239</v>
      </c>
      <c r="AN119" s="362" t="s">
        <v>239</v>
      </c>
      <c r="AO119" s="362" t="s">
        <v>239</v>
      </c>
      <c r="AP119" s="363" t="s">
        <v>239</v>
      </c>
      <c r="AQ119" s="360" t="s">
        <v>239</v>
      </c>
      <c r="AR119" s="196" t="s">
        <v>239</v>
      </c>
      <c r="AS119" s="196" t="s">
        <v>239</v>
      </c>
      <c r="AT119" s="196" t="s">
        <v>239</v>
      </c>
      <c r="AU119" s="196" t="s">
        <v>239</v>
      </c>
      <c r="AV119" s="364" t="s">
        <v>239</v>
      </c>
      <c r="AW119" s="364" t="s">
        <v>239</v>
      </c>
      <c r="AX119" s="196" t="s">
        <v>239</v>
      </c>
      <c r="AY119" s="365" t="s">
        <v>239</v>
      </c>
      <c r="AZ119" s="201" t="s">
        <v>2339</v>
      </c>
      <c r="BA119" s="196">
        <v>5.5</v>
      </c>
      <c r="BB119" s="196">
        <v>5.5</v>
      </c>
      <c r="BC119" s="198" t="s">
        <v>239</v>
      </c>
      <c r="BD119" s="198" t="s">
        <v>2522</v>
      </c>
      <c r="BE119" s="198" t="s">
        <v>239</v>
      </c>
      <c r="BF119" s="198" t="s">
        <v>2522</v>
      </c>
      <c r="BG119" s="198" t="s">
        <v>2312</v>
      </c>
      <c r="BH119" s="199" t="s">
        <v>2312</v>
      </c>
      <c r="BI119" s="201" t="s">
        <v>2339</v>
      </c>
      <c r="BJ119" s="196">
        <v>5.5</v>
      </c>
      <c r="BK119" s="196">
        <v>5.5</v>
      </c>
      <c r="BL119" s="196" t="s">
        <v>2352</v>
      </c>
      <c r="BM119" s="196" t="s">
        <v>2353</v>
      </c>
      <c r="BN119" s="198" t="s">
        <v>239</v>
      </c>
      <c r="BO119" s="198" t="s">
        <v>2522</v>
      </c>
      <c r="BP119" s="198" t="s">
        <v>2312</v>
      </c>
      <c r="BQ119" s="199" t="s">
        <v>2312</v>
      </c>
    </row>
    <row r="120" spans="1:69" ht="14.5" hidden="1" customHeight="1">
      <c r="A120" s="355" t="s">
        <v>2237</v>
      </c>
      <c r="B120" s="366" t="s">
        <v>2317</v>
      </c>
      <c r="C120" s="366" t="s">
        <v>2357</v>
      </c>
      <c r="D120" s="356" t="s">
        <v>2308</v>
      </c>
      <c r="E120" s="367" t="s">
        <v>2308</v>
      </c>
      <c r="F120" s="59" t="s">
        <v>2339</v>
      </c>
      <c r="G120" s="353" t="s">
        <v>2690</v>
      </c>
      <c r="H120" s="353" t="s">
        <v>2691</v>
      </c>
      <c r="I120" s="353" t="s">
        <v>2692</v>
      </c>
      <c r="J120" s="353" t="s">
        <v>2693</v>
      </c>
      <c r="K120" s="353" t="s">
        <v>2694</v>
      </c>
      <c r="L120" s="354" t="s">
        <v>2695</v>
      </c>
      <c r="M120" s="20">
        <v>5.5</v>
      </c>
      <c r="N120" s="20">
        <v>5.5</v>
      </c>
      <c r="O120" s="115" t="s">
        <v>2352</v>
      </c>
      <c r="P120" s="115" t="s">
        <v>2353</v>
      </c>
      <c r="Q120" s="115" t="s">
        <v>2352</v>
      </c>
      <c r="R120" s="115" t="s">
        <v>2353</v>
      </c>
      <c r="S120" s="17" t="s">
        <v>2312</v>
      </c>
      <c r="T120" s="114" t="s">
        <v>2312</v>
      </c>
      <c r="U120" s="260"/>
      <c r="V120" s="17"/>
      <c r="W120" s="359" t="s">
        <v>239</v>
      </c>
      <c r="X120" s="181" t="s">
        <v>239</v>
      </c>
      <c r="Y120" s="181" t="s">
        <v>239</v>
      </c>
      <c r="Z120" s="183" t="s">
        <v>239</v>
      </c>
      <c r="AA120" s="183" t="s">
        <v>239</v>
      </c>
      <c r="AB120" s="183" t="s">
        <v>239</v>
      </c>
      <c r="AC120" s="183" t="s">
        <v>239</v>
      </c>
      <c r="AD120" s="183" t="s">
        <v>239</v>
      </c>
      <c r="AE120" s="184" t="s">
        <v>239</v>
      </c>
      <c r="AF120" s="260"/>
      <c r="AG120" s="17"/>
      <c r="AH120" s="361" t="s">
        <v>239</v>
      </c>
      <c r="AI120" s="20" t="s">
        <v>239</v>
      </c>
      <c r="AJ120" s="20" t="s">
        <v>239</v>
      </c>
      <c r="AK120" s="362" t="s">
        <v>239</v>
      </c>
      <c r="AL120" s="362" t="s">
        <v>239</v>
      </c>
      <c r="AM120" s="362" t="s">
        <v>239</v>
      </c>
      <c r="AN120" s="362" t="s">
        <v>239</v>
      </c>
      <c r="AO120" s="362" t="s">
        <v>239</v>
      </c>
      <c r="AP120" s="363" t="s">
        <v>239</v>
      </c>
      <c r="AQ120" s="360" t="s">
        <v>239</v>
      </c>
      <c r="AR120" s="196" t="s">
        <v>239</v>
      </c>
      <c r="AS120" s="196" t="s">
        <v>239</v>
      </c>
      <c r="AT120" s="196" t="s">
        <v>239</v>
      </c>
      <c r="AU120" s="196" t="s">
        <v>239</v>
      </c>
      <c r="AV120" s="364" t="s">
        <v>239</v>
      </c>
      <c r="AW120" s="364" t="s">
        <v>239</v>
      </c>
      <c r="AX120" s="196" t="s">
        <v>239</v>
      </c>
      <c r="AY120" s="365" t="s">
        <v>239</v>
      </c>
      <c r="AZ120" s="201" t="s">
        <v>2339</v>
      </c>
      <c r="BA120" s="196">
        <v>5.5</v>
      </c>
      <c r="BB120" s="196">
        <v>5.5</v>
      </c>
      <c r="BC120" s="198" t="s">
        <v>239</v>
      </c>
      <c r="BD120" s="198" t="s">
        <v>2522</v>
      </c>
      <c r="BE120" s="198" t="s">
        <v>239</v>
      </c>
      <c r="BF120" s="198" t="s">
        <v>2522</v>
      </c>
      <c r="BG120" s="198" t="s">
        <v>2312</v>
      </c>
      <c r="BH120" s="199" t="s">
        <v>2312</v>
      </c>
      <c r="BI120" s="201" t="s">
        <v>2339</v>
      </c>
      <c r="BJ120" s="196">
        <v>5.5</v>
      </c>
      <c r="BK120" s="196">
        <v>5.5</v>
      </c>
      <c r="BL120" s="196" t="s">
        <v>2352</v>
      </c>
      <c r="BM120" s="196" t="s">
        <v>2353</v>
      </c>
      <c r="BN120" s="198" t="s">
        <v>239</v>
      </c>
      <c r="BO120" s="198" t="s">
        <v>2522</v>
      </c>
      <c r="BP120" s="198" t="s">
        <v>2312</v>
      </c>
      <c r="BQ120" s="199" t="s">
        <v>2312</v>
      </c>
    </row>
    <row r="121" spans="1:69" ht="14.5" hidden="1" customHeight="1">
      <c r="A121" s="355" t="s">
        <v>2237</v>
      </c>
      <c r="B121" s="366" t="s">
        <v>2317</v>
      </c>
      <c r="C121" s="366" t="s">
        <v>2358</v>
      </c>
      <c r="D121" s="356" t="s">
        <v>2308</v>
      </c>
      <c r="E121" s="367" t="s">
        <v>2308</v>
      </c>
      <c r="F121" s="59" t="s">
        <v>2339</v>
      </c>
      <c r="G121" s="353" t="s">
        <v>2690</v>
      </c>
      <c r="H121" s="353" t="s">
        <v>2691</v>
      </c>
      <c r="I121" s="353" t="s">
        <v>2692</v>
      </c>
      <c r="J121" s="353" t="s">
        <v>2693</v>
      </c>
      <c r="K121" s="353" t="s">
        <v>2694</v>
      </c>
      <c r="L121" s="354" t="s">
        <v>2695</v>
      </c>
      <c r="M121" s="20">
        <v>7.5</v>
      </c>
      <c r="N121" s="20">
        <v>7.5</v>
      </c>
      <c r="O121" s="115" t="s">
        <v>2359</v>
      </c>
      <c r="P121" s="115" t="s">
        <v>2360</v>
      </c>
      <c r="Q121" s="115" t="s">
        <v>2359</v>
      </c>
      <c r="R121" s="115" t="s">
        <v>2360</v>
      </c>
      <c r="S121" s="17" t="s">
        <v>2312</v>
      </c>
      <c r="T121" s="114" t="s">
        <v>2312</v>
      </c>
      <c r="U121" s="260"/>
      <c r="V121" s="17"/>
      <c r="W121" s="188" t="s">
        <v>2339</v>
      </c>
      <c r="X121" s="181">
        <v>7.5</v>
      </c>
      <c r="Y121" s="181">
        <v>7.5</v>
      </c>
      <c r="Z121" s="185" t="s">
        <v>2432</v>
      </c>
      <c r="AA121" s="185" t="str">
        <f>"NU 314"</f>
        <v>NU 314</v>
      </c>
      <c r="AB121" s="185" t="s">
        <v>2359</v>
      </c>
      <c r="AC121" s="185" t="s">
        <v>2717</v>
      </c>
      <c r="AD121" s="183" t="s">
        <v>2380</v>
      </c>
      <c r="AE121" s="184" t="s">
        <v>2312</v>
      </c>
      <c r="AF121" s="260"/>
      <c r="AG121" s="17"/>
      <c r="AH121" s="361" t="s">
        <v>239</v>
      </c>
      <c r="AI121" s="20" t="s">
        <v>239</v>
      </c>
      <c r="AJ121" s="20" t="s">
        <v>239</v>
      </c>
      <c r="AK121" s="362" t="s">
        <v>239</v>
      </c>
      <c r="AL121" s="362" t="s">
        <v>239</v>
      </c>
      <c r="AM121" s="362" t="s">
        <v>239</v>
      </c>
      <c r="AN121" s="362" t="s">
        <v>239</v>
      </c>
      <c r="AO121" s="362" t="s">
        <v>239</v>
      </c>
      <c r="AP121" s="363" t="s">
        <v>239</v>
      </c>
      <c r="AQ121" s="360" t="s">
        <v>239</v>
      </c>
      <c r="AR121" s="196" t="s">
        <v>239</v>
      </c>
      <c r="AS121" s="196" t="s">
        <v>239</v>
      </c>
      <c r="AT121" s="196" t="s">
        <v>239</v>
      </c>
      <c r="AU121" s="196" t="s">
        <v>239</v>
      </c>
      <c r="AV121" s="364" t="s">
        <v>239</v>
      </c>
      <c r="AW121" s="364" t="s">
        <v>239</v>
      </c>
      <c r="AX121" s="196" t="s">
        <v>239</v>
      </c>
      <c r="AY121" s="365" t="s">
        <v>239</v>
      </c>
      <c r="AZ121" s="201" t="s">
        <v>2339</v>
      </c>
      <c r="BA121" s="196">
        <v>7.5</v>
      </c>
      <c r="BB121" s="196">
        <v>7.5</v>
      </c>
      <c r="BC121" s="198" t="s">
        <v>239</v>
      </c>
      <c r="BD121" s="198" t="s">
        <v>2523</v>
      </c>
      <c r="BE121" s="198" t="s">
        <v>239</v>
      </c>
      <c r="BF121" s="198" t="s">
        <v>2523</v>
      </c>
      <c r="BG121" s="198" t="s">
        <v>2312</v>
      </c>
      <c r="BH121" s="199" t="s">
        <v>2312</v>
      </c>
      <c r="BI121" s="201" t="s">
        <v>2339</v>
      </c>
      <c r="BJ121" s="196">
        <v>7.5</v>
      </c>
      <c r="BK121" s="196">
        <v>7.5</v>
      </c>
      <c r="BL121" s="196" t="s">
        <v>2359</v>
      </c>
      <c r="BM121" s="196" t="s">
        <v>2360</v>
      </c>
      <c r="BN121" s="198" t="s">
        <v>239</v>
      </c>
      <c r="BO121" s="198" t="s">
        <v>2523</v>
      </c>
      <c r="BP121" s="198" t="s">
        <v>2312</v>
      </c>
      <c r="BQ121" s="199" t="s">
        <v>2312</v>
      </c>
    </row>
    <row r="122" spans="1:69" ht="14.5" hidden="1" customHeight="1">
      <c r="A122" s="355" t="s">
        <v>2237</v>
      </c>
      <c r="B122" s="366" t="s">
        <v>2317</v>
      </c>
      <c r="C122" s="366" t="s">
        <v>2369</v>
      </c>
      <c r="D122" s="356" t="s">
        <v>2308</v>
      </c>
      <c r="E122" s="367" t="s">
        <v>2308</v>
      </c>
      <c r="F122" s="59" t="s">
        <v>2339</v>
      </c>
      <c r="G122" s="353" t="s">
        <v>2690</v>
      </c>
      <c r="H122" s="353" t="s">
        <v>2691</v>
      </c>
      <c r="I122" s="353" t="s">
        <v>2692</v>
      </c>
      <c r="J122" s="353" t="s">
        <v>2693</v>
      </c>
      <c r="K122" s="353" t="s">
        <v>2694</v>
      </c>
      <c r="L122" s="354" t="s">
        <v>2695</v>
      </c>
      <c r="M122" s="20">
        <v>7.5</v>
      </c>
      <c r="N122" s="20">
        <v>7.5</v>
      </c>
      <c r="O122" s="115" t="s">
        <v>2359</v>
      </c>
      <c r="P122" s="115" t="s">
        <v>2360</v>
      </c>
      <c r="Q122" s="115" t="s">
        <v>2359</v>
      </c>
      <c r="R122" s="115" t="s">
        <v>2360</v>
      </c>
      <c r="S122" s="17" t="s">
        <v>2312</v>
      </c>
      <c r="T122" s="114" t="s">
        <v>2312</v>
      </c>
      <c r="U122" s="260"/>
      <c r="V122" s="17"/>
      <c r="W122" s="359" t="s">
        <v>239</v>
      </c>
      <c r="X122" s="181" t="s">
        <v>239</v>
      </c>
      <c r="Y122" s="181" t="s">
        <v>239</v>
      </c>
      <c r="Z122" s="183" t="s">
        <v>239</v>
      </c>
      <c r="AA122" s="183" t="s">
        <v>239</v>
      </c>
      <c r="AB122" s="183" t="s">
        <v>239</v>
      </c>
      <c r="AC122" s="183" t="s">
        <v>239</v>
      </c>
      <c r="AD122" s="183" t="s">
        <v>239</v>
      </c>
      <c r="AE122" s="184" t="s">
        <v>239</v>
      </c>
      <c r="AF122" s="260"/>
      <c r="AG122" s="17"/>
      <c r="AH122" s="361" t="s">
        <v>239</v>
      </c>
      <c r="AI122" s="20" t="s">
        <v>239</v>
      </c>
      <c r="AJ122" s="20" t="s">
        <v>239</v>
      </c>
      <c r="AK122" s="362" t="s">
        <v>239</v>
      </c>
      <c r="AL122" s="362" t="s">
        <v>239</v>
      </c>
      <c r="AM122" s="362" t="s">
        <v>239</v>
      </c>
      <c r="AN122" s="362" t="s">
        <v>239</v>
      </c>
      <c r="AO122" s="362" t="s">
        <v>239</v>
      </c>
      <c r="AP122" s="363" t="s">
        <v>239</v>
      </c>
      <c r="AQ122" s="360" t="s">
        <v>239</v>
      </c>
      <c r="AR122" s="196" t="s">
        <v>239</v>
      </c>
      <c r="AS122" s="196" t="s">
        <v>239</v>
      </c>
      <c r="AT122" s="196" t="s">
        <v>239</v>
      </c>
      <c r="AU122" s="196" t="s">
        <v>239</v>
      </c>
      <c r="AV122" s="364" t="s">
        <v>239</v>
      </c>
      <c r="AW122" s="364" t="s">
        <v>239</v>
      </c>
      <c r="AX122" s="196" t="s">
        <v>239</v>
      </c>
      <c r="AY122" s="365" t="s">
        <v>239</v>
      </c>
      <c r="AZ122" s="201" t="s">
        <v>2339</v>
      </c>
      <c r="BA122" s="196">
        <v>7.5</v>
      </c>
      <c r="BB122" s="196">
        <v>7.5</v>
      </c>
      <c r="BC122" s="198" t="s">
        <v>239</v>
      </c>
      <c r="BD122" s="198" t="s">
        <v>2523</v>
      </c>
      <c r="BE122" s="198" t="s">
        <v>239</v>
      </c>
      <c r="BF122" s="198" t="s">
        <v>2523</v>
      </c>
      <c r="BG122" s="198" t="s">
        <v>2312</v>
      </c>
      <c r="BH122" s="199" t="s">
        <v>2312</v>
      </c>
      <c r="BI122" s="201" t="s">
        <v>2339</v>
      </c>
      <c r="BJ122" s="196">
        <v>7.5</v>
      </c>
      <c r="BK122" s="196">
        <v>7.5</v>
      </c>
      <c r="BL122" s="196" t="s">
        <v>2359</v>
      </c>
      <c r="BM122" s="196" t="s">
        <v>2360</v>
      </c>
      <c r="BN122" s="198" t="s">
        <v>239</v>
      </c>
      <c r="BO122" s="198" t="s">
        <v>2523</v>
      </c>
      <c r="BP122" s="198" t="s">
        <v>2312</v>
      </c>
      <c r="BQ122" s="199" t="s">
        <v>2312</v>
      </c>
    </row>
    <row r="123" spans="1:69" ht="14.5" hidden="1" customHeight="1">
      <c r="A123" s="355" t="s">
        <v>2237</v>
      </c>
      <c r="B123" s="366" t="s">
        <v>2317</v>
      </c>
      <c r="C123" s="366" t="s">
        <v>2370</v>
      </c>
      <c r="D123" s="356" t="s">
        <v>2308</v>
      </c>
      <c r="E123" s="367" t="s">
        <v>2308</v>
      </c>
      <c r="F123" s="59" t="s">
        <v>2339</v>
      </c>
      <c r="G123" s="353" t="s">
        <v>2690</v>
      </c>
      <c r="H123" s="353" t="s">
        <v>2691</v>
      </c>
      <c r="I123" s="353" t="s">
        <v>2692</v>
      </c>
      <c r="J123" s="353" t="s">
        <v>2693</v>
      </c>
      <c r="K123" s="353" t="s">
        <v>2694</v>
      </c>
      <c r="L123" s="354" t="s">
        <v>2695</v>
      </c>
      <c r="M123" s="20">
        <v>7.5</v>
      </c>
      <c r="N123" s="20">
        <v>7.5</v>
      </c>
      <c r="O123" s="115" t="s">
        <v>2371</v>
      </c>
      <c r="P123" s="115" t="s">
        <v>2372</v>
      </c>
      <c r="Q123" s="115" t="s">
        <v>2371</v>
      </c>
      <c r="R123" s="115" t="s">
        <v>2372</v>
      </c>
      <c r="S123" s="17" t="s">
        <v>2312</v>
      </c>
      <c r="T123" s="114" t="s">
        <v>2312</v>
      </c>
      <c r="U123" s="260"/>
      <c r="V123" s="17"/>
      <c r="W123" s="188" t="s">
        <v>2339</v>
      </c>
      <c r="X123" s="181">
        <v>7.5</v>
      </c>
      <c r="Y123" s="181">
        <v>7.5</v>
      </c>
      <c r="Z123" s="182" t="s">
        <v>2436</v>
      </c>
      <c r="AA123" s="185" t="str">
        <f>"NU 316"</f>
        <v>NU 316</v>
      </c>
      <c r="AB123" s="182" t="s">
        <v>2371</v>
      </c>
      <c r="AC123" s="182" t="s">
        <v>2718</v>
      </c>
      <c r="AD123" s="183" t="s">
        <v>2380</v>
      </c>
      <c r="AE123" s="184" t="s">
        <v>2312</v>
      </c>
      <c r="AF123" s="260"/>
      <c r="AG123" s="17"/>
      <c r="AH123" s="361" t="s">
        <v>239</v>
      </c>
      <c r="AI123" s="20" t="s">
        <v>239</v>
      </c>
      <c r="AJ123" s="20" t="s">
        <v>239</v>
      </c>
      <c r="AK123" s="362" t="s">
        <v>239</v>
      </c>
      <c r="AL123" s="362" t="s">
        <v>239</v>
      </c>
      <c r="AM123" s="362" t="s">
        <v>239</v>
      </c>
      <c r="AN123" s="362" t="s">
        <v>239</v>
      </c>
      <c r="AO123" s="362" t="s">
        <v>239</v>
      </c>
      <c r="AP123" s="363" t="s">
        <v>239</v>
      </c>
      <c r="AQ123" s="360" t="s">
        <v>239</v>
      </c>
      <c r="AR123" s="196" t="s">
        <v>239</v>
      </c>
      <c r="AS123" s="196" t="s">
        <v>239</v>
      </c>
      <c r="AT123" s="196" t="s">
        <v>239</v>
      </c>
      <c r="AU123" s="196" t="s">
        <v>239</v>
      </c>
      <c r="AV123" s="364" t="s">
        <v>239</v>
      </c>
      <c r="AW123" s="364" t="s">
        <v>239</v>
      </c>
      <c r="AX123" s="196" t="s">
        <v>239</v>
      </c>
      <c r="AY123" s="365" t="s">
        <v>239</v>
      </c>
      <c r="AZ123" s="201" t="s">
        <v>2339</v>
      </c>
      <c r="BA123" s="196">
        <v>7.5</v>
      </c>
      <c r="BB123" s="196">
        <v>7.5</v>
      </c>
      <c r="BC123" s="198" t="s">
        <v>239</v>
      </c>
      <c r="BD123" s="198" t="s">
        <v>2524</v>
      </c>
      <c r="BE123" s="198" t="s">
        <v>239</v>
      </c>
      <c r="BF123" s="198" t="s">
        <v>2524</v>
      </c>
      <c r="BG123" s="198" t="s">
        <v>2312</v>
      </c>
      <c r="BH123" s="199" t="s">
        <v>2312</v>
      </c>
      <c r="BI123" s="201" t="s">
        <v>2339</v>
      </c>
      <c r="BJ123" s="196">
        <v>7.5</v>
      </c>
      <c r="BK123" s="196">
        <v>7.5</v>
      </c>
      <c r="BL123" s="196" t="s">
        <v>2371</v>
      </c>
      <c r="BM123" s="196" t="s">
        <v>2372</v>
      </c>
      <c r="BN123" s="198" t="s">
        <v>239</v>
      </c>
      <c r="BO123" s="198" t="s">
        <v>2524</v>
      </c>
      <c r="BP123" s="198" t="s">
        <v>2312</v>
      </c>
      <c r="BQ123" s="199" t="s">
        <v>2312</v>
      </c>
    </row>
    <row r="124" spans="1:69" ht="14.5" hidden="1" customHeight="1">
      <c r="A124" s="355" t="s">
        <v>2237</v>
      </c>
      <c r="B124" s="366" t="s">
        <v>2317</v>
      </c>
      <c r="C124" s="366" t="s">
        <v>2376</v>
      </c>
      <c r="D124" s="356" t="s">
        <v>2308</v>
      </c>
      <c r="E124" s="367" t="s">
        <v>2308</v>
      </c>
      <c r="F124" s="59" t="s">
        <v>2339</v>
      </c>
      <c r="G124" s="353" t="s">
        <v>2690</v>
      </c>
      <c r="H124" s="353" t="s">
        <v>2691</v>
      </c>
      <c r="I124" s="353" t="s">
        <v>2692</v>
      </c>
      <c r="J124" s="353" t="s">
        <v>2693</v>
      </c>
      <c r="K124" s="353" t="s">
        <v>2694</v>
      </c>
      <c r="L124" s="354" t="s">
        <v>2695</v>
      </c>
      <c r="M124" s="20">
        <v>7.5</v>
      </c>
      <c r="N124" s="20">
        <v>7.5</v>
      </c>
      <c r="O124" s="115" t="s">
        <v>2371</v>
      </c>
      <c r="P124" s="115" t="s">
        <v>2372</v>
      </c>
      <c r="Q124" s="115" t="s">
        <v>2371</v>
      </c>
      <c r="R124" s="115" t="s">
        <v>2372</v>
      </c>
      <c r="S124" s="17" t="s">
        <v>2312</v>
      </c>
      <c r="T124" s="114" t="s">
        <v>2312</v>
      </c>
      <c r="U124" s="260"/>
      <c r="V124" s="17"/>
      <c r="W124" s="359" t="s">
        <v>239</v>
      </c>
      <c r="X124" s="181" t="s">
        <v>239</v>
      </c>
      <c r="Y124" s="181" t="s">
        <v>239</v>
      </c>
      <c r="Z124" s="183" t="s">
        <v>239</v>
      </c>
      <c r="AA124" s="183" t="s">
        <v>239</v>
      </c>
      <c r="AB124" s="183" t="s">
        <v>239</v>
      </c>
      <c r="AC124" s="183" t="s">
        <v>239</v>
      </c>
      <c r="AD124" s="183" t="s">
        <v>239</v>
      </c>
      <c r="AE124" s="184" t="s">
        <v>239</v>
      </c>
      <c r="AF124" s="260"/>
      <c r="AG124" s="17"/>
      <c r="AH124" s="361" t="s">
        <v>239</v>
      </c>
      <c r="AI124" s="20" t="s">
        <v>239</v>
      </c>
      <c r="AJ124" s="20" t="s">
        <v>239</v>
      </c>
      <c r="AK124" s="362" t="s">
        <v>239</v>
      </c>
      <c r="AL124" s="362" t="s">
        <v>239</v>
      </c>
      <c r="AM124" s="362" t="s">
        <v>239</v>
      </c>
      <c r="AN124" s="362" t="s">
        <v>239</v>
      </c>
      <c r="AO124" s="362" t="s">
        <v>239</v>
      </c>
      <c r="AP124" s="363" t="s">
        <v>239</v>
      </c>
      <c r="AQ124" s="360" t="s">
        <v>239</v>
      </c>
      <c r="AR124" s="196" t="s">
        <v>239</v>
      </c>
      <c r="AS124" s="196" t="s">
        <v>239</v>
      </c>
      <c r="AT124" s="196" t="s">
        <v>239</v>
      </c>
      <c r="AU124" s="196" t="s">
        <v>239</v>
      </c>
      <c r="AV124" s="364" t="s">
        <v>239</v>
      </c>
      <c r="AW124" s="364" t="s">
        <v>239</v>
      </c>
      <c r="AX124" s="196" t="s">
        <v>239</v>
      </c>
      <c r="AY124" s="365" t="s">
        <v>239</v>
      </c>
      <c r="AZ124" s="201" t="s">
        <v>2339</v>
      </c>
      <c r="BA124" s="196">
        <v>7.5</v>
      </c>
      <c r="BB124" s="196">
        <v>7.5</v>
      </c>
      <c r="BC124" s="198" t="s">
        <v>239</v>
      </c>
      <c r="BD124" s="198" t="s">
        <v>2524</v>
      </c>
      <c r="BE124" s="198" t="s">
        <v>239</v>
      </c>
      <c r="BF124" s="198" t="s">
        <v>2524</v>
      </c>
      <c r="BG124" s="198" t="s">
        <v>2312</v>
      </c>
      <c r="BH124" s="199" t="s">
        <v>2312</v>
      </c>
      <c r="BI124" s="201" t="s">
        <v>2339</v>
      </c>
      <c r="BJ124" s="196">
        <v>7.5</v>
      </c>
      <c r="BK124" s="196">
        <v>7.5</v>
      </c>
      <c r="BL124" s="196" t="s">
        <v>2371</v>
      </c>
      <c r="BM124" s="196" t="s">
        <v>2372</v>
      </c>
      <c r="BN124" s="198" t="s">
        <v>239</v>
      </c>
      <c r="BO124" s="198" t="s">
        <v>2524</v>
      </c>
      <c r="BP124" s="198" t="s">
        <v>2312</v>
      </c>
      <c r="BQ124" s="199" t="s">
        <v>2312</v>
      </c>
    </row>
    <row r="125" spans="1:69" ht="14.5" hidden="1" customHeight="1">
      <c r="A125" s="355" t="s">
        <v>2237</v>
      </c>
      <c r="B125" s="366" t="s">
        <v>2317</v>
      </c>
      <c r="C125" s="366" t="s">
        <v>2377</v>
      </c>
      <c r="D125" s="356" t="s">
        <v>2308</v>
      </c>
      <c r="E125" s="367">
        <v>1</v>
      </c>
      <c r="F125" s="59" t="s">
        <v>2339</v>
      </c>
      <c r="G125" s="353" t="s">
        <v>2690</v>
      </c>
      <c r="H125" s="353" t="s">
        <v>2691</v>
      </c>
      <c r="I125" s="353" t="s">
        <v>2692</v>
      </c>
      <c r="J125" s="353" t="s">
        <v>2693</v>
      </c>
      <c r="K125" s="353" t="s">
        <v>2694</v>
      </c>
      <c r="L125" s="354" t="s">
        <v>2695</v>
      </c>
      <c r="M125" s="17">
        <v>14.5</v>
      </c>
      <c r="N125" s="17">
        <v>7.5</v>
      </c>
      <c r="O125" s="17" t="s">
        <v>2378</v>
      </c>
      <c r="P125" s="17" t="s">
        <v>2379</v>
      </c>
      <c r="Q125" s="17" t="s">
        <v>2371</v>
      </c>
      <c r="R125" s="17" t="s">
        <v>2372</v>
      </c>
      <c r="S125" s="17" t="s">
        <v>2380</v>
      </c>
      <c r="T125" s="114" t="s">
        <v>2312</v>
      </c>
      <c r="U125" s="261"/>
      <c r="V125" s="17"/>
      <c r="W125" s="359" t="s">
        <v>239</v>
      </c>
      <c r="X125" s="181" t="s">
        <v>239</v>
      </c>
      <c r="Y125" s="181" t="s">
        <v>239</v>
      </c>
      <c r="Z125" s="183" t="s">
        <v>239</v>
      </c>
      <c r="AA125" s="183" t="s">
        <v>239</v>
      </c>
      <c r="AB125" s="183" t="s">
        <v>239</v>
      </c>
      <c r="AC125" s="183" t="s">
        <v>239</v>
      </c>
      <c r="AD125" s="183" t="s">
        <v>239</v>
      </c>
      <c r="AE125" s="184" t="s">
        <v>239</v>
      </c>
      <c r="AF125" s="261"/>
      <c r="AG125" s="17"/>
      <c r="AH125" s="361" t="s">
        <v>239</v>
      </c>
      <c r="AI125" s="20" t="s">
        <v>239</v>
      </c>
      <c r="AJ125" s="20" t="s">
        <v>239</v>
      </c>
      <c r="AK125" s="362" t="s">
        <v>239</v>
      </c>
      <c r="AL125" s="362" t="s">
        <v>239</v>
      </c>
      <c r="AM125" s="362" t="s">
        <v>239</v>
      </c>
      <c r="AN125" s="362" t="s">
        <v>239</v>
      </c>
      <c r="AO125" s="362" t="s">
        <v>239</v>
      </c>
      <c r="AP125" s="363" t="s">
        <v>239</v>
      </c>
      <c r="AQ125" s="360" t="s">
        <v>239</v>
      </c>
      <c r="AR125" s="196" t="s">
        <v>239</v>
      </c>
      <c r="AS125" s="196" t="s">
        <v>239</v>
      </c>
      <c r="AT125" s="196" t="s">
        <v>239</v>
      </c>
      <c r="AU125" s="196" t="s">
        <v>239</v>
      </c>
      <c r="AV125" s="364" t="s">
        <v>239</v>
      </c>
      <c r="AW125" s="364" t="s">
        <v>239</v>
      </c>
      <c r="AX125" s="196" t="s">
        <v>239</v>
      </c>
      <c r="AY125" s="365" t="s">
        <v>239</v>
      </c>
      <c r="AZ125" s="201" t="s">
        <v>239</v>
      </c>
      <c r="BA125" s="198" t="s">
        <v>239</v>
      </c>
      <c r="BB125" s="198" t="s">
        <v>239</v>
      </c>
      <c r="BC125" s="198" t="s">
        <v>239</v>
      </c>
      <c r="BD125" s="198" t="s">
        <v>239</v>
      </c>
      <c r="BE125" s="198" t="s">
        <v>239</v>
      </c>
      <c r="BF125" s="198" t="s">
        <v>239</v>
      </c>
      <c r="BG125" s="198" t="s">
        <v>239</v>
      </c>
      <c r="BH125" s="199" t="s">
        <v>239</v>
      </c>
      <c r="BI125" s="201" t="s">
        <v>2339</v>
      </c>
      <c r="BJ125" s="198">
        <v>14.5</v>
      </c>
      <c r="BK125" s="198">
        <v>7.5</v>
      </c>
      <c r="BL125" s="198" t="s">
        <v>2378</v>
      </c>
      <c r="BM125" s="198" t="s">
        <v>2379</v>
      </c>
      <c r="BN125" s="198" t="s">
        <v>239</v>
      </c>
      <c r="BO125" s="198" t="s">
        <v>2524</v>
      </c>
      <c r="BP125" s="198" t="s">
        <v>2380</v>
      </c>
      <c r="BQ125" s="199" t="s">
        <v>2312</v>
      </c>
    </row>
    <row r="126" spans="1:69" ht="14.5" hidden="1" customHeight="1">
      <c r="A126" s="355" t="s">
        <v>2237</v>
      </c>
      <c r="B126" s="366" t="s">
        <v>2317</v>
      </c>
      <c r="C126" s="366" t="s">
        <v>2377</v>
      </c>
      <c r="D126" s="356" t="s">
        <v>2308</v>
      </c>
      <c r="E126" s="367">
        <v>2</v>
      </c>
      <c r="F126" s="59" t="s">
        <v>2339</v>
      </c>
      <c r="G126" s="353" t="s">
        <v>2690</v>
      </c>
      <c r="H126" s="353" t="s">
        <v>2691</v>
      </c>
      <c r="I126" s="353" t="s">
        <v>2692</v>
      </c>
      <c r="J126" s="353" t="s">
        <v>2693</v>
      </c>
      <c r="K126" s="353" t="s">
        <v>2694</v>
      </c>
      <c r="L126" s="354" t="s">
        <v>2695</v>
      </c>
      <c r="M126" s="17">
        <v>14.5</v>
      </c>
      <c r="N126" s="17">
        <v>7.5</v>
      </c>
      <c r="O126" s="17" t="s">
        <v>2378</v>
      </c>
      <c r="P126" s="17" t="s">
        <v>2379</v>
      </c>
      <c r="Q126" s="17" t="s">
        <v>2371</v>
      </c>
      <c r="R126" s="17" t="s">
        <v>2372</v>
      </c>
      <c r="S126" s="17" t="s">
        <v>2380</v>
      </c>
      <c r="T126" s="114" t="s">
        <v>2312</v>
      </c>
      <c r="U126" s="261"/>
      <c r="V126" s="17"/>
      <c r="W126" s="359" t="s">
        <v>239</v>
      </c>
      <c r="X126" s="181" t="s">
        <v>239</v>
      </c>
      <c r="Y126" s="181" t="s">
        <v>239</v>
      </c>
      <c r="Z126" s="183" t="s">
        <v>239</v>
      </c>
      <c r="AA126" s="183" t="s">
        <v>239</v>
      </c>
      <c r="AB126" s="183" t="s">
        <v>239</v>
      </c>
      <c r="AC126" s="183" t="s">
        <v>239</v>
      </c>
      <c r="AD126" s="183" t="s">
        <v>239</v>
      </c>
      <c r="AE126" s="184" t="s">
        <v>239</v>
      </c>
      <c r="AF126" s="261"/>
      <c r="AG126" s="17"/>
      <c r="AH126" s="361" t="s">
        <v>239</v>
      </c>
      <c r="AI126" s="20" t="s">
        <v>239</v>
      </c>
      <c r="AJ126" s="20" t="s">
        <v>239</v>
      </c>
      <c r="AK126" s="362" t="s">
        <v>239</v>
      </c>
      <c r="AL126" s="362" t="s">
        <v>239</v>
      </c>
      <c r="AM126" s="362" t="s">
        <v>239</v>
      </c>
      <c r="AN126" s="362" t="s">
        <v>239</v>
      </c>
      <c r="AO126" s="362" t="s">
        <v>239</v>
      </c>
      <c r="AP126" s="363" t="s">
        <v>239</v>
      </c>
      <c r="AQ126" s="360" t="s">
        <v>239</v>
      </c>
      <c r="AR126" s="196" t="s">
        <v>239</v>
      </c>
      <c r="AS126" s="196" t="s">
        <v>239</v>
      </c>
      <c r="AT126" s="196" t="s">
        <v>239</v>
      </c>
      <c r="AU126" s="196" t="s">
        <v>239</v>
      </c>
      <c r="AV126" s="364" t="s">
        <v>239</v>
      </c>
      <c r="AW126" s="364" t="s">
        <v>239</v>
      </c>
      <c r="AX126" s="196" t="s">
        <v>239</v>
      </c>
      <c r="AY126" s="365" t="s">
        <v>239</v>
      </c>
      <c r="AZ126" s="201" t="s">
        <v>239</v>
      </c>
      <c r="BA126" s="198" t="s">
        <v>239</v>
      </c>
      <c r="BB126" s="198" t="s">
        <v>239</v>
      </c>
      <c r="BC126" s="198" t="s">
        <v>239</v>
      </c>
      <c r="BD126" s="198" t="s">
        <v>239</v>
      </c>
      <c r="BE126" s="198" t="s">
        <v>239</v>
      </c>
      <c r="BF126" s="198" t="s">
        <v>239</v>
      </c>
      <c r="BG126" s="198" t="s">
        <v>239</v>
      </c>
      <c r="BH126" s="199" t="s">
        <v>239</v>
      </c>
      <c r="BI126" s="201" t="s">
        <v>2339</v>
      </c>
      <c r="BJ126" s="198">
        <v>14.5</v>
      </c>
      <c r="BK126" s="198">
        <v>7.5</v>
      </c>
      <c r="BL126" s="198" t="s">
        <v>2378</v>
      </c>
      <c r="BM126" s="198" t="s">
        <v>2379</v>
      </c>
      <c r="BN126" s="198" t="s">
        <v>239</v>
      </c>
      <c r="BO126" s="198" t="s">
        <v>2524</v>
      </c>
      <c r="BP126" s="198" t="s">
        <v>2380</v>
      </c>
      <c r="BQ126" s="199" t="s">
        <v>2312</v>
      </c>
    </row>
    <row r="127" spans="1:69" ht="14.5" hidden="1" customHeight="1">
      <c r="A127" s="355" t="s">
        <v>2237</v>
      </c>
      <c r="B127" s="366" t="s">
        <v>2317</v>
      </c>
      <c r="C127" s="366" t="s">
        <v>2377</v>
      </c>
      <c r="D127" s="356" t="s">
        <v>2308</v>
      </c>
      <c r="E127" s="367">
        <v>3</v>
      </c>
      <c r="F127" s="59" t="s">
        <v>2339</v>
      </c>
      <c r="G127" s="353" t="s">
        <v>2690</v>
      </c>
      <c r="H127" s="353" t="s">
        <v>2691</v>
      </c>
      <c r="I127" s="353" t="s">
        <v>2692</v>
      </c>
      <c r="J127" s="353" t="s">
        <v>2693</v>
      </c>
      <c r="K127" s="353" t="s">
        <v>2694</v>
      </c>
      <c r="L127" s="354" t="s">
        <v>2695</v>
      </c>
      <c r="M127" s="17">
        <v>14.5</v>
      </c>
      <c r="N127" s="17">
        <v>7.5</v>
      </c>
      <c r="O127" s="17" t="s">
        <v>2381</v>
      </c>
      <c r="P127" s="17" t="s">
        <v>2382</v>
      </c>
      <c r="Q127" s="17" t="s">
        <v>2371</v>
      </c>
      <c r="R127" s="17" t="s">
        <v>2372</v>
      </c>
      <c r="S127" s="17" t="s">
        <v>2380</v>
      </c>
      <c r="T127" s="114" t="s">
        <v>2312</v>
      </c>
      <c r="U127" s="261"/>
      <c r="V127" s="17"/>
      <c r="W127" s="359" t="s">
        <v>239</v>
      </c>
      <c r="X127" s="181" t="s">
        <v>239</v>
      </c>
      <c r="Y127" s="181" t="s">
        <v>239</v>
      </c>
      <c r="Z127" s="183" t="s">
        <v>239</v>
      </c>
      <c r="AA127" s="183" t="s">
        <v>239</v>
      </c>
      <c r="AB127" s="183" t="s">
        <v>239</v>
      </c>
      <c r="AC127" s="183" t="s">
        <v>239</v>
      </c>
      <c r="AD127" s="183" t="s">
        <v>239</v>
      </c>
      <c r="AE127" s="184" t="s">
        <v>239</v>
      </c>
      <c r="AF127" s="261"/>
      <c r="AG127" s="17"/>
      <c r="AH127" s="361" t="s">
        <v>239</v>
      </c>
      <c r="AI127" s="20" t="s">
        <v>239</v>
      </c>
      <c r="AJ127" s="20" t="s">
        <v>239</v>
      </c>
      <c r="AK127" s="362" t="s">
        <v>239</v>
      </c>
      <c r="AL127" s="362" t="s">
        <v>239</v>
      </c>
      <c r="AM127" s="362" t="s">
        <v>239</v>
      </c>
      <c r="AN127" s="362" t="s">
        <v>239</v>
      </c>
      <c r="AO127" s="362" t="s">
        <v>239</v>
      </c>
      <c r="AP127" s="363" t="s">
        <v>239</v>
      </c>
      <c r="AQ127" s="360" t="s">
        <v>239</v>
      </c>
      <c r="AR127" s="196" t="s">
        <v>239</v>
      </c>
      <c r="AS127" s="196" t="s">
        <v>239</v>
      </c>
      <c r="AT127" s="196" t="s">
        <v>239</v>
      </c>
      <c r="AU127" s="196" t="s">
        <v>239</v>
      </c>
      <c r="AV127" s="364" t="s">
        <v>239</v>
      </c>
      <c r="AW127" s="364" t="s">
        <v>239</v>
      </c>
      <c r="AX127" s="196" t="s">
        <v>239</v>
      </c>
      <c r="AY127" s="365" t="s">
        <v>239</v>
      </c>
      <c r="AZ127" s="201" t="s">
        <v>239</v>
      </c>
      <c r="BA127" s="198" t="s">
        <v>239</v>
      </c>
      <c r="BB127" s="198" t="s">
        <v>239</v>
      </c>
      <c r="BC127" s="198" t="s">
        <v>239</v>
      </c>
      <c r="BD127" s="198" t="s">
        <v>239</v>
      </c>
      <c r="BE127" s="198" t="s">
        <v>239</v>
      </c>
      <c r="BF127" s="198" t="s">
        <v>239</v>
      </c>
      <c r="BG127" s="198" t="s">
        <v>239</v>
      </c>
      <c r="BH127" s="199" t="s">
        <v>239</v>
      </c>
      <c r="BI127" s="201" t="s">
        <v>2339</v>
      </c>
      <c r="BJ127" s="198">
        <v>14.5</v>
      </c>
      <c r="BK127" s="198">
        <v>7.5</v>
      </c>
      <c r="BL127" s="198" t="s">
        <v>2381</v>
      </c>
      <c r="BM127" s="198" t="s">
        <v>2382</v>
      </c>
      <c r="BN127" s="198" t="s">
        <v>239</v>
      </c>
      <c r="BO127" s="198" t="s">
        <v>2524</v>
      </c>
      <c r="BP127" s="198" t="s">
        <v>2380</v>
      </c>
      <c r="BQ127" s="199" t="s">
        <v>2312</v>
      </c>
    </row>
    <row r="128" spans="1:69" ht="14.5" hidden="1" customHeight="1">
      <c r="A128" s="355" t="s">
        <v>2237</v>
      </c>
      <c r="B128" s="366" t="s">
        <v>2317</v>
      </c>
      <c r="C128" s="366" t="s">
        <v>2377</v>
      </c>
      <c r="D128" s="356" t="s">
        <v>2308</v>
      </c>
      <c r="E128" s="367">
        <v>4</v>
      </c>
      <c r="F128" s="59" t="s">
        <v>2339</v>
      </c>
      <c r="G128" s="353" t="s">
        <v>2690</v>
      </c>
      <c r="H128" s="353" t="s">
        <v>2691</v>
      </c>
      <c r="I128" s="353" t="s">
        <v>2692</v>
      </c>
      <c r="J128" s="353" t="s">
        <v>2693</v>
      </c>
      <c r="K128" s="353" t="s">
        <v>2694</v>
      </c>
      <c r="L128" s="354" t="s">
        <v>2695</v>
      </c>
      <c r="M128" s="17">
        <v>14.5</v>
      </c>
      <c r="N128" s="17">
        <v>7.5</v>
      </c>
      <c r="O128" s="17" t="s">
        <v>2381</v>
      </c>
      <c r="P128" s="17" t="s">
        <v>2382</v>
      </c>
      <c r="Q128" s="17" t="s">
        <v>2371</v>
      </c>
      <c r="R128" s="17" t="s">
        <v>2372</v>
      </c>
      <c r="S128" s="17" t="s">
        <v>2380</v>
      </c>
      <c r="T128" s="114" t="s">
        <v>2312</v>
      </c>
      <c r="U128" s="261"/>
      <c r="V128" s="17"/>
      <c r="W128" s="359" t="s">
        <v>239</v>
      </c>
      <c r="X128" s="181" t="s">
        <v>239</v>
      </c>
      <c r="Y128" s="181" t="s">
        <v>239</v>
      </c>
      <c r="Z128" s="183" t="s">
        <v>239</v>
      </c>
      <c r="AA128" s="183" t="s">
        <v>239</v>
      </c>
      <c r="AB128" s="183" t="s">
        <v>239</v>
      </c>
      <c r="AC128" s="183" t="s">
        <v>239</v>
      </c>
      <c r="AD128" s="183" t="s">
        <v>239</v>
      </c>
      <c r="AE128" s="184" t="s">
        <v>239</v>
      </c>
      <c r="AF128" s="261"/>
      <c r="AG128" s="17"/>
      <c r="AH128" s="361" t="s">
        <v>239</v>
      </c>
      <c r="AI128" s="20" t="s">
        <v>239</v>
      </c>
      <c r="AJ128" s="20" t="s">
        <v>239</v>
      </c>
      <c r="AK128" s="362" t="s">
        <v>239</v>
      </c>
      <c r="AL128" s="362" t="s">
        <v>239</v>
      </c>
      <c r="AM128" s="362" t="s">
        <v>239</v>
      </c>
      <c r="AN128" s="362" t="s">
        <v>239</v>
      </c>
      <c r="AO128" s="362" t="s">
        <v>239</v>
      </c>
      <c r="AP128" s="363" t="s">
        <v>239</v>
      </c>
      <c r="AQ128" s="360" t="s">
        <v>239</v>
      </c>
      <c r="AR128" s="196" t="s">
        <v>239</v>
      </c>
      <c r="AS128" s="196" t="s">
        <v>239</v>
      </c>
      <c r="AT128" s="196" t="s">
        <v>239</v>
      </c>
      <c r="AU128" s="196" t="s">
        <v>239</v>
      </c>
      <c r="AV128" s="364" t="s">
        <v>239</v>
      </c>
      <c r="AW128" s="364" t="s">
        <v>239</v>
      </c>
      <c r="AX128" s="196" t="s">
        <v>239</v>
      </c>
      <c r="AY128" s="365" t="s">
        <v>239</v>
      </c>
      <c r="AZ128" s="201" t="s">
        <v>239</v>
      </c>
      <c r="BA128" s="198" t="s">
        <v>239</v>
      </c>
      <c r="BB128" s="198" t="s">
        <v>239</v>
      </c>
      <c r="BC128" s="198" t="s">
        <v>239</v>
      </c>
      <c r="BD128" s="198" t="s">
        <v>239</v>
      </c>
      <c r="BE128" s="198" t="s">
        <v>239</v>
      </c>
      <c r="BF128" s="198" t="s">
        <v>239</v>
      </c>
      <c r="BG128" s="198" t="s">
        <v>239</v>
      </c>
      <c r="BH128" s="199" t="s">
        <v>239</v>
      </c>
      <c r="BI128" s="201" t="s">
        <v>2339</v>
      </c>
      <c r="BJ128" s="198">
        <v>14.5</v>
      </c>
      <c r="BK128" s="198">
        <v>7.5</v>
      </c>
      <c r="BL128" s="198" t="s">
        <v>2381</v>
      </c>
      <c r="BM128" s="198" t="s">
        <v>2382</v>
      </c>
      <c r="BN128" s="198" t="s">
        <v>239</v>
      </c>
      <c r="BO128" s="198" t="s">
        <v>2524</v>
      </c>
      <c r="BP128" s="198" t="s">
        <v>2380</v>
      </c>
      <c r="BQ128" s="199" t="s">
        <v>2312</v>
      </c>
    </row>
    <row r="129" spans="1:69" ht="14.5" hidden="1" customHeight="1">
      <c r="A129" s="355" t="s">
        <v>2237</v>
      </c>
      <c r="B129" s="366" t="s">
        <v>2317</v>
      </c>
      <c r="C129" s="366" t="s">
        <v>2377</v>
      </c>
      <c r="D129" s="356" t="s">
        <v>2308</v>
      </c>
      <c r="E129" s="367">
        <v>5</v>
      </c>
      <c r="F129" s="59" t="s">
        <v>2339</v>
      </c>
      <c r="G129" s="353" t="s">
        <v>2690</v>
      </c>
      <c r="H129" s="353" t="s">
        <v>2691</v>
      </c>
      <c r="I129" s="353" t="s">
        <v>2692</v>
      </c>
      <c r="J129" s="353" t="s">
        <v>2693</v>
      </c>
      <c r="K129" s="353" t="s">
        <v>2694</v>
      </c>
      <c r="L129" s="354" t="s">
        <v>2695</v>
      </c>
      <c r="M129" s="17">
        <v>14.5</v>
      </c>
      <c r="N129" s="17">
        <v>7.5</v>
      </c>
      <c r="O129" s="17" t="s">
        <v>2381</v>
      </c>
      <c r="P129" s="17" t="s">
        <v>2382</v>
      </c>
      <c r="Q129" s="17" t="s">
        <v>2371</v>
      </c>
      <c r="R129" s="17" t="s">
        <v>2372</v>
      </c>
      <c r="S129" s="17" t="s">
        <v>2380</v>
      </c>
      <c r="T129" s="114" t="s">
        <v>2312</v>
      </c>
      <c r="U129" s="261"/>
      <c r="V129" s="17"/>
      <c r="W129" s="359" t="s">
        <v>239</v>
      </c>
      <c r="X129" s="181" t="s">
        <v>239</v>
      </c>
      <c r="Y129" s="181" t="s">
        <v>239</v>
      </c>
      <c r="Z129" s="183" t="s">
        <v>239</v>
      </c>
      <c r="AA129" s="183" t="s">
        <v>239</v>
      </c>
      <c r="AB129" s="183" t="s">
        <v>239</v>
      </c>
      <c r="AC129" s="183" t="s">
        <v>239</v>
      </c>
      <c r="AD129" s="183" t="s">
        <v>239</v>
      </c>
      <c r="AE129" s="184" t="s">
        <v>239</v>
      </c>
      <c r="AF129" s="261"/>
      <c r="AG129" s="17"/>
      <c r="AH129" s="361" t="s">
        <v>239</v>
      </c>
      <c r="AI129" s="20" t="s">
        <v>239</v>
      </c>
      <c r="AJ129" s="20" t="s">
        <v>239</v>
      </c>
      <c r="AK129" s="362" t="s">
        <v>239</v>
      </c>
      <c r="AL129" s="362" t="s">
        <v>239</v>
      </c>
      <c r="AM129" s="362" t="s">
        <v>239</v>
      </c>
      <c r="AN129" s="362" t="s">
        <v>239</v>
      </c>
      <c r="AO129" s="362" t="s">
        <v>239</v>
      </c>
      <c r="AP129" s="363" t="s">
        <v>239</v>
      </c>
      <c r="AQ129" s="360" t="s">
        <v>239</v>
      </c>
      <c r="AR129" s="196" t="s">
        <v>239</v>
      </c>
      <c r="AS129" s="196" t="s">
        <v>239</v>
      </c>
      <c r="AT129" s="196" t="s">
        <v>239</v>
      </c>
      <c r="AU129" s="196" t="s">
        <v>239</v>
      </c>
      <c r="AV129" s="364" t="s">
        <v>239</v>
      </c>
      <c r="AW129" s="364" t="s">
        <v>239</v>
      </c>
      <c r="AX129" s="196" t="s">
        <v>239</v>
      </c>
      <c r="AY129" s="365" t="s">
        <v>239</v>
      </c>
      <c r="AZ129" s="201" t="s">
        <v>239</v>
      </c>
      <c r="BA129" s="198" t="s">
        <v>239</v>
      </c>
      <c r="BB129" s="198" t="s">
        <v>239</v>
      </c>
      <c r="BC129" s="198" t="s">
        <v>239</v>
      </c>
      <c r="BD129" s="198" t="s">
        <v>239</v>
      </c>
      <c r="BE129" s="198" t="s">
        <v>239</v>
      </c>
      <c r="BF129" s="198" t="s">
        <v>239</v>
      </c>
      <c r="BG129" s="198" t="s">
        <v>239</v>
      </c>
      <c r="BH129" s="199" t="s">
        <v>239</v>
      </c>
      <c r="BI129" s="201" t="s">
        <v>2339</v>
      </c>
      <c r="BJ129" s="198">
        <v>14.5</v>
      </c>
      <c r="BK129" s="198">
        <v>7.5</v>
      </c>
      <c r="BL129" s="198" t="s">
        <v>2381</v>
      </c>
      <c r="BM129" s="198" t="s">
        <v>2382</v>
      </c>
      <c r="BN129" s="198" t="s">
        <v>239</v>
      </c>
      <c r="BO129" s="198" t="s">
        <v>2524</v>
      </c>
      <c r="BP129" s="198" t="s">
        <v>2380</v>
      </c>
      <c r="BQ129" s="199" t="s">
        <v>2312</v>
      </c>
    </row>
    <row r="130" spans="1:69" ht="14.5" hidden="1" customHeight="1">
      <c r="A130" s="355" t="s">
        <v>2237</v>
      </c>
      <c r="B130" s="366" t="s">
        <v>2317</v>
      </c>
      <c r="C130" s="366" t="s">
        <v>2377</v>
      </c>
      <c r="D130" s="356" t="s">
        <v>2308</v>
      </c>
      <c r="E130" s="367">
        <v>6</v>
      </c>
      <c r="F130" s="59" t="s">
        <v>2339</v>
      </c>
      <c r="G130" s="353" t="s">
        <v>2690</v>
      </c>
      <c r="H130" s="353" t="s">
        <v>2691</v>
      </c>
      <c r="I130" s="353" t="s">
        <v>2692</v>
      </c>
      <c r="J130" s="353" t="s">
        <v>2693</v>
      </c>
      <c r="K130" s="353" t="s">
        <v>2694</v>
      </c>
      <c r="L130" s="354" t="s">
        <v>2695</v>
      </c>
      <c r="M130" s="17">
        <v>14.5</v>
      </c>
      <c r="N130" s="17">
        <v>7.5</v>
      </c>
      <c r="O130" s="17" t="s">
        <v>2381</v>
      </c>
      <c r="P130" s="17" t="s">
        <v>2382</v>
      </c>
      <c r="Q130" s="17" t="s">
        <v>2371</v>
      </c>
      <c r="R130" s="17" t="s">
        <v>2372</v>
      </c>
      <c r="S130" s="17" t="s">
        <v>2380</v>
      </c>
      <c r="T130" s="114" t="s">
        <v>2312</v>
      </c>
      <c r="U130" s="261"/>
      <c r="V130" s="17"/>
      <c r="W130" s="359" t="s">
        <v>239</v>
      </c>
      <c r="X130" s="181" t="s">
        <v>239</v>
      </c>
      <c r="Y130" s="181" t="s">
        <v>239</v>
      </c>
      <c r="Z130" s="183" t="s">
        <v>239</v>
      </c>
      <c r="AA130" s="183" t="s">
        <v>239</v>
      </c>
      <c r="AB130" s="183" t="s">
        <v>239</v>
      </c>
      <c r="AC130" s="183" t="s">
        <v>239</v>
      </c>
      <c r="AD130" s="183" t="s">
        <v>239</v>
      </c>
      <c r="AE130" s="184" t="s">
        <v>239</v>
      </c>
      <c r="AF130" s="261"/>
      <c r="AG130" s="17"/>
      <c r="AH130" s="361" t="s">
        <v>239</v>
      </c>
      <c r="AI130" s="20" t="s">
        <v>239</v>
      </c>
      <c r="AJ130" s="20" t="s">
        <v>239</v>
      </c>
      <c r="AK130" s="362" t="s">
        <v>239</v>
      </c>
      <c r="AL130" s="362" t="s">
        <v>239</v>
      </c>
      <c r="AM130" s="362" t="s">
        <v>239</v>
      </c>
      <c r="AN130" s="362" t="s">
        <v>239</v>
      </c>
      <c r="AO130" s="362" t="s">
        <v>239</v>
      </c>
      <c r="AP130" s="363" t="s">
        <v>239</v>
      </c>
      <c r="AQ130" s="360" t="s">
        <v>239</v>
      </c>
      <c r="AR130" s="196" t="s">
        <v>239</v>
      </c>
      <c r="AS130" s="196" t="s">
        <v>239</v>
      </c>
      <c r="AT130" s="196" t="s">
        <v>239</v>
      </c>
      <c r="AU130" s="196" t="s">
        <v>239</v>
      </c>
      <c r="AV130" s="364" t="s">
        <v>239</v>
      </c>
      <c r="AW130" s="364" t="s">
        <v>239</v>
      </c>
      <c r="AX130" s="196" t="s">
        <v>239</v>
      </c>
      <c r="AY130" s="365" t="s">
        <v>239</v>
      </c>
      <c r="AZ130" s="201" t="s">
        <v>239</v>
      </c>
      <c r="BA130" s="198" t="s">
        <v>239</v>
      </c>
      <c r="BB130" s="198" t="s">
        <v>239</v>
      </c>
      <c r="BC130" s="198" t="s">
        <v>239</v>
      </c>
      <c r="BD130" s="198" t="s">
        <v>239</v>
      </c>
      <c r="BE130" s="198" t="s">
        <v>239</v>
      </c>
      <c r="BF130" s="198" t="s">
        <v>239</v>
      </c>
      <c r="BG130" s="198" t="s">
        <v>239</v>
      </c>
      <c r="BH130" s="199" t="s">
        <v>239</v>
      </c>
      <c r="BI130" s="201" t="s">
        <v>2339</v>
      </c>
      <c r="BJ130" s="198">
        <v>14.5</v>
      </c>
      <c r="BK130" s="198">
        <v>7.5</v>
      </c>
      <c r="BL130" s="198" t="s">
        <v>2381</v>
      </c>
      <c r="BM130" s="198" t="s">
        <v>2382</v>
      </c>
      <c r="BN130" s="198" t="s">
        <v>239</v>
      </c>
      <c r="BO130" s="198" t="s">
        <v>2524</v>
      </c>
      <c r="BP130" s="198" t="s">
        <v>2380</v>
      </c>
      <c r="BQ130" s="199" t="s">
        <v>2312</v>
      </c>
    </row>
    <row r="131" spans="1:69" ht="14.5" hidden="1" customHeight="1">
      <c r="A131" s="355" t="s">
        <v>2237</v>
      </c>
      <c r="B131" s="366" t="s">
        <v>2317</v>
      </c>
      <c r="C131" s="366" t="s">
        <v>2377</v>
      </c>
      <c r="D131" s="356" t="s">
        <v>2308</v>
      </c>
      <c r="E131" s="367">
        <v>7</v>
      </c>
      <c r="F131" s="59" t="s">
        <v>2339</v>
      </c>
      <c r="G131" s="353" t="s">
        <v>2690</v>
      </c>
      <c r="H131" s="353" t="s">
        <v>2691</v>
      </c>
      <c r="I131" s="353" t="s">
        <v>2692</v>
      </c>
      <c r="J131" s="353" t="s">
        <v>2693</v>
      </c>
      <c r="K131" s="353" t="s">
        <v>2694</v>
      </c>
      <c r="L131" s="354" t="s">
        <v>2695</v>
      </c>
      <c r="M131" s="17">
        <v>14.5</v>
      </c>
      <c r="N131" s="17">
        <v>7.5</v>
      </c>
      <c r="O131" s="17" t="s">
        <v>2378</v>
      </c>
      <c r="P131" s="17" t="s">
        <v>2379</v>
      </c>
      <c r="Q131" s="17" t="s">
        <v>2371</v>
      </c>
      <c r="R131" s="17" t="s">
        <v>2372</v>
      </c>
      <c r="S131" s="17" t="s">
        <v>2380</v>
      </c>
      <c r="T131" s="114" t="s">
        <v>2312</v>
      </c>
      <c r="U131" s="261"/>
      <c r="V131" s="17"/>
      <c r="W131" s="359" t="s">
        <v>239</v>
      </c>
      <c r="X131" s="181" t="s">
        <v>239</v>
      </c>
      <c r="Y131" s="181" t="s">
        <v>239</v>
      </c>
      <c r="Z131" s="183" t="s">
        <v>239</v>
      </c>
      <c r="AA131" s="183" t="s">
        <v>239</v>
      </c>
      <c r="AB131" s="183" t="s">
        <v>239</v>
      </c>
      <c r="AC131" s="183" t="s">
        <v>239</v>
      </c>
      <c r="AD131" s="183" t="s">
        <v>239</v>
      </c>
      <c r="AE131" s="184" t="s">
        <v>239</v>
      </c>
      <c r="AF131" s="261"/>
      <c r="AG131" s="17"/>
      <c r="AH131" s="361" t="s">
        <v>239</v>
      </c>
      <c r="AI131" s="20" t="s">
        <v>239</v>
      </c>
      <c r="AJ131" s="20" t="s">
        <v>239</v>
      </c>
      <c r="AK131" s="362" t="s">
        <v>239</v>
      </c>
      <c r="AL131" s="362" t="s">
        <v>239</v>
      </c>
      <c r="AM131" s="362" t="s">
        <v>239</v>
      </c>
      <c r="AN131" s="362" t="s">
        <v>239</v>
      </c>
      <c r="AO131" s="362" t="s">
        <v>239</v>
      </c>
      <c r="AP131" s="363" t="s">
        <v>239</v>
      </c>
      <c r="AQ131" s="360" t="s">
        <v>239</v>
      </c>
      <c r="AR131" s="196" t="s">
        <v>239</v>
      </c>
      <c r="AS131" s="196" t="s">
        <v>239</v>
      </c>
      <c r="AT131" s="196" t="s">
        <v>239</v>
      </c>
      <c r="AU131" s="196" t="s">
        <v>239</v>
      </c>
      <c r="AV131" s="364" t="s">
        <v>239</v>
      </c>
      <c r="AW131" s="364" t="s">
        <v>239</v>
      </c>
      <c r="AX131" s="196" t="s">
        <v>239</v>
      </c>
      <c r="AY131" s="365" t="s">
        <v>239</v>
      </c>
      <c r="AZ131" s="201" t="s">
        <v>239</v>
      </c>
      <c r="BA131" s="198" t="s">
        <v>239</v>
      </c>
      <c r="BB131" s="198" t="s">
        <v>239</v>
      </c>
      <c r="BC131" s="198" t="s">
        <v>239</v>
      </c>
      <c r="BD131" s="198" t="s">
        <v>239</v>
      </c>
      <c r="BE131" s="198" t="s">
        <v>239</v>
      </c>
      <c r="BF131" s="198" t="s">
        <v>239</v>
      </c>
      <c r="BG131" s="198" t="s">
        <v>239</v>
      </c>
      <c r="BH131" s="199" t="s">
        <v>239</v>
      </c>
      <c r="BI131" s="201" t="s">
        <v>2339</v>
      </c>
      <c r="BJ131" s="198">
        <v>14.5</v>
      </c>
      <c r="BK131" s="198">
        <v>7.5</v>
      </c>
      <c r="BL131" s="198" t="s">
        <v>2378</v>
      </c>
      <c r="BM131" s="198" t="s">
        <v>2379</v>
      </c>
      <c r="BN131" s="198" t="s">
        <v>239</v>
      </c>
      <c r="BO131" s="198" t="s">
        <v>2524</v>
      </c>
      <c r="BP131" s="198" t="s">
        <v>2380</v>
      </c>
      <c r="BQ131" s="199" t="s">
        <v>2312</v>
      </c>
    </row>
    <row r="132" spans="1:69" ht="14.5" hidden="1" customHeight="1">
      <c r="A132" s="355" t="s">
        <v>2237</v>
      </c>
      <c r="B132" s="366" t="s">
        <v>2317</v>
      </c>
      <c r="C132" s="366" t="s">
        <v>2377</v>
      </c>
      <c r="D132" s="356" t="s">
        <v>2308</v>
      </c>
      <c r="E132" s="367">
        <v>8</v>
      </c>
      <c r="F132" s="59" t="s">
        <v>2339</v>
      </c>
      <c r="G132" s="353" t="s">
        <v>2690</v>
      </c>
      <c r="H132" s="353" t="s">
        <v>2691</v>
      </c>
      <c r="I132" s="353" t="s">
        <v>2692</v>
      </c>
      <c r="J132" s="353" t="s">
        <v>2693</v>
      </c>
      <c r="K132" s="353" t="s">
        <v>2694</v>
      </c>
      <c r="L132" s="354" t="s">
        <v>2695</v>
      </c>
      <c r="M132" s="17">
        <v>14.5</v>
      </c>
      <c r="N132" s="17">
        <v>7.5</v>
      </c>
      <c r="O132" s="17" t="s">
        <v>2378</v>
      </c>
      <c r="P132" s="17" t="s">
        <v>2379</v>
      </c>
      <c r="Q132" s="17" t="s">
        <v>2371</v>
      </c>
      <c r="R132" s="17" t="s">
        <v>2372</v>
      </c>
      <c r="S132" s="17" t="s">
        <v>2380</v>
      </c>
      <c r="T132" s="114" t="s">
        <v>2312</v>
      </c>
      <c r="U132" s="261"/>
      <c r="V132" s="17"/>
      <c r="W132" s="359" t="s">
        <v>239</v>
      </c>
      <c r="X132" s="181" t="s">
        <v>239</v>
      </c>
      <c r="Y132" s="181" t="s">
        <v>239</v>
      </c>
      <c r="Z132" s="183" t="s">
        <v>239</v>
      </c>
      <c r="AA132" s="183" t="s">
        <v>239</v>
      </c>
      <c r="AB132" s="183" t="s">
        <v>239</v>
      </c>
      <c r="AC132" s="183" t="s">
        <v>239</v>
      </c>
      <c r="AD132" s="183" t="s">
        <v>239</v>
      </c>
      <c r="AE132" s="184" t="s">
        <v>239</v>
      </c>
      <c r="AF132" s="261"/>
      <c r="AG132" s="17"/>
      <c r="AH132" s="361" t="s">
        <v>239</v>
      </c>
      <c r="AI132" s="20" t="s">
        <v>239</v>
      </c>
      <c r="AJ132" s="20" t="s">
        <v>239</v>
      </c>
      <c r="AK132" s="362" t="s">
        <v>239</v>
      </c>
      <c r="AL132" s="362" t="s">
        <v>239</v>
      </c>
      <c r="AM132" s="362" t="s">
        <v>239</v>
      </c>
      <c r="AN132" s="362" t="s">
        <v>239</v>
      </c>
      <c r="AO132" s="362" t="s">
        <v>239</v>
      </c>
      <c r="AP132" s="363" t="s">
        <v>239</v>
      </c>
      <c r="AQ132" s="360" t="s">
        <v>239</v>
      </c>
      <c r="AR132" s="196" t="s">
        <v>239</v>
      </c>
      <c r="AS132" s="196" t="s">
        <v>239</v>
      </c>
      <c r="AT132" s="196" t="s">
        <v>239</v>
      </c>
      <c r="AU132" s="196" t="s">
        <v>239</v>
      </c>
      <c r="AV132" s="364" t="s">
        <v>239</v>
      </c>
      <c r="AW132" s="364" t="s">
        <v>239</v>
      </c>
      <c r="AX132" s="196" t="s">
        <v>239</v>
      </c>
      <c r="AY132" s="365" t="s">
        <v>239</v>
      </c>
      <c r="AZ132" s="201" t="s">
        <v>239</v>
      </c>
      <c r="BA132" s="198" t="s">
        <v>239</v>
      </c>
      <c r="BB132" s="198" t="s">
        <v>239</v>
      </c>
      <c r="BC132" s="198" t="s">
        <v>239</v>
      </c>
      <c r="BD132" s="198" t="s">
        <v>239</v>
      </c>
      <c r="BE132" s="198" t="s">
        <v>239</v>
      </c>
      <c r="BF132" s="198" t="s">
        <v>239</v>
      </c>
      <c r="BG132" s="198" t="s">
        <v>239</v>
      </c>
      <c r="BH132" s="199" t="s">
        <v>239</v>
      </c>
      <c r="BI132" s="201" t="s">
        <v>2339</v>
      </c>
      <c r="BJ132" s="198">
        <v>14.5</v>
      </c>
      <c r="BK132" s="198">
        <v>7.5</v>
      </c>
      <c r="BL132" s="198" t="s">
        <v>2378</v>
      </c>
      <c r="BM132" s="198" t="s">
        <v>2379</v>
      </c>
      <c r="BN132" s="198" t="s">
        <v>239</v>
      </c>
      <c r="BO132" s="198" t="s">
        <v>2524</v>
      </c>
      <c r="BP132" s="198" t="s">
        <v>2380</v>
      </c>
      <c r="BQ132" s="199" t="s">
        <v>2312</v>
      </c>
    </row>
    <row r="133" spans="1:69" ht="14.5" hidden="1" customHeight="1">
      <c r="A133" s="355" t="s">
        <v>2237</v>
      </c>
      <c r="B133" s="366" t="s">
        <v>2317</v>
      </c>
      <c r="C133" s="366" t="s">
        <v>2383</v>
      </c>
      <c r="D133" s="356" t="s">
        <v>2308</v>
      </c>
      <c r="E133" s="367" t="s">
        <v>2308</v>
      </c>
      <c r="F133" s="59" t="s">
        <v>2339</v>
      </c>
      <c r="G133" s="353" t="s">
        <v>2690</v>
      </c>
      <c r="H133" s="353" t="s">
        <v>2691</v>
      </c>
      <c r="I133" s="353" t="s">
        <v>2692</v>
      </c>
      <c r="J133" s="353" t="s">
        <v>2693</v>
      </c>
      <c r="K133" s="353" t="s">
        <v>2694</v>
      </c>
      <c r="L133" s="354" t="s">
        <v>2695</v>
      </c>
      <c r="M133" s="20">
        <v>7.5</v>
      </c>
      <c r="N133" s="20">
        <v>7.5</v>
      </c>
      <c r="O133" s="115" t="s">
        <v>2371</v>
      </c>
      <c r="P133" s="115" t="s">
        <v>2372</v>
      </c>
      <c r="Q133" s="115" t="s">
        <v>2371</v>
      </c>
      <c r="R133" s="115" t="s">
        <v>2372</v>
      </c>
      <c r="S133" s="17" t="s">
        <v>2312</v>
      </c>
      <c r="T133" s="114" t="s">
        <v>2312</v>
      </c>
      <c r="U133" s="260"/>
      <c r="V133" s="17"/>
      <c r="W133" s="359" t="s">
        <v>239</v>
      </c>
      <c r="X133" s="181" t="s">
        <v>239</v>
      </c>
      <c r="Y133" s="181" t="s">
        <v>239</v>
      </c>
      <c r="Z133" s="183" t="s">
        <v>239</v>
      </c>
      <c r="AA133" s="183" t="s">
        <v>239</v>
      </c>
      <c r="AB133" s="183" t="s">
        <v>239</v>
      </c>
      <c r="AC133" s="183" t="s">
        <v>239</v>
      </c>
      <c r="AD133" s="183" t="s">
        <v>239</v>
      </c>
      <c r="AE133" s="184" t="s">
        <v>239</v>
      </c>
      <c r="AF133" s="260"/>
      <c r="AG133" s="17"/>
      <c r="AH133" s="361" t="s">
        <v>239</v>
      </c>
      <c r="AI133" s="20" t="s">
        <v>239</v>
      </c>
      <c r="AJ133" s="20" t="s">
        <v>239</v>
      </c>
      <c r="AK133" s="362" t="s">
        <v>239</v>
      </c>
      <c r="AL133" s="362" t="s">
        <v>239</v>
      </c>
      <c r="AM133" s="362" t="s">
        <v>239</v>
      </c>
      <c r="AN133" s="362" t="s">
        <v>239</v>
      </c>
      <c r="AO133" s="362" t="s">
        <v>239</v>
      </c>
      <c r="AP133" s="363" t="s">
        <v>239</v>
      </c>
      <c r="AQ133" s="360" t="s">
        <v>239</v>
      </c>
      <c r="AR133" s="196" t="s">
        <v>239</v>
      </c>
      <c r="AS133" s="196" t="s">
        <v>239</v>
      </c>
      <c r="AT133" s="196" t="s">
        <v>239</v>
      </c>
      <c r="AU133" s="196" t="s">
        <v>239</v>
      </c>
      <c r="AV133" s="364" t="s">
        <v>239</v>
      </c>
      <c r="AW133" s="364" t="s">
        <v>239</v>
      </c>
      <c r="AX133" s="196" t="s">
        <v>239</v>
      </c>
      <c r="AY133" s="365" t="s">
        <v>239</v>
      </c>
      <c r="AZ133" s="201" t="s">
        <v>2339</v>
      </c>
      <c r="BA133" s="196">
        <v>7.5</v>
      </c>
      <c r="BB133" s="196">
        <v>7.5</v>
      </c>
      <c r="BC133" s="198" t="s">
        <v>239</v>
      </c>
      <c r="BD133" s="198" t="s">
        <v>2524</v>
      </c>
      <c r="BE133" s="198" t="s">
        <v>239</v>
      </c>
      <c r="BF133" s="198" t="s">
        <v>2524</v>
      </c>
      <c r="BG133" s="198" t="s">
        <v>2312</v>
      </c>
      <c r="BH133" s="199" t="s">
        <v>2312</v>
      </c>
      <c r="BI133" s="201" t="s">
        <v>2339</v>
      </c>
      <c r="BJ133" s="196">
        <v>7.5</v>
      </c>
      <c r="BK133" s="196">
        <v>7.5</v>
      </c>
      <c r="BL133" s="196" t="s">
        <v>2371</v>
      </c>
      <c r="BM133" s="196" t="s">
        <v>2372</v>
      </c>
      <c r="BN133" s="198" t="s">
        <v>239</v>
      </c>
      <c r="BO133" s="198" t="s">
        <v>2524</v>
      </c>
      <c r="BP133" s="198" t="s">
        <v>2312</v>
      </c>
      <c r="BQ133" s="199" t="s">
        <v>2312</v>
      </c>
    </row>
    <row r="134" spans="1:69" ht="14.5" hidden="1" customHeight="1">
      <c r="A134" s="355" t="s">
        <v>2237</v>
      </c>
      <c r="B134" s="366" t="s">
        <v>2317</v>
      </c>
      <c r="C134" s="366" t="s">
        <v>2389</v>
      </c>
      <c r="D134" s="356" t="s">
        <v>2308</v>
      </c>
      <c r="E134" s="367" t="s">
        <v>2308</v>
      </c>
      <c r="F134" s="117" t="s">
        <v>2339</v>
      </c>
      <c r="G134" s="353" t="s">
        <v>2690</v>
      </c>
      <c r="H134" s="353" t="s">
        <v>2691</v>
      </c>
      <c r="I134" s="353" t="s">
        <v>2692</v>
      </c>
      <c r="J134" s="353" t="s">
        <v>2693</v>
      </c>
      <c r="K134" s="353" t="s">
        <v>2694</v>
      </c>
      <c r="L134" s="354" t="s">
        <v>2695</v>
      </c>
      <c r="M134" s="20">
        <v>14.5</v>
      </c>
      <c r="N134" s="20">
        <v>7.5</v>
      </c>
      <c r="O134" s="115" t="s">
        <v>2390</v>
      </c>
      <c r="P134" s="115" t="s">
        <v>2391</v>
      </c>
      <c r="Q134" s="115" t="s">
        <v>2371</v>
      </c>
      <c r="R134" s="115" t="s">
        <v>2372</v>
      </c>
      <c r="S134" s="17" t="s">
        <v>2312</v>
      </c>
      <c r="T134" s="114" t="s">
        <v>2312</v>
      </c>
      <c r="U134" s="260"/>
      <c r="V134" s="17"/>
      <c r="W134" s="190" t="s">
        <v>2339</v>
      </c>
      <c r="X134" s="181">
        <v>14.5</v>
      </c>
      <c r="Y134" s="181">
        <v>7.5</v>
      </c>
      <c r="Z134" s="183" t="s">
        <v>2378</v>
      </c>
      <c r="AA134" s="183" t="s">
        <v>2379</v>
      </c>
      <c r="AB134" s="183" t="s">
        <v>2371</v>
      </c>
      <c r="AC134" s="183" t="s">
        <v>2372</v>
      </c>
      <c r="AD134" s="183" t="s">
        <v>2380</v>
      </c>
      <c r="AE134" s="184" t="s">
        <v>2312</v>
      </c>
      <c r="AF134" s="260"/>
      <c r="AG134" s="17"/>
      <c r="AH134" s="361" t="s">
        <v>239</v>
      </c>
      <c r="AI134" s="20" t="s">
        <v>239</v>
      </c>
      <c r="AJ134" s="20" t="s">
        <v>239</v>
      </c>
      <c r="AK134" s="362" t="s">
        <v>239</v>
      </c>
      <c r="AL134" s="362" t="s">
        <v>239</v>
      </c>
      <c r="AM134" s="362" t="s">
        <v>239</v>
      </c>
      <c r="AN134" s="362" t="s">
        <v>239</v>
      </c>
      <c r="AO134" s="362" t="s">
        <v>239</v>
      </c>
      <c r="AP134" s="363" t="s">
        <v>239</v>
      </c>
      <c r="AQ134" s="360" t="s">
        <v>239</v>
      </c>
      <c r="AR134" s="196" t="s">
        <v>239</v>
      </c>
      <c r="AS134" s="196" t="s">
        <v>239</v>
      </c>
      <c r="AT134" s="196" t="s">
        <v>239</v>
      </c>
      <c r="AU134" s="196" t="s">
        <v>239</v>
      </c>
      <c r="AV134" s="364" t="s">
        <v>239</v>
      </c>
      <c r="AW134" s="364" t="s">
        <v>239</v>
      </c>
      <c r="AX134" s="196" t="s">
        <v>239</v>
      </c>
      <c r="AY134" s="365" t="s">
        <v>239</v>
      </c>
      <c r="AZ134" s="203" t="s">
        <v>2339</v>
      </c>
      <c r="BA134" s="196">
        <v>14.5</v>
      </c>
      <c r="BB134" s="196">
        <v>7.5</v>
      </c>
      <c r="BC134" s="198" t="s">
        <v>239</v>
      </c>
      <c r="BD134" s="198" t="s">
        <v>2713</v>
      </c>
      <c r="BE134" s="198" t="s">
        <v>239</v>
      </c>
      <c r="BF134" s="198" t="s">
        <v>2524</v>
      </c>
      <c r="BG134" s="198" t="s">
        <v>2312</v>
      </c>
      <c r="BH134" s="199" t="s">
        <v>2312</v>
      </c>
      <c r="BI134" s="203" t="s">
        <v>2339</v>
      </c>
      <c r="BJ134" s="196">
        <v>14.5</v>
      </c>
      <c r="BK134" s="196">
        <v>7.5</v>
      </c>
      <c r="BL134" s="196" t="s">
        <v>2390</v>
      </c>
      <c r="BM134" s="196" t="s">
        <v>2391</v>
      </c>
      <c r="BN134" s="198" t="s">
        <v>239</v>
      </c>
      <c r="BO134" s="198" t="s">
        <v>2524</v>
      </c>
      <c r="BP134" s="198" t="s">
        <v>2312</v>
      </c>
      <c r="BQ134" s="199" t="s">
        <v>2312</v>
      </c>
    </row>
    <row r="135" spans="1:69" ht="14.5" hidden="1" customHeight="1">
      <c r="A135" s="355" t="s">
        <v>2237</v>
      </c>
      <c r="B135" s="366" t="s">
        <v>2337</v>
      </c>
      <c r="C135" s="366" t="s">
        <v>2307</v>
      </c>
      <c r="D135" s="356" t="s">
        <v>2308</v>
      </c>
      <c r="E135" s="367" t="s">
        <v>2308</v>
      </c>
      <c r="F135" s="59" t="s">
        <v>2339</v>
      </c>
      <c r="G135" s="353" t="s">
        <v>2690</v>
      </c>
      <c r="H135" s="353" t="s">
        <v>2691</v>
      </c>
      <c r="I135" s="353" t="s">
        <v>2692</v>
      </c>
      <c r="J135" s="353" t="s">
        <v>2693</v>
      </c>
      <c r="K135" s="353" t="s">
        <v>2694</v>
      </c>
      <c r="L135" s="354" t="s">
        <v>2695</v>
      </c>
      <c r="M135" s="20">
        <v>0.1</v>
      </c>
      <c r="N135" s="20">
        <v>0.1</v>
      </c>
      <c r="O135" s="115" t="s">
        <v>2405</v>
      </c>
      <c r="P135" s="115" t="s">
        <v>2406</v>
      </c>
      <c r="Q135" s="115" t="s">
        <v>2405</v>
      </c>
      <c r="R135" s="115" t="s">
        <v>2406</v>
      </c>
      <c r="S135" s="17" t="s">
        <v>2312</v>
      </c>
      <c r="T135" s="114" t="s">
        <v>2312</v>
      </c>
      <c r="U135" s="260"/>
      <c r="V135" s="17"/>
      <c r="W135" s="188" t="s">
        <v>2339</v>
      </c>
      <c r="X135" s="181">
        <v>0.1</v>
      </c>
      <c r="Y135" s="181">
        <v>0.1</v>
      </c>
      <c r="Z135" s="185" t="s">
        <v>2407</v>
      </c>
      <c r="AA135" s="187" t="str">
        <f>"NU 205"</f>
        <v>NU 205</v>
      </c>
      <c r="AB135" s="185" t="s">
        <v>2405</v>
      </c>
      <c r="AC135" s="185" t="s">
        <v>2406</v>
      </c>
      <c r="AD135" s="183" t="s">
        <v>2380</v>
      </c>
      <c r="AE135" s="184" t="s">
        <v>2312</v>
      </c>
      <c r="AF135" s="260"/>
      <c r="AG135" s="17"/>
      <c r="AH135" s="361" t="s">
        <v>239</v>
      </c>
      <c r="AI135" s="20" t="s">
        <v>239</v>
      </c>
      <c r="AJ135" s="20" t="s">
        <v>239</v>
      </c>
      <c r="AK135" s="362" t="s">
        <v>239</v>
      </c>
      <c r="AL135" s="362" t="s">
        <v>239</v>
      </c>
      <c r="AM135" s="362" t="s">
        <v>239</v>
      </c>
      <c r="AN135" s="362" t="s">
        <v>239</v>
      </c>
      <c r="AO135" s="362" t="s">
        <v>239</v>
      </c>
      <c r="AP135" s="363" t="s">
        <v>239</v>
      </c>
      <c r="AQ135" s="360" t="s">
        <v>239</v>
      </c>
      <c r="AR135" s="196" t="s">
        <v>239</v>
      </c>
      <c r="AS135" s="196" t="s">
        <v>239</v>
      </c>
      <c r="AT135" s="196" t="s">
        <v>239</v>
      </c>
      <c r="AU135" s="196" t="s">
        <v>239</v>
      </c>
      <c r="AV135" s="364" t="s">
        <v>239</v>
      </c>
      <c r="AW135" s="364" t="s">
        <v>239</v>
      </c>
      <c r="AX135" s="196" t="s">
        <v>239</v>
      </c>
      <c r="AY135" s="365" t="s">
        <v>239</v>
      </c>
      <c r="AZ135" s="201" t="s">
        <v>2339</v>
      </c>
      <c r="BA135" s="196">
        <v>0.1</v>
      </c>
      <c r="BB135" s="196">
        <v>0.1</v>
      </c>
      <c r="BC135" s="198" t="s">
        <v>239</v>
      </c>
      <c r="BD135" s="198" t="s">
        <v>2697</v>
      </c>
      <c r="BE135" s="198" t="s">
        <v>239</v>
      </c>
      <c r="BF135" s="198" t="s">
        <v>2697</v>
      </c>
      <c r="BG135" s="198" t="s">
        <v>2312</v>
      </c>
      <c r="BH135" s="199" t="s">
        <v>2312</v>
      </c>
      <c r="BI135" s="201" t="s">
        <v>2339</v>
      </c>
      <c r="BJ135" s="196">
        <v>0.1</v>
      </c>
      <c r="BK135" s="196">
        <v>0.1</v>
      </c>
      <c r="BL135" s="196" t="s">
        <v>2405</v>
      </c>
      <c r="BM135" s="196" t="s">
        <v>2406</v>
      </c>
      <c r="BN135" s="198" t="s">
        <v>239</v>
      </c>
      <c r="BO135" s="198" t="s">
        <v>2697</v>
      </c>
      <c r="BP135" s="198" t="s">
        <v>2312</v>
      </c>
      <c r="BQ135" s="199" t="s">
        <v>2312</v>
      </c>
    </row>
    <row r="136" spans="1:69" ht="14.5" hidden="1" customHeight="1">
      <c r="A136" s="355" t="s">
        <v>2237</v>
      </c>
      <c r="B136" s="366" t="s">
        <v>2337</v>
      </c>
      <c r="C136" s="366" t="s">
        <v>2318</v>
      </c>
      <c r="D136" s="356" t="s">
        <v>2308</v>
      </c>
      <c r="E136" s="367" t="s">
        <v>2308</v>
      </c>
      <c r="F136" s="116" t="s">
        <v>2339</v>
      </c>
      <c r="G136" s="353" t="s">
        <v>2690</v>
      </c>
      <c r="H136" s="353" t="s">
        <v>2691</v>
      </c>
      <c r="I136" s="353" t="s">
        <v>2692</v>
      </c>
      <c r="J136" s="353" t="s">
        <v>2693</v>
      </c>
      <c r="K136" s="353" t="s">
        <v>2694</v>
      </c>
      <c r="L136" s="354" t="s">
        <v>2695</v>
      </c>
      <c r="M136" s="20">
        <v>0.2</v>
      </c>
      <c r="N136" s="20">
        <v>0.2</v>
      </c>
      <c r="O136" s="115" t="s">
        <v>2410</v>
      </c>
      <c r="P136" s="115" t="s">
        <v>2411</v>
      </c>
      <c r="Q136" s="115" t="s">
        <v>2410</v>
      </c>
      <c r="R136" s="115" t="s">
        <v>2411</v>
      </c>
      <c r="S136" s="17" t="s">
        <v>2312</v>
      </c>
      <c r="T136" s="114" t="s">
        <v>2312</v>
      </c>
      <c r="U136" s="260"/>
      <c r="V136" s="17"/>
      <c r="W136" s="186" t="s">
        <v>2339</v>
      </c>
      <c r="X136" s="181">
        <v>0.2</v>
      </c>
      <c r="Y136" s="181">
        <v>0.2</v>
      </c>
      <c r="Z136" s="185" t="s">
        <v>2412</v>
      </c>
      <c r="AA136" s="185" t="str">
        <f>"NU 206"</f>
        <v>NU 206</v>
      </c>
      <c r="AB136" s="185" t="s">
        <v>2410</v>
      </c>
      <c r="AC136" s="185" t="s">
        <v>2411</v>
      </c>
      <c r="AD136" s="183" t="s">
        <v>2380</v>
      </c>
      <c r="AE136" s="184" t="s">
        <v>2312</v>
      </c>
      <c r="AF136" s="260"/>
      <c r="AG136" s="17"/>
      <c r="AH136" s="361" t="s">
        <v>239</v>
      </c>
      <c r="AI136" s="20" t="s">
        <v>239</v>
      </c>
      <c r="AJ136" s="20" t="s">
        <v>239</v>
      </c>
      <c r="AK136" s="362" t="s">
        <v>239</v>
      </c>
      <c r="AL136" s="362" t="s">
        <v>239</v>
      </c>
      <c r="AM136" s="362" t="s">
        <v>239</v>
      </c>
      <c r="AN136" s="362" t="s">
        <v>239</v>
      </c>
      <c r="AO136" s="362" t="s">
        <v>239</v>
      </c>
      <c r="AP136" s="363" t="s">
        <v>239</v>
      </c>
      <c r="AQ136" s="360" t="s">
        <v>239</v>
      </c>
      <c r="AR136" s="196" t="s">
        <v>239</v>
      </c>
      <c r="AS136" s="196" t="s">
        <v>239</v>
      </c>
      <c r="AT136" s="196" t="s">
        <v>239</v>
      </c>
      <c r="AU136" s="196" t="s">
        <v>239</v>
      </c>
      <c r="AV136" s="364" t="s">
        <v>239</v>
      </c>
      <c r="AW136" s="364" t="s">
        <v>239</v>
      </c>
      <c r="AX136" s="196" t="s">
        <v>239</v>
      </c>
      <c r="AY136" s="365" t="s">
        <v>239</v>
      </c>
      <c r="AZ136" s="200" t="s">
        <v>2339</v>
      </c>
      <c r="BA136" s="196">
        <v>0.2</v>
      </c>
      <c r="BB136" s="221">
        <v>0.2</v>
      </c>
      <c r="BC136" s="201" t="s">
        <v>239</v>
      </c>
      <c r="BD136" s="198" t="s">
        <v>2698</v>
      </c>
      <c r="BE136" s="198" t="s">
        <v>239</v>
      </c>
      <c r="BF136" s="198" t="s">
        <v>2698</v>
      </c>
      <c r="BG136" s="198" t="s">
        <v>2312</v>
      </c>
      <c r="BH136" s="199" t="s">
        <v>2312</v>
      </c>
      <c r="BI136" s="200" t="s">
        <v>2339</v>
      </c>
      <c r="BJ136" s="196">
        <v>0.2</v>
      </c>
      <c r="BK136" s="196">
        <v>0.2</v>
      </c>
      <c r="BL136" s="196" t="s">
        <v>2410</v>
      </c>
      <c r="BM136" s="196" t="s">
        <v>2411</v>
      </c>
      <c r="BN136" s="198" t="s">
        <v>239</v>
      </c>
      <c r="BO136" s="198" t="s">
        <v>2698</v>
      </c>
      <c r="BP136" s="198" t="s">
        <v>2312</v>
      </c>
      <c r="BQ136" s="199" t="s">
        <v>2312</v>
      </c>
    </row>
    <row r="137" spans="1:69" ht="14.5" hidden="1" customHeight="1">
      <c r="A137" s="355" t="s">
        <v>2237</v>
      </c>
      <c r="B137" s="366" t="s">
        <v>2337</v>
      </c>
      <c r="C137" s="366" t="s">
        <v>2324</v>
      </c>
      <c r="D137" s="356" t="s">
        <v>2308</v>
      </c>
      <c r="E137" s="367" t="s">
        <v>2308</v>
      </c>
      <c r="F137" s="116" t="s">
        <v>2339</v>
      </c>
      <c r="G137" s="353" t="s">
        <v>2690</v>
      </c>
      <c r="H137" s="353" t="s">
        <v>2691</v>
      </c>
      <c r="I137" s="353" t="s">
        <v>2692</v>
      </c>
      <c r="J137" s="353" t="s">
        <v>2693</v>
      </c>
      <c r="K137" s="353" t="s">
        <v>2694</v>
      </c>
      <c r="L137" s="354" t="s">
        <v>2695</v>
      </c>
      <c r="M137" s="20">
        <v>0.3</v>
      </c>
      <c r="N137" s="20">
        <v>0.3</v>
      </c>
      <c r="O137" s="115" t="s">
        <v>2415</v>
      </c>
      <c r="P137" s="115" t="s">
        <v>2416</v>
      </c>
      <c r="Q137" s="115" t="s">
        <v>2415</v>
      </c>
      <c r="R137" s="115" t="s">
        <v>2416</v>
      </c>
      <c r="S137" s="17" t="s">
        <v>2312</v>
      </c>
      <c r="T137" s="114" t="s">
        <v>2312</v>
      </c>
      <c r="U137" s="260"/>
      <c r="V137" s="17"/>
      <c r="W137" s="186" t="s">
        <v>2339</v>
      </c>
      <c r="X137" s="181">
        <v>0.3</v>
      </c>
      <c r="Y137" s="181">
        <v>0.3</v>
      </c>
      <c r="Z137" s="185" t="s">
        <v>2417</v>
      </c>
      <c r="AA137" s="185" t="str">
        <f>"NU 208"</f>
        <v>NU 208</v>
      </c>
      <c r="AB137" s="185" t="s">
        <v>2415</v>
      </c>
      <c r="AC137" s="185" t="s">
        <v>2416</v>
      </c>
      <c r="AD137" s="183" t="s">
        <v>2380</v>
      </c>
      <c r="AE137" s="184" t="s">
        <v>2312</v>
      </c>
      <c r="AF137" s="260"/>
      <c r="AG137" s="17"/>
      <c r="AH137" s="361" t="s">
        <v>239</v>
      </c>
      <c r="AI137" s="20" t="s">
        <v>239</v>
      </c>
      <c r="AJ137" s="20" t="s">
        <v>239</v>
      </c>
      <c r="AK137" s="362" t="s">
        <v>239</v>
      </c>
      <c r="AL137" s="362" t="s">
        <v>239</v>
      </c>
      <c r="AM137" s="362" t="s">
        <v>239</v>
      </c>
      <c r="AN137" s="362" t="s">
        <v>239</v>
      </c>
      <c r="AO137" s="362" t="s">
        <v>239</v>
      </c>
      <c r="AP137" s="363" t="s">
        <v>239</v>
      </c>
      <c r="AQ137" s="360" t="s">
        <v>239</v>
      </c>
      <c r="AR137" s="196" t="s">
        <v>239</v>
      </c>
      <c r="AS137" s="196" t="s">
        <v>239</v>
      </c>
      <c r="AT137" s="196" t="s">
        <v>239</v>
      </c>
      <c r="AU137" s="196" t="s">
        <v>239</v>
      </c>
      <c r="AV137" s="364" t="s">
        <v>239</v>
      </c>
      <c r="AW137" s="364" t="s">
        <v>239</v>
      </c>
      <c r="AX137" s="196" t="s">
        <v>239</v>
      </c>
      <c r="AY137" s="365" t="s">
        <v>239</v>
      </c>
      <c r="AZ137" s="200" t="s">
        <v>2339</v>
      </c>
      <c r="BA137" s="196">
        <v>0.3</v>
      </c>
      <c r="BB137" s="221">
        <v>0.3</v>
      </c>
      <c r="BC137" s="201" t="s">
        <v>239</v>
      </c>
      <c r="BD137" s="198" t="s">
        <v>2699</v>
      </c>
      <c r="BE137" s="198" t="s">
        <v>239</v>
      </c>
      <c r="BF137" s="198" t="s">
        <v>2699</v>
      </c>
      <c r="BG137" s="198" t="s">
        <v>2312</v>
      </c>
      <c r="BH137" s="199" t="s">
        <v>2312</v>
      </c>
      <c r="BI137" s="200" t="s">
        <v>2339</v>
      </c>
      <c r="BJ137" s="196">
        <v>0.3</v>
      </c>
      <c r="BK137" s="196">
        <v>0.3</v>
      </c>
      <c r="BL137" s="196" t="s">
        <v>2415</v>
      </c>
      <c r="BM137" s="196" t="s">
        <v>2416</v>
      </c>
      <c r="BN137" s="198" t="s">
        <v>239</v>
      </c>
      <c r="BO137" s="198" t="s">
        <v>2699</v>
      </c>
      <c r="BP137" s="198" t="s">
        <v>2312</v>
      </c>
      <c r="BQ137" s="199" t="s">
        <v>2312</v>
      </c>
    </row>
    <row r="138" spans="1:69" ht="14.5" hidden="1" customHeight="1">
      <c r="A138" s="355" t="s">
        <v>2237</v>
      </c>
      <c r="B138" s="366" t="s">
        <v>2337</v>
      </c>
      <c r="C138" s="366" t="s">
        <v>2330</v>
      </c>
      <c r="D138" s="356" t="s">
        <v>2308</v>
      </c>
      <c r="E138" s="367" t="s">
        <v>2308</v>
      </c>
      <c r="F138" s="116" t="s">
        <v>2339</v>
      </c>
      <c r="G138" s="353" t="s">
        <v>2690</v>
      </c>
      <c r="H138" s="353" t="s">
        <v>2691</v>
      </c>
      <c r="I138" s="353" t="s">
        <v>2692</v>
      </c>
      <c r="J138" s="353" t="s">
        <v>2693</v>
      </c>
      <c r="K138" s="353" t="s">
        <v>2694</v>
      </c>
      <c r="L138" s="354" t="s">
        <v>2695</v>
      </c>
      <c r="M138" s="20">
        <v>0.5</v>
      </c>
      <c r="N138" s="20">
        <v>0.5</v>
      </c>
      <c r="O138" s="115" t="s">
        <v>2396</v>
      </c>
      <c r="P138" s="115" t="s">
        <v>2397</v>
      </c>
      <c r="Q138" s="115" t="s">
        <v>2396</v>
      </c>
      <c r="R138" s="115" t="s">
        <v>2397</v>
      </c>
      <c r="S138" s="17" t="s">
        <v>2312</v>
      </c>
      <c r="T138" s="114" t="s">
        <v>2312</v>
      </c>
      <c r="U138" s="260"/>
      <c r="V138" s="17"/>
      <c r="W138" s="186" t="s">
        <v>2339</v>
      </c>
      <c r="X138" s="181">
        <v>0.5</v>
      </c>
      <c r="Y138" s="181">
        <v>0.5</v>
      </c>
      <c r="Z138" s="185" t="s">
        <v>2398</v>
      </c>
      <c r="AA138" s="185" t="str">
        <f>"NU 309"</f>
        <v>NU 309</v>
      </c>
      <c r="AB138" s="185" t="s">
        <v>2396</v>
      </c>
      <c r="AC138" s="185" t="s">
        <v>2397</v>
      </c>
      <c r="AD138" s="183" t="s">
        <v>2380</v>
      </c>
      <c r="AE138" s="184" t="s">
        <v>2312</v>
      </c>
      <c r="AF138" s="260"/>
      <c r="AG138" s="17"/>
      <c r="AH138" s="361" t="s">
        <v>239</v>
      </c>
      <c r="AI138" s="20" t="s">
        <v>239</v>
      </c>
      <c r="AJ138" s="20" t="s">
        <v>239</v>
      </c>
      <c r="AK138" s="362" t="s">
        <v>239</v>
      </c>
      <c r="AL138" s="362" t="s">
        <v>239</v>
      </c>
      <c r="AM138" s="362" t="s">
        <v>239</v>
      </c>
      <c r="AN138" s="362" t="s">
        <v>239</v>
      </c>
      <c r="AO138" s="362" t="s">
        <v>239</v>
      </c>
      <c r="AP138" s="363" t="s">
        <v>239</v>
      </c>
      <c r="AQ138" s="360" t="s">
        <v>239</v>
      </c>
      <c r="AR138" s="196" t="s">
        <v>239</v>
      </c>
      <c r="AS138" s="196" t="s">
        <v>239</v>
      </c>
      <c r="AT138" s="196" t="s">
        <v>239</v>
      </c>
      <c r="AU138" s="196" t="s">
        <v>239</v>
      </c>
      <c r="AV138" s="364" t="s">
        <v>239</v>
      </c>
      <c r="AW138" s="364" t="s">
        <v>239</v>
      </c>
      <c r="AX138" s="196" t="s">
        <v>239</v>
      </c>
      <c r="AY138" s="365" t="s">
        <v>239</v>
      </c>
      <c r="AZ138" s="200" t="s">
        <v>2339</v>
      </c>
      <c r="BA138" s="196">
        <v>0.5</v>
      </c>
      <c r="BB138" s="196">
        <v>0.5</v>
      </c>
      <c r="BC138" s="198" t="s">
        <v>239</v>
      </c>
      <c r="BD138" s="198" t="s">
        <v>2714</v>
      </c>
      <c r="BE138" s="198" t="s">
        <v>239</v>
      </c>
      <c r="BF138" s="198" t="s">
        <v>2714</v>
      </c>
      <c r="BG138" s="198" t="s">
        <v>2312</v>
      </c>
      <c r="BH138" s="199" t="s">
        <v>2312</v>
      </c>
      <c r="BI138" s="200" t="s">
        <v>2339</v>
      </c>
      <c r="BJ138" s="196">
        <v>0.5</v>
      </c>
      <c r="BK138" s="196">
        <v>0.5</v>
      </c>
      <c r="BL138" s="196" t="s">
        <v>2396</v>
      </c>
      <c r="BM138" s="196" t="s">
        <v>2397</v>
      </c>
      <c r="BN138" s="198" t="s">
        <v>239</v>
      </c>
      <c r="BO138" s="198" t="s">
        <v>2714</v>
      </c>
      <c r="BP138" s="198" t="s">
        <v>2312</v>
      </c>
      <c r="BQ138" s="199" t="s">
        <v>2312</v>
      </c>
    </row>
    <row r="139" spans="1:69" ht="14.5" hidden="1" customHeight="1">
      <c r="A139" s="355" t="s">
        <v>2237</v>
      </c>
      <c r="B139" s="366" t="s">
        <v>2337</v>
      </c>
      <c r="C139" s="366" t="s">
        <v>2338</v>
      </c>
      <c r="D139" s="356" t="s">
        <v>2308</v>
      </c>
      <c r="E139" s="367" t="s">
        <v>2308</v>
      </c>
      <c r="F139" s="116" t="s">
        <v>2339</v>
      </c>
      <c r="G139" s="353" t="s">
        <v>2690</v>
      </c>
      <c r="H139" s="353" t="s">
        <v>2691</v>
      </c>
      <c r="I139" s="353" t="s">
        <v>2692</v>
      </c>
      <c r="J139" s="353" t="s">
        <v>2693</v>
      </c>
      <c r="K139" s="353" t="s">
        <v>2694</v>
      </c>
      <c r="L139" s="354" t="s">
        <v>2695</v>
      </c>
      <c r="M139" s="20">
        <v>2.6</v>
      </c>
      <c r="N139" s="20">
        <v>2.6</v>
      </c>
      <c r="O139" s="115" t="s">
        <v>2340</v>
      </c>
      <c r="P139" s="115" t="s">
        <v>2341</v>
      </c>
      <c r="Q139" s="115" t="s">
        <v>2340</v>
      </c>
      <c r="R139" s="115" t="s">
        <v>2341</v>
      </c>
      <c r="S139" s="17" t="s">
        <v>2312</v>
      </c>
      <c r="T139" s="114" t="s">
        <v>2312</v>
      </c>
      <c r="U139" s="260"/>
      <c r="V139" s="17"/>
      <c r="W139" s="186" t="s">
        <v>2339</v>
      </c>
      <c r="X139" s="181">
        <v>2.6</v>
      </c>
      <c r="Y139" s="181">
        <v>2.6</v>
      </c>
      <c r="Z139" s="185" t="s">
        <v>2425</v>
      </c>
      <c r="AA139" s="185" t="str">
        <f>"NU 310"</f>
        <v>NU 310</v>
      </c>
      <c r="AB139" s="185" t="s">
        <v>2715</v>
      </c>
      <c r="AC139" s="185" t="s">
        <v>2716</v>
      </c>
      <c r="AD139" s="183" t="s">
        <v>2380</v>
      </c>
      <c r="AE139" s="184" t="s">
        <v>2312</v>
      </c>
      <c r="AF139" s="260"/>
      <c r="AG139" s="17"/>
      <c r="AH139" s="361" t="s">
        <v>239</v>
      </c>
      <c r="AI139" s="20" t="s">
        <v>239</v>
      </c>
      <c r="AJ139" s="20" t="s">
        <v>239</v>
      </c>
      <c r="AK139" s="362" t="s">
        <v>239</v>
      </c>
      <c r="AL139" s="362" t="s">
        <v>239</v>
      </c>
      <c r="AM139" s="362" t="s">
        <v>239</v>
      </c>
      <c r="AN139" s="362" t="s">
        <v>239</v>
      </c>
      <c r="AO139" s="362" t="s">
        <v>239</v>
      </c>
      <c r="AP139" s="363" t="s">
        <v>239</v>
      </c>
      <c r="AQ139" s="360" t="s">
        <v>239</v>
      </c>
      <c r="AR139" s="196" t="s">
        <v>239</v>
      </c>
      <c r="AS139" s="196" t="s">
        <v>239</v>
      </c>
      <c r="AT139" s="196" t="s">
        <v>239</v>
      </c>
      <c r="AU139" s="196" t="s">
        <v>239</v>
      </c>
      <c r="AV139" s="364" t="s">
        <v>239</v>
      </c>
      <c r="AW139" s="364" t="s">
        <v>239</v>
      </c>
      <c r="AX139" s="196" t="s">
        <v>239</v>
      </c>
      <c r="AY139" s="365" t="s">
        <v>239</v>
      </c>
      <c r="AZ139" s="200" t="s">
        <v>2339</v>
      </c>
      <c r="BA139" s="196">
        <v>2.6</v>
      </c>
      <c r="BB139" s="196">
        <v>2.6</v>
      </c>
      <c r="BC139" s="198" t="s">
        <v>239</v>
      </c>
      <c r="BD139" s="198" t="s">
        <v>2521</v>
      </c>
      <c r="BE139" s="198" t="s">
        <v>239</v>
      </c>
      <c r="BF139" s="198" t="s">
        <v>2521</v>
      </c>
      <c r="BG139" s="198" t="s">
        <v>2312</v>
      </c>
      <c r="BH139" s="199" t="s">
        <v>2312</v>
      </c>
      <c r="BI139" s="200" t="s">
        <v>2339</v>
      </c>
      <c r="BJ139" s="196">
        <v>2.6</v>
      </c>
      <c r="BK139" s="196">
        <v>2.6</v>
      </c>
      <c r="BL139" s="196" t="s">
        <v>2340</v>
      </c>
      <c r="BM139" s="196" t="s">
        <v>2341</v>
      </c>
      <c r="BN139" s="198" t="s">
        <v>239</v>
      </c>
      <c r="BO139" s="198" t="s">
        <v>2521</v>
      </c>
      <c r="BP139" s="198" t="s">
        <v>2312</v>
      </c>
      <c r="BQ139" s="199" t="s">
        <v>2312</v>
      </c>
    </row>
    <row r="140" spans="1:69" ht="14.5" hidden="1" customHeight="1">
      <c r="A140" s="355" t="s">
        <v>2237</v>
      </c>
      <c r="B140" s="366" t="s">
        <v>2337</v>
      </c>
      <c r="C140" s="366" t="s">
        <v>2350</v>
      </c>
      <c r="D140" s="356" t="s">
        <v>2308</v>
      </c>
      <c r="E140" s="367" t="s">
        <v>2308</v>
      </c>
      <c r="F140" s="116" t="s">
        <v>2339</v>
      </c>
      <c r="G140" s="353" t="s">
        <v>2690</v>
      </c>
      <c r="H140" s="353" t="s">
        <v>2691</v>
      </c>
      <c r="I140" s="353" t="s">
        <v>2692</v>
      </c>
      <c r="J140" s="353" t="s">
        <v>2693</v>
      </c>
      <c r="K140" s="353" t="s">
        <v>2694</v>
      </c>
      <c r="L140" s="354" t="s">
        <v>2695</v>
      </c>
      <c r="M140" s="20">
        <v>2.6</v>
      </c>
      <c r="N140" s="20">
        <v>2.6</v>
      </c>
      <c r="O140" s="115" t="s">
        <v>2340</v>
      </c>
      <c r="P140" s="115" t="s">
        <v>2341</v>
      </c>
      <c r="Q140" s="115" t="s">
        <v>2340</v>
      </c>
      <c r="R140" s="115" t="s">
        <v>2341</v>
      </c>
      <c r="S140" s="17" t="s">
        <v>2312</v>
      </c>
      <c r="T140" s="114" t="s">
        <v>2312</v>
      </c>
      <c r="U140" s="260"/>
      <c r="V140" s="17"/>
      <c r="W140" s="359" t="s">
        <v>239</v>
      </c>
      <c r="X140" s="181" t="s">
        <v>239</v>
      </c>
      <c r="Y140" s="181" t="s">
        <v>239</v>
      </c>
      <c r="Z140" s="183" t="s">
        <v>239</v>
      </c>
      <c r="AA140" s="183" t="s">
        <v>239</v>
      </c>
      <c r="AB140" s="183" t="s">
        <v>239</v>
      </c>
      <c r="AC140" s="183" t="s">
        <v>239</v>
      </c>
      <c r="AD140" s="183" t="s">
        <v>239</v>
      </c>
      <c r="AE140" s="184" t="s">
        <v>239</v>
      </c>
      <c r="AF140" s="260"/>
      <c r="AG140" s="17"/>
      <c r="AH140" s="361" t="s">
        <v>239</v>
      </c>
      <c r="AI140" s="20" t="s">
        <v>239</v>
      </c>
      <c r="AJ140" s="20" t="s">
        <v>239</v>
      </c>
      <c r="AK140" s="362" t="s">
        <v>239</v>
      </c>
      <c r="AL140" s="362" t="s">
        <v>239</v>
      </c>
      <c r="AM140" s="362" t="s">
        <v>239</v>
      </c>
      <c r="AN140" s="362" t="s">
        <v>239</v>
      </c>
      <c r="AO140" s="362" t="s">
        <v>239</v>
      </c>
      <c r="AP140" s="363" t="s">
        <v>239</v>
      </c>
      <c r="AQ140" s="360" t="s">
        <v>239</v>
      </c>
      <c r="AR140" s="196" t="s">
        <v>239</v>
      </c>
      <c r="AS140" s="196" t="s">
        <v>239</v>
      </c>
      <c r="AT140" s="196" t="s">
        <v>239</v>
      </c>
      <c r="AU140" s="196" t="s">
        <v>239</v>
      </c>
      <c r="AV140" s="364" t="s">
        <v>239</v>
      </c>
      <c r="AW140" s="364" t="s">
        <v>239</v>
      </c>
      <c r="AX140" s="196" t="s">
        <v>239</v>
      </c>
      <c r="AY140" s="365" t="s">
        <v>239</v>
      </c>
      <c r="AZ140" s="200" t="s">
        <v>2339</v>
      </c>
      <c r="BA140" s="196">
        <v>2.6</v>
      </c>
      <c r="BB140" s="196">
        <v>2.6</v>
      </c>
      <c r="BC140" s="198" t="s">
        <v>239</v>
      </c>
      <c r="BD140" s="198" t="s">
        <v>2521</v>
      </c>
      <c r="BE140" s="198" t="s">
        <v>239</v>
      </c>
      <c r="BF140" s="198" t="s">
        <v>2521</v>
      </c>
      <c r="BG140" s="198" t="s">
        <v>2312</v>
      </c>
      <c r="BH140" s="199" t="s">
        <v>2312</v>
      </c>
      <c r="BI140" s="200" t="s">
        <v>2339</v>
      </c>
      <c r="BJ140" s="196">
        <v>2.6</v>
      </c>
      <c r="BK140" s="196">
        <v>2.6</v>
      </c>
      <c r="BL140" s="196" t="s">
        <v>2340</v>
      </c>
      <c r="BM140" s="196" t="s">
        <v>2341</v>
      </c>
      <c r="BN140" s="198" t="s">
        <v>239</v>
      </c>
      <c r="BO140" s="198" t="s">
        <v>2521</v>
      </c>
      <c r="BP140" s="198" t="s">
        <v>2312</v>
      </c>
      <c r="BQ140" s="199" t="s">
        <v>2312</v>
      </c>
    </row>
    <row r="141" spans="1:69" ht="14.5" hidden="1" customHeight="1">
      <c r="A141" s="355" t="s">
        <v>2237</v>
      </c>
      <c r="B141" s="366" t="s">
        <v>2337</v>
      </c>
      <c r="C141" s="366" t="s">
        <v>2351</v>
      </c>
      <c r="D141" s="356" t="s">
        <v>2308</v>
      </c>
      <c r="E141" s="367" t="s">
        <v>2308</v>
      </c>
      <c r="F141" s="116" t="s">
        <v>2339</v>
      </c>
      <c r="G141" s="353" t="s">
        <v>2690</v>
      </c>
      <c r="H141" s="353" t="s">
        <v>2691</v>
      </c>
      <c r="I141" s="353" t="s">
        <v>2692</v>
      </c>
      <c r="J141" s="353" t="s">
        <v>2693</v>
      </c>
      <c r="K141" s="353" t="s">
        <v>2694</v>
      </c>
      <c r="L141" s="354" t="s">
        <v>2695</v>
      </c>
      <c r="M141" s="20">
        <v>5.5</v>
      </c>
      <c r="N141" s="20">
        <v>5.5</v>
      </c>
      <c r="O141" s="115" t="s">
        <v>2352</v>
      </c>
      <c r="P141" s="115" t="s">
        <v>2353</v>
      </c>
      <c r="Q141" s="115" t="s">
        <v>2352</v>
      </c>
      <c r="R141" s="115" t="s">
        <v>2353</v>
      </c>
      <c r="S141" s="17" t="s">
        <v>2312</v>
      </c>
      <c r="T141" s="114" t="s">
        <v>2312</v>
      </c>
      <c r="U141" s="260"/>
      <c r="V141" s="17"/>
      <c r="W141" s="186" t="s">
        <v>2339</v>
      </c>
      <c r="X141" s="181">
        <v>5.5</v>
      </c>
      <c r="Y141" s="181">
        <v>5.5</v>
      </c>
      <c r="Z141" s="185" t="s">
        <v>2428</v>
      </c>
      <c r="AA141" s="185" t="str">
        <f>"NU 312"</f>
        <v>NU 312</v>
      </c>
      <c r="AB141" s="185" t="s">
        <v>2352</v>
      </c>
      <c r="AC141" s="185" t="s">
        <v>2471</v>
      </c>
      <c r="AD141" s="183" t="s">
        <v>2380</v>
      </c>
      <c r="AE141" s="184" t="s">
        <v>2312</v>
      </c>
      <c r="AF141" s="260"/>
      <c r="AG141" s="17"/>
      <c r="AH141" s="361" t="s">
        <v>239</v>
      </c>
      <c r="AI141" s="20" t="s">
        <v>239</v>
      </c>
      <c r="AJ141" s="20" t="s">
        <v>239</v>
      </c>
      <c r="AK141" s="362" t="s">
        <v>239</v>
      </c>
      <c r="AL141" s="362" t="s">
        <v>239</v>
      </c>
      <c r="AM141" s="362" t="s">
        <v>239</v>
      </c>
      <c r="AN141" s="362" t="s">
        <v>239</v>
      </c>
      <c r="AO141" s="362" t="s">
        <v>239</v>
      </c>
      <c r="AP141" s="363" t="s">
        <v>239</v>
      </c>
      <c r="AQ141" s="360" t="s">
        <v>239</v>
      </c>
      <c r="AR141" s="196" t="s">
        <v>239</v>
      </c>
      <c r="AS141" s="196" t="s">
        <v>239</v>
      </c>
      <c r="AT141" s="196" t="s">
        <v>239</v>
      </c>
      <c r="AU141" s="196" t="s">
        <v>239</v>
      </c>
      <c r="AV141" s="364" t="s">
        <v>239</v>
      </c>
      <c r="AW141" s="364" t="s">
        <v>239</v>
      </c>
      <c r="AX141" s="196" t="s">
        <v>239</v>
      </c>
      <c r="AY141" s="365" t="s">
        <v>239</v>
      </c>
      <c r="AZ141" s="200" t="s">
        <v>2339</v>
      </c>
      <c r="BA141" s="196">
        <v>5.5</v>
      </c>
      <c r="BB141" s="196">
        <v>5.5</v>
      </c>
      <c r="BC141" s="198" t="s">
        <v>239</v>
      </c>
      <c r="BD141" s="198" t="s">
        <v>2522</v>
      </c>
      <c r="BE141" s="198" t="s">
        <v>239</v>
      </c>
      <c r="BF141" s="198" t="s">
        <v>2522</v>
      </c>
      <c r="BG141" s="198" t="s">
        <v>2312</v>
      </c>
      <c r="BH141" s="199" t="s">
        <v>2312</v>
      </c>
      <c r="BI141" s="200" t="s">
        <v>2339</v>
      </c>
      <c r="BJ141" s="196">
        <v>5.5</v>
      </c>
      <c r="BK141" s="196">
        <v>5.5</v>
      </c>
      <c r="BL141" s="196" t="s">
        <v>2352</v>
      </c>
      <c r="BM141" s="196" t="s">
        <v>2353</v>
      </c>
      <c r="BN141" s="198" t="s">
        <v>239</v>
      </c>
      <c r="BO141" s="198" t="s">
        <v>2522</v>
      </c>
      <c r="BP141" s="198" t="s">
        <v>2312</v>
      </c>
      <c r="BQ141" s="199" t="s">
        <v>2312</v>
      </c>
    </row>
    <row r="142" spans="1:69" ht="14.5" hidden="1" customHeight="1">
      <c r="A142" s="355" t="s">
        <v>2237</v>
      </c>
      <c r="B142" s="366" t="s">
        <v>2337</v>
      </c>
      <c r="C142" s="366" t="s">
        <v>2357</v>
      </c>
      <c r="D142" s="356" t="s">
        <v>2308</v>
      </c>
      <c r="E142" s="367" t="s">
        <v>2308</v>
      </c>
      <c r="F142" s="116" t="s">
        <v>2339</v>
      </c>
      <c r="G142" s="353" t="s">
        <v>2690</v>
      </c>
      <c r="H142" s="353" t="s">
        <v>2691</v>
      </c>
      <c r="I142" s="353" t="s">
        <v>2692</v>
      </c>
      <c r="J142" s="353" t="s">
        <v>2693</v>
      </c>
      <c r="K142" s="353" t="s">
        <v>2694</v>
      </c>
      <c r="L142" s="354" t="s">
        <v>2695</v>
      </c>
      <c r="M142" s="20">
        <v>5.5</v>
      </c>
      <c r="N142" s="20">
        <v>5.5</v>
      </c>
      <c r="O142" s="115" t="s">
        <v>2352</v>
      </c>
      <c r="P142" s="115" t="s">
        <v>2353</v>
      </c>
      <c r="Q142" s="115" t="s">
        <v>2352</v>
      </c>
      <c r="R142" s="115" t="s">
        <v>2353</v>
      </c>
      <c r="S142" s="17" t="s">
        <v>2312</v>
      </c>
      <c r="T142" s="114" t="s">
        <v>2312</v>
      </c>
      <c r="U142" s="260"/>
      <c r="V142" s="17"/>
      <c r="W142" s="359" t="s">
        <v>239</v>
      </c>
      <c r="X142" s="181" t="s">
        <v>239</v>
      </c>
      <c r="Y142" s="181" t="s">
        <v>239</v>
      </c>
      <c r="Z142" s="183" t="s">
        <v>239</v>
      </c>
      <c r="AA142" s="183" t="s">
        <v>239</v>
      </c>
      <c r="AB142" s="183" t="s">
        <v>239</v>
      </c>
      <c r="AC142" s="183" t="s">
        <v>239</v>
      </c>
      <c r="AD142" s="183" t="s">
        <v>239</v>
      </c>
      <c r="AE142" s="184" t="s">
        <v>239</v>
      </c>
      <c r="AF142" s="260"/>
      <c r="AG142" s="17"/>
      <c r="AH142" s="361" t="s">
        <v>239</v>
      </c>
      <c r="AI142" s="20" t="s">
        <v>239</v>
      </c>
      <c r="AJ142" s="20" t="s">
        <v>239</v>
      </c>
      <c r="AK142" s="362" t="s">
        <v>239</v>
      </c>
      <c r="AL142" s="362" t="s">
        <v>239</v>
      </c>
      <c r="AM142" s="362" t="s">
        <v>239</v>
      </c>
      <c r="AN142" s="362" t="s">
        <v>239</v>
      </c>
      <c r="AO142" s="362" t="s">
        <v>239</v>
      </c>
      <c r="AP142" s="363" t="s">
        <v>239</v>
      </c>
      <c r="AQ142" s="360" t="s">
        <v>239</v>
      </c>
      <c r="AR142" s="196" t="s">
        <v>239</v>
      </c>
      <c r="AS142" s="196" t="s">
        <v>239</v>
      </c>
      <c r="AT142" s="196" t="s">
        <v>239</v>
      </c>
      <c r="AU142" s="196" t="s">
        <v>239</v>
      </c>
      <c r="AV142" s="364" t="s">
        <v>239</v>
      </c>
      <c r="AW142" s="364" t="s">
        <v>239</v>
      </c>
      <c r="AX142" s="196" t="s">
        <v>239</v>
      </c>
      <c r="AY142" s="365" t="s">
        <v>239</v>
      </c>
      <c r="AZ142" s="200" t="s">
        <v>2339</v>
      </c>
      <c r="BA142" s="196">
        <v>5.5</v>
      </c>
      <c r="BB142" s="196">
        <v>5.5</v>
      </c>
      <c r="BC142" s="198" t="s">
        <v>239</v>
      </c>
      <c r="BD142" s="198" t="s">
        <v>2522</v>
      </c>
      <c r="BE142" s="198" t="s">
        <v>239</v>
      </c>
      <c r="BF142" s="198" t="s">
        <v>2522</v>
      </c>
      <c r="BG142" s="198" t="s">
        <v>2312</v>
      </c>
      <c r="BH142" s="199" t="s">
        <v>2312</v>
      </c>
      <c r="BI142" s="200" t="s">
        <v>2339</v>
      </c>
      <c r="BJ142" s="196">
        <v>5.5</v>
      </c>
      <c r="BK142" s="196">
        <v>5.5</v>
      </c>
      <c r="BL142" s="196" t="s">
        <v>2352</v>
      </c>
      <c r="BM142" s="196" t="s">
        <v>2353</v>
      </c>
      <c r="BN142" s="198" t="s">
        <v>239</v>
      </c>
      <c r="BO142" s="198" t="s">
        <v>2522</v>
      </c>
      <c r="BP142" s="198" t="s">
        <v>2312</v>
      </c>
      <c r="BQ142" s="199" t="s">
        <v>2312</v>
      </c>
    </row>
    <row r="143" spans="1:69" ht="14.5" hidden="1" customHeight="1">
      <c r="A143" s="355" t="s">
        <v>2237</v>
      </c>
      <c r="B143" s="366" t="s">
        <v>2337</v>
      </c>
      <c r="C143" s="366" t="s">
        <v>2358</v>
      </c>
      <c r="D143" s="356" t="s">
        <v>2308</v>
      </c>
      <c r="E143" s="367" t="s">
        <v>2308</v>
      </c>
      <c r="F143" s="116" t="s">
        <v>2339</v>
      </c>
      <c r="G143" s="353" t="s">
        <v>2690</v>
      </c>
      <c r="H143" s="353" t="s">
        <v>2691</v>
      </c>
      <c r="I143" s="353" t="s">
        <v>2692</v>
      </c>
      <c r="J143" s="353" t="s">
        <v>2693</v>
      </c>
      <c r="K143" s="353" t="s">
        <v>2694</v>
      </c>
      <c r="L143" s="354" t="s">
        <v>2695</v>
      </c>
      <c r="M143" s="20">
        <v>7.5</v>
      </c>
      <c r="N143" s="20">
        <v>7.5</v>
      </c>
      <c r="O143" s="115" t="s">
        <v>2359</v>
      </c>
      <c r="P143" s="115" t="s">
        <v>2360</v>
      </c>
      <c r="Q143" s="115" t="s">
        <v>2359</v>
      </c>
      <c r="R143" s="115" t="s">
        <v>2360</v>
      </c>
      <c r="S143" s="17" t="s">
        <v>2312</v>
      </c>
      <c r="T143" s="114" t="s">
        <v>2312</v>
      </c>
      <c r="U143" s="260"/>
      <c r="V143" s="17"/>
      <c r="W143" s="186" t="s">
        <v>2339</v>
      </c>
      <c r="X143" s="181">
        <v>7.5</v>
      </c>
      <c r="Y143" s="181">
        <v>7.5</v>
      </c>
      <c r="Z143" s="185" t="s">
        <v>2432</v>
      </c>
      <c r="AA143" s="185" t="str">
        <f>"NU 314"</f>
        <v>NU 314</v>
      </c>
      <c r="AB143" s="185" t="s">
        <v>2359</v>
      </c>
      <c r="AC143" s="185" t="s">
        <v>2717</v>
      </c>
      <c r="AD143" s="183" t="s">
        <v>2380</v>
      </c>
      <c r="AE143" s="184" t="s">
        <v>2312</v>
      </c>
      <c r="AF143" s="260"/>
      <c r="AG143" s="17"/>
      <c r="AH143" s="361" t="s">
        <v>239</v>
      </c>
      <c r="AI143" s="20" t="s">
        <v>239</v>
      </c>
      <c r="AJ143" s="20" t="s">
        <v>239</v>
      </c>
      <c r="AK143" s="362" t="s">
        <v>239</v>
      </c>
      <c r="AL143" s="362" t="s">
        <v>239</v>
      </c>
      <c r="AM143" s="362" t="s">
        <v>239</v>
      </c>
      <c r="AN143" s="362" t="s">
        <v>239</v>
      </c>
      <c r="AO143" s="362" t="s">
        <v>239</v>
      </c>
      <c r="AP143" s="363" t="s">
        <v>239</v>
      </c>
      <c r="AQ143" s="360" t="s">
        <v>239</v>
      </c>
      <c r="AR143" s="196" t="s">
        <v>239</v>
      </c>
      <c r="AS143" s="196" t="s">
        <v>239</v>
      </c>
      <c r="AT143" s="196" t="s">
        <v>239</v>
      </c>
      <c r="AU143" s="196" t="s">
        <v>239</v>
      </c>
      <c r="AV143" s="364" t="s">
        <v>239</v>
      </c>
      <c r="AW143" s="364" t="s">
        <v>239</v>
      </c>
      <c r="AX143" s="196" t="s">
        <v>239</v>
      </c>
      <c r="AY143" s="365" t="s">
        <v>239</v>
      </c>
      <c r="AZ143" s="200" t="s">
        <v>2339</v>
      </c>
      <c r="BA143" s="196">
        <v>7.5</v>
      </c>
      <c r="BB143" s="196">
        <v>7.5</v>
      </c>
      <c r="BC143" s="198" t="s">
        <v>239</v>
      </c>
      <c r="BD143" s="198" t="s">
        <v>2523</v>
      </c>
      <c r="BE143" s="198" t="s">
        <v>239</v>
      </c>
      <c r="BF143" s="198" t="s">
        <v>2523</v>
      </c>
      <c r="BG143" s="198" t="s">
        <v>2312</v>
      </c>
      <c r="BH143" s="199" t="s">
        <v>2312</v>
      </c>
      <c r="BI143" s="200" t="s">
        <v>2339</v>
      </c>
      <c r="BJ143" s="196">
        <v>7.5</v>
      </c>
      <c r="BK143" s="196">
        <v>7.5</v>
      </c>
      <c r="BL143" s="196" t="s">
        <v>2359</v>
      </c>
      <c r="BM143" s="196" t="s">
        <v>2360</v>
      </c>
      <c r="BN143" s="198" t="s">
        <v>239</v>
      </c>
      <c r="BO143" s="198" t="s">
        <v>2523</v>
      </c>
      <c r="BP143" s="198" t="s">
        <v>2312</v>
      </c>
      <c r="BQ143" s="199" t="s">
        <v>2312</v>
      </c>
    </row>
    <row r="144" spans="1:69" ht="14.5" hidden="1" customHeight="1">
      <c r="A144" s="355" t="s">
        <v>2237</v>
      </c>
      <c r="B144" s="366" t="s">
        <v>2337</v>
      </c>
      <c r="C144" s="366" t="s">
        <v>2369</v>
      </c>
      <c r="D144" s="356" t="s">
        <v>2308</v>
      </c>
      <c r="E144" s="367" t="s">
        <v>2308</v>
      </c>
      <c r="F144" s="116" t="s">
        <v>2339</v>
      </c>
      <c r="G144" s="353" t="s">
        <v>2690</v>
      </c>
      <c r="H144" s="353" t="s">
        <v>2691</v>
      </c>
      <c r="I144" s="353" t="s">
        <v>2692</v>
      </c>
      <c r="J144" s="353" t="s">
        <v>2693</v>
      </c>
      <c r="K144" s="353" t="s">
        <v>2694</v>
      </c>
      <c r="L144" s="354" t="s">
        <v>2695</v>
      </c>
      <c r="M144" s="20">
        <v>7.5</v>
      </c>
      <c r="N144" s="20">
        <v>7.5</v>
      </c>
      <c r="O144" s="115" t="s">
        <v>2359</v>
      </c>
      <c r="P144" s="115" t="s">
        <v>2360</v>
      </c>
      <c r="Q144" s="115" t="s">
        <v>2359</v>
      </c>
      <c r="R144" s="115" t="s">
        <v>2360</v>
      </c>
      <c r="S144" s="17" t="s">
        <v>2312</v>
      </c>
      <c r="T144" s="114" t="s">
        <v>2312</v>
      </c>
      <c r="U144" s="260"/>
      <c r="V144" s="17"/>
      <c r="W144" s="359" t="s">
        <v>239</v>
      </c>
      <c r="X144" s="181" t="s">
        <v>239</v>
      </c>
      <c r="Y144" s="181" t="s">
        <v>239</v>
      </c>
      <c r="Z144" s="183" t="s">
        <v>239</v>
      </c>
      <c r="AA144" s="183" t="s">
        <v>239</v>
      </c>
      <c r="AB144" s="183" t="s">
        <v>239</v>
      </c>
      <c r="AC144" s="183" t="s">
        <v>239</v>
      </c>
      <c r="AD144" s="183" t="s">
        <v>239</v>
      </c>
      <c r="AE144" s="184" t="s">
        <v>239</v>
      </c>
      <c r="AF144" s="260"/>
      <c r="AG144" s="17"/>
      <c r="AH144" s="361" t="s">
        <v>239</v>
      </c>
      <c r="AI144" s="20" t="s">
        <v>239</v>
      </c>
      <c r="AJ144" s="20" t="s">
        <v>239</v>
      </c>
      <c r="AK144" s="362" t="s">
        <v>239</v>
      </c>
      <c r="AL144" s="362" t="s">
        <v>239</v>
      </c>
      <c r="AM144" s="362" t="s">
        <v>239</v>
      </c>
      <c r="AN144" s="362" t="s">
        <v>239</v>
      </c>
      <c r="AO144" s="362" t="s">
        <v>239</v>
      </c>
      <c r="AP144" s="363" t="s">
        <v>239</v>
      </c>
      <c r="AQ144" s="360" t="s">
        <v>239</v>
      </c>
      <c r="AR144" s="196" t="s">
        <v>239</v>
      </c>
      <c r="AS144" s="196" t="s">
        <v>239</v>
      </c>
      <c r="AT144" s="196" t="s">
        <v>239</v>
      </c>
      <c r="AU144" s="196" t="s">
        <v>239</v>
      </c>
      <c r="AV144" s="364" t="s">
        <v>239</v>
      </c>
      <c r="AW144" s="364" t="s">
        <v>239</v>
      </c>
      <c r="AX144" s="196" t="s">
        <v>239</v>
      </c>
      <c r="AY144" s="365" t="s">
        <v>239</v>
      </c>
      <c r="AZ144" s="200" t="s">
        <v>2339</v>
      </c>
      <c r="BA144" s="196">
        <v>7.5</v>
      </c>
      <c r="BB144" s="196">
        <v>7.5</v>
      </c>
      <c r="BC144" s="198" t="s">
        <v>239</v>
      </c>
      <c r="BD144" s="198" t="s">
        <v>2523</v>
      </c>
      <c r="BE144" s="198" t="s">
        <v>239</v>
      </c>
      <c r="BF144" s="198" t="s">
        <v>2523</v>
      </c>
      <c r="BG144" s="198" t="s">
        <v>2312</v>
      </c>
      <c r="BH144" s="199" t="s">
        <v>2312</v>
      </c>
      <c r="BI144" s="200" t="s">
        <v>2339</v>
      </c>
      <c r="BJ144" s="196">
        <v>7.5</v>
      </c>
      <c r="BK144" s="196">
        <v>7.5</v>
      </c>
      <c r="BL144" s="196" t="s">
        <v>2359</v>
      </c>
      <c r="BM144" s="196" t="s">
        <v>2360</v>
      </c>
      <c r="BN144" s="198" t="s">
        <v>239</v>
      </c>
      <c r="BO144" s="198" t="s">
        <v>2523</v>
      </c>
      <c r="BP144" s="198" t="s">
        <v>2312</v>
      </c>
      <c r="BQ144" s="199" t="s">
        <v>2312</v>
      </c>
    </row>
    <row r="145" spans="1:69" ht="14.5" hidden="1" customHeight="1">
      <c r="A145" s="355" t="s">
        <v>2237</v>
      </c>
      <c r="B145" s="366" t="s">
        <v>2337</v>
      </c>
      <c r="C145" s="366" t="s">
        <v>2370</v>
      </c>
      <c r="D145" s="356" t="s">
        <v>2308</v>
      </c>
      <c r="E145" s="367" t="s">
        <v>2308</v>
      </c>
      <c r="F145" s="116" t="s">
        <v>2339</v>
      </c>
      <c r="G145" s="353" t="s">
        <v>2690</v>
      </c>
      <c r="H145" s="353" t="s">
        <v>2691</v>
      </c>
      <c r="I145" s="353" t="s">
        <v>2692</v>
      </c>
      <c r="J145" s="353" t="s">
        <v>2693</v>
      </c>
      <c r="K145" s="353" t="s">
        <v>2694</v>
      </c>
      <c r="L145" s="354" t="s">
        <v>2695</v>
      </c>
      <c r="M145" s="20">
        <v>7.5</v>
      </c>
      <c r="N145" s="20">
        <v>7.5</v>
      </c>
      <c r="O145" s="115" t="s">
        <v>2371</v>
      </c>
      <c r="P145" s="115" t="s">
        <v>2372</v>
      </c>
      <c r="Q145" s="115" t="s">
        <v>2371</v>
      </c>
      <c r="R145" s="115" t="s">
        <v>2372</v>
      </c>
      <c r="S145" s="17" t="s">
        <v>2312</v>
      </c>
      <c r="T145" s="114" t="s">
        <v>2312</v>
      </c>
      <c r="U145" s="260"/>
      <c r="V145" s="17"/>
      <c r="W145" s="186" t="s">
        <v>2339</v>
      </c>
      <c r="X145" s="181">
        <v>7.5</v>
      </c>
      <c r="Y145" s="181">
        <v>7.5</v>
      </c>
      <c r="Z145" s="182" t="s">
        <v>2436</v>
      </c>
      <c r="AA145" s="185" t="str">
        <f>"NU 316"</f>
        <v>NU 316</v>
      </c>
      <c r="AB145" s="182" t="s">
        <v>2371</v>
      </c>
      <c r="AC145" s="182" t="s">
        <v>2718</v>
      </c>
      <c r="AD145" s="183" t="s">
        <v>2380</v>
      </c>
      <c r="AE145" s="184" t="s">
        <v>2312</v>
      </c>
      <c r="AF145" s="260"/>
      <c r="AG145" s="17"/>
      <c r="AH145" s="361" t="s">
        <v>239</v>
      </c>
      <c r="AI145" s="20" t="s">
        <v>239</v>
      </c>
      <c r="AJ145" s="20" t="s">
        <v>239</v>
      </c>
      <c r="AK145" s="362" t="s">
        <v>239</v>
      </c>
      <c r="AL145" s="362" t="s">
        <v>239</v>
      </c>
      <c r="AM145" s="362" t="s">
        <v>239</v>
      </c>
      <c r="AN145" s="362" t="s">
        <v>239</v>
      </c>
      <c r="AO145" s="362" t="s">
        <v>239</v>
      </c>
      <c r="AP145" s="363" t="s">
        <v>239</v>
      </c>
      <c r="AQ145" s="360" t="s">
        <v>239</v>
      </c>
      <c r="AR145" s="196" t="s">
        <v>239</v>
      </c>
      <c r="AS145" s="196" t="s">
        <v>239</v>
      </c>
      <c r="AT145" s="196" t="s">
        <v>239</v>
      </c>
      <c r="AU145" s="196" t="s">
        <v>239</v>
      </c>
      <c r="AV145" s="364" t="s">
        <v>239</v>
      </c>
      <c r="AW145" s="364" t="s">
        <v>239</v>
      </c>
      <c r="AX145" s="196" t="s">
        <v>239</v>
      </c>
      <c r="AY145" s="365" t="s">
        <v>239</v>
      </c>
      <c r="AZ145" s="200" t="s">
        <v>2339</v>
      </c>
      <c r="BA145" s="196">
        <v>7.5</v>
      </c>
      <c r="BB145" s="196">
        <v>7.5</v>
      </c>
      <c r="BC145" s="198" t="s">
        <v>239</v>
      </c>
      <c r="BD145" s="198" t="s">
        <v>2524</v>
      </c>
      <c r="BE145" s="198" t="s">
        <v>239</v>
      </c>
      <c r="BF145" s="198" t="s">
        <v>2524</v>
      </c>
      <c r="BG145" s="198" t="s">
        <v>2312</v>
      </c>
      <c r="BH145" s="199" t="s">
        <v>2312</v>
      </c>
      <c r="BI145" s="200" t="s">
        <v>2339</v>
      </c>
      <c r="BJ145" s="196">
        <v>7.5</v>
      </c>
      <c r="BK145" s="196">
        <v>7.5</v>
      </c>
      <c r="BL145" s="196" t="s">
        <v>2371</v>
      </c>
      <c r="BM145" s="196" t="s">
        <v>2372</v>
      </c>
      <c r="BN145" s="198" t="s">
        <v>239</v>
      </c>
      <c r="BO145" s="198" t="s">
        <v>2524</v>
      </c>
      <c r="BP145" s="198" t="s">
        <v>2312</v>
      </c>
      <c r="BQ145" s="199" t="s">
        <v>2312</v>
      </c>
    </row>
    <row r="146" spans="1:69" ht="14.5" hidden="1" customHeight="1">
      <c r="A146" s="355" t="s">
        <v>2237</v>
      </c>
      <c r="B146" s="366" t="s">
        <v>2337</v>
      </c>
      <c r="C146" s="366" t="s">
        <v>2376</v>
      </c>
      <c r="D146" s="356" t="s">
        <v>2308</v>
      </c>
      <c r="E146" s="367" t="s">
        <v>2308</v>
      </c>
      <c r="F146" s="116" t="s">
        <v>2339</v>
      </c>
      <c r="G146" s="353" t="s">
        <v>2690</v>
      </c>
      <c r="H146" s="353" t="s">
        <v>2691</v>
      </c>
      <c r="I146" s="353" t="s">
        <v>2692</v>
      </c>
      <c r="J146" s="353" t="s">
        <v>2693</v>
      </c>
      <c r="K146" s="353" t="s">
        <v>2694</v>
      </c>
      <c r="L146" s="354" t="s">
        <v>2695</v>
      </c>
      <c r="M146" s="20">
        <v>7.5</v>
      </c>
      <c r="N146" s="20">
        <v>7.5</v>
      </c>
      <c r="O146" s="115" t="s">
        <v>2371</v>
      </c>
      <c r="P146" s="115" t="s">
        <v>2372</v>
      </c>
      <c r="Q146" s="115" t="s">
        <v>2371</v>
      </c>
      <c r="R146" s="115" t="s">
        <v>2372</v>
      </c>
      <c r="S146" s="17" t="s">
        <v>2312</v>
      </c>
      <c r="T146" s="114" t="s">
        <v>2312</v>
      </c>
      <c r="U146" s="260"/>
      <c r="V146" s="17"/>
      <c r="W146" s="359" t="s">
        <v>239</v>
      </c>
      <c r="X146" s="181" t="s">
        <v>239</v>
      </c>
      <c r="Y146" s="181" t="s">
        <v>239</v>
      </c>
      <c r="Z146" s="183" t="s">
        <v>239</v>
      </c>
      <c r="AA146" s="183" t="s">
        <v>239</v>
      </c>
      <c r="AB146" s="183" t="s">
        <v>239</v>
      </c>
      <c r="AC146" s="183" t="s">
        <v>239</v>
      </c>
      <c r="AD146" s="183" t="s">
        <v>239</v>
      </c>
      <c r="AE146" s="184" t="s">
        <v>239</v>
      </c>
      <c r="AF146" s="260"/>
      <c r="AG146" s="17"/>
      <c r="AH146" s="361" t="s">
        <v>239</v>
      </c>
      <c r="AI146" s="20" t="s">
        <v>239</v>
      </c>
      <c r="AJ146" s="20" t="s">
        <v>239</v>
      </c>
      <c r="AK146" s="362" t="s">
        <v>239</v>
      </c>
      <c r="AL146" s="362" t="s">
        <v>239</v>
      </c>
      <c r="AM146" s="362" t="s">
        <v>239</v>
      </c>
      <c r="AN146" s="362" t="s">
        <v>239</v>
      </c>
      <c r="AO146" s="362" t="s">
        <v>239</v>
      </c>
      <c r="AP146" s="363" t="s">
        <v>239</v>
      </c>
      <c r="AQ146" s="360" t="s">
        <v>239</v>
      </c>
      <c r="AR146" s="196" t="s">
        <v>239</v>
      </c>
      <c r="AS146" s="196" t="s">
        <v>239</v>
      </c>
      <c r="AT146" s="196" t="s">
        <v>239</v>
      </c>
      <c r="AU146" s="196" t="s">
        <v>239</v>
      </c>
      <c r="AV146" s="364" t="s">
        <v>239</v>
      </c>
      <c r="AW146" s="364" t="s">
        <v>239</v>
      </c>
      <c r="AX146" s="196" t="s">
        <v>239</v>
      </c>
      <c r="AY146" s="365" t="s">
        <v>239</v>
      </c>
      <c r="AZ146" s="200" t="s">
        <v>2339</v>
      </c>
      <c r="BA146" s="196">
        <v>7.5</v>
      </c>
      <c r="BB146" s="196">
        <v>7.5</v>
      </c>
      <c r="BC146" s="198" t="s">
        <v>239</v>
      </c>
      <c r="BD146" s="198" t="s">
        <v>2524</v>
      </c>
      <c r="BE146" s="198" t="s">
        <v>239</v>
      </c>
      <c r="BF146" s="198" t="s">
        <v>2524</v>
      </c>
      <c r="BG146" s="198" t="s">
        <v>2312</v>
      </c>
      <c r="BH146" s="199" t="s">
        <v>2312</v>
      </c>
      <c r="BI146" s="200" t="s">
        <v>2339</v>
      </c>
      <c r="BJ146" s="196">
        <v>7.5</v>
      </c>
      <c r="BK146" s="196">
        <v>7.5</v>
      </c>
      <c r="BL146" s="196" t="s">
        <v>2371</v>
      </c>
      <c r="BM146" s="196" t="s">
        <v>2372</v>
      </c>
      <c r="BN146" s="198" t="s">
        <v>239</v>
      </c>
      <c r="BO146" s="198" t="s">
        <v>2524</v>
      </c>
      <c r="BP146" s="198" t="s">
        <v>2312</v>
      </c>
      <c r="BQ146" s="199" t="s">
        <v>2312</v>
      </c>
    </row>
    <row r="147" spans="1:69" ht="14.5" hidden="1" customHeight="1">
      <c r="A147" s="355" t="s">
        <v>2237</v>
      </c>
      <c r="B147" s="366" t="s">
        <v>2337</v>
      </c>
      <c r="C147" s="366" t="s">
        <v>2377</v>
      </c>
      <c r="D147" s="356" t="s">
        <v>2308</v>
      </c>
      <c r="E147" s="367">
        <v>1</v>
      </c>
      <c r="F147" s="59" t="s">
        <v>2339</v>
      </c>
      <c r="G147" s="353" t="s">
        <v>2690</v>
      </c>
      <c r="H147" s="353" t="s">
        <v>2691</v>
      </c>
      <c r="I147" s="353" t="s">
        <v>2692</v>
      </c>
      <c r="J147" s="353" t="s">
        <v>2693</v>
      </c>
      <c r="K147" s="353" t="s">
        <v>2694</v>
      </c>
      <c r="L147" s="354" t="s">
        <v>2695</v>
      </c>
      <c r="M147" s="17">
        <v>14.5</v>
      </c>
      <c r="N147" s="17">
        <v>7.5</v>
      </c>
      <c r="O147" s="17" t="s">
        <v>2378</v>
      </c>
      <c r="P147" s="17" t="s">
        <v>2379</v>
      </c>
      <c r="Q147" s="17" t="s">
        <v>2371</v>
      </c>
      <c r="R147" s="17" t="s">
        <v>2372</v>
      </c>
      <c r="S147" s="17" t="s">
        <v>2380</v>
      </c>
      <c r="T147" s="114" t="s">
        <v>2312</v>
      </c>
      <c r="U147" s="261"/>
      <c r="V147" s="17"/>
      <c r="W147" s="359" t="s">
        <v>239</v>
      </c>
      <c r="X147" s="181" t="s">
        <v>239</v>
      </c>
      <c r="Y147" s="181" t="s">
        <v>239</v>
      </c>
      <c r="Z147" s="183" t="s">
        <v>239</v>
      </c>
      <c r="AA147" s="183" t="s">
        <v>239</v>
      </c>
      <c r="AB147" s="183" t="s">
        <v>239</v>
      </c>
      <c r="AC147" s="183" t="s">
        <v>239</v>
      </c>
      <c r="AD147" s="183" t="s">
        <v>239</v>
      </c>
      <c r="AE147" s="184" t="s">
        <v>239</v>
      </c>
      <c r="AF147" s="261"/>
      <c r="AG147" s="17"/>
      <c r="AH147" s="361" t="s">
        <v>239</v>
      </c>
      <c r="AI147" s="20" t="s">
        <v>239</v>
      </c>
      <c r="AJ147" s="20" t="s">
        <v>239</v>
      </c>
      <c r="AK147" s="362" t="s">
        <v>239</v>
      </c>
      <c r="AL147" s="362" t="s">
        <v>239</v>
      </c>
      <c r="AM147" s="362" t="s">
        <v>239</v>
      </c>
      <c r="AN147" s="362" t="s">
        <v>239</v>
      </c>
      <c r="AO147" s="362" t="s">
        <v>239</v>
      </c>
      <c r="AP147" s="363" t="s">
        <v>239</v>
      </c>
      <c r="AQ147" s="360" t="s">
        <v>239</v>
      </c>
      <c r="AR147" s="196" t="s">
        <v>239</v>
      </c>
      <c r="AS147" s="196" t="s">
        <v>239</v>
      </c>
      <c r="AT147" s="196" t="s">
        <v>239</v>
      </c>
      <c r="AU147" s="196" t="s">
        <v>239</v>
      </c>
      <c r="AV147" s="364" t="s">
        <v>239</v>
      </c>
      <c r="AW147" s="364" t="s">
        <v>239</v>
      </c>
      <c r="AX147" s="196" t="s">
        <v>239</v>
      </c>
      <c r="AY147" s="365" t="s">
        <v>239</v>
      </c>
      <c r="AZ147" s="201" t="s">
        <v>239</v>
      </c>
      <c r="BA147" s="198" t="s">
        <v>239</v>
      </c>
      <c r="BB147" s="198" t="s">
        <v>239</v>
      </c>
      <c r="BC147" s="198" t="s">
        <v>239</v>
      </c>
      <c r="BD147" s="198" t="s">
        <v>239</v>
      </c>
      <c r="BE147" s="198" t="s">
        <v>239</v>
      </c>
      <c r="BF147" s="198" t="s">
        <v>239</v>
      </c>
      <c r="BG147" s="198" t="s">
        <v>239</v>
      </c>
      <c r="BH147" s="199" t="s">
        <v>239</v>
      </c>
      <c r="BI147" s="201" t="s">
        <v>2339</v>
      </c>
      <c r="BJ147" s="198">
        <v>14.5</v>
      </c>
      <c r="BK147" s="198">
        <v>7.5</v>
      </c>
      <c r="BL147" s="198" t="s">
        <v>2378</v>
      </c>
      <c r="BM147" s="198" t="s">
        <v>2379</v>
      </c>
      <c r="BN147" s="198" t="s">
        <v>239</v>
      </c>
      <c r="BO147" s="198" t="s">
        <v>2524</v>
      </c>
      <c r="BP147" s="198" t="s">
        <v>2380</v>
      </c>
      <c r="BQ147" s="199" t="s">
        <v>2312</v>
      </c>
    </row>
    <row r="148" spans="1:69" ht="14.5" hidden="1" customHeight="1">
      <c r="A148" s="355" t="s">
        <v>2237</v>
      </c>
      <c r="B148" s="366" t="s">
        <v>2337</v>
      </c>
      <c r="C148" s="366" t="s">
        <v>2377</v>
      </c>
      <c r="D148" s="356" t="s">
        <v>2308</v>
      </c>
      <c r="E148" s="367">
        <v>2</v>
      </c>
      <c r="F148" s="59" t="s">
        <v>2339</v>
      </c>
      <c r="G148" s="353" t="s">
        <v>2690</v>
      </c>
      <c r="H148" s="353" t="s">
        <v>2691</v>
      </c>
      <c r="I148" s="353" t="s">
        <v>2692</v>
      </c>
      <c r="J148" s="353" t="s">
        <v>2693</v>
      </c>
      <c r="K148" s="353" t="s">
        <v>2694</v>
      </c>
      <c r="L148" s="354" t="s">
        <v>2695</v>
      </c>
      <c r="M148" s="17">
        <v>14.5</v>
      </c>
      <c r="N148" s="17">
        <v>7.5</v>
      </c>
      <c r="O148" s="17" t="s">
        <v>2378</v>
      </c>
      <c r="P148" s="17" t="s">
        <v>2379</v>
      </c>
      <c r="Q148" s="17" t="s">
        <v>2371</v>
      </c>
      <c r="R148" s="17" t="s">
        <v>2372</v>
      </c>
      <c r="S148" s="17" t="s">
        <v>2380</v>
      </c>
      <c r="T148" s="114" t="s">
        <v>2312</v>
      </c>
      <c r="U148" s="261"/>
      <c r="V148" s="17"/>
      <c r="W148" s="359" t="s">
        <v>239</v>
      </c>
      <c r="X148" s="181" t="s">
        <v>239</v>
      </c>
      <c r="Y148" s="181" t="s">
        <v>239</v>
      </c>
      <c r="Z148" s="183" t="s">
        <v>239</v>
      </c>
      <c r="AA148" s="183" t="s">
        <v>239</v>
      </c>
      <c r="AB148" s="183" t="s">
        <v>239</v>
      </c>
      <c r="AC148" s="183" t="s">
        <v>239</v>
      </c>
      <c r="AD148" s="183" t="s">
        <v>239</v>
      </c>
      <c r="AE148" s="184" t="s">
        <v>239</v>
      </c>
      <c r="AF148" s="261"/>
      <c r="AG148" s="17"/>
      <c r="AH148" s="361" t="s">
        <v>239</v>
      </c>
      <c r="AI148" s="20" t="s">
        <v>239</v>
      </c>
      <c r="AJ148" s="20" t="s">
        <v>239</v>
      </c>
      <c r="AK148" s="362" t="s">
        <v>239</v>
      </c>
      <c r="AL148" s="362" t="s">
        <v>239</v>
      </c>
      <c r="AM148" s="362" t="s">
        <v>239</v>
      </c>
      <c r="AN148" s="362" t="s">
        <v>239</v>
      </c>
      <c r="AO148" s="362" t="s">
        <v>239</v>
      </c>
      <c r="AP148" s="363" t="s">
        <v>239</v>
      </c>
      <c r="AQ148" s="360" t="s">
        <v>239</v>
      </c>
      <c r="AR148" s="196" t="s">
        <v>239</v>
      </c>
      <c r="AS148" s="196" t="s">
        <v>239</v>
      </c>
      <c r="AT148" s="196" t="s">
        <v>239</v>
      </c>
      <c r="AU148" s="196" t="s">
        <v>239</v>
      </c>
      <c r="AV148" s="364" t="s">
        <v>239</v>
      </c>
      <c r="AW148" s="364" t="s">
        <v>239</v>
      </c>
      <c r="AX148" s="196" t="s">
        <v>239</v>
      </c>
      <c r="AY148" s="365" t="s">
        <v>239</v>
      </c>
      <c r="AZ148" s="201" t="s">
        <v>239</v>
      </c>
      <c r="BA148" s="198" t="s">
        <v>239</v>
      </c>
      <c r="BB148" s="198" t="s">
        <v>239</v>
      </c>
      <c r="BC148" s="198" t="s">
        <v>239</v>
      </c>
      <c r="BD148" s="198" t="s">
        <v>239</v>
      </c>
      <c r="BE148" s="198" t="s">
        <v>239</v>
      </c>
      <c r="BF148" s="198" t="s">
        <v>239</v>
      </c>
      <c r="BG148" s="198" t="s">
        <v>239</v>
      </c>
      <c r="BH148" s="199" t="s">
        <v>239</v>
      </c>
      <c r="BI148" s="201" t="s">
        <v>2339</v>
      </c>
      <c r="BJ148" s="198">
        <v>14.5</v>
      </c>
      <c r="BK148" s="198">
        <v>7.5</v>
      </c>
      <c r="BL148" s="198" t="s">
        <v>2378</v>
      </c>
      <c r="BM148" s="198" t="s">
        <v>2379</v>
      </c>
      <c r="BN148" s="198" t="s">
        <v>239</v>
      </c>
      <c r="BO148" s="198" t="s">
        <v>2524</v>
      </c>
      <c r="BP148" s="198" t="s">
        <v>2380</v>
      </c>
      <c r="BQ148" s="199" t="s">
        <v>2312</v>
      </c>
    </row>
    <row r="149" spans="1:69" ht="14.5" hidden="1" customHeight="1">
      <c r="A149" s="355" t="s">
        <v>2237</v>
      </c>
      <c r="B149" s="366" t="s">
        <v>2337</v>
      </c>
      <c r="C149" s="366" t="s">
        <v>2377</v>
      </c>
      <c r="D149" s="356" t="s">
        <v>2308</v>
      </c>
      <c r="E149" s="367">
        <v>3</v>
      </c>
      <c r="F149" s="59" t="s">
        <v>2339</v>
      </c>
      <c r="G149" s="353" t="s">
        <v>2690</v>
      </c>
      <c r="H149" s="353" t="s">
        <v>2691</v>
      </c>
      <c r="I149" s="353" t="s">
        <v>2692</v>
      </c>
      <c r="J149" s="353" t="s">
        <v>2693</v>
      </c>
      <c r="K149" s="353" t="s">
        <v>2694</v>
      </c>
      <c r="L149" s="354" t="s">
        <v>2695</v>
      </c>
      <c r="M149" s="17">
        <v>14.5</v>
      </c>
      <c r="N149" s="17">
        <v>7.5</v>
      </c>
      <c r="O149" s="17" t="s">
        <v>2381</v>
      </c>
      <c r="P149" s="17" t="s">
        <v>2382</v>
      </c>
      <c r="Q149" s="17" t="s">
        <v>2371</v>
      </c>
      <c r="R149" s="17" t="s">
        <v>2372</v>
      </c>
      <c r="S149" s="17" t="s">
        <v>2380</v>
      </c>
      <c r="T149" s="114" t="s">
        <v>2312</v>
      </c>
      <c r="U149" s="261"/>
      <c r="V149" s="17"/>
      <c r="W149" s="359" t="s">
        <v>239</v>
      </c>
      <c r="X149" s="181" t="s">
        <v>239</v>
      </c>
      <c r="Y149" s="181" t="s">
        <v>239</v>
      </c>
      <c r="Z149" s="183" t="s">
        <v>239</v>
      </c>
      <c r="AA149" s="183" t="s">
        <v>239</v>
      </c>
      <c r="AB149" s="183" t="s">
        <v>239</v>
      </c>
      <c r="AC149" s="183" t="s">
        <v>239</v>
      </c>
      <c r="AD149" s="183" t="s">
        <v>239</v>
      </c>
      <c r="AE149" s="184" t="s">
        <v>239</v>
      </c>
      <c r="AF149" s="261"/>
      <c r="AG149" s="17"/>
      <c r="AH149" s="361" t="s">
        <v>239</v>
      </c>
      <c r="AI149" s="20" t="s">
        <v>239</v>
      </c>
      <c r="AJ149" s="20" t="s">
        <v>239</v>
      </c>
      <c r="AK149" s="362" t="s">
        <v>239</v>
      </c>
      <c r="AL149" s="362" t="s">
        <v>239</v>
      </c>
      <c r="AM149" s="362" t="s">
        <v>239</v>
      </c>
      <c r="AN149" s="362" t="s">
        <v>239</v>
      </c>
      <c r="AO149" s="362" t="s">
        <v>239</v>
      </c>
      <c r="AP149" s="363" t="s">
        <v>239</v>
      </c>
      <c r="AQ149" s="360" t="s">
        <v>239</v>
      </c>
      <c r="AR149" s="196" t="s">
        <v>239</v>
      </c>
      <c r="AS149" s="196" t="s">
        <v>239</v>
      </c>
      <c r="AT149" s="196" t="s">
        <v>239</v>
      </c>
      <c r="AU149" s="196" t="s">
        <v>239</v>
      </c>
      <c r="AV149" s="364" t="s">
        <v>239</v>
      </c>
      <c r="AW149" s="364" t="s">
        <v>239</v>
      </c>
      <c r="AX149" s="196" t="s">
        <v>239</v>
      </c>
      <c r="AY149" s="365" t="s">
        <v>239</v>
      </c>
      <c r="AZ149" s="201" t="s">
        <v>239</v>
      </c>
      <c r="BA149" s="198" t="s">
        <v>239</v>
      </c>
      <c r="BB149" s="198" t="s">
        <v>239</v>
      </c>
      <c r="BC149" s="198" t="s">
        <v>239</v>
      </c>
      <c r="BD149" s="198" t="s">
        <v>239</v>
      </c>
      <c r="BE149" s="198" t="s">
        <v>239</v>
      </c>
      <c r="BF149" s="198" t="s">
        <v>239</v>
      </c>
      <c r="BG149" s="198" t="s">
        <v>239</v>
      </c>
      <c r="BH149" s="199" t="s">
        <v>239</v>
      </c>
      <c r="BI149" s="201" t="s">
        <v>2339</v>
      </c>
      <c r="BJ149" s="198">
        <v>14.5</v>
      </c>
      <c r="BK149" s="198">
        <v>7.5</v>
      </c>
      <c r="BL149" s="198" t="s">
        <v>2381</v>
      </c>
      <c r="BM149" s="198" t="s">
        <v>2382</v>
      </c>
      <c r="BN149" s="198" t="s">
        <v>239</v>
      </c>
      <c r="BO149" s="198" t="s">
        <v>2524</v>
      </c>
      <c r="BP149" s="198" t="s">
        <v>2380</v>
      </c>
      <c r="BQ149" s="199" t="s">
        <v>2312</v>
      </c>
    </row>
    <row r="150" spans="1:69" ht="14.5" hidden="1" customHeight="1">
      <c r="A150" s="355" t="s">
        <v>2237</v>
      </c>
      <c r="B150" s="366" t="s">
        <v>2337</v>
      </c>
      <c r="C150" s="366" t="s">
        <v>2377</v>
      </c>
      <c r="D150" s="356" t="s">
        <v>2308</v>
      </c>
      <c r="E150" s="367">
        <v>4</v>
      </c>
      <c r="F150" s="59" t="s">
        <v>2339</v>
      </c>
      <c r="G150" s="353" t="s">
        <v>2690</v>
      </c>
      <c r="H150" s="353" t="s">
        <v>2691</v>
      </c>
      <c r="I150" s="353" t="s">
        <v>2692</v>
      </c>
      <c r="J150" s="353" t="s">
        <v>2693</v>
      </c>
      <c r="K150" s="353" t="s">
        <v>2694</v>
      </c>
      <c r="L150" s="354" t="s">
        <v>2695</v>
      </c>
      <c r="M150" s="17">
        <v>14.5</v>
      </c>
      <c r="N150" s="17">
        <v>7.5</v>
      </c>
      <c r="O150" s="17" t="s">
        <v>2381</v>
      </c>
      <c r="P150" s="17" t="s">
        <v>2382</v>
      </c>
      <c r="Q150" s="17" t="s">
        <v>2371</v>
      </c>
      <c r="R150" s="17" t="s">
        <v>2372</v>
      </c>
      <c r="S150" s="17" t="s">
        <v>2380</v>
      </c>
      <c r="T150" s="114" t="s">
        <v>2312</v>
      </c>
      <c r="U150" s="261"/>
      <c r="V150" s="17"/>
      <c r="W150" s="359" t="s">
        <v>239</v>
      </c>
      <c r="X150" s="181" t="s">
        <v>239</v>
      </c>
      <c r="Y150" s="181" t="s">
        <v>239</v>
      </c>
      <c r="Z150" s="183" t="s">
        <v>239</v>
      </c>
      <c r="AA150" s="183" t="s">
        <v>239</v>
      </c>
      <c r="AB150" s="183" t="s">
        <v>239</v>
      </c>
      <c r="AC150" s="183" t="s">
        <v>239</v>
      </c>
      <c r="AD150" s="183" t="s">
        <v>239</v>
      </c>
      <c r="AE150" s="184" t="s">
        <v>239</v>
      </c>
      <c r="AF150" s="261"/>
      <c r="AG150" s="17"/>
      <c r="AH150" s="361" t="s">
        <v>239</v>
      </c>
      <c r="AI150" s="20" t="s">
        <v>239</v>
      </c>
      <c r="AJ150" s="20" t="s">
        <v>239</v>
      </c>
      <c r="AK150" s="362" t="s">
        <v>239</v>
      </c>
      <c r="AL150" s="362" t="s">
        <v>239</v>
      </c>
      <c r="AM150" s="362" t="s">
        <v>239</v>
      </c>
      <c r="AN150" s="362" t="s">
        <v>239</v>
      </c>
      <c r="AO150" s="362" t="s">
        <v>239</v>
      </c>
      <c r="AP150" s="363" t="s">
        <v>239</v>
      </c>
      <c r="AQ150" s="360" t="s">
        <v>239</v>
      </c>
      <c r="AR150" s="196" t="s">
        <v>239</v>
      </c>
      <c r="AS150" s="196" t="s">
        <v>239</v>
      </c>
      <c r="AT150" s="196" t="s">
        <v>239</v>
      </c>
      <c r="AU150" s="196" t="s">
        <v>239</v>
      </c>
      <c r="AV150" s="364" t="s">
        <v>239</v>
      </c>
      <c r="AW150" s="364" t="s">
        <v>239</v>
      </c>
      <c r="AX150" s="196" t="s">
        <v>239</v>
      </c>
      <c r="AY150" s="365" t="s">
        <v>239</v>
      </c>
      <c r="AZ150" s="201" t="s">
        <v>239</v>
      </c>
      <c r="BA150" s="198" t="s">
        <v>239</v>
      </c>
      <c r="BB150" s="198" t="s">
        <v>239</v>
      </c>
      <c r="BC150" s="198" t="s">
        <v>239</v>
      </c>
      <c r="BD150" s="198" t="s">
        <v>239</v>
      </c>
      <c r="BE150" s="198" t="s">
        <v>239</v>
      </c>
      <c r="BF150" s="198" t="s">
        <v>239</v>
      </c>
      <c r="BG150" s="198" t="s">
        <v>239</v>
      </c>
      <c r="BH150" s="199" t="s">
        <v>239</v>
      </c>
      <c r="BI150" s="201" t="s">
        <v>2339</v>
      </c>
      <c r="BJ150" s="198">
        <v>14.5</v>
      </c>
      <c r="BK150" s="198">
        <v>7.5</v>
      </c>
      <c r="BL150" s="198" t="s">
        <v>2381</v>
      </c>
      <c r="BM150" s="198" t="s">
        <v>2382</v>
      </c>
      <c r="BN150" s="198" t="s">
        <v>239</v>
      </c>
      <c r="BO150" s="198" t="s">
        <v>2524</v>
      </c>
      <c r="BP150" s="198" t="s">
        <v>2380</v>
      </c>
      <c r="BQ150" s="199" t="s">
        <v>2312</v>
      </c>
    </row>
    <row r="151" spans="1:69" ht="14.5" hidden="1" customHeight="1">
      <c r="A151" s="355" t="s">
        <v>2237</v>
      </c>
      <c r="B151" s="366" t="s">
        <v>2337</v>
      </c>
      <c r="C151" s="366" t="s">
        <v>2377</v>
      </c>
      <c r="D151" s="356" t="s">
        <v>2308</v>
      </c>
      <c r="E151" s="367">
        <v>5</v>
      </c>
      <c r="F151" s="59" t="s">
        <v>2339</v>
      </c>
      <c r="G151" s="353" t="s">
        <v>2690</v>
      </c>
      <c r="H151" s="353" t="s">
        <v>2691</v>
      </c>
      <c r="I151" s="353" t="s">
        <v>2692</v>
      </c>
      <c r="J151" s="353" t="s">
        <v>2693</v>
      </c>
      <c r="K151" s="353" t="s">
        <v>2694</v>
      </c>
      <c r="L151" s="354" t="s">
        <v>2695</v>
      </c>
      <c r="M151" s="17">
        <v>14.5</v>
      </c>
      <c r="N151" s="17">
        <v>7.5</v>
      </c>
      <c r="O151" s="17" t="s">
        <v>2381</v>
      </c>
      <c r="P151" s="17" t="s">
        <v>2382</v>
      </c>
      <c r="Q151" s="17" t="s">
        <v>2371</v>
      </c>
      <c r="R151" s="17" t="s">
        <v>2372</v>
      </c>
      <c r="S151" s="17" t="s">
        <v>2380</v>
      </c>
      <c r="T151" s="114" t="s">
        <v>2312</v>
      </c>
      <c r="U151" s="261"/>
      <c r="V151" s="17"/>
      <c r="W151" s="359" t="s">
        <v>239</v>
      </c>
      <c r="X151" s="181" t="s">
        <v>239</v>
      </c>
      <c r="Y151" s="181" t="s">
        <v>239</v>
      </c>
      <c r="Z151" s="183" t="s">
        <v>239</v>
      </c>
      <c r="AA151" s="183" t="s">
        <v>239</v>
      </c>
      <c r="AB151" s="183" t="s">
        <v>239</v>
      </c>
      <c r="AC151" s="183" t="s">
        <v>239</v>
      </c>
      <c r="AD151" s="183" t="s">
        <v>239</v>
      </c>
      <c r="AE151" s="184" t="s">
        <v>239</v>
      </c>
      <c r="AF151" s="261"/>
      <c r="AG151" s="17"/>
      <c r="AH151" s="361" t="s">
        <v>239</v>
      </c>
      <c r="AI151" s="20" t="s">
        <v>239</v>
      </c>
      <c r="AJ151" s="20" t="s">
        <v>239</v>
      </c>
      <c r="AK151" s="362" t="s">
        <v>239</v>
      </c>
      <c r="AL151" s="362" t="s">
        <v>239</v>
      </c>
      <c r="AM151" s="362" t="s">
        <v>239</v>
      </c>
      <c r="AN151" s="362" t="s">
        <v>239</v>
      </c>
      <c r="AO151" s="362" t="s">
        <v>239</v>
      </c>
      <c r="AP151" s="363" t="s">
        <v>239</v>
      </c>
      <c r="AQ151" s="360" t="s">
        <v>239</v>
      </c>
      <c r="AR151" s="196" t="s">
        <v>239</v>
      </c>
      <c r="AS151" s="196" t="s">
        <v>239</v>
      </c>
      <c r="AT151" s="196" t="s">
        <v>239</v>
      </c>
      <c r="AU151" s="196" t="s">
        <v>239</v>
      </c>
      <c r="AV151" s="364" t="s">
        <v>239</v>
      </c>
      <c r="AW151" s="364" t="s">
        <v>239</v>
      </c>
      <c r="AX151" s="196" t="s">
        <v>239</v>
      </c>
      <c r="AY151" s="365" t="s">
        <v>239</v>
      </c>
      <c r="AZ151" s="201" t="s">
        <v>239</v>
      </c>
      <c r="BA151" s="198" t="s">
        <v>239</v>
      </c>
      <c r="BB151" s="198" t="s">
        <v>239</v>
      </c>
      <c r="BC151" s="198" t="s">
        <v>239</v>
      </c>
      <c r="BD151" s="198" t="s">
        <v>239</v>
      </c>
      <c r="BE151" s="198" t="s">
        <v>239</v>
      </c>
      <c r="BF151" s="198" t="s">
        <v>239</v>
      </c>
      <c r="BG151" s="198" t="s">
        <v>239</v>
      </c>
      <c r="BH151" s="199" t="s">
        <v>239</v>
      </c>
      <c r="BI151" s="201" t="s">
        <v>2339</v>
      </c>
      <c r="BJ151" s="198">
        <v>14.5</v>
      </c>
      <c r="BK151" s="198">
        <v>7.5</v>
      </c>
      <c r="BL151" s="198" t="s">
        <v>2381</v>
      </c>
      <c r="BM151" s="198" t="s">
        <v>2382</v>
      </c>
      <c r="BN151" s="198" t="s">
        <v>239</v>
      </c>
      <c r="BO151" s="198" t="s">
        <v>2524</v>
      </c>
      <c r="BP151" s="198" t="s">
        <v>2380</v>
      </c>
      <c r="BQ151" s="199" t="s">
        <v>2312</v>
      </c>
    </row>
    <row r="152" spans="1:69" ht="14.5" hidden="1" customHeight="1">
      <c r="A152" s="355" t="s">
        <v>2237</v>
      </c>
      <c r="B152" s="366" t="s">
        <v>2337</v>
      </c>
      <c r="C152" s="366" t="s">
        <v>2377</v>
      </c>
      <c r="D152" s="356" t="s">
        <v>2308</v>
      </c>
      <c r="E152" s="367">
        <v>6</v>
      </c>
      <c r="F152" s="59" t="s">
        <v>2339</v>
      </c>
      <c r="G152" s="353" t="s">
        <v>2690</v>
      </c>
      <c r="H152" s="353" t="s">
        <v>2691</v>
      </c>
      <c r="I152" s="353" t="s">
        <v>2692</v>
      </c>
      <c r="J152" s="353" t="s">
        <v>2693</v>
      </c>
      <c r="K152" s="353" t="s">
        <v>2694</v>
      </c>
      <c r="L152" s="354" t="s">
        <v>2695</v>
      </c>
      <c r="M152" s="17">
        <v>14.5</v>
      </c>
      <c r="N152" s="17">
        <v>7.5</v>
      </c>
      <c r="O152" s="17" t="s">
        <v>2381</v>
      </c>
      <c r="P152" s="17" t="s">
        <v>2382</v>
      </c>
      <c r="Q152" s="17" t="s">
        <v>2371</v>
      </c>
      <c r="R152" s="17" t="s">
        <v>2372</v>
      </c>
      <c r="S152" s="17" t="s">
        <v>2380</v>
      </c>
      <c r="T152" s="114" t="s">
        <v>2312</v>
      </c>
      <c r="U152" s="261"/>
      <c r="V152" s="17"/>
      <c r="W152" s="359" t="s">
        <v>239</v>
      </c>
      <c r="X152" s="181" t="s">
        <v>239</v>
      </c>
      <c r="Y152" s="181" t="s">
        <v>239</v>
      </c>
      <c r="Z152" s="183" t="s">
        <v>239</v>
      </c>
      <c r="AA152" s="183" t="s">
        <v>239</v>
      </c>
      <c r="AB152" s="183" t="s">
        <v>239</v>
      </c>
      <c r="AC152" s="183" t="s">
        <v>239</v>
      </c>
      <c r="AD152" s="183" t="s">
        <v>239</v>
      </c>
      <c r="AE152" s="184" t="s">
        <v>239</v>
      </c>
      <c r="AF152" s="261"/>
      <c r="AG152" s="17"/>
      <c r="AH152" s="361" t="s">
        <v>239</v>
      </c>
      <c r="AI152" s="20" t="s">
        <v>239</v>
      </c>
      <c r="AJ152" s="20" t="s">
        <v>239</v>
      </c>
      <c r="AK152" s="362" t="s">
        <v>239</v>
      </c>
      <c r="AL152" s="362" t="s">
        <v>239</v>
      </c>
      <c r="AM152" s="362" t="s">
        <v>239</v>
      </c>
      <c r="AN152" s="362" t="s">
        <v>239</v>
      </c>
      <c r="AO152" s="362" t="s">
        <v>239</v>
      </c>
      <c r="AP152" s="363" t="s">
        <v>239</v>
      </c>
      <c r="AQ152" s="360" t="s">
        <v>239</v>
      </c>
      <c r="AR152" s="196" t="s">
        <v>239</v>
      </c>
      <c r="AS152" s="196" t="s">
        <v>239</v>
      </c>
      <c r="AT152" s="196" t="s">
        <v>239</v>
      </c>
      <c r="AU152" s="196" t="s">
        <v>239</v>
      </c>
      <c r="AV152" s="364" t="s">
        <v>239</v>
      </c>
      <c r="AW152" s="364" t="s">
        <v>239</v>
      </c>
      <c r="AX152" s="196" t="s">
        <v>239</v>
      </c>
      <c r="AY152" s="365" t="s">
        <v>239</v>
      </c>
      <c r="AZ152" s="201" t="s">
        <v>239</v>
      </c>
      <c r="BA152" s="198" t="s">
        <v>239</v>
      </c>
      <c r="BB152" s="198" t="s">
        <v>239</v>
      </c>
      <c r="BC152" s="198" t="s">
        <v>239</v>
      </c>
      <c r="BD152" s="198" t="s">
        <v>239</v>
      </c>
      <c r="BE152" s="198" t="s">
        <v>239</v>
      </c>
      <c r="BF152" s="198" t="s">
        <v>239</v>
      </c>
      <c r="BG152" s="198" t="s">
        <v>239</v>
      </c>
      <c r="BH152" s="199" t="s">
        <v>239</v>
      </c>
      <c r="BI152" s="201" t="s">
        <v>2339</v>
      </c>
      <c r="BJ152" s="198">
        <v>14.5</v>
      </c>
      <c r="BK152" s="198">
        <v>7.5</v>
      </c>
      <c r="BL152" s="198" t="s">
        <v>2381</v>
      </c>
      <c r="BM152" s="198" t="s">
        <v>2382</v>
      </c>
      <c r="BN152" s="198" t="s">
        <v>239</v>
      </c>
      <c r="BO152" s="198" t="s">
        <v>2524</v>
      </c>
      <c r="BP152" s="198" t="s">
        <v>2380</v>
      </c>
      <c r="BQ152" s="199" t="s">
        <v>2312</v>
      </c>
    </row>
    <row r="153" spans="1:69" ht="14.5" hidden="1" customHeight="1">
      <c r="A153" s="355" t="s">
        <v>2237</v>
      </c>
      <c r="B153" s="366" t="s">
        <v>2337</v>
      </c>
      <c r="C153" s="366" t="s">
        <v>2377</v>
      </c>
      <c r="D153" s="356" t="s">
        <v>2308</v>
      </c>
      <c r="E153" s="367">
        <v>7</v>
      </c>
      <c r="F153" s="59" t="s">
        <v>2339</v>
      </c>
      <c r="G153" s="353" t="s">
        <v>2690</v>
      </c>
      <c r="H153" s="353" t="s">
        <v>2691</v>
      </c>
      <c r="I153" s="353" t="s">
        <v>2692</v>
      </c>
      <c r="J153" s="353" t="s">
        <v>2693</v>
      </c>
      <c r="K153" s="353" t="s">
        <v>2694</v>
      </c>
      <c r="L153" s="354" t="s">
        <v>2695</v>
      </c>
      <c r="M153" s="17">
        <v>14.5</v>
      </c>
      <c r="N153" s="17">
        <v>7.5</v>
      </c>
      <c r="O153" s="17" t="s">
        <v>2378</v>
      </c>
      <c r="P153" s="17" t="s">
        <v>2379</v>
      </c>
      <c r="Q153" s="17" t="s">
        <v>2371</v>
      </c>
      <c r="R153" s="17" t="s">
        <v>2372</v>
      </c>
      <c r="S153" s="17" t="s">
        <v>2380</v>
      </c>
      <c r="T153" s="114" t="s">
        <v>2312</v>
      </c>
      <c r="U153" s="261"/>
      <c r="V153" s="17"/>
      <c r="W153" s="359" t="s">
        <v>239</v>
      </c>
      <c r="X153" s="181" t="s">
        <v>239</v>
      </c>
      <c r="Y153" s="181" t="s">
        <v>239</v>
      </c>
      <c r="Z153" s="183" t="s">
        <v>239</v>
      </c>
      <c r="AA153" s="183" t="s">
        <v>239</v>
      </c>
      <c r="AB153" s="183" t="s">
        <v>239</v>
      </c>
      <c r="AC153" s="183" t="s">
        <v>239</v>
      </c>
      <c r="AD153" s="183" t="s">
        <v>239</v>
      </c>
      <c r="AE153" s="184" t="s">
        <v>239</v>
      </c>
      <c r="AF153" s="261"/>
      <c r="AG153" s="17"/>
      <c r="AH153" s="361" t="s">
        <v>239</v>
      </c>
      <c r="AI153" s="20" t="s">
        <v>239</v>
      </c>
      <c r="AJ153" s="20" t="s">
        <v>239</v>
      </c>
      <c r="AK153" s="362" t="s">
        <v>239</v>
      </c>
      <c r="AL153" s="362" t="s">
        <v>239</v>
      </c>
      <c r="AM153" s="362" t="s">
        <v>239</v>
      </c>
      <c r="AN153" s="362" t="s">
        <v>239</v>
      </c>
      <c r="AO153" s="362" t="s">
        <v>239</v>
      </c>
      <c r="AP153" s="363" t="s">
        <v>239</v>
      </c>
      <c r="AQ153" s="360" t="s">
        <v>239</v>
      </c>
      <c r="AR153" s="196" t="s">
        <v>239</v>
      </c>
      <c r="AS153" s="196" t="s">
        <v>239</v>
      </c>
      <c r="AT153" s="196" t="s">
        <v>239</v>
      </c>
      <c r="AU153" s="196" t="s">
        <v>239</v>
      </c>
      <c r="AV153" s="364" t="s">
        <v>239</v>
      </c>
      <c r="AW153" s="364" t="s">
        <v>239</v>
      </c>
      <c r="AX153" s="196" t="s">
        <v>239</v>
      </c>
      <c r="AY153" s="365" t="s">
        <v>239</v>
      </c>
      <c r="AZ153" s="201" t="s">
        <v>239</v>
      </c>
      <c r="BA153" s="198" t="s">
        <v>239</v>
      </c>
      <c r="BB153" s="198" t="s">
        <v>239</v>
      </c>
      <c r="BC153" s="198" t="s">
        <v>239</v>
      </c>
      <c r="BD153" s="198" t="s">
        <v>239</v>
      </c>
      <c r="BE153" s="198" t="s">
        <v>239</v>
      </c>
      <c r="BF153" s="198" t="s">
        <v>239</v>
      </c>
      <c r="BG153" s="198" t="s">
        <v>239</v>
      </c>
      <c r="BH153" s="199" t="s">
        <v>239</v>
      </c>
      <c r="BI153" s="201" t="s">
        <v>2339</v>
      </c>
      <c r="BJ153" s="198">
        <v>14.5</v>
      </c>
      <c r="BK153" s="198">
        <v>7.5</v>
      </c>
      <c r="BL153" s="198" t="s">
        <v>2378</v>
      </c>
      <c r="BM153" s="198" t="s">
        <v>2379</v>
      </c>
      <c r="BN153" s="198" t="s">
        <v>239</v>
      </c>
      <c r="BO153" s="198" t="s">
        <v>2524</v>
      </c>
      <c r="BP153" s="198" t="s">
        <v>2380</v>
      </c>
      <c r="BQ153" s="199" t="s">
        <v>2312</v>
      </c>
    </row>
    <row r="154" spans="1:69" ht="14.5" hidden="1" customHeight="1">
      <c r="A154" s="355" t="s">
        <v>2237</v>
      </c>
      <c r="B154" s="366" t="s">
        <v>2337</v>
      </c>
      <c r="C154" s="366" t="s">
        <v>2377</v>
      </c>
      <c r="D154" s="356" t="s">
        <v>2308</v>
      </c>
      <c r="E154" s="367">
        <v>8</v>
      </c>
      <c r="F154" s="59" t="s">
        <v>2339</v>
      </c>
      <c r="G154" s="353" t="s">
        <v>2690</v>
      </c>
      <c r="H154" s="353" t="s">
        <v>2691</v>
      </c>
      <c r="I154" s="353" t="s">
        <v>2692</v>
      </c>
      <c r="J154" s="353" t="s">
        <v>2693</v>
      </c>
      <c r="K154" s="353" t="s">
        <v>2694</v>
      </c>
      <c r="L154" s="354" t="s">
        <v>2695</v>
      </c>
      <c r="M154" s="17">
        <v>14.5</v>
      </c>
      <c r="N154" s="17">
        <v>7.5</v>
      </c>
      <c r="O154" s="17" t="s">
        <v>2378</v>
      </c>
      <c r="P154" s="17" t="s">
        <v>2379</v>
      </c>
      <c r="Q154" s="17" t="s">
        <v>2371</v>
      </c>
      <c r="R154" s="17" t="s">
        <v>2372</v>
      </c>
      <c r="S154" s="17" t="s">
        <v>2380</v>
      </c>
      <c r="T154" s="114" t="s">
        <v>2312</v>
      </c>
      <c r="U154" s="261"/>
      <c r="V154" s="17"/>
      <c r="W154" s="359" t="s">
        <v>239</v>
      </c>
      <c r="X154" s="181" t="s">
        <v>239</v>
      </c>
      <c r="Y154" s="181" t="s">
        <v>239</v>
      </c>
      <c r="Z154" s="183" t="s">
        <v>239</v>
      </c>
      <c r="AA154" s="183" t="s">
        <v>239</v>
      </c>
      <c r="AB154" s="183" t="s">
        <v>239</v>
      </c>
      <c r="AC154" s="183" t="s">
        <v>239</v>
      </c>
      <c r="AD154" s="183" t="s">
        <v>239</v>
      </c>
      <c r="AE154" s="184" t="s">
        <v>239</v>
      </c>
      <c r="AF154" s="261"/>
      <c r="AG154" s="17"/>
      <c r="AH154" s="361" t="s">
        <v>239</v>
      </c>
      <c r="AI154" s="20" t="s">
        <v>239</v>
      </c>
      <c r="AJ154" s="20" t="s">
        <v>239</v>
      </c>
      <c r="AK154" s="362" t="s">
        <v>239</v>
      </c>
      <c r="AL154" s="362" t="s">
        <v>239</v>
      </c>
      <c r="AM154" s="362" t="s">
        <v>239</v>
      </c>
      <c r="AN154" s="362" t="s">
        <v>239</v>
      </c>
      <c r="AO154" s="362" t="s">
        <v>239</v>
      </c>
      <c r="AP154" s="363" t="s">
        <v>239</v>
      </c>
      <c r="AQ154" s="360" t="s">
        <v>239</v>
      </c>
      <c r="AR154" s="196" t="s">
        <v>239</v>
      </c>
      <c r="AS154" s="196" t="s">
        <v>239</v>
      </c>
      <c r="AT154" s="196" t="s">
        <v>239</v>
      </c>
      <c r="AU154" s="196" t="s">
        <v>239</v>
      </c>
      <c r="AV154" s="364" t="s">
        <v>239</v>
      </c>
      <c r="AW154" s="364" t="s">
        <v>239</v>
      </c>
      <c r="AX154" s="196" t="s">
        <v>239</v>
      </c>
      <c r="AY154" s="365" t="s">
        <v>239</v>
      </c>
      <c r="AZ154" s="201" t="s">
        <v>239</v>
      </c>
      <c r="BA154" s="198" t="s">
        <v>239</v>
      </c>
      <c r="BB154" s="198" t="s">
        <v>239</v>
      </c>
      <c r="BC154" s="198" t="s">
        <v>239</v>
      </c>
      <c r="BD154" s="198" t="s">
        <v>239</v>
      </c>
      <c r="BE154" s="198" t="s">
        <v>239</v>
      </c>
      <c r="BF154" s="198" t="s">
        <v>239</v>
      </c>
      <c r="BG154" s="198" t="s">
        <v>239</v>
      </c>
      <c r="BH154" s="199" t="s">
        <v>239</v>
      </c>
      <c r="BI154" s="201" t="s">
        <v>2339</v>
      </c>
      <c r="BJ154" s="198">
        <v>14.5</v>
      </c>
      <c r="BK154" s="198">
        <v>7.5</v>
      </c>
      <c r="BL154" s="198" t="s">
        <v>2378</v>
      </c>
      <c r="BM154" s="198" t="s">
        <v>2379</v>
      </c>
      <c r="BN154" s="198" t="s">
        <v>239</v>
      </c>
      <c r="BO154" s="198" t="s">
        <v>2524</v>
      </c>
      <c r="BP154" s="198" t="s">
        <v>2380</v>
      </c>
      <c r="BQ154" s="199" t="s">
        <v>2312</v>
      </c>
    </row>
    <row r="155" spans="1:69" ht="14.5" hidden="1" customHeight="1">
      <c r="A155" s="355" t="s">
        <v>2237</v>
      </c>
      <c r="B155" s="366" t="s">
        <v>2337</v>
      </c>
      <c r="C155" s="366" t="s">
        <v>2383</v>
      </c>
      <c r="D155" s="356" t="s">
        <v>2308</v>
      </c>
      <c r="E155" s="367" t="s">
        <v>2308</v>
      </c>
      <c r="F155" s="116" t="s">
        <v>2339</v>
      </c>
      <c r="G155" s="353" t="s">
        <v>2690</v>
      </c>
      <c r="H155" s="353" t="s">
        <v>2691</v>
      </c>
      <c r="I155" s="353" t="s">
        <v>2692</v>
      </c>
      <c r="J155" s="353" t="s">
        <v>2693</v>
      </c>
      <c r="K155" s="353" t="s">
        <v>2694</v>
      </c>
      <c r="L155" s="354" t="s">
        <v>2695</v>
      </c>
      <c r="M155" s="20">
        <v>7.5</v>
      </c>
      <c r="N155" s="20">
        <v>7.5</v>
      </c>
      <c r="O155" s="115" t="s">
        <v>2371</v>
      </c>
      <c r="P155" s="115" t="s">
        <v>2372</v>
      </c>
      <c r="Q155" s="115" t="s">
        <v>2371</v>
      </c>
      <c r="R155" s="115" t="s">
        <v>2372</v>
      </c>
      <c r="S155" s="17" t="s">
        <v>2312</v>
      </c>
      <c r="T155" s="114" t="s">
        <v>2312</v>
      </c>
      <c r="U155" s="260"/>
      <c r="V155" s="17"/>
      <c r="W155" s="359" t="s">
        <v>239</v>
      </c>
      <c r="X155" s="181" t="s">
        <v>239</v>
      </c>
      <c r="Y155" s="181" t="s">
        <v>239</v>
      </c>
      <c r="Z155" s="183" t="s">
        <v>239</v>
      </c>
      <c r="AA155" s="183" t="s">
        <v>239</v>
      </c>
      <c r="AB155" s="183" t="s">
        <v>239</v>
      </c>
      <c r="AC155" s="183" t="s">
        <v>239</v>
      </c>
      <c r="AD155" s="183" t="s">
        <v>239</v>
      </c>
      <c r="AE155" s="184" t="s">
        <v>239</v>
      </c>
      <c r="AF155" s="260"/>
      <c r="AG155" s="17"/>
      <c r="AH155" s="361" t="s">
        <v>239</v>
      </c>
      <c r="AI155" s="20" t="s">
        <v>239</v>
      </c>
      <c r="AJ155" s="20" t="s">
        <v>239</v>
      </c>
      <c r="AK155" s="362" t="s">
        <v>239</v>
      </c>
      <c r="AL155" s="362" t="s">
        <v>239</v>
      </c>
      <c r="AM155" s="362" t="s">
        <v>239</v>
      </c>
      <c r="AN155" s="362" t="s">
        <v>239</v>
      </c>
      <c r="AO155" s="362" t="s">
        <v>239</v>
      </c>
      <c r="AP155" s="363" t="s">
        <v>239</v>
      </c>
      <c r="AQ155" s="360" t="s">
        <v>239</v>
      </c>
      <c r="AR155" s="196" t="s">
        <v>239</v>
      </c>
      <c r="AS155" s="196" t="s">
        <v>239</v>
      </c>
      <c r="AT155" s="196" t="s">
        <v>239</v>
      </c>
      <c r="AU155" s="196" t="s">
        <v>239</v>
      </c>
      <c r="AV155" s="364" t="s">
        <v>239</v>
      </c>
      <c r="AW155" s="364" t="s">
        <v>239</v>
      </c>
      <c r="AX155" s="196" t="s">
        <v>239</v>
      </c>
      <c r="AY155" s="365" t="s">
        <v>239</v>
      </c>
      <c r="AZ155" s="200" t="s">
        <v>2339</v>
      </c>
      <c r="BA155" s="196">
        <v>7.5</v>
      </c>
      <c r="BB155" s="196">
        <v>7.5</v>
      </c>
      <c r="BC155" s="198" t="s">
        <v>239</v>
      </c>
      <c r="BD155" s="198" t="s">
        <v>2524</v>
      </c>
      <c r="BE155" s="198" t="s">
        <v>239</v>
      </c>
      <c r="BF155" s="198" t="s">
        <v>2524</v>
      </c>
      <c r="BG155" s="198" t="s">
        <v>2312</v>
      </c>
      <c r="BH155" s="199" t="s">
        <v>2312</v>
      </c>
      <c r="BI155" s="200" t="s">
        <v>2339</v>
      </c>
      <c r="BJ155" s="196">
        <v>7.5</v>
      </c>
      <c r="BK155" s="196">
        <v>7.5</v>
      </c>
      <c r="BL155" s="196" t="s">
        <v>2371</v>
      </c>
      <c r="BM155" s="196" t="s">
        <v>2372</v>
      </c>
      <c r="BN155" s="198" t="s">
        <v>239</v>
      </c>
      <c r="BO155" s="198" t="s">
        <v>2524</v>
      </c>
      <c r="BP155" s="198" t="s">
        <v>2312</v>
      </c>
      <c r="BQ155" s="199" t="s">
        <v>2312</v>
      </c>
    </row>
    <row r="156" spans="1:69" ht="14.5" hidden="1" customHeight="1">
      <c r="A156" s="355" t="s">
        <v>2237</v>
      </c>
      <c r="B156" s="366" t="s">
        <v>2337</v>
      </c>
      <c r="C156" s="366" t="s">
        <v>2389</v>
      </c>
      <c r="D156" s="356" t="s">
        <v>2308</v>
      </c>
      <c r="E156" s="367" t="s">
        <v>2308</v>
      </c>
      <c r="F156" s="116" t="s">
        <v>2339</v>
      </c>
      <c r="G156" s="353" t="s">
        <v>2690</v>
      </c>
      <c r="H156" s="353" t="s">
        <v>2691</v>
      </c>
      <c r="I156" s="353" t="s">
        <v>2692</v>
      </c>
      <c r="J156" s="353" t="s">
        <v>2693</v>
      </c>
      <c r="K156" s="353" t="s">
        <v>2694</v>
      </c>
      <c r="L156" s="354" t="s">
        <v>2695</v>
      </c>
      <c r="M156" s="20">
        <v>10.4</v>
      </c>
      <c r="N156" s="20">
        <v>7.5</v>
      </c>
      <c r="O156" s="115" t="s">
        <v>2390</v>
      </c>
      <c r="P156" s="115" t="s">
        <v>2391</v>
      </c>
      <c r="Q156" s="115" t="s">
        <v>2371</v>
      </c>
      <c r="R156" s="115" t="s">
        <v>2372</v>
      </c>
      <c r="S156" s="17" t="s">
        <v>2312</v>
      </c>
      <c r="T156" s="114" t="s">
        <v>2312</v>
      </c>
      <c r="U156" s="260"/>
      <c r="V156" s="17"/>
      <c r="W156" s="186" t="s">
        <v>2339</v>
      </c>
      <c r="X156" s="181">
        <v>10.4</v>
      </c>
      <c r="Y156" s="181">
        <v>7.5</v>
      </c>
      <c r="Z156" s="183" t="s">
        <v>2378</v>
      </c>
      <c r="AA156" s="183" t="s">
        <v>2379</v>
      </c>
      <c r="AB156" s="183" t="s">
        <v>2371</v>
      </c>
      <c r="AC156" s="183" t="s">
        <v>2372</v>
      </c>
      <c r="AD156" s="183" t="s">
        <v>2380</v>
      </c>
      <c r="AE156" s="184" t="s">
        <v>2312</v>
      </c>
      <c r="AF156" s="260"/>
      <c r="AG156" s="17"/>
      <c r="AH156" s="361" t="s">
        <v>239</v>
      </c>
      <c r="AI156" s="20" t="s">
        <v>239</v>
      </c>
      <c r="AJ156" s="20" t="s">
        <v>239</v>
      </c>
      <c r="AK156" s="362" t="s">
        <v>239</v>
      </c>
      <c r="AL156" s="362" t="s">
        <v>239</v>
      </c>
      <c r="AM156" s="362" t="s">
        <v>239</v>
      </c>
      <c r="AN156" s="362" t="s">
        <v>239</v>
      </c>
      <c r="AO156" s="362" t="s">
        <v>239</v>
      </c>
      <c r="AP156" s="363" t="s">
        <v>239</v>
      </c>
      <c r="AQ156" s="360" t="s">
        <v>239</v>
      </c>
      <c r="AR156" s="196" t="s">
        <v>239</v>
      </c>
      <c r="AS156" s="196" t="s">
        <v>239</v>
      </c>
      <c r="AT156" s="196" t="s">
        <v>239</v>
      </c>
      <c r="AU156" s="196" t="s">
        <v>239</v>
      </c>
      <c r="AV156" s="364" t="s">
        <v>239</v>
      </c>
      <c r="AW156" s="364" t="s">
        <v>239</v>
      </c>
      <c r="AX156" s="196" t="s">
        <v>239</v>
      </c>
      <c r="AY156" s="365" t="s">
        <v>239</v>
      </c>
      <c r="AZ156" s="200" t="s">
        <v>2339</v>
      </c>
      <c r="BA156" s="196">
        <v>10.4</v>
      </c>
      <c r="BB156" s="196">
        <v>7.5</v>
      </c>
      <c r="BC156" s="198" t="s">
        <v>239</v>
      </c>
      <c r="BD156" s="198" t="s">
        <v>2713</v>
      </c>
      <c r="BE156" s="198" t="s">
        <v>239</v>
      </c>
      <c r="BF156" s="198" t="s">
        <v>2524</v>
      </c>
      <c r="BG156" s="198" t="s">
        <v>2312</v>
      </c>
      <c r="BH156" s="199" t="s">
        <v>2312</v>
      </c>
      <c r="BI156" s="200" t="s">
        <v>2339</v>
      </c>
      <c r="BJ156" s="196">
        <v>10.4</v>
      </c>
      <c r="BK156" s="196">
        <v>7.5</v>
      </c>
      <c r="BL156" s="196" t="s">
        <v>2390</v>
      </c>
      <c r="BM156" s="196" t="s">
        <v>2391</v>
      </c>
      <c r="BN156" s="198" t="s">
        <v>239</v>
      </c>
      <c r="BO156" s="198" t="s">
        <v>2524</v>
      </c>
      <c r="BP156" s="198" t="s">
        <v>2312</v>
      </c>
      <c r="BQ156" s="199" t="s">
        <v>2312</v>
      </c>
    </row>
    <row r="157" spans="1:69" ht="14.5" hidden="1" customHeight="1">
      <c r="A157" s="331" t="s">
        <v>2237</v>
      </c>
      <c r="B157" s="335">
        <v>121</v>
      </c>
      <c r="C157" s="335" t="s">
        <v>2551</v>
      </c>
      <c r="D157" s="332" t="s">
        <v>989</v>
      </c>
      <c r="E157" s="336">
        <v>3</v>
      </c>
      <c r="F157" s="59" t="s">
        <v>2339</v>
      </c>
      <c r="G157" s="353" t="s">
        <v>2690</v>
      </c>
      <c r="H157" s="353" t="s">
        <v>2691</v>
      </c>
      <c r="I157" s="353" t="s">
        <v>2692</v>
      </c>
      <c r="J157" s="353" t="s">
        <v>2693</v>
      </c>
      <c r="K157" s="353" t="s">
        <v>2694</v>
      </c>
      <c r="L157" s="354" t="s">
        <v>2695</v>
      </c>
      <c r="M157" s="20">
        <v>0.2</v>
      </c>
      <c r="N157" s="20">
        <v>0.2</v>
      </c>
      <c r="O157" s="33" t="s">
        <v>2552</v>
      </c>
      <c r="P157" s="33" t="s">
        <v>2553</v>
      </c>
      <c r="Q157" s="115" t="s">
        <v>2410</v>
      </c>
      <c r="R157" s="115" t="s">
        <v>2411</v>
      </c>
      <c r="S157" s="17" t="s">
        <v>2312</v>
      </c>
      <c r="T157" s="114" t="s">
        <v>2312</v>
      </c>
      <c r="U157" s="260"/>
      <c r="V157" s="17"/>
      <c r="W157" s="183" t="s">
        <v>239</v>
      </c>
      <c r="X157" s="183" t="s">
        <v>239</v>
      </c>
      <c r="Y157" s="183" t="s">
        <v>239</v>
      </c>
      <c r="Z157" s="183" t="s">
        <v>239</v>
      </c>
      <c r="AA157" s="183" t="s">
        <v>239</v>
      </c>
      <c r="AB157" s="183" t="s">
        <v>239</v>
      </c>
      <c r="AC157" s="183" t="s">
        <v>239</v>
      </c>
      <c r="AD157" s="183" t="s">
        <v>239</v>
      </c>
      <c r="AE157" s="183" t="s">
        <v>239</v>
      </c>
      <c r="AF157" s="260"/>
      <c r="AG157" s="17"/>
      <c r="AH157" s="361" t="s">
        <v>239</v>
      </c>
      <c r="AI157" s="20" t="s">
        <v>239</v>
      </c>
      <c r="AJ157" s="20" t="s">
        <v>239</v>
      </c>
      <c r="AK157" s="362" t="s">
        <v>239</v>
      </c>
      <c r="AL157" s="362" t="s">
        <v>239</v>
      </c>
      <c r="AM157" s="362" t="s">
        <v>239</v>
      </c>
      <c r="AN157" s="362" t="s">
        <v>239</v>
      </c>
      <c r="AO157" s="362" t="s">
        <v>239</v>
      </c>
      <c r="AP157" s="363" t="s">
        <v>239</v>
      </c>
      <c r="AQ157" s="360" t="s">
        <v>239</v>
      </c>
      <c r="AR157" s="196" t="s">
        <v>239</v>
      </c>
      <c r="AS157" s="196" t="s">
        <v>239</v>
      </c>
      <c r="AT157" s="196" t="s">
        <v>239</v>
      </c>
      <c r="AU157" s="196" t="s">
        <v>239</v>
      </c>
      <c r="AV157" s="364" t="s">
        <v>239</v>
      </c>
      <c r="AW157" s="364" t="s">
        <v>239</v>
      </c>
      <c r="AX157" s="196" t="s">
        <v>239</v>
      </c>
      <c r="AY157" s="365" t="s">
        <v>239</v>
      </c>
      <c r="AZ157" s="201" t="s">
        <v>2339</v>
      </c>
      <c r="BA157" s="196">
        <v>0.2</v>
      </c>
      <c r="BB157" s="221">
        <v>0.2</v>
      </c>
      <c r="BC157" s="222" t="s">
        <v>239</v>
      </c>
      <c r="BD157" s="223" t="s">
        <v>2719</v>
      </c>
      <c r="BE157" s="198" t="s">
        <v>239</v>
      </c>
      <c r="BF157" s="198" t="s">
        <v>2698</v>
      </c>
      <c r="BG157" s="198" t="s">
        <v>2312</v>
      </c>
      <c r="BH157" s="199" t="s">
        <v>2312</v>
      </c>
      <c r="BI157" s="201" t="s">
        <v>2339</v>
      </c>
      <c r="BJ157" s="196">
        <v>0.2</v>
      </c>
      <c r="BK157" s="196">
        <v>0.2</v>
      </c>
      <c r="BL157" s="33" t="s">
        <v>2552</v>
      </c>
      <c r="BM157" s="33" t="s">
        <v>2553</v>
      </c>
      <c r="BN157" s="198" t="s">
        <v>239</v>
      </c>
      <c r="BO157" s="198" t="s">
        <v>2698</v>
      </c>
      <c r="BP157" s="198" t="s">
        <v>2312</v>
      </c>
      <c r="BQ157" s="199" t="s">
        <v>2312</v>
      </c>
    </row>
    <row r="158" spans="1:69" ht="14.5" hidden="1" customHeight="1">
      <c r="A158" s="331" t="s">
        <v>2237</v>
      </c>
      <c r="B158" s="335">
        <v>121</v>
      </c>
      <c r="C158" s="335" t="s">
        <v>2551</v>
      </c>
      <c r="D158" s="332" t="s">
        <v>194</v>
      </c>
      <c r="E158" s="336">
        <v>3</v>
      </c>
      <c r="F158" s="59" t="s">
        <v>2339</v>
      </c>
      <c r="G158" s="353" t="s">
        <v>2690</v>
      </c>
      <c r="H158" s="353" t="s">
        <v>2691</v>
      </c>
      <c r="I158" s="353" t="s">
        <v>2692</v>
      </c>
      <c r="J158" s="353" t="s">
        <v>2693</v>
      </c>
      <c r="K158" s="353" t="s">
        <v>2694</v>
      </c>
      <c r="L158" s="354" t="s">
        <v>2695</v>
      </c>
      <c r="M158" s="20">
        <v>0.2</v>
      </c>
      <c r="N158" s="20">
        <v>0.2</v>
      </c>
      <c r="O158" s="33" t="s">
        <v>2552</v>
      </c>
      <c r="P158" s="33" t="s">
        <v>2553</v>
      </c>
      <c r="Q158" s="115" t="s">
        <v>2410</v>
      </c>
      <c r="R158" s="115" t="s">
        <v>2411</v>
      </c>
      <c r="S158" s="17" t="s">
        <v>2312</v>
      </c>
      <c r="T158" s="114" t="s">
        <v>2312</v>
      </c>
      <c r="U158" s="260"/>
      <c r="V158" s="17"/>
      <c r="W158" s="183" t="s">
        <v>239</v>
      </c>
      <c r="X158" s="183" t="s">
        <v>239</v>
      </c>
      <c r="Y158" s="183" t="s">
        <v>239</v>
      </c>
      <c r="Z158" s="183" t="s">
        <v>239</v>
      </c>
      <c r="AA158" s="183" t="s">
        <v>239</v>
      </c>
      <c r="AB158" s="183" t="s">
        <v>239</v>
      </c>
      <c r="AC158" s="183" t="s">
        <v>239</v>
      </c>
      <c r="AD158" s="183" t="s">
        <v>239</v>
      </c>
      <c r="AE158" s="183" t="s">
        <v>239</v>
      </c>
      <c r="AF158" s="260"/>
      <c r="AG158" s="17"/>
      <c r="AH158" s="361" t="s">
        <v>239</v>
      </c>
      <c r="AI158" s="20" t="s">
        <v>239</v>
      </c>
      <c r="AJ158" s="20" t="s">
        <v>239</v>
      </c>
      <c r="AK158" s="362" t="s">
        <v>239</v>
      </c>
      <c r="AL158" s="362" t="s">
        <v>239</v>
      </c>
      <c r="AM158" s="362" t="s">
        <v>239</v>
      </c>
      <c r="AN158" s="362" t="s">
        <v>239</v>
      </c>
      <c r="AO158" s="362" t="s">
        <v>239</v>
      </c>
      <c r="AP158" s="363" t="s">
        <v>239</v>
      </c>
      <c r="AQ158" s="360" t="s">
        <v>239</v>
      </c>
      <c r="AR158" s="196" t="s">
        <v>239</v>
      </c>
      <c r="AS158" s="196" t="s">
        <v>239</v>
      </c>
      <c r="AT158" s="196" t="s">
        <v>239</v>
      </c>
      <c r="AU158" s="196" t="s">
        <v>239</v>
      </c>
      <c r="AV158" s="364" t="s">
        <v>239</v>
      </c>
      <c r="AW158" s="364" t="s">
        <v>239</v>
      </c>
      <c r="AX158" s="196" t="s">
        <v>239</v>
      </c>
      <c r="AY158" s="365" t="s">
        <v>239</v>
      </c>
      <c r="AZ158" s="201" t="s">
        <v>2339</v>
      </c>
      <c r="BA158" s="196">
        <v>0.2</v>
      </c>
      <c r="BB158" s="221">
        <v>0.2</v>
      </c>
      <c r="BC158" s="59" t="s">
        <v>239</v>
      </c>
      <c r="BD158" s="223" t="s">
        <v>2719</v>
      </c>
      <c r="BE158" s="198" t="s">
        <v>239</v>
      </c>
      <c r="BF158" s="198" t="s">
        <v>2698</v>
      </c>
      <c r="BG158" s="198" t="s">
        <v>2312</v>
      </c>
      <c r="BH158" s="199" t="s">
        <v>2312</v>
      </c>
      <c r="BI158" s="201" t="s">
        <v>2339</v>
      </c>
      <c r="BJ158" s="196">
        <v>0.2</v>
      </c>
      <c r="BK158" s="196">
        <v>0.2</v>
      </c>
      <c r="BL158" s="33" t="s">
        <v>2552</v>
      </c>
      <c r="BM158" s="33" t="s">
        <v>2553</v>
      </c>
      <c r="BN158" s="198" t="s">
        <v>239</v>
      </c>
      <c r="BO158" s="198" t="s">
        <v>2698</v>
      </c>
      <c r="BP158" s="198" t="s">
        <v>2312</v>
      </c>
      <c r="BQ158" s="199" t="s">
        <v>2312</v>
      </c>
    </row>
    <row r="159" spans="1:69" ht="14.5" hidden="1" customHeight="1">
      <c r="A159" s="331" t="s">
        <v>2237</v>
      </c>
      <c r="B159" s="335">
        <v>121</v>
      </c>
      <c r="C159" s="335" t="s">
        <v>2551</v>
      </c>
      <c r="D159" s="332" t="s">
        <v>989</v>
      </c>
      <c r="E159" s="336">
        <v>4</v>
      </c>
      <c r="F159" s="59" t="s">
        <v>2339</v>
      </c>
      <c r="G159" s="353" t="s">
        <v>2690</v>
      </c>
      <c r="H159" s="353" t="s">
        <v>2691</v>
      </c>
      <c r="I159" s="353" t="s">
        <v>2692</v>
      </c>
      <c r="J159" s="353" t="s">
        <v>2693</v>
      </c>
      <c r="K159" s="353" t="s">
        <v>2694</v>
      </c>
      <c r="L159" s="354" t="s">
        <v>2695</v>
      </c>
      <c r="M159" s="20">
        <v>0.2</v>
      </c>
      <c r="N159" s="20">
        <v>0.2</v>
      </c>
      <c r="O159" s="33" t="s">
        <v>2552</v>
      </c>
      <c r="P159" s="33" t="s">
        <v>2553</v>
      </c>
      <c r="Q159" s="115" t="s">
        <v>2410</v>
      </c>
      <c r="R159" s="115" t="s">
        <v>2411</v>
      </c>
      <c r="S159" s="17" t="s">
        <v>2312</v>
      </c>
      <c r="T159" s="114" t="s">
        <v>2312</v>
      </c>
      <c r="U159" s="260"/>
      <c r="V159" s="17"/>
      <c r="W159" s="183" t="s">
        <v>239</v>
      </c>
      <c r="X159" s="183" t="s">
        <v>239</v>
      </c>
      <c r="Y159" s="183" t="s">
        <v>239</v>
      </c>
      <c r="Z159" s="183" t="s">
        <v>239</v>
      </c>
      <c r="AA159" s="183" t="s">
        <v>239</v>
      </c>
      <c r="AB159" s="183" t="s">
        <v>239</v>
      </c>
      <c r="AC159" s="183" t="s">
        <v>239</v>
      </c>
      <c r="AD159" s="183" t="s">
        <v>239</v>
      </c>
      <c r="AE159" s="183" t="s">
        <v>239</v>
      </c>
      <c r="AF159" s="260"/>
      <c r="AG159" s="17"/>
      <c r="AH159" s="361" t="s">
        <v>239</v>
      </c>
      <c r="AI159" s="20" t="s">
        <v>239</v>
      </c>
      <c r="AJ159" s="20" t="s">
        <v>239</v>
      </c>
      <c r="AK159" s="362" t="s">
        <v>239</v>
      </c>
      <c r="AL159" s="362" t="s">
        <v>239</v>
      </c>
      <c r="AM159" s="362" t="s">
        <v>239</v>
      </c>
      <c r="AN159" s="362" t="s">
        <v>239</v>
      </c>
      <c r="AO159" s="362" t="s">
        <v>239</v>
      </c>
      <c r="AP159" s="363" t="s">
        <v>239</v>
      </c>
      <c r="AQ159" s="360" t="s">
        <v>239</v>
      </c>
      <c r="AR159" s="196" t="s">
        <v>239</v>
      </c>
      <c r="AS159" s="196" t="s">
        <v>239</v>
      </c>
      <c r="AT159" s="196" t="s">
        <v>239</v>
      </c>
      <c r="AU159" s="196" t="s">
        <v>239</v>
      </c>
      <c r="AV159" s="364" t="s">
        <v>239</v>
      </c>
      <c r="AW159" s="364" t="s">
        <v>239</v>
      </c>
      <c r="AX159" s="196" t="s">
        <v>239</v>
      </c>
      <c r="AY159" s="365" t="s">
        <v>239</v>
      </c>
      <c r="AZ159" s="201" t="s">
        <v>2339</v>
      </c>
      <c r="BA159" s="196">
        <v>0.2</v>
      </c>
      <c r="BB159" s="221">
        <v>0.2</v>
      </c>
      <c r="BC159" s="59" t="s">
        <v>239</v>
      </c>
      <c r="BD159" s="223" t="s">
        <v>2719</v>
      </c>
      <c r="BE159" s="198" t="s">
        <v>239</v>
      </c>
      <c r="BF159" s="198" t="s">
        <v>2698</v>
      </c>
      <c r="BG159" s="198" t="s">
        <v>2312</v>
      </c>
      <c r="BH159" s="199" t="s">
        <v>2312</v>
      </c>
      <c r="BI159" s="201" t="s">
        <v>2339</v>
      </c>
      <c r="BJ159" s="196">
        <v>0.2</v>
      </c>
      <c r="BK159" s="196">
        <v>0.2</v>
      </c>
      <c r="BL159" s="33" t="s">
        <v>2552</v>
      </c>
      <c r="BM159" s="33" t="s">
        <v>2553</v>
      </c>
      <c r="BN159" s="198" t="s">
        <v>239</v>
      </c>
      <c r="BO159" s="198" t="s">
        <v>2698</v>
      </c>
      <c r="BP159" s="198" t="s">
        <v>2312</v>
      </c>
      <c r="BQ159" s="199" t="s">
        <v>2312</v>
      </c>
    </row>
    <row r="160" spans="1:69" ht="14.5" hidden="1" customHeight="1">
      <c r="A160" s="331" t="s">
        <v>2237</v>
      </c>
      <c r="B160" s="335">
        <v>121</v>
      </c>
      <c r="C160" s="335" t="s">
        <v>2551</v>
      </c>
      <c r="D160" s="332" t="s">
        <v>194</v>
      </c>
      <c r="E160" s="336">
        <v>4</v>
      </c>
      <c r="F160" s="59" t="s">
        <v>2339</v>
      </c>
      <c r="G160" s="353" t="s">
        <v>2690</v>
      </c>
      <c r="H160" s="353" t="s">
        <v>2691</v>
      </c>
      <c r="I160" s="353" t="s">
        <v>2692</v>
      </c>
      <c r="J160" s="353" t="s">
        <v>2693</v>
      </c>
      <c r="K160" s="353" t="s">
        <v>2694</v>
      </c>
      <c r="L160" s="354" t="s">
        <v>2695</v>
      </c>
      <c r="M160" s="20">
        <v>0.2</v>
      </c>
      <c r="N160" s="20">
        <v>0.2</v>
      </c>
      <c r="O160" s="33" t="s">
        <v>2552</v>
      </c>
      <c r="P160" s="33" t="s">
        <v>2553</v>
      </c>
      <c r="Q160" s="115" t="s">
        <v>2410</v>
      </c>
      <c r="R160" s="115" t="s">
        <v>2411</v>
      </c>
      <c r="S160" s="17" t="s">
        <v>2312</v>
      </c>
      <c r="T160" s="114" t="s">
        <v>2312</v>
      </c>
      <c r="U160" s="260"/>
      <c r="V160" s="17"/>
      <c r="W160" s="183" t="s">
        <v>239</v>
      </c>
      <c r="X160" s="183" t="s">
        <v>239</v>
      </c>
      <c r="Y160" s="183" t="s">
        <v>239</v>
      </c>
      <c r="Z160" s="183" t="s">
        <v>239</v>
      </c>
      <c r="AA160" s="183" t="s">
        <v>239</v>
      </c>
      <c r="AB160" s="183" t="s">
        <v>239</v>
      </c>
      <c r="AC160" s="183" t="s">
        <v>239</v>
      </c>
      <c r="AD160" s="183" t="s">
        <v>239</v>
      </c>
      <c r="AE160" s="183" t="s">
        <v>239</v>
      </c>
      <c r="AF160" s="260"/>
      <c r="AG160" s="17"/>
      <c r="AH160" s="361" t="s">
        <v>239</v>
      </c>
      <c r="AI160" s="20" t="s">
        <v>239</v>
      </c>
      <c r="AJ160" s="20" t="s">
        <v>239</v>
      </c>
      <c r="AK160" s="362" t="s">
        <v>239</v>
      </c>
      <c r="AL160" s="362" t="s">
        <v>239</v>
      </c>
      <c r="AM160" s="362" t="s">
        <v>239</v>
      </c>
      <c r="AN160" s="362" t="s">
        <v>239</v>
      </c>
      <c r="AO160" s="362" t="s">
        <v>239</v>
      </c>
      <c r="AP160" s="363" t="s">
        <v>239</v>
      </c>
      <c r="AQ160" s="360" t="s">
        <v>239</v>
      </c>
      <c r="AR160" s="196" t="s">
        <v>239</v>
      </c>
      <c r="AS160" s="196" t="s">
        <v>239</v>
      </c>
      <c r="AT160" s="196" t="s">
        <v>239</v>
      </c>
      <c r="AU160" s="196" t="s">
        <v>239</v>
      </c>
      <c r="AV160" s="364" t="s">
        <v>239</v>
      </c>
      <c r="AW160" s="364" t="s">
        <v>239</v>
      </c>
      <c r="AX160" s="196" t="s">
        <v>239</v>
      </c>
      <c r="AY160" s="365" t="s">
        <v>239</v>
      </c>
      <c r="AZ160" s="201" t="s">
        <v>2339</v>
      </c>
      <c r="BA160" s="196">
        <v>0.2</v>
      </c>
      <c r="BB160" s="221">
        <v>0.2</v>
      </c>
      <c r="BC160" s="59" t="s">
        <v>239</v>
      </c>
      <c r="BD160" s="223" t="s">
        <v>2719</v>
      </c>
      <c r="BE160" s="198" t="s">
        <v>239</v>
      </c>
      <c r="BF160" s="198" t="s">
        <v>2698</v>
      </c>
      <c r="BG160" s="198" t="s">
        <v>2312</v>
      </c>
      <c r="BH160" s="199" t="s">
        <v>2312</v>
      </c>
      <c r="BI160" s="201" t="s">
        <v>2339</v>
      </c>
      <c r="BJ160" s="196">
        <v>0.2</v>
      </c>
      <c r="BK160" s="196">
        <v>0.2</v>
      </c>
      <c r="BL160" s="33" t="s">
        <v>2552</v>
      </c>
      <c r="BM160" s="33" t="s">
        <v>2553</v>
      </c>
      <c r="BN160" s="198" t="s">
        <v>239</v>
      </c>
      <c r="BO160" s="198" t="s">
        <v>2698</v>
      </c>
      <c r="BP160" s="198" t="s">
        <v>2312</v>
      </c>
      <c r="BQ160" s="199" t="s">
        <v>2312</v>
      </c>
    </row>
    <row r="161" spans="1:69" ht="14.5" hidden="1" customHeight="1">
      <c r="A161" s="331" t="s">
        <v>2237</v>
      </c>
      <c r="B161" s="335">
        <v>221</v>
      </c>
      <c r="C161" s="335" t="s">
        <v>2551</v>
      </c>
      <c r="D161" s="332" t="s">
        <v>989</v>
      </c>
      <c r="E161" s="336">
        <v>3</v>
      </c>
      <c r="F161" s="59" t="s">
        <v>2339</v>
      </c>
      <c r="G161" s="353" t="s">
        <v>2690</v>
      </c>
      <c r="H161" s="353" t="s">
        <v>2691</v>
      </c>
      <c r="I161" s="353" t="s">
        <v>2692</v>
      </c>
      <c r="J161" s="353" t="s">
        <v>2693</v>
      </c>
      <c r="K161" s="353" t="s">
        <v>2694</v>
      </c>
      <c r="L161" s="354" t="s">
        <v>2695</v>
      </c>
      <c r="M161" s="20">
        <v>0.2</v>
      </c>
      <c r="N161" s="20">
        <v>0.2</v>
      </c>
      <c r="O161" s="33" t="s">
        <v>2552</v>
      </c>
      <c r="P161" s="33" t="s">
        <v>2553</v>
      </c>
      <c r="Q161" s="115" t="s">
        <v>2410</v>
      </c>
      <c r="R161" s="115" t="s">
        <v>2411</v>
      </c>
      <c r="S161" s="17" t="s">
        <v>2312</v>
      </c>
      <c r="T161" s="114" t="s">
        <v>2312</v>
      </c>
      <c r="U161" s="260"/>
      <c r="V161" s="17"/>
      <c r="W161" s="183" t="s">
        <v>239</v>
      </c>
      <c r="X161" s="183" t="s">
        <v>239</v>
      </c>
      <c r="Y161" s="183" t="s">
        <v>239</v>
      </c>
      <c r="Z161" s="183" t="s">
        <v>239</v>
      </c>
      <c r="AA161" s="183" t="s">
        <v>239</v>
      </c>
      <c r="AB161" s="183" t="s">
        <v>239</v>
      </c>
      <c r="AC161" s="183" t="s">
        <v>239</v>
      </c>
      <c r="AD161" s="183" t="s">
        <v>239</v>
      </c>
      <c r="AE161" s="183" t="s">
        <v>239</v>
      </c>
      <c r="AF161" s="260"/>
      <c r="AG161" s="17"/>
      <c r="AH161" s="361" t="s">
        <v>239</v>
      </c>
      <c r="AI161" s="20" t="s">
        <v>239</v>
      </c>
      <c r="AJ161" s="20" t="s">
        <v>239</v>
      </c>
      <c r="AK161" s="362" t="s">
        <v>239</v>
      </c>
      <c r="AL161" s="362" t="s">
        <v>239</v>
      </c>
      <c r="AM161" s="362" t="s">
        <v>239</v>
      </c>
      <c r="AN161" s="362" t="s">
        <v>239</v>
      </c>
      <c r="AO161" s="362" t="s">
        <v>239</v>
      </c>
      <c r="AP161" s="363" t="s">
        <v>239</v>
      </c>
      <c r="AQ161" s="360" t="s">
        <v>239</v>
      </c>
      <c r="AR161" s="196" t="s">
        <v>239</v>
      </c>
      <c r="AS161" s="196" t="s">
        <v>239</v>
      </c>
      <c r="AT161" s="196" t="s">
        <v>239</v>
      </c>
      <c r="AU161" s="196" t="s">
        <v>239</v>
      </c>
      <c r="AV161" s="364" t="s">
        <v>239</v>
      </c>
      <c r="AW161" s="364" t="s">
        <v>239</v>
      </c>
      <c r="AX161" s="196" t="s">
        <v>239</v>
      </c>
      <c r="AY161" s="365" t="s">
        <v>239</v>
      </c>
      <c r="AZ161" s="201" t="s">
        <v>2339</v>
      </c>
      <c r="BA161" s="196">
        <v>0.2</v>
      </c>
      <c r="BB161" s="221">
        <v>0.2</v>
      </c>
      <c r="BC161" s="59" t="s">
        <v>239</v>
      </c>
      <c r="BD161" s="223" t="s">
        <v>2719</v>
      </c>
      <c r="BE161" s="198" t="s">
        <v>239</v>
      </c>
      <c r="BF161" s="198" t="s">
        <v>2698</v>
      </c>
      <c r="BG161" s="198" t="s">
        <v>2312</v>
      </c>
      <c r="BH161" s="199" t="s">
        <v>2312</v>
      </c>
      <c r="BI161" s="201" t="s">
        <v>2339</v>
      </c>
      <c r="BJ161" s="196">
        <v>0.2</v>
      </c>
      <c r="BK161" s="196">
        <v>0.2</v>
      </c>
      <c r="BL161" s="33" t="s">
        <v>2552</v>
      </c>
      <c r="BM161" s="33" t="s">
        <v>2553</v>
      </c>
      <c r="BN161" s="198" t="s">
        <v>239</v>
      </c>
      <c r="BO161" s="198" t="s">
        <v>2698</v>
      </c>
      <c r="BP161" s="198" t="s">
        <v>2312</v>
      </c>
      <c r="BQ161" s="199" t="s">
        <v>2312</v>
      </c>
    </row>
    <row r="162" spans="1:69" ht="14.5" hidden="1" customHeight="1">
      <c r="A162" s="331" t="s">
        <v>2237</v>
      </c>
      <c r="B162" s="335">
        <v>221</v>
      </c>
      <c r="C162" s="335" t="s">
        <v>2551</v>
      </c>
      <c r="D162" s="332" t="s">
        <v>194</v>
      </c>
      <c r="E162" s="336">
        <v>3</v>
      </c>
      <c r="F162" s="59" t="s">
        <v>2339</v>
      </c>
      <c r="G162" s="353" t="s">
        <v>2690</v>
      </c>
      <c r="H162" s="353" t="s">
        <v>2691</v>
      </c>
      <c r="I162" s="353" t="s">
        <v>2692</v>
      </c>
      <c r="J162" s="353" t="s">
        <v>2693</v>
      </c>
      <c r="K162" s="353" t="s">
        <v>2694</v>
      </c>
      <c r="L162" s="354" t="s">
        <v>2695</v>
      </c>
      <c r="M162" s="20">
        <v>0.2</v>
      </c>
      <c r="N162" s="20">
        <v>0.2</v>
      </c>
      <c r="O162" s="33" t="s">
        <v>2552</v>
      </c>
      <c r="P162" s="33" t="s">
        <v>2553</v>
      </c>
      <c r="Q162" s="115" t="s">
        <v>2410</v>
      </c>
      <c r="R162" s="115" t="s">
        <v>2411</v>
      </c>
      <c r="S162" s="17" t="s">
        <v>2312</v>
      </c>
      <c r="T162" s="114" t="s">
        <v>2312</v>
      </c>
      <c r="U162" s="260"/>
      <c r="V162" s="17"/>
      <c r="W162" s="183" t="s">
        <v>239</v>
      </c>
      <c r="X162" s="183" t="s">
        <v>239</v>
      </c>
      <c r="Y162" s="183" t="s">
        <v>239</v>
      </c>
      <c r="Z162" s="183" t="s">
        <v>239</v>
      </c>
      <c r="AA162" s="183" t="s">
        <v>239</v>
      </c>
      <c r="AB162" s="183" t="s">
        <v>239</v>
      </c>
      <c r="AC162" s="183" t="s">
        <v>239</v>
      </c>
      <c r="AD162" s="183" t="s">
        <v>239</v>
      </c>
      <c r="AE162" s="183" t="s">
        <v>239</v>
      </c>
      <c r="AF162" s="260"/>
      <c r="AG162" s="17"/>
      <c r="AH162" s="361" t="s">
        <v>239</v>
      </c>
      <c r="AI162" s="20" t="s">
        <v>239</v>
      </c>
      <c r="AJ162" s="20" t="s">
        <v>239</v>
      </c>
      <c r="AK162" s="362" t="s">
        <v>239</v>
      </c>
      <c r="AL162" s="362" t="s">
        <v>239</v>
      </c>
      <c r="AM162" s="362" t="s">
        <v>239</v>
      </c>
      <c r="AN162" s="362" t="s">
        <v>239</v>
      </c>
      <c r="AO162" s="362" t="s">
        <v>239</v>
      </c>
      <c r="AP162" s="363" t="s">
        <v>239</v>
      </c>
      <c r="AQ162" s="360" t="s">
        <v>239</v>
      </c>
      <c r="AR162" s="196" t="s">
        <v>239</v>
      </c>
      <c r="AS162" s="196" t="s">
        <v>239</v>
      </c>
      <c r="AT162" s="196" t="s">
        <v>239</v>
      </c>
      <c r="AU162" s="196" t="s">
        <v>239</v>
      </c>
      <c r="AV162" s="364" t="s">
        <v>239</v>
      </c>
      <c r="AW162" s="364" t="s">
        <v>239</v>
      </c>
      <c r="AX162" s="196" t="s">
        <v>239</v>
      </c>
      <c r="AY162" s="365" t="s">
        <v>239</v>
      </c>
      <c r="AZ162" s="201" t="s">
        <v>2339</v>
      </c>
      <c r="BA162" s="196">
        <v>0.2</v>
      </c>
      <c r="BB162" s="221">
        <v>0.2</v>
      </c>
      <c r="BC162" s="59" t="s">
        <v>239</v>
      </c>
      <c r="BD162" s="223" t="s">
        <v>2719</v>
      </c>
      <c r="BE162" s="198" t="s">
        <v>239</v>
      </c>
      <c r="BF162" s="198" t="s">
        <v>2698</v>
      </c>
      <c r="BG162" s="198" t="s">
        <v>2312</v>
      </c>
      <c r="BH162" s="199" t="s">
        <v>2312</v>
      </c>
      <c r="BI162" s="201" t="s">
        <v>2339</v>
      </c>
      <c r="BJ162" s="196">
        <v>0.2</v>
      </c>
      <c r="BK162" s="196">
        <v>0.2</v>
      </c>
      <c r="BL162" s="33" t="s">
        <v>2552</v>
      </c>
      <c r="BM162" s="33" t="s">
        <v>2553</v>
      </c>
      <c r="BN162" s="198" t="s">
        <v>239</v>
      </c>
      <c r="BO162" s="198" t="s">
        <v>2698</v>
      </c>
      <c r="BP162" s="198" t="s">
        <v>2312</v>
      </c>
      <c r="BQ162" s="199" t="s">
        <v>2312</v>
      </c>
    </row>
    <row r="163" spans="1:69" ht="14.5" hidden="1" customHeight="1">
      <c r="A163" s="331" t="s">
        <v>2237</v>
      </c>
      <c r="B163" s="335">
        <v>221</v>
      </c>
      <c r="C163" s="335" t="s">
        <v>2551</v>
      </c>
      <c r="D163" s="332" t="s">
        <v>989</v>
      </c>
      <c r="E163" s="336">
        <v>4</v>
      </c>
      <c r="F163" s="59" t="s">
        <v>2339</v>
      </c>
      <c r="G163" s="353" t="s">
        <v>2690</v>
      </c>
      <c r="H163" s="353" t="s">
        <v>2691</v>
      </c>
      <c r="I163" s="353" t="s">
        <v>2692</v>
      </c>
      <c r="J163" s="353" t="s">
        <v>2693</v>
      </c>
      <c r="K163" s="353" t="s">
        <v>2694</v>
      </c>
      <c r="L163" s="354" t="s">
        <v>2695</v>
      </c>
      <c r="M163" s="20">
        <v>0.2</v>
      </c>
      <c r="N163" s="20">
        <v>0.2</v>
      </c>
      <c r="O163" s="33" t="s">
        <v>2552</v>
      </c>
      <c r="P163" s="33" t="s">
        <v>2553</v>
      </c>
      <c r="Q163" s="115" t="s">
        <v>2410</v>
      </c>
      <c r="R163" s="115" t="s">
        <v>2411</v>
      </c>
      <c r="S163" s="17" t="s">
        <v>2312</v>
      </c>
      <c r="T163" s="114" t="s">
        <v>2312</v>
      </c>
      <c r="U163" s="260"/>
      <c r="V163" s="17"/>
      <c r="W163" s="183" t="s">
        <v>239</v>
      </c>
      <c r="X163" s="183" t="s">
        <v>239</v>
      </c>
      <c r="Y163" s="183" t="s">
        <v>239</v>
      </c>
      <c r="Z163" s="183" t="s">
        <v>239</v>
      </c>
      <c r="AA163" s="183" t="s">
        <v>239</v>
      </c>
      <c r="AB163" s="183" t="s">
        <v>239</v>
      </c>
      <c r="AC163" s="183" t="s">
        <v>239</v>
      </c>
      <c r="AD163" s="183" t="s">
        <v>239</v>
      </c>
      <c r="AE163" s="183" t="s">
        <v>239</v>
      </c>
      <c r="AF163" s="260"/>
      <c r="AG163" s="17"/>
      <c r="AH163" s="361" t="s">
        <v>239</v>
      </c>
      <c r="AI163" s="20" t="s">
        <v>239</v>
      </c>
      <c r="AJ163" s="20" t="s">
        <v>239</v>
      </c>
      <c r="AK163" s="362" t="s">
        <v>239</v>
      </c>
      <c r="AL163" s="362" t="s">
        <v>239</v>
      </c>
      <c r="AM163" s="362" t="s">
        <v>239</v>
      </c>
      <c r="AN163" s="362" t="s">
        <v>239</v>
      </c>
      <c r="AO163" s="362" t="s">
        <v>239</v>
      </c>
      <c r="AP163" s="363" t="s">
        <v>239</v>
      </c>
      <c r="AQ163" s="360" t="s">
        <v>239</v>
      </c>
      <c r="AR163" s="196" t="s">
        <v>239</v>
      </c>
      <c r="AS163" s="196" t="s">
        <v>239</v>
      </c>
      <c r="AT163" s="196" t="s">
        <v>239</v>
      </c>
      <c r="AU163" s="196" t="s">
        <v>239</v>
      </c>
      <c r="AV163" s="364" t="s">
        <v>239</v>
      </c>
      <c r="AW163" s="364" t="s">
        <v>239</v>
      </c>
      <c r="AX163" s="196" t="s">
        <v>239</v>
      </c>
      <c r="AY163" s="365" t="s">
        <v>239</v>
      </c>
      <c r="AZ163" s="201" t="s">
        <v>2339</v>
      </c>
      <c r="BA163" s="196">
        <v>0.2</v>
      </c>
      <c r="BB163" s="221">
        <v>0.2</v>
      </c>
      <c r="BC163" s="59" t="s">
        <v>239</v>
      </c>
      <c r="BD163" s="223" t="s">
        <v>2719</v>
      </c>
      <c r="BE163" s="198" t="s">
        <v>239</v>
      </c>
      <c r="BF163" s="198" t="s">
        <v>2698</v>
      </c>
      <c r="BG163" s="198" t="s">
        <v>2312</v>
      </c>
      <c r="BH163" s="199" t="s">
        <v>2312</v>
      </c>
      <c r="BI163" s="201" t="s">
        <v>2339</v>
      </c>
      <c r="BJ163" s="196">
        <v>0.2</v>
      </c>
      <c r="BK163" s="196">
        <v>0.2</v>
      </c>
      <c r="BL163" s="33" t="s">
        <v>2552</v>
      </c>
      <c r="BM163" s="33" t="s">
        <v>2553</v>
      </c>
      <c r="BN163" s="198" t="s">
        <v>239</v>
      </c>
      <c r="BO163" s="198" t="s">
        <v>2698</v>
      </c>
      <c r="BP163" s="198" t="s">
        <v>2312</v>
      </c>
      <c r="BQ163" s="199" t="s">
        <v>2312</v>
      </c>
    </row>
    <row r="164" spans="1:69" ht="14.5" hidden="1" customHeight="1">
      <c r="A164" s="331" t="s">
        <v>2237</v>
      </c>
      <c r="B164" s="335">
        <v>221</v>
      </c>
      <c r="C164" s="335" t="s">
        <v>2551</v>
      </c>
      <c r="D164" s="332" t="s">
        <v>194</v>
      </c>
      <c r="E164" s="336">
        <v>4</v>
      </c>
      <c r="F164" s="59" t="s">
        <v>2339</v>
      </c>
      <c r="G164" s="353" t="s">
        <v>2690</v>
      </c>
      <c r="H164" s="353" t="s">
        <v>2691</v>
      </c>
      <c r="I164" s="353" t="s">
        <v>2692</v>
      </c>
      <c r="J164" s="353" t="s">
        <v>2693</v>
      </c>
      <c r="K164" s="353" t="s">
        <v>2694</v>
      </c>
      <c r="L164" s="354" t="s">
        <v>2695</v>
      </c>
      <c r="M164" s="20">
        <v>0.2</v>
      </c>
      <c r="N164" s="20">
        <v>0.2</v>
      </c>
      <c r="O164" s="33" t="s">
        <v>2552</v>
      </c>
      <c r="P164" s="33" t="s">
        <v>2553</v>
      </c>
      <c r="Q164" s="115" t="s">
        <v>2410</v>
      </c>
      <c r="R164" s="115" t="s">
        <v>2411</v>
      </c>
      <c r="S164" s="17" t="s">
        <v>2312</v>
      </c>
      <c r="T164" s="114" t="s">
        <v>2312</v>
      </c>
      <c r="U164" s="260"/>
      <c r="V164" s="17"/>
      <c r="W164" s="183" t="s">
        <v>239</v>
      </c>
      <c r="X164" s="183" t="s">
        <v>239</v>
      </c>
      <c r="Y164" s="183" t="s">
        <v>239</v>
      </c>
      <c r="Z164" s="183" t="s">
        <v>239</v>
      </c>
      <c r="AA164" s="183" t="s">
        <v>239</v>
      </c>
      <c r="AB164" s="183" t="s">
        <v>239</v>
      </c>
      <c r="AC164" s="183" t="s">
        <v>239</v>
      </c>
      <c r="AD164" s="183" t="s">
        <v>239</v>
      </c>
      <c r="AE164" s="183" t="s">
        <v>239</v>
      </c>
      <c r="AF164" s="260"/>
      <c r="AG164" s="17"/>
      <c r="AH164" s="361" t="s">
        <v>239</v>
      </c>
      <c r="AI164" s="20" t="s">
        <v>239</v>
      </c>
      <c r="AJ164" s="20" t="s">
        <v>239</v>
      </c>
      <c r="AK164" s="362" t="s">
        <v>239</v>
      </c>
      <c r="AL164" s="362" t="s">
        <v>239</v>
      </c>
      <c r="AM164" s="362" t="s">
        <v>239</v>
      </c>
      <c r="AN164" s="362" t="s">
        <v>239</v>
      </c>
      <c r="AO164" s="362" t="s">
        <v>239</v>
      </c>
      <c r="AP164" s="363" t="s">
        <v>239</v>
      </c>
      <c r="AQ164" s="360" t="s">
        <v>239</v>
      </c>
      <c r="AR164" s="196" t="s">
        <v>239</v>
      </c>
      <c r="AS164" s="196" t="s">
        <v>239</v>
      </c>
      <c r="AT164" s="196" t="s">
        <v>239</v>
      </c>
      <c r="AU164" s="196" t="s">
        <v>239</v>
      </c>
      <c r="AV164" s="364" t="s">
        <v>239</v>
      </c>
      <c r="AW164" s="364" t="s">
        <v>239</v>
      </c>
      <c r="AX164" s="196" t="s">
        <v>239</v>
      </c>
      <c r="AY164" s="365" t="s">
        <v>239</v>
      </c>
      <c r="AZ164" s="201" t="s">
        <v>2339</v>
      </c>
      <c r="BA164" s="196">
        <v>0.2</v>
      </c>
      <c r="BB164" s="221">
        <v>0.2</v>
      </c>
      <c r="BC164" s="59" t="s">
        <v>239</v>
      </c>
      <c r="BD164" s="223" t="s">
        <v>2719</v>
      </c>
      <c r="BE164" s="198" t="s">
        <v>239</v>
      </c>
      <c r="BF164" s="198" t="s">
        <v>2698</v>
      </c>
      <c r="BG164" s="198" t="s">
        <v>2312</v>
      </c>
      <c r="BH164" s="199" t="s">
        <v>2312</v>
      </c>
      <c r="BI164" s="201" t="s">
        <v>2339</v>
      </c>
      <c r="BJ164" s="196">
        <v>0.2</v>
      </c>
      <c r="BK164" s="196">
        <v>0.2</v>
      </c>
      <c r="BL164" s="33" t="s">
        <v>2552</v>
      </c>
      <c r="BM164" s="33" t="s">
        <v>2553</v>
      </c>
      <c r="BN164" s="198" t="s">
        <v>239</v>
      </c>
      <c r="BO164" s="198" t="s">
        <v>2698</v>
      </c>
      <c r="BP164" s="198" t="s">
        <v>2312</v>
      </c>
      <c r="BQ164" s="199" t="s">
        <v>2312</v>
      </c>
    </row>
    <row r="165" spans="1:69" ht="14.5" hidden="1" customHeight="1">
      <c r="A165" s="331" t="s">
        <v>2237</v>
      </c>
      <c r="B165" s="335">
        <v>121</v>
      </c>
      <c r="C165" s="335" t="s">
        <v>2557</v>
      </c>
      <c r="D165" s="332" t="s">
        <v>989</v>
      </c>
      <c r="E165" s="336">
        <v>3</v>
      </c>
      <c r="F165" s="59" t="s">
        <v>2339</v>
      </c>
      <c r="G165" s="353" t="s">
        <v>2690</v>
      </c>
      <c r="H165" s="353" t="s">
        <v>2691</v>
      </c>
      <c r="I165" s="353" t="s">
        <v>2692</v>
      </c>
      <c r="J165" s="353" t="s">
        <v>2693</v>
      </c>
      <c r="K165" s="353" t="s">
        <v>2694</v>
      </c>
      <c r="L165" s="354" t="s">
        <v>2695</v>
      </c>
      <c r="M165" s="20">
        <v>0.3</v>
      </c>
      <c r="N165" s="20">
        <v>0.3</v>
      </c>
      <c r="O165" s="33" t="s">
        <v>2558</v>
      </c>
      <c r="P165" s="33" t="s">
        <v>2559</v>
      </c>
      <c r="Q165" s="115" t="s">
        <v>2415</v>
      </c>
      <c r="R165" s="115" t="s">
        <v>2416</v>
      </c>
      <c r="S165" s="17" t="s">
        <v>2312</v>
      </c>
      <c r="T165" s="114" t="s">
        <v>2312</v>
      </c>
      <c r="U165" s="260"/>
      <c r="V165" s="17"/>
      <c r="W165" s="183" t="s">
        <v>239</v>
      </c>
      <c r="X165" s="183" t="s">
        <v>239</v>
      </c>
      <c r="Y165" s="183" t="s">
        <v>239</v>
      </c>
      <c r="Z165" s="183" t="s">
        <v>239</v>
      </c>
      <c r="AA165" s="183" t="s">
        <v>239</v>
      </c>
      <c r="AB165" s="183" t="s">
        <v>239</v>
      </c>
      <c r="AC165" s="183" t="s">
        <v>239</v>
      </c>
      <c r="AD165" s="183" t="s">
        <v>239</v>
      </c>
      <c r="AE165" s="183" t="s">
        <v>239</v>
      </c>
      <c r="AF165" s="260"/>
      <c r="AG165" s="17"/>
      <c r="AH165" s="361" t="s">
        <v>239</v>
      </c>
      <c r="AI165" s="20" t="s">
        <v>239</v>
      </c>
      <c r="AJ165" s="20" t="s">
        <v>239</v>
      </c>
      <c r="AK165" s="362" t="s">
        <v>239</v>
      </c>
      <c r="AL165" s="362" t="s">
        <v>239</v>
      </c>
      <c r="AM165" s="362" t="s">
        <v>239</v>
      </c>
      <c r="AN165" s="362" t="s">
        <v>239</v>
      </c>
      <c r="AO165" s="362" t="s">
        <v>239</v>
      </c>
      <c r="AP165" s="363" t="s">
        <v>239</v>
      </c>
      <c r="AQ165" s="360" t="s">
        <v>239</v>
      </c>
      <c r="AR165" s="196" t="s">
        <v>239</v>
      </c>
      <c r="AS165" s="196" t="s">
        <v>239</v>
      </c>
      <c r="AT165" s="196" t="s">
        <v>239</v>
      </c>
      <c r="AU165" s="196" t="s">
        <v>239</v>
      </c>
      <c r="AV165" s="364" t="s">
        <v>239</v>
      </c>
      <c r="AW165" s="364" t="s">
        <v>239</v>
      </c>
      <c r="AX165" s="196" t="s">
        <v>239</v>
      </c>
      <c r="AY165" s="365" t="s">
        <v>239</v>
      </c>
      <c r="AZ165" s="201" t="s">
        <v>2339</v>
      </c>
      <c r="BA165" s="196">
        <v>0.3</v>
      </c>
      <c r="BB165" s="221">
        <v>0.3</v>
      </c>
      <c r="BC165" s="59" t="s">
        <v>239</v>
      </c>
      <c r="BD165" s="224" t="s">
        <v>2720</v>
      </c>
      <c r="BE165" s="198" t="s">
        <v>239</v>
      </c>
      <c r="BF165" s="198" t="s">
        <v>2699</v>
      </c>
      <c r="BG165" s="198" t="s">
        <v>2312</v>
      </c>
      <c r="BH165" s="199" t="s">
        <v>2312</v>
      </c>
      <c r="BI165" s="201" t="s">
        <v>2339</v>
      </c>
      <c r="BJ165" s="196">
        <v>0.3</v>
      </c>
      <c r="BK165" s="196">
        <v>0.3</v>
      </c>
      <c r="BL165" s="33" t="s">
        <v>2558</v>
      </c>
      <c r="BM165" s="33" t="s">
        <v>2559</v>
      </c>
      <c r="BN165" s="198" t="s">
        <v>239</v>
      </c>
      <c r="BO165" s="198" t="s">
        <v>2699</v>
      </c>
      <c r="BP165" s="198" t="s">
        <v>2312</v>
      </c>
      <c r="BQ165" s="199" t="s">
        <v>2312</v>
      </c>
    </row>
    <row r="166" spans="1:69" ht="14.5" hidden="1" customHeight="1">
      <c r="A166" s="331" t="s">
        <v>2237</v>
      </c>
      <c r="B166" s="335">
        <v>121</v>
      </c>
      <c r="C166" s="335" t="s">
        <v>2557</v>
      </c>
      <c r="D166" s="332" t="s">
        <v>194</v>
      </c>
      <c r="E166" s="336">
        <v>3</v>
      </c>
      <c r="F166" s="59" t="s">
        <v>2339</v>
      </c>
      <c r="G166" s="353" t="s">
        <v>2690</v>
      </c>
      <c r="H166" s="353" t="s">
        <v>2691</v>
      </c>
      <c r="I166" s="353" t="s">
        <v>2692</v>
      </c>
      <c r="J166" s="353" t="s">
        <v>2693</v>
      </c>
      <c r="K166" s="353" t="s">
        <v>2694</v>
      </c>
      <c r="L166" s="354" t="s">
        <v>2695</v>
      </c>
      <c r="M166" s="20">
        <v>0.3</v>
      </c>
      <c r="N166" s="20">
        <v>0.3</v>
      </c>
      <c r="O166" s="33" t="s">
        <v>2558</v>
      </c>
      <c r="P166" s="33" t="s">
        <v>2559</v>
      </c>
      <c r="Q166" s="115" t="s">
        <v>2415</v>
      </c>
      <c r="R166" s="115" t="s">
        <v>2416</v>
      </c>
      <c r="S166" s="17" t="s">
        <v>2312</v>
      </c>
      <c r="T166" s="114" t="s">
        <v>2312</v>
      </c>
      <c r="U166" s="260"/>
      <c r="V166" s="17"/>
      <c r="W166" s="183" t="s">
        <v>239</v>
      </c>
      <c r="X166" s="183" t="s">
        <v>239</v>
      </c>
      <c r="Y166" s="183" t="s">
        <v>239</v>
      </c>
      <c r="Z166" s="183" t="s">
        <v>239</v>
      </c>
      <c r="AA166" s="183" t="s">
        <v>239</v>
      </c>
      <c r="AB166" s="183" t="s">
        <v>239</v>
      </c>
      <c r="AC166" s="183" t="s">
        <v>239</v>
      </c>
      <c r="AD166" s="183" t="s">
        <v>239</v>
      </c>
      <c r="AE166" s="183" t="s">
        <v>239</v>
      </c>
      <c r="AF166" s="260"/>
      <c r="AG166" s="17"/>
      <c r="AH166" s="361" t="s">
        <v>239</v>
      </c>
      <c r="AI166" s="20" t="s">
        <v>239</v>
      </c>
      <c r="AJ166" s="20" t="s">
        <v>239</v>
      </c>
      <c r="AK166" s="362" t="s">
        <v>239</v>
      </c>
      <c r="AL166" s="362" t="s">
        <v>239</v>
      </c>
      <c r="AM166" s="362" t="s">
        <v>239</v>
      </c>
      <c r="AN166" s="362" t="s">
        <v>239</v>
      </c>
      <c r="AO166" s="362" t="s">
        <v>239</v>
      </c>
      <c r="AP166" s="363" t="s">
        <v>239</v>
      </c>
      <c r="AQ166" s="360" t="s">
        <v>239</v>
      </c>
      <c r="AR166" s="196" t="s">
        <v>239</v>
      </c>
      <c r="AS166" s="196" t="s">
        <v>239</v>
      </c>
      <c r="AT166" s="196" t="s">
        <v>239</v>
      </c>
      <c r="AU166" s="196" t="s">
        <v>239</v>
      </c>
      <c r="AV166" s="364" t="s">
        <v>239</v>
      </c>
      <c r="AW166" s="364" t="s">
        <v>239</v>
      </c>
      <c r="AX166" s="196" t="s">
        <v>239</v>
      </c>
      <c r="AY166" s="365" t="s">
        <v>239</v>
      </c>
      <c r="AZ166" s="201" t="s">
        <v>2339</v>
      </c>
      <c r="BA166" s="196">
        <v>0.3</v>
      </c>
      <c r="BB166" s="221">
        <v>0.3</v>
      </c>
      <c r="BC166" s="59" t="s">
        <v>239</v>
      </c>
      <c r="BD166" s="224" t="s">
        <v>2720</v>
      </c>
      <c r="BE166" s="198" t="s">
        <v>239</v>
      </c>
      <c r="BF166" s="198" t="s">
        <v>2699</v>
      </c>
      <c r="BG166" s="198" t="s">
        <v>2312</v>
      </c>
      <c r="BH166" s="199" t="s">
        <v>2312</v>
      </c>
      <c r="BI166" s="201" t="s">
        <v>2339</v>
      </c>
      <c r="BJ166" s="196">
        <v>0.3</v>
      </c>
      <c r="BK166" s="196">
        <v>0.3</v>
      </c>
      <c r="BL166" s="33" t="s">
        <v>2558</v>
      </c>
      <c r="BM166" s="33" t="s">
        <v>2559</v>
      </c>
      <c r="BN166" s="198" t="s">
        <v>239</v>
      </c>
      <c r="BO166" s="198" t="s">
        <v>2699</v>
      </c>
      <c r="BP166" s="198" t="s">
        <v>2312</v>
      </c>
      <c r="BQ166" s="199" t="s">
        <v>2312</v>
      </c>
    </row>
    <row r="167" spans="1:69" ht="14.5" hidden="1" customHeight="1">
      <c r="A167" s="331" t="s">
        <v>2237</v>
      </c>
      <c r="B167" s="335">
        <v>121</v>
      </c>
      <c r="C167" s="335" t="s">
        <v>2557</v>
      </c>
      <c r="D167" s="332" t="s">
        <v>989</v>
      </c>
      <c r="E167" s="336">
        <v>4</v>
      </c>
      <c r="F167" s="59" t="s">
        <v>2339</v>
      </c>
      <c r="G167" s="353" t="s">
        <v>2690</v>
      </c>
      <c r="H167" s="353" t="s">
        <v>2691</v>
      </c>
      <c r="I167" s="353" t="s">
        <v>2692</v>
      </c>
      <c r="J167" s="353" t="s">
        <v>2693</v>
      </c>
      <c r="K167" s="353" t="s">
        <v>2694</v>
      </c>
      <c r="L167" s="354" t="s">
        <v>2695</v>
      </c>
      <c r="M167" s="20">
        <v>0.3</v>
      </c>
      <c r="N167" s="20">
        <v>0.3</v>
      </c>
      <c r="O167" s="33" t="s">
        <v>2558</v>
      </c>
      <c r="P167" s="33" t="s">
        <v>2559</v>
      </c>
      <c r="Q167" s="115" t="s">
        <v>2415</v>
      </c>
      <c r="R167" s="115" t="s">
        <v>2416</v>
      </c>
      <c r="S167" s="17" t="s">
        <v>2312</v>
      </c>
      <c r="T167" s="114" t="s">
        <v>2312</v>
      </c>
      <c r="U167" s="260"/>
      <c r="V167" s="17"/>
      <c r="W167" s="183" t="s">
        <v>239</v>
      </c>
      <c r="X167" s="183" t="s">
        <v>239</v>
      </c>
      <c r="Y167" s="183" t="s">
        <v>239</v>
      </c>
      <c r="Z167" s="183" t="s">
        <v>239</v>
      </c>
      <c r="AA167" s="183" t="s">
        <v>239</v>
      </c>
      <c r="AB167" s="183" t="s">
        <v>239</v>
      </c>
      <c r="AC167" s="183" t="s">
        <v>239</v>
      </c>
      <c r="AD167" s="183" t="s">
        <v>239</v>
      </c>
      <c r="AE167" s="183" t="s">
        <v>239</v>
      </c>
      <c r="AF167" s="260"/>
      <c r="AG167" s="17"/>
      <c r="AH167" s="361" t="s">
        <v>239</v>
      </c>
      <c r="AI167" s="20" t="s">
        <v>239</v>
      </c>
      <c r="AJ167" s="20" t="s">
        <v>239</v>
      </c>
      <c r="AK167" s="362" t="s">
        <v>239</v>
      </c>
      <c r="AL167" s="362" t="s">
        <v>239</v>
      </c>
      <c r="AM167" s="362" t="s">
        <v>239</v>
      </c>
      <c r="AN167" s="362" t="s">
        <v>239</v>
      </c>
      <c r="AO167" s="362" t="s">
        <v>239</v>
      </c>
      <c r="AP167" s="363" t="s">
        <v>239</v>
      </c>
      <c r="AQ167" s="360" t="s">
        <v>239</v>
      </c>
      <c r="AR167" s="196" t="s">
        <v>239</v>
      </c>
      <c r="AS167" s="196" t="s">
        <v>239</v>
      </c>
      <c r="AT167" s="196" t="s">
        <v>239</v>
      </c>
      <c r="AU167" s="196" t="s">
        <v>239</v>
      </c>
      <c r="AV167" s="364" t="s">
        <v>239</v>
      </c>
      <c r="AW167" s="364" t="s">
        <v>239</v>
      </c>
      <c r="AX167" s="196" t="s">
        <v>239</v>
      </c>
      <c r="AY167" s="365" t="s">
        <v>239</v>
      </c>
      <c r="AZ167" s="201" t="s">
        <v>2339</v>
      </c>
      <c r="BA167" s="196">
        <v>0.3</v>
      </c>
      <c r="BB167" s="221">
        <v>0.3</v>
      </c>
      <c r="BC167" s="59" t="s">
        <v>239</v>
      </c>
      <c r="BD167" s="224" t="s">
        <v>2720</v>
      </c>
      <c r="BE167" s="198" t="s">
        <v>239</v>
      </c>
      <c r="BF167" s="198" t="s">
        <v>2699</v>
      </c>
      <c r="BG167" s="198" t="s">
        <v>2312</v>
      </c>
      <c r="BH167" s="199" t="s">
        <v>2312</v>
      </c>
      <c r="BI167" s="201" t="s">
        <v>2339</v>
      </c>
      <c r="BJ167" s="196">
        <v>0.3</v>
      </c>
      <c r="BK167" s="196">
        <v>0.3</v>
      </c>
      <c r="BL167" s="33" t="s">
        <v>2558</v>
      </c>
      <c r="BM167" s="33" t="s">
        <v>2559</v>
      </c>
      <c r="BN167" s="198" t="s">
        <v>239</v>
      </c>
      <c r="BO167" s="198" t="s">
        <v>2699</v>
      </c>
      <c r="BP167" s="198" t="s">
        <v>2312</v>
      </c>
      <c r="BQ167" s="199" t="s">
        <v>2312</v>
      </c>
    </row>
    <row r="168" spans="1:69" ht="14.5" hidden="1" customHeight="1">
      <c r="A168" s="331" t="s">
        <v>2237</v>
      </c>
      <c r="B168" s="335">
        <v>121</v>
      </c>
      <c r="C168" s="335" t="s">
        <v>2557</v>
      </c>
      <c r="D168" s="332" t="s">
        <v>194</v>
      </c>
      <c r="E168" s="336">
        <v>4</v>
      </c>
      <c r="F168" s="59" t="s">
        <v>2339</v>
      </c>
      <c r="G168" s="353" t="s">
        <v>2690</v>
      </c>
      <c r="H168" s="353" t="s">
        <v>2691</v>
      </c>
      <c r="I168" s="353" t="s">
        <v>2692</v>
      </c>
      <c r="J168" s="353" t="s">
        <v>2693</v>
      </c>
      <c r="K168" s="353" t="s">
        <v>2694</v>
      </c>
      <c r="L168" s="354" t="s">
        <v>2695</v>
      </c>
      <c r="M168" s="20">
        <v>0.3</v>
      </c>
      <c r="N168" s="20">
        <v>0.3</v>
      </c>
      <c r="O168" s="33" t="s">
        <v>2558</v>
      </c>
      <c r="P168" s="33" t="s">
        <v>2559</v>
      </c>
      <c r="Q168" s="115" t="s">
        <v>2415</v>
      </c>
      <c r="R168" s="115" t="s">
        <v>2416</v>
      </c>
      <c r="S168" s="17" t="s">
        <v>2312</v>
      </c>
      <c r="T168" s="114" t="s">
        <v>2312</v>
      </c>
      <c r="U168" s="260"/>
      <c r="V168" s="17"/>
      <c r="W168" s="183" t="s">
        <v>239</v>
      </c>
      <c r="X168" s="183" t="s">
        <v>239</v>
      </c>
      <c r="Y168" s="183" t="s">
        <v>239</v>
      </c>
      <c r="Z168" s="183" t="s">
        <v>239</v>
      </c>
      <c r="AA168" s="183" t="s">
        <v>239</v>
      </c>
      <c r="AB168" s="183" t="s">
        <v>239</v>
      </c>
      <c r="AC168" s="183" t="s">
        <v>239</v>
      </c>
      <c r="AD168" s="183" t="s">
        <v>239</v>
      </c>
      <c r="AE168" s="183" t="s">
        <v>239</v>
      </c>
      <c r="AF168" s="260"/>
      <c r="AG168" s="17"/>
      <c r="AH168" s="361" t="s">
        <v>239</v>
      </c>
      <c r="AI168" s="20" t="s">
        <v>239</v>
      </c>
      <c r="AJ168" s="20" t="s">
        <v>239</v>
      </c>
      <c r="AK168" s="362" t="s">
        <v>239</v>
      </c>
      <c r="AL168" s="362" t="s">
        <v>239</v>
      </c>
      <c r="AM168" s="362" t="s">
        <v>239</v>
      </c>
      <c r="AN168" s="362" t="s">
        <v>239</v>
      </c>
      <c r="AO168" s="362" t="s">
        <v>239</v>
      </c>
      <c r="AP168" s="363" t="s">
        <v>239</v>
      </c>
      <c r="AQ168" s="360" t="s">
        <v>239</v>
      </c>
      <c r="AR168" s="196" t="s">
        <v>239</v>
      </c>
      <c r="AS168" s="196" t="s">
        <v>239</v>
      </c>
      <c r="AT168" s="196" t="s">
        <v>239</v>
      </c>
      <c r="AU168" s="196" t="s">
        <v>239</v>
      </c>
      <c r="AV168" s="364" t="s">
        <v>239</v>
      </c>
      <c r="AW168" s="364" t="s">
        <v>239</v>
      </c>
      <c r="AX168" s="196" t="s">
        <v>239</v>
      </c>
      <c r="AY168" s="365" t="s">
        <v>239</v>
      </c>
      <c r="AZ168" s="201" t="s">
        <v>2339</v>
      </c>
      <c r="BA168" s="196">
        <v>0.3</v>
      </c>
      <c r="BB168" s="221">
        <v>0.3</v>
      </c>
      <c r="BC168" s="59" t="s">
        <v>239</v>
      </c>
      <c r="BD168" s="224" t="s">
        <v>2720</v>
      </c>
      <c r="BE168" s="198" t="s">
        <v>239</v>
      </c>
      <c r="BF168" s="198" t="s">
        <v>2699</v>
      </c>
      <c r="BG168" s="198" t="s">
        <v>2312</v>
      </c>
      <c r="BH168" s="199" t="s">
        <v>2312</v>
      </c>
      <c r="BI168" s="201" t="s">
        <v>2339</v>
      </c>
      <c r="BJ168" s="196">
        <v>0.3</v>
      </c>
      <c r="BK168" s="196">
        <v>0.3</v>
      </c>
      <c r="BL168" s="33" t="s">
        <v>2558</v>
      </c>
      <c r="BM168" s="33" t="s">
        <v>2559</v>
      </c>
      <c r="BN168" s="198" t="s">
        <v>239</v>
      </c>
      <c r="BO168" s="198" t="s">
        <v>2699</v>
      </c>
      <c r="BP168" s="198" t="s">
        <v>2312</v>
      </c>
      <c r="BQ168" s="199" t="s">
        <v>2312</v>
      </c>
    </row>
    <row r="169" spans="1:69" ht="14.5" hidden="1" customHeight="1">
      <c r="A169" s="331" t="s">
        <v>2237</v>
      </c>
      <c r="B169" s="335">
        <v>221</v>
      </c>
      <c r="C169" s="335" t="s">
        <v>2557</v>
      </c>
      <c r="D169" s="332" t="s">
        <v>989</v>
      </c>
      <c r="E169" s="336">
        <v>3</v>
      </c>
      <c r="F169" s="59" t="s">
        <v>2339</v>
      </c>
      <c r="G169" s="353" t="s">
        <v>2690</v>
      </c>
      <c r="H169" s="353" t="s">
        <v>2691</v>
      </c>
      <c r="I169" s="353" t="s">
        <v>2692</v>
      </c>
      <c r="J169" s="353" t="s">
        <v>2693</v>
      </c>
      <c r="K169" s="353" t="s">
        <v>2694</v>
      </c>
      <c r="L169" s="354" t="s">
        <v>2695</v>
      </c>
      <c r="M169" s="20">
        <v>0.3</v>
      </c>
      <c r="N169" s="20">
        <v>0.3</v>
      </c>
      <c r="O169" s="33" t="s">
        <v>2558</v>
      </c>
      <c r="P169" s="33" t="s">
        <v>2559</v>
      </c>
      <c r="Q169" s="115" t="s">
        <v>2415</v>
      </c>
      <c r="R169" s="115" t="s">
        <v>2416</v>
      </c>
      <c r="S169" s="17" t="s">
        <v>2312</v>
      </c>
      <c r="T169" s="114" t="s">
        <v>2312</v>
      </c>
      <c r="U169" s="260"/>
      <c r="V169" s="17"/>
      <c r="W169" s="183" t="s">
        <v>239</v>
      </c>
      <c r="X169" s="183" t="s">
        <v>239</v>
      </c>
      <c r="Y169" s="183" t="s">
        <v>239</v>
      </c>
      <c r="Z169" s="183" t="s">
        <v>239</v>
      </c>
      <c r="AA169" s="183" t="s">
        <v>239</v>
      </c>
      <c r="AB169" s="183" t="s">
        <v>239</v>
      </c>
      <c r="AC169" s="183" t="s">
        <v>239</v>
      </c>
      <c r="AD169" s="183" t="s">
        <v>239</v>
      </c>
      <c r="AE169" s="183" t="s">
        <v>239</v>
      </c>
      <c r="AF169" s="260"/>
      <c r="AG169" s="17"/>
      <c r="AH169" s="361" t="s">
        <v>239</v>
      </c>
      <c r="AI169" s="20" t="s">
        <v>239</v>
      </c>
      <c r="AJ169" s="20" t="s">
        <v>239</v>
      </c>
      <c r="AK169" s="362" t="s">
        <v>239</v>
      </c>
      <c r="AL169" s="362" t="s">
        <v>239</v>
      </c>
      <c r="AM169" s="362" t="s">
        <v>239</v>
      </c>
      <c r="AN169" s="362" t="s">
        <v>239</v>
      </c>
      <c r="AO169" s="362" t="s">
        <v>239</v>
      </c>
      <c r="AP169" s="363" t="s">
        <v>239</v>
      </c>
      <c r="AQ169" s="360" t="s">
        <v>239</v>
      </c>
      <c r="AR169" s="196" t="s">
        <v>239</v>
      </c>
      <c r="AS169" s="196" t="s">
        <v>239</v>
      </c>
      <c r="AT169" s="196" t="s">
        <v>239</v>
      </c>
      <c r="AU169" s="196" t="s">
        <v>239</v>
      </c>
      <c r="AV169" s="364" t="s">
        <v>239</v>
      </c>
      <c r="AW169" s="364" t="s">
        <v>239</v>
      </c>
      <c r="AX169" s="196" t="s">
        <v>239</v>
      </c>
      <c r="AY169" s="365" t="s">
        <v>239</v>
      </c>
      <c r="AZ169" s="201" t="s">
        <v>2339</v>
      </c>
      <c r="BA169" s="196">
        <v>0.3</v>
      </c>
      <c r="BB169" s="221">
        <v>0.3</v>
      </c>
      <c r="BC169" s="59" t="s">
        <v>239</v>
      </c>
      <c r="BD169" s="224" t="s">
        <v>2720</v>
      </c>
      <c r="BE169" s="198" t="s">
        <v>239</v>
      </c>
      <c r="BF169" s="198" t="s">
        <v>2699</v>
      </c>
      <c r="BG169" s="198" t="s">
        <v>2312</v>
      </c>
      <c r="BH169" s="199" t="s">
        <v>2312</v>
      </c>
      <c r="BI169" s="201" t="s">
        <v>2339</v>
      </c>
      <c r="BJ169" s="196">
        <v>0.3</v>
      </c>
      <c r="BK169" s="196">
        <v>0.3</v>
      </c>
      <c r="BL169" s="33" t="s">
        <v>2558</v>
      </c>
      <c r="BM169" s="33" t="s">
        <v>2559</v>
      </c>
      <c r="BN169" s="198" t="s">
        <v>239</v>
      </c>
      <c r="BO169" s="198" t="s">
        <v>2699</v>
      </c>
      <c r="BP169" s="198" t="s">
        <v>2312</v>
      </c>
      <c r="BQ169" s="199" t="s">
        <v>2312</v>
      </c>
    </row>
    <row r="170" spans="1:69" ht="14.5" hidden="1" customHeight="1">
      <c r="A170" s="331" t="s">
        <v>2237</v>
      </c>
      <c r="B170" s="335">
        <v>221</v>
      </c>
      <c r="C170" s="335" t="s">
        <v>2557</v>
      </c>
      <c r="D170" s="332" t="s">
        <v>194</v>
      </c>
      <c r="E170" s="336">
        <v>3</v>
      </c>
      <c r="F170" s="59" t="s">
        <v>2339</v>
      </c>
      <c r="G170" s="353" t="s">
        <v>2690</v>
      </c>
      <c r="H170" s="353" t="s">
        <v>2691</v>
      </c>
      <c r="I170" s="353" t="s">
        <v>2692</v>
      </c>
      <c r="J170" s="353" t="s">
        <v>2693</v>
      </c>
      <c r="K170" s="353" t="s">
        <v>2694</v>
      </c>
      <c r="L170" s="354" t="s">
        <v>2695</v>
      </c>
      <c r="M170" s="20">
        <v>0.3</v>
      </c>
      <c r="N170" s="20">
        <v>0.3</v>
      </c>
      <c r="O170" s="33" t="s">
        <v>2558</v>
      </c>
      <c r="P170" s="33" t="s">
        <v>2559</v>
      </c>
      <c r="Q170" s="115" t="s">
        <v>2415</v>
      </c>
      <c r="R170" s="115" t="s">
        <v>2416</v>
      </c>
      <c r="S170" s="17" t="s">
        <v>2312</v>
      </c>
      <c r="T170" s="114" t="s">
        <v>2312</v>
      </c>
      <c r="U170" s="260"/>
      <c r="V170" s="17"/>
      <c r="W170" s="183" t="s">
        <v>239</v>
      </c>
      <c r="X170" s="183" t="s">
        <v>239</v>
      </c>
      <c r="Y170" s="183" t="s">
        <v>239</v>
      </c>
      <c r="Z170" s="183" t="s">
        <v>239</v>
      </c>
      <c r="AA170" s="183" t="s">
        <v>239</v>
      </c>
      <c r="AB170" s="183" t="s">
        <v>239</v>
      </c>
      <c r="AC170" s="183" t="s">
        <v>239</v>
      </c>
      <c r="AD170" s="183" t="s">
        <v>239</v>
      </c>
      <c r="AE170" s="183" t="s">
        <v>239</v>
      </c>
      <c r="AF170" s="260"/>
      <c r="AG170" s="17"/>
      <c r="AH170" s="361" t="s">
        <v>239</v>
      </c>
      <c r="AI170" s="20" t="s">
        <v>239</v>
      </c>
      <c r="AJ170" s="20" t="s">
        <v>239</v>
      </c>
      <c r="AK170" s="362" t="s">
        <v>239</v>
      </c>
      <c r="AL170" s="362" t="s">
        <v>239</v>
      </c>
      <c r="AM170" s="362" t="s">
        <v>239</v>
      </c>
      <c r="AN170" s="362" t="s">
        <v>239</v>
      </c>
      <c r="AO170" s="362" t="s">
        <v>239</v>
      </c>
      <c r="AP170" s="363" t="s">
        <v>239</v>
      </c>
      <c r="AQ170" s="360" t="s">
        <v>239</v>
      </c>
      <c r="AR170" s="196" t="s">
        <v>239</v>
      </c>
      <c r="AS170" s="196" t="s">
        <v>239</v>
      </c>
      <c r="AT170" s="196" t="s">
        <v>239</v>
      </c>
      <c r="AU170" s="196" t="s">
        <v>239</v>
      </c>
      <c r="AV170" s="364" t="s">
        <v>239</v>
      </c>
      <c r="AW170" s="364" t="s">
        <v>239</v>
      </c>
      <c r="AX170" s="196" t="s">
        <v>239</v>
      </c>
      <c r="AY170" s="365" t="s">
        <v>239</v>
      </c>
      <c r="AZ170" s="201" t="s">
        <v>2339</v>
      </c>
      <c r="BA170" s="196">
        <v>0.3</v>
      </c>
      <c r="BB170" s="221">
        <v>0.3</v>
      </c>
      <c r="BC170" s="59" t="s">
        <v>239</v>
      </c>
      <c r="BD170" s="224" t="s">
        <v>2720</v>
      </c>
      <c r="BE170" s="198" t="s">
        <v>239</v>
      </c>
      <c r="BF170" s="198" t="s">
        <v>2699</v>
      </c>
      <c r="BG170" s="198" t="s">
        <v>2312</v>
      </c>
      <c r="BH170" s="199" t="s">
        <v>2312</v>
      </c>
      <c r="BI170" s="201" t="s">
        <v>2339</v>
      </c>
      <c r="BJ170" s="196">
        <v>0.3</v>
      </c>
      <c r="BK170" s="196">
        <v>0.3</v>
      </c>
      <c r="BL170" s="33" t="s">
        <v>2558</v>
      </c>
      <c r="BM170" s="33" t="s">
        <v>2559</v>
      </c>
      <c r="BN170" s="198" t="s">
        <v>239</v>
      </c>
      <c r="BO170" s="198" t="s">
        <v>2699</v>
      </c>
      <c r="BP170" s="198" t="s">
        <v>2312</v>
      </c>
      <c r="BQ170" s="199" t="s">
        <v>2312</v>
      </c>
    </row>
    <row r="171" spans="1:69" ht="14.5" hidden="1" customHeight="1">
      <c r="A171" s="331" t="s">
        <v>2237</v>
      </c>
      <c r="B171" s="335">
        <v>221</v>
      </c>
      <c r="C171" s="335" t="s">
        <v>2557</v>
      </c>
      <c r="D171" s="332" t="s">
        <v>989</v>
      </c>
      <c r="E171" s="336">
        <v>4</v>
      </c>
      <c r="F171" s="59" t="s">
        <v>2339</v>
      </c>
      <c r="G171" s="353" t="s">
        <v>2690</v>
      </c>
      <c r="H171" s="353" t="s">
        <v>2691</v>
      </c>
      <c r="I171" s="353" t="s">
        <v>2692</v>
      </c>
      <c r="J171" s="353" t="s">
        <v>2693</v>
      </c>
      <c r="K171" s="353" t="s">
        <v>2694</v>
      </c>
      <c r="L171" s="354" t="s">
        <v>2695</v>
      </c>
      <c r="M171" s="20">
        <v>0.3</v>
      </c>
      <c r="N171" s="20">
        <v>0.3</v>
      </c>
      <c r="O171" s="33" t="s">
        <v>2558</v>
      </c>
      <c r="P171" s="33" t="s">
        <v>2559</v>
      </c>
      <c r="Q171" s="115" t="s">
        <v>2415</v>
      </c>
      <c r="R171" s="115" t="s">
        <v>2416</v>
      </c>
      <c r="S171" s="17" t="s">
        <v>2312</v>
      </c>
      <c r="T171" s="114" t="s">
        <v>2312</v>
      </c>
      <c r="U171" s="260"/>
      <c r="V171" s="17"/>
      <c r="W171" s="183" t="s">
        <v>239</v>
      </c>
      <c r="X171" s="183" t="s">
        <v>239</v>
      </c>
      <c r="Y171" s="183" t="s">
        <v>239</v>
      </c>
      <c r="Z171" s="183" t="s">
        <v>239</v>
      </c>
      <c r="AA171" s="183" t="s">
        <v>239</v>
      </c>
      <c r="AB171" s="183" t="s">
        <v>239</v>
      </c>
      <c r="AC171" s="183" t="s">
        <v>239</v>
      </c>
      <c r="AD171" s="183" t="s">
        <v>239</v>
      </c>
      <c r="AE171" s="183" t="s">
        <v>239</v>
      </c>
      <c r="AF171" s="260"/>
      <c r="AG171" s="17"/>
      <c r="AH171" s="361" t="s">
        <v>239</v>
      </c>
      <c r="AI171" s="20" t="s">
        <v>239</v>
      </c>
      <c r="AJ171" s="20" t="s">
        <v>239</v>
      </c>
      <c r="AK171" s="362" t="s">
        <v>239</v>
      </c>
      <c r="AL171" s="362" t="s">
        <v>239</v>
      </c>
      <c r="AM171" s="362" t="s">
        <v>239</v>
      </c>
      <c r="AN171" s="362" t="s">
        <v>239</v>
      </c>
      <c r="AO171" s="362" t="s">
        <v>239</v>
      </c>
      <c r="AP171" s="363" t="s">
        <v>239</v>
      </c>
      <c r="AQ171" s="360" t="s">
        <v>239</v>
      </c>
      <c r="AR171" s="196" t="s">
        <v>239</v>
      </c>
      <c r="AS171" s="196" t="s">
        <v>239</v>
      </c>
      <c r="AT171" s="196" t="s">
        <v>239</v>
      </c>
      <c r="AU171" s="196" t="s">
        <v>239</v>
      </c>
      <c r="AV171" s="364" t="s">
        <v>239</v>
      </c>
      <c r="AW171" s="364" t="s">
        <v>239</v>
      </c>
      <c r="AX171" s="196" t="s">
        <v>239</v>
      </c>
      <c r="AY171" s="365" t="s">
        <v>239</v>
      </c>
      <c r="AZ171" s="201" t="s">
        <v>2339</v>
      </c>
      <c r="BA171" s="196">
        <v>0.3</v>
      </c>
      <c r="BB171" s="221">
        <v>0.3</v>
      </c>
      <c r="BC171" s="59" t="s">
        <v>239</v>
      </c>
      <c r="BD171" s="224" t="s">
        <v>2720</v>
      </c>
      <c r="BE171" s="198" t="s">
        <v>239</v>
      </c>
      <c r="BF171" s="198" t="s">
        <v>2699</v>
      </c>
      <c r="BG171" s="198" t="s">
        <v>2312</v>
      </c>
      <c r="BH171" s="199" t="s">
        <v>2312</v>
      </c>
      <c r="BI171" s="201" t="s">
        <v>2339</v>
      </c>
      <c r="BJ171" s="196">
        <v>0.3</v>
      </c>
      <c r="BK171" s="196">
        <v>0.3</v>
      </c>
      <c r="BL171" s="33" t="s">
        <v>2558</v>
      </c>
      <c r="BM171" s="33" t="s">
        <v>2559</v>
      </c>
      <c r="BN171" s="198" t="s">
        <v>239</v>
      </c>
      <c r="BO171" s="198" t="s">
        <v>2699</v>
      </c>
      <c r="BP171" s="198" t="s">
        <v>2312</v>
      </c>
      <c r="BQ171" s="199" t="s">
        <v>2312</v>
      </c>
    </row>
    <row r="172" spans="1:69" ht="14.5" hidden="1" customHeight="1">
      <c r="A172" s="331" t="s">
        <v>2237</v>
      </c>
      <c r="B172" s="335">
        <v>221</v>
      </c>
      <c r="C172" s="335" t="s">
        <v>2557</v>
      </c>
      <c r="D172" s="332" t="s">
        <v>194</v>
      </c>
      <c r="E172" s="336">
        <v>4</v>
      </c>
      <c r="F172" s="59" t="s">
        <v>2339</v>
      </c>
      <c r="G172" s="353" t="s">
        <v>2690</v>
      </c>
      <c r="H172" s="353" t="s">
        <v>2691</v>
      </c>
      <c r="I172" s="353" t="s">
        <v>2692</v>
      </c>
      <c r="J172" s="353" t="s">
        <v>2693</v>
      </c>
      <c r="K172" s="353" t="s">
        <v>2694</v>
      </c>
      <c r="L172" s="354" t="s">
        <v>2695</v>
      </c>
      <c r="M172" s="20">
        <v>0.3</v>
      </c>
      <c r="N172" s="20">
        <v>0.3</v>
      </c>
      <c r="O172" s="33" t="s">
        <v>2558</v>
      </c>
      <c r="P172" s="33" t="s">
        <v>2559</v>
      </c>
      <c r="Q172" s="115" t="s">
        <v>2415</v>
      </c>
      <c r="R172" s="115" t="s">
        <v>2416</v>
      </c>
      <c r="S172" s="17" t="s">
        <v>2312</v>
      </c>
      <c r="T172" s="114" t="s">
        <v>2312</v>
      </c>
      <c r="U172" s="260"/>
      <c r="V172" s="17"/>
      <c r="W172" s="183" t="s">
        <v>239</v>
      </c>
      <c r="X172" s="183" t="s">
        <v>239</v>
      </c>
      <c r="Y172" s="183" t="s">
        <v>239</v>
      </c>
      <c r="Z172" s="183" t="s">
        <v>239</v>
      </c>
      <c r="AA172" s="183" t="s">
        <v>239</v>
      </c>
      <c r="AB172" s="183" t="s">
        <v>239</v>
      </c>
      <c r="AC172" s="183" t="s">
        <v>239</v>
      </c>
      <c r="AD172" s="183" t="s">
        <v>239</v>
      </c>
      <c r="AE172" s="183" t="s">
        <v>239</v>
      </c>
      <c r="AF172" s="260"/>
      <c r="AG172" s="17"/>
      <c r="AH172" s="361" t="s">
        <v>239</v>
      </c>
      <c r="AI172" s="20" t="s">
        <v>239</v>
      </c>
      <c r="AJ172" s="20" t="s">
        <v>239</v>
      </c>
      <c r="AK172" s="362" t="s">
        <v>239</v>
      </c>
      <c r="AL172" s="362" t="s">
        <v>239</v>
      </c>
      <c r="AM172" s="362" t="s">
        <v>239</v>
      </c>
      <c r="AN172" s="362" t="s">
        <v>239</v>
      </c>
      <c r="AO172" s="362" t="s">
        <v>239</v>
      </c>
      <c r="AP172" s="363" t="s">
        <v>239</v>
      </c>
      <c r="AQ172" s="360" t="s">
        <v>239</v>
      </c>
      <c r="AR172" s="196" t="s">
        <v>239</v>
      </c>
      <c r="AS172" s="196" t="s">
        <v>239</v>
      </c>
      <c r="AT172" s="196" t="s">
        <v>239</v>
      </c>
      <c r="AU172" s="196" t="s">
        <v>239</v>
      </c>
      <c r="AV172" s="364" t="s">
        <v>239</v>
      </c>
      <c r="AW172" s="364" t="s">
        <v>239</v>
      </c>
      <c r="AX172" s="196" t="s">
        <v>239</v>
      </c>
      <c r="AY172" s="365" t="s">
        <v>239</v>
      </c>
      <c r="AZ172" s="201" t="s">
        <v>2339</v>
      </c>
      <c r="BA172" s="196">
        <v>0.3</v>
      </c>
      <c r="BB172" s="221">
        <v>0.3</v>
      </c>
      <c r="BC172" s="59" t="s">
        <v>239</v>
      </c>
      <c r="BD172" s="224" t="s">
        <v>2720</v>
      </c>
      <c r="BE172" s="198" t="s">
        <v>239</v>
      </c>
      <c r="BF172" s="198" t="s">
        <v>2699</v>
      </c>
      <c r="BG172" s="198" t="s">
        <v>2312</v>
      </c>
      <c r="BH172" s="199" t="s">
        <v>2312</v>
      </c>
      <c r="BI172" s="201" t="s">
        <v>2339</v>
      </c>
      <c r="BJ172" s="196">
        <v>0.3</v>
      </c>
      <c r="BK172" s="196">
        <v>0.3</v>
      </c>
      <c r="BL172" s="33" t="s">
        <v>2558</v>
      </c>
      <c r="BM172" s="33" t="s">
        <v>2559</v>
      </c>
      <c r="BN172" s="198" t="s">
        <v>239</v>
      </c>
      <c r="BO172" s="198" t="s">
        <v>2699</v>
      </c>
      <c r="BP172" s="198" t="s">
        <v>2312</v>
      </c>
      <c r="BQ172" s="199" t="s">
        <v>2312</v>
      </c>
    </row>
    <row r="173" spans="1:69" ht="14.5" hidden="1" customHeight="1">
      <c r="A173" s="355" t="s">
        <v>2238</v>
      </c>
      <c r="B173" s="366" t="s">
        <v>1156</v>
      </c>
      <c r="C173" s="366" t="s">
        <v>2473</v>
      </c>
      <c r="D173" s="356" t="s">
        <v>2308</v>
      </c>
      <c r="E173" s="367" t="s">
        <v>2308</v>
      </c>
      <c r="F173" s="116" t="s">
        <v>2339</v>
      </c>
      <c r="G173" s="353" t="s">
        <v>2690</v>
      </c>
      <c r="H173" s="353" t="s">
        <v>2691</v>
      </c>
      <c r="I173" s="353" t="s">
        <v>2692</v>
      </c>
      <c r="J173" s="353" t="s">
        <v>2693</v>
      </c>
      <c r="K173" s="353" t="s">
        <v>2694</v>
      </c>
      <c r="L173" s="354" t="s">
        <v>2695</v>
      </c>
      <c r="M173" s="20">
        <v>0</v>
      </c>
      <c r="N173" s="20">
        <v>0</v>
      </c>
      <c r="O173" s="115" t="s">
        <v>2474</v>
      </c>
      <c r="P173" s="115" t="s">
        <v>2475</v>
      </c>
      <c r="Q173" s="115" t="s">
        <v>2476</v>
      </c>
      <c r="R173" s="115" t="s">
        <v>2721</v>
      </c>
      <c r="S173" s="17" t="s">
        <v>2312</v>
      </c>
      <c r="T173" s="114" t="s">
        <v>2478</v>
      </c>
      <c r="U173" s="260"/>
      <c r="V173" s="17"/>
      <c r="W173" s="359" t="s">
        <v>239</v>
      </c>
      <c r="X173" s="181" t="s">
        <v>239</v>
      </c>
      <c r="Y173" s="181" t="s">
        <v>239</v>
      </c>
      <c r="Z173" s="183" t="s">
        <v>239</v>
      </c>
      <c r="AA173" s="183" t="s">
        <v>239</v>
      </c>
      <c r="AB173" s="183" t="s">
        <v>239</v>
      </c>
      <c r="AC173" s="183" t="s">
        <v>239</v>
      </c>
      <c r="AD173" s="183" t="s">
        <v>239</v>
      </c>
      <c r="AE173" s="184" t="s">
        <v>239</v>
      </c>
      <c r="AF173" s="260"/>
      <c r="AG173" s="17"/>
      <c r="AH173" s="361" t="s">
        <v>239</v>
      </c>
      <c r="AI173" s="20" t="s">
        <v>239</v>
      </c>
      <c r="AJ173" s="20" t="s">
        <v>239</v>
      </c>
      <c r="AK173" s="362" t="s">
        <v>239</v>
      </c>
      <c r="AL173" s="362" t="s">
        <v>239</v>
      </c>
      <c r="AM173" s="362" t="s">
        <v>239</v>
      </c>
      <c r="AN173" s="362" t="s">
        <v>239</v>
      </c>
      <c r="AO173" s="362" t="s">
        <v>239</v>
      </c>
      <c r="AP173" s="363" t="s">
        <v>239</v>
      </c>
      <c r="AQ173" s="360" t="s">
        <v>239</v>
      </c>
      <c r="AR173" s="196" t="s">
        <v>239</v>
      </c>
      <c r="AS173" s="196" t="s">
        <v>239</v>
      </c>
      <c r="AT173" s="196" t="s">
        <v>239</v>
      </c>
      <c r="AU173" s="196" t="s">
        <v>239</v>
      </c>
      <c r="AV173" s="364" t="s">
        <v>239</v>
      </c>
      <c r="AW173" s="364" t="s">
        <v>239</v>
      </c>
      <c r="AX173" s="196" t="s">
        <v>239</v>
      </c>
      <c r="AY173" s="365" t="s">
        <v>239</v>
      </c>
      <c r="AZ173" s="201" t="s">
        <v>239</v>
      </c>
      <c r="BA173" s="198" t="s">
        <v>239</v>
      </c>
      <c r="BB173" s="198" t="s">
        <v>239</v>
      </c>
      <c r="BC173" s="198" t="s">
        <v>239</v>
      </c>
      <c r="BD173" s="198" t="s">
        <v>239</v>
      </c>
      <c r="BE173" s="198" t="s">
        <v>239</v>
      </c>
      <c r="BF173" s="198" t="s">
        <v>239</v>
      </c>
      <c r="BG173" s="198" t="s">
        <v>239</v>
      </c>
      <c r="BH173" s="199" t="s">
        <v>239</v>
      </c>
      <c r="BI173" s="200" t="s">
        <v>239</v>
      </c>
      <c r="BJ173" s="196" t="s">
        <v>239</v>
      </c>
      <c r="BK173" s="196" t="s">
        <v>239</v>
      </c>
      <c r="BL173" s="196" t="s">
        <v>239</v>
      </c>
      <c r="BM173" s="196" t="s">
        <v>239</v>
      </c>
      <c r="BN173" s="198" t="s">
        <v>239</v>
      </c>
      <c r="BO173" s="198" t="s">
        <v>239</v>
      </c>
      <c r="BP173" s="198" t="s">
        <v>239</v>
      </c>
      <c r="BQ173" s="199" t="s">
        <v>239</v>
      </c>
    </row>
    <row r="174" spans="1:69" ht="14.5" hidden="1" customHeight="1">
      <c r="A174" s="355" t="s">
        <v>2238</v>
      </c>
      <c r="B174" s="366" t="s">
        <v>1156</v>
      </c>
      <c r="C174" s="366" t="s">
        <v>2479</v>
      </c>
      <c r="D174" s="356" t="s">
        <v>2308</v>
      </c>
      <c r="E174" s="367" t="s">
        <v>2308</v>
      </c>
      <c r="F174" s="116" t="s">
        <v>2339</v>
      </c>
      <c r="G174" s="353" t="s">
        <v>2690</v>
      </c>
      <c r="H174" s="353" t="s">
        <v>2691</v>
      </c>
      <c r="I174" s="353" t="s">
        <v>2692</v>
      </c>
      <c r="J174" s="353" t="s">
        <v>2693</v>
      </c>
      <c r="K174" s="353" t="s">
        <v>2694</v>
      </c>
      <c r="L174" s="354" t="s">
        <v>2695</v>
      </c>
      <c r="M174" s="20">
        <v>0</v>
      </c>
      <c r="N174" s="20">
        <v>0</v>
      </c>
      <c r="O174" s="115" t="s">
        <v>2474</v>
      </c>
      <c r="P174" s="115" t="s">
        <v>2475</v>
      </c>
      <c r="Q174" s="115" t="s">
        <v>2476</v>
      </c>
      <c r="R174" s="115" t="s">
        <v>2721</v>
      </c>
      <c r="S174" s="17" t="s">
        <v>2312</v>
      </c>
      <c r="T174" s="114" t="s">
        <v>2478</v>
      </c>
      <c r="U174" s="260"/>
      <c r="V174" s="17"/>
      <c r="W174" s="359" t="s">
        <v>239</v>
      </c>
      <c r="X174" s="181" t="s">
        <v>239</v>
      </c>
      <c r="Y174" s="181" t="s">
        <v>239</v>
      </c>
      <c r="Z174" s="183" t="s">
        <v>239</v>
      </c>
      <c r="AA174" s="183" t="s">
        <v>239</v>
      </c>
      <c r="AB174" s="183" t="s">
        <v>239</v>
      </c>
      <c r="AC174" s="183" t="s">
        <v>239</v>
      </c>
      <c r="AD174" s="183" t="s">
        <v>239</v>
      </c>
      <c r="AE174" s="184" t="s">
        <v>239</v>
      </c>
      <c r="AF174" s="260"/>
      <c r="AG174" s="17"/>
      <c r="AH174" s="361" t="s">
        <v>239</v>
      </c>
      <c r="AI174" s="20" t="s">
        <v>239</v>
      </c>
      <c r="AJ174" s="20" t="s">
        <v>239</v>
      </c>
      <c r="AK174" s="362" t="s">
        <v>239</v>
      </c>
      <c r="AL174" s="362" t="s">
        <v>239</v>
      </c>
      <c r="AM174" s="362" t="s">
        <v>239</v>
      </c>
      <c r="AN174" s="362" t="s">
        <v>239</v>
      </c>
      <c r="AO174" s="362" t="s">
        <v>239</v>
      </c>
      <c r="AP174" s="363" t="s">
        <v>239</v>
      </c>
      <c r="AQ174" s="360" t="s">
        <v>239</v>
      </c>
      <c r="AR174" s="196" t="s">
        <v>239</v>
      </c>
      <c r="AS174" s="196" t="s">
        <v>239</v>
      </c>
      <c r="AT174" s="196" t="s">
        <v>239</v>
      </c>
      <c r="AU174" s="196" t="s">
        <v>239</v>
      </c>
      <c r="AV174" s="364" t="s">
        <v>239</v>
      </c>
      <c r="AW174" s="364" t="s">
        <v>239</v>
      </c>
      <c r="AX174" s="196" t="s">
        <v>239</v>
      </c>
      <c r="AY174" s="365" t="s">
        <v>239</v>
      </c>
      <c r="AZ174" s="201" t="s">
        <v>239</v>
      </c>
      <c r="BA174" s="198" t="s">
        <v>239</v>
      </c>
      <c r="BB174" s="198" t="s">
        <v>239</v>
      </c>
      <c r="BC174" s="198" t="s">
        <v>239</v>
      </c>
      <c r="BD174" s="198" t="s">
        <v>239</v>
      </c>
      <c r="BE174" s="198" t="s">
        <v>239</v>
      </c>
      <c r="BF174" s="198" t="s">
        <v>239</v>
      </c>
      <c r="BG174" s="198" t="s">
        <v>239</v>
      </c>
      <c r="BH174" s="199" t="s">
        <v>239</v>
      </c>
      <c r="BI174" s="200" t="s">
        <v>239</v>
      </c>
      <c r="BJ174" s="196" t="s">
        <v>239</v>
      </c>
      <c r="BK174" s="196" t="s">
        <v>239</v>
      </c>
      <c r="BL174" s="196" t="s">
        <v>239</v>
      </c>
      <c r="BM174" s="196" t="s">
        <v>239</v>
      </c>
      <c r="BN174" s="198" t="s">
        <v>239</v>
      </c>
      <c r="BO174" s="198" t="s">
        <v>239</v>
      </c>
      <c r="BP174" s="198" t="s">
        <v>239</v>
      </c>
      <c r="BQ174" s="199" t="s">
        <v>239</v>
      </c>
    </row>
    <row r="175" spans="1:69" ht="14.5" hidden="1" customHeight="1">
      <c r="A175" s="355" t="s">
        <v>2238</v>
      </c>
      <c r="B175" s="366" t="s">
        <v>1156</v>
      </c>
      <c r="C175" s="366" t="s">
        <v>2324</v>
      </c>
      <c r="D175" s="356" t="s">
        <v>2308</v>
      </c>
      <c r="E175" s="367" t="s">
        <v>2308</v>
      </c>
      <c r="F175" s="116" t="s">
        <v>2339</v>
      </c>
      <c r="G175" s="353" t="s">
        <v>2690</v>
      </c>
      <c r="H175" s="353" t="s">
        <v>2691</v>
      </c>
      <c r="I175" s="353" t="s">
        <v>2692</v>
      </c>
      <c r="J175" s="353" t="s">
        <v>2693</v>
      </c>
      <c r="K175" s="353" t="s">
        <v>2694</v>
      </c>
      <c r="L175" s="354" t="s">
        <v>2695</v>
      </c>
      <c r="M175" s="20">
        <v>0</v>
      </c>
      <c r="N175" s="20">
        <v>0</v>
      </c>
      <c r="O175" s="115" t="s">
        <v>2480</v>
      </c>
      <c r="P175" s="115" t="s">
        <v>2481</v>
      </c>
      <c r="Q175" s="115" t="s">
        <v>2482</v>
      </c>
      <c r="R175" s="115" t="s">
        <v>2722</v>
      </c>
      <c r="S175" s="17" t="s">
        <v>2312</v>
      </c>
      <c r="T175" s="114" t="s">
        <v>2478</v>
      </c>
      <c r="U175" s="260"/>
      <c r="V175" s="17"/>
      <c r="W175" s="359" t="s">
        <v>239</v>
      </c>
      <c r="X175" s="181" t="s">
        <v>239</v>
      </c>
      <c r="Y175" s="181" t="s">
        <v>239</v>
      </c>
      <c r="Z175" s="183" t="s">
        <v>239</v>
      </c>
      <c r="AA175" s="183" t="s">
        <v>239</v>
      </c>
      <c r="AB175" s="183" t="s">
        <v>239</v>
      </c>
      <c r="AC175" s="183" t="s">
        <v>239</v>
      </c>
      <c r="AD175" s="183" t="s">
        <v>239</v>
      </c>
      <c r="AE175" s="184" t="s">
        <v>239</v>
      </c>
      <c r="AF175" s="260"/>
      <c r="AG175" s="17"/>
      <c r="AH175" s="361" t="s">
        <v>239</v>
      </c>
      <c r="AI175" s="20" t="s">
        <v>239</v>
      </c>
      <c r="AJ175" s="20" t="s">
        <v>239</v>
      </c>
      <c r="AK175" s="362" t="s">
        <v>239</v>
      </c>
      <c r="AL175" s="362" t="s">
        <v>239</v>
      </c>
      <c r="AM175" s="362" t="s">
        <v>239</v>
      </c>
      <c r="AN175" s="362" t="s">
        <v>239</v>
      </c>
      <c r="AO175" s="362" t="s">
        <v>239</v>
      </c>
      <c r="AP175" s="363" t="s">
        <v>239</v>
      </c>
      <c r="AQ175" s="360" t="s">
        <v>239</v>
      </c>
      <c r="AR175" s="196" t="s">
        <v>239</v>
      </c>
      <c r="AS175" s="196" t="s">
        <v>239</v>
      </c>
      <c r="AT175" s="196" t="s">
        <v>239</v>
      </c>
      <c r="AU175" s="196" t="s">
        <v>239</v>
      </c>
      <c r="AV175" s="364" t="s">
        <v>239</v>
      </c>
      <c r="AW175" s="364" t="s">
        <v>239</v>
      </c>
      <c r="AX175" s="196" t="s">
        <v>239</v>
      </c>
      <c r="AY175" s="365" t="s">
        <v>239</v>
      </c>
      <c r="AZ175" s="201" t="s">
        <v>239</v>
      </c>
      <c r="BA175" s="198" t="s">
        <v>239</v>
      </c>
      <c r="BB175" s="198" t="s">
        <v>239</v>
      </c>
      <c r="BC175" s="198" t="s">
        <v>239</v>
      </c>
      <c r="BD175" s="198" t="s">
        <v>239</v>
      </c>
      <c r="BE175" s="198" t="s">
        <v>239</v>
      </c>
      <c r="BF175" s="198" t="s">
        <v>239</v>
      </c>
      <c r="BG175" s="198" t="s">
        <v>239</v>
      </c>
      <c r="BH175" s="199" t="s">
        <v>239</v>
      </c>
      <c r="BI175" s="200" t="s">
        <v>239</v>
      </c>
      <c r="BJ175" s="196" t="s">
        <v>239</v>
      </c>
      <c r="BK175" s="196" t="s">
        <v>239</v>
      </c>
      <c r="BL175" s="196" t="s">
        <v>239</v>
      </c>
      <c r="BM175" s="196" t="s">
        <v>239</v>
      </c>
      <c r="BN175" s="198" t="s">
        <v>239</v>
      </c>
      <c r="BO175" s="198" t="s">
        <v>239</v>
      </c>
      <c r="BP175" s="198" t="s">
        <v>239</v>
      </c>
      <c r="BQ175" s="199" t="s">
        <v>239</v>
      </c>
    </row>
    <row r="176" spans="1:69" ht="14.5" hidden="1" customHeight="1">
      <c r="A176" s="355" t="s">
        <v>2238</v>
      </c>
      <c r="B176" s="366" t="s">
        <v>1156</v>
      </c>
      <c r="C176" s="366" t="s">
        <v>2330</v>
      </c>
      <c r="D176" s="356" t="s">
        <v>2308</v>
      </c>
      <c r="E176" s="367" t="s">
        <v>2308</v>
      </c>
      <c r="F176" s="116" t="s">
        <v>2339</v>
      </c>
      <c r="G176" s="353" t="s">
        <v>2690</v>
      </c>
      <c r="H176" s="353" t="s">
        <v>2691</v>
      </c>
      <c r="I176" s="353" t="s">
        <v>2692</v>
      </c>
      <c r="J176" s="353" t="s">
        <v>2693</v>
      </c>
      <c r="K176" s="353" t="s">
        <v>2694</v>
      </c>
      <c r="L176" s="354" t="s">
        <v>2695</v>
      </c>
      <c r="M176" s="20">
        <v>0</v>
      </c>
      <c r="N176" s="20">
        <v>0</v>
      </c>
      <c r="O176" s="115" t="s">
        <v>2484</v>
      </c>
      <c r="P176" s="115" t="s">
        <v>2485</v>
      </c>
      <c r="Q176" s="115" t="s">
        <v>2482</v>
      </c>
      <c r="R176" s="115" t="s">
        <v>2722</v>
      </c>
      <c r="S176" s="17" t="s">
        <v>2312</v>
      </c>
      <c r="T176" s="114" t="s">
        <v>2478</v>
      </c>
      <c r="U176" s="260"/>
      <c r="V176" s="17"/>
      <c r="W176" s="359" t="s">
        <v>239</v>
      </c>
      <c r="X176" s="181" t="s">
        <v>239</v>
      </c>
      <c r="Y176" s="181" t="s">
        <v>239</v>
      </c>
      <c r="Z176" s="183" t="s">
        <v>239</v>
      </c>
      <c r="AA176" s="183" t="s">
        <v>239</v>
      </c>
      <c r="AB176" s="183" t="s">
        <v>239</v>
      </c>
      <c r="AC176" s="183" t="s">
        <v>239</v>
      </c>
      <c r="AD176" s="183" t="s">
        <v>239</v>
      </c>
      <c r="AE176" s="184" t="s">
        <v>239</v>
      </c>
      <c r="AF176" s="260"/>
      <c r="AG176" s="17"/>
      <c r="AH176" s="361" t="s">
        <v>239</v>
      </c>
      <c r="AI176" s="20" t="s">
        <v>239</v>
      </c>
      <c r="AJ176" s="20" t="s">
        <v>239</v>
      </c>
      <c r="AK176" s="362" t="s">
        <v>239</v>
      </c>
      <c r="AL176" s="362" t="s">
        <v>239</v>
      </c>
      <c r="AM176" s="362" t="s">
        <v>239</v>
      </c>
      <c r="AN176" s="362" t="s">
        <v>239</v>
      </c>
      <c r="AO176" s="362" t="s">
        <v>239</v>
      </c>
      <c r="AP176" s="363" t="s">
        <v>239</v>
      </c>
      <c r="AQ176" s="360" t="s">
        <v>239</v>
      </c>
      <c r="AR176" s="196" t="s">
        <v>239</v>
      </c>
      <c r="AS176" s="196" t="s">
        <v>239</v>
      </c>
      <c r="AT176" s="196" t="s">
        <v>239</v>
      </c>
      <c r="AU176" s="196" t="s">
        <v>239</v>
      </c>
      <c r="AV176" s="364" t="s">
        <v>239</v>
      </c>
      <c r="AW176" s="364" t="s">
        <v>239</v>
      </c>
      <c r="AX176" s="196" t="s">
        <v>239</v>
      </c>
      <c r="AY176" s="365" t="s">
        <v>239</v>
      </c>
      <c r="AZ176" s="201" t="s">
        <v>239</v>
      </c>
      <c r="BA176" s="198" t="s">
        <v>239</v>
      </c>
      <c r="BB176" s="198" t="s">
        <v>239</v>
      </c>
      <c r="BC176" s="198" t="s">
        <v>239</v>
      </c>
      <c r="BD176" s="198" t="s">
        <v>239</v>
      </c>
      <c r="BE176" s="198" t="s">
        <v>239</v>
      </c>
      <c r="BF176" s="198" t="s">
        <v>239</v>
      </c>
      <c r="BG176" s="198" t="s">
        <v>239</v>
      </c>
      <c r="BH176" s="199" t="s">
        <v>239</v>
      </c>
      <c r="BI176" s="200" t="s">
        <v>239</v>
      </c>
      <c r="BJ176" s="196" t="s">
        <v>239</v>
      </c>
      <c r="BK176" s="196" t="s">
        <v>239</v>
      </c>
      <c r="BL176" s="196" t="s">
        <v>239</v>
      </c>
      <c r="BM176" s="196" t="s">
        <v>239</v>
      </c>
      <c r="BN176" s="198" t="s">
        <v>239</v>
      </c>
      <c r="BO176" s="198" t="s">
        <v>239</v>
      </c>
      <c r="BP176" s="198" t="s">
        <v>239</v>
      </c>
      <c r="BQ176" s="199" t="s">
        <v>239</v>
      </c>
    </row>
    <row r="177" spans="1:69" ht="14.5" hidden="1" customHeight="1">
      <c r="A177" s="355" t="s">
        <v>2238</v>
      </c>
      <c r="B177" s="366" t="s">
        <v>1156</v>
      </c>
      <c r="C177" s="366" t="s">
        <v>2486</v>
      </c>
      <c r="D177" s="356" t="s">
        <v>2308</v>
      </c>
      <c r="E177" s="367" t="s">
        <v>2308</v>
      </c>
      <c r="F177" s="116" t="s">
        <v>2339</v>
      </c>
      <c r="G177" s="353" t="s">
        <v>2690</v>
      </c>
      <c r="H177" s="353" t="s">
        <v>2691</v>
      </c>
      <c r="I177" s="353" t="s">
        <v>2692</v>
      </c>
      <c r="J177" s="353" t="s">
        <v>2693</v>
      </c>
      <c r="K177" s="353" t="s">
        <v>2694</v>
      </c>
      <c r="L177" s="354" t="s">
        <v>2695</v>
      </c>
      <c r="M177" s="20">
        <v>0</v>
      </c>
      <c r="N177" s="20">
        <v>0</v>
      </c>
      <c r="O177" s="115" t="s">
        <v>2352</v>
      </c>
      <c r="P177" s="115" t="s">
        <v>2353</v>
      </c>
      <c r="Q177" s="115" t="s">
        <v>2489</v>
      </c>
      <c r="R177" s="115" t="s">
        <v>2723</v>
      </c>
      <c r="S177" s="17" t="s">
        <v>2312</v>
      </c>
      <c r="T177" s="114" t="s">
        <v>2478</v>
      </c>
      <c r="U177" s="260"/>
      <c r="V177" s="17"/>
      <c r="W177" s="359" t="s">
        <v>239</v>
      </c>
      <c r="X177" s="181" t="s">
        <v>239</v>
      </c>
      <c r="Y177" s="181" t="s">
        <v>239</v>
      </c>
      <c r="Z177" s="183" t="s">
        <v>239</v>
      </c>
      <c r="AA177" s="183" t="s">
        <v>239</v>
      </c>
      <c r="AB177" s="183" t="s">
        <v>239</v>
      </c>
      <c r="AC177" s="183" t="s">
        <v>239</v>
      </c>
      <c r="AD177" s="183" t="s">
        <v>239</v>
      </c>
      <c r="AE177" s="184" t="s">
        <v>239</v>
      </c>
      <c r="AF177" s="260"/>
      <c r="AG177" s="17"/>
      <c r="AH177" s="361" t="s">
        <v>239</v>
      </c>
      <c r="AI177" s="20" t="s">
        <v>239</v>
      </c>
      <c r="AJ177" s="20" t="s">
        <v>239</v>
      </c>
      <c r="AK177" s="362" t="s">
        <v>239</v>
      </c>
      <c r="AL177" s="362" t="s">
        <v>239</v>
      </c>
      <c r="AM177" s="362" t="s">
        <v>239</v>
      </c>
      <c r="AN177" s="362" t="s">
        <v>239</v>
      </c>
      <c r="AO177" s="362" t="s">
        <v>239</v>
      </c>
      <c r="AP177" s="363" t="s">
        <v>239</v>
      </c>
      <c r="AQ177" s="360" t="s">
        <v>239</v>
      </c>
      <c r="AR177" s="196" t="s">
        <v>239</v>
      </c>
      <c r="AS177" s="196" t="s">
        <v>239</v>
      </c>
      <c r="AT177" s="196" t="s">
        <v>239</v>
      </c>
      <c r="AU177" s="196" t="s">
        <v>239</v>
      </c>
      <c r="AV177" s="364" t="s">
        <v>239</v>
      </c>
      <c r="AW177" s="364" t="s">
        <v>239</v>
      </c>
      <c r="AX177" s="196" t="s">
        <v>239</v>
      </c>
      <c r="AY177" s="365" t="s">
        <v>239</v>
      </c>
      <c r="AZ177" s="201" t="s">
        <v>239</v>
      </c>
      <c r="BA177" s="198" t="s">
        <v>239</v>
      </c>
      <c r="BB177" s="198" t="s">
        <v>239</v>
      </c>
      <c r="BC177" s="198" t="s">
        <v>239</v>
      </c>
      <c r="BD177" s="198" t="s">
        <v>239</v>
      </c>
      <c r="BE177" s="198" t="s">
        <v>239</v>
      </c>
      <c r="BF177" s="198" t="s">
        <v>239</v>
      </c>
      <c r="BG177" s="198" t="s">
        <v>239</v>
      </c>
      <c r="BH177" s="199" t="s">
        <v>239</v>
      </c>
      <c r="BI177" s="200" t="s">
        <v>239</v>
      </c>
      <c r="BJ177" s="196" t="s">
        <v>239</v>
      </c>
      <c r="BK177" s="196" t="s">
        <v>239</v>
      </c>
      <c r="BL177" s="196" t="s">
        <v>239</v>
      </c>
      <c r="BM177" s="196" t="s">
        <v>239</v>
      </c>
      <c r="BN177" s="198" t="s">
        <v>239</v>
      </c>
      <c r="BO177" s="198" t="s">
        <v>239</v>
      </c>
      <c r="BP177" s="198" t="s">
        <v>239</v>
      </c>
      <c r="BQ177" s="199" t="s">
        <v>239</v>
      </c>
    </row>
    <row r="178" spans="1:69" ht="14.5" hidden="1" customHeight="1">
      <c r="A178" s="355" t="s">
        <v>2238</v>
      </c>
      <c r="B178" s="366" t="s">
        <v>1156</v>
      </c>
      <c r="C178" s="366" t="s">
        <v>2338</v>
      </c>
      <c r="D178" s="356" t="s">
        <v>2308</v>
      </c>
      <c r="E178" s="367" t="s">
        <v>2308</v>
      </c>
      <c r="F178" s="116" t="s">
        <v>2339</v>
      </c>
      <c r="G178" s="353" t="s">
        <v>2690</v>
      </c>
      <c r="H178" s="353" t="s">
        <v>2691</v>
      </c>
      <c r="I178" s="353" t="s">
        <v>2692</v>
      </c>
      <c r="J178" s="353" t="s">
        <v>2693</v>
      </c>
      <c r="K178" s="353" t="s">
        <v>2694</v>
      </c>
      <c r="L178" s="354" t="s">
        <v>2695</v>
      </c>
      <c r="M178" s="20">
        <v>0</v>
      </c>
      <c r="N178" s="20">
        <v>0</v>
      </c>
      <c r="O178" s="115" t="s">
        <v>2352</v>
      </c>
      <c r="P178" s="115" t="s">
        <v>2353</v>
      </c>
      <c r="Q178" s="115" t="s">
        <v>2489</v>
      </c>
      <c r="R178" s="115" t="s">
        <v>2723</v>
      </c>
      <c r="S178" s="17" t="s">
        <v>2312</v>
      </c>
      <c r="T178" s="114" t="s">
        <v>2478</v>
      </c>
      <c r="U178" s="260"/>
      <c r="V178" s="17"/>
      <c r="W178" s="359" t="s">
        <v>239</v>
      </c>
      <c r="X178" s="181" t="s">
        <v>239</v>
      </c>
      <c r="Y178" s="181" t="s">
        <v>239</v>
      </c>
      <c r="Z178" s="183" t="s">
        <v>239</v>
      </c>
      <c r="AA178" s="183" t="s">
        <v>239</v>
      </c>
      <c r="AB178" s="183" t="s">
        <v>239</v>
      </c>
      <c r="AC178" s="183" t="s">
        <v>239</v>
      </c>
      <c r="AD178" s="183" t="s">
        <v>239</v>
      </c>
      <c r="AE178" s="184" t="s">
        <v>239</v>
      </c>
      <c r="AF178" s="260"/>
      <c r="AG178" s="17"/>
      <c r="AH178" s="361" t="s">
        <v>239</v>
      </c>
      <c r="AI178" s="20" t="s">
        <v>239</v>
      </c>
      <c r="AJ178" s="20" t="s">
        <v>239</v>
      </c>
      <c r="AK178" s="362" t="s">
        <v>239</v>
      </c>
      <c r="AL178" s="362" t="s">
        <v>239</v>
      </c>
      <c r="AM178" s="362" t="s">
        <v>239</v>
      </c>
      <c r="AN178" s="362" t="s">
        <v>239</v>
      </c>
      <c r="AO178" s="362" t="s">
        <v>239</v>
      </c>
      <c r="AP178" s="363" t="s">
        <v>239</v>
      </c>
      <c r="AQ178" s="360" t="s">
        <v>239</v>
      </c>
      <c r="AR178" s="196" t="s">
        <v>239</v>
      </c>
      <c r="AS178" s="196" t="s">
        <v>239</v>
      </c>
      <c r="AT178" s="196" t="s">
        <v>239</v>
      </c>
      <c r="AU178" s="196" t="s">
        <v>239</v>
      </c>
      <c r="AV178" s="364" t="s">
        <v>239</v>
      </c>
      <c r="AW178" s="364" t="s">
        <v>239</v>
      </c>
      <c r="AX178" s="196" t="s">
        <v>239</v>
      </c>
      <c r="AY178" s="365" t="s">
        <v>239</v>
      </c>
      <c r="AZ178" s="201" t="s">
        <v>239</v>
      </c>
      <c r="BA178" s="198" t="s">
        <v>239</v>
      </c>
      <c r="BB178" s="198" t="s">
        <v>239</v>
      </c>
      <c r="BC178" s="198" t="s">
        <v>239</v>
      </c>
      <c r="BD178" s="198" t="s">
        <v>239</v>
      </c>
      <c r="BE178" s="198" t="s">
        <v>239</v>
      </c>
      <c r="BF178" s="198" t="s">
        <v>239</v>
      </c>
      <c r="BG178" s="198" t="s">
        <v>239</v>
      </c>
      <c r="BH178" s="199" t="s">
        <v>239</v>
      </c>
      <c r="BI178" s="200" t="s">
        <v>239</v>
      </c>
      <c r="BJ178" s="196" t="s">
        <v>239</v>
      </c>
      <c r="BK178" s="196" t="s">
        <v>239</v>
      </c>
      <c r="BL178" s="196" t="s">
        <v>239</v>
      </c>
      <c r="BM178" s="196" t="s">
        <v>239</v>
      </c>
      <c r="BN178" s="198" t="s">
        <v>239</v>
      </c>
      <c r="BO178" s="198" t="s">
        <v>239</v>
      </c>
      <c r="BP178" s="198" t="s">
        <v>239</v>
      </c>
      <c r="BQ178" s="199" t="s">
        <v>239</v>
      </c>
    </row>
    <row r="179" spans="1:69" ht="14.5" hidden="1" customHeight="1">
      <c r="A179" s="355" t="s">
        <v>2238</v>
      </c>
      <c r="B179" s="366" t="s">
        <v>1156</v>
      </c>
      <c r="C179" s="366" t="s">
        <v>2351</v>
      </c>
      <c r="D179" s="356" t="s">
        <v>2308</v>
      </c>
      <c r="E179" s="367" t="s">
        <v>2308</v>
      </c>
      <c r="F179" s="116" t="s">
        <v>2339</v>
      </c>
      <c r="G179" s="353" t="s">
        <v>2690</v>
      </c>
      <c r="H179" s="353" t="s">
        <v>2691</v>
      </c>
      <c r="I179" s="353" t="s">
        <v>2692</v>
      </c>
      <c r="J179" s="353" t="s">
        <v>2693</v>
      </c>
      <c r="K179" s="353" t="s">
        <v>2694</v>
      </c>
      <c r="L179" s="354" t="s">
        <v>2695</v>
      </c>
      <c r="M179" s="20">
        <v>0</v>
      </c>
      <c r="N179" s="20">
        <v>0</v>
      </c>
      <c r="O179" s="115" t="s">
        <v>2352</v>
      </c>
      <c r="P179" s="115" t="s">
        <v>2353</v>
      </c>
      <c r="Q179" s="115" t="s">
        <v>2491</v>
      </c>
      <c r="R179" s="115" t="s">
        <v>2724</v>
      </c>
      <c r="S179" s="17" t="s">
        <v>2312</v>
      </c>
      <c r="T179" s="114" t="s">
        <v>2478</v>
      </c>
      <c r="U179" s="260"/>
      <c r="V179" s="17"/>
      <c r="W179" s="359" t="s">
        <v>239</v>
      </c>
      <c r="X179" s="181" t="s">
        <v>239</v>
      </c>
      <c r="Y179" s="181" t="s">
        <v>239</v>
      </c>
      <c r="Z179" s="183" t="s">
        <v>239</v>
      </c>
      <c r="AA179" s="183" t="s">
        <v>239</v>
      </c>
      <c r="AB179" s="183" t="s">
        <v>239</v>
      </c>
      <c r="AC179" s="183" t="s">
        <v>239</v>
      </c>
      <c r="AD179" s="183" t="s">
        <v>239</v>
      </c>
      <c r="AE179" s="184" t="s">
        <v>239</v>
      </c>
      <c r="AF179" s="260"/>
      <c r="AG179" s="17"/>
      <c r="AH179" s="361" t="s">
        <v>239</v>
      </c>
      <c r="AI179" s="20" t="s">
        <v>239</v>
      </c>
      <c r="AJ179" s="20" t="s">
        <v>239</v>
      </c>
      <c r="AK179" s="362" t="s">
        <v>239</v>
      </c>
      <c r="AL179" s="362" t="s">
        <v>239</v>
      </c>
      <c r="AM179" s="362" t="s">
        <v>239</v>
      </c>
      <c r="AN179" s="362" t="s">
        <v>239</v>
      </c>
      <c r="AO179" s="362" t="s">
        <v>239</v>
      </c>
      <c r="AP179" s="363" t="s">
        <v>239</v>
      </c>
      <c r="AQ179" s="360" t="s">
        <v>239</v>
      </c>
      <c r="AR179" s="196" t="s">
        <v>239</v>
      </c>
      <c r="AS179" s="364" t="s">
        <v>239</v>
      </c>
      <c r="AT179" s="364" t="s">
        <v>239</v>
      </c>
      <c r="AU179" s="364" t="s">
        <v>239</v>
      </c>
      <c r="AV179" s="364" t="s">
        <v>239</v>
      </c>
      <c r="AW179" s="364" t="s">
        <v>239</v>
      </c>
      <c r="AX179" s="196" t="s">
        <v>239</v>
      </c>
      <c r="AY179" s="365" t="s">
        <v>239</v>
      </c>
      <c r="AZ179" s="201" t="s">
        <v>239</v>
      </c>
      <c r="BA179" s="198" t="s">
        <v>239</v>
      </c>
      <c r="BB179" s="198" t="s">
        <v>239</v>
      </c>
      <c r="BC179" s="198" t="s">
        <v>239</v>
      </c>
      <c r="BD179" s="198" t="s">
        <v>239</v>
      </c>
      <c r="BE179" s="198" t="s">
        <v>239</v>
      </c>
      <c r="BF179" s="198" t="s">
        <v>239</v>
      </c>
      <c r="BG179" s="198" t="s">
        <v>239</v>
      </c>
      <c r="BH179" s="199" t="s">
        <v>239</v>
      </c>
      <c r="BI179" s="200" t="s">
        <v>239</v>
      </c>
      <c r="BJ179" s="196" t="s">
        <v>239</v>
      </c>
      <c r="BK179" s="196" t="s">
        <v>239</v>
      </c>
      <c r="BL179" s="196" t="s">
        <v>239</v>
      </c>
      <c r="BM179" s="196" t="s">
        <v>239</v>
      </c>
      <c r="BN179" s="198" t="s">
        <v>239</v>
      </c>
      <c r="BO179" s="198" t="s">
        <v>239</v>
      </c>
      <c r="BP179" s="198" t="s">
        <v>239</v>
      </c>
      <c r="BQ179" s="199" t="s">
        <v>239</v>
      </c>
    </row>
    <row r="180" spans="1:69" ht="14.5" hidden="1" customHeight="1">
      <c r="A180" s="355" t="s">
        <v>2238</v>
      </c>
      <c r="B180" s="366" t="s">
        <v>1156</v>
      </c>
      <c r="C180" s="366" t="s">
        <v>2358</v>
      </c>
      <c r="D180" s="356" t="s">
        <v>2308</v>
      </c>
      <c r="E180" s="367" t="s">
        <v>2308</v>
      </c>
      <c r="F180" s="116" t="s">
        <v>2339</v>
      </c>
      <c r="G180" s="353" t="s">
        <v>2690</v>
      </c>
      <c r="H180" s="353" t="s">
        <v>2691</v>
      </c>
      <c r="I180" s="353" t="s">
        <v>2692</v>
      </c>
      <c r="J180" s="353" t="s">
        <v>2693</v>
      </c>
      <c r="K180" s="353" t="s">
        <v>2694</v>
      </c>
      <c r="L180" s="354" t="s">
        <v>2695</v>
      </c>
      <c r="M180" s="20">
        <v>0</v>
      </c>
      <c r="N180" s="20">
        <v>0</v>
      </c>
      <c r="O180" s="115" t="s">
        <v>2352</v>
      </c>
      <c r="P180" s="115" t="s">
        <v>2353</v>
      </c>
      <c r="Q180" s="115" t="s">
        <v>2491</v>
      </c>
      <c r="R180" s="115" t="s">
        <v>2724</v>
      </c>
      <c r="S180" s="17" t="s">
        <v>2312</v>
      </c>
      <c r="T180" s="114" t="s">
        <v>2478</v>
      </c>
      <c r="U180" s="260"/>
      <c r="V180" s="17"/>
      <c r="W180" s="359" t="s">
        <v>239</v>
      </c>
      <c r="X180" s="181" t="s">
        <v>239</v>
      </c>
      <c r="Y180" s="181" t="s">
        <v>239</v>
      </c>
      <c r="Z180" s="183" t="s">
        <v>239</v>
      </c>
      <c r="AA180" s="183" t="s">
        <v>239</v>
      </c>
      <c r="AB180" s="183" t="s">
        <v>239</v>
      </c>
      <c r="AC180" s="183" t="s">
        <v>239</v>
      </c>
      <c r="AD180" s="183" t="s">
        <v>239</v>
      </c>
      <c r="AE180" s="184" t="s">
        <v>239</v>
      </c>
      <c r="AF180" s="260"/>
      <c r="AG180" s="17"/>
      <c r="AH180" s="361" t="s">
        <v>239</v>
      </c>
      <c r="AI180" s="20" t="s">
        <v>239</v>
      </c>
      <c r="AJ180" s="20" t="s">
        <v>239</v>
      </c>
      <c r="AK180" s="362" t="s">
        <v>239</v>
      </c>
      <c r="AL180" s="362" t="s">
        <v>239</v>
      </c>
      <c r="AM180" s="362" t="s">
        <v>239</v>
      </c>
      <c r="AN180" s="362" t="s">
        <v>239</v>
      </c>
      <c r="AO180" s="362" t="s">
        <v>239</v>
      </c>
      <c r="AP180" s="363" t="s">
        <v>239</v>
      </c>
      <c r="AQ180" s="360" t="s">
        <v>239</v>
      </c>
      <c r="AR180" s="196" t="s">
        <v>239</v>
      </c>
      <c r="AS180" s="364" t="s">
        <v>239</v>
      </c>
      <c r="AT180" s="364" t="s">
        <v>239</v>
      </c>
      <c r="AU180" s="364" t="s">
        <v>239</v>
      </c>
      <c r="AV180" s="364" t="s">
        <v>239</v>
      </c>
      <c r="AW180" s="364" t="s">
        <v>239</v>
      </c>
      <c r="AX180" s="196" t="s">
        <v>239</v>
      </c>
      <c r="AY180" s="365" t="s">
        <v>239</v>
      </c>
      <c r="AZ180" s="201" t="s">
        <v>239</v>
      </c>
      <c r="BA180" s="198" t="s">
        <v>239</v>
      </c>
      <c r="BB180" s="198" t="s">
        <v>239</v>
      </c>
      <c r="BC180" s="198" t="s">
        <v>239</v>
      </c>
      <c r="BD180" s="198" t="s">
        <v>239</v>
      </c>
      <c r="BE180" s="198" t="s">
        <v>239</v>
      </c>
      <c r="BF180" s="198" t="s">
        <v>239</v>
      </c>
      <c r="BG180" s="198" t="s">
        <v>239</v>
      </c>
      <c r="BH180" s="199" t="s">
        <v>239</v>
      </c>
      <c r="BI180" s="200" t="s">
        <v>239</v>
      </c>
      <c r="BJ180" s="196" t="s">
        <v>239</v>
      </c>
      <c r="BK180" s="196" t="s">
        <v>239</v>
      </c>
      <c r="BL180" s="196" t="s">
        <v>239</v>
      </c>
      <c r="BM180" s="196" t="s">
        <v>239</v>
      </c>
      <c r="BN180" s="198" t="s">
        <v>239</v>
      </c>
      <c r="BO180" s="198" t="s">
        <v>239</v>
      </c>
      <c r="BP180" s="198" t="s">
        <v>239</v>
      </c>
      <c r="BQ180" s="199" t="s">
        <v>239</v>
      </c>
    </row>
    <row r="181" spans="1:69" ht="14.5" hidden="1" customHeight="1">
      <c r="A181" s="355" t="s">
        <v>2238</v>
      </c>
      <c r="B181" s="366" t="s">
        <v>1156</v>
      </c>
      <c r="C181" s="366" t="s">
        <v>2370</v>
      </c>
      <c r="D181" s="356" t="s">
        <v>2308</v>
      </c>
      <c r="E181" s="367" t="s">
        <v>2308</v>
      </c>
      <c r="F181" s="116" t="s">
        <v>2339</v>
      </c>
      <c r="G181" s="353" t="s">
        <v>2690</v>
      </c>
      <c r="H181" s="353" t="s">
        <v>2691</v>
      </c>
      <c r="I181" s="353" t="s">
        <v>2692</v>
      </c>
      <c r="J181" s="353" t="s">
        <v>2693</v>
      </c>
      <c r="K181" s="353" t="s">
        <v>2694</v>
      </c>
      <c r="L181" s="354" t="s">
        <v>2695</v>
      </c>
      <c r="M181" s="20">
        <v>0</v>
      </c>
      <c r="N181" s="20">
        <v>0</v>
      </c>
      <c r="O181" s="115" t="s">
        <v>2371</v>
      </c>
      <c r="P181" s="115" t="s">
        <v>2372</v>
      </c>
      <c r="Q181" s="115" t="s">
        <v>2491</v>
      </c>
      <c r="R181" s="115" t="s">
        <v>2724</v>
      </c>
      <c r="S181" s="17" t="s">
        <v>2312</v>
      </c>
      <c r="T181" s="114" t="s">
        <v>2478</v>
      </c>
      <c r="U181" s="260"/>
      <c r="V181" s="17"/>
      <c r="W181" s="359" t="s">
        <v>239</v>
      </c>
      <c r="X181" s="181" t="s">
        <v>239</v>
      </c>
      <c r="Y181" s="181" t="s">
        <v>239</v>
      </c>
      <c r="Z181" s="183" t="s">
        <v>239</v>
      </c>
      <c r="AA181" s="183" t="s">
        <v>239</v>
      </c>
      <c r="AB181" s="183" t="s">
        <v>239</v>
      </c>
      <c r="AC181" s="183" t="s">
        <v>239</v>
      </c>
      <c r="AD181" s="183" t="s">
        <v>239</v>
      </c>
      <c r="AE181" s="184" t="s">
        <v>239</v>
      </c>
      <c r="AF181" s="260"/>
      <c r="AG181" s="17"/>
      <c r="AH181" s="361" t="s">
        <v>239</v>
      </c>
      <c r="AI181" s="20" t="s">
        <v>239</v>
      </c>
      <c r="AJ181" s="20" t="s">
        <v>239</v>
      </c>
      <c r="AK181" s="362" t="s">
        <v>239</v>
      </c>
      <c r="AL181" s="362" t="s">
        <v>239</v>
      </c>
      <c r="AM181" s="362" t="s">
        <v>239</v>
      </c>
      <c r="AN181" s="362" t="s">
        <v>239</v>
      </c>
      <c r="AO181" s="362" t="s">
        <v>239</v>
      </c>
      <c r="AP181" s="363" t="s">
        <v>239</v>
      </c>
      <c r="AQ181" s="360" t="s">
        <v>239</v>
      </c>
      <c r="AR181" s="196" t="s">
        <v>239</v>
      </c>
      <c r="AS181" s="364" t="s">
        <v>239</v>
      </c>
      <c r="AT181" s="364" t="s">
        <v>239</v>
      </c>
      <c r="AU181" s="364" t="s">
        <v>239</v>
      </c>
      <c r="AV181" s="364" t="s">
        <v>239</v>
      </c>
      <c r="AW181" s="364" t="s">
        <v>239</v>
      </c>
      <c r="AX181" s="196" t="s">
        <v>239</v>
      </c>
      <c r="AY181" s="365" t="s">
        <v>239</v>
      </c>
      <c r="AZ181" s="201" t="s">
        <v>239</v>
      </c>
      <c r="BA181" s="198" t="s">
        <v>239</v>
      </c>
      <c r="BB181" s="198" t="s">
        <v>239</v>
      </c>
      <c r="BC181" s="198" t="s">
        <v>239</v>
      </c>
      <c r="BD181" s="198" t="s">
        <v>239</v>
      </c>
      <c r="BE181" s="198" t="s">
        <v>239</v>
      </c>
      <c r="BF181" s="198" t="s">
        <v>239</v>
      </c>
      <c r="BG181" s="198" t="s">
        <v>239</v>
      </c>
      <c r="BH181" s="199" t="s">
        <v>239</v>
      </c>
      <c r="BI181" s="200" t="s">
        <v>239</v>
      </c>
      <c r="BJ181" s="196" t="s">
        <v>239</v>
      </c>
      <c r="BK181" s="196" t="s">
        <v>239</v>
      </c>
      <c r="BL181" s="196" t="s">
        <v>239</v>
      </c>
      <c r="BM181" s="196" t="s">
        <v>239</v>
      </c>
      <c r="BN181" s="198" t="s">
        <v>239</v>
      </c>
      <c r="BO181" s="198" t="s">
        <v>239</v>
      </c>
      <c r="BP181" s="198" t="s">
        <v>239</v>
      </c>
      <c r="BQ181" s="199" t="s">
        <v>239</v>
      </c>
    </row>
    <row r="182" spans="1:69" ht="14.5" hidden="1" customHeight="1">
      <c r="A182" s="355" t="s">
        <v>2238</v>
      </c>
      <c r="B182" s="366" t="s">
        <v>1156</v>
      </c>
      <c r="C182" s="366" t="s">
        <v>2495</v>
      </c>
      <c r="D182" s="356" t="s">
        <v>2308</v>
      </c>
      <c r="E182" s="367" t="s">
        <v>2308</v>
      </c>
      <c r="F182" s="116" t="s">
        <v>2339</v>
      </c>
      <c r="G182" s="353" t="s">
        <v>2690</v>
      </c>
      <c r="H182" s="353" t="s">
        <v>2691</v>
      </c>
      <c r="I182" s="353" t="s">
        <v>2692</v>
      </c>
      <c r="J182" s="353" t="s">
        <v>2693</v>
      </c>
      <c r="K182" s="353" t="s">
        <v>2694</v>
      </c>
      <c r="L182" s="354" t="s">
        <v>2695</v>
      </c>
      <c r="M182" s="20">
        <v>0</v>
      </c>
      <c r="N182" s="20">
        <v>0</v>
      </c>
      <c r="O182" s="115" t="s">
        <v>2371</v>
      </c>
      <c r="P182" s="115" t="s">
        <v>2372</v>
      </c>
      <c r="Q182" s="115" t="s">
        <v>2491</v>
      </c>
      <c r="R182" s="115" t="s">
        <v>2724</v>
      </c>
      <c r="S182" s="17" t="s">
        <v>2312</v>
      </c>
      <c r="T182" s="114" t="s">
        <v>2478</v>
      </c>
      <c r="U182" s="260"/>
      <c r="V182" s="17"/>
      <c r="W182" s="359" t="s">
        <v>239</v>
      </c>
      <c r="X182" s="181" t="s">
        <v>239</v>
      </c>
      <c r="Y182" s="181" t="s">
        <v>239</v>
      </c>
      <c r="Z182" s="183" t="s">
        <v>239</v>
      </c>
      <c r="AA182" s="183" t="s">
        <v>239</v>
      </c>
      <c r="AB182" s="183" t="s">
        <v>239</v>
      </c>
      <c r="AC182" s="183" t="s">
        <v>239</v>
      </c>
      <c r="AD182" s="183" t="s">
        <v>239</v>
      </c>
      <c r="AE182" s="184" t="s">
        <v>239</v>
      </c>
      <c r="AF182" s="260"/>
      <c r="AG182" s="17"/>
      <c r="AH182" s="361" t="s">
        <v>239</v>
      </c>
      <c r="AI182" s="20" t="s">
        <v>239</v>
      </c>
      <c r="AJ182" s="20" t="s">
        <v>239</v>
      </c>
      <c r="AK182" s="362" t="s">
        <v>239</v>
      </c>
      <c r="AL182" s="362" t="s">
        <v>239</v>
      </c>
      <c r="AM182" s="362" t="s">
        <v>239</v>
      </c>
      <c r="AN182" s="362" t="s">
        <v>239</v>
      </c>
      <c r="AO182" s="362" t="s">
        <v>239</v>
      </c>
      <c r="AP182" s="363" t="s">
        <v>239</v>
      </c>
      <c r="AQ182" s="360" t="s">
        <v>239</v>
      </c>
      <c r="AR182" s="196" t="s">
        <v>239</v>
      </c>
      <c r="AS182" s="364" t="s">
        <v>239</v>
      </c>
      <c r="AT182" s="364" t="s">
        <v>239</v>
      </c>
      <c r="AU182" s="364" t="s">
        <v>239</v>
      </c>
      <c r="AV182" s="364" t="s">
        <v>239</v>
      </c>
      <c r="AW182" s="364" t="s">
        <v>239</v>
      </c>
      <c r="AX182" s="196" t="s">
        <v>239</v>
      </c>
      <c r="AY182" s="365" t="s">
        <v>239</v>
      </c>
      <c r="AZ182" s="201" t="s">
        <v>239</v>
      </c>
      <c r="BA182" s="198" t="s">
        <v>239</v>
      </c>
      <c r="BB182" s="198" t="s">
        <v>239</v>
      </c>
      <c r="BC182" s="198" t="s">
        <v>239</v>
      </c>
      <c r="BD182" s="198" t="s">
        <v>239</v>
      </c>
      <c r="BE182" s="198" t="s">
        <v>239</v>
      </c>
      <c r="BF182" s="198" t="s">
        <v>239</v>
      </c>
      <c r="BG182" s="198" t="s">
        <v>239</v>
      </c>
      <c r="BH182" s="199" t="s">
        <v>239</v>
      </c>
      <c r="BI182" s="200" t="s">
        <v>239</v>
      </c>
      <c r="BJ182" s="196" t="s">
        <v>239</v>
      </c>
      <c r="BK182" s="196" t="s">
        <v>239</v>
      </c>
      <c r="BL182" s="196" t="s">
        <v>239</v>
      </c>
      <c r="BM182" s="196" t="s">
        <v>239</v>
      </c>
      <c r="BN182" s="198" t="s">
        <v>239</v>
      </c>
      <c r="BO182" s="198" t="s">
        <v>239</v>
      </c>
      <c r="BP182" s="198" t="s">
        <v>239</v>
      </c>
      <c r="BQ182" s="199" t="s">
        <v>239</v>
      </c>
    </row>
    <row r="183" spans="1:69" ht="14.5" hidden="1" customHeight="1">
      <c r="A183" s="355" t="s">
        <v>2238</v>
      </c>
      <c r="B183" s="366" t="s">
        <v>2496</v>
      </c>
      <c r="C183" s="366" t="s">
        <v>2307</v>
      </c>
      <c r="D183" s="356" t="s">
        <v>2308</v>
      </c>
      <c r="E183" s="367" t="s">
        <v>2308</v>
      </c>
      <c r="F183" s="116" t="s">
        <v>2339</v>
      </c>
      <c r="G183" s="353" t="s">
        <v>2690</v>
      </c>
      <c r="H183" s="353" t="s">
        <v>2691</v>
      </c>
      <c r="I183" s="353" t="s">
        <v>2692</v>
      </c>
      <c r="J183" s="353" t="s">
        <v>2693</v>
      </c>
      <c r="K183" s="353" t="s">
        <v>2694</v>
      </c>
      <c r="L183" s="354" t="s">
        <v>2695</v>
      </c>
      <c r="M183" s="20">
        <v>0</v>
      </c>
      <c r="N183" s="20">
        <v>0</v>
      </c>
      <c r="O183" s="115" t="s">
        <v>2405</v>
      </c>
      <c r="P183" s="115" t="s">
        <v>2406</v>
      </c>
      <c r="Q183" s="115" t="s">
        <v>2405</v>
      </c>
      <c r="R183" s="115" t="s">
        <v>2406</v>
      </c>
      <c r="S183" s="17" t="s">
        <v>2312</v>
      </c>
      <c r="T183" s="114" t="s">
        <v>2312</v>
      </c>
      <c r="U183" s="260"/>
      <c r="V183" s="17"/>
      <c r="W183" s="359" t="s">
        <v>239</v>
      </c>
      <c r="X183" s="181" t="s">
        <v>239</v>
      </c>
      <c r="Y183" s="181" t="s">
        <v>239</v>
      </c>
      <c r="Z183" s="183" t="s">
        <v>239</v>
      </c>
      <c r="AA183" s="183" t="s">
        <v>239</v>
      </c>
      <c r="AB183" s="183" t="s">
        <v>239</v>
      </c>
      <c r="AC183" s="183" t="s">
        <v>239</v>
      </c>
      <c r="AD183" s="183" t="s">
        <v>239</v>
      </c>
      <c r="AE183" s="184" t="s">
        <v>239</v>
      </c>
      <c r="AF183" s="260"/>
      <c r="AG183" s="17"/>
      <c r="AH183" s="116" t="s">
        <v>2309</v>
      </c>
      <c r="AI183" s="20">
        <v>0</v>
      </c>
      <c r="AJ183" s="20">
        <v>0</v>
      </c>
      <c r="AK183" s="362" t="s">
        <v>2408</v>
      </c>
      <c r="AL183" s="362" t="s">
        <v>2409</v>
      </c>
      <c r="AM183" s="362" t="s">
        <v>2408</v>
      </c>
      <c r="AN183" s="362" t="s">
        <v>2409</v>
      </c>
      <c r="AO183" s="362" t="s">
        <v>2312</v>
      </c>
      <c r="AP183" s="363" t="s">
        <v>2312</v>
      </c>
      <c r="AQ183" s="200" t="s">
        <v>2309</v>
      </c>
      <c r="AR183" s="196">
        <v>0</v>
      </c>
      <c r="AS183" s="364">
        <v>0</v>
      </c>
      <c r="AT183" s="364" t="str">
        <f t="shared" ref="AT183:AU196" si="2">O183</f>
        <v>25BC02JP3</v>
      </c>
      <c r="AU183" s="364" t="str">
        <f t="shared" si="2"/>
        <v>6205 Z C3 S0</v>
      </c>
      <c r="AV183" s="364" t="s">
        <v>2408</v>
      </c>
      <c r="AW183" s="364" t="s">
        <v>2409</v>
      </c>
      <c r="AX183" s="364" t="str">
        <f t="shared" ref="AX183:AX196" si="3">S183</f>
        <v>BALL BEARING</v>
      </c>
      <c r="AY183" s="365" t="s">
        <v>2312</v>
      </c>
      <c r="AZ183" s="200" t="s">
        <v>2339</v>
      </c>
      <c r="BA183" s="196">
        <v>0</v>
      </c>
      <c r="BB183" s="196">
        <v>0</v>
      </c>
      <c r="BC183" s="198" t="s">
        <v>239</v>
      </c>
      <c r="BD183" s="198" t="s">
        <v>2697</v>
      </c>
      <c r="BE183" s="198" t="s">
        <v>239</v>
      </c>
      <c r="BF183" s="198" t="s">
        <v>2697</v>
      </c>
      <c r="BG183" s="198" t="s">
        <v>2312</v>
      </c>
      <c r="BH183" s="199" t="s">
        <v>2312</v>
      </c>
      <c r="BI183" s="200" t="s">
        <v>2339</v>
      </c>
      <c r="BJ183" s="196">
        <v>0</v>
      </c>
      <c r="BK183" s="196">
        <v>0</v>
      </c>
      <c r="BL183" s="196" t="s">
        <v>2405</v>
      </c>
      <c r="BM183" s="196" t="s">
        <v>2406</v>
      </c>
      <c r="BN183" s="198" t="s">
        <v>239</v>
      </c>
      <c r="BO183" s="198" t="s">
        <v>2697</v>
      </c>
      <c r="BP183" s="198" t="s">
        <v>2312</v>
      </c>
      <c r="BQ183" s="199" t="s">
        <v>2312</v>
      </c>
    </row>
    <row r="184" spans="1:69" ht="14.5" hidden="1" customHeight="1">
      <c r="A184" s="355" t="s">
        <v>2238</v>
      </c>
      <c r="B184" s="366" t="s">
        <v>2496</v>
      </c>
      <c r="C184" s="366" t="s">
        <v>2318</v>
      </c>
      <c r="D184" s="356" t="s">
        <v>2308</v>
      </c>
      <c r="E184" s="367" t="s">
        <v>2308</v>
      </c>
      <c r="F184" s="116" t="s">
        <v>2339</v>
      </c>
      <c r="G184" s="353" t="s">
        <v>2690</v>
      </c>
      <c r="H184" s="353" t="s">
        <v>2691</v>
      </c>
      <c r="I184" s="353" t="s">
        <v>2692</v>
      </c>
      <c r="J184" s="353" t="s">
        <v>2693</v>
      </c>
      <c r="K184" s="353" t="s">
        <v>2694</v>
      </c>
      <c r="L184" s="354" t="s">
        <v>2695</v>
      </c>
      <c r="M184" s="20">
        <v>0</v>
      </c>
      <c r="N184" s="20">
        <v>0</v>
      </c>
      <c r="O184" s="115" t="s">
        <v>2410</v>
      </c>
      <c r="P184" s="115" t="s">
        <v>2411</v>
      </c>
      <c r="Q184" s="115" t="s">
        <v>2410</v>
      </c>
      <c r="R184" s="115" t="s">
        <v>2411</v>
      </c>
      <c r="S184" s="17" t="s">
        <v>2312</v>
      </c>
      <c r="T184" s="114" t="s">
        <v>2312</v>
      </c>
      <c r="U184" s="260"/>
      <c r="V184" s="17"/>
      <c r="W184" s="359" t="s">
        <v>239</v>
      </c>
      <c r="X184" s="181" t="s">
        <v>239</v>
      </c>
      <c r="Y184" s="181" t="s">
        <v>239</v>
      </c>
      <c r="Z184" s="183" t="s">
        <v>239</v>
      </c>
      <c r="AA184" s="183" t="s">
        <v>239</v>
      </c>
      <c r="AB184" s="183" t="s">
        <v>239</v>
      </c>
      <c r="AC184" s="183" t="s">
        <v>239</v>
      </c>
      <c r="AD184" s="183" t="s">
        <v>239</v>
      </c>
      <c r="AE184" s="184" t="s">
        <v>239</v>
      </c>
      <c r="AF184" s="260"/>
      <c r="AG184" s="17"/>
      <c r="AH184" s="116" t="s">
        <v>2309</v>
      </c>
      <c r="AI184" s="20">
        <v>0</v>
      </c>
      <c r="AJ184" s="20">
        <v>0</v>
      </c>
      <c r="AK184" s="362" t="s">
        <v>2413</v>
      </c>
      <c r="AL184" s="362" t="s">
        <v>2414</v>
      </c>
      <c r="AM184" s="362" t="s">
        <v>2413</v>
      </c>
      <c r="AN184" s="362" t="s">
        <v>2414</v>
      </c>
      <c r="AO184" s="362" t="s">
        <v>2312</v>
      </c>
      <c r="AP184" s="363" t="s">
        <v>2312</v>
      </c>
      <c r="AQ184" s="200" t="s">
        <v>2309</v>
      </c>
      <c r="AR184" s="196">
        <v>0</v>
      </c>
      <c r="AS184" s="364">
        <v>0</v>
      </c>
      <c r="AT184" s="364" t="str">
        <f t="shared" si="2"/>
        <v>30BC02JP3</v>
      </c>
      <c r="AU184" s="364" t="str">
        <f t="shared" si="2"/>
        <v>6206 Z C3 S0</v>
      </c>
      <c r="AV184" s="364" t="s">
        <v>2413</v>
      </c>
      <c r="AW184" s="364" t="s">
        <v>2414</v>
      </c>
      <c r="AX184" s="364" t="str">
        <f t="shared" si="3"/>
        <v>BALL BEARING</v>
      </c>
      <c r="AY184" s="365" t="s">
        <v>2312</v>
      </c>
      <c r="AZ184" s="200" t="s">
        <v>2339</v>
      </c>
      <c r="BA184" s="196">
        <v>0</v>
      </c>
      <c r="BB184" s="196">
        <v>0</v>
      </c>
      <c r="BC184" s="198" t="s">
        <v>239</v>
      </c>
      <c r="BD184" s="198" t="s">
        <v>2698</v>
      </c>
      <c r="BE184" s="198" t="s">
        <v>239</v>
      </c>
      <c r="BF184" s="198" t="s">
        <v>2698</v>
      </c>
      <c r="BG184" s="198" t="s">
        <v>2312</v>
      </c>
      <c r="BH184" s="199" t="s">
        <v>2312</v>
      </c>
      <c r="BI184" s="200" t="s">
        <v>2339</v>
      </c>
      <c r="BJ184" s="196">
        <v>0</v>
      </c>
      <c r="BK184" s="196">
        <v>0</v>
      </c>
      <c r="BL184" s="196" t="s">
        <v>2410</v>
      </c>
      <c r="BM184" s="196" t="s">
        <v>2411</v>
      </c>
      <c r="BN184" s="198" t="s">
        <v>239</v>
      </c>
      <c r="BO184" s="198" t="s">
        <v>2698</v>
      </c>
      <c r="BP184" s="198" t="s">
        <v>2312</v>
      </c>
      <c r="BQ184" s="199" t="s">
        <v>2312</v>
      </c>
    </row>
    <row r="185" spans="1:69" ht="14.5" hidden="1" customHeight="1">
      <c r="A185" s="355" t="s">
        <v>2238</v>
      </c>
      <c r="B185" s="366" t="s">
        <v>2496</v>
      </c>
      <c r="C185" s="366" t="s">
        <v>2324</v>
      </c>
      <c r="D185" s="356" t="s">
        <v>2308</v>
      </c>
      <c r="E185" s="367" t="s">
        <v>2308</v>
      </c>
      <c r="F185" s="116" t="s">
        <v>2339</v>
      </c>
      <c r="G185" s="353" t="s">
        <v>2690</v>
      </c>
      <c r="H185" s="353" t="s">
        <v>2691</v>
      </c>
      <c r="I185" s="353" t="s">
        <v>2692</v>
      </c>
      <c r="J185" s="353" t="s">
        <v>2693</v>
      </c>
      <c r="K185" s="353" t="s">
        <v>2694</v>
      </c>
      <c r="L185" s="354" t="s">
        <v>2695</v>
      </c>
      <c r="M185" s="20">
        <v>0</v>
      </c>
      <c r="N185" s="20">
        <v>0</v>
      </c>
      <c r="O185" s="115" t="s">
        <v>2415</v>
      </c>
      <c r="P185" s="115" t="s">
        <v>2416</v>
      </c>
      <c r="Q185" s="115" t="s">
        <v>2415</v>
      </c>
      <c r="R185" s="115" t="s">
        <v>2416</v>
      </c>
      <c r="S185" s="17" t="s">
        <v>2312</v>
      </c>
      <c r="T185" s="114" t="s">
        <v>2312</v>
      </c>
      <c r="U185" s="260"/>
      <c r="V185" s="17"/>
      <c r="W185" s="359" t="s">
        <v>239</v>
      </c>
      <c r="X185" s="181" t="s">
        <v>239</v>
      </c>
      <c r="Y185" s="181" t="s">
        <v>239</v>
      </c>
      <c r="Z185" s="183" t="s">
        <v>239</v>
      </c>
      <c r="AA185" s="183" t="s">
        <v>239</v>
      </c>
      <c r="AB185" s="183" t="s">
        <v>239</v>
      </c>
      <c r="AC185" s="183" t="s">
        <v>239</v>
      </c>
      <c r="AD185" s="183" t="s">
        <v>239</v>
      </c>
      <c r="AE185" s="184" t="s">
        <v>239</v>
      </c>
      <c r="AF185" s="260"/>
      <c r="AG185" s="17"/>
      <c r="AH185" s="116" t="s">
        <v>2309</v>
      </c>
      <c r="AI185" s="20">
        <v>0</v>
      </c>
      <c r="AJ185" s="20">
        <v>0</v>
      </c>
      <c r="AK185" s="362" t="s">
        <v>2418</v>
      </c>
      <c r="AL185" s="362" t="s">
        <v>2419</v>
      </c>
      <c r="AM185" s="362" t="s">
        <v>2418</v>
      </c>
      <c r="AN185" s="362" t="s">
        <v>2419</v>
      </c>
      <c r="AO185" s="362" t="s">
        <v>2312</v>
      </c>
      <c r="AP185" s="363" t="s">
        <v>2312</v>
      </c>
      <c r="AQ185" s="200" t="s">
        <v>2309</v>
      </c>
      <c r="AR185" s="196">
        <v>0</v>
      </c>
      <c r="AS185" s="364">
        <v>0</v>
      </c>
      <c r="AT185" s="364" t="str">
        <f t="shared" si="2"/>
        <v>40BC02JP3</v>
      </c>
      <c r="AU185" s="364" t="str">
        <f t="shared" si="2"/>
        <v>6208 Z C3 S0</v>
      </c>
      <c r="AV185" s="364" t="s">
        <v>2418</v>
      </c>
      <c r="AW185" s="364" t="s">
        <v>2419</v>
      </c>
      <c r="AX185" s="364" t="str">
        <f t="shared" si="3"/>
        <v>BALL BEARING</v>
      </c>
      <c r="AY185" s="365" t="s">
        <v>2312</v>
      </c>
      <c r="AZ185" s="200" t="s">
        <v>2339</v>
      </c>
      <c r="BA185" s="196">
        <v>0</v>
      </c>
      <c r="BB185" s="196">
        <v>0</v>
      </c>
      <c r="BC185" s="198" t="s">
        <v>239</v>
      </c>
      <c r="BD185" s="198" t="s">
        <v>2699</v>
      </c>
      <c r="BE185" s="198" t="s">
        <v>239</v>
      </c>
      <c r="BF185" s="198" t="s">
        <v>2699</v>
      </c>
      <c r="BG185" s="198" t="s">
        <v>2312</v>
      </c>
      <c r="BH185" s="199" t="s">
        <v>2312</v>
      </c>
      <c r="BI185" s="200" t="s">
        <v>2339</v>
      </c>
      <c r="BJ185" s="196">
        <v>0</v>
      </c>
      <c r="BK185" s="196">
        <v>0</v>
      </c>
      <c r="BL185" s="196" t="s">
        <v>2415</v>
      </c>
      <c r="BM185" s="196" t="s">
        <v>2416</v>
      </c>
      <c r="BN185" s="198" t="s">
        <v>239</v>
      </c>
      <c r="BO185" s="198" t="s">
        <v>2699</v>
      </c>
      <c r="BP185" s="198" t="s">
        <v>2312</v>
      </c>
      <c r="BQ185" s="199" t="s">
        <v>2312</v>
      </c>
    </row>
    <row r="186" spans="1:69" ht="14.5" hidden="1" customHeight="1">
      <c r="A186" s="355" t="s">
        <v>2238</v>
      </c>
      <c r="B186" s="366" t="s">
        <v>2496</v>
      </c>
      <c r="C186" s="366" t="s">
        <v>2330</v>
      </c>
      <c r="D186" s="356" t="s">
        <v>2308</v>
      </c>
      <c r="E186" s="367" t="s">
        <v>2308</v>
      </c>
      <c r="F186" s="116" t="s">
        <v>2339</v>
      </c>
      <c r="G186" s="353" t="s">
        <v>2690</v>
      </c>
      <c r="H186" s="353" t="s">
        <v>2691</v>
      </c>
      <c r="I186" s="353" t="s">
        <v>2692</v>
      </c>
      <c r="J186" s="353" t="s">
        <v>2693</v>
      </c>
      <c r="K186" s="353" t="s">
        <v>2694</v>
      </c>
      <c r="L186" s="354" t="s">
        <v>2695</v>
      </c>
      <c r="M186" s="20">
        <v>0</v>
      </c>
      <c r="N186" s="20">
        <v>0</v>
      </c>
      <c r="O186" s="115" t="s">
        <v>2396</v>
      </c>
      <c r="P186" s="115" t="s">
        <v>2397</v>
      </c>
      <c r="Q186" s="115" t="s">
        <v>2396</v>
      </c>
      <c r="R186" s="115" t="s">
        <v>2397</v>
      </c>
      <c r="S186" s="17" t="s">
        <v>2312</v>
      </c>
      <c r="T186" s="114" t="s">
        <v>2312</v>
      </c>
      <c r="U186" s="260"/>
      <c r="V186" s="17"/>
      <c r="W186" s="359" t="s">
        <v>239</v>
      </c>
      <c r="X186" s="181" t="s">
        <v>239</v>
      </c>
      <c r="Y186" s="181" t="s">
        <v>239</v>
      </c>
      <c r="Z186" s="183" t="s">
        <v>239</v>
      </c>
      <c r="AA186" s="183" t="s">
        <v>239</v>
      </c>
      <c r="AB186" s="183" t="s">
        <v>239</v>
      </c>
      <c r="AC186" s="183" t="s">
        <v>239</v>
      </c>
      <c r="AD186" s="183" t="s">
        <v>239</v>
      </c>
      <c r="AE186" s="184" t="s">
        <v>239</v>
      </c>
      <c r="AF186" s="260"/>
      <c r="AG186" s="17"/>
      <c r="AH186" s="116" t="s">
        <v>2309</v>
      </c>
      <c r="AI186" s="20">
        <v>0</v>
      </c>
      <c r="AJ186" s="20">
        <v>0</v>
      </c>
      <c r="AK186" s="362" t="s">
        <v>2420</v>
      </c>
      <c r="AL186" s="362" t="s">
        <v>2421</v>
      </c>
      <c r="AM186" s="362" t="s">
        <v>2420</v>
      </c>
      <c r="AN186" s="362" t="s">
        <v>2421</v>
      </c>
      <c r="AO186" s="362" t="s">
        <v>2312</v>
      </c>
      <c r="AP186" s="363" t="s">
        <v>2312</v>
      </c>
      <c r="AQ186" s="200" t="s">
        <v>2309</v>
      </c>
      <c r="AR186" s="196">
        <v>0</v>
      </c>
      <c r="AS186" s="364">
        <v>0</v>
      </c>
      <c r="AT186" s="364" t="str">
        <f t="shared" si="2"/>
        <v>45BC03JP3</v>
      </c>
      <c r="AU186" s="364" t="str">
        <f t="shared" si="2"/>
        <v>6309 Z C3 S0</v>
      </c>
      <c r="AV186" s="364" t="s">
        <v>2420</v>
      </c>
      <c r="AW186" s="364" t="s">
        <v>2421</v>
      </c>
      <c r="AX186" s="364" t="str">
        <f t="shared" si="3"/>
        <v>BALL BEARING</v>
      </c>
      <c r="AY186" s="365" t="s">
        <v>2312</v>
      </c>
      <c r="AZ186" s="200" t="s">
        <v>2339</v>
      </c>
      <c r="BA186" s="196">
        <v>0</v>
      </c>
      <c r="BB186" s="196">
        <v>0</v>
      </c>
      <c r="BC186" s="198" t="s">
        <v>239</v>
      </c>
      <c r="BD186" s="198" t="s">
        <v>2714</v>
      </c>
      <c r="BE186" s="198" t="s">
        <v>239</v>
      </c>
      <c r="BF186" s="198" t="s">
        <v>2714</v>
      </c>
      <c r="BG186" s="198" t="s">
        <v>2312</v>
      </c>
      <c r="BH186" s="199" t="s">
        <v>2312</v>
      </c>
      <c r="BI186" s="200" t="s">
        <v>2339</v>
      </c>
      <c r="BJ186" s="196">
        <v>0</v>
      </c>
      <c r="BK186" s="196">
        <v>0</v>
      </c>
      <c r="BL186" s="196" t="s">
        <v>2396</v>
      </c>
      <c r="BM186" s="196" t="s">
        <v>2397</v>
      </c>
      <c r="BN186" s="198" t="s">
        <v>239</v>
      </c>
      <c r="BO186" s="198" t="s">
        <v>2714</v>
      </c>
      <c r="BP186" s="198" t="s">
        <v>2312</v>
      </c>
      <c r="BQ186" s="199" t="s">
        <v>2312</v>
      </c>
    </row>
    <row r="187" spans="1:69" ht="14.5" hidden="1" customHeight="1">
      <c r="A187" s="355" t="s">
        <v>2238</v>
      </c>
      <c r="B187" s="366" t="s">
        <v>2496</v>
      </c>
      <c r="C187" s="366" t="s">
        <v>2338</v>
      </c>
      <c r="D187" s="356" t="s">
        <v>2308</v>
      </c>
      <c r="E187" s="367" t="s">
        <v>2308</v>
      </c>
      <c r="F187" s="116" t="s">
        <v>2339</v>
      </c>
      <c r="G187" s="353" t="s">
        <v>2690</v>
      </c>
      <c r="H187" s="353" t="s">
        <v>2691</v>
      </c>
      <c r="I187" s="353" t="s">
        <v>2692</v>
      </c>
      <c r="J187" s="353" t="s">
        <v>2693</v>
      </c>
      <c r="K187" s="353" t="s">
        <v>2694</v>
      </c>
      <c r="L187" s="354" t="s">
        <v>2695</v>
      </c>
      <c r="M187" s="20">
        <v>0</v>
      </c>
      <c r="N187" s="20">
        <v>0</v>
      </c>
      <c r="O187" s="115" t="s">
        <v>2340</v>
      </c>
      <c r="P187" s="115" t="s">
        <v>2341</v>
      </c>
      <c r="Q187" s="115" t="s">
        <v>2340</v>
      </c>
      <c r="R187" s="115" t="s">
        <v>2341</v>
      </c>
      <c r="S187" s="17" t="s">
        <v>2312</v>
      </c>
      <c r="T187" s="114" t="s">
        <v>2312</v>
      </c>
      <c r="U187" s="260"/>
      <c r="V187" s="17"/>
      <c r="W187" s="359" t="s">
        <v>239</v>
      </c>
      <c r="X187" s="181" t="s">
        <v>239</v>
      </c>
      <c r="Y187" s="181" t="s">
        <v>239</v>
      </c>
      <c r="Z187" s="183" t="s">
        <v>239</v>
      </c>
      <c r="AA187" s="183" t="s">
        <v>239</v>
      </c>
      <c r="AB187" s="183" t="s">
        <v>239</v>
      </c>
      <c r="AC187" s="183" t="s">
        <v>239</v>
      </c>
      <c r="AD187" s="183" t="s">
        <v>239</v>
      </c>
      <c r="AE187" s="184" t="s">
        <v>239</v>
      </c>
      <c r="AF187" s="260"/>
      <c r="AG187" s="17"/>
      <c r="AH187" s="116" t="s">
        <v>2309</v>
      </c>
      <c r="AI187" s="20">
        <v>0</v>
      </c>
      <c r="AJ187" s="20">
        <v>0</v>
      </c>
      <c r="AK187" s="362" t="s">
        <v>2426</v>
      </c>
      <c r="AL187" s="362" t="s">
        <v>2427</v>
      </c>
      <c r="AM187" s="362" t="s">
        <v>2426</v>
      </c>
      <c r="AN187" s="362" t="s">
        <v>2427</v>
      </c>
      <c r="AO187" s="362" t="s">
        <v>2312</v>
      </c>
      <c r="AP187" s="363" t="s">
        <v>2312</v>
      </c>
      <c r="AQ187" s="200" t="s">
        <v>2309</v>
      </c>
      <c r="AR187" s="196">
        <v>0</v>
      </c>
      <c r="AS187" s="364">
        <v>0</v>
      </c>
      <c r="AT187" s="364" t="str">
        <f t="shared" si="2"/>
        <v>50BC03JP3</v>
      </c>
      <c r="AU187" s="364" t="str">
        <f t="shared" si="2"/>
        <v>6310 Z C3 S0</v>
      </c>
      <c r="AV187" s="364" t="s">
        <v>2426</v>
      </c>
      <c r="AW187" s="364" t="s">
        <v>2427</v>
      </c>
      <c r="AX187" s="364" t="str">
        <f t="shared" si="3"/>
        <v>BALL BEARING</v>
      </c>
      <c r="AY187" s="365" t="s">
        <v>2312</v>
      </c>
      <c r="AZ187" s="200" t="s">
        <v>2339</v>
      </c>
      <c r="BA187" s="196">
        <v>0</v>
      </c>
      <c r="BB187" s="196">
        <v>0</v>
      </c>
      <c r="BC187" s="198" t="s">
        <v>239</v>
      </c>
      <c r="BD187" s="198" t="s">
        <v>2521</v>
      </c>
      <c r="BE187" s="198" t="s">
        <v>239</v>
      </c>
      <c r="BF187" s="198" t="s">
        <v>2521</v>
      </c>
      <c r="BG187" s="198" t="s">
        <v>2312</v>
      </c>
      <c r="BH187" s="199" t="s">
        <v>2312</v>
      </c>
      <c r="BI187" s="200" t="s">
        <v>2339</v>
      </c>
      <c r="BJ187" s="196">
        <v>0</v>
      </c>
      <c r="BK187" s="196">
        <v>0</v>
      </c>
      <c r="BL187" s="196" t="s">
        <v>2340</v>
      </c>
      <c r="BM187" s="196" t="s">
        <v>2341</v>
      </c>
      <c r="BN187" s="198" t="s">
        <v>239</v>
      </c>
      <c r="BO187" s="198" t="s">
        <v>2521</v>
      </c>
      <c r="BP187" s="198" t="s">
        <v>2312</v>
      </c>
      <c r="BQ187" s="199" t="s">
        <v>2312</v>
      </c>
    </row>
    <row r="188" spans="1:69" ht="14.5" hidden="1" customHeight="1">
      <c r="A188" s="355" t="s">
        <v>2238</v>
      </c>
      <c r="B188" s="366" t="s">
        <v>2496</v>
      </c>
      <c r="C188" s="366" t="s">
        <v>2350</v>
      </c>
      <c r="D188" s="356" t="s">
        <v>2308</v>
      </c>
      <c r="E188" s="367" t="s">
        <v>2308</v>
      </c>
      <c r="F188" s="116" t="s">
        <v>2339</v>
      </c>
      <c r="G188" s="353" t="s">
        <v>2690</v>
      </c>
      <c r="H188" s="353" t="s">
        <v>2691</v>
      </c>
      <c r="I188" s="353" t="s">
        <v>2692</v>
      </c>
      <c r="J188" s="353" t="s">
        <v>2693</v>
      </c>
      <c r="K188" s="353" t="s">
        <v>2694</v>
      </c>
      <c r="L188" s="354" t="s">
        <v>2695</v>
      </c>
      <c r="M188" s="20">
        <v>0</v>
      </c>
      <c r="N188" s="20">
        <v>0</v>
      </c>
      <c r="O188" s="115" t="s">
        <v>2340</v>
      </c>
      <c r="P188" s="115" t="s">
        <v>2341</v>
      </c>
      <c r="Q188" s="115" t="s">
        <v>2340</v>
      </c>
      <c r="R188" s="115" t="s">
        <v>2341</v>
      </c>
      <c r="S188" s="17" t="s">
        <v>2312</v>
      </c>
      <c r="T188" s="114" t="s">
        <v>2312</v>
      </c>
      <c r="U188" s="260"/>
      <c r="V188" s="17"/>
      <c r="W188" s="359" t="s">
        <v>239</v>
      </c>
      <c r="X188" s="181" t="s">
        <v>239</v>
      </c>
      <c r="Y188" s="181" t="s">
        <v>239</v>
      </c>
      <c r="Z188" s="183" t="s">
        <v>239</v>
      </c>
      <c r="AA188" s="183" t="s">
        <v>239</v>
      </c>
      <c r="AB188" s="183" t="s">
        <v>239</v>
      </c>
      <c r="AC188" s="183" t="s">
        <v>239</v>
      </c>
      <c r="AD188" s="183" t="s">
        <v>239</v>
      </c>
      <c r="AE188" s="184" t="s">
        <v>239</v>
      </c>
      <c r="AF188" s="260"/>
      <c r="AG188" s="17"/>
      <c r="AH188" s="116" t="s">
        <v>2309</v>
      </c>
      <c r="AI188" s="20">
        <v>0</v>
      </c>
      <c r="AJ188" s="20">
        <v>0</v>
      </c>
      <c r="AK188" s="362" t="s">
        <v>2426</v>
      </c>
      <c r="AL188" s="362" t="s">
        <v>2427</v>
      </c>
      <c r="AM188" s="362" t="s">
        <v>2426</v>
      </c>
      <c r="AN188" s="362" t="s">
        <v>2427</v>
      </c>
      <c r="AO188" s="362" t="s">
        <v>2312</v>
      </c>
      <c r="AP188" s="363" t="s">
        <v>2312</v>
      </c>
      <c r="AQ188" s="200" t="s">
        <v>2309</v>
      </c>
      <c r="AR188" s="196">
        <v>0</v>
      </c>
      <c r="AS188" s="364">
        <v>0</v>
      </c>
      <c r="AT188" s="364" t="str">
        <f t="shared" si="2"/>
        <v>50BC03JP3</v>
      </c>
      <c r="AU188" s="364" t="str">
        <f t="shared" si="2"/>
        <v>6310 Z C3 S0</v>
      </c>
      <c r="AV188" s="364" t="s">
        <v>2426</v>
      </c>
      <c r="AW188" s="364" t="s">
        <v>2427</v>
      </c>
      <c r="AX188" s="364" t="str">
        <f t="shared" si="3"/>
        <v>BALL BEARING</v>
      </c>
      <c r="AY188" s="365" t="s">
        <v>2312</v>
      </c>
      <c r="AZ188" s="200" t="s">
        <v>2339</v>
      </c>
      <c r="BA188" s="196">
        <v>0</v>
      </c>
      <c r="BB188" s="196">
        <v>0</v>
      </c>
      <c r="BC188" s="198" t="s">
        <v>239</v>
      </c>
      <c r="BD188" s="198" t="s">
        <v>2521</v>
      </c>
      <c r="BE188" s="198" t="s">
        <v>239</v>
      </c>
      <c r="BF188" s="198" t="s">
        <v>2521</v>
      </c>
      <c r="BG188" s="198" t="s">
        <v>2312</v>
      </c>
      <c r="BH188" s="199" t="s">
        <v>2312</v>
      </c>
      <c r="BI188" s="200" t="s">
        <v>2339</v>
      </c>
      <c r="BJ188" s="196">
        <v>0</v>
      </c>
      <c r="BK188" s="196">
        <v>0</v>
      </c>
      <c r="BL188" s="196" t="s">
        <v>2340</v>
      </c>
      <c r="BM188" s="196" t="s">
        <v>2341</v>
      </c>
      <c r="BN188" s="198" t="s">
        <v>239</v>
      </c>
      <c r="BO188" s="198" t="s">
        <v>2521</v>
      </c>
      <c r="BP188" s="198" t="s">
        <v>2312</v>
      </c>
      <c r="BQ188" s="199" t="s">
        <v>2312</v>
      </c>
    </row>
    <row r="189" spans="1:69" ht="14.5" hidden="1" customHeight="1">
      <c r="A189" s="355" t="s">
        <v>2238</v>
      </c>
      <c r="B189" s="366" t="s">
        <v>2496</v>
      </c>
      <c r="C189" s="366" t="s">
        <v>2351</v>
      </c>
      <c r="D189" s="356" t="s">
        <v>2308</v>
      </c>
      <c r="E189" s="367" t="s">
        <v>2308</v>
      </c>
      <c r="F189" s="116" t="s">
        <v>2339</v>
      </c>
      <c r="G189" s="353" t="s">
        <v>2690</v>
      </c>
      <c r="H189" s="353" t="s">
        <v>2691</v>
      </c>
      <c r="I189" s="353" t="s">
        <v>2692</v>
      </c>
      <c r="J189" s="353" t="s">
        <v>2693</v>
      </c>
      <c r="K189" s="353" t="s">
        <v>2694</v>
      </c>
      <c r="L189" s="354" t="s">
        <v>2695</v>
      </c>
      <c r="M189" s="20">
        <v>0</v>
      </c>
      <c r="N189" s="20">
        <v>0</v>
      </c>
      <c r="O189" s="115" t="s">
        <v>2352</v>
      </c>
      <c r="P189" s="115" t="s">
        <v>2353</v>
      </c>
      <c r="Q189" s="115" t="s">
        <v>2352</v>
      </c>
      <c r="R189" s="115" t="s">
        <v>2353</v>
      </c>
      <c r="S189" s="17" t="s">
        <v>2312</v>
      </c>
      <c r="T189" s="114" t="s">
        <v>2312</v>
      </c>
      <c r="U189" s="260"/>
      <c r="V189" s="17"/>
      <c r="W189" s="359" t="s">
        <v>239</v>
      </c>
      <c r="X189" s="181" t="s">
        <v>239</v>
      </c>
      <c r="Y189" s="181" t="s">
        <v>239</v>
      </c>
      <c r="Z189" s="183" t="s">
        <v>239</v>
      </c>
      <c r="AA189" s="183" t="s">
        <v>239</v>
      </c>
      <c r="AB189" s="183" t="s">
        <v>239</v>
      </c>
      <c r="AC189" s="183" t="s">
        <v>239</v>
      </c>
      <c r="AD189" s="183" t="s">
        <v>239</v>
      </c>
      <c r="AE189" s="184" t="s">
        <v>239</v>
      </c>
      <c r="AF189" s="260"/>
      <c r="AG189" s="17"/>
      <c r="AH189" s="116" t="s">
        <v>2309</v>
      </c>
      <c r="AI189" s="20">
        <v>0</v>
      </c>
      <c r="AJ189" s="20">
        <v>0</v>
      </c>
      <c r="AK189" s="362" t="s">
        <v>2430</v>
      </c>
      <c r="AL189" s="362" t="s">
        <v>2431</v>
      </c>
      <c r="AM189" s="362" t="s">
        <v>2430</v>
      </c>
      <c r="AN189" s="362" t="s">
        <v>2431</v>
      </c>
      <c r="AO189" s="362" t="s">
        <v>2312</v>
      </c>
      <c r="AP189" s="363" t="s">
        <v>2312</v>
      </c>
      <c r="AQ189" s="200" t="s">
        <v>2309</v>
      </c>
      <c r="AR189" s="196">
        <v>0</v>
      </c>
      <c r="AS189" s="364">
        <v>0</v>
      </c>
      <c r="AT189" s="364" t="str">
        <f t="shared" si="2"/>
        <v>60BC03JP3</v>
      </c>
      <c r="AU189" s="364" t="str">
        <f t="shared" si="2"/>
        <v>6312 Z C3 S0</v>
      </c>
      <c r="AV189" s="364" t="s">
        <v>2430</v>
      </c>
      <c r="AW189" s="364" t="s">
        <v>2431</v>
      </c>
      <c r="AX189" s="364" t="str">
        <f t="shared" si="3"/>
        <v>BALL BEARING</v>
      </c>
      <c r="AY189" s="365" t="s">
        <v>2312</v>
      </c>
      <c r="AZ189" s="200" t="s">
        <v>2339</v>
      </c>
      <c r="BA189" s="196">
        <v>0</v>
      </c>
      <c r="BB189" s="196">
        <v>0</v>
      </c>
      <c r="BC189" s="198" t="s">
        <v>239</v>
      </c>
      <c r="BD189" s="198" t="s">
        <v>2522</v>
      </c>
      <c r="BE189" s="198" t="s">
        <v>239</v>
      </c>
      <c r="BF189" s="198" t="s">
        <v>2522</v>
      </c>
      <c r="BG189" s="198" t="s">
        <v>2312</v>
      </c>
      <c r="BH189" s="199" t="s">
        <v>2312</v>
      </c>
      <c r="BI189" s="200" t="s">
        <v>2339</v>
      </c>
      <c r="BJ189" s="196">
        <v>0</v>
      </c>
      <c r="BK189" s="196">
        <v>0</v>
      </c>
      <c r="BL189" s="196" t="s">
        <v>2352</v>
      </c>
      <c r="BM189" s="196" t="s">
        <v>2353</v>
      </c>
      <c r="BN189" s="198" t="s">
        <v>239</v>
      </c>
      <c r="BO189" s="198" t="s">
        <v>2522</v>
      </c>
      <c r="BP189" s="198" t="s">
        <v>2312</v>
      </c>
      <c r="BQ189" s="199" t="s">
        <v>2312</v>
      </c>
    </row>
    <row r="190" spans="1:69" ht="14.5" hidden="1" customHeight="1">
      <c r="A190" s="355" t="s">
        <v>2238</v>
      </c>
      <c r="B190" s="366" t="s">
        <v>2496</v>
      </c>
      <c r="C190" s="366" t="s">
        <v>2357</v>
      </c>
      <c r="D190" s="356" t="s">
        <v>2308</v>
      </c>
      <c r="E190" s="367" t="s">
        <v>2308</v>
      </c>
      <c r="F190" s="116" t="s">
        <v>2339</v>
      </c>
      <c r="G190" s="353" t="s">
        <v>2690</v>
      </c>
      <c r="H190" s="353" t="s">
        <v>2691</v>
      </c>
      <c r="I190" s="353" t="s">
        <v>2692</v>
      </c>
      <c r="J190" s="353" t="s">
        <v>2693</v>
      </c>
      <c r="K190" s="353" t="s">
        <v>2694</v>
      </c>
      <c r="L190" s="354" t="s">
        <v>2695</v>
      </c>
      <c r="M190" s="20">
        <v>0</v>
      </c>
      <c r="N190" s="20">
        <v>0</v>
      </c>
      <c r="O190" s="115" t="s">
        <v>2352</v>
      </c>
      <c r="P190" s="115" t="s">
        <v>2353</v>
      </c>
      <c r="Q190" s="115" t="s">
        <v>2352</v>
      </c>
      <c r="R190" s="115" t="s">
        <v>2353</v>
      </c>
      <c r="S190" s="17" t="s">
        <v>2312</v>
      </c>
      <c r="T190" s="114" t="s">
        <v>2312</v>
      </c>
      <c r="U190" s="260"/>
      <c r="V190" s="17"/>
      <c r="W190" s="359" t="s">
        <v>239</v>
      </c>
      <c r="X190" s="181" t="s">
        <v>239</v>
      </c>
      <c r="Y190" s="181" t="s">
        <v>239</v>
      </c>
      <c r="Z190" s="183" t="s">
        <v>239</v>
      </c>
      <c r="AA190" s="183" t="s">
        <v>239</v>
      </c>
      <c r="AB190" s="183" t="s">
        <v>239</v>
      </c>
      <c r="AC190" s="183" t="s">
        <v>239</v>
      </c>
      <c r="AD190" s="183" t="s">
        <v>239</v>
      </c>
      <c r="AE190" s="184" t="s">
        <v>239</v>
      </c>
      <c r="AF190" s="260"/>
      <c r="AG190" s="17"/>
      <c r="AH190" s="116" t="s">
        <v>2309</v>
      </c>
      <c r="AI190" s="20">
        <v>0</v>
      </c>
      <c r="AJ190" s="20">
        <v>0</v>
      </c>
      <c r="AK190" s="362" t="s">
        <v>2430</v>
      </c>
      <c r="AL190" s="362" t="s">
        <v>2431</v>
      </c>
      <c r="AM190" s="362" t="s">
        <v>2430</v>
      </c>
      <c r="AN190" s="362" t="s">
        <v>2431</v>
      </c>
      <c r="AO190" s="362" t="s">
        <v>2312</v>
      </c>
      <c r="AP190" s="363" t="s">
        <v>2312</v>
      </c>
      <c r="AQ190" s="200" t="s">
        <v>2309</v>
      </c>
      <c r="AR190" s="196">
        <v>0</v>
      </c>
      <c r="AS190" s="364">
        <v>0</v>
      </c>
      <c r="AT190" s="364" t="str">
        <f t="shared" si="2"/>
        <v>60BC03JP3</v>
      </c>
      <c r="AU190" s="364" t="str">
        <f t="shared" si="2"/>
        <v>6312 Z C3 S0</v>
      </c>
      <c r="AV190" s="364" t="s">
        <v>2430</v>
      </c>
      <c r="AW190" s="364" t="s">
        <v>2431</v>
      </c>
      <c r="AX190" s="364" t="str">
        <f t="shared" si="3"/>
        <v>BALL BEARING</v>
      </c>
      <c r="AY190" s="365" t="s">
        <v>2312</v>
      </c>
      <c r="AZ190" s="200" t="s">
        <v>2339</v>
      </c>
      <c r="BA190" s="196">
        <v>0</v>
      </c>
      <c r="BB190" s="196">
        <v>0</v>
      </c>
      <c r="BC190" s="198" t="s">
        <v>239</v>
      </c>
      <c r="BD190" s="198" t="s">
        <v>2522</v>
      </c>
      <c r="BE190" s="198" t="s">
        <v>239</v>
      </c>
      <c r="BF190" s="198" t="s">
        <v>2522</v>
      </c>
      <c r="BG190" s="198" t="s">
        <v>2312</v>
      </c>
      <c r="BH190" s="199" t="s">
        <v>2312</v>
      </c>
      <c r="BI190" s="200" t="s">
        <v>2339</v>
      </c>
      <c r="BJ190" s="196">
        <v>0</v>
      </c>
      <c r="BK190" s="196">
        <v>0</v>
      </c>
      <c r="BL190" s="196" t="s">
        <v>2352</v>
      </c>
      <c r="BM190" s="196" t="s">
        <v>2353</v>
      </c>
      <c r="BN190" s="198" t="s">
        <v>239</v>
      </c>
      <c r="BO190" s="198" t="s">
        <v>2522</v>
      </c>
      <c r="BP190" s="198" t="s">
        <v>2312</v>
      </c>
      <c r="BQ190" s="199" t="s">
        <v>2312</v>
      </c>
    </row>
    <row r="191" spans="1:69" ht="14.5" hidden="1" customHeight="1">
      <c r="A191" s="355" t="s">
        <v>2238</v>
      </c>
      <c r="B191" s="366" t="s">
        <v>2496</v>
      </c>
      <c r="C191" s="366" t="s">
        <v>2358</v>
      </c>
      <c r="D191" s="356" t="s">
        <v>2308</v>
      </c>
      <c r="E191" s="367" t="s">
        <v>2308</v>
      </c>
      <c r="F191" s="116" t="s">
        <v>2339</v>
      </c>
      <c r="G191" s="353" t="s">
        <v>2690</v>
      </c>
      <c r="H191" s="353" t="s">
        <v>2691</v>
      </c>
      <c r="I191" s="353" t="s">
        <v>2692</v>
      </c>
      <c r="J191" s="353" t="s">
        <v>2693</v>
      </c>
      <c r="K191" s="353" t="s">
        <v>2694</v>
      </c>
      <c r="L191" s="354" t="s">
        <v>2695</v>
      </c>
      <c r="M191" s="20">
        <v>0</v>
      </c>
      <c r="N191" s="20">
        <v>0</v>
      </c>
      <c r="O191" s="115" t="s">
        <v>2359</v>
      </c>
      <c r="P191" s="115" t="s">
        <v>2360</v>
      </c>
      <c r="Q191" s="115" t="s">
        <v>2359</v>
      </c>
      <c r="R191" s="115" t="s">
        <v>2360</v>
      </c>
      <c r="S191" s="17" t="s">
        <v>2312</v>
      </c>
      <c r="T191" s="114" t="s">
        <v>2312</v>
      </c>
      <c r="U191" s="260"/>
      <c r="V191" s="17"/>
      <c r="W191" s="359" t="s">
        <v>239</v>
      </c>
      <c r="X191" s="181" t="s">
        <v>239</v>
      </c>
      <c r="Y191" s="181" t="s">
        <v>239</v>
      </c>
      <c r="Z191" s="183" t="s">
        <v>239</v>
      </c>
      <c r="AA191" s="183" t="s">
        <v>239</v>
      </c>
      <c r="AB191" s="183" t="s">
        <v>239</v>
      </c>
      <c r="AC191" s="183" t="s">
        <v>239</v>
      </c>
      <c r="AD191" s="183" t="s">
        <v>239</v>
      </c>
      <c r="AE191" s="184" t="s">
        <v>239</v>
      </c>
      <c r="AF191" s="260"/>
      <c r="AG191" s="17"/>
      <c r="AH191" s="116" t="s">
        <v>2309</v>
      </c>
      <c r="AI191" s="20">
        <v>0</v>
      </c>
      <c r="AJ191" s="20">
        <v>0</v>
      </c>
      <c r="AK191" s="362" t="s">
        <v>2434</v>
      </c>
      <c r="AL191" s="362" t="s">
        <v>2435</v>
      </c>
      <c r="AM191" s="362" t="s">
        <v>2434</v>
      </c>
      <c r="AN191" s="362" t="s">
        <v>2435</v>
      </c>
      <c r="AO191" s="362" t="s">
        <v>2312</v>
      </c>
      <c r="AP191" s="363" t="s">
        <v>2312</v>
      </c>
      <c r="AQ191" s="200" t="s">
        <v>2309</v>
      </c>
      <c r="AR191" s="196">
        <v>0</v>
      </c>
      <c r="AS191" s="364">
        <v>0</v>
      </c>
      <c r="AT191" s="364" t="str">
        <f t="shared" si="2"/>
        <v>70BC03JP3</v>
      </c>
      <c r="AU191" s="364" t="str">
        <f t="shared" si="2"/>
        <v>6314 Z C3 S0</v>
      </c>
      <c r="AV191" s="364" t="s">
        <v>2434</v>
      </c>
      <c r="AW191" s="364" t="s">
        <v>2435</v>
      </c>
      <c r="AX191" s="364" t="str">
        <f t="shared" si="3"/>
        <v>BALL BEARING</v>
      </c>
      <c r="AY191" s="365" t="s">
        <v>2312</v>
      </c>
      <c r="AZ191" s="200" t="s">
        <v>2339</v>
      </c>
      <c r="BA191" s="196">
        <v>0</v>
      </c>
      <c r="BB191" s="196">
        <v>0</v>
      </c>
      <c r="BC191" s="198" t="s">
        <v>239</v>
      </c>
      <c r="BD191" s="198" t="s">
        <v>2523</v>
      </c>
      <c r="BE191" s="198" t="s">
        <v>239</v>
      </c>
      <c r="BF191" s="198" t="s">
        <v>2523</v>
      </c>
      <c r="BG191" s="198" t="s">
        <v>2312</v>
      </c>
      <c r="BH191" s="199" t="s">
        <v>2312</v>
      </c>
      <c r="BI191" s="200" t="s">
        <v>2339</v>
      </c>
      <c r="BJ191" s="196">
        <v>0</v>
      </c>
      <c r="BK191" s="196">
        <v>0</v>
      </c>
      <c r="BL191" s="196" t="s">
        <v>2359</v>
      </c>
      <c r="BM191" s="196" t="s">
        <v>2360</v>
      </c>
      <c r="BN191" s="198" t="s">
        <v>239</v>
      </c>
      <c r="BO191" s="198" t="s">
        <v>2523</v>
      </c>
      <c r="BP191" s="198" t="s">
        <v>2312</v>
      </c>
      <c r="BQ191" s="199" t="s">
        <v>2312</v>
      </c>
    </row>
    <row r="192" spans="1:69" ht="14.5" hidden="1" customHeight="1">
      <c r="A192" s="355" t="s">
        <v>2238</v>
      </c>
      <c r="B192" s="366" t="s">
        <v>2496</v>
      </c>
      <c r="C192" s="366" t="s">
        <v>2369</v>
      </c>
      <c r="D192" s="356" t="s">
        <v>2308</v>
      </c>
      <c r="E192" s="367" t="s">
        <v>2308</v>
      </c>
      <c r="F192" s="116" t="s">
        <v>2339</v>
      </c>
      <c r="G192" s="353" t="s">
        <v>2690</v>
      </c>
      <c r="H192" s="353" t="s">
        <v>2691</v>
      </c>
      <c r="I192" s="353" t="s">
        <v>2692</v>
      </c>
      <c r="J192" s="353" t="s">
        <v>2693</v>
      </c>
      <c r="K192" s="353" t="s">
        <v>2694</v>
      </c>
      <c r="L192" s="354" t="s">
        <v>2695</v>
      </c>
      <c r="M192" s="20">
        <v>0</v>
      </c>
      <c r="N192" s="20">
        <v>0</v>
      </c>
      <c r="O192" s="115" t="s">
        <v>2359</v>
      </c>
      <c r="P192" s="115" t="s">
        <v>2360</v>
      </c>
      <c r="Q192" s="115" t="s">
        <v>2359</v>
      </c>
      <c r="R192" s="115" t="s">
        <v>2360</v>
      </c>
      <c r="S192" s="17" t="s">
        <v>2312</v>
      </c>
      <c r="T192" s="114" t="s">
        <v>2312</v>
      </c>
      <c r="U192" s="260"/>
      <c r="V192" s="17"/>
      <c r="W192" s="359" t="s">
        <v>239</v>
      </c>
      <c r="X192" s="181" t="s">
        <v>239</v>
      </c>
      <c r="Y192" s="181" t="s">
        <v>239</v>
      </c>
      <c r="Z192" s="183" t="s">
        <v>239</v>
      </c>
      <c r="AA192" s="183" t="s">
        <v>239</v>
      </c>
      <c r="AB192" s="183" t="s">
        <v>239</v>
      </c>
      <c r="AC192" s="183" t="s">
        <v>239</v>
      </c>
      <c r="AD192" s="183" t="s">
        <v>239</v>
      </c>
      <c r="AE192" s="184" t="s">
        <v>239</v>
      </c>
      <c r="AF192" s="260"/>
      <c r="AG192" s="17"/>
      <c r="AH192" s="116" t="s">
        <v>2309</v>
      </c>
      <c r="AI192" s="20">
        <v>0</v>
      </c>
      <c r="AJ192" s="20">
        <v>0</v>
      </c>
      <c r="AK192" s="362" t="s">
        <v>2434</v>
      </c>
      <c r="AL192" s="362" t="s">
        <v>2435</v>
      </c>
      <c r="AM192" s="362" t="s">
        <v>2434</v>
      </c>
      <c r="AN192" s="362" t="s">
        <v>2435</v>
      </c>
      <c r="AO192" s="362" t="s">
        <v>2312</v>
      </c>
      <c r="AP192" s="363" t="s">
        <v>2312</v>
      </c>
      <c r="AQ192" s="200" t="s">
        <v>2309</v>
      </c>
      <c r="AR192" s="196">
        <v>0</v>
      </c>
      <c r="AS192" s="364">
        <v>0</v>
      </c>
      <c r="AT192" s="364" t="str">
        <f t="shared" si="2"/>
        <v>70BC03JP3</v>
      </c>
      <c r="AU192" s="364" t="str">
        <f t="shared" si="2"/>
        <v>6314 Z C3 S0</v>
      </c>
      <c r="AV192" s="364" t="s">
        <v>2434</v>
      </c>
      <c r="AW192" s="364" t="s">
        <v>2435</v>
      </c>
      <c r="AX192" s="364" t="str">
        <f t="shared" si="3"/>
        <v>BALL BEARING</v>
      </c>
      <c r="AY192" s="365" t="s">
        <v>2312</v>
      </c>
      <c r="AZ192" s="200" t="s">
        <v>2339</v>
      </c>
      <c r="BA192" s="196">
        <v>0</v>
      </c>
      <c r="BB192" s="196">
        <v>0</v>
      </c>
      <c r="BC192" s="198" t="s">
        <v>239</v>
      </c>
      <c r="BD192" s="198" t="s">
        <v>2523</v>
      </c>
      <c r="BE192" s="198" t="s">
        <v>239</v>
      </c>
      <c r="BF192" s="198" t="s">
        <v>2523</v>
      </c>
      <c r="BG192" s="198" t="s">
        <v>2312</v>
      </c>
      <c r="BH192" s="199" t="s">
        <v>2312</v>
      </c>
      <c r="BI192" s="200" t="s">
        <v>2339</v>
      </c>
      <c r="BJ192" s="196">
        <v>0</v>
      </c>
      <c r="BK192" s="196">
        <v>0</v>
      </c>
      <c r="BL192" s="196" t="s">
        <v>2359</v>
      </c>
      <c r="BM192" s="196" t="s">
        <v>2360</v>
      </c>
      <c r="BN192" s="198" t="s">
        <v>239</v>
      </c>
      <c r="BO192" s="198" t="s">
        <v>2523</v>
      </c>
      <c r="BP192" s="198" t="s">
        <v>2312</v>
      </c>
      <c r="BQ192" s="199" t="s">
        <v>2312</v>
      </c>
    </row>
    <row r="193" spans="1:69" ht="14.5" hidden="1" customHeight="1">
      <c r="A193" s="355" t="s">
        <v>2238</v>
      </c>
      <c r="B193" s="366" t="s">
        <v>2496</v>
      </c>
      <c r="C193" s="366" t="s">
        <v>2370</v>
      </c>
      <c r="D193" s="356" t="s">
        <v>2308</v>
      </c>
      <c r="E193" s="367" t="s">
        <v>2308</v>
      </c>
      <c r="F193" s="116" t="s">
        <v>2339</v>
      </c>
      <c r="G193" s="353" t="s">
        <v>2690</v>
      </c>
      <c r="H193" s="353" t="s">
        <v>2691</v>
      </c>
      <c r="I193" s="353" t="s">
        <v>2692</v>
      </c>
      <c r="J193" s="353" t="s">
        <v>2693</v>
      </c>
      <c r="K193" s="353" t="s">
        <v>2694</v>
      </c>
      <c r="L193" s="354" t="s">
        <v>2695</v>
      </c>
      <c r="M193" s="20">
        <v>0</v>
      </c>
      <c r="N193" s="20">
        <v>0</v>
      </c>
      <c r="O193" s="115" t="s">
        <v>2371</v>
      </c>
      <c r="P193" s="115" t="s">
        <v>2372</v>
      </c>
      <c r="Q193" s="115" t="s">
        <v>2371</v>
      </c>
      <c r="R193" s="115" t="s">
        <v>2372</v>
      </c>
      <c r="S193" s="17" t="s">
        <v>2312</v>
      </c>
      <c r="T193" s="114" t="s">
        <v>2312</v>
      </c>
      <c r="U193" s="260"/>
      <c r="V193" s="17"/>
      <c r="W193" s="359" t="s">
        <v>239</v>
      </c>
      <c r="X193" s="181" t="s">
        <v>239</v>
      </c>
      <c r="Y193" s="181" t="s">
        <v>239</v>
      </c>
      <c r="Z193" s="183" t="s">
        <v>239</v>
      </c>
      <c r="AA193" s="183" t="s">
        <v>239</v>
      </c>
      <c r="AB193" s="183" t="s">
        <v>239</v>
      </c>
      <c r="AC193" s="183" t="s">
        <v>239</v>
      </c>
      <c r="AD193" s="183" t="s">
        <v>239</v>
      </c>
      <c r="AE193" s="184" t="s">
        <v>239</v>
      </c>
      <c r="AF193" s="260"/>
      <c r="AG193" s="17"/>
      <c r="AH193" s="116" t="s">
        <v>2309</v>
      </c>
      <c r="AI193" s="20">
        <v>0</v>
      </c>
      <c r="AJ193" s="20">
        <v>0</v>
      </c>
      <c r="AK193" s="362" t="s">
        <v>2438</v>
      </c>
      <c r="AL193" s="362" t="s">
        <v>2439</v>
      </c>
      <c r="AM193" s="362" t="s">
        <v>2438</v>
      </c>
      <c r="AN193" s="362" t="s">
        <v>2439</v>
      </c>
      <c r="AO193" s="362" t="s">
        <v>2312</v>
      </c>
      <c r="AP193" s="363" t="s">
        <v>2312</v>
      </c>
      <c r="AQ193" s="200" t="s">
        <v>2309</v>
      </c>
      <c r="AR193" s="196">
        <v>0</v>
      </c>
      <c r="AS193" s="364">
        <v>0</v>
      </c>
      <c r="AT193" s="364" t="str">
        <f t="shared" si="2"/>
        <v>80BC03JP3</v>
      </c>
      <c r="AU193" s="364" t="str">
        <f t="shared" si="2"/>
        <v>6316 Z C3 S0</v>
      </c>
      <c r="AV193" s="364" t="s">
        <v>2438</v>
      </c>
      <c r="AW193" s="364" t="s">
        <v>2439</v>
      </c>
      <c r="AX193" s="364" t="str">
        <f t="shared" si="3"/>
        <v>BALL BEARING</v>
      </c>
      <c r="AY193" s="365" t="s">
        <v>2312</v>
      </c>
      <c r="AZ193" s="200" t="s">
        <v>2339</v>
      </c>
      <c r="BA193" s="196">
        <v>0</v>
      </c>
      <c r="BB193" s="196">
        <v>0</v>
      </c>
      <c r="BC193" s="198" t="s">
        <v>239</v>
      </c>
      <c r="BD193" s="198" t="s">
        <v>2524</v>
      </c>
      <c r="BE193" s="198" t="s">
        <v>239</v>
      </c>
      <c r="BF193" s="198" t="s">
        <v>2524</v>
      </c>
      <c r="BG193" s="198" t="s">
        <v>2312</v>
      </c>
      <c r="BH193" s="199" t="s">
        <v>2312</v>
      </c>
      <c r="BI193" s="200" t="s">
        <v>2339</v>
      </c>
      <c r="BJ193" s="196">
        <v>0</v>
      </c>
      <c r="BK193" s="196">
        <v>0</v>
      </c>
      <c r="BL193" s="196" t="s">
        <v>2371</v>
      </c>
      <c r="BM193" s="196" t="s">
        <v>2372</v>
      </c>
      <c r="BN193" s="198" t="s">
        <v>239</v>
      </c>
      <c r="BO193" s="198" t="s">
        <v>2524</v>
      </c>
      <c r="BP193" s="198" t="s">
        <v>2312</v>
      </c>
      <c r="BQ193" s="199" t="s">
        <v>2312</v>
      </c>
    </row>
    <row r="194" spans="1:69" ht="14.5" hidden="1" customHeight="1">
      <c r="A194" s="355" t="s">
        <v>2238</v>
      </c>
      <c r="B194" s="366" t="s">
        <v>2496</v>
      </c>
      <c r="C194" s="366" t="s">
        <v>2376</v>
      </c>
      <c r="D194" s="356" t="s">
        <v>2308</v>
      </c>
      <c r="E194" s="367" t="s">
        <v>2308</v>
      </c>
      <c r="F194" s="116" t="s">
        <v>2339</v>
      </c>
      <c r="G194" s="353" t="s">
        <v>2690</v>
      </c>
      <c r="H194" s="353" t="s">
        <v>2691</v>
      </c>
      <c r="I194" s="353" t="s">
        <v>2692</v>
      </c>
      <c r="J194" s="353" t="s">
        <v>2693</v>
      </c>
      <c r="K194" s="353" t="s">
        <v>2694</v>
      </c>
      <c r="L194" s="354" t="s">
        <v>2695</v>
      </c>
      <c r="M194" s="20">
        <v>0</v>
      </c>
      <c r="N194" s="20">
        <v>0</v>
      </c>
      <c r="O194" s="115" t="s">
        <v>2371</v>
      </c>
      <c r="P194" s="115" t="s">
        <v>2372</v>
      </c>
      <c r="Q194" s="115" t="s">
        <v>2371</v>
      </c>
      <c r="R194" s="115" t="s">
        <v>2372</v>
      </c>
      <c r="S194" s="17" t="s">
        <v>2312</v>
      </c>
      <c r="T194" s="114" t="s">
        <v>2312</v>
      </c>
      <c r="U194" s="260"/>
      <c r="V194" s="17"/>
      <c r="W194" s="359" t="s">
        <v>239</v>
      </c>
      <c r="X194" s="181" t="s">
        <v>239</v>
      </c>
      <c r="Y194" s="181" t="s">
        <v>239</v>
      </c>
      <c r="Z194" s="183" t="s">
        <v>239</v>
      </c>
      <c r="AA194" s="183" t="s">
        <v>239</v>
      </c>
      <c r="AB194" s="183" t="s">
        <v>239</v>
      </c>
      <c r="AC194" s="183" t="s">
        <v>239</v>
      </c>
      <c r="AD194" s="183" t="s">
        <v>239</v>
      </c>
      <c r="AE194" s="184" t="s">
        <v>239</v>
      </c>
      <c r="AF194" s="260"/>
      <c r="AG194" s="17"/>
      <c r="AH194" s="116" t="s">
        <v>2309</v>
      </c>
      <c r="AI194" s="20">
        <v>0</v>
      </c>
      <c r="AJ194" s="20">
        <v>0</v>
      </c>
      <c r="AK194" s="362" t="s">
        <v>2438</v>
      </c>
      <c r="AL194" s="362" t="s">
        <v>2439</v>
      </c>
      <c r="AM194" s="362" t="s">
        <v>2438</v>
      </c>
      <c r="AN194" s="362" t="s">
        <v>2439</v>
      </c>
      <c r="AO194" s="362" t="s">
        <v>2312</v>
      </c>
      <c r="AP194" s="363" t="s">
        <v>2312</v>
      </c>
      <c r="AQ194" s="200" t="s">
        <v>2309</v>
      </c>
      <c r="AR194" s="196">
        <v>0</v>
      </c>
      <c r="AS194" s="364">
        <v>0</v>
      </c>
      <c r="AT194" s="364" t="str">
        <f t="shared" si="2"/>
        <v>80BC03JP3</v>
      </c>
      <c r="AU194" s="364" t="str">
        <f t="shared" si="2"/>
        <v>6316 Z C3 S0</v>
      </c>
      <c r="AV194" s="364" t="s">
        <v>2438</v>
      </c>
      <c r="AW194" s="364" t="s">
        <v>2439</v>
      </c>
      <c r="AX194" s="364" t="str">
        <f t="shared" si="3"/>
        <v>BALL BEARING</v>
      </c>
      <c r="AY194" s="365" t="s">
        <v>2312</v>
      </c>
      <c r="AZ194" s="200" t="s">
        <v>2339</v>
      </c>
      <c r="BA194" s="196">
        <v>0</v>
      </c>
      <c r="BB194" s="196">
        <v>0</v>
      </c>
      <c r="BC194" s="198" t="s">
        <v>239</v>
      </c>
      <c r="BD194" s="198" t="s">
        <v>2524</v>
      </c>
      <c r="BE194" s="198" t="s">
        <v>239</v>
      </c>
      <c r="BF194" s="198" t="s">
        <v>2524</v>
      </c>
      <c r="BG194" s="198" t="s">
        <v>2312</v>
      </c>
      <c r="BH194" s="199" t="s">
        <v>2312</v>
      </c>
      <c r="BI194" s="200" t="s">
        <v>2339</v>
      </c>
      <c r="BJ194" s="196">
        <v>0</v>
      </c>
      <c r="BK194" s="196">
        <v>0</v>
      </c>
      <c r="BL194" s="196" t="s">
        <v>2371</v>
      </c>
      <c r="BM194" s="196" t="s">
        <v>2372</v>
      </c>
      <c r="BN194" s="198" t="s">
        <v>239</v>
      </c>
      <c r="BO194" s="198" t="s">
        <v>2524</v>
      </c>
      <c r="BP194" s="198" t="s">
        <v>2312</v>
      </c>
      <c r="BQ194" s="199" t="s">
        <v>2312</v>
      </c>
    </row>
    <row r="195" spans="1:69" ht="14.5" hidden="1" customHeight="1">
      <c r="A195" s="355" t="s">
        <v>2238</v>
      </c>
      <c r="B195" s="366" t="s">
        <v>2496</v>
      </c>
      <c r="C195" s="366" t="s">
        <v>2383</v>
      </c>
      <c r="D195" s="356" t="s">
        <v>2308</v>
      </c>
      <c r="E195" s="367" t="s">
        <v>2308</v>
      </c>
      <c r="F195" s="116" t="s">
        <v>2339</v>
      </c>
      <c r="G195" s="353" t="s">
        <v>2690</v>
      </c>
      <c r="H195" s="353" t="s">
        <v>2691</v>
      </c>
      <c r="I195" s="353" t="s">
        <v>2692</v>
      </c>
      <c r="J195" s="353" t="s">
        <v>2693</v>
      </c>
      <c r="K195" s="353" t="s">
        <v>2694</v>
      </c>
      <c r="L195" s="354" t="s">
        <v>2695</v>
      </c>
      <c r="M195" s="20">
        <v>0</v>
      </c>
      <c r="N195" s="20">
        <v>0</v>
      </c>
      <c r="O195" s="115" t="s">
        <v>2381</v>
      </c>
      <c r="P195" s="115" t="s">
        <v>2382</v>
      </c>
      <c r="Q195" s="115" t="s">
        <v>2371</v>
      </c>
      <c r="R195" s="115" t="s">
        <v>2372</v>
      </c>
      <c r="S195" s="17" t="s">
        <v>2380</v>
      </c>
      <c r="T195" s="114" t="s">
        <v>2312</v>
      </c>
      <c r="U195" s="260"/>
      <c r="V195" s="17"/>
      <c r="W195" s="359" t="s">
        <v>239</v>
      </c>
      <c r="X195" s="181" t="s">
        <v>239</v>
      </c>
      <c r="Y195" s="181" t="s">
        <v>239</v>
      </c>
      <c r="Z195" s="183" t="s">
        <v>239</v>
      </c>
      <c r="AA195" s="183" t="s">
        <v>239</v>
      </c>
      <c r="AB195" s="183" t="s">
        <v>239</v>
      </c>
      <c r="AC195" s="183" t="s">
        <v>239</v>
      </c>
      <c r="AD195" s="183" t="s">
        <v>239</v>
      </c>
      <c r="AE195" s="184" t="s">
        <v>239</v>
      </c>
      <c r="AF195" s="260"/>
      <c r="AG195" s="17"/>
      <c r="AH195" s="116" t="s">
        <v>2309</v>
      </c>
      <c r="AI195" s="20">
        <v>0</v>
      </c>
      <c r="AJ195" s="20">
        <v>0</v>
      </c>
      <c r="AK195" s="362" t="s">
        <v>2440</v>
      </c>
      <c r="AL195" s="362" t="s">
        <v>2441</v>
      </c>
      <c r="AM195" s="362" t="s">
        <v>2442</v>
      </c>
      <c r="AN195" s="362" t="s">
        <v>2443</v>
      </c>
      <c r="AO195" s="362" t="s">
        <v>2312</v>
      </c>
      <c r="AP195" s="363" t="s">
        <v>2312</v>
      </c>
      <c r="AQ195" s="200" t="s">
        <v>2309</v>
      </c>
      <c r="AR195" s="196">
        <v>0</v>
      </c>
      <c r="AS195" s="364">
        <v>0</v>
      </c>
      <c r="AT195" s="364" t="str">
        <f t="shared" si="2"/>
        <v>100RU03M0</v>
      </c>
      <c r="AU195" s="364" t="str">
        <f t="shared" si="2"/>
        <v>NU 320</v>
      </c>
      <c r="AV195" s="364" t="s">
        <v>2442</v>
      </c>
      <c r="AW195" s="364" t="s">
        <v>2443</v>
      </c>
      <c r="AX195" s="364" t="str">
        <f t="shared" si="3"/>
        <v>ROLLER BEARING</v>
      </c>
      <c r="AY195" s="365" t="s">
        <v>2312</v>
      </c>
      <c r="AZ195" s="201" t="s">
        <v>239</v>
      </c>
      <c r="BA195" s="198" t="s">
        <v>239</v>
      </c>
      <c r="BB195" s="198" t="s">
        <v>239</v>
      </c>
      <c r="BC195" s="198" t="s">
        <v>239</v>
      </c>
      <c r="BD195" s="198" t="s">
        <v>239</v>
      </c>
      <c r="BE195" s="198" t="s">
        <v>239</v>
      </c>
      <c r="BF195" s="198" t="s">
        <v>239</v>
      </c>
      <c r="BG195" s="198" t="s">
        <v>239</v>
      </c>
      <c r="BH195" s="199" t="s">
        <v>239</v>
      </c>
      <c r="BI195" s="200" t="s">
        <v>2339</v>
      </c>
      <c r="BJ195" s="196">
        <v>0</v>
      </c>
      <c r="BK195" s="196">
        <v>0</v>
      </c>
      <c r="BL195" s="196" t="s">
        <v>2381</v>
      </c>
      <c r="BM195" s="196" t="s">
        <v>2382</v>
      </c>
      <c r="BN195" s="198" t="s">
        <v>239</v>
      </c>
      <c r="BO195" s="198" t="s">
        <v>2524</v>
      </c>
      <c r="BP195" s="198" t="s">
        <v>2312</v>
      </c>
      <c r="BQ195" s="199" t="s">
        <v>2312</v>
      </c>
    </row>
    <row r="196" spans="1:69" ht="14.5" hidden="1" customHeight="1">
      <c r="A196" s="355" t="s">
        <v>2238</v>
      </c>
      <c r="B196" s="366" t="s">
        <v>2496</v>
      </c>
      <c r="C196" s="366" t="s">
        <v>2453</v>
      </c>
      <c r="D196" s="356" t="s">
        <v>2308</v>
      </c>
      <c r="E196" s="367" t="s">
        <v>2308</v>
      </c>
      <c r="F196" s="116" t="s">
        <v>2339</v>
      </c>
      <c r="G196" s="353" t="s">
        <v>2690</v>
      </c>
      <c r="H196" s="353" t="s">
        <v>2691</v>
      </c>
      <c r="I196" s="353" t="s">
        <v>2692</v>
      </c>
      <c r="J196" s="353" t="s">
        <v>2693</v>
      </c>
      <c r="K196" s="353" t="s">
        <v>2694</v>
      </c>
      <c r="L196" s="354" t="s">
        <v>2695</v>
      </c>
      <c r="M196" s="20">
        <v>0</v>
      </c>
      <c r="N196" s="20">
        <v>0</v>
      </c>
      <c r="O196" s="115" t="s">
        <v>2446</v>
      </c>
      <c r="P196" s="115" t="s">
        <v>2447</v>
      </c>
      <c r="Q196" s="115" t="s">
        <v>2446</v>
      </c>
      <c r="R196" s="115" t="s">
        <v>2447</v>
      </c>
      <c r="S196" s="17" t="s">
        <v>2312</v>
      </c>
      <c r="T196" s="114" t="s">
        <v>2312</v>
      </c>
      <c r="U196" s="260"/>
      <c r="V196" s="17"/>
      <c r="W196" s="359" t="s">
        <v>239</v>
      </c>
      <c r="X196" s="181" t="s">
        <v>239</v>
      </c>
      <c r="Y196" s="181" t="s">
        <v>239</v>
      </c>
      <c r="Z196" s="183" t="s">
        <v>239</v>
      </c>
      <c r="AA196" s="183" t="s">
        <v>239</v>
      </c>
      <c r="AB196" s="183" t="s">
        <v>239</v>
      </c>
      <c r="AC196" s="183" t="s">
        <v>239</v>
      </c>
      <c r="AD196" s="183" t="s">
        <v>239</v>
      </c>
      <c r="AE196" s="184" t="s">
        <v>239</v>
      </c>
      <c r="AF196" s="260"/>
      <c r="AG196" s="17"/>
      <c r="AH196" s="116" t="s">
        <v>2309</v>
      </c>
      <c r="AI196" s="20">
        <v>0</v>
      </c>
      <c r="AJ196" s="20">
        <v>0</v>
      </c>
      <c r="AK196" s="362" t="s">
        <v>2450</v>
      </c>
      <c r="AL196" s="362" t="s">
        <v>2451</v>
      </c>
      <c r="AM196" s="362" t="s">
        <v>2450</v>
      </c>
      <c r="AN196" s="362" t="s">
        <v>2451</v>
      </c>
      <c r="AO196" s="362" t="s">
        <v>2312</v>
      </c>
      <c r="AP196" s="363" t="s">
        <v>2312</v>
      </c>
      <c r="AQ196" s="200" t="s">
        <v>2309</v>
      </c>
      <c r="AR196" s="196">
        <v>0</v>
      </c>
      <c r="AS196" s="364">
        <v>0</v>
      </c>
      <c r="AT196" s="364" t="str">
        <f t="shared" si="2"/>
        <v>75BC03JP3</v>
      </c>
      <c r="AU196" s="364" t="str">
        <f t="shared" si="2"/>
        <v>6315 Z C3 S0</v>
      </c>
      <c r="AV196" s="364" t="s">
        <v>2450</v>
      </c>
      <c r="AW196" s="364" t="s">
        <v>2451</v>
      </c>
      <c r="AX196" s="364" t="str">
        <f t="shared" si="3"/>
        <v>BALL BEARING</v>
      </c>
      <c r="AY196" s="365" t="s">
        <v>2312</v>
      </c>
      <c r="AZ196" s="200" t="s">
        <v>2339</v>
      </c>
      <c r="BA196" s="196">
        <v>0</v>
      </c>
      <c r="BB196" s="196">
        <v>0</v>
      </c>
      <c r="BC196" s="198" t="s">
        <v>239</v>
      </c>
      <c r="BD196" s="198" t="s">
        <v>2574</v>
      </c>
      <c r="BE196" s="198" t="s">
        <v>239</v>
      </c>
      <c r="BF196" s="198" t="s">
        <v>2574</v>
      </c>
      <c r="BG196" s="198" t="s">
        <v>2312</v>
      </c>
      <c r="BH196" s="199" t="s">
        <v>2312</v>
      </c>
      <c r="BI196" s="200" t="s">
        <v>2339</v>
      </c>
      <c r="BJ196" s="196">
        <v>0</v>
      </c>
      <c r="BK196" s="196">
        <v>0</v>
      </c>
      <c r="BL196" s="196" t="s">
        <v>2446</v>
      </c>
      <c r="BM196" s="196" t="s">
        <v>2447</v>
      </c>
      <c r="BN196" s="198" t="s">
        <v>239</v>
      </c>
      <c r="BO196" s="198" t="s">
        <v>2574</v>
      </c>
      <c r="BP196" s="198" t="s">
        <v>2312</v>
      </c>
      <c r="BQ196" s="199" t="s">
        <v>2312</v>
      </c>
    </row>
    <row r="197" spans="1:69" ht="14.5" hidden="1" customHeight="1">
      <c r="A197" s="355" t="s">
        <v>2238</v>
      </c>
      <c r="B197" s="366" t="s">
        <v>2496</v>
      </c>
      <c r="C197" s="366" t="s">
        <v>2499</v>
      </c>
      <c r="D197" s="356" t="s">
        <v>2308</v>
      </c>
      <c r="E197" s="367">
        <v>0</v>
      </c>
      <c r="F197" s="116" t="s">
        <v>2339</v>
      </c>
      <c r="G197" s="353" t="s">
        <v>2690</v>
      </c>
      <c r="H197" s="353" t="s">
        <v>2691</v>
      </c>
      <c r="I197" s="353" t="s">
        <v>2692</v>
      </c>
      <c r="J197" s="353" t="s">
        <v>2693</v>
      </c>
      <c r="K197" s="353" t="s">
        <v>2694</v>
      </c>
      <c r="L197" s="354" t="s">
        <v>2695</v>
      </c>
      <c r="M197" s="20">
        <v>0</v>
      </c>
      <c r="N197" s="20">
        <v>0</v>
      </c>
      <c r="O197" s="115" t="s">
        <v>2390</v>
      </c>
      <c r="P197" s="115" t="s">
        <v>2391</v>
      </c>
      <c r="Q197" s="115" t="s">
        <v>2371</v>
      </c>
      <c r="R197" s="115" t="s">
        <v>2372</v>
      </c>
      <c r="S197" s="17" t="s">
        <v>2312</v>
      </c>
      <c r="T197" s="114" t="s">
        <v>2312</v>
      </c>
      <c r="U197" s="260"/>
      <c r="V197" s="17"/>
      <c r="W197" s="359" t="s">
        <v>239</v>
      </c>
      <c r="X197" s="181" t="s">
        <v>239</v>
      </c>
      <c r="Y197" s="181" t="s">
        <v>239</v>
      </c>
      <c r="Z197" s="183" t="s">
        <v>239</v>
      </c>
      <c r="AA197" s="183" t="s">
        <v>239</v>
      </c>
      <c r="AB197" s="183" t="s">
        <v>239</v>
      </c>
      <c r="AC197" s="183" t="s">
        <v>239</v>
      </c>
      <c r="AD197" s="183" t="s">
        <v>239</v>
      </c>
      <c r="AE197" s="184" t="s">
        <v>239</v>
      </c>
      <c r="AF197" s="260"/>
      <c r="AG197" s="17"/>
      <c r="AH197" s="361" t="s">
        <v>239</v>
      </c>
      <c r="AI197" s="20" t="s">
        <v>239</v>
      </c>
      <c r="AJ197" s="20" t="s">
        <v>239</v>
      </c>
      <c r="AK197" s="362" t="s">
        <v>239</v>
      </c>
      <c r="AL197" s="362" t="s">
        <v>239</v>
      </c>
      <c r="AM197" s="362" t="s">
        <v>239</v>
      </c>
      <c r="AN197" s="362" t="s">
        <v>239</v>
      </c>
      <c r="AO197" s="362" t="s">
        <v>239</v>
      </c>
      <c r="AP197" s="363" t="s">
        <v>239</v>
      </c>
      <c r="AQ197" s="360" t="s">
        <v>239</v>
      </c>
      <c r="AR197" s="196" t="s">
        <v>239</v>
      </c>
      <c r="AS197" s="364" t="s">
        <v>239</v>
      </c>
      <c r="AT197" s="364" t="s">
        <v>239</v>
      </c>
      <c r="AU197" s="364" t="s">
        <v>239</v>
      </c>
      <c r="AV197" s="364" t="s">
        <v>239</v>
      </c>
      <c r="AW197" s="364" t="s">
        <v>239</v>
      </c>
      <c r="AX197" s="364" t="s">
        <v>239</v>
      </c>
      <c r="AY197" s="365" t="s">
        <v>239</v>
      </c>
      <c r="AZ197" s="200" t="s">
        <v>2339</v>
      </c>
      <c r="BA197" s="196">
        <v>0</v>
      </c>
      <c r="BB197" s="196">
        <v>0</v>
      </c>
      <c r="BC197" s="198" t="s">
        <v>239</v>
      </c>
      <c r="BD197" s="198" t="s">
        <v>2713</v>
      </c>
      <c r="BE197" s="198" t="s">
        <v>239</v>
      </c>
      <c r="BF197" s="198" t="s">
        <v>2524</v>
      </c>
      <c r="BG197" s="198" t="s">
        <v>2312</v>
      </c>
      <c r="BH197" s="199" t="s">
        <v>2312</v>
      </c>
      <c r="BI197" s="200" t="s">
        <v>2339</v>
      </c>
      <c r="BJ197" s="196">
        <v>0</v>
      </c>
      <c r="BK197" s="196">
        <v>0</v>
      </c>
      <c r="BL197" s="196" t="s">
        <v>2390</v>
      </c>
      <c r="BM197" s="196" t="s">
        <v>2391</v>
      </c>
      <c r="BN197" s="198" t="s">
        <v>239</v>
      </c>
      <c r="BO197" s="198" t="s">
        <v>2524</v>
      </c>
      <c r="BP197" s="198" t="s">
        <v>2312</v>
      </c>
      <c r="BQ197" s="199" t="s">
        <v>2312</v>
      </c>
    </row>
    <row r="198" spans="1:69" ht="14.5" hidden="1" customHeight="1">
      <c r="A198" s="355" t="s">
        <v>2238</v>
      </c>
      <c r="B198" s="366" t="s">
        <v>2496</v>
      </c>
      <c r="C198" s="366" t="s">
        <v>2499</v>
      </c>
      <c r="D198" s="356" t="s">
        <v>2308</v>
      </c>
      <c r="E198" s="367">
        <v>1</v>
      </c>
      <c r="F198" s="116" t="s">
        <v>2339</v>
      </c>
      <c r="G198" s="353" t="s">
        <v>2690</v>
      </c>
      <c r="H198" s="353" t="s">
        <v>2691</v>
      </c>
      <c r="I198" s="353" t="s">
        <v>2692</v>
      </c>
      <c r="J198" s="353" t="s">
        <v>2693</v>
      </c>
      <c r="K198" s="353" t="s">
        <v>2694</v>
      </c>
      <c r="L198" s="354" t="s">
        <v>2695</v>
      </c>
      <c r="M198" s="20">
        <v>0</v>
      </c>
      <c r="N198" s="20">
        <v>0</v>
      </c>
      <c r="O198" s="115" t="s">
        <v>2371</v>
      </c>
      <c r="P198" s="115" t="s">
        <v>2372</v>
      </c>
      <c r="Q198" s="115" t="s">
        <v>2371</v>
      </c>
      <c r="R198" s="115" t="s">
        <v>2372</v>
      </c>
      <c r="S198" s="17" t="s">
        <v>2312</v>
      </c>
      <c r="T198" s="114" t="s">
        <v>2312</v>
      </c>
      <c r="U198" s="260"/>
      <c r="V198" s="17"/>
      <c r="W198" s="359" t="s">
        <v>239</v>
      </c>
      <c r="X198" s="181" t="s">
        <v>239</v>
      </c>
      <c r="Y198" s="181" t="s">
        <v>239</v>
      </c>
      <c r="Z198" s="183" t="s">
        <v>239</v>
      </c>
      <c r="AA198" s="183" t="s">
        <v>239</v>
      </c>
      <c r="AB198" s="183" t="s">
        <v>239</v>
      </c>
      <c r="AC198" s="183" t="s">
        <v>239</v>
      </c>
      <c r="AD198" s="183" t="s">
        <v>239</v>
      </c>
      <c r="AE198" s="184" t="s">
        <v>239</v>
      </c>
      <c r="AF198" s="260"/>
      <c r="AG198" s="17"/>
      <c r="AH198" s="361" t="s">
        <v>239</v>
      </c>
      <c r="AI198" s="20" t="s">
        <v>239</v>
      </c>
      <c r="AJ198" s="20" t="s">
        <v>239</v>
      </c>
      <c r="AK198" s="362" t="s">
        <v>239</v>
      </c>
      <c r="AL198" s="362" t="s">
        <v>239</v>
      </c>
      <c r="AM198" s="362" t="s">
        <v>239</v>
      </c>
      <c r="AN198" s="362" t="s">
        <v>239</v>
      </c>
      <c r="AO198" s="362" t="s">
        <v>239</v>
      </c>
      <c r="AP198" s="363" t="s">
        <v>239</v>
      </c>
      <c r="AQ198" s="360" t="s">
        <v>239</v>
      </c>
      <c r="AR198" s="196" t="s">
        <v>239</v>
      </c>
      <c r="AS198" s="364" t="s">
        <v>239</v>
      </c>
      <c r="AT198" s="364" t="s">
        <v>239</v>
      </c>
      <c r="AU198" s="364" t="s">
        <v>239</v>
      </c>
      <c r="AV198" s="364" t="s">
        <v>239</v>
      </c>
      <c r="AW198" s="364" t="s">
        <v>239</v>
      </c>
      <c r="AX198" s="364" t="s">
        <v>239</v>
      </c>
      <c r="AY198" s="365" t="s">
        <v>239</v>
      </c>
      <c r="AZ198" s="200" t="s">
        <v>2339</v>
      </c>
      <c r="BA198" s="196">
        <v>0</v>
      </c>
      <c r="BB198" s="196">
        <v>0</v>
      </c>
      <c r="BC198" s="198" t="s">
        <v>239</v>
      </c>
      <c r="BD198" s="198" t="s">
        <v>2524</v>
      </c>
      <c r="BE198" s="198" t="s">
        <v>239</v>
      </c>
      <c r="BF198" s="198" t="s">
        <v>2524</v>
      </c>
      <c r="BG198" s="198" t="s">
        <v>2312</v>
      </c>
      <c r="BH198" s="199" t="s">
        <v>2312</v>
      </c>
      <c r="BI198" s="200" t="s">
        <v>2339</v>
      </c>
      <c r="BJ198" s="196">
        <v>0</v>
      </c>
      <c r="BK198" s="196">
        <v>0</v>
      </c>
      <c r="BL198" s="196" t="s">
        <v>2371</v>
      </c>
      <c r="BM198" s="196" t="s">
        <v>2372</v>
      </c>
      <c r="BN198" s="198" t="s">
        <v>239</v>
      </c>
      <c r="BO198" s="198" t="s">
        <v>2524</v>
      </c>
      <c r="BP198" s="198" t="s">
        <v>2312</v>
      </c>
      <c r="BQ198" s="199" t="s">
        <v>2312</v>
      </c>
    </row>
    <row r="199" spans="1:69" ht="14.5" hidden="1" customHeight="1">
      <c r="A199" s="355" t="s">
        <v>2238</v>
      </c>
      <c r="B199" s="366" t="s">
        <v>2496</v>
      </c>
      <c r="C199" s="366" t="s">
        <v>2499</v>
      </c>
      <c r="D199" s="356" t="s">
        <v>2308</v>
      </c>
      <c r="E199" s="367">
        <v>2</v>
      </c>
      <c r="F199" s="116" t="s">
        <v>2339</v>
      </c>
      <c r="G199" s="353" t="s">
        <v>2690</v>
      </c>
      <c r="H199" s="353" t="s">
        <v>2691</v>
      </c>
      <c r="I199" s="353" t="s">
        <v>2692</v>
      </c>
      <c r="J199" s="353" t="s">
        <v>2693</v>
      </c>
      <c r="K199" s="353" t="s">
        <v>2694</v>
      </c>
      <c r="L199" s="354" t="s">
        <v>2695</v>
      </c>
      <c r="M199" s="20">
        <v>0</v>
      </c>
      <c r="N199" s="20">
        <v>0</v>
      </c>
      <c r="O199" s="115" t="s">
        <v>2371</v>
      </c>
      <c r="P199" s="115" t="s">
        <v>2372</v>
      </c>
      <c r="Q199" s="115" t="s">
        <v>2371</v>
      </c>
      <c r="R199" s="115" t="s">
        <v>2372</v>
      </c>
      <c r="S199" s="17" t="s">
        <v>2312</v>
      </c>
      <c r="T199" s="114" t="s">
        <v>2312</v>
      </c>
      <c r="U199" s="260"/>
      <c r="V199" s="17"/>
      <c r="W199" s="359" t="s">
        <v>239</v>
      </c>
      <c r="X199" s="181" t="s">
        <v>239</v>
      </c>
      <c r="Y199" s="181" t="s">
        <v>239</v>
      </c>
      <c r="Z199" s="183" t="s">
        <v>239</v>
      </c>
      <c r="AA199" s="183" t="s">
        <v>239</v>
      </c>
      <c r="AB199" s="183" t="s">
        <v>239</v>
      </c>
      <c r="AC199" s="183" t="s">
        <v>239</v>
      </c>
      <c r="AD199" s="183" t="s">
        <v>239</v>
      </c>
      <c r="AE199" s="184" t="s">
        <v>239</v>
      </c>
      <c r="AF199" s="260"/>
      <c r="AG199" s="17"/>
      <c r="AH199" s="361" t="s">
        <v>239</v>
      </c>
      <c r="AI199" s="20" t="s">
        <v>239</v>
      </c>
      <c r="AJ199" s="20" t="s">
        <v>239</v>
      </c>
      <c r="AK199" s="362" t="s">
        <v>239</v>
      </c>
      <c r="AL199" s="362" t="s">
        <v>239</v>
      </c>
      <c r="AM199" s="362" t="s">
        <v>239</v>
      </c>
      <c r="AN199" s="362" t="s">
        <v>239</v>
      </c>
      <c r="AO199" s="362" t="s">
        <v>239</v>
      </c>
      <c r="AP199" s="363" t="s">
        <v>239</v>
      </c>
      <c r="AQ199" s="360" t="s">
        <v>239</v>
      </c>
      <c r="AR199" s="196" t="s">
        <v>239</v>
      </c>
      <c r="AS199" s="364" t="s">
        <v>239</v>
      </c>
      <c r="AT199" s="364" t="s">
        <v>239</v>
      </c>
      <c r="AU199" s="364" t="s">
        <v>239</v>
      </c>
      <c r="AV199" s="364" t="s">
        <v>239</v>
      </c>
      <c r="AW199" s="364" t="s">
        <v>239</v>
      </c>
      <c r="AX199" s="364" t="s">
        <v>239</v>
      </c>
      <c r="AY199" s="365" t="s">
        <v>239</v>
      </c>
      <c r="AZ199" s="200" t="s">
        <v>2339</v>
      </c>
      <c r="BA199" s="196">
        <v>0</v>
      </c>
      <c r="BB199" s="196">
        <v>0</v>
      </c>
      <c r="BC199" s="198" t="s">
        <v>239</v>
      </c>
      <c r="BD199" s="198" t="s">
        <v>2524</v>
      </c>
      <c r="BE199" s="198" t="s">
        <v>239</v>
      </c>
      <c r="BF199" s="198" t="s">
        <v>2524</v>
      </c>
      <c r="BG199" s="198" t="s">
        <v>2312</v>
      </c>
      <c r="BH199" s="199" t="s">
        <v>2312</v>
      </c>
      <c r="BI199" s="200" t="s">
        <v>2339</v>
      </c>
      <c r="BJ199" s="196">
        <v>0</v>
      </c>
      <c r="BK199" s="196">
        <v>0</v>
      </c>
      <c r="BL199" s="196" t="s">
        <v>2371</v>
      </c>
      <c r="BM199" s="196" t="s">
        <v>2372</v>
      </c>
      <c r="BN199" s="198" t="s">
        <v>239</v>
      </c>
      <c r="BO199" s="198" t="s">
        <v>2524</v>
      </c>
      <c r="BP199" s="198" t="s">
        <v>2312</v>
      </c>
      <c r="BQ199" s="199" t="s">
        <v>2312</v>
      </c>
    </row>
    <row r="200" spans="1:69" ht="14.5" hidden="1" customHeight="1">
      <c r="A200" s="355" t="s">
        <v>2238</v>
      </c>
      <c r="B200" s="366" t="s">
        <v>2496</v>
      </c>
      <c r="C200" s="366" t="s">
        <v>2499</v>
      </c>
      <c r="D200" s="356" t="s">
        <v>2308</v>
      </c>
      <c r="E200" s="367">
        <v>3</v>
      </c>
      <c r="F200" s="116" t="s">
        <v>2339</v>
      </c>
      <c r="G200" s="353" t="s">
        <v>2690</v>
      </c>
      <c r="H200" s="353" t="s">
        <v>2691</v>
      </c>
      <c r="I200" s="353" t="s">
        <v>2692</v>
      </c>
      <c r="J200" s="353" t="s">
        <v>2693</v>
      </c>
      <c r="K200" s="353" t="s">
        <v>2694</v>
      </c>
      <c r="L200" s="354" t="s">
        <v>2695</v>
      </c>
      <c r="M200" s="20">
        <v>0</v>
      </c>
      <c r="N200" s="20">
        <v>0</v>
      </c>
      <c r="O200" s="115" t="s">
        <v>2371</v>
      </c>
      <c r="P200" s="115" t="s">
        <v>2372</v>
      </c>
      <c r="Q200" s="115" t="s">
        <v>2371</v>
      </c>
      <c r="R200" s="115" t="s">
        <v>2372</v>
      </c>
      <c r="S200" s="17" t="s">
        <v>2312</v>
      </c>
      <c r="T200" s="114" t="s">
        <v>2312</v>
      </c>
      <c r="U200" s="260"/>
      <c r="V200" s="17"/>
      <c r="W200" s="359" t="s">
        <v>239</v>
      </c>
      <c r="X200" s="181" t="s">
        <v>239</v>
      </c>
      <c r="Y200" s="181" t="s">
        <v>239</v>
      </c>
      <c r="Z200" s="183" t="s">
        <v>239</v>
      </c>
      <c r="AA200" s="183" t="s">
        <v>239</v>
      </c>
      <c r="AB200" s="183" t="s">
        <v>239</v>
      </c>
      <c r="AC200" s="183" t="s">
        <v>239</v>
      </c>
      <c r="AD200" s="183" t="s">
        <v>239</v>
      </c>
      <c r="AE200" s="184" t="s">
        <v>239</v>
      </c>
      <c r="AF200" s="260"/>
      <c r="AG200" s="17"/>
      <c r="AH200" s="361" t="s">
        <v>239</v>
      </c>
      <c r="AI200" s="20" t="s">
        <v>239</v>
      </c>
      <c r="AJ200" s="20" t="s">
        <v>239</v>
      </c>
      <c r="AK200" s="362" t="s">
        <v>239</v>
      </c>
      <c r="AL200" s="362" t="s">
        <v>239</v>
      </c>
      <c r="AM200" s="362" t="s">
        <v>239</v>
      </c>
      <c r="AN200" s="362" t="s">
        <v>239</v>
      </c>
      <c r="AO200" s="362" t="s">
        <v>239</v>
      </c>
      <c r="AP200" s="363" t="s">
        <v>239</v>
      </c>
      <c r="AQ200" s="360" t="s">
        <v>239</v>
      </c>
      <c r="AR200" s="196" t="s">
        <v>239</v>
      </c>
      <c r="AS200" s="364" t="s">
        <v>239</v>
      </c>
      <c r="AT200" s="364" t="s">
        <v>239</v>
      </c>
      <c r="AU200" s="364" t="s">
        <v>239</v>
      </c>
      <c r="AV200" s="364" t="s">
        <v>239</v>
      </c>
      <c r="AW200" s="364" t="s">
        <v>239</v>
      </c>
      <c r="AX200" s="364" t="s">
        <v>239</v>
      </c>
      <c r="AY200" s="365" t="s">
        <v>239</v>
      </c>
      <c r="AZ200" s="200" t="s">
        <v>2339</v>
      </c>
      <c r="BA200" s="196">
        <v>0</v>
      </c>
      <c r="BB200" s="196">
        <v>0</v>
      </c>
      <c r="BC200" s="198" t="s">
        <v>239</v>
      </c>
      <c r="BD200" s="198" t="s">
        <v>2524</v>
      </c>
      <c r="BE200" s="198" t="s">
        <v>239</v>
      </c>
      <c r="BF200" s="198" t="s">
        <v>2524</v>
      </c>
      <c r="BG200" s="198" t="s">
        <v>2312</v>
      </c>
      <c r="BH200" s="199" t="s">
        <v>2312</v>
      </c>
      <c r="BI200" s="200" t="s">
        <v>2339</v>
      </c>
      <c r="BJ200" s="196">
        <v>0</v>
      </c>
      <c r="BK200" s="196">
        <v>0</v>
      </c>
      <c r="BL200" s="196" t="s">
        <v>2371</v>
      </c>
      <c r="BM200" s="196" t="s">
        <v>2372</v>
      </c>
      <c r="BN200" s="198" t="s">
        <v>239</v>
      </c>
      <c r="BO200" s="198" t="s">
        <v>2524</v>
      </c>
      <c r="BP200" s="198" t="s">
        <v>2312</v>
      </c>
      <c r="BQ200" s="199" t="s">
        <v>2312</v>
      </c>
    </row>
    <row r="201" spans="1:69" ht="14.5" hidden="1" customHeight="1">
      <c r="A201" s="355" t="s">
        <v>2238</v>
      </c>
      <c r="B201" s="366" t="s">
        <v>2496</v>
      </c>
      <c r="C201" s="366" t="s">
        <v>2499</v>
      </c>
      <c r="D201" s="356" t="s">
        <v>2308</v>
      </c>
      <c r="E201" s="367">
        <v>4</v>
      </c>
      <c r="F201" s="116" t="s">
        <v>2339</v>
      </c>
      <c r="G201" s="353" t="s">
        <v>2690</v>
      </c>
      <c r="H201" s="353" t="s">
        <v>2691</v>
      </c>
      <c r="I201" s="353" t="s">
        <v>2692</v>
      </c>
      <c r="J201" s="353" t="s">
        <v>2693</v>
      </c>
      <c r="K201" s="353" t="s">
        <v>2694</v>
      </c>
      <c r="L201" s="354" t="s">
        <v>2695</v>
      </c>
      <c r="M201" s="20">
        <v>0</v>
      </c>
      <c r="N201" s="20">
        <v>0</v>
      </c>
      <c r="O201" s="115" t="s">
        <v>2371</v>
      </c>
      <c r="P201" s="115" t="s">
        <v>2372</v>
      </c>
      <c r="Q201" s="115" t="s">
        <v>2371</v>
      </c>
      <c r="R201" s="115" t="s">
        <v>2372</v>
      </c>
      <c r="S201" s="17" t="s">
        <v>2312</v>
      </c>
      <c r="T201" s="114" t="s">
        <v>2312</v>
      </c>
      <c r="U201" s="260"/>
      <c r="V201" s="17"/>
      <c r="W201" s="359" t="s">
        <v>239</v>
      </c>
      <c r="X201" s="181" t="s">
        <v>239</v>
      </c>
      <c r="Y201" s="181" t="s">
        <v>239</v>
      </c>
      <c r="Z201" s="183" t="s">
        <v>239</v>
      </c>
      <c r="AA201" s="183" t="s">
        <v>239</v>
      </c>
      <c r="AB201" s="183" t="s">
        <v>239</v>
      </c>
      <c r="AC201" s="183" t="s">
        <v>239</v>
      </c>
      <c r="AD201" s="183" t="s">
        <v>239</v>
      </c>
      <c r="AE201" s="184" t="s">
        <v>239</v>
      </c>
      <c r="AF201" s="260"/>
      <c r="AG201" s="17"/>
      <c r="AH201" s="361" t="s">
        <v>239</v>
      </c>
      <c r="AI201" s="20" t="s">
        <v>239</v>
      </c>
      <c r="AJ201" s="20" t="s">
        <v>239</v>
      </c>
      <c r="AK201" s="362" t="s">
        <v>239</v>
      </c>
      <c r="AL201" s="362" t="s">
        <v>239</v>
      </c>
      <c r="AM201" s="362" t="s">
        <v>239</v>
      </c>
      <c r="AN201" s="362" t="s">
        <v>239</v>
      </c>
      <c r="AO201" s="362" t="s">
        <v>239</v>
      </c>
      <c r="AP201" s="363" t="s">
        <v>239</v>
      </c>
      <c r="AQ201" s="360" t="s">
        <v>239</v>
      </c>
      <c r="AR201" s="196" t="s">
        <v>239</v>
      </c>
      <c r="AS201" s="364" t="s">
        <v>239</v>
      </c>
      <c r="AT201" s="364" t="s">
        <v>239</v>
      </c>
      <c r="AU201" s="364" t="s">
        <v>239</v>
      </c>
      <c r="AV201" s="364" t="s">
        <v>239</v>
      </c>
      <c r="AW201" s="364" t="s">
        <v>239</v>
      </c>
      <c r="AX201" s="364" t="s">
        <v>239</v>
      </c>
      <c r="AY201" s="365" t="s">
        <v>239</v>
      </c>
      <c r="AZ201" s="200" t="s">
        <v>2339</v>
      </c>
      <c r="BA201" s="196">
        <v>0</v>
      </c>
      <c r="BB201" s="196">
        <v>0</v>
      </c>
      <c r="BC201" s="198" t="s">
        <v>239</v>
      </c>
      <c r="BD201" s="198" t="s">
        <v>2524</v>
      </c>
      <c r="BE201" s="198" t="s">
        <v>239</v>
      </c>
      <c r="BF201" s="198" t="s">
        <v>2524</v>
      </c>
      <c r="BG201" s="198" t="s">
        <v>2312</v>
      </c>
      <c r="BH201" s="199" t="s">
        <v>2312</v>
      </c>
      <c r="BI201" s="200" t="s">
        <v>2339</v>
      </c>
      <c r="BJ201" s="196">
        <v>0</v>
      </c>
      <c r="BK201" s="196">
        <v>0</v>
      </c>
      <c r="BL201" s="196" t="s">
        <v>2371</v>
      </c>
      <c r="BM201" s="196" t="s">
        <v>2372</v>
      </c>
      <c r="BN201" s="198" t="s">
        <v>239</v>
      </c>
      <c r="BO201" s="198" t="s">
        <v>2524</v>
      </c>
      <c r="BP201" s="198" t="s">
        <v>2312</v>
      </c>
      <c r="BQ201" s="199" t="s">
        <v>2312</v>
      </c>
    </row>
    <row r="202" spans="1:69" ht="14.5" hidden="1" customHeight="1">
      <c r="A202" s="355" t="s">
        <v>2238</v>
      </c>
      <c r="B202" s="366" t="s">
        <v>2496</v>
      </c>
      <c r="C202" s="366" t="s">
        <v>2499</v>
      </c>
      <c r="D202" s="356" t="s">
        <v>2308</v>
      </c>
      <c r="E202" s="367">
        <v>6</v>
      </c>
      <c r="F202" s="116" t="s">
        <v>2339</v>
      </c>
      <c r="G202" s="353" t="s">
        <v>2690</v>
      </c>
      <c r="H202" s="353" t="s">
        <v>2691</v>
      </c>
      <c r="I202" s="353" t="s">
        <v>2692</v>
      </c>
      <c r="J202" s="353" t="s">
        <v>2693</v>
      </c>
      <c r="K202" s="353" t="s">
        <v>2694</v>
      </c>
      <c r="L202" s="354" t="s">
        <v>2695</v>
      </c>
      <c r="M202" s="20">
        <v>0</v>
      </c>
      <c r="N202" s="20">
        <v>0</v>
      </c>
      <c r="O202" s="115" t="s">
        <v>2390</v>
      </c>
      <c r="P202" s="115" t="s">
        <v>2391</v>
      </c>
      <c r="Q202" s="115" t="s">
        <v>2371</v>
      </c>
      <c r="R202" s="115" t="s">
        <v>2372</v>
      </c>
      <c r="S202" s="17" t="s">
        <v>2312</v>
      </c>
      <c r="T202" s="114" t="s">
        <v>2312</v>
      </c>
      <c r="U202" s="260"/>
      <c r="V202" s="17"/>
      <c r="W202" s="359" t="s">
        <v>239</v>
      </c>
      <c r="X202" s="181" t="s">
        <v>239</v>
      </c>
      <c r="Y202" s="181" t="s">
        <v>239</v>
      </c>
      <c r="Z202" s="183" t="s">
        <v>239</v>
      </c>
      <c r="AA202" s="183" t="s">
        <v>239</v>
      </c>
      <c r="AB202" s="183" t="s">
        <v>239</v>
      </c>
      <c r="AC202" s="183" t="s">
        <v>239</v>
      </c>
      <c r="AD202" s="183" t="s">
        <v>239</v>
      </c>
      <c r="AE202" s="184" t="s">
        <v>239</v>
      </c>
      <c r="AF202" s="260"/>
      <c r="AG202" s="17"/>
      <c r="AH202" s="361" t="s">
        <v>239</v>
      </c>
      <c r="AI202" s="20" t="s">
        <v>239</v>
      </c>
      <c r="AJ202" s="20" t="s">
        <v>239</v>
      </c>
      <c r="AK202" s="362" t="s">
        <v>239</v>
      </c>
      <c r="AL202" s="362" t="s">
        <v>239</v>
      </c>
      <c r="AM202" s="362" t="s">
        <v>239</v>
      </c>
      <c r="AN202" s="362" t="s">
        <v>239</v>
      </c>
      <c r="AO202" s="362" t="s">
        <v>239</v>
      </c>
      <c r="AP202" s="363" t="s">
        <v>239</v>
      </c>
      <c r="AQ202" s="360" t="s">
        <v>239</v>
      </c>
      <c r="AR202" s="196" t="s">
        <v>239</v>
      </c>
      <c r="AS202" s="364" t="s">
        <v>239</v>
      </c>
      <c r="AT202" s="364" t="s">
        <v>239</v>
      </c>
      <c r="AU202" s="364" t="s">
        <v>239</v>
      </c>
      <c r="AV202" s="364" t="s">
        <v>239</v>
      </c>
      <c r="AW202" s="364" t="s">
        <v>239</v>
      </c>
      <c r="AX202" s="364" t="s">
        <v>239</v>
      </c>
      <c r="AY202" s="365" t="s">
        <v>239</v>
      </c>
      <c r="AZ202" s="200" t="s">
        <v>2339</v>
      </c>
      <c r="BA202" s="196">
        <v>0</v>
      </c>
      <c r="BB202" s="196">
        <v>0</v>
      </c>
      <c r="BC202" s="198" t="s">
        <v>239</v>
      </c>
      <c r="BD202" s="198" t="s">
        <v>2713</v>
      </c>
      <c r="BE202" s="198" t="s">
        <v>239</v>
      </c>
      <c r="BF202" s="198" t="s">
        <v>2524</v>
      </c>
      <c r="BG202" s="198" t="s">
        <v>2312</v>
      </c>
      <c r="BH202" s="199" t="s">
        <v>2312</v>
      </c>
      <c r="BI202" s="200" t="s">
        <v>2339</v>
      </c>
      <c r="BJ202" s="196">
        <v>0</v>
      </c>
      <c r="BK202" s="196">
        <v>0</v>
      </c>
      <c r="BL202" s="196" t="s">
        <v>2390</v>
      </c>
      <c r="BM202" s="196" t="s">
        <v>2391</v>
      </c>
      <c r="BN202" s="198" t="s">
        <v>239</v>
      </c>
      <c r="BO202" s="198" t="s">
        <v>2524</v>
      </c>
      <c r="BP202" s="198" t="s">
        <v>2312</v>
      </c>
      <c r="BQ202" s="199" t="s">
        <v>2312</v>
      </c>
    </row>
    <row r="203" spans="1:69" ht="14.5" hidden="1" customHeight="1">
      <c r="A203" s="355" t="s">
        <v>2238</v>
      </c>
      <c r="B203" s="366" t="s">
        <v>2496</v>
      </c>
      <c r="C203" s="366" t="s">
        <v>2499</v>
      </c>
      <c r="D203" s="356" t="s">
        <v>2308</v>
      </c>
      <c r="E203" s="367">
        <v>7</v>
      </c>
      <c r="F203" s="116" t="s">
        <v>2339</v>
      </c>
      <c r="G203" s="353" t="s">
        <v>2690</v>
      </c>
      <c r="H203" s="353" t="s">
        <v>2691</v>
      </c>
      <c r="I203" s="353" t="s">
        <v>2692</v>
      </c>
      <c r="J203" s="353" t="s">
        <v>2693</v>
      </c>
      <c r="K203" s="353" t="s">
        <v>2694</v>
      </c>
      <c r="L203" s="354" t="s">
        <v>2695</v>
      </c>
      <c r="M203" s="20">
        <v>0</v>
      </c>
      <c r="N203" s="20">
        <v>0</v>
      </c>
      <c r="O203" s="115" t="s">
        <v>2500</v>
      </c>
      <c r="P203" s="115" t="s">
        <v>2501</v>
      </c>
      <c r="Q203" s="115" t="s">
        <v>2446</v>
      </c>
      <c r="R203" s="115" t="s">
        <v>2447</v>
      </c>
      <c r="S203" s="17" t="s">
        <v>2312</v>
      </c>
      <c r="T203" s="114" t="s">
        <v>2312</v>
      </c>
      <c r="U203" s="260"/>
      <c r="V203" s="17"/>
      <c r="W203" s="359" t="s">
        <v>239</v>
      </c>
      <c r="X203" s="181" t="s">
        <v>239</v>
      </c>
      <c r="Y203" s="181" t="s">
        <v>239</v>
      </c>
      <c r="Z203" s="183" t="s">
        <v>239</v>
      </c>
      <c r="AA203" s="183" t="s">
        <v>239</v>
      </c>
      <c r="AB203" s="183" t="s">
        <v>239</v>
      </c>
      <c r="AC203" s="183" t="s">
        <v>239</v>
      </c>
      <c r="AD203" s="183" t="s">
        <v>239</v>
      </c>
      <c r="AE203" s="184" t="s">
        <v>239</v>
      </c>
      <c r="AF203" s="260"/>
      <c r="AG203" s="17"/>
      <c r="AH203" s="361" t="s">
        <v>239</v>
      </c>
      <c r="AI203" s="20" t="s">
        <v>239</v>
      </c>
      <c r="AJ203" s="20" t="s">
        <v>239</v>
      </c>
      <c r="AK203" s="362" t="s">
        <v>239</v>
      </c>
      <c r="AL203" s="362" t="s">
        <v>239</v>
      </c>
      <c r="AM203" s="362" t="s">
        <v>239</v>
      </c>
      <c r="AN203" s="362" t="s">
        <v>239</v>
      </c>
      <c r="AO203" s="362" t="s">
        <v>239</v>
      </c>
      <c r="AP203" s="363" t="s">
        <v>239</v>
      </c>
      <c r="AQ203" s="360" t="s">
        <v>239</v>
      </c>
      <c r="AR203" s="196" t="s">
        <v>239</v>
      </c>
      <c r="AS203" s="364" t="s">
        <v>239</v>
      </c>
      <c r="AT203" s="364" t="s">
        <v>239</v>
      </c>
      <c r="AU203" s="364" t="s">
        <v>239</v>
      </c>
      <c r="AV203" s="364" t="s">
        <v>239</v>
      </c>
      <c r="AW203" s="364" t="s">
        <v>239</v>
      </c>
      <c r="AX203" s="364" t="s">
        <v>239</v>
      </c>
      <c r="AY203" s="365" t="s">
        <v>239</v>
      </c>
      <c r="AZ203" s="200" t="s">
        <v>2339</v>
      </c>
      <c r="BA203" s="196">
        <v>0</v>
      </c>
      <c r="BB203" s="196">
        <v>0</v>
      </c>
      <c r="BC203" s="198" t="s">
        <v>239</v>
      </c>
      <c r="BD203" s="198" t="s">
        <v>2524</v>
      </c>
      <c r="BE203" s="198" t="s">
        <v>239</v>
      </c>
      <c r="BF203" s="198" t="s">
        <v>2524</v>
      </c>
      <c r="BG203" s="198" t="s">
        <v>2312</v>
      </c>
      <c r="BH203" s="199" t="s">
        <v>2312</v>
      </c>
      <c r="BI203" s="200" t="s">
        <v>239</v>
      </c>
      <c r="BJ203" s="196" t="s">
        <v>239</v>
      </c>
      <c r="BK203" s="196" t="s">
        <v>239</v>
      </c>
      <c r="BL203" s="196" t="s">
        <v>2500</v>
      </c>
      <c r="BM203" s="196" t="s">
        <v>2501</v>
      </c>
      <c r="BN203" s="198" t="s">
        <v>239</v>
      </c>
      <c r="BO203" s="198" t="s">
        <v>261</v>
      </c>
      <c r="BP203" s="198" t="s">
        <v>261</v>
      </c>
      <c r="BQ203" s="199" t="s">
        <v>261</v>
      </c>
    </row>
    <row r="204" spans="1:69" ht="14.5" hidden="1" customHeight="1">
      <c r="A204" s="355" t="s">
        <v>2238</v>
      </c>
      <c r="B204" s="366" t="s">
        <v>2496</v>
      </c>
      <c r="C204" s="366" t="s">
        <v>2499</v>
      </c>
      <c r="D204" s="356" t="s">
        <v>2308</v>
      </c>
      <c r="E204" s="367">
        <v>8</v>
      </c>
      <c r="F204" s="116" t="s">
        <v>2339</v>
      </c>
      <c r="G204" s="353" t="s">
        <v>2690</v>
      </c>
      <c r="H204" s="353" t="s">
        <v>2691</v>
      </c>
      <c r="I204" s="353" t="s">
        <v>2692</v>
      </c>
      <c r="J204" s="353" t="s">
        <v>2693</v>
      </c>
      <c r="K204" s="353" t="s">
        <v>2694</v>
      </c>
      <c r="L204" s="354" t="s">
        <v>2695</v>
      </c>
      <c r="M204" s="20">
        <v>0</v>
      </c>
      <c r="N204" s="20">
        <v>0</v>
      </c>
      <c r="O204" s="115" t="s">
        <v>2390</v>
      </c>
      <c r="P204" s="115" t="s">
        <v>2391</v>
      </c>
      <c r="Q204" s="115" t="s">
        <v>2371</v>
      </c>
      <c r="R204" s="115" t="s">
        <v>2372</v>
      </c>
      <c r="S204" s="17" t="s">
        <v>2312</v>
      </c>
      <c r="T204" s="114" t="s">
        <v>2312</v>
      </c>
      <c r="U204" s="260"/>
      <c r="V204" s="17"/>
      <c r="W204" s="359" t="s">
        <v>239</v>
      </c>
      <c r="X204" s="181" t="s">
        <v>239</v>
      </c>
      <c r="Y204" s="181" t="s">
        <v>239</v>
      </c>
      <c r="Z204" s="183" t="s">
        <v>239</v>
      </c>
      <c r="AA204" s="183" t="s">
        <v>239</v>
      </c>
      <c r="AB204" s="183" t="s">
        <v>239</v>
      </c>
      <c r="AC204" s="183" t="s">
        <v>239</v>
      </c>
      <c r="AD204" s="183" t="s">
        <v>239</v>
      </c>
      <c r="AE204" s="184" t="s">
        <v>239</v>
      </c>
      <c r="AF204" s="260"/>
      <c r="AG204" s="17"/>
      <c r="AH204" s="361" t="s">
        <v>239</v>
      </c>
      <c r="AI204" s="20" t="s">
        <v>239</v>
      </c>
      <c r="AJ204" s="20" t="s">
        <v>239</v>
      </c>
      <c r="AK204" s="362" t="s">
        <v>239</v>
      </c>
      <c r="AL204" s="362" t="s">
        <v>239</v>
      </c>
      <c r="AM204" s="362" t="s">
        <v>239</v>
      </c>
      <c r="AN204" s="362" t="s">
        <v>239</v>
      </c>
      <c r="AO204" s="362" t="s">
        <v>239</v>
      </c>
      <c r="AP204" s="363" t="s">
        <v>239</v>
      </c>
      <c r="AQ204" s="360" t="s">
        <v>239</v>
      </c>
      <c r="AR204" s="196" t="s">
        <v>239</v>
      </c>
      <c r="AS204" s="364" t="s">
        <v>239</v>
      </c>
      <c r="AT204" s="364" t="s">
        <v>239</v>
      </c>
      <c r="AU204" s="364" t="s">
        <v>239</v>
      </c>
      <c r="AV204" s="364" t="s">
        <v>239</v>
      </c>
      <c r="AW204" s="364" t="s">
        <v>239</v>
      </c>
      <c r="AX204" s="364" t="s">
        <v>239</v>
      </c>
      <c r="AY204" s="365" t="s">
        <v>239</v>
      </c>
      <c r="AZ204" s="200" t="s">
        <v>2339</v>
      </c>
      <c r="BA204" s="196">
        <v>0</v>
      </c>
      <c r="BB204" s="196">
        <v>0</v>
      </c>
      <c r="BC204" s="198" t="s">
        <v>239</v>
      </c>
      <c r="BD204" s="198" t="s">
        <v>2713</v>
      </c>
      <c r="BE204" s="198" t="s">
        <v>239</v>
      </c>
      <c r="BF204" s="198" t="s">
        <v>2524</v>
      </c>
      <c r="BG204" s="198" t="s">
        <v>2312</v>
      </c>
      <c r="BH204" s="199" t="s">
        <v>2312</v>
      </c>
      <c r="BI204" s="200" t="s">
        <v>2339</v>
      </c>
      <c r="BJ204" s="196">
        <v>0</v>
      </c>
      <c r="BK204" s="196">
        <v>0</v>
      </c>
      <c r="BL204" s="196" t="s">
        <v>2390</v>
      </c>
      <c r="BM204" s="196" t="s">
        <v>2391</v>
      </c>
      <c r="BN204" s="198" t="s">
        <v>239</v>
      </c>
      <c r="BO204" s="198" t="s">
        <v>2524</v>
      </c>
      <c r="BP204" s="198" t="s">
        <v>2312</v>
      </c>
      <c r="BQ204" s="199" t="s">
        <v>2312</v>
      </c>
    </row>
    <row r="205" spans="1:69" ht="14.5" hidden="1" customHeight="1">
      <c r="A205" s="355" t="s">
        <v>2238</v>
      </c>
      <c r="B205" s="368">
        <v>811</v>
      </c>
      <c r="C205" s="356" t="s">
        <v>2479</v>
      </c>
      <c r="D205" s="356" t="s">
        <v>2308</v>
      </c>
      <c r="E205" s="357" t="s">
        <v>2308</v>
      </c>
      <c r="F205" s="361" t="s">
        <v>2339</v>
      </c>
      <c r="G205" s="353" t="s">
        <v>2690</v>
      </c>
      <c r="H205" s="353" t="s">
        <v>2691</v>
      </c>
      <c r="I205" s="353" t="s">
        <v>2692</v>
      </c>
      <c r="J205" s="353" t="s">
        <v>2693</v>
      </c>
      <c r="K205" s="353" t="s">
        <v>2694</v>
      </c>
      <c r="L205" s="354" t="s">
        <v>2695</v>
      </c>
      <c r="M205" s="20">
        <v>0</v>
      </c>
      <c r="N205" s="20">
        <v>0</v>
      </c>
      <c r="O205" s="115" t="s">
        <v>2474</v>
      </c>
      <c r="P205" s="115" t="s">
        <v>2475</v>
      </c>
      <c r="Q205" s="115" t="s">
        <v>2504</v>
      </c>
      <c r="R205" s="115" t="s">
        <v>2505</v>
      </c>
      <c r="S205" s="17" t="s">
        <v>2312</v>
      </c>
      <c r="T205" s="114" t="s">
        <v>2312</v>
      </c>
      <c r="U205" s="260"/>
      <c r="V205" s="17"/>
      <c r="W205" s="359" t="s">
        <v>239</v>
      </c>
      <c r="X205" s="181" t="s">
        <v>239</v>
      </c>
      <c r="Y205" s="181" t="s">
        <v>239</v>
      </c>
      <c r="Z205" s="183" t="s">
        <v>239</v>
      </c>
      <c r="AA205" s="183" t="s">
        <v>239</v>
      </c>
      <c r="AB205" s="183" t="s">
        <v>239</v>
      </c>
      <c r="AC205" s="183" t="s">
        <v>239</v>
      </c>
      <c r="AD205" s="183" t="s">
        <v>239</v>
      </c>
      <c r="AE205" s="184" t="s">
        <v>239</v>
      </c>
      <c r="AF205" s="260"/>
      <c r="AG205" s="17"/>
      <c r="AH205" s="361" t="s">
        <v>239</v>
      </c>
      <c r="AI205" s="20" t="s">
        <v>239</v>
      </c>
      <c r="AJ205" s="20" t="s">
        <v>239</v>
      </c>
      <c r="AK205" s="362" t="s">
        <v>239</v>
      </c>
      <c r="AL205" s="362" t="s">
        <v>239</v>
      </c>
      <c r="AM205" s="362" t="s">
        <v>239</v>
      </c>
      <c r="AN205" s="362" t="s">
        <v>239</v>
      </c>
      <c r="AO205" s="362" t="s">
        <v>239</v>
      </c>
      <c r="AP205" s="363" t="s">
        <v>239</v>
      </c>
      <c r="AQ205" s="360" t="s">
        <v>239</v>
      </c>
      <c r="AR205" s="196" t="s">
        <v>239</v>
      </c>
      <c r="AS205" s="364" t="s">
        <v>239</v>
      </c>
      <c r="AT205" s="364" t="s">
        <v>239</v>
      </c>
      <c r="AU205" s="364" t="s">
        <v>239</v>
      </c>
      <c r="AV205" s="364" t="s">
        <v>239</v>
      </c>
      <c r="AW205" s="364" t="s">
        <v>239</v>
      </c>
      <c r="AX205" s="364" t="s">
        <v>239</v>
      </c>
      <c r="AY205" s="365" t="s">
        <v>239</v>
      </c>
      <c r="AZ205" s="369" t="s">
        <v>2339</v>
      </c>
      <c r="BA205" s="196">
        <v>0</v>
      </c>
      <c r="BB205" s="196">
        <v>0</v>
      </c>
      <c r="BC205" s="198" t="s">
        <v>239</v>
      </c>
      <c r="BD205" s="198" t="s">
        <v>2698</v>
      </c>
      <c r="BE205" s="198" t="s">
        <v>239</v>
      </c>
      <c r="BF205" s="198" t="s">
        <v>2725</v>
      </c>
      <c r="BG205" s="198" t="s">
        <v>2312</v>
      </c>
      <c r="BH205" s="199" t="s">
        <v>2312</v>
      </c>
      <c r="BI205" s="369" t="s">
        <v>2339</v>
      </c>
      <c r="BJ205" s="196">
        <v>0</v>
      </c>
      <c r="BK205" s="196">
        <v>0</v>
      </c>
      <c r="BL205" s="196" t="s">
        <v>2474</v>
      </c>
      <c r="BM205" s="196" t="s">
        <v>2475</v>
      </c>
      <c r="BN205" s="198" t="s">
        <v>239</v>
      </c>
      <c r="BO205" s="198" t="s">
        <v>2725</v>
      </c>
      <c r="BP205" s="198" t="s">
        <v>2312</v>
      </c>
      <c r="BQ205" s="199" t="s">
        <v>2312</v>
      </c>
    </row>
    <row r="206" spans="1:69" ht="14.5" hidden="1" customHeight="1">
      <c r="A206" s="355" t="s">
        <v>2238</v>
      </c>
      <c r="B206" s="368">
        <v>811</v>
      </c>
      <c r="C206" s="356" t="s">
        <v>2473</v>
      </c>
      <c r="D206" s="356" t="s">
        <v>2308</v>
      </c>
      <c r="E206" s="357" t="s">
        <v>2308</v>
      </c>
      <c r="F206" s="361" t="s">
        <v>2339</v>
      </c>
      <c r="G206" s="353" t="s">
        <v>2690</v>
      </c>
      <c r="H206" s="353" t="s">
        <v>2691</v>
      </c>
      <c r="I206" s="353" t="s">
        <v>2692</v>
      </c>
      <c r="J206" s="353" t="s">
        <v>2693</v>
      </c>
      <c r="K206" s="353" t="s">
        <v>2694</v>
      </c>
      <c r="L206" s="354" t="s">
        <v>2695</v>
      </c>
      <c r="M206" s="20">
        <v>0</v>
      </c>
      <c r="N206" s="20">
        <v>0</v>
      </c>
      <c r="O206" s="115" t="s">
        <v>2474</v>
      </c>
      <c r="P206" s="115" t="s">
        <v>2475</v>
      </c>
      <c r="Q206" s="115" t="s">
        <v>2504</v>
      </c>
      <c r="R206" s="115" t="s">
        <v>2505</v>
      </c>
      <c r="S206" s="17" t="s">
        <v>2312</v>
      </c>
      <c r="T206" s="114" t="s">
        <v>2312</v>
      </c>
      <c r="U206" s="260"/>
      <c r="V206" s="17"/>
      <c r="W206" s="359" t="s">
        <v>239</v>
      </c>
      <c r="X206" s="181" t="s">
        <v>239</v>
      </c>
      <c r="Y206" s="181" t="s">
        <v>239</v>
      </c>
      <c r="Z206" s="183" t="s">
        <v>239</v>
      </c>
      <c r="AA206" s="183" t="s">
        <v>239</v>
      </c>
      <c r="AB206" s="183" t="s">
        <v>239</v>
      </c>
      <c r="AC206" s="183" t="s">
        <v>239</v>
      </c>
      <c r="AD206" s="183" t="s">
        <v>239</v>
      </c>
      <c r="AE206" s="184" t="s">
        <v>239</v>
      </c>
      <c r="AF206" s="260"/>
      <c r="AG206" s="17"/>
      <c r="AH206" s="361" t="s">
        <v>239</v>
      </c>
      <c r="AI206" s="20" t="s">
        <v>239</v>
      </c>
      <c r="AJ206" s="20" t="s">
        <v>239</v>
      </c>
      <c r="AK206" s="362" t="s">
        <v>239</v>
      </c>
      <c r="AL206" s="362" t="s">
        <v>239</v>
      </c>
      <c r="AM206" s="362" t="s">
        <v>239</v>
      </c>
      <c r="AN206" s="362" t="s">
        <v>239</v>
      </c>
      <c r="AO206" s="362" t="s">
        <v>239</v>
      </c>
      <c r="AP206" s="363" t="s">
        <v>239</v>
      </c>
      <c r="AQ206" s="360" t="s">
        <v>239</v>
      </c>
      <c r="AR206" s="196" t="s">
        <v>239</v>
      </c>
      <c r="AS206" s="364" t="s">
        <v>239</v>
      </c>
      <c r="AT206" s="364" t="s">
        <v>239</v>
      </c>
      <c r="AU206" s="364" t="s">
        <v>239</v>
      </c>
      <c r="AV206" s="364" t="s">
        <v>239</v>
      </c>
      <c r="AW206" s="364" t="s">
        <v>239</v>
      </c>
      <c r="AX206" s="364" t="s">
        <v>239</v>
      </c>
      <c r="AY206" s="365" t="s">
        <v>239</v>
      </c>
      <c r="AZ206" s="369" t="s">
        <v>2339</v>
      </c>
      <c r="BA206" s="196">
        <v>0</v>
      </c>
      <c r="BB206" s="196">
        <v>0</v>
      </c>
      <c r="BC206" s="198" t="s">
        <v>239</v>
      </c>
      <c r="BD206" s="198" t="s">
        <v>2698</v>
      </c>
      <c r="BE206" s="198" t="s">
        <v>239</v>
      </c>
      <c r="BF206" s="198" t="s">
        <v>2725</v>
      </c>
      <c r="BG206" s="198" t="s">
        <v>2312</v>
      </c>
      <c r="BH206" s="199" t="s">
        <v>2312</v>
      </c>
      <c r="BI206" s="369" t="s">
        <v>2339</v>
      </c>
      <c r="BJ206" s="196">
        <v>0</v>
      </c>
      <c r="BK206" s="196">
        <v>0</v>
      </c>
      <c r="BL206" s="196" t="s">
        <v>2474</v>
      </c>
      <c r="BM206" s="196" t="s">
        <v>2475</v>
      </c>
      <c r="BN206" s="198" t="s">
        <v>239</v>
      </c>
      <c r="BO206" s="198" t="s">
        <v>2725</v>
      </c>
      <c r="BP206" s="198" t="s">
        <v>2312</v>
      </c>
      <c r="BQ206" s="199" t="s">
        <v>2312</v>
      </c>
    </row>
    <row r="207" spans="1:69" ht="14.5" hidden="1" customHeight="1">
      <c r="A207" s="355" t="s">
        <v>2238</v>
      </c>
      <c r="B207" s="368">
        <v>811</v>
      </c>
      <c r="C207" s="356" t="s">
        <v>2324</v>
      </c>
      <c r="D207" s="356" t="s">
        <v>2308</v>
      </c>
      <c r="E207" s="357" t="s">
        <v>2308</v>
      </c>
      <c r="F207" s="361" t="s">
        <v>2339</v>
      </c>
      <c r="G207" s="353" t="s">
        <v>2690</v>
      </c>
      <c r="H207" s="353" t="s">
        <v>2691</v>
      </c>
      <c r="I207" s="353" t="s">
        <v>2692</v>
      </c>
      <c r="J207" s="353" t="s">
        <v>2693</v>
      </c>
      <c r="K207" s="353" t="s">
        <v>2694</v>
      </c>
      <c r="L207" s="354" t="s">
        <v>2695</v>
      </c>
      <c r="M207" s="20">
        <v>0</v>
      </c>
      <c r="N207" s="20">
        <v>0</v>
      </c>
      <c r="O207" s="115" t="s">
        <v>2480</v>
      </c>
      <c r="P207" s="115" t="s">
        <v>2481</v>
      </c>
      <c r="Q207" s="115" t="s">
        <v>2484</v>
      </c>
      <c r="R207" s="115" t="s">
        <v>2485</v>
      </c>
      <c r="S207" s="17" t="s">
        <v>2312</v>
      </c>
      <c r="T207" s="114" t="s">
        <v>2312</v>
      </c>
      <c r="U207" s="260"/>
      <c r="V207" s="17"/>
      <c r="W207" s="359" t="s">
        <v>239</v>
      </c>
      <c r="X207" s="181" t="s">
        <v>239</v>
      </c>
      <c r="Y207" s="181" t="s">
        <v>239</v>
      </c>
      <c r="Z207" s="183" t="s">
        <v>239</v>
      </c>
      <c r="AA207" s="183" t="s">
        <v>239</v>
      </c>
      <c r="AB207" s="183" t="s">
        <v>239</v>
      </c>
      <c r="AC207" s="183" t="s">
        <v>239</v>
      </c>
      <c r="AD207" s="183" t="s">
        <v>239</v>
      </c>
      <c r="AE207" s="184" t="s">
        <v>239</v>
      </c>
      <c r="AF207" s="260"/>
      <c r="AG207" s="17"/>
      <c r="AH207" s="361" t="s">
        <v>239</v>
      </c>
      <c r="AI207" s="20" t="s">
        <v>239</v>
      </c>
      <c r="AJ207" s="20" t="s">
        <v>239</v>
      </c>
      <c r="AK207" s="362" t="s">
        <v>239</v>
      </c>
      <c r="AL207" s="362" t="s">
        <v>239</v>
      </c>
      <c r="AM207" s="362" t="s">
        <v>239</v>
      </c>
      <c r="AN207" s="362" t="s">
        <v>239</v>
      </c>
      <c r="AO207" s="362" t="s">
        <v>239</v>
      </c>
      <c r="AP207" s="363" t="s">
        <v>239</v>
      </c>
      <c r="AQ207" s="360" t="s">
        <v>239</v>
      </c>
      <c r="AR207" s="196" t="s">
        <v>239</v>
      </c>
      <c r="AS207" s="196" t="s">
        <v>239</v>
      </c>
      <c r="AT207" s="364" t="s">
        <v>239</v>
      </c>
      <c r="AU207" s="364" t="s">
        <v>239</v>
      </c>
      <c r="AV207" s="364" t="s">
        <v>239</v>
      </c>
      <c r="AW207" s="364" t="s">
        <v>239</v>
      </c>
      <c r="AX207" s="364" t="s">
        <v>239</v>
      </c>
      <c r="AY207" s="365" t="s">
        <v>239</v>
      </c>
      <c r="AZ207" s="369" t="s">
        <v>2339</v>
      </c>
      <c r="BA207" s="196">
        <v>0</v>
      </c>
      <c r="BB207" s="196">
        <v>0</v>
      </c>
      <c r="BC207" s="198" t="s">
        <v>239</v>
      </c>
      <c r="BD207" s="198" t="s">
        <v>2702</v>
      </c>
      <c r="BE207" s="198" t="s">
        <v>239</v>
      </c>
      <c r="BF207" s="198" t="s">
        <v>2714</v>
      </c>
      <c r="BG207" s="198" t="s">
        <v>2312</v>
      </c>
      <c r="BH207" s="199" t="s">
        <v>2312</v>
      </c>
      <c r="BI207" s="369" t="s">
        <v>2339</v>
      </c>
      <c r="BJ207" s="196">
        <v>0</v>
      </c>
      <c r="BK207" s="196">
        <v>0</v>
      </c>
      <c r="BL207" s="196" t="s">
        <v>2480</v>
      </c>
      <c r="BM207" s="196" t="s">
        <v>2481</v>
      </c>
      <c r="BN207" s="198" t="s">
        <v>239</v>
      </c>
      <c r="BO207" s="198" t="s">
        <v>2714</v>
      </c>
      <c r="BP207" s="198" t="s">
        <v>2312</v>
      </c>
      <c r="BQ207" s="199" t="s">
        <v>2312</v>
      </c>
    </row>
    <row r="208" spans="1:69" ht="14.5" hidden="1" customHeight="1">
      <c r="A208" s="355" t="s">
        <v>2238</v>
      </c>
      <c r="B208" s="368">
        <v>811</v>
      </c>
      <c r="C208" s="356" t="s">
        <v>2330</v>
      </c>
      <c r="D208" s="356" t="s">
        <v>2308</v>
      </c>
      <c r="E208" s="357" t="s">
        <v>2308</v>
      </c>
      <c r="F208" s="361" t="s">
        <v>2339</v>
      </c>
      <c r="G208" s="353" t="s">
        <v>2690</v>
      </c>
      <c r="H208" s="353" t="s">
        <v>2691</v>
      </c>
      <c r="I208" s="353" t="s">
        <v>2692</v>
      </c>
      <c r="J208" s="353" t="s">
        <v>2693</v>
      </c>
      <c r="K208" s="353" t="s">
        <v>2694</v>
      </c>
      <c r="L208" s="354" t="s">
        <v>2695</v>
      </c>
      <c r="M208" s="20">
        <v>0</v>
      </c>
      <c r="N208" s="20">
        <v>0</v>
      </c>
      <c r="O208" s="115" t="s">
        <v>2484</v>
      </c>
      <c r="P208" s="115" t="s">
        <v>2485</v>
      </c>
      <c r="Q208" s="115" t="s">
        <v>2484</v>
      </c>
      <c r="R208" s="115" t="s">
        <v>2485</v>
      </c>
      <c r="S208" s="17" t="s">
        <v>2312</v>
      </c>
      <c r="T208" s="114" t="s">
        <v>2312</v>
      </c>
      <c r="U208" s="260"/>
      <c r="V208" s="17"/>
      <c r="W208" s="359" t="s">
        <v>239</v>
      </c>
      <c r="X208" s="181" t="s">
        <v>239</v>
      </c>
      <c r="Y208" s="181" t="s">
        <v>239</v>
      </c>
      <c r="Z208" s="183" t="s">
        <v>239</v>
      </c>
      <c r="AA208" s="183" t="s">
        <v>239</v>
      </c>
      <c r="AB208" s="183" t="s">
        <v>239</v>
      </c>
      <c r="AC208" s="183" t="s">
        <v>239</v>
      </c>
      <c r="AD208" s="183" t="s">
        <v>239</v>
      </c>
      <c r="AE208" s="184" t="s">
        <v>239</v>
      </c>
      <c r="AF208" s="260"/>
      <c r="AG208" s="17"/>
      <c r="AH208" s="361" t="s">
        <v>239</v>
      </c>
      <c r="AI208" s="20" t="s">
        <v>239</v>
      </c>
      <c r="AJ208" s="20" t="s">
        <v>239</v>
      </c>
      <c r="AK208" s="362" t="s">
        <v>239</v>
      </c>
      <c r="AL208" s="362" t="s">
        <v>239</v>
      </c>
      <c r="AM208" s="362" t="s">
        <v>239</v>
      </c>
      <c r="AN208" s="362" t="s">
        <v>239</v>
      </c>
      <c r="AO208" s="362" t="s">
        <v>239</v>
      </c>
      <c r="AP208" s="363" t="s">
        <v>239</v>
      </c>
      <c r="AQ208" s="360" t="s">
        <v>239</v>
      </c>
      <c r="AR208" s="196" t="s">
        <v>239</v>
      </c>
      <c r="AS208" s="196" t="s">
        <v>239</v>
      </c>
      <c r="AT208" s="364" t="s">
        <v>239</v>
      </c>
      <c r="AU208" s="364" t="s">
        <v>239</v>
      </c>
      <c r="AV208" s="364" t="s">
        <v>239</v>
      </c>
      <c r="AW208" s="364" t="s">
        <v>239</v>
      </c>
      <c r="AX208" s="364" t="s">
        <v>239</v>
      </c>
      <c r="AY208" s="365" t="s">
        <v>239</v>
      </c>
      <c r="AZ208" s="369" t="s">
        <v>2339</v>
      </c>
      <c r="BA208" s="196">
        <v>0</v>
      </c>
      <c r="BB208" s="196">
        <v>0</v>
      </c>
      <c r="BC208" s="198" t="s">
        <v>239</v>
      </c>
      <c r="BD208" s="198" t="s">
        <v>2714</v>
      </c>
      <c r="BE208" s="198" t="s">
        <v>239</v>
      </c>
      <c r="BF208" s="198" t="s">
        <v>2714</v>
      </c>
      <c r="BG208" s="198" t="s">
        <v>2312</v>
      </c>
      <c r="BH208" s="199" t="s">
        <v>2312</v>
      </c>
      <c r="BI208" s="369" t="s">
        <v>2339</v>
      </c>
      <c r="BJ208" s="196">
        <v>0</v>
      </c>
      <c r="BK208" s="196">
        <v>0</v>
      </c>
      <c r="BL208" s="196" t="s">
        <v>2484</v>
      </c>
      <c r="BM208" s="196" t="s">
        <v>2485</v>
      </c>
      <c r="BN208" s="198" t="s">
        <v>239</v>
      </c>
      <c r="BO208" s="198" t="s">
        <v>2714</v>
      </c>
      <c r="BP208" s="198" t="s">
        <v>2312</v>
      </c>
      <c r="BQ208" s="199" t="s">
        <v>2312</v>
      </c>
    </row>
    <row r="209" spans="1:69" ht="14.5" hidden="1" customHeight="1">
      <c r="A209" s="355" t="s">
        <v>2238</v>
      </c>
      <c r="B209" s="368">
        <v>811</v>
      </c>
      <c r="C209" s="356" t="s">
        <v>2338</v>
      </c>
      <c r="D209" s="356" t="s">
        <v>2308</v>
      </c>
      <c r="E209" s="357" t="s">
        <v>2308</v>
      </c>
      <c r="F209" s="361" t="s">
        <v>2339</v>
      </c>
      <c r="G209" s="353" t="s">
        <v>2690</v>
      </c>
      <c r="H209" s="353" t="s">
        <v>2691</v>
      </c>
      <c r="I209" s="353" t="s">
        <v>2692</v>
      </c>
      <c r="J209" s="353" t="s">
        <v>2693</v>
      </c>
      <c r="K209" s="353" t="s">
        <v>2694</v>
      </c>
      <c r="L209" s="354" t="s">
        <v>2695</v>
      </c>
      <c r="M209" s="20">
        <v>0</v>
      </c>
      <c r="N209" s="20">
        <v>0</v>
      </c>
      <c r="O209" s="115" t="s">
        <v>2352</v>
      </c>
      <c r="P209" s="115" t="s">
        <v>2353</v>
      </c>
      <c r="Q209" s="115" t="s">
        <v>2340</v>
      </c>
      <c r="R209" s="115" t="s">
        <v>2341</v>
      </c>
      <c r="S209" s="17" t="s">
        <v>2312</v>
      </c>
      <c r="T209" s="114" t="s">
        <v>2312</v>
      </c>
      <c r="U209" s="260"/>
      <c r="V209" s="17"/>
      <c r="W209" s="359" t="s">
        <v>239</v>
      </c>
      <c r="X209" s="181" t="s">
        <v>239</v>
      </c>
      <c r="Y209" s="181" t="s">
        <v>239</v>
      </c>
      <c r="Z209" s="183" t="s">
        <v>239</v>
      </c>
      <c r="AA209" s="183" t="s">
        <v>239</v>
      </c>
      <c r="AB209" s="183" t="s">
        <v>239</v>
      </c>
      <c r="AC209" s="183" t="s">
        <v>239</v>
      </c>
      <c r="AD209" s="183" t="s">
        <v>239</v>
      </c>
      <c r="AE209" s="184" t="s">
        <v>239</v>
      </c>
      <c r="AF209" s="260"/>
      <c r="AG209" s="17"/>
      <c r="AH209" s="361" t="s">
        <v>239</v>
      </c>
      <c r="AI209" s="20" t="s">
        <v>239</v>
      </c>
      <c r="AJ209" s="20" t="s">
        <v>239</v>
      </c>
      <c r="AK209" s="362" t="s">
        <v>239</v>
      </c>
      <c r="AL209" s="362" t="s">
        <v>239</v>
      </c>
      <c r="AM209" s="362" t="s">
        <v>239</v>
      </c>
      <c r="AN209" s="362" t="s">
        <v>239</v>
      </c>
      <c r="AO209" s="362" t="s">
        <v>239</v>
      </c>
      <c r="AP209" s="363" t="s">
        <v>239</v>
      </c>
      <c r="AQ209" s="360" t="s">
        <v>239</v>
      </c>
      <c r="AR209" s="196" t="s">
        <v>239</v>
      </c>
      <c r="AS209" s="196" t="s">
        <v>239</v>
      </c>
      <c r="AT209" s="364" t="s">
        <v>239</v>
      </c>
      <c r="AU209" s="364" t="s">
        <v>239</v>
      </c>
      <c r="AV209" s="364" t="s">
        <v>239</v>
      </c>
      <c r="AW209" s="364" t="s">
        <v>239</v>
      </c>
      <c r="AX209" s="364" t="s">
        <v>239</v>
      </c>
      <c r="AY209" s="365" t="s">
        <v>239</v>
      </c>
      <c r="AZ209" s="369" t="s">
        <v>2339</v>
      </c>
      <c r="BA209" s="196">
        <v>0</v>
      </c>
      <c r="BB209" s="196">
        <v>0</v>
      </c>
      <c r="BC209" s="198" t="s">
        <v>239</v>
      </c>
      <c r="BD209" s="198" t="s">
        <v>2522</v>
      </c>
      <c r="BE209" s="198" t="s">
        <v>239</v>
      </c>
      <c r="BF209" s="198" t="s">
        <v>2521</v>
      </c>
      <c r="BG209" s="198" t="s">
        <v>2312</v>
      </c>
      <c r="BH209" s="199" t="s">
        <v>2312</v>
      </c>
      <c r="BI209" s="369" t="s">
        <v>2339</v>
      </c>
      <c r="BJ209" s="196">
        <v>0</v>
      </c>
      <c r="BK209" s="196">
        <v>0</v>
      </c>
      <c r="BL209" s="196" t="s">
        <v>2352</v>
      </c>
      <c r="BM209" s="196" t="s">
        <v>2353</v>
      </c>
      <c r="BN209" s="198" t="s">
        <v>239</v>
      </c>
      <c r="BO209" s="198" t="s">
        <v>2521</v>
      </c>
      <c r="BP209" s="198" t="s">
        <v>2312</v>
      </c>
      <c r="BQ209" s="199" t="s">
        <v>2312</v>
      </c>
    </row>
    <row r="210" spans="1:69" ht="14.5" hidden="1" customHeight="1">
      <c r="A210" s="355" t="s">
        <v>2238</v>
      </c>
      <c r="B210" s="368">
        <v>811</v>
      </c>
      <c r="C210" s="356" t="s">
        <v>2351</v>
      </c>
      <c r="D210" s="356" t="s">
        <v>2308</v>
      </c>
      <c r="E210" s="357" t="s">
        <v>2308</v>
      </c>
      <c r="F210" s="361" t="s">
        <v>2339</v>
      </c>
      <c r="G210" s="353" t="s">
        <v>2690</v>
      </c>
      <c r="H210" s="353" t="s">
        <v>2691</v>
      </c>
      <c r="I210" s="353" t="s">
        <v>2692</v>
      </c>
      <c r="J210" s="353" t="s">
        <v>2693</v>
      </c>
      <c r="K210" s="353" t="s">
        <v>2694</v>
      </c>
      <c r="L210" s="354" t="s">
        <v>2695</v>
      </c>
      <c r="M210" s="20">
        <v>0</v>
      </c>
      <c r="N210" s="20">
        <v>0</v>
      </c>
      <c r="O210" s="115" t="s">
        <v>2352</v>
      </c>
      <c r="P210" s="115" t="s">
        <v>2353</v>
      </c>
      <c r="Q210" s="115" t="s">
        <v>2340</v>
      </c>
      <c r="R210" s="115" t="s">
        <v>2341</v>
      </c>
      <c r="S210" s="17" t="s">
        <v>2312</v>
      </c>
      <c r="T210" s="114" t="s">
        <v>2312</v>
      </c>
      <c r="U210" s="260"/>
      <c r="V210" s="17"/>
      <c r="W210" s="359" t="s">
        <v>239</v>
      </c>
      <c r="X210" s="181" t="s">
        <v>239</v>
      </c>
      <c r="Y210" s="181" t="s">
        <v>239</v>
      </c>
      <c r="Z210" s="183" t="s">
        <v>239</v>
      </c>
      <c r="AA210" s="183" t="s">
        <v>239</v>
      </c>
      <c r="AB210" s="183" t="s">
        <v>239</v>
      </c>
      <c r="AC210" s="183" t="s">
        <v>239</v>
      </c>
      <c r="AD210" s="183" t="s">
        <v>239</v>
      </c>
      <c r="AE210" s="184" t="s">
        <v>239</v>
      </c>
      <c r="AF210" s="260"/>
      <c r="AG210" s="17"/>
      <c r="AH210" s="361" t="s">
        <v>239</v>
      </c>
      <c r="AI210" s="20" t="s">
        <v>239</v>
      </c>
      <c r="AJ210" s="20" t="s">
        <v>239</v>
      </c>
      <c r="AK210" s="362" t="s">
        <v>239</v>
      </c>
      <c r="AL210" s="362" t="s">
        <v>239</v>
      </c>
      <c r="AM210" s="362" t="s">
        <v>239</v>
      </c>
      <c r="AN210" s="362" t="s">
        <v>239</v>
      </c>
      <c r="AO210" s="362" t="s">
        <v>239</v>
      </c>
      <c r="AP210" s="363" t="s">
        <v>239</v>
      </c>
      <c r="AQ210" s="360" t="s">
        <v>239</v>
      </c>
      <c r="AR210" s="196" t="s">
        <v>239</v>
      </c>
      <c r="AS210" s="196" t="s">
        <v>239</v>
      </c>
      <c r="AT210" s="364" t="s">
        <v>239</v>
      </c>
      <c r="AU210" s="364" t="s">
        <v>239</v>
      </c>
      <c r="AV210" s="364" t="s">
        <v>239</v>
      </c>
      <c r="AW210" s="364" t="s">
        <v>239</v>
      </c>
      <c r="AX210" s="364" t="s">
        <v>239</v>
      </c>
      <c r="AY210" s="365" t="s">
        <v>239</v>
      </c>
      <c r="AZ210" s="369" t="s">
        <v>2339</v>
      </c>
      <c r="BA210" s="196">
        <v>0</v>
      </c>
      <c r="BB210" s="196">
        <v>0</v>
      </c>
      <c r="BC210" s="198" t="s">
        <v>239</v>
      </c>
      <c r="BD210" s="198" t="s">
        <v>2522</v>
      </c>
      <c r="BE210" s="198" t="s">
        <v>239</v>
      </c>
      <c r="BF210" s="198" t="s">
        <v>2521</v>
      </c>
      <c r="BG210" s="198" t="s">
        <v>2312</v>
      </c>
      <c r="BH210" s="199" t="s">
        <v>2312</v>
      </c>
      <c r="BI210" s="369" t="s">
        <v>2339</v>
      </c>
      <c r="BJ210" s="196">
        <v>0</v>
      </c>
      <c r="BK210" s="196">
        <v>0</v>
      </c>
      <c r="BL210" s="196" t="s">
        <v>2352</v>
      </c>
      <c r="BM210" s="196" t="s">
        <v>2353</v>
      </c>
      <c r="BN210" s="198" t="s">
        <v>239</v>
      </c>
      <c r="BO210" s="198" t="s">
        <v>2521</v>
      </c>
      <c r="BP210" s="198" t="s">
        <v>2312</v>
      </c>
      <c r="BQ210" s="199" t="s">
        <v>2312</v>
      </c>
    </row>
    <row r="211" spans="1:69" ht="14.5" hidden="1" customHeight="1">
      <c r="A211" s="355" t="s">
        <v>2238</v>
      </c>
      <c r="B211" s="368">
        <v>811</v>
      </c>
      <c r="C211" s="356" t="s">
        <v>2358</v>
      </c>
      <c r="D211" s="356" t="s">
        <v>2308</v>
      </c>
      <c r="E211" s="357" t="s">
        <v>2308</v>
      </c>
      <c r="F211" s="361" t="s">
        <v>2339</v>
      </c>
      <c r="G211" s="353" t="s">
        <v>2690</v>
      </c>
      <c r="H211" s="353" t="s">
        <v>2691</v>
      </c>
      <c r="I211" s="353" t="s">
        <v>2692</v>
      </c>
      <c r="J211" s="353" t="s">
        <v>2693</v>
      </c>
      <c r="K211" s="353" t="s">
        <v>2694</v>
      </c>
      <c r="L211" s="354" t="s">
        <v>2695</v>
      </c>
      <c r="M211" s="20">
        <v>0</v>
      </c>
      <c r="N211" s="20">
        <v>0</v>
      </c>
      <c r="O211" s="115" t="s">
        <v>2352</v>
      </c>
      <c r="P211" s="115" t="s">
        <v>2353</v>
      </c>
      <c r="Q211" s="115" t="s">
        <v>2509</v>
      </c>
      <c r="R211" s="115" t="s">
        <v>2360</v>
      </c>
      <c r="S211" s="17" t="s">
        <v>2312</v>
      </c>
      <c r="T211" s="114" t="s">
        <v>2312</v>
      </c>
      <c r="U211" s="260"/>
      <c r="V211" s="17"/>
      <c r="W211" s="359" t="s">
        <v>239</v>
      </c>
      <c r="X211" s="181" t="s">
        <v>239</v>
      </c>
      <c r="Y211" s="181" t="s">
        <v>239</v>
      </c>
      <c r="Z211" s="183" t="s">
        <v>239</v>
      </c>
      <c r="AA211" s="183" t="s">
        <v>239</v>
      </c>
      <c r="AB211" s="183" t="s">
        <v>239</v>
      </c>
      <c r="AC211" s="183" t="s">
        <v>239</v>
      </c>
      <c r="AD211" s="183" t="s">
        <v>239</v>
      </c>
      <c r="AE211" s="184" t="s">
        <v>239</v>
      </c>
      <c r="AF211" s="260"/>
      <c r="AG211" s="17"/>
      <c r="AH211" s="361" t="s">
        <v>239</v>
      </c>
      <c r="AI211" s="20" t="s">
        <v>239</v>
      </c>
      <c r="AJ211" s="20" t="s">
        <v>239</v>
      </c>
      <c r="AK211" s="362" t="s">
        <v>239</v>
      </c>
      <c r="AL211" s="362" t="s">
        <v>239</v>
      </c>
      <c r="AM211" s="362" t="s">
        <v>239</v>
      </c>
      <c r="AN211" s="362" t="s">
        <v>239</v>
      </c>
      <c r="AO211" s="362" t="s">
        <v>239</v>
      </c>
      <c r="AP211" s="363" t="s">
        <v>239</v>
      </c>
      <c r="AQ211" s="360" t="s">
        <v>239</v>
      </c>
      <c r="AR211" s="196" t="s">
        <v>239</v>
      </c>
      <c r="AS211" s="196" t="s">
        <v>239</v>
      </c>
      <c r="AT211" s="364" t="s">
        <v>239</v>
      </c>
      <c r="AU211" s="364" t="s">
        <v>239</v>
      </c>
      <c r="AV211" s="364" t="s">
        <v>239</v>
      </c>
      <c r="AW211" s="364" t="s">
        <v>239</v>
      </c>
      <c r="AX211" s="364" t="s">
        <v>239</v>
      </c>
      <c r="AY211" s="365" t="s">
        <v>239</v>
      </c>
      <c r="AZ211" s="369" t="s">
        <v>2339</v>
      </c>
      <c r="BA211" s="196">
        <v>0</v>
      </c>
      <c r="BB211" s="196">
        <v>0</v>
      </c>
      <c r="BC211" s="198" t="s">
        <v>239</v>
      </c>
      <c r="BD211" s="198" t="s">
        <v>2522</v>
      </c>
      <c r="BE211" s="198" t="s">
        <v>239</v>
      </c>
      <c r="BF211" s="198" t="s">
        <v>2521</v>
      </c>
      <c r="BG211" s="198" t="s">
        <v>2312</v>
      </c>
      <c r="BH211" s="199" t="s">
        <v>2312</v>
      </c>
      <c r="BI211" s="369" t="s">
        <v>2339</v>
      </c>
      <c r="BJ211" s="196">
        <v>0</v>
      </c>
      <c r="BK211" s="196">
        <v>0</v>
      </c>
      <c r="BL211" s="196" t="s">
        <v>2352</v>
      </c>
      <c r="BM211" s="196" t="s">
        <v>2353</v>
      </c>
      <c r="BN211" s="198" t="s">
        <v>239</v>
      </c>
      <c r="BO211" s="198" t="s">
        <v>2521</v>
      </c>
      <c r="BP211" s="198" t="s">
        <v>2312</v>
      </c>
      <c r="BQ211" s="199" t="s">
        <v>2312</v>
      </c>
    </row>
    <row r="212" spans="1:69" ht="14.5" hidden="1" customHeight="1">
      <c r="A212" s="355" t="s">
        <v>2238</v>
      </c>
      <c r="B212" s="368">
        <v>811</v>
      </c>
      <c r="C212" s="356" t="s">
        <v>2370</v>
      </c>
      <c r="D212" s="356" t="s">
        <v>2308</v>
      </c>
      <c r="E212" s="357" t="s">
        <v>2308</v>
      </c>
      <c r="F212" s="361" t="s">
        <v>2339</v>
      </c>
      <c r="G212" s="353" t="s">
        <v>2690</v>
      </c>
      <c r="H212" s="353" t="s">
        <v>2691</v>
      </c>
      <c r="I212" s="353" t="s">
        <v>2692</v>
      </c>
      <c r="J212" s="353" t="s">
        <v>2693</v>
      </c>
      <c r="K212" s="353" t="s">
        <v>2694</v>
      </c>
      <c r="L212" s="354" t="s">
        <v>2695</v>
      </c>
      <c r="M212" s="20">
        <v>0</v>
      </c>
      <c r="N212" s="20">
        <v>0</v>
      </c>
      <c r="O212" s="115" t="s">
        <v>2371</v>
      </c>
      <c r="P212" s="115" t="s">
        <v>2372</v>
      </c>
      <c r="Q212" s="115" t="s">
        <v>2371</v>
      </c>
      <c r="R212" s="115" t="s">
        <v>2372</v>
      </c>
      <c r="S212" s="17" t="s">
        <v>2312</v>
      </c>
      <c r="T212" s="114" t="s">
        <v>2312</v>
      </c>
      <c r="U212" s="260"/>
      <c r="V212" s="17"/>
      <c r="W212" s="359" t="s">
        <v>239</v>
      </c>
      <c r="X212" s="181" t="s">
        <v>239</v>
      </c>
      <c r="Y212" s="181" t="s">
        <v>239</v>
      </c>
      <c r="Z212" s="183" t="s">
        <v>239</v>
      </c>
      <c r="AA212" s="183" t="s">
        <v>239</v>
      </c>
      <c r="AB212" s="183" t="s">
        <v>239</v>
      </c>
      <c r="AC212" s="183" t="s">
        <v>239</v>
      </c>
      <c r="AD212" s="183" t="s">
        <v>239</v>
      </c>
      <c r="AE212" s="184" t="s">
        <v>239</v>
      </c>
      <c r="AF212" s="260"/>
      <c r="AG212" s="17"/>
      <c r="AH212" s="361" t="s">
        <v>239</v>
      </c>
      <c r="AI212" s="20" t="s">
        <v>239</v>
      </c>
      <c r="AJ212" s="20" t="s">
        <v>239</v>
      </c>
      <c r="AK212" s="362" t="s">
        <v>239</v>
      </c>
      <c r="AL212" s="362" t="s">
        <v>239</v>
      </c>
      <c r="AM212" s="362" t="s">
        <v>239</v>
      </c>
      <c r="AN212" s="362" t="s">
        <v>239</v>
      </c>
      <c r="AO212" s="362" t="s">
        <v>239</v>
      </c>
      <c r="AP212" s="363" t="s">
        <v>239</v>
      </c>
      <c r="AQ212" s="360" t="s">
        <v>239</v>
      </c>
      <c r="AR212" s="196" t="s">
        <v>239</v>
      </c>
      <c r="AS212" s="196" t="s">
        <v>239</v>
      </c>
      <c r="AT212" s="364" t="s">
        <v>239</v>
      </c>
      <c r="AU212" s="364" t="s">
        <v>239</v>
      </c>
      <c r="AV212" s="364" t="s">
        <v>239</v>
      </c>
      <c r="AW212" s="364" t="s">
        <v>239</v>
      </c>
      <c r="AX212" s="364" t="s">
        <v>239</v>
      </c>
      <c r="AY212" s="365" t="s">
        <v>239</v>
      </c>
      <c r="AZ212" s="369" t="s">
        <v>2339</v>
      </c>
      <c r="BA212" s="196">
        <v>0</v>
      </c>
      <c r="BB212" s="196">
        <v>0</v>
      </c>
      <c r="BC212" s="198" t="s">
        <v>239</v>
      </c>
      <c r="BD212" s="198" t="s">
        <v>2524</v>
      </c>
      <c r="BE212" s="198" t="s">
        <v>239</v>
      </c>
      <c r="BF212" s="198" t="s">
        <v>2524</v>
      </c>
      <c r="BG212" s="198" t="s">
        <v>2312</v>
      </c>
      <c r="BH212" s="199" t="s">
        <v>2312</v>
      </c>
      <c r="BI212" s="369" t="s">
        <v>2339</v>
      </c>
      <c r="BJ212" s="196">
        <v>0</v>
      </c>
      <c r="BK212" s="196">
        <v>0</v>
      </c>
      <c r="BL212" s="196" t="s">
        <v>2371</v>
      </c>
      <c r="BM212" s="196" t="s">
        <v>2372</v>
      </c>
      <c r="BN212" s="198" t="s">
        <v>239</v>
      </c>
      <c r="BO212" s="198" t="s">
        <v>2524</v>
      </c>
      <c r="BP212" s="198" t="s">
        <v>2312</v>
      </c>
      <c r="BQ212" s="199" t="s">
        <v>2312</v>
      </c>
    </row>
    <row r="213" spans="1:69" ht="14.5" hidden="1" customHeight="1">
      <c r="A213" s="355" t="s">
        <v>2238</v>
      </c>
      <c r="B213" s="368">
        <v>811</v>
      </c>
      <c r="C213" s="356" t="s">
        <v>2510</v>
      </c>
      <c r="D213" s="356" t="s">
        <v>989</v>
      </c>
      <c r="E213" s="357" t="s">
        <v>2308</v>
      </c>
      <c r="F213" s="361" t="s">
        <v>2339</v>
      </c>
      <c r="G213" s="353" t="s">
        <v>2690</v>
      </c>
      <c r="H213" s="353" t="s">
        <v>2691</v>
      </c>
      <c r="I213" s="353" t="s">
        <v>2692</v>
      </c>
      <c r="J213" s="353" t="s">
        <v>2693</v>
      </c>
      <c r="K213" s="353" t="s">
        <v>2694</v>
      </c>
      <c r="L213" s="354" t="s">
        <v>2695</v>
      </c>
      <c r="M213" s="20">
        <v>0</v>
      </c>
      <c r="N213" s="20">
        <v>0</v>
      </c>
      <c r="O213" s="115" t="s">
        <v>2371</v>
      </c>
      <c r="P213" s="115" t="s">
        <v>2372</v>
      </c>
      <c r="Q213" s="115" t="s">
        <v>2371</v>
      </c>
      <c r="R213" s="115" t="s">
        <v>2372</v>
      </c>
      <c r="S213" s="17" t="s">
        <v>2312</v>
      </c>
      <c r="T213" s="114" t="s">
        <v>2312</v>
      </c>
      <c r="U213" s="260"/>
      <c r="V213" s="17"/>
      <c r="W213" s="359" t="s">
        <v>239</v>
      </c>
      <c r="X213" s="181" t="s">
        <v>239</v>
      </c>
      <c r="Y213" s="181" t="s">
        <v>239</v>
      </c>
      <c r="Z213" s="183" t="s">
        <v>239</v>
      </c>
      <c r="AA213" s="183" t="s">
        <v>239</v>
      </c>
      <c r="AB213" s="183" t="s">
        <v>239</v>
      </c>
      <c r="AC213" s="183" t="s">
        <v>239</v>
      </c>
      <c r="AD213" s="183" t="s">
        <v>239</v>
      </c>
      <c r="AE213" s="184" t="s">
        <v>239</v>
      </c>
      <c r="AF213" s="260"/>
      <c r="AG213" s="17"/>
      <c r="AH213" s="361" t="s">
        <v>239</v>
      </c>
      <c r="AI213" s="20" t="s">
        <v>239</v>
      </c>
      <c r="AJ213" s="20" t="s">
        <v>239</v>
      </c>
      <c r="AK213" s="362" t="s">
        <v>239</v>
      </c>
      <c r="AL213" s="362" t="s">
        <v>239</v>
      </c>
      <c r="AM213" s="362" t="s">
        <v>239</v>
      </c>
      <c r="AN213" s="362" t="s">
        <v>239</v>
      </c>
      <c r="AO213" s="362" t="s">
        <v>239</v>
      </c>
      <c r="AP213" s="363" t="s">
        <v>239</v>
      </c>
      <c r="AQ213" s="360" t="s">
        <v>239</v>
      </c>
      <c r="AR213" s="196" t="s">
        <v>239</v>
      </c>
      <c r="AS213" s="196" t="s">
        <v>239</v>
      </c>
      <c r="AT213" s="364" t="s">
        <v>239</v>
      </c>
      <c r="AU213" s="364" t="s">
        <v>239</v>
      </c>
      <c r="AV213" s="364" t="s">
        <v>239</v>
      </c>
      <c r="AW213" s="364" t="s">
        <v>239</v>
      </c>
      <c r="AX213" s="364" t="s">
        <v>239</v>
      </c>
      <c r="AY213" s="365" t="s">
        <v>239</v>
      </c>
      <c r="AZ213" s="369" t="s">
        <v>2339</v>
      </c>
      <c r="BA213" s="196">
        <v>0</v>
      </c>
      <c r="BB213" s="196">
        <v>0</v>
      </c>
      <c r="BC213" s="198" t="s">
        <v>239</v>
      </c>
      <c r="BD213" s="198" t="s">
        <v>2524</v>
      </c>
      <c r="BE213" s="198" t="s">
        <v>239</v>
      </c>
      <c r="BF213" s="198" t="s">
        <v>2524</v>
      </c>
      <c r="BG213" s="198" t="s">
        <v>2312</v>
      </c>
      <c r="BH213" s="199" t="s">
        <v>2312</v>
      </c>
      <c r="BI213" s="369" t="s">
        <v>2339</v>
      </c>
      <c r="BJ213" s="196">
        <v>0</v>
      </c>
      <c r="BK213" s="196">
        <v>0</v>
      </c>
      <c r="BL213" s="196" t="s">
        <v>2371</v>
      </c>
      <c r="BM213" s="196" t="s">
        <v>2372</v>
      </c>
      <c r="BN213" s="198" t="s">
        <v>239</v>
      </c>
      <c r="BO213" s="198" t="s">
        <v>2524</v>
      </c>
      <c r="BP213" s="198" t="s">
        <v>2312</v>
      </c>
      <c r="BQ213" s="199" t="s">
        <v>2312</v>
      </c>
    </row>
    <row r="214" spans="1:69" ht="14.5" hidden="1" customHeight="1">
      <c r="A214" s="355" t="s">
        <v>2238</v>
      </c>
      <c r="B214" s="368">
        <v>811</v>
      </c>
      <c r="C214" s="356" t="s">
        <v>2510</v>
      </c>
      <c r="D214" s="356" t="s">
        <v>194</v>
      </c>
      <c r="E214" s="357" t="s">
        <v>2308</v>
      </c>
      <c r="F214" s="361" t="s">
        <v>2339</v>
      </c>
      <c r="G214" s="353" t="s">
        <v>2690</v>
      </c>
      <c r="H214" s="353" t="s">
        <v>2691</v>
      </c>
      <c r="I214" s="353" t="s">
        <v>2692</v>
      </c>
      <c r="J214" s="353" t="s">
        <v>2693</v>
      </c>
      <c r="K214" s="353" t="s">
        <v>2694</v>
      </c>
      <c r="L214" s="354" t="s">
        <v>2695</v>
      </c>
      <c r="M214" s="20">
        <v>0</v>
      </c>
      <c r="N214" s="20">
        <v>0</v>
      </c>
      <c r="O214" s="115" t="s">
        <v>2390</v>
      </c>
      <c r="P214" s="115" t="s">
        <v>2391</v>
      </c>
      <c r="Q214" s="115" t="s">
        <v>2371</v>
      </c>
      <c r="R214" s="115" t="s">
        <v>2372</v>
      </c>
      <c r="S214" s="17" t="s">
        <v>2312</v>
      </c>
      <c r="T214" s="114" t="s">
        <v>2312</v>
      </c>
      <c r="U214" s="260"/>
      <c r="V214" s="17"/>
      <c r="W214" s="359" t="s">
        <v>239</v>
      </c>
      <c r="X214" s="181" t="s">
        <v>239</v>
      </c>
      <c r="Y214" s="181" t="s">
        <v>239</v>
      </c>
      <c r="Z214" s="183" t="s">
        <v>239</v>
      </c>
      <c r="AA214" s="183" t="s">
        <v>239</v>
      </c>
      <c r="AB214" s="183" t="s">
        <v>239</v>
      </c>
      <c r="AC214" s="183" t="s">
        <v>239</v>
      </c>
      <c r="AD214" s="183" t="s">
        <v>239</v>
      </c>
      <c r="AE214" s="184" t="s">
        <v>239</v>
      </c>
      <c r="AF214" s="260"/>
      <c r="AG214" s="17"/>
      <c r="AH214" s="361" t="s">
        <v>239</v>
      </c>
      <c r="AI214" s="20" t="s">
        <v>239</v>
      </c>
      <c r="AJ214" s="20" t="s">
        <v>239</v>
      </c>
      <c r="AK214" s="362" t="s">
        <v>239</v>
      </c>
      <c r="AL214" s="362" t="s">
        <v>239</v>
      </c>
      <c r="AM214" s="362" t="s">
        <v>239</v>
      </c>
      <c r="AN214" s="362" t="s">
        <v>239</v>
      </c>
      <c r="AO214" s="362" t="s">
        <v>239</v>
      </c>
      <c r="AP214" s="363" t="s">
        <v>239</v>
      </c>
      <c r="AQ214" s="360" t="s">
        <v>239</v>
      </c>
      <c r="AR214" s="196" t="s">
        <v>239</v>
      </c>
      <c r="AS214" s="196" t="s">
        <v>239</v>
      </c>
      <c r="AT214" s="364" t="s">
        <v>239</v>
      </c>
      <c r="AU214" s="364" t="s">
        <v>239</v>
      </c>
      <c r="AV214" s="364" t="s">
        <v>239</v>
      </c>
      <c r="AW214" s="364" t="s">
        <v>239</v>
      </c>
      <c r="AX214" s="364" t="s">
        <v>239</v>
      </c>
      <c r="AY214" s="365" t="s">
        <v>239</v>
      </c>
      <c r="AZ214" s="369" t="s">
        <v>2339</v>
      </c>
      <c r="BA214" s="196">
        <v>0</v>
      </c>
      <c r="BB214" s="196">
        <v>0</v>
      </c>
      <c r="BC214" s="198" t="s">
        <v>239</v>
      </c>
      <c r="BD214" s="198" t="s">
        <v>2713</v>
      </c>
      <c r="BE214" s="198" t="s">
        <v>239</v>
      </c>
      <c r="BF214" s="198" t="s">
        <v>2524</v>
      </c>
      <c r="BG214" s="198" t="s">
        <v>2312</v>
      </c>
      <c r="BH214" s="199" t="s">
        <v>2312</v>
      </c>
      <c r="BI214" s="369" t="s">
        <v>2339</v>
      </c>
      <c r="BJ214" s="196">
        <v>0</v>
      </c>
      <c r="BK214" s="196">
        <v>0</v>
      </c>
      <c r="BL214" s="196" t="s">
        <v>2390</v>
      </c>
      <c r="BM214" s="196" t="s">
        <v>2391</v>
      </c>
      <c r="BN214" s="198" t="s">
        <v>239</v>
      </c>
      <c r="BO214" s="198" t="s">
        <v>2524</v>
      </c>
      <c r="BP214" s="198" t="s">
        <v>2312</v>
      </c>
      <c r="BQ214" s="199" t="s">
        <v>2312</v>
      </c>
    </row>
    <row r="215" spans="1:69" ht="14.5" hidden="1" customHeight="1">
      <c r="A215" s="355" t="s">
        <v>2238</v>
      </c>
      <c r="B215" s="368">
        <v>811</v>
      </c>
      <c r="C215" s="356" t="s">
        <v>2510</v>
      </c>
      <c r="D215" s="356" t="s">
        <v>2460</v>
      </c>
      <c r="E215" s="357" t="s">
        <v>2308</v>
      </c>
      <c r="F215" s="361" t="s">
        <v>2339</v>
      </c>
      <c r="G215" s="353" t="s">
        <v>2690</v>
      </c>
      <c r="H215" s="353" t="s">
        <v>2691</v>
      </c>
      <c r="I215" s="353" t="s">
        <v>2692</v>
      </c>
      <c r="J215" s="353" t="s">
        <v>2693</v>
      </c>
      <c r="K215" s="353" t="s">
        <v>2694</v>
      </c>
      <c r="L215" s="354" t="s">
        <v>2695</v>
      </c>
      <c r="M215" s="20">
        <v>0</v>
      </c>
      <c r="N215" s="20">
        <v>0</v>
      </c>
      <c r="O215" s="115" t="s">
        <v>2390</v>
      </c>
      <c r="P215" s="115" t="s">
        <v>2391</v>
      </c>
      <c r="Q215" s="115" t="s">
        <v>2371</v>
      </c>
      <c r="R215" s="115" t="s">
        <v>2372</v>
      </c>
      <c r="S215" s="17" t="s">
        <v>2312</v>
      </c>
      <c r="T215" s="114" t="s">
        <v>2312</v>
      </c>
      <c r="U215" s="260"/>
      <c r="V215" s="17"/>
      <c r="W215" s="359" t="s">
        <v>239</v>
      </c>
      <c r="X215" s="181" t="s">
        <v>239</v>
      </c>
      <c r="Y215" s="181" t="s">
        <v>239</v>
      </c>
      <c r="Z215" s="183" t="s">
        <v>239</v>
      </c>
      <c r="AA215" s="183" t="s">
        <v>239</v>
      </c>
      <c r="AB215" s="183" t="s">
        <v>239</v>
      </c>
      <c r="AC215" s="183" t="s">
        <v>239</v>
      </c>
      <c r="AD215" s="183" t="s">
        <v>239</v>
      </c>
      <c r="AE215" s="184" t="s">
        <v>239</v>
      </c>
      <c r="AF215" s="260"/>
      <c r="AG215" s="17"/>
      <c r="AH215" s="361" t="s">
        <v>239</v>
      </c>
      <c r="AI215" s="20" t="s">
        <v>239</v>
      </c>
      <c r="AJ215" s="20" t="s">
        <v>239</v>
      </c>
      <c r="AK215" s="362" t="s">
        <v>239</v>
      </c>
      <c r="AL215" s="362" t="s">
        <v>239</v>
      </c>
      <c r="AM215" s="362" t="s">
        <v>239</v>
      </c>
      <c r="AN215" s="362" t="s">
        <v>239</v>
      </c>
      <c r="AO215" s="362" t="s">
        <v>239</v>
      </c>
      <c r="AP215" s="363" t="s">
        <v>239</v>
      </c>
      <c r="AQ215" s="360" t="s">
        <v>239</v>
      </c>
      <c r="AR215" s="196" t="s">
        <v>239</v>
      </c>
      <c r="AS215" s="196" t="s">
        <v>239</v>
      </c>
      <c r="AT215" s="364" t="s">
        <v>239</v>
      </c>
      <c r="AU215" s="364" t="s">
        <v>239</v>
      </c>
      <c r="AV215" s="364" t="s">
        <v>239</v>
      </c>
      <c r="AW215" s="364" t="s">
        <v>239</v>
      </c>
      <c r="AX215" s="364" t="s">
        <v>239</v>
      </c>
      <c r="AY215" s="365" t="s">
        <v>239</v>
      </c>
      <c r="AZ215" s="369" t="s">
        <v>2339</v>
      </c>
      <c r="BA215" s="196">
        <v>0</v>
      </c>
      <c r="BB215" s="196">
        <v>0</v>
      </c>
      <c r="BC215" s="198" t="s">
        <v>239</v>
      </c>
      <c r="BD215" s="198" t="s">
        <v>2713</v>
      </c>
      <c r="BE215" s="198" t="s">
        <v>239</v>
      </c>
      <c r="BF215" s="198" t="s">
        <v>2524</v>
      </c>
      <c r="BG215" s="198" t="s">
        <v>2312</v>
      </c>
      <c r="BH215" s="199" t="s">
        <v>2312</v>
      </c>
      <c r="BI215" s="369" t="s">
        <v>2339</v>
      </c>
      <c r="BJ215" s="196">
        <v>0</v>
      </c>
      <c r="BK215" s="196">
        <v>0</v>
      </c>
      <c r="BL215" s="196" t="s">
        <v>2390</v>
      </c>
      <c r="BM215" s="196" t="s">
        <v>2391</v>
      </c>
      <c r="BN215" s="198" t="s">
        <v>239</v>
      </c>
      <c r="BO215" s="198" t="s">
        <v>2524</v>
      </c>
      <c r="BP215" s="198" t="s">
        <v>2312</v>
      </c>
      <c r="BQ215" s="199" t="s">
        <v>2312</v>
      </c>
    </row>
    <row r="216" spans="1:69" ht="14.5" hidden="1" customHeight="1">
      <c r="A216" s="355" t="s">
        <v>2238</v>
      </c>
      <c r="B216" s="368">
        <v>811</v>
      </c>
      <c r="C216" s="356" t="s">
        <v>2510</v>
      </c>
      <c r="D216" s="356" t="s">
        <v>2461</v>
      </c>
      <c r="E216" s="357" t="s">
        <v>2308</v>
      </c>
      <c r="F216" s="361" t="s">
        <v>2339</v>
      </c>
      <c r="G216" s="353" t="s">
        <v>2690</v>
      </c>
      <c r="H216" s="353" t="s">
        <v>2691</v>
      </c>
      <c r="I216" s="353" t="s">
        <v>2692</v>
      </c>
      <c r="J216" s="353" t="s">
        <v>2693</v>
      </c>
      <c r="K216" s="353" t="s">
        <v>2694</v>
      </c>
      <c r="L216" s="354" t="s">
        <v>2695</v>
      </c>
      <c r="M216" s="20">
        <v>0</v>
      </c>
      <c r="N216" s="20">
        <v>0</v>
      </c>
      <c r="O216" s="115" t="s">
        <v>2390</v>
      </c>
      <c r="P216" s="115" t="s">
        <v>2391</v>
      </c>
      <c r="Q216" s="115" t="s">
        <v>2371</v>
      </c>
      <c r="R216" s="115" t="s">
        <v>2372</v>
      </c>
      <c r="S216" s="17" t="s">
        <v>2312</v>
      </c>
      <c r="T216" s="114" t="s">
        <v>2312</v>
      </c>
      <c r="U216" s="260"/>
      <c r="V216" s="17"/>
      <c r="W216" s="359" t="s">
        <v>239</v>
      </c>
      <c r="X216" s="181" t="s">
        <v>239</v>
      </c>
      <c r="Y216" s="181" t="s">
        <v>239</v>
      </c>
      <c r="Z216" s="183" t="s">
        <v>239</v>
      </c>
      <c r="AA216" s="183" t="s">
        <v>239</v>
      </c>
      <c r="AB216" s="183" t="s">
        <v>239</v>
      </c>
      <c r="AC216" s="183" t="s">
        <v>239</v>
      </c>
      <c r="AD216" s="183" t="s">
        <v>239</v>
      </c>
      <c r="AE216" s="184" t="s">
        <v>239</v>
      </c>
      <c r="AF216" s="260"/>
      <c r="AG216" s="17"/>
      <c r="AH216" s="361" t="s">
        <v>239</v>
      </c>
      <c r="AI216" s="20" t="s">
        <v>239</v>
      </c>
      <c r="AJ216" s="20" t="s">
        <v>239</v>
      </c>
      <c r="AK216" s="362" t="s">
        <v>239</v>
      </c>
      <c r="AL216" s="362" t="s">
        <v>239</v>
      </c>
      <c r="AM216" s="362" t="s">
        <v>239</v>
      </c>
      <c r="AN216" s="362" t="s">
        <v>239</v>
      </c>
      <c r="AO216" s="362" t="s">
        <v>239</v>
      </c>
      <c r="AP216" s="363" t="s">
        <v>239</v>
      </c>
      <c r="AQ216" s="360" t="s">
        <v>239</v>
      </c>
      <c r="AR216" s="196" t="s">
        <v>239</v>
      </c>
      <c r="AS216" s="196" t="s">
        <v>239</v>
      </c>
      <c r="AT216" s="364" t="s">
        <v>239</v>
      </c>
      <c r="AU216" s="364" t="s">
        <v>239</v>
      </c>
      <c r="AV216" s="364" t="s">
        <v>239</v>
      </c>
      <c r="AW216" s="364" t="s">
        <v>239</v>
      </c>
      <c r="AX216" s="364" t="s">
        <v>239</v>
      </c>
      <c r="AY216" s="365" t="s">
        <v>239</v>
      </c>
      <c r="AZ216" s="369" t="s">
        <v>2339</v>
      </c>
      <c r="BA216" s="196">
        <v>0</v>
      </c>
      <c r="BB216" s="196">
        <v>0</v>
      </c>
      <c r="BC216" s="198" t="s">
        <v>239</v>
      </c>
      <c r="BD216" s="198" t="s">
        <v>2713</v>
      </c>
      <c r="BE216" s="198" t="s">
        <v>239</v>
      </c>
      <c r="BF216" s="198" t="s">
        <v>2524</v>
      </c>
      <c r="BG216" s="198" t="s">
        <v>2312</v>
      </c>
      <c r="BH216" s="199" t="s">
        <v>2312</v>
      </c>
      <c r="BI216" s="369" t="s">
        <v>2339</v>
      </c>
      <c r="BJ216" s="196">
        <v>0</v>
      </c>
      <c r="BK216" s="196">
        <v>0</v>
      </c>
      <c r="BL216" s="196" t="s">
        <v>2390</v>
      </c>
      <c r="BM216" s="196" t="s">
        <v>2391</v>
      </c>
      <c r="BN216" s="198" t="s">
        <v>239</v>
      </c>
      <c r="BO216" s="198" t="s">
        <v>2524</v>
      </c>
      <c r="BP216" s="198" t="s">
        <v>2312</v>
      </c>
      <c r="BQ216" s="199" t="s">
        <v>2312</v>
      </c>
    </row>
    <row r="217" spans="1:69" ht="14.5" hidden="1" customHeight="1">
      <c r="A217" s="355" t="s">
        <v>2238</v>
      </c>
      <c r="B217" s="368">
        <v>911</v>
      </c>
      <c r="C217" s="356" t="s">
        <v>2307</v>
      </c>
      <c r="D217" s="356" t="s">
        <v>2308</v>
      </c>
      <c r="E217" s="357" t="s">
        <v>2308</v>
      </c>
      <c r="F217" s="361" t="s">
        <v>2339</v>
      </c>
      <c r="G217" s="353" t="s">
        <v>2690</v>
      </c>
      <c r="H217" s="353" t="s">
        <v>2691</v>
      </c>
      <c r="I217" s="353" t="s">
        <v>2692</v>
      </c>
      <c r="J217" s="353" t="s">
        <v>2693</v>
      </c>
      <c r="K217" s="353" t="s">
        <v>2694</v>
      </c>
      <c r="L217" s="354" t="s">
        <v>2695</v>
      </c>
      <c r="M217" s="20">
        <v>0</v>
      </c>
      <c r="N217" s="20">
        <v>0</v>
      </c>
      <c r="O217" s="115" t="s">
        <v>2405</v>
      </c>
      <c r="P217" s="115" t="s">
        <v>2406</v>
      </c>
      <c r="Q217" s="115" t="s">
        <v>2405</v>
      </c>
      <c r="R217" s="115" t="s">
        <v>2406</v>
      </c>
      <c r="S217" s="17" t="s">
        <v>2312</v>
      </c>
      <c r="T217" s="114" t="s">
        <v>2312</v>
      </c>
      <c r="U217" s="260"/>
      <c r="V217" s="17"/>
      <c r="W217" s="359" t="s">
        <v>239</v>
      </c>
      <c r="X217" s="181" t="s">
        <v>239</v>
      </c>
      <c r="Y217" s="181" t="s">
        <v>239</v>
      </c>
      <c r="Z217" s="183" t="s">
        <v>239</v>
      </c>
      <c r="AA217" s="183" t="s">
        <v>239</v>
      </c>
      <c r="AB217" s="183" t="s">
        <v>239</v>
      </c>
      <c r="AC217" s="183" t="s">
        <v>239</v>
      </c>
      <c r="AD217" s="183" t="s">
        <v>239</v>
      </c>
      <c r="AE217" s="184" t="s">
        <v>239</v>
      </c>
      <c r="AF217" s="260"/>
      <c r="AG217" s="17"/>
      <c r="AH217" s="361" t="s">
        <v>239</v>
      </c>
      <c r="AI217" s="20" t="s">
        <v>239</v>
      </c>
      <c r="AJ217" s="20" t="s">
        <v>239</v>
      </c>
      <c r="AK217" s="362" t="s">
        <v>239</v>
      </c>
      <c r="AL217" s="362" t="s">
        <v>239</v>
      </c>
      <c r="AM217" s="362" t="s">
        <v>239</v>
      </c>
      <c r="AN217" s="362" t="s">
        <v>239</v>
      </c>
      <c r="AO217" s="362" t="s">
        <v>239</v>
      </c>
      <c r="AP217" s="363" t="s">
        <v>239</v>
      </c>
      <c r="AQ217" s="360" t="s">
        <v>239</v>
      </c>
      <c r="AR217" s="196" t="s">
        <v>239</v>
      </c>
      <c r="AS217" s="196" t="s">
        <v>239</v>
      </c>
      <c r="AT217" s="364" t="s">
        <v>239</v>
      </c>
      <c r="AU217" s="364" t="s">
        <v>239</v>
      </c>
      <c r="AV217" s="364" t="s">
        <v>239</v>
      </c>
      <c r="AW217" s="364" t="s">
        <v>239</v>
      </c>
      <c r="AX217" s="364" t="s">
        <v>239</v>
      </c>
      <c r="AY217" s="365" t="s">
        <v>239</v>
      </c>
      <c r="AZ217" s="369" t="s">
        <v>2339</v>
      </c>
      <c r="BA217" s="196">
        <v>0</v>
      </c>
      <c r="BB217" s="196">
        <v>0</v>
      </c>
      <c r="BC217" s="198" t="s">
        <v>239</v>
      </c>
      <c r="BD217" s="198" t="s">
        <v>2697</v>
      </c>
      <c r="BE217" s="198" t="s">
        <v>239</v>
      </c>
      <c r="BF217" s="198" t="s">
        <v>2697</v>
      </c>
      <c r="BG217" s="198" t="s">
        <v>2312</v>
      </c>
      <c r="BH217" s="199" t="s">
        <v>2312</v>
      </c>
      <c r="BI217" s="369" t="s">
        <v>2339</v>
      </c>
      <c r="BJ217" s="196">
        <v>0</v>
      </c>
      <c r="BK217" s="196">
        <v>0</v>
      </c>
      <c r="BL217" s="196" t="s">
        <v>2405</v>
      </c>
      <c r="BM217" s="196" t="s">
        <v>2406</v>
      </c>
      <c r="BN217" s="198" t="s">
        <v>239</v>
      </c>
      <c r="BO217" s="198" t="s">
        <v>2697</v>
      </c>
      <c r="BP217" s="198" t="s">
        <v>2312</v>
      </c>
      <c r="BQ217" s="199" t="s">
        <v>2312</v>
      </c>
    </row>
    <row r="218" spans="1:69" ht="14.5" hidden="1" customHeight="1">
      <c r="A218" s="355" t="s">
        <v>2238</v>
      </c>
      <c r="B218" s="368">
        <v>911</v>
      </c>
      <c r="C218" s="356" t="s">
        <v>2318</v>
      </c>
      <c r="D218" s="356" t="s">
        <v>2308</v>
      </c>
      <c r="E218" s="357" t="s">
        <v>2308</v>
      </c>
      <c r="F218" s="361" t="s">
        <v>2339</v>
      </c>
      <c r="G218" s="353" t="s">
        <v>2690</v>
      </c>
      <c r="H218" s="353" t="s">
        <v>2691</v>
      </c>
      <c r="I218" s="353" t="s">
        <v>2692</v>
      </c>
      <c r="J218" s="353" t="s">
        <v>2693</v>
      </c>
      <c r="K218" s="353" t="s">
        <v>2694</v>
      </c>
      <c r="L218" s="354" t="s">
        <v>2695</v>
      </c>
      <c r="M218" s="20">
        <v>0</v>
      </c>
      <c r="N218" s="20">
        <v>0</v>
      </c>
      <c r="O218" s="115" t="s">
        <v>2410</v>
      </c>
      <c r="P218" s="115" t="s">
        <v>2411</v>
      </c>
      <c r="Q218" s="115" t="s">
        <v>2410</v>
      </c>
      <c r="R218" s="115" t="s">
        <v>2411</v>
      </c>
      <c r="S218" s="17" t="s">
        <v>2312</v>
      </c>
      <c r="T218" s="114" t="s">
        <v>2312</v>
      </c>
      <c r="U218" s="260"/>
      <c r="V218" s="17"/>
      <c r="W218" s="359" t="s">
        <v>239</v>
      </c>
      <c r="X218" s="181" t="s">
        <v>239</v>
      </c>
      <c r="Y218" s="181" t="s">
        <v>239</v>
      </c>
      <c r="Z218" s="183" t="s">
        <v>239</v>
      </c>
      <c r="AA218" s="183" t="s">
        <v>239</v>
      </c>
      <c r="AB218" s="183" t="s">
        <v>239</v>
      </c>
      <c r="AC218" s="183" t="s">
        <v>239</v>
      </c>
      <c r="AD218" s="183" t="s">
        <v>239</v>
      </c>
      <c r="AE218" s="184" t="s">
        <v>239</v>
      </c>
      <c r="AF218" s="260"/>
      <c r="AG218" s="17"/>
      <c r="AH218" s="361" t="s">
        <v>239</v>
      </c>
      <c r="AI218" s="20" t="s">
        <v>239</v>
      </c>
      <c r="AJ218" s="20" t="s">
        <v>239</v>
      </c>
      <c r="AK218" s="362" t="s">
        <v>239</v>
      </c>
      <c r="AL218" s="362" t="s">
        <v>239</v>
      </c>
      <c r="AM218" s="362" t="s">
        <v>239</v>
      </c>
      <c r="AN218" s="362" t="s">
        <v>239</v>
      </c>
      <c r="AO218" s="362" t="s">
        <v>239</v>
      </c>
      <c r="AP218" s="363" t="s">
        <v>239</v>
      </c>
      <c r="AQ218" s="360" t="s">
        <v>239</v>
      </c>
      <c r="AR218" s="196" t="s">
        <v>239</v>
      </c>
      <c r="AS218" s="196" t="s">
        <v>239</v>
      </c>
      <c r="AT218" s="364" t="s">
        <v>239</v>
      </c>
      <c r="AU218" s="364" t="s">
        <v>239</v>
      </c>
      <c r="AV218" s="364" t="s">
        <v>239</v>
      </c>
      <c r="AW218" s="364" t="s">
        <v>239</v>
      </c>
      <c r="AX218" s="364" t="s">
        <v>239</v>
      </c>
      <c r="AY218" s="365" t="s">
        <v>239</v>
      </c>
      <c r="AZ218" s="369" t="s">
        <v>2339</v>
      </c>
      <c r="BA218" s="196">
        <v>0</v>
      </c>
      <c r="BB218" s="196">
        <v>0</v>
      </c>
      <c r="BC218" s="198" t="s">
        <v>239</v>
      </c>
      <c r="BD218" s="198" t="s">
        <v>2698</v>
      </c>
      <c r="BE218" s="198" t="s">
        <v>239</v>
      </c>
      <c r="BF218" s="198" t="s">
        <v>2698</v>
      </c>
      <c r="BG218" s="198" t="s">
        <v>2312</v>
      </c>
      <c r="BH218" s="199" t="s">
        <v>2312</v>
      </c>
      <c r="BI218" s="369" t="s">
        <v>2339</v>
      </c>
      <c r="BJ218" s="196">
        <v>0</v>
      </c>
      <c r="BK218" s="196">
        <v>0</v>
      </c>
      <c r="BL218" s="196" t="s">
        <v>2410</v>
      </c>
      <c r="BM218" s="196" t="s">
        <v>2411</v>
      </c>
      <c r="BN218" s="198" t="s">
        <v>239</v>
      </c>
      <c r="BO218" s="198" t="s">
        <v>2698</v>
      </c>
      <c r="BP218" s="198" t="s">
        <v>2312</v>
      </c>
      <c r="BQ218" s="199" t="s">
        <v>2312</v>
      </c>
    </row>
    <row r="219" spans="1:69" ht="14.5" hidden="1" customHeight="1">
      <c r="A219" s="355" t="s">
        <v>2238</v>
      </c>
      <c r="B219" s="368">
        <v>911</v>
      </c>
      <c r="C219" s="356" t="s">
        <v>2324</v>
      </c>
      <c r="D219" s="356" t="s">
        <v>2308</v>
      </c>
      <c r="E219" s="357" t="s">
        <v>2308</v>
      </c>
      <c r="F219" s="361" t="s">
        <v>2339</v>
      </c>
      <c r="G219" s="353" t="s">
        <v>2690</v>
      </c>
      <c r="H219" s="353" t="s">
        <v>2691</v>
      </c>
      <c r="I219" s="353" t="s">
        <v>2692</v>
      </c>
      <c r="J219" s="353" t="s">
        <v>2693</v>
      </c>
      <c r="K219" s="353" t="s">
        <v>2694</v>
      </c>
      <c r="L219" s="354" t="s">
        <v>2695</v>
      </c>
      <c r="M219" s="20">
        <v>0</v>
      </c>
      <c r="N219" s="20">
        <v>0</v>
      </c>
      <c r="O219" s="115" t="s">
        <v>2415</v>
      </c>
      <c r="P219" s="115" t="s">
        <v>2416</v>
      </c>
      <c r="Q219" s="115" t="s">
        <v>2415</v>
      </c>
      <c r="R219" s="115" t="s">
        <v>2416</v>
      </c>
      <c r="S219" s="17" t="s">
        <v>2312</v>
      </c>
      <c r="T219" s="114" t="s">
        <v>2312</v>
      </c>
      <c r="U219" s="260"/>
      <c r="V219" s="17"/>
      <c r="W219" s="359" t="s">
        <v>239</v>
      </c>
      <c r="X219" s="181" t="s">
        <v>239</v>
      </c>
      <c r="Y219" s="181" t="s">
        <v>239</v>
      </c>
      <c r="Z219" s="183" t="s">
        <v>239</v>
      </c>
      <c r="AA219" s="183" t="s">
        <v>239</v>
      </c>
      <c r="AB219" s="183" t="s">
        <v>239</v>
      </c>
      <c r="AC219" s="183" t="s">
        <v>239</v>
      </c>
      <c r="AD219" s="183" t="s">
        <v>239</v>
      </c>
      <c r="AE219" s="184" t="s">
        <v>239</v>
      </c>
      <c r="AF219" s="260"/>
      <c r="AG219" s="17"/>
      <c r="AH219" s="361" t="s">
        <v>239</v>
      </c>
      <c r="AI219" s="20" t="s">
        <v>239</v>
      </c>
      <c r="AJ219" s="20" t="s">
        <v>239</v>
      </c>
      <c r="AK219" s="362" t="s">
        <v>239</v>
      </c>
      <c r="AL219" s="362" t="s">
        <v>239</v>
      </c>
      <c r="AM219" s="362" t="s">
        <v>239</v>
      </c>
      <c r="AN219" s="362" t="s">
        <v>239</v>
      </c>
      <c r="AO219" s="362" t="s">
        <v>239</v>
      </c>
      <c r="AP219" s="363" t="s">
        <v>239</v>
      </c>
      <c r="AQ219" s="360" t="s">
        <v>239</v>
      </c>
      <c r="AR219" s="196" t="s">
        <v>239</v>
      </c>
      <c r="AS219" s="196" t="s">
        <v>239</v>
      </c>
      <c r="AT219" s="364" t="s">
        <v>239</v>
      </c>
      <c r="AU219" s="364" t="s">
        <v>239</v>
      </c>
      <c r="AV219" s="364" t="s">
        <v>239</v>
      </c>
      <c r="AW219" s="364" t="s">
        <v>239</v>
      </c>
      <c r="AX219" s="364" t="s">
        <v>239</v>
      </c>
      <c r="AY219" s="365" t="s">
        <v>239</v>
      </c>
      <c r="AZ219" s="369" t="s">
        <v>2339</v>
      </c>
      <c r="BA219" s="196">
        <v>0</v>
      </c>
      <c r="BB219" s="196">
        <v>0</v>
      </c>
      <c r="BC219" s="198" t="s">
        <v>239</v>
      </c>
      <c r="BD219" s="198" t="s">
        <v>2699</v>
      </c>
      <c r="BE219" s="198" t="s">
        <v>239</v>
      </c>
      <c r="BF219" s="198" t="s">
        <v>2699</v>
      </c>
      <c r="BG219" s="198" t="s">
        <v>2312</v>
      </c>
      <c r="BH219" s="199" t="s">
        <v>2312</v>
      </c>
      <c r="BI219" s="369" t="s">
        <v>2339</v>
      </c>
      <c r="BJ219" s="196">
        <v>0</v>
      </c>
      <c r="BK219" s="196">
        <v>0</v>
      </c>
      <c r="BL219" s="196" t="s">
        <v>2415</v>
      </c>
      <c r="BM219" s="196" t="s">
        <v>2416</v>
      </c>
      <c r="BN219" s="198" t="s">
        <v>239</v>
      </c>
      <c r="BO219" s="198" t="s">
        <v>2699</v>
      </c>
      <c r="BP219" s="198" t="s">
        <v>2312</v>
      </c>
      <c r="BQ219" s="199" t="s">
        <v>2312</v>
      </c>
    </row>
    <row r="220" spans="1:69" ht="14.5" hidden="1" customHeight="1">
      <c r="A220" s="355" t="s">
        <v>2238</v>
      </c>
      <c r="B220" s="368">
        <v>911</v>
      </c>
      <c r="C220" s="356" t="s">
        <v>2330</v>
      </c>
      <c r="D220" s="356" t="s">
        <v>2308</v>
      </c>
      <c r="E220" s="357" t="s">
        <v>2308</v>
      </c>
      <c r="F220" s="361" t="s">
        <v>2339</v>
      </c>
      <c r="G220" s="353" t="s">
        <v>2690</v>
      </c>
      <c r="H220" s="353" t="s">
        <v>2691</v>
      </c>
      <c r="I220" s="353" t="s">
        <v>2692</v>
      </c>
      <c r="J220" s="353" t="s">
        <v>2693</v>
      </c>
      <c r="K220" s="353" t="s">
        <v>2694</v>
      </c>
      <c r="L220" s="354" t="s">
        <v>2695</v>
      </c>
      <c r="M220" s="20">
        <v>0</v>
      </c>
      <c r="N220" s="20">
        <v>0</v>
      </c>
      <c r="O220" s="115" t="s">
        <v>2396</v>
      </c>
      <c r="P220" s="115" t="s">
        <v>2397</v>
      </c>
      <c r="Q220" s="115" t="s">
        <v>2396</v>
      </c>
      <c r="R220" s="115" t="s">
        <v>2397</v>
      </c>
      <c r="S220" s="17" t="s">
        <v>2312</v>
      </c>
      <c r="T220" s="114" t="s">
        <v>2312</v>
      </c>
      <c r="U220" s="260"/>
      <c r="V220" s="17"/>
      <c r="W220" s="359" t="s">
        <v>239</v>
      </c>
      <c r="X220" s="181" t="s">
        <v>239</v>
      </c>
      <c r="Y220" s="181" t="s">
        <v>239</v>
      </c>
      <c r="Z220" s="183" t="s">
        <v>239</v>
      </c>
      <c r="AA220" s="183" t="s">
        <v>239</v>
      </c>
      <c r="AB220" s="183" t="s">
        <v>239</v>
      </c>
      <c r="AC220" s="183" t="s">
        <v>239</v>
      </c>
      <c r="AD220" s="183" t="s">
        <v>239</v>
      </c>
      <c r="AE220" s="184" t="s">
        <v>239</v>
      </c>
      <c r="AF220" s="260"/>
      <c r="AG220" s="17"/>
      <c r="AH220" s="361" t="s">
        <v>239</v>
      </c>
      <c r="AI220" s="20" t="s">
        <v>239</v>
      </c>
      <c r="AJ220" s="20" t="s">
        <v>239</v>
      </c>
      <c r="AK220" s="362" t="s">
        <v>239</v>
      </c>
      <c r="AL220" s="362" t="s">
        <v>239</v>
      </c>
      <c r="AM220" s="362" t="s">
        <v>239</v>
      </c>
      <c r="AN220" s="362" t="s">
        <v>239</v>
      </c>
      <c r="AO220" s="362" t="s">
        <v>239</v>
      </c>
      <c r="AP220" s="363" t="s">
        <v>239</v>
      </c>
      <c r="AQ220" s="360" t="s">
        <v>239</v>
      </c>
      <c r="AR220" s="196" t="s">
        <v>239</v>
      </c>
      <c r="AS220" s="196" t="s">
        <v>239</v>
      </c>
      <c r="AT220" s="364" t="s">
        <v>239</v>
      </c>
      <c r="AU220" s="364" t="s">
        <v>239</v>
      </c>
      <c r="AV220" s="364" t="s">
        <v>239</v>
      </c>
      <c r="AW220" s="364" t="s">
        <v>239</v>
      </c>
      <c r="AX220" s="364" t="s">
        <v>239</v>
      </c>
      <c r="AY220" s="365" t="s">
        <v>239</v>
      </c>
      <c r="AZ220" s="369" t="s">
        <v>2339</v>
      </c>
      <c r="BA220" s="196">
        <v>0</v>
      </c>
      <c r="BB220" s="196">
        <v>0</v>
      </c>
      <c r="BC220" s="198" t="s">
        <v>239</v>
      </c>
      <c r="BD220" s="198" t="s">
        <v>2714</v>
      </c>
      <c r="BE220" s="198" t="s">
        <v>239</v>
      </c>
      <c r="BF220" s="198" t="s">
        <v>2714</v>
      </c>
      <c r="BG220" s="198" t="s">
        <v>2312</v>
      </c>
      <c r="BH220" s="199" t="s">
        <v>2312</v>
      </c>
      <c r="BI220" s="369" t="s">
        <v>2339</v>
      </c>
      <c r="BJ220" s="196">
        <v>0</v>
      </c>
      <c r="BK220" s="196">
        <v>0</v>
      </c>
      <c r="BL220" s="196" t="s">
        <v>2396</v>
      </c>
      <c r="BM220" s="196" t="s">
        <v>2397</v>
      </c>
      <c r="BN220" s="198" t="s">
        <v>239</v>
      </c>
      <c r="BO220" s="198" t="s">
        <v>2714</v>
      </c>
      <c r="BP220" s="198" t="s">
        <v>2312</v>
      </c>
      <c r="BQ220" s="199" t="s">
        <v>2312</v>
      </c>
    </row>
    <row r="221" spans="1:69" ht="14.5" hidden="1" customHeight="1">
      <c r="A221" s="355" t="s">
        <v>2238</v>
      </c>
      <c r="B221" s="368">
        <v>911</v>
      </c>
      <c r="C221" s="356" t="s">
        <v>2511</v>
      </c>
      <c r="D221" s="356" t="s">
        <v>2308</v>
      </c>
      <c r="E221" s="357">
        <v>0</v>
      </c>
      <c r="F221" s="361" t="s">
        <v>2339</v>
      </c>
      <c r="G221" s="353" t="s">
        <v>2690</v>
      </c>
      <c r="H221" s="353" t="s">
        <v>2691</v>
      </c>
      <c r="I221" s="353" t="s">
        <v>2692</v>
      </c>
      <c r="J221" s="353" t="s">
        <v>2693</v>
      </c>
      <c r="K221" s="353" t="s">
        <v>2694</v>
      </c>
      <c r="L221" s="354" t="s">
        <v>2695</v>
      </c>
      <c r="M221" s="20">
        <v>0</v>
      </c>
      <c r="N221" s="20">
        <v>0</v>
      </c>
      <c r="O221" s="115" t="s">
        <v>2415</v>
      </c>
      <c r="P221" s="115" t="s">
        <v>2416</v>
      </c>
      <c r="Q221" s="115" t="s">
        <v>2415</v>
      </c>
      <c r="R221" s="115" t="s">
        <v>2416</v>
      </c>
      <c r="S221" s="17" t="s">
        <v>2312</v>
      </c>
      <c r="T221" s="114" t="s">
        <v>2312</v>
      </c>
      <c r="U221" s="260"/>
      <c r="V221" s="17"/>
      <c r="W221" s="359" t="s">
        <v>239</v>
      </c>
      <c r="X221" s="181" t="s">
        <v>239</v>
      </c>
      <c r="Y221" s="181" t="s">
        <v>239</v>
      </c>
      <c r="Z221" s="183" t="s">
        <v>239</v>
      </c>
      <c r="AA221" s="183" t="s">
        <v>239</v>
      </c>
      <c r="AB221" s="183" t="s">
        <v>239</v>
      </c>
      <c r="AC221" s="183" t="s">
        <v>239</v>
      </c>
      <c r="AD221" s="183" t="s">
        <v>239</v>
      </c>
      <c r="AE221" s="184" t="s">
        <v>239</v>
      </c>
      <c r="AF221" s="260"/>
      <c r="AG221" s="17"/>
      <c r="AH221" s="361" t="s">
        <v>239</v>
      </c>
      <c r="AI221" s="20" t="s">
        <v>239</v>
      </c>
      <c r="AJ221" s="20" t="s">
        <v>239</v>
      </c>
      <c r="AK221" s="362" t="s">
        <v>239</v>
      </c>
      <c r="AL221" s="362" t="s">
        <v>239</v>
      </c>
      <c r="AM221" s="362" t="s">
        <v>239</v>
      </c>
      <c r="AN221" s="362" t="s">
        <v>239</v>
      </c>
      <c r="AO221" s="362" t="s">
        <v>239</v>
      </c>
      <c r="AP221" s="363" t="s">
        <v>239</v>
      </c>
      <c r="AQ221" s="360" t="s">
        <v>239</v>
      </c>
      <c r="AR221" s="196" t="s">
        <v>239</v>
      </c>
      <c r="AS221" s="196" t="s">
        <v>239</v>
      </c>
      <c r="AT221" s="364" t="s">
        <v>239</v>
      </c>
      <c r="AU221" s="364" t="s">
        <v>239</v>
      </c>
      <c r="AV221" s="364" t="s">
        <v>239</v>
      </c>
      <c r="AW221" s="364" t="s">
        <v>239</v>
      </c>
      <c r="AX221" s="364" t="s">
        <v>239</v>
      </c>
      <c r="AY221" s="365" t="s">
        <v>239</v>
      </c>
      <c r="AZ221" s="369" t="s">
        <v>2339</v>
      </c>
      <c r="BA221" s="196">
        <v>0</v>
      </c>
      <c r="BB221" s="196">
        <v>0</v>
      </c>
      <c r="BC221" s="198" t="s">
        <v>239</v>
      </c>
      <c r="BD221" s="198" t="s">
        <v>2699</v>
      </c>
      <c r="BE221" s="198" t="s">
        <v>239</v>
      </c>
      <c r="BF221" s="198" t="s">
        <v>2699</v>
      </c>
      <c r="BG221" s="198" t="s">
        <v>2312</v>
      </c>
      <c r="BH221" s="199" t="s">
        <v>2312</v>
      </c>
      <c r="BI221" s="369" t="s">
        <v>2339</v>
      </c>
      <c r="BJ221" s="196">
        <v>0</v>
      </c>
      <c r="BK221" s="196">
        <v>0</v>
      </c>
      <c r="BL221" s="196" t="s">
        <v>2415</v>
      </c>
      <c r="BM221" s="196" t="s">
        <v>2416</v>
      </c>
      <c r="BN221" s="198" t="s">
        <v>239</v>
      </c>
      <c r="BO221" s="198" t="s">
        <v>2699</v>
      </c>
      <c r="BP221" s="198" t="s">
        <v>2312</v>
      </c>
      <c r="BQ221" s="199" t="s">
        <v>2312</v>
      </c>
    </row>
    <row r="222" spans="1:69" ht="14.5" hidden="1" customHeight="1">
      <c r="A222" s="355" t="s">
        <v>2238</v>
      </c>
      <c r="B222" s="368">
        <v>911</v>
      </c>
      <c r="C222" s="356" t="s">
        <v>2511</v>
      </c>
      <c r="D222" s="356" t="s">
        <v>2308</v>
      </c>
      <c r="E222" s="357">
        <v>1</v>
      </c>
      <c r="F222" s="361" t="s">
        <v>2339</v>
      </c>
      <c r="G222" s="353" t="s">
        <v>2690</v>
      </c>
      <c r="H222" s="353" t="s">
        <v>2691</v>
      </c>
      <c r="I222" s="353" t="s">
        <v>2692</v>
      </c>
      <c r="J222" s="353" t="s">
        <v>2693</v>
      </c>
      <c r="K222" s="353" t="s">
        <v>2694</v>
      </c>
      <c r="L222" s="354" t="s">
        <v>2695</v>
      </c>
      <c r="M222" s="20">
        <v>0</v>
      </c>
      <c r="N222" s="20">
        <v>0</v>
      </c>
      <c r="O222" s="115" t="s">
        <v>2415</v>
      </c>
      <c r="P222" s="115" t="s">
        <v>2416</v>
      </c>
      <c r="Q222" s="115" t="s">
        <v>2415</v>
      </c>
      <c r="R222" s="115" t="s">
        <v>2416</v>
      </c>
      <c r="S222" s="17" t="s">
        <v>2312</v>
      </c>
      <c r="T222" s="114" t="s">
        <v>2312</v>
      </c>
      <c r="U222" s="260"/>
      <c r="V222" s="17"/>
      <c r="W222" s="359" t="s">
        <v>239</v>
      </c>
      <c r="X222" s="181" t="s">
        <v>239</v>
      </c>
      <c r="Y222" s="181" t="s">
        <v>239</v>
      </c>
      <c r="Z222" s="183" t="s">
        <v>239</v>
      </c>
      <c r="AA222" s="183" t="s">
        <v>239</v>
      </c>
      <c r="AB222" s="183" t="s">
        <v>239</v>
      </c>
      <c r="AC222" s="183" t="s">
        <v>239</v>
      </c>
      <c r="AD222" s="183" t="s">
        <v>239</v>
      </c>
      <c r="AE222" s="184" t="s">
        <v>239</v>
      </c>
      <c r="AF222" s="260"/>
      <c r="AG222" s="17"/>
      <c r="AH222" s="361" t="s">
        <v>239</v>
      </c>
      <c r="AI222" s="20" t="s">
        <v>239</v>
      </c>
      <c r="AJ222" s="20" t="s">
        <v>239</v>
      </c>
      <c r="AK222" s="362" t="s">
        <v>239</v>
      </c>
      <c r="AL222" s="362" t="s">
        <v>239</v>
      </c>
      <c r="AM222" s="362" t="s">
        <v>239</v>
      </c>
      <c r="AN222" s="362" t="s">
        <v>239</v>
      </c>
      <c r="AO222" s="362" t="s">
        <v>239</v>
      </c>
      <c r="AP222" s="363" t="s">
        <v>239</v>
      </c>
      <c r="AQ222" s="360" t="s">
        <v>239</v>
      </c>
      <c r="AR222" s="196" t="s">
        <v>239</v>
      </c>
      <c r="AS222" s="196" t="s">
        <v>239</v>
      </c>
      <c r="AT222" s="364" t="s">
        <v>239</v>
      </c>
      <c r="AU222" s="364" t="s">
        <v>239</v>
      </c>
      <c r="AV222" s="364" t="s">
        <v>239</v>
      </c>
      <c r="AW222" s="364" t="s">
        <v>239</v>
      </c>
      <c r="AX222" s="364" t="s">
        <v>239</v>
      </c>
      <c r="AY222" s="365" t="s">
        <v>239</v>
      </c>
      <c r="AZ222" s="369" t="s">
        <v>2339</v>
      </c>
      <c r="BA222" s="196">
        <v>0</v>
      </c>
      <c r="BB222" s="196">
        <v>0</v>
      </c>
      <c r="BC222" s="198" t="s">
        <v>239</v>
      </c>
      <c r="BD222" s="198" t="s">
        <v>2699</v>
      </c>
      <c r="BE222" s="198" t="s">
        <v>239</v>
      </c>
      <c r="BF222" s="198" t="s">
        <v>2699</v>
      </c>
      <c r="BG222" s="198" t="s">
        <v>2312</v>
      </c>
      <c r="BH222" s="199" t="s">
        <v>2312</v>
      </c>
      <c r="BI222" s="369" t="s">
        <v>2339</v>
      </c>
      <c r="BJ222" s="196">
        <v>0</v>
      </c>
      <c r="BK222" s="196">
        <v>0</v>
      </c>
      <c r="BL222" s="196" t="s">
        <v>2415</v>
      </c>
      <c r="BM222" s="196" t="s">
        <v>2416</v>
      </c>
      <c r="BN222" s="198" t="s">
        <v>239</v>
      </c>
      <c r="BO222" s="198" t="s">
        <v>2699</v>
      </c>
      <c r="BP222" s="198" t="s">
        <v>2312</v>
      </c>
      <c r="BQ222" s="199" t="s">
        <v>2312</v>
      </c>
    </row>
    <row r="223" spans="1:69" ht="14.5" hidden="1" customHeight="1">
      <c r="A223" s="355" t="s">
        <v>2238</v>
      </c>
      <c r="B223" s="368">
        <v>911</v>
      </c>
      <c r="C223" s="356" t="s">
        <v>2511</v>
      </c>
      <c r="D223" s="356" t="s">
        <v>2308</v>
      </c>
      <c r="E223" s="357">
        <v>2</v>
      </c>
      <c r="F223" s="361" t="s">
        <v>2339</v>
      </c>
      <c r="G223" s="353" t="s">
        <v>2690</v>
      </c>
      <c r="H223" s="353" t="s">
        <v>2691</v>
      </c>
      <c r="I223" s="353" t="s">
        <v>2692</v>
      </c>
      <c r="J223" s="353" t="s">
        <v>2693</v>
      </c>
      <c r="K223" s="353" t="s">
        <v>2694</v>
      </c>
      <c r="L223" s="354" t="s">
        <v>2695</v>
      </c>
      <c r="M223" s="20">
        <v>0</v>
      </c>
      <c r="N223" s="20">
        <v>0</v>
      </c>
      <c r="O223" s="115" t="s">
        <v>2415</v>
      </c>
      <c r="P223" s="115" t="s">
        <v>2416</v>
      </c>
      <c r="Q223" s="115" t="s">
        <v>2415</v>
      </c>
      <c r="R223" s="115" t="s">
        <v>2416</v>
      </c>
      <c r="S223" s="17" t="s">
        <v>2312</v>
      </c>
      <c r="T223" s="114" t="s">
        <v>2312</v>
      </c>
      <c r="U223" s="260"/>
      <c r="V223" s="17"/>
      <c r="W223" s="359" t="s">
        <v>239</v>
      </c>
      <c r="X223" s="181" t="s">
        <v>239</v>
      </c>
      <c r="Y223" s="181" t="s">
        <v>239</v>
      </c>
      <c r="Z223" s="183" t="s">
        <v>239</v>
      </c>
      <c r="AA223" s="183" t="s">
        <v>239</v>
      </c>
      <c r="AB223" s="183" t="s">
        <v>239</v>
      </c>
      <c r="AC223" s="183" t="s">
        <v>239</v>
      </c>
      <c r="AD223" s="183" t="s">
        <v>239</v>
      </c>
      <c r="AE223" s="184" t="s">
        <v>239</v>
      </c>
      <c r="AF223" s="260"/>
      <c r="AG223" s="17"/>
      <c r="AH223" s="361" t="s">
        <v>239</v>
      </c>
      <c r="AI223" s="20" t="s">
        <v>239</v>
      </c>
      <c r="AJ223" s="20" t="s">
        <v>239</v>
      </c>
      <c r="AK223" s="362" t="s">
        <v>239</v>
      </c>
      <c r="AL223" s="362" t="s">
        <v>239</v>
      </c>
      <c r="AM223" s="362" t="s">
        <v>239</v>
      </c>
      <c r="AN223" s="362" t="s">
        <v>239</v>
      </c>
      <c r="AO223" s="362" t="s">
        <v>239</v>
      </c>
      <c r="AP223" s="363" t="s">
        <v>239</v>
      </c>
      <c r="AQ223" s="360" t="s">
        <v>239</v>
      </c>
      <c r="AR223" s="196" t="s">
        <v>239</v>
      </c>
      <c r="AS223" s="196" t="s">
        <v>239</v>
      </c>
      <c r="AT223" s="364" t="s">
        <v>239</v>
      </c>
      <c r="AU223" s="364" t="s">
        <v>239</v>
      </c>
      <c r="AV223" s="364" t="s">
        <v>239</v>
      </c>
      <c r="AW223" s="364" t="s">
        <v>239</v>
      </c>
      <c r="AX223" s="364" t="s">
        <v>239</v>
      </c>
      <c r="AY223" s="365" t="s">
        <v>239</v>
      </c>
      <c r="AZ223" s="369" t="s">
        <v>2339</v>
      </c>
      <c r="BA223" s="196">
        <v>0</v>
      </c>
      <c r="BB223" s="196">
        <v>0</v>
      </c>
      <c r="BC223" s="198" t="s">
        <v>239</v>
      </c>
      <c r="BD223" s="198" t="s">
        <v>2699</v>
      </c>
      <c r="BE223" s="198" t="s">
        <v>239</v>
      </c>
      <c r="BF223" s="198" t="s">
        <v>2699</v>
      </c>
      <c r="BG223" s="198" t="s">
        <v>2312</v>
      </c>
      <c r="BH223" s="199" t="s">
        <v>2312</v>
      </c>
      <c r="BI223" s="369" t="s">
        <v>2339</v>
      </c>
      <c r="BJ223" s="196">
        <v>0</v>
      </c>
      <c r="BK223" s="196">
        <v>0</v>
      </c>
      <c r="BL223" s="196" t="s">
        <v>2415</v>
      </c>
      <c r="BM223" s="196" t="s">
        <v>2416</v>
      </c>
      <c r="BN223" s="198" t="s">
        <v>239</v>
      </c>
      <c r="BO223" s="198" t="s">
        <v>2699</v>
      </c>
      <c r="BP223" s="198" t="s">
        <v>2312</v>
      </c>
      <c r="BQ223" s="199" t="s">
        <v>2312</v>
      </c>
    </row>
    <row r="224" spans="1:69" ht="14.5" hidden="1" customHeight="1">
      <c r="A224" s="355" t="s">
        <v>2238</v>
      </c>
      <c r="B224" s="368">
        <v>911</v>
      </c>
      <c r="C224" s="356" t="s">
        <v>2511</v>
      </c>
      <c r="D224" s="356" t="s">
        <v>2308</v>
      </c>
      <c r="E224" s="357">
        <v>3</v>
      </c>
      <c r="F224" s="361" t="s">
        <v>2339</v>
      </c>
      <c r="G224" s="353" t="s">
        <v>2690</v>
      </c>
      <c r="H224" s="353" t="s">
        <v>2691</v>
      </c>
      <c r="I224" s="353" t="s">
        <v>2692</v>
      </c>
      <c r="J224" s="353" t="s">
        <v>2693</v>
      </c>
      <c r="K224" s="353" t="s">
        <v>2694</v>
      </c>
      <c r="L224" s="354" t="s">
        <v>2695</v>
      </c>
      <c r="M224" s="20">
        <v>0</v>
      </c>
      <c r="N224" s="20">
        <v>0</v>
      </c>
      <c r="O224" s="115" t="s">
        <v>2396</v>
      </c>
      <c r="P224" s="115" t="s">
        <v>2397</v>
      </c>
      <c r="Q224" s="115" t="s">
        <v>2396</v>
      </c>
      <c r="R224" s="115" t="s">
        <v>2397</v>
      </c>
      <c r="S224" s="17" t="s">
        <v>2312</v>
      </c>
      <c r="T224" s="114" t="s">
        <v>2312</v>
      </c>
      <c r="U224" s="260"/>
      <c r="V224" s="17"/>
      <c r="W224" s="359" t="s">
        <v>239</v>
      </c>
      <c r="X224" s="181" t="s">
        <v>239</v>
      </c>
      <c r="Y224" s="181" t="s">
        <v>239</v>
      </c>
      <c r="Z224" s="183" t="s">
        <v>239</v>
      </c>
      <c r="AA224" s="183" t="s">
        <v>239</v>
      </c>
      <c r="AB224" s="183" t="s">
        <v>239</v>
      </c>
      <c r="AC224" s="183" t="s">
        <v>239</v>
      </c>
      <c r="AD224" s="183" t="s">
        <v>239</v>
      </c>
      <c r="AE224" s="184" t="s">
        <v>239</v>
      </c>
      <c r="AF224" s="260"/>
      <c r="AG224" s="17"/>
      <c r="AH224" s="361" t="s">
        <v>239</v>
      </c>
      <c r="AI224" s="20" t="s">
        <v>239</v>
      </c>
      <c r="AJ224" s="20" t="s">
        <v>239</v>
      </c>
      <c r="AK224" s="362" t="s">
        <v>239</v>
      </c>
      <c r="AL224" s="362" t="s">
        <v>239</v>
      </c>
      <c r="AM224" s="362" t="s">
        <v>239</v>
      </c>
      <c r="AN224" s="362" t="s">
        <v>239</v>
      </c>
      <c r="AO224" s="362" t="s">
        <v>239</v>
      </c>
      <c r="AP224" s="363" t="s">
        <v>239</v>
      </c>
      <c r="AQ224" s="360" t="s">
        <v>239</v>
      </c>
      <c r="AR224" s="196" t="s">
        <v>239</v>
      </c>
      <c r="AS224" s="196" t="s">
        <v>239</v>
      </c>
      <c r="AT224" s="364" t="s">
        <v>239</v>
      </c>
      <c r="AU224" s="364" t="s">
        <v>239</v>
      </c>
      <c r="AV224" s="364" t="s">
        <v>239</v>
      </c>
      <c r="AW224" s="364" t="s">
        <v>239</v>
      </c>
      <c r="AX224" s="364" t="s">
        <v>239</v>
      </c>
      <c r="AY224" s="365" t="s">
        <v>239</v>
      </c>
      <c r="AZ224" s="369" t="s">
        <v>2339</v>
      </c>
      <c r="BA224" s="196">
        <v>0</v>
      </c>
      <c r="BB224" s="196">
        <v>0</v>
      </c>
      <c r="BC224" s="198" t="s">
        <v>239</v>
      </c>
      <c r="BD224" s="198" t="s">
        <v>2714</v>
      </c>
      <c r="BE224" s="198" t="s">
        <v>239</v>
      </c>
      <c r="BF224" s="198" t="s">
        <v>2714</v>
      </c>
      <c r="BG224" s="198" t="s">
        <v>2312</v>
      </c>
      <c r="BH224" s="199" t="s">
        <v>2312</v>
      </c>
      <c r="BI224" s="369" t="s">
        <v>2339</v>
      </c>
      <c r="BJ224" s="196">
        <v>0</v>
      </c>
      <c r="BK224" s="196">
        <v>0</v>
      </c>
      <c r="BL224" s="196" t="s">
        <v>2396</v>
      </c>
      <c r="BM224" s="196" t="s">
        <v>2397</v>
      </c>
      <c r="BN224" s="198" t="s">
        <v>239</v>
      </c>
      <c r="BO224" s="198" t="s">
        <v>2714</v>
      </c>
      <c r="BP224" s="198" t="s">
        <v>2312</v>
      </c>
      <c r="BQ224" s="199" t="s">
        <v>2312</v>
      </c>
    </row>
    <row r="225" spans="1:69" ht="14.5" hidden="1" customHeight="1">
      <c r="A225" s="355" t="s">
        <v>2238</v>
      </c>
      <c r="B225" s="368">
        <v>911</v>
      </c>
      <c r="C225" s="356" t="s">
        <v>2511</v>
      </c>
      <c r="D225" s="356" t="s">
        <v>2308</v>
      </c>
      <c r="E225" s="357">
        <v>4</v>
      </c>
      <c r="F225" s="361" t="s">
        <v>2339</v>
      </c>
      <c r="G225" s="353" t="s">
        <v>2690</v>
      </c>
      <c r="H225" s="353" t="s">
        <v>2691</v>
      </c>
      <c r="I225" s="353" t="s">
        <v>2692</v>
      </c>
      <c r="J225" s="353" t="s">
        <v>2693</v>
      </c>
      <c r="K225" s="353" t="s">
        <v>2694</v>
      </c>
      <c r="L225" s="354" t="s">
        <v>2695</v>
      </c>
      <c r="M225" s="20">
        <v>0</v>
      </c>
      <c r="N225" s="20">
        <v>0</v>
      </c>
      <c r="O225" s="115" t="s">
        <v>2396</v>
      </c>
      <c r="P225" s="115" t="s">
        <v>2397</v>
      </c>
      <c r="Q225" s="115" t="s">
        <v>2396</v>
      </c>
      <c r="R225" s="115" t="s">
        <v>2397</v>
      </c>
      <c r="S225" s="17" t="s">
        <v>2312</v>
      </c>
      <c r="T225" s="114" t="s">
        <v>2312</v>
      </c>
      <c r="U225" s="260"/>
      <c r="V225" s="17"/>
      <c r="W225" s="359" t="s">
        <v>239</v>
      </c>
      <c r="X225" s="181" t="s">
        <v>239</v>
      </c>
      <c r="Y225" s="181" t="s">
        <v>239</v>
      </c>
      <c r="Z225" s="183" t="s">
        <v>239</v>
      </c>
      <c r="AA225" s="183" t="s">
        <v>239</v>
      </c>
      <c r="AB225" s="183" t="s">
        <v>239</v>
      </c>
      <c r="AC225" s="183" t="s">
        <v>239</v>
      </c>
      <c r="AD225" s="183" t="s">
        <v>239</v>
      </c>
      <c r="AE225" s="184" t="s">
        <v>239</v>
      </c>
      <c r="AF225" s="260"/>
      <c r="AG225" s="17"/>
      <c r="AH225" s="361" t="s">
        <v>239</v>
      </c>
      <c r="AI225" s="20" t="s">
        <v>239</v>
      </c>
      <c r="AJ225" s="20" t="s">
        <v>239</v>
      </c>
      <c r="AK225" s="362" t="s">
        <v>239</v>
      </c>
      <c r="AL225" s="362" t="s">
        <v>239</v>
      </c>
      <c r="AM225" s="362" t="s">
        <v>239</v>
      </c>
      <c r="AN225" s="362" t="s">
        <v>239</v>
      </c>
      <c r="AO225" s="362" t="s">
        <v>239</v>
      </c>
      <c r="AP225" s="363" t="s">
        <v>239</v>
      </c>
      <c r="AQ225" s="360" t="s">
        <v>239</v>
      </c>
      <c r="AR225" s="196" t="s">
        <v>239</v>
      </c>
      <c r="AS225" s="196" t="s">
        <v>239</v>
      </c>
      <c r="AT225" s="364" t="s">
        <v>239</v>
      </c>
      <c r="AU225" s="364" t="s">
        <v>239</v>
      </c>
      <c r="AV225" s="364" t="s">
        <v>239</v>
      </c>
      <c r="AW225" s="364" t="s">
        <v>239</v>
      </c>
      <c r="AX225" s="364" t="s">
        <v>239</v>
      </c>
      <c r="AY225" s="365" t="s">
        <v>239</v>
      </c>
      <c r="AZ225" s="369" t="s">
        <v>2339</v>
      </c>
      <c r="BA225" s="196">
        <v>0</v>
      </c>
      <c r="BB225" s="196">
        <v>0</v>
      </c>
      <c r="BC225" s="198" t="s">
        <v>239</v>
      </c>
      <c r="BD225" s="198" t="s">
        <v>2714</v>
      </c>
      <c r="BE225" s="198" t="s">
        <v>239</v>
      </c>
      <c r="BF225" s="198" t="s">
        <v>2714</v>
      </c>
      <c r="BG225" s="198" t="s">
        <v>2312</v>
      </c>
      <c r="BH225" s="199" t="s">
        <v>2312</v>
      </c>
      <c r="BI225" s="369" t="s">
        <v>2339</v>
      </c>
      <c r="BJ225" s="196">
        <v>0</v>
      </c>
      <c r="BK225" s="196">
        <v>0</v>
      </c>
      <c r="BL225" s="196" t="s">
        <v>2396</v>
      </c>
      <c r="BM225" s="196" t="s">
        <v>2397</v>
      </c>
      <c r="BN225" s="198" t="s">
        <v>239</v>
      </c>
      <c r="BO225" s="198" t="s">
        <v>2714</v>
      </c>
      <c r="BP225" s="198" t="s">
        <v>2312</v>
      </c>
      <c r="BQ225" s="199" t="s">
        <v>2312</v>
      </c>
    </row>
    <row r="226" spans="1:69" ht="14.5" hidden="1" customHeight="1">
      <c r="A226" s="355" t="s">
        <v>2238</v>
      </c>
      <c r="B226" s="368">
        <v>911</v>
      </c>
      <c r="C226" s="356" t="s">
        <v>2511</v>
      </c>
      <c r="D226" s="356" t="s">
        <v>2308</v>
      </c>
      <c r="E226" s="357">
        <v>5</v>
      </c>
      <c r="F226" s="361" t="s">
        <v>2339</v>
      </c>
      <c r="G226" s="353" t="s">
        <v>2690</v>
      </c>
      <c r="H226" s="353" t="s">
        <v>2691</v>
      </c>
      <c r="I226" s="353" t="s">
        <v>2692</v>
      </c>
      <c r="J226" s="353" t="s">
        <v>2693</v>
      </c>
      <c r="K226" s="353" t="s">
        <v>2694</v>
      </c>
      <c r="L226" s="354" t="s">
        <v>2695</v>
      </c>
      <c r="M226" s="20">
        <v>0</v>
      </c>
      <c r="N226" s="20">
        <v>0</v>
      </c>
      <c r="O226" s="115" t="s">
        <v>2415</v>
      </c>
      <c r="P226" s="115" t="s">
        <v>2416</v>
      </c>
      <c r="Q226" s="115" t="s">
        <v>2415</v>
      </c>
      <c r="R226" s="115" t="s">
        <v>2416</v>
      </c>
      <c r="S226" s="17" t="s">
        <v>2312</v>
      </c>
      <c r="T226" s="114" t="s">
        <v>2312</v>
      </c>
      <c r="U226" s="260"/>
      <c r="V226" s="17"/>
      <c r="W226" s="359" t="s">
        <v>239</v>
      </c>
      <c r="X226" s="181" t="s">
        <v>239</v>
      </c>
      <c r="Y226" s="181" t="s">
        <v>239</v>
      </c>
      <c r="Z226" s="183" t="s">
        <v>239</v>
      </c>
      <c r="AA226" s="183" t="s">
        <v>239</v>
      </c>
      <c r="AB226" s="183" t="s">
        <v>239</v>
      </c>
      <c r="AC226" s="183" t="s">
        <v>239</v>
      </c>
      <c r="AD226" s="183" t="s">
        <v>239</v>
      </c>
      <c r="AE226" s="184" t="s">
        <v>239</v>
      </c>
      <c r="AF226" s="260"/>
      <c r="AG226" s="17"/>
      <c r="AH226" s="361" t="s">
        <v>239</v>
      </c>
      <c r="AI226" s="20" t="s">
        <v>239</v>
      </c>
      <c r="AJ226" s="20" t="s">
        <v>239</v>
      </c>
      <c r="AK226" s="362" t="s">
        <v>239</v>
      </c>
      <c r="AL226" s="362" t="s">
        <v>239</v>
      </c>
      <c r="AM226" s="362" t="s">
        <v>239</v>
      </c>
      <c r="AN226" s="362" t="s">
        <v>239</v>
      </c>
      <c r="AO226" s="362" t="s">
        <v>239</v>
      </c>
      <c r="AP226" s="363" t="s">
        <v>239</v>
      </c>
      <c r="AQ226" s="360" t="s">
        <v>239</v>
      </c>
      <c r="AR226" s="196" t="s">
        <v>239</v>
      </c>
      <c r="AS226" s="196" t="s">
        <v>239</v>
      </c>
      <c r="AT226" s="364" t="s">
        <v>239</v>
      </c>
      <c r="AU226" s="364" t="s">
        <v>239</v>
      </c>
      <c r="AV226" s="364" t="s">
        <v>239</v>
      </c>
      <c r="AW226" s="364" t="s">
        <v>239</v>
      </c>
      <c r="AX226" s="364" t="s">
        <v>239</v>
      </c>
      <c r="AY226" s="365" t="s">
        <v>239</v>
      </c>
      <c r="AZ226" s="369" t="s">
        <v>2339</v>
      </c>
      <c r="BA226" s="196">
        <v>0</v>
      </c>
      <c r="BB226" s="196">
        <v>0</v>
      </c>
      <c r="BC226" s="198" t="s">
        <v>239</v>
      </c>
      <c r="BD226" s="198" t="s">
        <v>2699</v>
      </c>
      <c r="BE226" s="198" t="s">
        <v>239</v>
      </c>
      <c r="BF226" s="198" t="s">
        <v>2699</v>
      </c>
      <c r="BG226" s="198" t="s">
        <v>2312</v>
      </c>
      <c r="BH226" s="199" t="s">
        <v>2312</v>
      </c>
      <c r="BI226" s="369" t="s">
        <v>2339</v>
      </c>
      <c r="BJ226" s="196">
        <v>0</v>
      </c>
      <c r="BK226" s="196">
        <v>0</v>
      </c>
      <c r="BL226" s="196" t="s">
        <v>2415</v>
      </c>
      <c r="BM226" s="196" t="s">
        <v>2416</v>
      </c>
      <c r="BN226" s="198" t="s">
        <v>239</v>
      </c>
      <c r="BO226" s="198" t="s">
        <v>2699</v>
      </c>
      <c r="BP226" s="198" t="s">
        <v>2312</v>
      </c>
      <c r="BQ226" s="199" t="s">
        <v>2312</v>
      </c>
    </row>
    <row r="227" spans="1:69" ht="14.5" hidden="1" customHeight="1">
      <c r="A227" s="355" t="s">
        <v>2238</v>
      </c>
      <c r="B227" s="368">
        <v>911</v>
      </c>
      <c r="C227" s="356" t="s">
        <v>2511</v>
      </c>
      <c r="D227" s="356" t="s">
        <v>2308</v>
      </c>
      <c r="E227" s="357">
        <v>6</v>
      </c>
      <c r="F227" s="361" t="s">
        <v>2339</v>
      </c>
      <c r="G227" s="353" t="s">
        <v>2690</v>
      </c>
      <c r="H227" s="353" t="s">
        <v>2691</v>
      </c>
      <c r="I227" s="353" t="s">
        <v>2692</v>
      </c>
      <c r="J227" s="353" t="s">
        <v>2693</v>
      </c>
      <c r="K227" s="353" t="s">
        <v>2694</v>
      </c>
      <c r="L227" s="354" t="s">
        <v>2695</v>
      </c>
      <c r="M227" s="20">
        <v>0</v>
      </c>
      <c r="N227" s="20">
        <v>0</v>
      </c>
      <c r="O227" s="115" t="s">
        <v>2396</v>
      </c>
      <c r="P227" s="115" t="s">
        <v>2397</v>
      </c>
      <c r="Q227" s="115" t="s">
        <v>2396</v>
      </c>
      <c r="R227" s="115" t="s">
        <v>2397</v>
      </c>
      <c r="S227" s="17" t="s">
        <v>2312</v>
      </c>
      <c r="T227" s="114" t="s">
        <v>2312</v>
      </c>
      <c r="U227" s="260"/>
      <c r="V227" s="17"/>
      <c r="W227" s="359" t="s">
        <v>239</v>
      </c>
      <c r="X227" s="181" t="s">
        <v>239</v>
      </c>
      <c r="Y227" s="181" t="s">
        <v>239</v>
      </c>
      <c r="Z227" s="183" t="s">
        <v>239</v>
      </c>
      <c r="AA227" s="183" t="s">
        <v>239</v>
      </c>
      <c r="AB227" s="183" t="s">
        <v>239</v>
      </c>
      <c r="AC227" s="183" t="s">
        <v>239</v>
      </c>
      <c r="AD227" s="183" t="s">
        <v>239</v>
      </c>
      <c r="AE227" s="184" t="s">
        <v>239</v>
      </c>
      <c r="AF227" s="260"/>
      <c r="AG227" s="17"/>
      <c r="AH227" s="361" t="s">
        <v>239</v>
      </c>
      <c r="AI227" s="20" t="s">
        <v>239</v>
      </c>
      <c r="AJ227" s="20" t="s">
        <v>239</v>
      </c>
      <c r="AK227" s="362" t="s">
        <v>239</v>
      </c>
      <c r="AL227" s="362" t="s">
        <v>239</v>
      </c>
      <c r="AM227" s="362" t="s">
        <v>239</v>
      </c>
      <c r="AN227" s="362" t="s">
        <v>239</v>
      </c>
      <c r="AO227" s="362" t="s">
        <v>239</v>
      </c>
      <c r="AP227" s="363" t="s">
        <v>239</v>
      </c>
      <c r="AQ227" s="360" t="s">
        <v>239</v>
      </c>
      <c r="AR227" s="196" t="s">
        <v>239</v>
      </c>
      <c r="AS227" s="196" t="s">
        <v>239</v>
      </c>
      <c r="AT227" s="364" t="s">
        <v>239</v>
      </c>
      <c r="AU227" s="364" t="s">
        <v>239</v>
      </c>
      <c r="AV227" s="364" t="s">
        <v>239</v>
      </c>
      <c r="AW227" s="364" t="s">
        <v>239</v>
      </c>
      <c r="AX227" s="364" t="s">
        <v>239</v>
      </c>
      <c r="AY227" s="365" t="s">
        <v>239</v>
      </c>
      <c r="AZ227" s="369" t="s">
        <v>2339</v>
      </c>
      <c r="BA227" s="196">
        <v>0</v>
      </c>
      <c r="BB227" s="196">
        <v>0</v>
      </c>
      <c r="BC227" s="198" t="s">
        <v>239</v>
      </c>
      <c r="BD227" s="198" t="s">
        <v>2714</v>
      </c>
      <c r="BE227" s="198" t="s">
        <v>239</v>
      </c>
      <c r="BF227" s="198" t="s">
        <v>2714</v>
      </c>
      <c r="BG227" s="198" t="s">
        <v>2312</v>
      </c>
      <c r="BH227" s="199" t="s">
        <v>2312</v>
      </c>
      <c r="BI227" s="369" t="s">
        <v>2339</v>
      </c>
      <c r="BJ227" s="196">
        <v>0</v>
      </c>
      <c r="BK227" s="196">
        <v>0</v>
      </c>
      <c r="BL227" s="196" t="s">
        <v>2396</v>
      </c>
      <c r="BM227" s="196" t="s">
        <v>2397</v>
      </c>
      <c r="BN227" s="198" t="s">
        <v>239</v>
      </c>
      <c r="BO227" s="198" t="s">
        <v>2714</v>
      </c>
      <c r="BP227" s="198" t="s">
        <v>2312</v>
      </c>
      <c r="BQ227" s="199" t="s">
        <v>2312</v>
      </c>
    </row>
    <row r="228" spans="1:69" ht="14.5" hidden="1" customHeight="1">
      <c r="A228" s="355" t="s">
        <v>2238</v>
      </c>
      <c r="B228" s="368">
        <v>911</v>
      </c>
      <c r="C228" s="356" t="s">
        <v>2511</v>
      </c>
      <c r="D228" s="356" t="s">
        <v>2308</v>
      </c>
      <c r="E228" s="357">
        <v>7</v>
      </c>
      <c r="F228" s="361" t="s">
        <v>2339</v>
      </c>
      <c r="G228" s="353" t="s">
        <v>2690</v>
      </c>
      <c r="H228" s="353" t="s">
        <v>2691</v>
      </c>
      <c r="I228" s="353" t="s">
        <v>2692</v>
      </c>
      <c r="J228" s="353" t="s">
        <v>2693</v>
      </c>
      <c r="K228" s="353" t="s">
        <v>2694</v>
      </c>
      <c r="L228" s="354" t="s">
        <v>2695</v>
      </c>
      <c r="M228" s="20">
        <v>0</v>
      </c>
      <c r="N228" s="20">
        <v>0</v>
      </c>
      <c r="O228" s="115" t="s">
        <v>2415</v>
      </c>
      <c r="P228" s="115" t="s">
        <v>2416</v>
      </c>
      <c r="Q228" s="115" t="s">
        <v>2415</v>
      </c>
      <c r="R228" s="115" t="s">
        <v>2416</v>
      </c>
      <c r="S228" s="17" t="s">
        <v>2312</v>
      </c>
      <c r="T228" s="114" t="s">
        <v>2312</v>
      </c>
      <c r="U228" s="260"/>
      <c r="V228" s="17"/>
      <c r="W228" s="359" t="s">
        <v>239</v>
      </c>
      <c r="X228" s="181" t="s">
        <v>239</v>
      </c>
      <c r="Y228" s="181" t="s">
        <v>239</v>
      </c>
      <c r="Z228" s="183" t="s">
        <v>239</v>
      </c>
      <c r="AA228" s="183" t="s">
        <v>239</v>
      </c>
      <c r="AB228" s="183" t="s">
        <v>239</v>
      </c>
      <c r="AC228" s="183" t="s">
        <v>239</v>
      </c>
      <c r="AD228" s="183" t="s">
        <v>239</v>
      </c>
      <c r="AE228" s="184" t="s">
        <v>239</v>
      </c>
      <c r="AF228" s="260"/>
      <c r="AG228" s="17"/>
      <c r="AH228" s="361" t="s">
        <v>239</v>
      </c>
      <c r="AI228" s="20" t="s">
        <v>239</v>
      </c>
      <c r="AJ228" s="20" t="s">
        <v>239</v>
      </c>
      <c r="AK228" s="362" t="s">
        <v>239</v>
      </c>
      <c r="AL228" s="362" t="s">
        <v>239</v>
      </c>
      <c r="AM228" s="362" t="s">
        <v>239</v>
      </c>
      <c r="AN228" s="362" t="s">
        <v>239</v>
      </c>
      <c r="AO228" s="362" t="s">
        <v>239</v>
      </c>
      <c r="AP228" s="363" t="s">
        <v>239</v>
      </c>
      <c r="AQ228" s="360" t="s">
        <v>239</v>
      </c>
      <c r="AR228" s="196" t="s">
        <v>239</v>
      </c>
      <c r="AS228" s="196" t="s">
        <v>239</v>
      </c>
      <c r="AT228" s="364" t="s">
        <v>239</v>
      </c>
      <c r="AU228" s="364" t="s">
        <v>239</v>
      </c>
      <c r="AV228" s="364" t="s">
        <v>239</v>
      </c>
      <c r="AW228" s="364" t="s">
        <v>239</v>
      </c>
      <c r="AX228" s="364" t="s">
        <v>239</v>
      </c>
      <c r="AY228" s="365" t="s">
        <v>239</v>
      </c>
      <c r="AZ228" s="369" t="s">
        <v>2339</v>
      </c>
      <c r="BA228" s="196">
        <v>0</v>
      </c>
      <c r="BB228" s="196">
        <v>0</v>
      </c>
      <c r="BC228" s="198" t="s">
        <v>239</v>
      </c>
      <c r="BD228" s="198" t="s">
        <v>2699</v>
      </c>
      <c r="BE228" s="198" t="s">
        <v>239</v>
      </c>
      <c r="BF228" s="198" t="s">
        <v>2699</v>
      </c>
      <c r="BG228" s="198" t="s">
        <v>2312</v>
      </c>
      <c r="BH228" s="199" t="s">
        <v>2312</v>
      </c>
      <c r="BI228" s="369" t="s">
        <v>2339</v>
      </c>
      <c r="BJ228" s="196">
        <v>0</v>
      </c>
      <c r="BK228" s="196">
        <v>0</v>
      </c>
      <c r="BL228" s="196" t="s">
        <v>2415</v>
      </c>
      <c r="BM228" s="196" t="s">
        <v>2416</v>
      </c>
      <c r="BN228" s="198" t="s">
        <v>239</v>
      </c>
      <c r="BO228" s="198" t="s">
        <v>2699</v>
      </c>
      <c r="BP228" s="198" t="s">
        <v>2312</v>
      </c>
      <c r="BQ228" s="199" t="s">
        <v>2312</v>
      </c>
    </row>
    <row r="229" spans="1:69" ht="14.5" hidden="1" customHeight="1">
      <c r="A229" s="355" t="s">
        <v>2238</v>
      </c>
      <c r="B229" s="368">
        <v>911</v>
      </c>
      <c r="C229" s="356" t="s">
        <v>2511</v>
      </c>
      <c r="D229" s="356" t="s">
        <v>2308</v>
      </c>
      <c r="E229" s="357">
        <v>8</v>
      </c>
      <c r="F229" s="361" t="s">
        <v>2339</v>
      </c>
      <c r="G229" s="353" t="s">
        <v>2690</v>
      </c>
      <c r="H229" s="353" t="s">
        <v>2691</v>
      </c>
      <c r="I229" s="353" t="s">
        <v>2692</v>
      </c>
      <c r="J229" s="353" t="s">
        <v>2693</v>
      </c>
      <c r="K229" s="353" t="s">
        <v>2694</v>
      </c>
      <c r="L229" s="354" t="s">
        <v>2695</v>
      </c>
      <c r="M229" s="20">
        <v>0</v>
      </c>
      <c r="N229" s="20">
        <v>0</v>
      </c>
      <c r="O229" s="115" t="s">
        <v>2396</v>
      </c>
      <c r="P229" s="115" t="s">
        <v>2397</v>
      </c>
      <c r="Q229" s="115" t="s">
        <v>2396</v>
      </c>
      <c r="R229" s="115" t="s">
        <v>2397</v>
      </c>
      <c r="S229" s="17" t="s">
        <v>2312</v>
      </c>
      <c r="T229" s="114" t="s">
        <v>2312</v>
      </c>
      <c r="U229" s="260"/>
      <c r="V229" s="17"/>
      <c r="W229" s="359" t="s">
        <v>239</v>
      </c>
      <c r="X229" s="181" t="s">
        <v>239</v>
      </c>
      <c r="Y229" s="181" t="s">
        <v>239</v>
      </c>
      <c r="Z229" s="183" t="s">
        <v>239</v>
      </c>
      <c r="AA229" s="183" t="s">
        <v>239</v>
      </c>
      <c r="AB229" s="183" t="s">
        <v>239</v>
      </c>
      <c r="AC229" s="183" t="s">
        <v>239</v>
      </c>
      <c r="AD229" s="183" t="s">
        <v>239</v>
      </c>
      <c r="AE229" s="184" t="s">
        <v>239</v>
      </c>
      <c r="AF229" s="260"/>
      <c r="AG229" s="17"/>
      <c r="AH229" s="361" t="s">
        <v>239</v>
      </c>
      <c r="AI229" s="20" t="s">
        <v>239</v>
      </c>
      <c r="AJ229" s="20" t="s">
        <v>239</v>
      </c>
      <c r="AK229" s="362" t="s">
        <v>239</v>
      </c>
      <c r="AL229" s="362" t="s">
        <v>239</v>
      </c>
      <c r="AM229" s="362" t="s">
        <v>239</v>
      </c>
      <c r="AN229" s="362" t="s">
        <v>239</v>
      </c>
      <c r="AO229" s="362" t="s">
        <v>239</v>
      </c>
      <c r="AP229" s="363" t="s">
        <v>239</v>
      </c>
      <c r="AQ229" s="360" t="s">
        <v>239</v>
      </c>
      <c r="AR229" s="196" t="s">
        <v>239</v>
      </c>
      <c r="AS229" s="196" t="s">
        <v>239</v>
      </c>
      <c r="AT229" s="364" t="s">
        <v>239</v>
      </c>
      <c r="AU229" s="364" t="s">
        <v>239</v>
      </c>
      <c r="AV229" s="364" t="s">
        <v>239</v>
      </c>
      <c r="AW229" s="364" t="s">
        <v>239</v>
      </c>
      <c r="AX229" s="364" t="s">
        <v>239</v>
      </c>
      <c r="AY229" s="365" t="s">
        <v>239</v>
      </c>
      <c r="AZ229" s="369" t="s">
        <v>2339</v>
      </c>
      <c r="BA229" s="196">
        <v>0</v>
      </c>
      <c r="BB229" s="196">
        <v>0</v>
      </c>
      <c r="BC229" s="198" t="s">
        <v>239</v>
      </c>
      <c r="BD229" s="198" t="s">
        <v>2714</v>
      </c>
      <c r="BE229" s="198" t="s">
        <v>239</v>
      </c>
      <c r="BF229" s="198" t="s">
        <v>2714</v>
      </c>
      <c r="BG229" s="198" t="s">
        <v>2312</v>
      </c>
      <c r="BH229" s="199" t="s">
        <v>2312</v>
      </c>
      <c r="BI229" s="369" t="s">
        <v>2339</v>
      </c>
      <c r="BJ229" s="196">
        <v>0</v>
      </c>
      <c r="BK229" s="196">
        <v>0</v>
      </c>
      <c r="BL229" s="196" t="s">
        <v>2396</v>
      </c>
      <c r="BM229" s="196" t="s">
        <v>2397</v>
      </c>
      <c r="BN229" s="198" t="s">
        <v>239</v>
      </c>
      <c r="BO229" s="198" t="s">
        <v>2714</v>
      </c>
      <c r="BP229" s="198" t="s">
        <v>2312</v>
      </c>
      <c r="BQ229" s="199" t="s">
        <v>2312</v>
      </c>
    </row>
    <row r="230" spans="1:69" ht="14.5" hidden="1" customHeight="1">
      <c r="A230" s="355" t="s">
        <v>2238</v>
      </c>
      <c r="B230" s="368">
        <v>921</v>
      </c>
      <c r="C230" s="356" t="s">
        <v>2330</v>
      </c>
      <c r="D230" s="356" t="s">
        <v>2308</v>
      </c>
      <c r="E230" s="357" t="s">
        <v>2308</v>
      </c>
      <c r="F230" s="361" t="s">
        <v>2339</v>
      </c>
      <c r="G230" s="353" t="s">
        <v>2690</v>
      </c>
      <c r="H230" s="353" t="s">
        <v>2691</v>
      </c>
      <c r="I230" s="353" t="s">
        <v>2692</v>
      </c>
      <c r="J230" s="353" t="s">
        <v>2693</v>
      </c>
      <c r="K230" s="353" t="s">
        <v>2694</v>
      </c>
      <c r="L230" s="354" t="s">
        <v>2695</v>
      </c>
      <c r="M230" s="20">
        <v>0</v>
      </c>
      <c r="N230" s="20">
        <v>0</v>
      </c>
      <c r="O230" s="115" t="s">
        <v>2396</v>
      </c>
      <c r="P230" s="115" t="s">
        <v>2397</v>
      </c>
      <c r="Q230" s="115" t="s">
        <v>2396</v>
      </c>
      <c r="R230" s="115" t="s">
        <v>2397</v>
      </c>
      <c r="S230" s="17" t="s">
        <v>2312</v>
      </c>
      <c r="T230" s="114" t="s">
        <v>2312</v>
      </c>
      <c r="U230" s="260"/>
      <c r="V230" s="17"/>
      <c r="W230" s="359" t="s">
        <v>239</v>
      </c>
      <c r="X230" s="181" t="s">
        <v>239</v>
      </c>
      <c r="Y230" s="181" t="s">
        <v>239</v>
      </c>
      <c r="Z230" s="183" t="s">
        <v>239</v>
      </c>
      <c r="AA230" s="183" t="s">
        <v>239</v>
      </c>
      <c r="AB230" s="183" t="s">
        <v>239</v>
      </c>
      <c r="AC230" s="183" t="s">
        <v>239</v>
      </c>
      <c r="AD230" s="183" t="s">
        <v>239</v>
      </c>
      <c r="AE230" s="184" t="s">
        <v>239</v>
      </c>
      <c r="AF230" s="260"/>
      <c r="AG230" s="17"/>
      <c r="AH230" s="361" t="s">
        <v>239</v>
      </c>
      <c r="AI230" s="20" t="s">
        <v>239</v>
      </c>
      <c r="AJ230" s="20" t="s">
        <v>239</v>
      </c>
      <c r="AK230" s="362" t="s">
        <v>239</v>
      </c>
      <c r="AL230" s="362" t="s">
        <v>239</v>
      </c>
      <c r="AM230" s="362" t="s">
        <v>239</v>
      </c>
      <c r="AN230" s="362" t="s">
        <v>239</v>
      </c>
      <c r="AO230" s="362" t="s">
        <v>239</v>
      </c>
      <c r="AP230" s="363" t="s">
        <v>239</v>
      </c>
      <c r="AQ230" s="360" t="s">
        <v>239</v>
      </c>
      <c r="AR230" s="196" t="s">
        <v>239</v>
      </c>
      <c r="AS230" s="196" t="s">
        <v>239</v>
      </c>
      <c r="AT230" s="364" t="s">
        <v>239</v>
      </c>
      <c r="AU230" s="364" t="s">
        <v>239</v>
      </c>
      <c r="AV230" s="364" t="s">
        <v>239</v>
      </c>
      <c r="AW230" s="364" t="s">
        <v>239</v>
      </c>
      <c r="AX230" s="364" t="s">
        <v>239</v>
      </c>
      <c r="AY230" s="365" t="s">
        <v>239</v>
      </c>
      <c r="AZ230" s="369" t="s">
        <v>2339</v>
      </c>
      <c r="BA230" s="196">
        <v>0</v>
      </c>
      <c r="BB230" s="196">
        <v>0</v>
      </c>
      <c r="BC230" s="198" t="s">
        <v>239</v>
      </c>
      <c r="BD230" s="198" t="s">
        <v>2714</v>
      </c>
      <c r="BE230" s="198" t="s">
        <v>239</v>
      </c>
      <c r="BF230" s="198" t="s">
        <v>2714</v>
      </c>
      <c r="BG230" s="198" t="s">
        <v>2312</v>
      </c>
      <c r="BH230" s="199" t="s">
        <v>2312</v>
      </c>
      <c r="BI230" s="369" t="s">
        <v>2339</v>
      </c>
      <c r="BJ230" s="196">
        <v>0</v>
      </c>
      <c r="BK230" s="196">
        <v>0</v>
      </c>
      <c r="BL230" s="196" t="s">
        <v>2396</v>
      </c>
      <c r="BM230" s="196" t="s">
        <v>2397</v>
      </c>
      <c r="BN230" s="198" t="s">
        <v>239</v>
      </c>
      <c r="BO230" s="198" t="s">
        <v>2714</v>
      </c>
      <c r="BP230" s="198" t="s">
        <v>2312</v>
      </c>
      <c r="BQ230" s="199" t="s">
        <v>2312</v>
      </c>
    </row>
    <row r="231" spans="1:69" ht="14.5" hidden="1" customHeight="1">
      <c r="A231" s="355" t="s">
        <v>2238</v>
      </c>
      <c r="B231" s="368">
        <v>921</v>
      </c>
      <c r="C231" s="356" t="s">
        <v>2338</v>
      </c>
      <c r="D231" s="356" t="s">
        <v>2308</v>
      </c>
      <c r="E231" s="357" t="s">
        <v>2308</v>
      </c>
      <c r="F231" s="361" t="s">
        <v>2339</v>
      </c>
      <c r="G231" s="353" t="s">
        <v>2690</v>
      </c>
      <c r="H231" s="353" t="s">
        <v>2691</v>
      </c>
      <c r="I231" s="353" t="s">
        <v>2692</v>
      </c>
      <c r="J231" s="353" t="s">
        <v>2693</v>
      </c>
      <c r="K231" s="353" t="s">
        <v>2694</v>
      </c>
      <c r="L231" s="354" t="s">
        <v>2695</v>
      </c>
      <c r="M231" s="20">
        <v>0</v>
      </c>
      <c r="N231" s="20">
        <v>0</v>
      </c>
      <c r="O231" s="115" t="s">
        <v>2340</v>
      </c>
      <c r="P231" s="115" t="s">
        <v>2341</v>
      </c>
      <c r="Q231" s="115" t="s">
        <v>2340</v>
      </c>
      <c r="R231" s="115" t="s">
        <v>2341</v>
      </c>
      <c r="S231" s="17" t="s">
        <v>2312</v>
      </c>
      <c r="T231" s="114" t="s">
        <v>2312</v>
      </c>
      <c r="U231" s="260"/>
      <c r="V231" s="17"/>
      <c r="W231" s="359" t="s">
        <v>239</v>
      </c>
      <c r="X231" s="181" t="s">
        <v>239</v>
      </c>
      <c r="Y231" s="181" t="s">
        <v>239</v>
      </c>
      <c r="Z231" s="183" t="s">
        <v>239</v>
      </c>
      <c r="AA231" s="183" t="s">
        <v>239</v>
      </c>
      <c r="AB231" s="183" t="s">
        <v>239</v>
      </c>
      <c r="AC231" s="183" t="s">
        <v>239</v>
      </c>
      <c r="AD231" s="183" t="s">
        <v>239</v>
      </c>
      <c r="AE231" s="184" t="s">
        <v>239</v>
      </c>
      <c r="AF231" s="260"/>
      <c r="AG231" s="17"/>
      <c r="AH231" s="361" t="s">
        <v>239</v>
      </c>
      <c r="AI231" s="20" t="s">
        <v>239</v>
      </c>
      <c r="AJ231" s="20" t="s">
        <v>239</v>
      </c>
      <c r="AK231" s="362" t="s">
        <v>239</v>
      </c>
      <c r="AL231" s="362" t="s">
        <v>239</v>
      </c>
      <c r="AM231" s="362" t="s">
        <v>239</v>
      </c>
      <c r="AN231" s="362" t="s">
        <v>239</v>
      </c>
      <c r="AO231" s="362" t="s">
        <v>239</v>
      </c>
      <c r="AP231" s="363" t="s">
        <v>239</v>
      </c>
      <c r="AQ231" s="360" t="s">
        <v>239</v>
      </c>
      <c r="AR231" s="196" t="s">
        <v>239</v>
      </c>
      <c r="AS231" s="196" t="s">
        <v>239</v>
      </c>
      <c r="AT231" s="364" t="s">
        <v>239</v>
      </c>
      <c r="AU231" s="364" t="s">
        <v>239</v>
      </c>
      <c r="AV231" s="364" t="s">
        <v>239</v>
      </c>
      <c r="AW231" s="364" t="s">
        <v>239</v>
      </c>
      <c r="AX231" s="364" t="s">
        <v>239</v>
      </c>
      <c r="AY231" s="365" t="s">
        <v>239</v>
      </c>
      <c r="AZ231" s="369" t="s">
        <v>2339</v>
      </c>
      <c r="BA231" s="196">
        <v>0</v>
      </c>
      <c r="BB231" s="196">
        <v>0</v>
      </c>
      <c r="BC231" s="198" t="s">
        <v>239</v>
      </c>
      <c r="BD231" s="198" t="s">
        <v>2521</v>
      </c>
      <c r="BE231" s="198" t="s">
        <v>239</v>
      </c>
      <c r="BF231" s="198" t="s">
        <v>2521</v>
      </c>
      <c r="BG231" s="198" t="s">
        <v>2312</v>
      </c>
      <c r="BH231" s="199" t="s">
        <v>2312</v>
      </c>
      <c r="BI231" s="369" t="s">
        <v>2339</v>
      </c>
      <c r="BJ231" s="196">
        <v>0</v>
      </c>
      <c r="BK231" s="196">
        <v>0</v>
      </c>
      <c r="BL231" s="196" t="s">
        <v>2340</v>
      </c>
      <c r="BM231" s="196" t="s">
        <v>2341</v>
      </c>
      <c r="BN231" s="198" t="s">
        <v>239</v>
      </c>
      <c r="BO231" s="198" t="s">
        <v>2521</v>
      </c>
      <c r="BP231" s="198" t="s">
        <v>2312</v>
      </c>
      <c r="BQ231" s="199" t="s">
        <v>2312</v>
      </c>
    </row>
    <row r="232" spans="1:69" ht="14.5" hidden="1" customHeight="1">
      <c r="A232" s="355" t="s">
        <v>2238</v>
      </c>
      <c r="B232" s="368">
        <v>921</v>
      </c>
      <c r="C232" s="356" t="s">
        <v>2350</v>
      </c>
      <c r="D232" s="356" t="s">
        <v>2308</v>
      </c>
      <c r="E232" s="357" t="s">
        <v>2308</v>
      </c>
      <c r="F232" s="361" t="s">
        <v>2339</v>
      </c>
      <c r="G232" s="353" t="s">
        <v>2690</v>
      </c>
      <c r="H232" s="353" t="s">
        <v>2691</v>
      </c>
      <c r="I232" s="353" t="s">
        <v>2692</v>
      </c>
      <c r="J232" s="353" t="s">
        <v>2693</v>
      </c>
      <c r="K232" s="353" t="s">
        <v>2694</v>
      </c>
      <c r="L232" s="354" t="s">
        <v>2695</v>
      </c>
      <c r="M232" s="20">
        <v>0</v>
      </c>
      <c r="N232" s="20">
        <v>0</v>
      </c>
      <c r="O232" s="115" t="s">
        <v>2340</v>
      </c>
      <c r="P232" s="115" t="s">
        <v>2341</v>
      </c>
      <c r="Q232" s="115" t="s">
        <v>2340</v>
      </c>
      <c r="R232" s="115" t="s">
        <v>2341</v>
      </c>
      <c r="S232" s="17" t="s">
        <v>2312</v>
      </c>
      <c r="T232" s="114" t="s">
        <v>2312</v>
      </c>
      <c r="U232" s="260"/>
      <c r="V232" s="17"/>
      <c r="W232" s="359" t="s">
        <v>239</v>
      </c>
      <c r="X232" s="181" t="s">
        <v>239</v>
      </c>
      <c r="Y232" s="181" t="s">
        <v>239</v>
      </c>
      <c r="Z232" s="183" t="s">
        <v>239</v>
      </c>
      <c r="AA232" s="183" t="s">
        <v>239</v>
      </c>
      <c r="AB232" s="183" t="s">
        <v>239</v>
      </c>
      <c r="AC232" s="183" t="s">
        <v>239</v>
      </c>
      <c r="AD232" s="183" t="s">
        <v>239</v>
      </c>
      <c r="AE232" s="184" t="s">
        <v>239</v>
      </c>
      <c r="AF232" s="260"/>
      <c r="AG232" s="17"/>
      <c r="AH232" s="361" t="s">
        <v>239</v>
      </c>
      <c r="AI232" s="20" t="s">
        <v>239</v>
      </c>
      <c r="AJ232" s="20" t="s">
        <v>239</v>
      </c>
      <c r="AK232" s="362" t="s">
        <v>239</v>
      </c>
      <c r="AL232" s="362" t="s">
        <v>239</v>
      </c>
      <c r="AM232" s="362" t="s">
        <v>239</v>
      </c>
      <c r="AN232" s="362" t="s">
        <v>239</v>
      </c>
      <c r="AO232" s="362" t="s">
        <v>239</v>
      </c>
      <c r="AP232" s="363" t="s">
        <v>239</v>
      </c>
      <c r="AQ232" s="360" t="s">
        <v>239</v>
      </c>
      <c r="AR232" s="196" t="s">
        <v>239</v>
      </c>
      <c r="AS232" s="196" t="s">
        <v>239</v>
      </c>
      <c r="AT232" s="364" t="s">
        <v>239</v>
      </c>
      <c r="AU232" s="364" t="s">
        <v>239</v>
      </c>
      <c r="AV232" s="364" t="s">
        <v>239</v>
      </c>
      <c r="AW232" s="364" t="s">
        <v>239</v>
      </c>
      <c r="AX232" s="364" t="s">
        <v>239</v>
      </c>
      <c r="AY232" s="365" t="s">
        <v>239</v>
      </c>
      <c r="AZ232" s="369" t="s">
        <v>2339</v>
      </c>
      <c r="BA232" s="196">
        <v>0</v>
      </c>
      <c r="BB232" s="196">
        <v>0</v>
      </c>
      <c r="BC232" s="198" t="s">
        <v>239</v>
      </c>
      <c r="BD232" s="198" t="s">
        <v>2521</v>
      </c>
      <c r="BE232" s="198" t="s">
        <v>239</v>
      </c>
      <c r="BF232" s="198" t="s">
        <v>2521</v>
      </c>
      <c r="BG232" s="198" t="s">
        <v>2312</v>
      </c>
      <c r="BH232" s="199" t="s">
        <v>2312</v>
      </c>
      <c r="BI232" s="369" t="s">
        <v>2339</v>
      </c>
      <c r="BJ232" s="196">
        <v>0</v>
      </c>
      <c r="BK232" s="196">
        <v>0</v>
      </c>
      <c r="BL232" s="196" t="s">
        <v>2340</v>
      </c>
      <c r="BM232" s="196" t="s">
        <v>2341</v>
      </c>
      <c r="BN232" s="198" t="s">
        <v>239</v>
      </c>
      <c r="BO232" s="198" t="s">
        <v>2521</v>
      </c>
      <c r="BP232" s="198" t="s">
        <v>2312</v>
      </c>
      <c r="BQ232" s="199" t="s">
        <v>2312</v>
      </c>
    </row>
    <row r="233" spans="1:69" ht="14.5" hidden="1" customHeight="1">
      <c r="A233" s="355" t="s">
        <v>2238</v>
      </c>
      <c r="B233" s="368">
        <v>921</v>
      </c>
      <c r="C233" s="356" t="s">
        <v>2351</v>
      </c>
      <c r="D233" s="356" t="s">
        <v>2308</v>
      </c>
      <c r="E233" s="357" t="s">
        <v>2308</v>
      </c>
      <c r="F233" s="361" t="s">
        <v>2339</v>
      </c>
      <c r="G233" s="353" t="s">
        <v>2690</v>
      </c>
      <c r="H233" s="353" t="s">
        <v>2691</v>
      </c>
      <c r="I233" s="353" t="s">
        <v>2692</v>
      </c>
      <c r="J233" s="353" t="s">
        <v>2693</v>
      </c>
      <c r="K233" s="353" t="s">
        <v>2694</v>
      </c>
      <c r="L233" s="354" t="s">
        <v>2695</v>
      </c>
      <c r="M233" s="20">
        <v>0</v>
      </c>
      <c r="N233" s="20">
        <v>0</v>
      </c>
      <c r="O233" s="115" t="s">
        <v>2352</v>
      </c>
      <c r="P233" s="115" t="s">
        <v>2353</v>
      </c>
      <c r="Q233" s="115" t="s">
        <v>2352</v>
      </c>
      <c r="R233" s="115" t="s">
        <v>2353</v>
      </c>
      <c r="S233" s="17" t="s">
        <v>2312</v>
      </c>
      <c r="T233" s="114" t="s">
        <v>2312</v>
      </c>
      <c r="U233" s="260"/>
      <c r="V233" s="17"/>
      <c r="W233" s="359" t="s">
        <v>239</v>
      </c>
      <c r="X233" s="181" t="s">
        <v>239</v>
      </c>
      <c r="Y233" s="181" t="s">
        <v>239</v>
      </c>
      <c r="Z233" s="183" t="s">
        <v>239</v>
      </c>
      <c r="AA233" s="183" t="s">
        <v>239</v>
      </c>
      <c r="AB233" s="183" t="s">
        <v>239</v>
      </c>
      <c r="AC233" s="183" t="s">
        <v>239</v>
      </c>
      <c r="AD233" s="183" t="s">
        <v>239</v>
      </c>
      <c r="AE233" s="184" t="s">
        <v>239</v>
      </c>
      <c r="AF233" s="260"/>
      <c r="AG233" s="17"/>
      <c r="AH233" s="361" t="s">
        <v>239</v>
      </c>
      <c r="AI233" s="20" t="s">
        <v>239</v>
      </c>
      <c r="AJ233" s="20" t="s">
        <v>239</v>
      </c>
      <c r="AK233" s="362" t="s">
        <v>239</v>
      </c>
      <c r="AL233" s="362" t="s">
        <v>239</v>
      </c>
      <c r="AM233" s="362" t="s">
        <v>239</v>
      </c>
      <c r="AN233" s="362" t="s">
        <v>239</v>
      </c>
      <c r="AO233" s="362" t="s">
        <v>239</v>
      </c>
      <c r="AP233" s="363" t="s">
        <v>239</v>
      </c>
      <c r="AQ233" s="360" t="s">
        <v>239</v>
      </c>
      <c r="AR233" s="196" t="s">
        <v>239</v>
      </c>
      <c r="AS233" s="196" t="s">
        <v>239</v>
      </c>
      <c r="AT233" s="364" t="s">
        <v>239</v>
      </c>
      <c r="AU233" s="364" t="s">
        <v>239</v>
      </c>
      <c r="AV233" s="364" t="s">
        <v>239</v>
      </c>
      <c r="AW233" s="364" t="s">
        <v>239</v>
      </c>
      <c r="AX233" s="364" t="s">
        <v>239</v>
      </c>
      <c r="AY233" s="365" t="s">
        <v>239</v>
      </c>
      <c r="AZ233" s="369" t="s">
        <v>2339</v>
      </c>
      <c r="BA233" s="196">
        <v>0</v>
      </c>
      <c r="BB233" s="196">
        <v>0</v>
      </c>
      <c r="BC233" s="198" t="s">
        <v>239</v>
      </c>
      <c r="BD233" s="198" t="s">
        <v>2522</v>
      </c>
      <c r="BE233" s="198" t="s">
        <v>239</v>
      </c>
      <c r="BF233" s="198" t="s">
        <v>2522</v>
      </c>
      <c r="BG233" s="198" t="s">
        <v>2312</v>
      </c>
      <c r="BH233" s="199" t="s">
        <v>2312</v>
      </c>
      <c r="BI233" s="369" t="s">
        <v>2339</v>
      </c>
      <c r="BJ233" s="196">
        <v>0</v>
      </c>
      <c r="BK233" s="196">
        <v>0</v>
      </c>
      <c r="BL233" s="196" t="s">
        <v>2352</v>
      </c>
      <c r="BM233" s="196" t="s">
        <v>2353</v>
      </c>
      <c r="BN233" s="198" t="s">
        <v>239</v>
      </c>
      <c r="BO233" s="198" t="s">
        <v>2522</v>
      </c>
      <c r="BP233" s="198" t="s">
        <v>2312</v>
      </c>
      <c r="BQ233" s="199" t="s">
        <v>2312</v>
      </c>
    </row>
    <row r="234" spans="1:69" ht="14.5" hidden="1" customHeight="1">
      <c r="A234" s="355" t="s">
        <v>2238</v>
      </c>
      <c r="B234" s="368">
        <v>921</v>
      </c>
      <c r="C234" s="356" t="s">
        <v>2357</v>
      </c>
      <c r="D234" s="356" t="s">
        <v>2308</v>
      </c>
      <c r="E234" s="357" t="s">
        <v>2308</v>
      </c>
      <c r="F234" s="361" t="s">
        <v>2339</v>
      </c>
      <c r="G234" s="353" t="s">
        <v>2690</v>
      </c>
      <c r="H234" s="353" t="s">
        <v>2691</v>
      </c>
      <c r="I234" s="353" t="s">
        <v>2692</v>
      </c>
      <c r="J234" s="353" t="s">
        <v>2693</v>
      </c>
      <c r="K234" s="353" t="s">
        <v>2694</v>
      </c>
      <c r="L234" s="354" t="s">
        <v>2695</v>
      </c>
      <c r="M234" s="20">
        <v>0</v>
      </c>
      <c r="N234" s="20">
        <v>0</v>
      </c>
      <c r="O234" s="115" t="s">
        <v>2352</v>
      </c>
      <c r="P234" s="115" t="s">
        <v>2353</v>
      </c>
      <c r="Q234" s="115" t="s">
        <v>2352</v>
      </c>
      <c r="R234" s="115" t="s">
        <v>2353</v>
      </c>
      <c r="S234" s="17" t="s">
        <v>2312</v>
      </c>
      <c r="T234" s="114" t="s">
        <v>2312</v>
      </c>
      <c r="U234" s="260"/>
      <c r="V234" s="17"/>
      <c r="W234" s="359" t="s">
        <v>239</v>
      </c>
      <c r="X234" s="181" t="s">
        <v>239</v>
      </c>
      <c r="Y234" s="181" t="s">
        <v>239</v>
      </c>
      <c r="Z234" s="183" t="s">
        <v>239</v>
      </c>
      <c r="AA234" s="183" t="s">
        <v>239</v>
      </c>
      <c r="AB234" s="183" t="s">
        <v>239</v>
      </c>
      <c r="AC234" s="183" t="s">
        <v>239</v>
      </c>
      <c r="AD234" s="183" t="s">
        <v>239</v>
      </c>
      <c r="AE234" s="184" t="s">
        <v>239</v>
      </c>
      <c r="AF234" s="260"/>
      <c r="AG234" s="17"/>
      <c r="AH234" s="361" t="s">
        <v>239</v>
      </c>
      <c r="AI234" s="20" t="s">
        <v>239</v>
      </c>
      <c r="AJ234" s="20" t="s">
        <v>239</v>
      </c>
      <c r="AK234" s="362" t="s">
        <v>239</v>
      </c>
      <c r="AL234" s="362" t="s">
        <v>239</v>
      </c>
      <c r="AM234" s="362" t="s">
        <v>239</v>
      </c>
      <c r="AN234" s="362" t="s">
        <v>239</v>
      </c>
      <c r="AO234" s="362" t="s">
        <v>239</v>
      </c>
      <c r="AP234" s="363" t="s">
        <v>239</v>
      </c>
      <c r="AQ234" s="360" t="s">
        <v>239</v>
      </c>
      <c r="AR234" s="196" t="s">
        <v>239</v>
      </c>
      <c r="AS234" s="196" t="s">
        <v>239</v>
      </c>
      <c r="AT234" s="364" t="s">
        <v>239</v>
      </c>
      <c r="AU234" s="364" t="s">
        <v>239</v>
      </c>
      <c r="AV234" s="364" t="s">
        <v>239</v>
      </c>
      <c r="AW234" s="364" t="s">
        <v>239</v>
      </c>
      <c r="AX234" s="364" t="s">
        <v>239</v>
      </c>
      <c r="AY234" s="365" t="s">
        <v>239</v>
      </c>
      <c r="AZ234" s="369" t="s">
        <v>2339</v>
      </c>
      <c r="BA234" s="196">
        <v>0</v>
      </c>
      <c r="BB234" s="196">
        <v>0</v>
      </c>
      <c r="BC234" s="198" t="s">
        <v>239</v>
      </c>
      <c r="BD234" s="198" t="s">
        <v>2522</v>
      </c>
      <c r="BE234" s="198" t="s">
        <v>239</v>
      </c>
      <c r="BF234" s="198" t="s">
        <v>2522</v>
      </c>
      <c r="BG234" s="198" t="s">
        <v>2312</v>
      </c>
      <c r="BH234" s="199" t="s">
        <v>2312</v>
      </c>
      <c r="BI234" s="369" t="s">
        <v>2339</v>
      </c>
      <c r="BJ234" s="196">
        <v>0</v>
      </c>
      <c r="BK234" s="196">
        <v>0</v>
      </c>
      <c r="BL234" s="196" t="s">
        <v>2352</v>
      </c>
      <c r="BM234" s="196" t="s">
        <v>2353</v>
      </c>
      <c r="BN234" s="198" t="s">
        <v>239</v>
      </c>
      <c r="BO234" s="198" t="s">
        <v>2522</v>
      </c>
      <c r="BP234" s="198" t="s">
        <v>2312</v>
      </c>
      <c r="BQ234" s="199" t="s">
        <v>2312</v>
      </c>
    </row>
    <row r="235" spans="1:69" ht="14.5" hidden="1" customHeight="1">
      <c r="A235" s="355" t="s">
        <v>2238</v>
      </c>
      <c r="B235" s="368">
        <v>921</v>
      </c>
      <c r="C235" s="356" t="s">
        <v>2358</v>
      </c>
      <c r="D235" s="356" t="s">
        <v>2308</v>
      </c>
      <c r="E235" s="357" t="s">
        <v>2308</v>
      </c>
      <c r="F235" s="361" t="s">
        <v>2339</v>
      </c>
      <c r="G235" s="353" t="s">
        <v>2690</v>
      </c>
      <c r="H235" s="353" t="s">
        <v>2691</v>
      </c>
      <c r="I235" s="353" t="s">
        <v>2692</v>
      </c>
      <c r="J235" s="353" t="s">
        <v>2693</v>
      </c>
      <c r="K235" s="353" t="s">
        <v>2694</v>
      </c>
      <c r="L235" s="354" t="s">
        <v>2695</v>
      </c>
      <c r="M235" s="20">
        <v>0</v>
      </c>
      <c r="N235" s="20">
        <v>0</v>
      </c>
      <c r="O235" s="115" t="s">
        <v>2359</v>
      </c>
      <c r="P235" s="115" t="s">
        <v>2360</v>
      </c>
      <c r="Q235" s="115" t="s">
        <v>2359</v>
      </c>
      <c r="R235" s="115" t="s">
        <v>2360</v>
      </c>
      <c r="S235" s="17" t="s">
        <v>2312</v>
      </c>
      <c r="T235" s="114" t="s">
        <v>2312</v>
      </c>
      <c r="U235" s="260"/>
      <c r="V235" s="17"/>
      <c r="W235" s="359" t="s">
        <v>239</v>
      </c>
      <c r="X235" s="181" t="s">
        <v>239</v>
      </c>
      <c r="Y235" s="181" t="s">
        <v>239</v>
      </c>
      <c r="Z235" s="183" t="s">
        <v>239</v>
      </c>
      <c r="AA235" s="183" t="s">
        <v>239</v>
      </c>
      <c r="AB235" s="183" t="s">
        <v>239</v>
      </c>
      <c r="AC235" s="183" t="s">
        <v>239</v>
      </c>
      <c r="AD235" s="183" t="s">
        <v>239</v>
      </c>
      <c r="AE235" s="184" t="s">
        <v>239</v>
      </c>
      <c r="AF235" s="260"/>
      <c r="AG235" s="17"/>
      <c r="AH235" s="361" t="s">
        <v>239</v>
      </c>
      <c r="AI235" s="20" t="s">
        <v>239</v>
      </c>
      <c r="AJ235" s="20" t="s">
        <v>239</v>
      </c>
      <c r="AK235" s="362" t="s">
        <v>239</v>
      </c>
      <c r="AL235" s="362" t="s">
        <v>239</v>
      </c>
      <c r="AM235" s="362" t="s">
        <v>239</v>
      </c>
      <c r="AN235" s="362" t="s">
        <v>239</v>
      </c>
      <c r="AO235" s="362" t="s">
        <v>239</v>
      </c>
      <c r="AP235" s="363" t="s">
        <v>239</v>
      </c>
      <c r="AQ235" s="360" t="s">
        <v>239</v>
      </c>
      <c r="AR235" s="196" t="s">
        <v>239</v>
      </c>
      <c r="AS235" s="196" t="s">
        <v>239</v>
      </c>
      <c r="AT235" s="364" t="s">
        <v>239</v>
      </c>
      <c r="AU235" s="364" t="s">
        <v>239</v>
      </c>
      <c r="AV235" s="364" t="s">
        <v>239</v>
      </c>
      <c r="AW235" s="364" t="s">
        <v>239</v>
      </c>
      <c r="AX235" s="364" t="s">
        <v>239</v>
      </c>
      <c r="AY235" s="365" t="s">
        <v>239</v>
      </c>
      <c r="AZ235" s="369" t="s">
        <v>2339</v>
      </c>
      <c r="BA235" s="196">
        <v>0</v>
      </c>
      <c r="BB235" s="196">
        <v>0</v>
      </c>
      <c r="BC235" s="198" t="s">
        <v>239</v>
      </c>
      <c r="BD235" s="198" t="s">
        <v>2523</v>
      </c>
      <c r="BE235" s="198" t="s">
        <v>239</v>
      </c>
      <c r="BF235" s="198" t="s">
        <v>2523</v>
      </c>
      <c r="BG235" s="198" t="s">
        <v>2312</v>
      </c>
      <c r="BH235" s="199" t="s">
        <v>2312</v>
      </c>
      <c r="BI235" s="369" t="s">
        <v>2339</v>
      </c>
      <c r="BJ235" s="196">
        <v>0</v>
      </c>
      <c r="BK235" s="196">
        <v>0</v>
      </c>
      <c r="BL235" s="196" t="s">
        <v>2359</v>
      </c>
      <c r="BM235" s="196" t="s">
        <v>2360</v>
      </c>
      <c r="BN235" s="198" t="s">
        <v>239</v>
      </c>
      <c r="BO235" s="198" t="s">
        <v>2523</v>
      </c>
      <c r="BP235" s="198" t="s">
        <v>2312</v>
      </c>
      <c r="BQ235" s="199" t="s">
        <v>2312</v>
      </c>
    </row>
    <row r="236" spans="1:69" ht="14.5" hidden="1" customHeight="1">
      <c r="A236" s="355" t="s">
        <v>2238</v>
      </c>
      <c r="B236" s="368">
        <v>921</v>
      </c>
      <c r="C236" s="356" t="s">
        <v>2369</v>
      </c>
      <c r="D236" s="356" t="s">
        <v>2308</v>
      </c>
      <c r="E236" s="357" t="s">
        <v>2308</v>
      </c>
      <c r="F236" s="361" t="s">
        <v>2339</v>
      </c>
      <c r="G236" s="353" t="s">
        <v>2690</v>
      </c>
      <c r="H236" s="353" t="s">
        <v>2691</v>
      </c>
      <c r="I236" s="353" t="s">
        <v>2692</v>
      </c>
      <c r="J236" s="353" t="s">
        <v>2693</v>
      </c>
      <c r="K236" s="353" t="s">
        <v>2694</v>
      </c>
      <c r="L236" s="354" t="s">
        <v>2695</v>
      </c>
      <c r="M236" s="20">
        <v>0</v>
      </c>
      <c r="N236" s="20">
        <v>0</v>
      </c>
      <c r="O236" s="115" t="s">
        <v>2359</v>
      </c>
      <c r="P236" s="115" t="s">
        <v>2360</v>
      </c>
      <c r="Q236" s="115" t="s">
        <v>2359</v>
      </c>
      <c r="R236" s="115" t="s">
        <v>2360</v>
      </c>
      <c r="S236" s="17" t="s">
        <v>2312</v>
      </c>
      <c r="T236" s="114" t="s">
        <v>2312</v>
      </c>
      <c r="U236" s="260"/>
      <c r="V236" s="17"/>
      <c r="W236" s="359" t="s">
        <v>239</v>
      </c>
      <c r="X236" s="181" t="s">
        <v>239</v>
      </c>
      <c r="Y236" s="181" t="s">
        <v>239</v>
      </c>
      <c r="Z236" s="183" t="s">
        <v>239</v>
      </c>
      <c r="AA236" s="183" t="s">
        <v>239</v>
      </c>
      <c r="AB236" s="183" t="s">
        <v>239</v>
      </c>
      <c r="AC236" s="183" t="s">
        <v>239</v>
      </c>
      <c r="AD236" s="183" t="s">
        <v>239</v>
      </c>
      <c r="AE236" s="184" t="s">
        <v>239</v>
      </c>
      <c r="AF236" s="260"/>
      <c r="AG236" s="17"/>
      <c r="AH236" s="361" t="s">
        <v>239</v>
      </c>
      <c r="AI236" s="20" t="s">
        <v>239</v>
      </c>
      <c r="AJ236" s="20" t="s">
        <v>239</v>
      </c>
      <c r="AK236" s="362" t="s">
        <v>239</v>
      </c>
      <c r="AL236" s="362" t="s">
        <v>239</v>
      </c>
      <c r="AM236" s="362" t="s">
        <v>239</v>
      </c>
      <c r="AN236" s="362" t="s">
        <v>239</v>
      </c>
      <c r="AO236" s="362" t="s">
        <v>239</v>
      </c>
      <c r="AP236" s="363" t="s">
        <v>239</v>
      </c>
      <c r="AQ236" s="360" t="s">
        <v>239</v>
      </c>
      <c r="AR236" s="196" t="s">
        <v>239</v>
      </c>
      <c r="AS236" s="196" t="s">
        <v>239</v>
      </c>
      <c r="AT236" s="364" t="s">
        <v>239</v>
      </c>
      <c r="AU236" s="364" t="s">
        <v>239</v>
      </c>
      <c r="AV236" s="364" t="s">
        <v>239</v>
      </c>
      <c r="AW236" s="364" t="s">
        <v>239</v>
      </c>
      <c r="AX236" s="364" t="s">
        <v>239</v>
      </c>
      <c r="AY236" s="365" t="s">
        <v>239</v>
      </c>
      <c r="AZ236" s="369" t="s">
        <v>2339</v>
      </c>
      <c r="BA236" s="196">
        <v>0</v>
      </c>
      <c r="BB236" s="196">
        <v>0</v>
      </c>
      <c r="BC236" s="198" t="s">
        <v>239</v>
      </c>
      <c r="BD236" s="198" t="s">
        <v>2523</v>
      </c>
      <c r="BE236" s="198" t="s">
        <v>239</v>
      </c>
      <c r="BF236" s="198" t="s">
        <v>2523</v>
      </c>
      <c r="BG236" s="198" t="s">
        <v>2312</v>
      </c>
      <c r="BH236" s="199" t="s">
        <v>2312</v>
      </c>
      <c r="BI236" s="369" t="s">
        <v>2339</v>
      </c>
      <c r="BJ236" s="196">
        <v>0</v>
      </c>
      <c r="BK236" s="196">
        <v>0</v>
      </c>
      <c r="BL236" s="196" t="s">
        <v>2359</v>
      </c>
      <c r="BM236" s="196" t="s">
        <v>2360</v>
      </c>
      <c r="BN236" s="198" t="s">
        <v>239</v>
      </c>
      <c r="BO236" s="198" t="s">
        <v>2523</v>
      </c>
      <c r="BP236" s="198" t="s">
        <v>2312</v>
      </c>
      <c r="BQ236" s="199" t="s">
        <v>2312</v>
      </c>
    </row>
    <row r="237" spans="1:69" ht="14.5" hidden="1" customHeight="1">
      <c r="A237" s="355" t="s">
        <v>2238</v>
      </c>
      <c r="B237" s="368">
        <v>921</v>
      </c>
      <c r="C237" s="356" t="s">
        <v>2370</v>
      </c>
      <c r="D237" s="356" t="s">
        <v>2308</v>
      </c>
      <c r="E237" s="357" t="s">
        <v>2308</v>
      </c>
      <c r="F237" s="361" t="s">
        <v>2339</v>
      </c>
      <c r="G237" s="353" t="s">
        <v>2690</v>
      </c>
      <c r="H237" s="353" t="s">
        <v>2691</v>
      </c>
      <c r="I237" s="353" t="s">
        <v>2692</v>
      </c>
      <c r="J237" s="353" t="s">
        <v>2693</v>
      </c>
      <c r="K237" s="353" t="s">
        <v>2694</v>
      </c>
      <c r="L237" s="354" t="s">
        <v>2695</v>
      </c>
      <c r="M237" s="20">
        <v>0</v>
      </c>
      <c r="N237" s="20">
        <v>0</v>
      </c>
      <c r="O237" s="115" t="s">
        <v>2371</v>
      </c>
      <c r="P237" s="115" t="s">
        <v>2372</v>
      </c>
      <c r="Q237" s="115" t="s">
        <v>2371</v>
      </c>
      <c r="R237" s="115" t="s">
        <v>2372</v>
      </c>
      <c r="S237" s="17" t="s">
        <v>2312</v>
      </c>
      <c r="T237" s="114" t="s">
        <v>2312</v>
      </c>
      <c r="U237" s="260"/>
      <c r="V237" s="17"/>
      <c r="W237" s="359" t="s">
        <v>239</v>
      </c>
      <c r="X237" s="181" t="s">
        <v>239</v>
      </c>
      <c r="Y237" s="181" t="s">
        <v>239</v>
      </c>
      <c r="Z237" s="183" t="s">
        <v>239</v>
      </c>
      <c r="AA237" s="183" t="s">
        <v>239</v>
      </c>
      <c r="AB237" s="183" t="s">
        <v>239</v>
      </c>
      <c r="AC237" s="183" t="s">
        <v>239</v>
      </c>
      <c r="AD237" s="183" t="s">
        <v>239</v>
      </c>
      <c r="AE237" s="184" t="s">
        <v>239</v>
      </c>
      <c r="AF237" s="260"/>
      <c r="AG237" s="17"/>
      <c r="AH237" s="361" t="s">
        <v>239</v>
      </c>
      <c r="AI237" s="20" t="s">
        <v>239</v>
      </c>
      <c r="AJ237" s="20" t="s">
        <v>239</v>
      </c>
      <c r="AK237" s="362" t="s">
        <v>239</v>
      </c>
      <c r="AL237" s="362" t="s">
        <v>239</v>
      </c>
      <c r="AM237" s="362" t="s">
        <v>239</v>
      </c>
      <c r="AN237" s="362" t="s">
        <v>239</v>
      </c>
      <c r="AO237" s="362" t="s">
        <v>239</v>
      </c>
      <c r="AP237" s="363" t="s">
        <v>239</v>
      </c>
      <c r="AQ237" s="360" t="s">
        <v>239</v>
      </c>
      <c r="AR237" s="196" t="s">
        <v>239</v>
      </c>
      <c r="AS237" s="196" t="s">
        <v>239</v>
      </c>
      <c r="AT237" s="364" t="s">
        <v>239</v>
      </c>
      <c r="AU237" s="364" t="s">
        <v>239</v>
      </c>
      <c r="AV237" s="364" t="s">
        <v>239</v>
      </c>
      <c r="AW237" s="364" t="s">
        <v>239</v>
      </c>
      <c r="AX237" s="364" t="s">
        <v>239</v>
      </c>
      <c r="AY237" s="365" t="s">
        <v>239</v>
      </c>
      <c r="AZ237" s="369" t="s">
        <v>2339</v>
      </c>
      <c r="BA237" s="196">
        <v>0</v>
      </c>
      <c r="BB237" s="196">
        <v>0</v>
      </c>
      <c r="BC237" s="198" t="s">
        <v>239</v>
      </c>
      <c r="BD237" s="198" t="s">
        <v>2524</v>
      </c>
      <c r="BE237" s="198" t="s">
        <v>239</v>
      </c>
      <c r="BF237" s="198" t="s">
        <v>2524</v>
      </c>
      <c r="BG237" s="198" t="s">
        <v>2312</v>
      </c>
      <c r="BH237" s="199" t="s">
        <v>2312</v>
      </c>
      <c r="BI237" s="369" t="s">
        <v>2339</v>
      </c>
      <c r="BJ237" s="196">
        <v>0</v>
      </c>
      <c r="BK237" s="196">
        <v>0</v>
      </c>
      <c r="BL237" s="196" t="s">
        <v>2371</v>
      </c>
      <c r="BM237" s="196" t="s">
        <v>2372</v>
      </c>
      <c r="BN237" s="198" t="s">
        <v>239</v>
      </c>
      <c r="BO237" s="198" t="s">
        <v>2524</v>
      </c>
      <c r="BP237" s="198" t="s">
        <v>2312</v>
      </c>
      <c r="BQ237" s="199" t="s">
        <v>2312</v>
      </c>
    </row>
    <row r="238" spans="1:69" ht="14.5" hidden="1" customHeight="1">
      <c r="A238" s="355" t="s">
        <v>2238</v>
      </c>
      <c r="B238" s="368">
        <v>921</v>
      </c>
      <c r="C238" s="356" t="s">
        <v>2376</v>
      </c>
      <c r="D238" s="356" t="s">
        <v>2308</v>
      </c>
      <c r="E238" s="357" t="s">
        <v>2308</v>
      </c>
      <c r="F238" s="361" t="s">
        <v>2339</v>
      </c>
      <c r="G238" s="353" t="s">
        <v>2690</v>
      </c>
      <c r="H238" s="353" t="s">
        <v>2691</v>
      </c>
      <c r="I238" s="353" t="s">
        <v>2692</v>
      </c>
      <c r="J238" s="353" t="s">
        <v>2693</v>
      </c>
      <c r="K238" s="353" t="s">
        <v>2694</v>
      </c>
      <c r="L238" s="354" t="s">
        <v>2695</v>
      </c>
      <c r="M238" s="20">
        <v>0</v>
      </c>
      <c r="N238" s="20">
        <v>0</v>
      </c>
      <c r="O238" s="115" t="s">
        <v>2371</v>
      </c>
      <c r="P238" s="115" t="s">
        <v>2372</v>
      </c>
      <c r="Q238" s="115" t="s">
        <v>2371</v>
      </c>
      <c r="R238" s="115" t="s">
        <v>2372</v>
      </c>
      <c r="S238" s="17" t="s">
        <v>2312</v>
      </c>
      <c r="T238" s="114" t="s">
        <v>2312</v>
      </c>
      <c r="U238" s="260"/>
      <c r="V238" s="17"/>
      <c r="W238" s="359" t="s">
        <v>239</v>
      </c>
      <c r="X238" s="181" t="s">
        <v>239</v>
      </c>
      <c r="Y238" s="181" t="s">
        <v>239</v>
      </c>
      <c r="Z238" s="183" t="s">
        <v>239</v>
      </c>
      <c r="AA238" s="183" t="s">
        <v>239</v>
      </c>
      <c r="AB238" s="183" t="s">
        <v>239</v>
      </c>
      <c r="AC238" s="183" t="s">
        <v>239</v>
      </c>
      <c r="AD238" s="183" t="s">
        <v>239</v>
      </c>
      <c r="AE238" s="184" t="s">
        <v>239</v>
      </c>
      <c r="AF238" s="260"/>
      <c r="AG238" s="17"/>
      <c r="AH238" s="361" t="s">
        <v>239</v>
      </c>
      <c r="AI238" s="20" t="s">
        <v>239</v>
      </c>
      <c r="AJ238" s="20" t="s">
        <v>239</v>
      </c>
      <c r="AK238" s="362" t="s">
        <v>239</v>
      </c>
      <c r="AL238" s="362" t="s">
        <v>239</v>
      </c>
      <c r="AM238" s="362" t="s">
        <v>239</v>
      </c>
      <c r="AN238" s="362" t="s">
        <v>239</v>
      </c>
      <c r="AO238" s="362" t="s">
        <v>239</v>
      </c>
      <c r="AP238" s="363" t="s">
        <v>239</v>
      </c>
      <c r="AQ238" s="360" t="s">
        <v>239</v>
      </c>
      <c r="AR238" s="196" t="s">
        <v>239</v>
      </c>
      <c r="AS238" s="196" t="s">
        <v>239</v>
      </c>
      <c r="AT238" s="364" t="s">
        <v>239</v>
      </c>
      <c r="AU238" s="364" t="s">
        <v>239</v>
      </c>
      <c r="AV238" s="364" t="s">
        <v>239</v>
      </c>
      <c r="AW238" s="364" t="s">
        <v>239</v>
      </c>
      <c r="AX238" s="364" t="s">
        <v>239</v>
      </c>
      <c r="AY238" s="365" t="s">
        <v>239</v>
      </c>
      <c r="AZ238" s="369" t="s">
        <v>2339</v>
      </c>
      <c r="BA238" s="196">
        <v>0</v>
      </c>
      <c r="BB238" s="196">
        <v>0</v>
      </c>
      <c r="BC238" s="198" t="s">
        <v>239</v>
      </c>
      <c r="BD238" s="198" t="s">
        <v>2524</v>
      </c>
      <c r="BE238" s="198" t="s">
        <v>239</v>
      </c>
      <c r="BF238" s="198" t="s">
        <v>2524</v>
      </c>
      <c r="BG238" s="198" t="s">
        <v>2312</v>
      </c>
      <c r="BH238" s="199" t="s">
        <v>2312</v>
      </c>
      <c r="BI238" s="369" t="s">
        <v>2339</v>
      </c>
      <c r="BJ238" s="196">
        <v>0</v>
      </c>
      <c r="BK238" s="196">
        <v>0</v>
      </c>
      <c r="BL238" s="196" t="s">
        <v>2371</v>
      </c>
      <c r="BM238" s="196" t="s">
        <v>2372</v>
      </c>
      <c r="BN238" s="198" t="s">
        <v>239</v>
      </c>
      <c r="BO238" s="198" t="s">
        <v>2524</v>
      </c>
      <c r="BP238" s="198" t="s">
        <v>2312</v>
      </c>
      <c r="BQ238" s="199" t="s">
        <v>2312</v>
      </c>
    </row>
    <row r="239" spans="1:69" ht="14.5" hidden="1" customHeight="1">
      <c r="A239" s="355" t="s">
        <v>2238</v>
      </c>
      <c r="B239" s="368">
        <v>921</v>
      </c>
      <c r="C239" s="356" t="s">
        <v>2377</v>
      </c>
      <c r="D239" s="356" t="s">
        <v>2308</v>
      </c>
      <c r="E239" s="357">
        <v>1</v>
      </c>
      <c r="F239" s="59" t="s">
        <v>2339</v>
      </c>
      <c r="G239" s="353" t="s">
        <v>2690</v>
      </c>
      <c r="H239" s="353" t="s">
        <v>2691</v>
      </c>
      <c r="I239" s="353" t="s">
        <v>2692</v>
      </c>
      <c r="J239" s="353" t="s">
        <v>2693</v>
      </c>
      <c r="K239" s="353" t="s">
        <v>2694</v>
      </c>
      <c r="L239" s="354" t="s">
        <v>2695</v>
      </c>
      <c r="M239" s="17">
        <v>14.5</v>
      </c>
      <c r="N239" s="17">
        <v>7.5</v>
      </c>
      <c r="O239" s="17" t="s">
        <v>2378</v>
      </c>
      <c r="P239" s="17" t="s">
        <v>2379</v>
      </c>
      <c r="Q239" s="17" t="s">
        <v>2371</v>
      </c>
      <c r="R239" s="17" t="s">
        <v>2372</v>
      </c>
      <c r="S239" s="17" t="s">
        <v>2380</v>
      </c>
      <c r="T239" s="114" t="s">
        <v>2312</v>
      </c>
      <c r="U239" s="261"/>
      <c r="V239" s="17"/>
      <c r="W239" s="359" t="s">
        <v>239</v>
      </c>
      <c r="X239" s="181" t="s">
        <v>239</v>
      </c>
      <c r="Y239" s="181" t="s">
        <v>239</v>
      </c>
      <c r="Z239" s="183" t="s">
        <v>239</v>
      </c>
      <c r="AA239" s="183" t="s">
        <v>239</v>
      </c>
      <c r="AB239" s="183" t="s">
        <v>239</v>
      </c>
      <c r="AC239" s="183" t="s">
        <v>239</v>
      </c>
      <c r="AD239" s="183" t="s">
        <v>239</v>
      </c>
      <c r="AE239" s="184" t="s">
        <v>239</v>
      </c>
      <c r="AF239" s="261"/>
      <c r="AG239" s="17"/>
      <c r="AH239" s="361" t="s">
        <v>239</v>
      </c>
      <c r="AI239" s="20" t="s">
        <v>239</v>
      </c>
      <c r="AJ239" s="20" t="s">
        <v>239</v>
      </c>
      <c r="AK239" s="362" t="s">
        <v>239</v>
      </c>
      <c r="AL239" s="362" t="s">
        <v>239</v>
      </c>
      <c r="AM239" s="362" t="s">
        <v>239</v>
      </c>
      <c r="AN239" s="362" t="s">
        <v>239</v>
      </c>
      <c r="AO239" s="362" t="s">
        <v>239</v>
      </c>
      <c r="AP239" s="363" t="s">
        <v>239</v>
      </c>
      <c r="AQ239" s="360" t="s">
        <v>239</v>
      </c>
      <c r="AR239" s="196" t="s">
        <v>239</v>
      </c>
      <c r="AS239" s="196" t="s">
        <v>239</v>
      </c>
      <c r="AT239" s="364" t="s">
        <v>239</v>
      </c>
      <c r="AU239" s="364" t="s">
        <v>239</v>
      </c>
      <c r="AV239" s="364" t="s">
        <v>239</v>
      </c>
      <c r="AW239" s="364" t="s">
        <v>239</v>
      </c>
      <c r="AX239" s="364" t="s">
        <v>239</v>
      </c>
      <c r="AY239" s="365" t="s">
        <v>239</v>
      </c>
      <c r="AZ239" s="201" t="s">
        <v>239</v>
      </c>
      <c r="BA239" s="198" t="s">
        <v>239</v>
      </c>
      <c r="BB239" s="198" t="s">
        <v>239</v>
      </c>
      <c r="BC239" s="198" t="s">
        <v>239</v>
      </c>
      <c r="BD239" s="198" t="s">
        <v>239</v>
      </c>
      <c r="BE239" s="198" t="s">
        <v>239</v>
      </c>
      <c r="BF239" s="198" t="s">
        <v>239</v>
      </c>
      <c r="BG239" s="198" t="s">
        <v>239</v>
      </c>
      <c r="BH239" s="199" t="s">
        <v>239</v>
      </c>
      <c r="BI239" s="201" t="s">
        <v>2339</v>
      </c>
      <c r="BJ239" s="198">
        <v>14.5</v>
      </c>
      <c r="BK239" s="198">
        <v>7.5</v>
      </c>
      <c r="BL239" s="198" t="s">
        <v>2378</v>
      </c>
      <c r="BM239" s="198" t="s">
        <v>2379</v>
      </c>
      <c r="BN239" s="198" t="s">
        <v>239</v>
      </c>
      <c r="BO239" s="198" t="s">
        <v>2524</v>
      </c>
      <c r="BP239" s="198" t="s">
        <v>2380</v>
      </c>
      <c r="BQ239" s="199" t="s">
        <v>2312</v>
      </c>
    </row>
    <row r="240" spans="1:69" ht="14.5" hidden="1" customHeight="1">
      <c r="A240" s="355" t="s">
        <v>2238</v>
      </c>
      <c r="B240" s="368">
        <v>921</v>
      </c>
      <c r="C240" s="356" t="s">
        <v>2377</v>
      </c>
      <c r="D240" s="356" t="s">
        <v>2308</v>
      </c>
      <c r="E240" s="357">
        <v>2</v>
      </c>
      <c r="F240" s="59" t="s">
        <v>2339</v>
      </c>
      <c r="G240" s="353" t="s">
        <v>2690</v>
      </c>
      <c r="H240" s="353" t="s">
        <v>2691</v>
      </c>
      <c r="I240" s="353" t="s">
        <v>2692</v>
      </c>
      <c r="J240" s="353" t="s">
        <v>2693</v>
      </c>
      <c r="K240" s="353" t="s">
        <v>2694</v>
      </c>
      <c r="L240" s="354" t="s">
        <v>2695</v>
      </c>
      <c r="M240" s="17">
        <v>14.5</v>
      </c>
      <c r="N240" s="17">
        <v>7.5</v>
      </c>
      <c r="O240" s="17" t="s">
        <v>2378</v>
      </c>
      <c r="P240" s="17" t="s">
        <v>2379</v>
      </c>
      <c r="Q240" s="17" t="s">
        <v>2371</v>
      </c>
      <c r="R240" s="17" t="s">
        <v>2372</v>
      </c>
      <c r="S240" s="17" t="s">
        <v>2380</v>
      </c>
      <c r="T240" s="114" t="s">
        <v>2312</v>
      </c>
      <c r="U240" s="261"/>
      <c r="V240" s="17"/>
      <c r="W240" s="359" t="s">
        <v>239</v>
      </c>
      <c r="X240" s="181" t="s">
        <v>239</v>
      </c>
      <c r="Y240" s="181" t="s">
        <v>239</v>
      </c>
      <c r="Z240" s="183" t="s">
        <v>239</v>
      </c>
      <c r="AA240" s="183" t="s">
        <v>239</v>
      </c>
      <c r="AB240" s="183" t="s">
        <v>239</v>
      </c>
      <c r="AC240" s="183" t="s">
        <v>239</v>
      </c>
      <c r="AD240" s="183" t="s">
        <v>239</v>
      </c>
      <c r="AE240" s="184" t="s">
        <v>239</v>
      </c>
      <c r="AF240" s="261"/>
      <c r="AG240" s="17"/>
      <c r="AH240" s="361" t="s">
        <v>239</v>
      </c>
      <c r="AI240" s="20" t="s">
        <v>239</v>
      </c>
      <c r="AJ240" s="20" t="s">
        <v>239</v>
      </c>
      <c r="AK240" s="362" t="s">
        <v>239</v>
      </c>
      <c r="AL240" s="362" t="s">
        <v>239</v>
      </c>
      <c r="AM240" s="362" t="s">
        <v>239</v>
      </c>
      <c r="AN240" s="362" t="s">
        <v>239</v>
      </c>
      <c r="AO240" s="362" t="s">
        <v>239</v>
      </c>
      <c r="AP240" s="363" t="s">
        <v>239</v>
      </c>
      <c r="AQ240" s="360" t="s">
        <v>239</v>
      </c>
      <c r="AR240" s="196" t="s">
        <v>239</v>
      </c>
      <c r="AS240" s="196" t="s">
        <v>239</v>
      </c>
      <c r="AT240" s="364" t="s">
        <v>239</v>
      </c>
      <c r="AU240" s="364" t="s">
        <v>239</v>
      </c>
      <c r="AV240" s="364" t="s">
        <v>239</v>
      </c>
      <c r="AW240" s="364" t="s">
        <v>239</v>
      </c>
      <c r="AX240" s="364" t="s">
        <v>239</v>
      </c>
      <c r="AY240" s="365" t="s">
        <v>239</v>
      </c>
      <c r="AZ240" s="201" t="s">
        <v>239</v>
      </c>
      <c r="BA240" s="198" t="s">
        <v>239</v>
      </c>
      <c r="BB240" s="198" t="s">
        <v>239</v>
      </c>
      <c r="BC240" s="198" t="s">
        <v>239</v>
      </c>
      <c r="BD240" s="198" t="s">
        <v>239</v>
      </c>
      <c r="BE240" s="198" t="s">
        <v>239</v>
      </c>
      <c r="BF240" s="198" t="s">
        <v>239</v>
      </c>
      <c r="BG240" s="198" t="s">
        <v>239</v>
      </c>
      <c r="BH240" s="199" t="s">
        <v>239</v>
      </c>
      <c r="BI240" s="201" t="s">
        <v>2339</v>
      </c>
      <c r="BJ240" s="198">
        <v>14.5</v>
      </c>
      <c r="BK240" s="198">
        <v>7.5</v>
      </c>
      <c r="BL240" s="198" t="s">
        <v>2378</v>
      </c>
      <c r="BM240" s="198" t="s">
        <v>2379</v>
      </c>
      <c r="BN240" s="198" t="s">
        <v>239</v>
      </c>
      <c r="BO240" s="198" t="s">
        <v>2524</v>
      </c>
      <c r="BP240" s="198" t="s">
        <v>2380</v>
      </c>
      <c r="BQ240" s="199" t="s">
        <v>2312</v>
      </c>
    </row>
    <row r="241" spans="1:69" ht="14.5" hidden="1" customHeight="1">
      <c r="A241" s="355" t="s">
        <v>2238</v>
      </c>
      <c r="B241" s="368">
        <v>921</v>
      </c>
      <c r="C241" s="356" t="s">
        <v>2377</v>
      </c>
      <c r="D241" s="356" t="s">
        <v>2308</v>
      </c>
      <c r="E241" s="357">
        <v>3</v>
      </c>
      <c r="F241" s="59" t="s">
        <v>2339</v>
      </c>
      <c r="G241" s="353" t="s">
        <v>2690</v>
      </c>
      <c r="H241" s="353" t="s">
        <v>2691</v>
      </c>
      <c r="I241" s="353" t="s">
        <v>2692</v>
      </c>
      <c r="J241" s="353" t="s">
        <v>2693</v>
      </c>
      <c r="K241" s="353" t="s">
        <v>2694</v>
      </c>
      <c r="L241" s="354" t="s">
        <v>2695</v>
      </c>
      <c r="M241" s="17">
        <v>14.5</v>
      </c>
      <c r="N241" s="17">
        <v>7.5</v>
      </c>
      <c r="O241" s="17" t="s">
        <v>2381</v>
      </c>
      <c r="P241" s="17" t="s">
        <v>2382</v>
      </c>
      <c r="Q241" s="17" t="s">
        <v>2371</v>
      </c>
      <c r="R241" s="17" t="s">
        <v>2372</v>
      </c>
      <c r="S241" s="17" t="s">
        <v>2380</v>
      </c>
      <c r="T241" s="114" t="s">
        <v>2312</v>
      </c>
      <c r="U241" s="261"/>
      <c r="V241" s="17"/>
      <c r="W241" s="359" t="s">
        <v>239</v>
      </c>
      <c r="X241" s="181" t="s">
        <v>239</v>
      </c>
      <c r="Y241" s="181" t="s">
        <v>239</v>
      </c>
      <c r="Z241" s="183" t="s">
        <v>239</v>
      </c>
      <c r="AA241" s="183" t="s">
        <v>239</v>
      </c>
      <c r="AB241" s="183" t="s">
        <v>239</v>
      </c>
      <c r="AC241" s="183" t="s">
        <v>239</v>
      </c>
      <c r="AD241" s="183" t="s">
        <v>239</v>
      </c>
      <c r="AE241" s="184" t="s">
        <v>239</v>
      </c>
      <c r="AF241" s="261"/>
      <c r="AG241" s="17"/>
      <c r="AH241" s="361" t="s">
        <v>239</v>
      </c>
      <c r="AI241" s="20" t="s">
        <v>239</v>
      </c>
      <c r="AJ241" s="20" t="s">
        <v>239</v>
      </c>
      <c r="AK241" s="362" t="s">
        <v>239</v>
      </c>
      <c r="AL241" s="362" t="s">
        <v>239</v>
      </c>
      <c r="AM241" s="362" t="s">
        <v>239</v>
      </c>
      <c r="AN241" s="362" t="s">
        <v>239</v>
      </c>
      <c r="AO241" s="362" t="s">
        <v>239</v>
      </c>
      <c r="AP241" s="363" t="s">
        <v>239</v>
      </c>
      <c r="AQ241" s="360" t="s">
        <v>239</v>
      </c>
      <c r="AR241" s="196" t="s">
        <v>239</v>
      </c>
      <c r="AS241" s="196" t="s">
        <v>239</v>
      </c>
      <c r="AT241" s="364" t="s">
        <v>239</v>
      </c>
      <c r="AU241" s="364" t="s">
        <v>239</v>
      </c>
      <c r="AV241" s="364" t="s">
        <v>239</v>
      </c>
      <c r="AW241" s="364" t="s">
        <v>239</v>
      </c>
      <c r="AX241" s="364" t="s">
        <v>239</v>
      </c>
      <c r="AY241" s="365" t="s">
        <v>239</v>
      </c>
      <c r="AZ241" s="201" t="s">
        <v>239</v>
      </c>
      <c r="BA241" s="198" t="s">
        <v>239</v>
      </c>
      <c r="BB241" s="198" t="s">
        <v>239</v>
      </c>
      <c r="BC241" s="198" t="s">
        <v>239</v>
      </c>
      <c r="BD241" s="198" t="s">
        <v>239</v>
      </c>
      <c r="BE241" s="198" t="s">
        <v>239</v>
      </c>
      <c r="BF241" s="198" t="s">
        <v>239</v>
      </c>
      <c r="BG241" s="198" t="s">
        <v>239</v>
      </c>
      <c r="BH241" s="199" t="s">
        <v>239</v>
      </c>
      <c r="BI241" s="201" t="s">
        <v>2339</v>
      </c>
      <c r="BJ241" s="198">
        <v>14.5</v>
      </c>
      <c r="BK241" s="198">
        <v>7.5</v>
      </c>
      <c r="BL241" s="198" t="s">
        <v>2381</v>
      </c>
      <c r="BM241" s="198" t="s">
        <v>2382</v>
      </c>
      <c r="BN241" s="198" t="s">
        <v>239</v>
      </c>
      <c r="BO241" s="198" t="s">
        <v>2524</v>
      </c>
      <c r="BP241" s="198" t="s">
        <v>2380</v>
      </c>
      <c r="BQ241" s="199" t="s">
        <v>2312</v>
      </c>
    </row>
    <row r="242" spans="1:69" ht="14.5" hidden="1" customHeight="1">
      <c r="A242" s="355" t="s">
        <v>2238</v>
      </c>
      <c r="B242" s="368">
        <v>921</v>
      </c>
      <c r="C242" s="356" t="s">
        <v>2377</v>
      </c>
      <c r="D242" s="356" t="s">
        <v>2308</v>
      </c>
      <c r="E242" s="357">
        <v>4</v>
      </c>
      <c r="F242" s="59" t="s">
        <v>2339</v>
      </c>
      <c r="G242" s="353" t="s">
        <v>2690</v>
      </c>
      <c r="H242" s="353" t="s">
        <v>2691</v>
      </c>
      <c r="I242" s="353" t="s">
        <v>2692</v>
      </c>
      <c r="J242" s="353" t="s">
        <v>2693</v>
      </c>
      <c r="K242" s="353" t="s">
        <v>2694</v>
      </c>
      <c r="L242" s="354" t="s">
        <v>2695</v>
      </c>
      <c r="M242" s="17">
        <v>14.5</v>
      </c>
      <c r="N242" s="17">
        <v>7.5</v>
      </c>
      <c r="O242" s="17" t="s">
        <v>2381</v>
      </c>
      <c r="P242" s="17" t="s">
        <v>2382</v>
      </c>
      <c r="Q242" s="17" t="s">
        <v>2371</v>
      </c>
      <c r="R242" s="17" t="s">
        <v>2372</v>
      </c>
      <c r="S242" s="17" t="s">
        <v>2380</v>
      </c>
      <c r="T242" s="114" t="s">
        <v>2312</v>
      </c>
      <c r="U242" s="261"/>
      <c r="V242" s="17"/>
      <c r="W242" s="359" t="s">
        <v>239</v>
      </c>
      <c r="X242" s="181" t="s">
        <v>239</v>
      </c>
      <c r="Y242" s="181" t="s">
        <v>239</v>
      </c>
      <c r="Z242" s="183" t="s">
        <v>239</v>
      </c>
      <c r="AA242" s="183" t="s">
        <v>239</v>
      </c>
      <c r="AB242" s="183" t="s">
        <v>239</v>
      </c>
      <c r="AC242" s="183" t="s">
        <v>239</v>
      </c>
      <c r="AD242" s="183" t="s">
        <v>239</v>
      </c>
      <c r="AE242" s="184" t="s">
        <v>239</v>
      </c>
      <c r="AF242" s="261"/>
      <c r="AG242" s="17"/>
      <c r="AH242" s="361" t="s">
        <v>239</v>
      </c>
      <c r="AI242" s="20" t="s">
        <v>239</v>
      </c>
      <c r="AJ242" s="20" t="s">
        <v>239</v>
      </c>
      <c r="AK242" s="362" t="s">
        <v>239</v>
      </c>
      <c r="AL242" s="362" t="s">
        <v>239</v>
      </c>
      <c r="AM242" s="362" t="s">
        <v>239</v>
      </c>
      <c r="AN242" s="362" t="s">
        <v>239</v>
      </c>
      <c r="AO242" s="362" t="s">
        <v>239</v>
      </c>
      <c r="AP242" s="363" t="s">
        <v>239</v>
      </c>
      <c r="AQ242" s="360" t="s">
        <v>239</v>
      </c>
      <c r="AR242" s="196" t="s">
        <v>239</v>
      </c>
      <c r="AS242" s="196" t="s">
        <v>239</v>
      </c>
      <c r="AT242" s="364" t="s">
        <v>239</v>
      </c>
      <c r="AU242" s="364" t="s">
        <v>239</v>
      </c>
      <c r="AV242" s="364" t="s">
        <v>239</v>
      </c>
      <c r="AW242" s="364" t="s">
        <v>239</v>
      </c>
      <c r="AX242" s="364" t="s">
        <v>239</v>
      </c>
      <c r="AY242" s="365" t="s">
        <v>239</v>
      </c>
      <c r="AZ242" s="201" t="s">
        <v>239</v>
      </c>
      <c r="BA242" s="198" t="s">
        <v>239</v>
      </c>
      <c r="BB242" s="198" t="s">
        <v>239</v>
      </c>
      <c r="BC242" s="198" t="s">
        <v>239</v>
      </c>
      <c r="BD242" s="198" t="s">
        <v>239</v>
      </c>
      <c r="BE242" s="198" t="s">
        <v>239</v>
      </c>
      <c r="BF242" s="198" t="s">
        <v>239</v>
      </c>
      <c r="BG242" s="198" t="s">
        <v>239</v>
      </c>
      <c r="BH242" s="199" t="s">
        <v>239</v>
      </c>
      <c r="BI242" s="201" t="s">
        <v>2339</v>
      </c>
      <c r="BJ242" s="198">
        <v>14.5</v>
      </c>
      <c r="BK242" s="198">
        <v>7.5</v>
      </c>
      <c r="BL242" s="198" t="s">
        <v>2381</v>
      </c>
      <c r="BM242" s="198" t="s">
        <v>2382</v>
      </c>
      <c r="BN242" s="198" t="s">
        <v>239</v>
      </c>
      <c r="BO242" s="198" t="s">
        <v>2524</v>
      </c>
      <c r="BP242" s="198" t="s">
        <v>2380</v>
      </c>
      <c r="BQ242" s="199" t="s">
        <v>2312</v>
      </c>
    </row>
    <row r="243" spans="1:69" ht="14.5" hidden="1" customHeight="1">
      <c r="A243" s="355" t="s">
        <v>2238</v>
      </c>
      <c r="B243" s="368">
        <v>921</v>
      </c>
      <c r="C243" s="356" t="s">
        <v>2377</v>
      </c>
      <c r="D243" s="356" t="s">
        <v>2308</v>
      </c>
      <c r="E243" s="357">
        <v>5</v>
      </c>
      <c r="F243" s="59" t="s">
        <v>2339</v>
      </c>
      <c r="G243" s="353" t="s">
        <v>2690</v>
      </c>
      <c r="H243" s="353" t="s">
        <v>2691</v>
      </c>
      <c r="I243" s="353" t="s">
        <v>2692</v>
      </c>
      <c r="J243" s="353" t="s">
        <v>2693</v>
      </c>
      <c r="K243" s="353" t="s">
        <v>2694</v>
      </c>
      <c r="L243" s="354" t="s">
        <v>2695</v>
      </c>
      <c r="M243" s="17">
        <v>14.5</v>
      </c>
      <c r="N243" s="17">
        <v>7.5</v>
      </c>
      <c r="O243" s="17" t="s">
        <v>2381</v>
      </c>
      <c r="P243" s="17" t="s">
        <v>2382</v>
      </c>
      <c r="Q243" s="17" t="s">
        <v>2371</v>
      </c>
      <c r="R243" s="17" t="s">
        <v>2372</v>
      </c>
      <c r="S243" s="17" t="s">
        <v>2380</v>
      </c>
      <c r="T243" s="114" t="s">
        <v>2312</v>
      </c>
      <c r="U243" s="261"/>
      <c r="V243" s="17"/>
      <c r="W243" s="359" t="s">
        <v>239</v>
      </c>
      <c r="X243" s="181" t="s">
        <v>239</v>
      </c>
      <c r="Y243" s="181" t="s">
        <v>239</v>
      </c>
      <c r="Z243" s="183" t="s">
        <v>239</v>
      </c>
      <c r="AA243" s="183" t="s">
        <v>239</v>
      </c>
      <c r="AB243" s="183" t="s">
        <v>239</v>
      </c>
      <c r="AC243" s="183" t="s">
        <v>239</v>
      </c>
      <c r="AD243" s="183" t="s">
        <v>239</v>
      </c>
      <c r="AE243" s="184" t="s">
        <v>239</v>
      </c>
      <c r="AF243" s="261"/>
      <c r="AG243" s="17"/>
      <c r="AH243" s="361" t="s">
        <v>239</v>
      </c>
      <c r="AI243" s="20" t="s">
        <v>239</v>
      </c>
      <c r="AJ243" s="20" t="s">
        <v>239</v>
      </c>
      <c r="AK243" s="362" t="s">
        <v>239</v>
      </c>
      <c r="AL243" s="362" t="s">
        <v>239</v>
      </c>
      <c r="AM243" s="362" t="s">
        <v>239</v>
      </c>
      <c r="AN243" s="362" t="s">
        <v>239</v>
      </c>
      <c r="AO243" s="362" t="s">
        <v>239</v>
      </c>
      <c r="AP243" s="363" t="s">
        <v>239</v>
      </c>
      <c r="AQ243" s="360" t="s">
        <v>239</v>
      </c>
      <c r="AR243" s="196" t="s">
        <v>239</v>
      </c>
      <c r="AS243" s="196" t="s">
        <v>239</v>
      </c>
      <c r="AT243" s="364" t="s">
        <v>239</v>
      </c>
      <c r="AU243" s="364" t="s">
        <v>239</v>
      </c>
      <c r="AV243" s="364" t="s">
        <v>239</v>
      </c>
      <c r="AW243" s="364" t="s">
        <v>239</v>
      </c>
      <c r="AX243" s="364" t="s">
        <v>239</v>
      </c>
      <c r="AY243" s="365" t="s">
        <v>239</v>
      </c>
      <c r="AZ243" s="201" t="s">
        <v>239</v>
      </c>
      <c r="BA243" s="198" t="s">
        <v>239</v>
      </c>
      <c r="BB243" s="198" t="s">
        <v>239</v>
      </c>
      <c r="BC243" s="198" t="s">
        <v>239</v>
      </c>
      <c r="BD243" s="198" t="s">
        <v>239</v>
      </c>
      <c r="BE243" s="198" t="s">
        <v>239</v>
      </c>
      <c r="BF243" s="198" t="s">
        <v>239</v>
      </c>
      <c r="BG243" s="198" t="s">
        <v>239</v>
      </c>
      <c r="BH243" s="199" t="s">
        <v>239</v>
      </c>
      <c r="BI243" s="201" t="s">
        <v>2339</v>
      </c>
      <c r="BJ243" s="198">
        <v>14.5</v>
      </c>
      <c r="BK243" s="198">
        <v>7.5</v>
      </c>
      <c r="BL243" s="198" t="s">
        <v>2381</v>
      </c>
      <c r="BM243" s="198" t="s">
        <v>2382</v>
      </c>
      <c r="BN243" s="198" t="s">
        <v>239</v>
      </c>
      <c r="BO243" s="198" t="s">
        <v>2524</v>
      </c>
      <c r="BP243" s="198" t="s">
        <v>2380</v>
      </c>
      <c r="BQ243" s="199" t="s">
        <v>2312</v>
      </c>
    </row>
    <row r="244" spans="1:69" ht="14.5" hidden="1" customHeight="1">
      <c r="A244" s="355" t="s">
        <v>2238</v>
      </c>
      <c r="B244" s="368">
        <v>921</v>
      </c>
      <c r="C244" s="356" t="s">
        <v>2377</v>
      </c>
      <c r="D244" s="356" t="s">
        <v>2308</v>
      </c>
      <c r="E244" s="357">
        <v>6</v>
      </c>
      <c r="F244" s="59" t="s">
        <v>2339</v>
      </c>
      <c r="G244" s="353" t="s">
        <v>2690</v>
      </c>
      <c r="H244" s="353" t="s">
        <v>2691</v>
      </c>
      <c r="I244" s="353" t="s">
        <v>2692</v>
      </c>
      <c r="J244" s="353" t="s">
        <v>2693</v>
      </c>
      <c r="K244" s="353" t="s">
        <v>2694</v>
      </c>
      <c r="L244" s="354" t="s">
        <v>2695</v>
      </c>
      <c r="M244" s="17">
        <v>14.5</v>
      </c>
      <c r="N244" s="17">
        <v>7.5</v>
      </c>
      <c r="O244" s="17" t="s">
        <v>2381</v>
      </c>
      <c r="P244" s="17" t="s">
        <v>2382</v>
      </c>
      <c r="Q244" s="17" t="s">
        <v>2371</v>
      </c>
      <c r="R244" s="17" t="s">
        <v>2372</v>
      </c>
      <c r="S244" s="17" t="s">
        <v>2380</v>
      </c>
      <c r="T244" s="114" t="s">
        <v>2312</v>
      </c>
      <c r="U244" s="261"/>
      <c r="V244" s="17"/>
      <c r="W244" s="359" t="s">
        <v>239</v>
      </c>
      <c r="X244" s="181" t="s">
        <v>239</v>
      </c>
      <c r="Y244" s="181" t="s">
        <v>239</v>
      </c>
      <c r="Z244" s="183" t="s">
        <v>239</v>
      </c>
      <c r="AA244" s="183" t="s">
        <v>239</v>
      </c>
      <c r="AB244" s="183" t="s">
        <v>239</v>
      </c>
      <c r="AC244" s="183" t="s">
        <v>239</v>
      </c>
      <c r="AD244" s="183" t="s">
        <v>239</v>
      </c>
      <c r="AE244" s="184" t="s">
        <v>239</v>
      </c>
      <c r="AF244" s="261"/>
      <c r="AG244" s="17"/>
      <c r="AH244" s="361" t="s">
        <v>239</v>
      </c>
      <c r="AI244" s="20" t="s">
        <v>239</v>
      </c>
      <c r="AJ244" s="20" t="s">
        <v>239</v>
      </c>
      <c r="AK244" s="362" t="s">
        <v>239</v>
      </c>
      <c r="AL244" s="362" t="s">
        <v>239</v>
      </c>
      <c r="AM244" s="362" t="s">
        <v>239</v>
      </c>
      <c r="AN244" s="362" t="s">
        <v>239</v>
      </c>
      <c r="AO244" s="362" t="s">
        <v>239</v>
      </c>
      <c r="AP244" s="363" t="s">
        <v>239</v>
      </c>
      <c r="AQ244" s="360" t="s">
        <v>239</v>
      </c>
      <c r="AR244" s="196" t="s">
        <v>239</v>
      </c>
      <c r="AS244" s="196" t="s">
        <v>239</v>
      </c>
      <c r="AT244" s="364" t="s">
        <v>239</v>
      </c>
      <c r="AU244" s="364" t="s">
        <v>239</v>
      </c>
      <c r="AV244" s="364" t="s">
        <v>239</v>
      </c>
      <c r="AW244" s="364" t="s">
        <v>239</v>
      </c>
      <c r="AX244" s="364" t="s">
        <v>239</v>
      </c>
      <c r="AY244" s="365" t="s">
        <v>239</v>
      </c>
      <c r="AZ244" s="201" t="s">
        <v>239</v>
      </c>
      <c r="BA244" s="198" t="s">
        <v>239</v>
      </c>
      <c r="BB244" s="198" t="s">
        <v>239</v>
      </c>
      <c r="BC244" s="198" t="s">
        <v>239</v>
      </c>
      <c r="BD244" s="198" t="s">
        <v>239</v>
      </c>
      <c r="BE244" s="198" t="s">
        <v>239</v>
      </c>
      <c r="BF244" s="198" t="s">
        <v>239</v>
      </c>
      <c r="BG244" s="198" t="s">
        <v>239</v>
      </c>
      <c r="BH244" s="199" t="s">
        <v>239</v>
      </c>
      <c r="BI244" s="201" t="s">
        <v>2339</v>
      </c>
      <c r="BJ244" s="198">
        <v>14.5</v>
      </c>
      <c r="BK244" s="198">
        <v>7.5</v>
      </c>
      <c r="BL244" s="198" t="s">
        <v>2381</v>
      </c>
      <c r="BM244" s="198" t="s">
        <v>2382</v>
      </c>
      <c r="BN244" s="198" t="s">
        <v>239</v>
      </c>
      <c r="BO244" s="198" t="s">
        <v>2524</v>
      </c>
      <c r="BP244" s="198" t="s">
        <v>2380</v>
      </c>
      <c r="BQ244" s="199" t="s">
        <v>2312</v>
      </c>
    </row>
    <row r="245" spans="1:69" ht="14.5" hidden="1" customHeight="1">
      <c r="A245" s="355" t="s">
        <v>2238</v>
      </c>
      <c r="B245" s="368">
        <v>921</v>
      </c>
      <c r="C245" s="356" t="s">
        <v>2377</v>
      </c>
      <c r="D245" s="356" t="s">
        <v>2308</v>
      </c>
      <c r="E245" s="357">
        <v>7</v>
      </c>
      <c r="F245" s="59" t="s">
        <v>2339</v>
      </c>
      <c r="G245" s="353" t="s">
        <v>2690</v>
      </c>
      <c r="H245" s="353" t="s">
        <v>2691</v>
      </c>
      <c r="I245" s="353" t="s">
        <v>2692</v>
      </c>
      <c r="J245" s="353" t="s">
        <v>2693</v>
      </c>
      <c r="K245" s="353" t="s">
        <v>2694</v>
      </c>
      <c r="L245" s="354" t="s">
        <v>2695</v>
      </c>
      <c r="M245" s="17">
        <v>14.5</v>
      </c>
      <c r="N245" s="17">
        <v>7.5</v>
      </c>
      <c r="O245" s="17" t="s">
        <v>2378</v>
      </c>
      <c r="P245" s="17" t="s">
        <v>2379</v>
      </c>
      <c r="Q245" s="17" t="s">
        <v>2371</v>
      </c>
      <c r="R245" s="17" t="s">
        <v>2372</v>
      </c>
      <c r="S245" s="17" t="s">
        <v>2380</v>
      </c>
      <c r="T245" s="114" t="s">
        <v>2312</v>
      </c>
      <c r="U245" s="261"/>
      <c r="V245" s="17"/>
      <c r="W245" s="359" t="s">
        <v>239</v>
      </c>
      <c r="X245" s="181" t="s">
        <v>239</v>
      </c>
      <c r="Y245" s="181" t="s">
        <v>239</v>
      </c>
      <c r="Z245" s="183" t="s">
        <v>239</v>
      </c>
      <c r="AA245" s="183" t="s">
        <v>239</v>
      </c>
      <c r="AB245" s="183" t="s">
        <v>239</v>
      </c>
      <c r="AC245" s="183" t="s">
        <v>239</v>
      </c>
      <c r="AD245" s="183" t="s">
        <v>239</v>
      </c>
      <c r="AE245" s="184" t="s">
        <v>239</v>
      </c>
      <c r="AF245" s="261"/>
      <c r="AG245" s="17"/>
      <c r="AH245" s="361" t="s">
        <v>239</v>
      </c>
      <c r="AI245" s="20" t="s">
        <v>239</v>
      </c>
      <c r="AJ245" s="20" t="s">
        <v>239</v>
      </c>
      <c r="AK245" s="362" t="s">
        <v>239</v>
      </c>
      <c r="AL245" s="362" t="s">
        <v>239</v>
      </c>
      <c r="AM245" s="362" t="s">
        <v>239</v>
      </c>
      <c r="AN245" s="362" t="s">
        <v>239</v>
      </c>
      <c r="AO245" s="362" t="s">
        <v>239</v>
      </c>
      <c r="AP245" s="363" t="s">
        <v>239</v>
      </c>
      <c r="AQ245" s="360" t="s">
        <v>239</v>
      </c>
      <c r="AR245" s="196" t="s">
        <v>239</v>
      </c>
      <c r="AS245" s="196" t="s">
        <v>239</v>
      </c>
      <c r="AT245" s="364" t="s">
        <v>239</v>
      </c>
      <c r="AU245" s="364" t="s">
        <v>239</v>
      </c>
      <c r="AV245" s="364" t="s">
        <v>239</v>
      </c>
      <c r="AW245" s="364" t="s">
        <v>239</v>
      </c>
      <c r="AX245" s="364" t="s">
        <v>239</v>
      </c>
      <c r="AY245" s="365" t="s">
        <v>239</v>
      </c>
      <c r="AZ245" s="201" t="s">
        <v>239</v>
      </c>
      <c r="BA245" s="198" t="s">
        <v>239</v>
      </c>
      <c r="BB245" s="198" t="s">
        <v>239</v>
      </c>
      <c r="BC245" s="198" t="s">
        <v>239</v>
      </c>
      <c r="BD245" s="198" t="s">
        <v>239</v>
      </c>
      <c r="BE245" s="198" t="s">
        <v>239</v>
      </c>
      <c r="BF245" s="198" t="s">
        <v>239</v>
      </c>
      <c r="BG245" s="198" t="s">
        <v>239</v>
      </c>
      <c r="BH245" s="199" t="s">
        <v>239</v>
      </c>
      <c r="BI245" s="201" t="s">
        <v>2339</v>
      </c>
      <c r="BJ245" s="198">
        <v>14.5</v>
      </c>
      <c r="BK245" s="198">
        <v>7.5</v>
      </c>
      <c r="BL245" s="198" t="s">
        <v>2378</v>
      </c>
      <c r="BM245" s="198" t="s">
        <v>2379</v>
      </c>
      <c r="BN245" s="198" t="s">
        <v>239</v>
      </c>
      <c r="BO245" s="198" t="s">
        <v>2524</v>
      </c>
      <c r="BP245" s="198" t="s">
        <v>2380</v>
      </c>
      <c r="BQ245" s="199" t="s">
        <v>2312</v>
      </c>
    </row>
    <row r="246" spans="1:69" ht="14.5" hidden="1" customHeight="1">
      <c r="A246" s="355" t="s">
        <v>2238</v>
      </c>
      <c r="B246" s="368">
        <v>921</v>
      </c>
      <c r="C246" s="356" t="s">
        <v>2377</v>
      </c>
      <c r="D246" s="356" t="s">
        <v>2308</v>
      </c>
      <c r="E246" s="357">
        <v>8</v>
      </c>
      <c r="F246" s="59" t="s">
        <v>2339</v>
      </c>
      <c r="G246" s="353" t="s">
        <v>2690</v>
      </c>
      <c r="H246" s="353" t="s">
        <v>2691</v>
      </c>
      <c r="I246" s="353" t="s">
        <v>2692</v>
      </c>
      <c r="J246" s="353" t="s">
        <v>2693</v>
      </c>
      <c r="K246" s="353" t="s">
        <v>2694</v>
      </c>
      <c r="L246" s="354" t="s">
        <v>2695</v>
      </c>
      <c r="M246" s="17">
        <v>14.5</v>
      </c>
      <c r="N246" s="17">
        <v>7.5</v>
      </c>
      <c r="O246" s="17" t="s">
        <v>2378</v>
      </c>
      <c r="P246" s="17" t="s">
        <v>2379</v>
      </c>
      <c r="Q246" s="17" t="s">
        <v>2371</v>
      </c>
      <c r="R246" s="17" t="s">
        <v>2372</v>
      </c>
      <c r="S246" s="17" t="s">
        <v>2380</v>
      </c>
      <c r="T246" s="114" t="s">
        <v>2312</v>
      </c>
      <c r="U246" s="261"/>
      <c r="V246" s="17"/>
      <c r="W246" s="359" t="s">
        <v>239</v>
      </c>
      <c r="X246" s="181" t="s">
        <v>239</v>
      </c>
      <c r="Y246" s="181" t="s">
        <v>239</v>
      </c>
      <c r="Z246" s="183" t="s">
        <v>239</v>
      </c>
      <c r="AA246" s="183" t="s">
        <v>239</v>
      </c>
      <c r="AB246" s="183" t="s">
        <v>239</v>
      </c>
      <c r="AC246" s="183" t="s">
        <v>239</v>
      </c>
      <c r="AD246" s="183" t="s">
        <v>239</v>
      </c>
      <c r="AE246" s="184" t="s">
        <v>239</v>
      </c>
      <c r="AF246" s="261"/>
      <c r="AG246" s="17"/>
      <c r="AH246" s="361" t="s">
        <v>239</v>
      </c>
      <c r="AI246" s="20" t="s">
        <v>239</v>
      </c>
      <c r="AJ246" s="20" t="s">
        <v>239</v>
      </c>
      <c r="AK246" s="362" t="s">
        <v>239</v>
      </c>
      <c r="AL246" s="362" t="s">
        <v>239</v>
      </c>
      <c r="AM246" s="362" t="s">
        <v>239</v>
      </c>
      <c r="AN246" s="362" t="s">
        <v>239</v>
      </c>
      <c r="AO246" s="362" t="s">
        <v>239</v>
      </c>
      <c r="AP246" s="363" t="s">
        <v>239</v>
      </c>
      <c r="AQ246" s="360" t="s">
        <v>239</v>
      </c>
      <c r="AR246" s="196" t="s">
        <v>239</v>
      </c>
      <c r="AS246" s="196" t="s">
        <v>239</v>
      </c>
      <c r="AT246" s="364" t="s">
        <v>239</v>
      </c>
      <c r="AU246" s="364" t="s">
        <v>239</v>
      </c>
      <c r="AV246" s="364" t="s">
        <v>239</v>
      </c>
      <c r="AW246" s="364" t="s">
        <v>239</v>
      </c>
      <c r="AX246" s="364" t="s">
        <v>239</v>
      </c>
      <c r="AY246" s="365" t="s">
        <v>239</v>
      </c>
      <c r="AZ246" s="201" t="s">
        <v>239</v>
      </c>
      <c r="BA246" s="198" t="s">
        <v>239</v>
      </c>
      <c r="BB246" s="198" t="s">
        <v>239</v>
      </c>
      <c r="BC246" s="198" t="s">
        <v>239</v>
      </c>
      <c r="BD246" s="198" t="s">
        <v>239</v>
      </c>
      <c r="BE246" s="198" t="s">
        <v>239</v>
      </c>
      <c r="BF246" s="198" t="s">
        <v>239</v>
      </c>
      <c r="BG246" s="198" t="s">
        <v>239</v>
      </c>
      <c r="BH246" s="199" t="s">
        <v>239</v>
      </c>
      <c r="BI246" s="201" t="s">
        <v>2339</v>
      </c>
      <c r="BJ246" s="198">
        <v>14.5</v>
      </c>
      <c r="BK246" s="198">
        <v>7.5</v>
      </c>
      <c r="BL246" s="198" t="s">
        <v>2378</v>
      </c>
      <c r="BM246" s="198" t="s">
        <v>2379</v>
      </c>
      <c r="BN246" s="198" t="s">
        <v>239</v>
      </c>
      <c r="BO246" s="198" t="s">
        <v>2524</v>
      </c>
      <c r="BP246" s="198" t="s">
        <v>2380</v>
      </c>
      <c r="BQ246" s="199" t="s">
        <v>2312</v>
      </c>
    </row>
    <row r="247" spans="1:69" ht="14.5" hidden="1" customHeight="1">
      <c r="A247" s="355" t="s">
        <v>2238</v>
      </c>
      <c r="B247" s="368">
        <v>921</v>
      </c>
      <c r="C247" s="356" t="s">
        <v>2383</v>
      </c>
      <c r="D247" s="356" t="s">
        <v>2308</v>
      </c>
      <c r="E247" s="357" t="s">
        <v>2308</v>
      </c>
      <c r="F247" s="361" t="s">
        <v>2339</v>
      </c>
      <c r="G247" s="353" t="s">
        <v>2690</v>
      </c>
      <c r="H247" s="353" t="s">
        <v>2691</v>
      </c>
      <c r="I247" s="353" t="s">
        <v>2692</v>
      </c>
      <c r="J247" s="353" t="s">
        <v>2693</v>
      </c>
      <c r="K247" s="353" t="s">
        <v>2694</v>
      </c>
      <c r="L247" s="354" t="s">
        <v>2695</v>
      </c>
      <c r="M247" s="20"/>
      <c r="N247" s="20"/>
      <c r="O247" s="115" t="s">
        <v>2371</v>
      </c>
      <c r="P247" s="115" t="s">
        <v>2372</v>
      </c>
      <c r="Q247" s="115" t="s">
        <v>2371</v>
      </c>
      <c r="R247" s="115" t="s">
        <v>2372</v>
      </c>
      <c r="S247" s="17" t="s">
        <v>2312</v>
      </c>
      <c r="T247" s="114" t="s">
        <v>2312</v>
      </c>
      <c r="U247" s="260"/>
      <c r="V247" s="17"/>
      <c r="W247" s="359" t="s">
        <v>239</v>
      </c>
      <c r="X247" s="181" t="s">
        <v>239</v>
      </c>
      <c r="Y247" s="181" t="s">
        <v>239</v>
      </c>
      <c r="Z247" s="183" t="s">
        <v>239</v>
      </c>
      <c r="AA247" s="183" t="s">
        <v>239</v>
      </c>
      <c r="AB247" s="183" t="s">
        <v>239</v>
      </c>
      <c r="AC247" s="183" t="s">
        <v>239</v>
      </c>
      <c r="AD247" s="183" t="s">
        <v>239</v>
      </c>
      <c r="AE247" s="184" t="s">
        <v>239</v>
      </c>
      <c r="AF247" s="260"/>
      <c r="AG247" s="17"/>
      <c r="AH247" s="361" t="s">
        <v>239</v>
      </c>
      <c r="AI247" s="20" t="s">
        <v>239</v>
      </c>
      <c r="AJ247" s="20" t="s">
        <v>239</v>
      </c>
      <c r="AK247" s="362" t="s">
        <v>239</v>
      </c>
      <c r="AL247" s="362" t="s">
        <v>239</v>
      </c>
      <c r="AM247" s="362" t="s">
        <v>239</v>
      </c>
      <c r="AN247" s="362" t="s">
        <v>239</v>
      </c>
      <c r="AO247" s="362" t="s">
        <v>239</v>
      </c>
      <c r="AP247" s="363" t="s">
        <v>239</v>
      </c>
      <c r="AQ247" s="360" t="s">
        <v>239</v>
      </c>
      <c r="AR247" s="196" t="s">
        <v>239</v>
      </c>
      <c r="AS247" s="196" t="s">
        <v>239</v>
      </c>
      <c r="AT247" s="364" t="s">
        <v>239</v>
      </c>
      <c r="AU247" s="364" t="s">
        <v>239</v>
      </c>
      <c r="AV247" s="364" t="s">
        <v>239</v>
      </c>
      <c r="AW247" s="364" t="s">
        <v>239</v>
      </c>
      <c r="AX247" s="364" t="s">
        <v>239</v>
      </c>
      <c r="AY247" s="365" t="s">
        <v>239</v>
      </c>
      <c r="AZ247" s="369" t="s">
        <v>2339</v>
      </c>
      <c r="BA247" s="196"/>
      <c r="BB247" s="196"/>
      <c r="BC247" s="198" t="s">
        <v>239</v>
      </c>
      <c r="BD247" s="198" t="s">
        <v>2524</v>
      </c>
      <c r="BE247" s="198" t="s">
        <v>239</v>
      </c>
      <c r="BF247" s="198" t="s">
        <v>2524</v>
      </c>
      <c r="BG247" s="198" t="s">
        <v>2312</v>
      </c>
      <c r="BH247" s="199" t="s">
        <v>2312</v>
      </c>
      <c r="BI247" s="369" t="s">
        <v>2339</v>
      </c>
      <c r="BJ247" s="196"/>
      <c r="BK247" s="196"/>
      <c r="BL247" s="196" t="s">
        <v>2371</v>
      </c>
      <c r="BM247" s="196" t="s">
        <v>2372</v>
      </c>
      <c r="BN247" s="198" t="s">
        <v>239</v>
      </c>
      <c r="BO247" s="198" t="s">
        <v>2524</v>
      </c>
      <c r="BP247" s="198" t="s">
        <v>2312</v>
      </c>
      <c r="BQ247" s="199" t="s">
        <v>2312</v>
      </c>
    </row>
    <row r="248" spans="1:69" ht="14.5" hidden="1" customHeight="1">
      <c r="A248" s="355" t="s">
        <v>2238</v>
      </c>
      <c r="B248" s="368">
        <v>921</v>
      </c>
      <c r="C248" s="356" t="s">
        <v>2389</v>
      </c>
      <c r="D248" s="356" t="s">
        <v>2308</v>
      </c>
      <c r="E248" s="357" t="s">
        <v>2308</v>
      </c>
      <c r="F248" s="361" t="s">
        <v>2339</v>
      </c>
      <c r="G248" s="353" t="s">
        <v>2690</v>
      </c>
      <c r="H248" s="353" t="s">
        <v>2691</v>
      </c>
      <c r="I248" s="353" t="s">
        <v>2692</v>
      </c>
      <c r="J248" s="353" t="s">
        <v>2693</v>
      </c>
      <c r="K248" s="353" t="s">
        <v>2694</v>
      </c>
      <c r="L248" s="354" t="s">
        <v>2695</v>
      </c>
      <c r="M248" s="20"/>
      <c r="N248" s="20"/>
      <c r="O248" s="115" t="s">
        <v>2390</v>
      </c>
      <c r="P248" s="115" t="s">
        <v>2391</v>
      </c>
      <c r="Q248" s="115" t="s">
        <v>2371</v>
      </c>
      <c r="R248" s="115" t="s">
        <v>2372</v>
      </c>
      <c r="S248" s="17" t="s">
        <v>2312</v>
      </c>
      <c r="T248" s="114" t="s">
        <v>2312</v>
      </c>
      <c r="U248" s="260"/>
      <c r="V248" s="17"/>
      <c r="W248" s="359" t="s">
        <v>239</v>
      </c>
      <c r="X248" s="181" t="s">
        <v>239</v>
      </c>
      <c r="Y248" s="181" t="s">
        <v>239</v>
      </c>
      <c r="Z248" s="183" t="s">
        <v>239</v>
      </c>
      <c r="AA248" s="183" t="s">
        <v>239</v>
      </c>
      <c r="AB248" s="183" t="s">
        <v>239</v>
      </c>
      <c r="AC248" s="183" t="s">
        <v>239</v>
      </c>
      <c r="AD248" s="183" t="s">
        <v>239</v>
      </c>
      <c r="AE248" s="184" t="s">
        <v>239</v>
      </c>
      <c r="AF248" s="260"/>
      <c r="AG248" s="17"/>
      <c r="AH248" s="361" t="s">
        <v>239</v>
      </c>
      <c r="AI248" s="20" t="s">
        <v>239</v>
      </c>
      <c r="AJ248" s="20" t="s">
        <v>239</v>
      </c>
      <c r="AK248" s="362" t="s">
        <v>239</v>
      </c>
      <c r="AL248" s="362" t="s">
        <v>239</v>
      </c>
      <c r="AM248" s="362" t="s">
        <v>239</v>
      </c>
      <c r="AN248" s="362" t="s">
        <v>239</v>
      </c>
      <c r="AO248" s="362" t="s">
        <v>239</v>
      </c>
      <c r="AP248" s="363" t="s">
        <v>239</v>
      </c>
      <c r="AQ248" s="360" t="s">
        <v>239</v>
      </c>
      <c r="AR248" s="196" t="s">
        <v>239</v>
      </c>
      <c r="AS248" s="196" t="s">
        <v>239</v>
      </c>
      <c r="AT248" s="364" t="s">
        <v>239</v>
      </c>
      <c r="AU248" s="364" t="s">
        <v>239</v>
      </c>
      <c r="AV248" s="364" t="s">
        <v>239</v>
      </c>
      <c r="AW248" s="364" t="s">
        <v>239</v>
      </c>
      <c r="AX248" s="364" t="s">
        <v>239</v>
      </c>
      <c r="AY248" s="365" t="s">
        <v>239</v>
      </c>
      <c r="AZ248" s="369" t="s">
        <v>2339</v>
      </c>
      <c r="BA248" s="196"/>
      <c r="BB248" s="196"/>
      <c r="BC248" s="198" t="s">
        <v>239</v>
      </c>
      <c r="BD248" s="198" t="s">
        <v>2713</v>
      </c>
      <c r="BE248" s="198" t="s">
        <v>239</v>
      </c>
      <c r="BF248" s="198" t="s">
        <v>2524</v>
      </c>
      <c r="BG248" s="198" t="s">
        <v>2312</v>
      </c>
      <c r="BH248" s="199" t="s">
        <v>2312</v>
      </c>
      <c r="BI248" s="369" t="s">
        <v>2339</v>
      </c>
      <c r="BJ248" s="196"/>
      <c r="BK248" s="196"/>
      <c r="BL248" s="196" t="s">
        <v>2390</v>
      </c>
      <c r="BM248" s="196" t="s">
        <v>2391</v>
      </c>
      <c r="BN248" s="198" t="s">
        <v>239</v>
      </c>
      <c r="BO248" s="198" t="s">
        <v>2524</v>
      </c>
      <c r="BP248" s="198" t="s">
        <v>2312</v>
      </c>
      <c r="BQ248" s="199" t="s">
        <v>2312</v>
      </c>
    </row>
    <row r="249" spans="1:69" ht="14.5" hidden="1" customHeight="1">
      <c r="A249" s="355" t="s">
        <v>2238</v>
      </c>
      <c r="B249" s="368">
        <v>921</v>
      </c>
      <c r="C249" s="356" t="s">
        <v>2445</v>
      </c>
      <c r="D249" s="356" t="s">
        <v>2308</v>
      </c>
      <c r="E249" s="357" t="s">
        <v>2308</v>
      </c>
      <c r="F249" s="361" t="s">
        <v>2339</v>
      </c>
      <c r="G249" s="353" t="s">
        <v>2690</v>
      </c>
      <c r="H249" s="353" t="s">
        <v>2691</v>
      </c>
      <c r="I249" s="353" t="s">
        <v>2692</v>
      </c>
      <c r="J249" s="353" t="s">
        <v>2693</v>
      </c>
      <c r="K249" s="353" t="s">
        <v>2694</v>
      </c>
      <c r="L249" s="354" t="s">
        <v>2695</v>
      </c>
      <c r="M249" s="20"/>
      <c r="N249" s="20"/>
      <c r="O249" s="115" t="s">
        <v>2381</v>
      </c>
      <c r="P249" s="115" t="s">
        <v>2382</v>
      </c>
      <c r="Q249" s="115" t="s">
        <v>2446</v>
      </c>
      <c r="R249" s="115" t="s">
        <v>2447</v>
      </c>
      <c r="S249" s="17" t="s">
        <v>2380</v>
      </c>
      <c r="T249" s="114" t="s">
        <v>2312</v>
      </c>
      <c r="U249" s="260"/>
      <c r="V249" s="17"/>
      <c r="W249" s="359" t="s">
        <v>239</v>
      </c>
      <c r="X249" s="181" t="s">
        <v>239</v>
      </c>
      <c r="Y249" s="181" t="s">
        <v>239</v>
      </c>
      <c r="Z249" s="183" t="s">
        <v>239</v>
      </c>
      <c r="AA249" s="183" t="s">
        <v>239</v>
      </c>
      <c r="AB249" s="183" t="s">
        <v>239</v>
      </c>
      <c r="AC249" s="183" t="s">
        <v>239</v>
      </c>
      <c r="AD249" s="183" t="s">
        <v>239</v>
      </c>
      <c r="AE249" s="184" t="s">
        <v>239</v>
      </c>
      <c r="AF249" s="260"/>
      <c r="AG249" s="17"/>
      <c r="AH249" s="361" t="s">
        <v>239</v>
      </c>
      <c r="AI249" s="20" t="s">
        <v>239</v>
      </c>
      <c r="AJ249" s="20" t="s">
        <v>239</v>
      </c>
      <c r="AK249" s="362" t="s">
        <v>239</v>
      </c>
      <c r="AL249" s="362" t="s">
        <v>239</v>
      </c>
      <c r="AM249" s="362" t="s">
        <v>239</v>
      </c>
      <c r="AN249" s="362" t="s">
        <v>239</v>
      </c>
      <c r="AO249" s="362" t="s">
        <v>239</v>
      </c>
      <c r="AP249" s="363" t="s">
        <v>239</v>
      </c>
      <c r="AQ249" s="360" t="s">
        <v>239</v>
      </c>
      <c r="AR249" s="196" t="s">
        <v>239</v>
      </c>
      <c r="AS249" s="196" t="s">
        <v>239</v>
      </c>
      <c r="AT249" s="364" t="s">
        <v>239</v>
      </c>
      <c r="AU249" s="364" t="s">
        <v>239</v>
      </c>
      <c r="AV249" s="364" t="s">
        <v>239</v>
      </c>
      <c r="AW249" s="364" t="s">
        <v>239</v>
      </c>
      <c r="AX249" s="364" t="s">
        <v>239</v>
      </c>
      <c r="AY249" s="365" t="s">
        <v>239</v>
      </c>
      <c r="AZ249" s="201" t="s">
        <v>239</v>
      </c>
      <c r="BA249" s="198" t="s">
        <v>239</v>
      </c>
      <c r="BB249" s="198" t="s">
        <v>239</v>
      </c>
      <c r="BC249" s="198" t="s">
        <v>239</v>
      </c>
      <c r="BD249" s="198" t="s">
        <v>239</v>
      </c>
      <c r="BE249" s="198" t="s">
        <v>239</v>
      </c>
      <c r="BF249" s="198" t="s">
        <v>239</v>
      </c>
      <c r="BG249" s="198" t="s">
        <v>239</v>
      </c>
      <c r="BH249" s="199" t="s">
        <v>239</v>
      </c>
      <c r="BI249" s="369" t="s">
        <v>2339</v>
      </c>
      <c r="BJ249" s="196"/>
      <c r="BK249" s="196"/>
      <c r="BL249" s="196" t="s">
        <v>2381</v>
      </c>
      <c r="BM249" s="196" t="s">
        <v>2382</v>
      </c>
      <c r="BN249" s="198" t="s">
        <v>239</v>
      </c>
      <c r="BO249" s="198" t="s">
        <v>2574</v>
      </c>
      <c r="BP249" s="198" t="s">
        <v>2312</v>
      </c>
      <c r="BQ249" s="199" t="s">
        <v>2312</v>
      </c>
    </row>
    <row r="250" spans="1:69" ht="14.5" hidden="1" customHeight="1">
      <c r="A250" s="355" t="s">
        <v>2238</v>
      </c>
      <c r="B250" s="368">
        <v>921</v>
      </c>
      <c r="C250" s="356" t="s">
        <v>2453</v>
      </c>
      <c r="D250" s="356" t="s">
        <v>2308</v>
      </c>
      <c r="E250" s="357" t="s">
        <v>2308</v>
      </c>
      <c r="F250" s="361" t="s">
        <v>2339</v>
      </c>
      <c r="G250" s="353" t="s">
        <v>2690</v>
      </c>
      <c r="H250" s="353" t="s">
        <v>2691</v>
      </c>
      <c r="I250" s="353" t="s">
        <v>2692</v>
      </c>
      <c r="J250" s="353" t="s">
        <v>2693</v>
      </c>
      <c r="K250" s="353" t="s">
        <v>2694</v>
      </c>
      <c r="L250" s="354" t="s">
        <v>2695</v>
      </c>
      <c r="M250" s="20"/>
      <c r="N250" s="20"/>
      <c r="O250" s="115" t="s">
        <v>2446</v>
      </c>
      <c r="P250" s="115" t="s">
        <v>2447</v>
      </c>
      <c r="Q250" s="115" t="s">
        <v>2446</v>
      </c>
      <c r="R250" s="115" t="s">
        <v>2447</v>
      </c>
      <c r="S250" s="17" t="s">
        <v>2312</v>
      </c>
      <c r="T250" s="114" t="s">
        <v>2312</v>
      </c>
      <c r="U250" s="260"/>
      <c r="V250" s="17"/>
      <c r="W250" s="359" t="s">
        <v>239</v>
      </c>
      <c r="X250" s="181" t="s">
        <v>239</v>
      </c>
      <c r="Y250" s="181" t="s">
        <v>239</v>
      </c>
      <c r="Z250" s="183" t="s">
        <v>239</v>
      </c>
      <c r="AA250" s="183" t="s">
        <v>239</v>
      </c>
      <c r="AB250" s="183" t="s">
        <v>239</v>
      </c>
      <c r="AC250" s="183" t="s">
        <v>239</v>
      </c>
      <c r="AD250" s="183" t="s">
        <v>239</v>
      </c>
      <c r="AE250" s="184" t="s">
        <v>239</v>
      </c>
      <c r="AF250" s="260"/>
      <c r="AG250" s="17"/>
      <c r="AH250" s="361" t="s">
        <v>239</v>
      </c>
      <c r="AI250" s="20" t="s">
        <v>239</v>
      </c>
      <c r="AJ250" s="20" t="s">
        <v>239</v>
      </c>
      <c r="AK250" s="362" t="s">
        <v>239</v>
      </c>
      <c r="AL250" s="362" t="s">
        <v>239</v>
      </c>
      <c r="AM250" s="362" t="s">
        <v>239</v>
      </c>
      <c r="AN250" s="362" t="s">
        <v>239</v>
      </c>
      <c r="AO250" s="362" t="s">
        <v>239</v>
      </c>
      <c r="AP250" s="363" t="s">
        <v>239</v>
      </c>
      <c r="AQ250" s="360" t="s">
        <v>239</v>
      </c>
      <c r="AR250" s="196" t="s">
        <v>239</v>
      </c>
      <c r="AS250" s="196" t="s">
        <v>239</v>
      </c>
      <c r="AT250" s="364" t="s">
        <v>239</v>
      </c>
      <c r="AU250" s="364" t="s">
        <v>239</v>
      </c>
      <c r="AV250" s="364" t="s">
        <v>239</v>
      </c>
      <c r="AW250" s="364" t="s">
        <v>239</v>
      </c>
      <c r="AX250" s="364" t="s">
        <v>239</v>
      </c>
      <c r="AY250" s="365" t="s">
        <v>239</v>
      </c>
      <c r="AZ250" s="201" t="s">
        <v>2339</v>
      </c>
      <c r="BA250" s="198"/>
      <c r="BB250" s="198"/>
      <c r="BC250" s="198" t="s">
        <v>239</v>
      </c>
      <c r="BD250" s="198" t="s">
        <v>2574</v>
      </c>
      <c r="BE250" s="198" t="s">
        <v>239</v>
      </c>
      <c r="BF250" s="198" t="s">
        <v>2574</v>
      </c>
      <c r="BG250" s="198" t="s">
        <v>2312</v>
      </c>
      <c r="BH250" s="199" t="s">
        <v>2312</v>
      </c>
      <c r="BI250" s="369" t="s">
        <v>2339</v>
      </c>
      <c r="BJ250" s="196"/>
      <c r="BK250" s="196"/>
      <c r="BL250" s="196" t="s">
        <v>2446</v>
      </c>
      <c r="BM250" s="196" t="s">
        <v>2447</v>
      </c>
      <c r="BN250" s="198" t="s">
        <v>239</v>
      </c>
      <c r="BO250" s="198" t="s">
        <v>2574</v>
      </c>
      <c r="BP250" s="198" t="s">
        <v>2312</v>
      </c>
      <c r="BQ250" s="199" t="s">
        <v>2312</v>
      </c>
    </row>
    <row r="251" spans="1:69" ht="14.5" hidden="1" customHeight="1">
      <c r="A251" s="338" t="s">
        <v>2238</v>
      </c>
      <c r="B251" s="339">
        <v>822</v>
      </c>
      <c r="C251" s="340" t="s">
        <v>2473</v>
      </c>
      <c r="D251" s="332" t="s">
        <v>2308</v>
      </c>
      <c r="E251" s="370" t="s">
        <v>2308</v>
      </c>
      <c r="F251" s="371" t="s">
        <v>2339</v>
      </c>
      <c r="G251" s="353" t="s">
        <v>2690</v>
      </c>
      <c r="H251" s="353" t="s">
        <v>2691</v>
      </c>
      <c r="I251" s="353" t="s">
        <v>2692</v>
      </c>
      <c r="J251" s="353" t="s">
        <v>2693</v>
      </c>
      <c r="K251" s="353" t="s">
        <v>2694</v>
      </c>
      <c r="L251" s="354" t="s">
        <v>2695</v>
      </c>
      <c r="M251" s="206">
        <v>0.66748427245749431</v>
      </c>
      <c r="N251" s="206">
        <v>1.2544512424334027</v>
      </c>
      <c r="O251" s="163" t="s">
        <v>2474</v>
      </c>
      <c r="P251" s="163" t="s">
        <v>2512</v>
      </c>
      <c r="Q251" s="163" t="s">
        <v>2474</v>
      </c>
      <c r="R251" s="163" t="s">
        <v>2513</v>
      </c>
      <c r="S251" s="164" t="s">
        <v>2312</v>
      </c>
      <c r="T251" s="258" t="s">
        <v>2514</v>
      </c>
      <c r="U251" s="263"/>
      <c r="V251" s="164"/>
      <c r="W251" s="359" t="s">
        <v>239</v>
      </c>
      <c r="X251" s="181" t="s">
        <v>239</v>
      </c>
      <c r="Y251" s="181" t="s">
        <v>239</v>
      </c>
      <c r="Z251" s="183" t="s">
        <v>239</v>
      </c>
      <c r="AA251" s="183" t="s">
        <v>239</v>
      </c>
      <c r="AB251" s="183" t="s">
        <v>239</v>
      </c>
      <c r="AC251" s="183" t="s">
        <v>239</v>
      </c>
      <c r="AD251" s="183" t="s">
        <v>239</v>
      </c>
      <c r="AE251" s="184" t="s">
        <v>239</v>
      </c>
      <c r="AF251" s="263"/>
      <c r="AG251" s="164"/>
      <c r="AH251" s="361" t="s">
        <v>239</v>
      </c>
      <c r="AI251" s="20" t="s">
        <v>239</v>
      </c>
      <c r="AJ251" s="20" t="s">
        <v>239</v>
      </c>
      <c r="AK251" s="328" t="s">
        <v>239</v>
      </c>
      <c r="AL251" s="328" t="s">
        <v>239</v>
      </c>
      <c r="AM251" s="328" t="s">
        <v>239</v>
      </c>
      <c r="AN251" s="328" t="s">
        <v>239</v>
      </c>
      <c r="AO251" s="328" t="s">
        <v>239</v>
      </c>
      <c r="AP251" s="328" t="s">
        <v>239</v>
      </c>
      <c r="AQ251" s="360" t="s">
        <v>239</v>
      </c>
      <c r="AR251" s="196" t="s">
        <v>239</v>
      </c>
      <c r="AS251" s="196" t="s">
        <v>239</v>
      </c>
      <c r="AT251" s="372" t="s">
        <v>239</v>
      </c>
      <c r="AU251" s="372" t="s">
        <v>239</v>
      </c>
      <c r="AV251" s="372" t="s">
        <v>239</v>
      </c>
      <c r="AW251" s="372" t="s">
        <v>239</v>
      </c>
      <c r="AX251" s="372" t="s">
        <v>239</v>
      </c>
      <c r="AY251" s="373" t="s">
        <v>239</v>
      </c>
      <c r="AZ251" s="374" t="s">
        <v>2339</v>
      </c>
      <c r="BA251" s="206">
        <v>0.66748427245749431</v>
      </c>
      <c r="BB251" s="206">
        <v>1.2544512424334027</v>
      </c>
      <c r="BC251" s="198" t="s">
        <v>239</v>
      </c>
      <c r="BD251" s="198" t="s">
        <v>2515</v>
      </c>
      <c r="BE251" s="198" t="s">
        <v>239</v>
      </c>
      <c r="BF251" s="198" t="s">
        <v>2515</v>
      </c>
      <c r="BG251" s="198" t="s">
        <v>2312</v>
      </c>
      <c r="BH251" s="199" t="s">
        <v>2514</v>
      </c>
      <c r="BI251" s="374" t="s">
        <v>2339</v>
      </c>
      <c r="BJ251" s="206">
        <v>0.66748427245749431</v>
      </c>
      <c r="BK251" s="206">
        <v>1.2544512424334027</v>
      </c>
      <c r="BL251" s="205" t="s">
        <v>2474</v>
      </c>
      <c r="BM251" s="205" t="s">
        <v>2512</v>
      </c>
      <c r="BN251" s="198" t="s">
        <v>239</v>
      </c>
      <c r="BO251" s="198" t="s">
        <v>2515</v>
      </c>
      <c r="BP251" s="198" t="s">
        <v>2312</v>
      </c>
      <c r="BQ251" s="199" t="s">
        <v>2514</v>
      </c>
    </row>
    <row r="252" spans="1:69" ht="14.5" hidden="1" customHeight="1">
      <c r="A252" s="338" t="s">
        <v>2238</v>
      </c>
      <c r="B252" s="339">
        <v>822</v>
      </c>
      <c r="C252" s="340" t="s">
        <v>2324</v>
      </c>
      <c r="D252" s="332" t="s">
        <v>2308</v>
      </c>
      <c r="E252" s="370" t="s">
        <v>2308</v>
      </c>
      <c r="F252" s="371" t="s">
        <v>2339</v>
      </c>
      <c r="G252" s="353" t="s">
        <v>2690</v>
      </c>
      <c r="H252" s="353" t="s">
        <v>2691</v>
      </c>
      <c r="I252" s="353" t="s">
        <v>2692</v>
      </c>
      <c r="J252" s="353" t="s">
        <v>2693</v>
      </c>
      <c r="K252" s="353" t="s">
        <v>2694</v>
      </c>
      <c r="L252" s="354" t="s">
        <v>2695</v>
      </c>
      <c r="M252" s="206">
        <v>0.91637210070213326</v>
      </c>
      <c r="N252" s="206">
        <v>1.5634495873691305</v>
      </c>
      <c r="O252" s="163" t="s">
        <v>2480</v>
      </c>
      <c r="P252" s="163" t="s">
        <v>2516</v>
      </c>
      <c r="Q252" s="163" t="s">
        <v>2484</v>
      </c>
      <c r="R252" s="163" t="s">
        <v>2517</v>
      </c>
      <c r="S252" s="164" t="s">
        <v>2312</v>
      </c>
      <c r="T252" s="258" t="s">
        <v>2514</v>
      </c>
      <c r="U252" s="263"/>
      <c r="V252" s="164"/>
      <c r="W252" s="359" t="s">
        <v>239</v>
      </c>
      <c r="X252" s="181" t="s">
        <v>239</v>
      </c>
      <c r="Y252" s="181" t="s">
        <v>239</v>
      </c>
      <c r="Z252" s="183" t="s">
        <v>239</v>
      </c>
      <c r="AA252" s="183" t="s">
        <v>239</v>
      </c>
      <c r="AB252" s="183" t="s">
        <v>239</v>
      </c>
      <c r="AC252" s="183" t="s">
        <v>239</v>
      </c>
      <c r="AD252" s="183" t="s">
        <v>239</v>
      </c>
      <c r="AE252" s="184" t="s">
        <v>239</v>
      </c>
      <c r="AF252" s="263"/>
      <c r="AG252" s="164"/>
      <c r="AH252" s="361" t="s">
        <v>239</v>
      </c>
      <c r="AI252" s="20" t="s">
        <v>239</v>
      </c>
      <c r="AJ252" s="20" t="s">
        <v>239</v>
      </c>
      <c r="AK252" s="328" t="s">
        <v>239</v>
      </c>
      <c r="AL252" s="328" t="s">
        <v>239</v>
      </c>
      <c r="AM252" s="328" t="s">
        <v>239</v>
      </c>
      <c r="AN252" s="328" t="s">
        <v>239</v>
      </c>
      <c r="AO252" s="328" t="s">
        <v>239</v>
      </c>
      <c r="AP252" s="328" t="s">
        <v>239</v>
      </c>
      <c r="AQ252" s="360" t="s">
        <v>239</v>
      </c>
      <c r="AR252" s="196" t="s">
        <v>239</v>
      </c>
      <c r="AS252" s="196" t="s">
        <v>239</v>
      </c>
      <c r="AT252" s="372" t="s">
        <v>239</v>
      </c>
      <c r="AU252" s="372" t="s">
        <v>239</v>
      </c>
      <c r="AV252" s="372" t="s">
        <v>239</v>
      </c>
      <c r="AW252" s="372" t="s">
        <v>239</v>
      </c>
      <c r="AX252" s="372" t="s">
        <v>239</v>
      </c>
      <c r="AY252" s="373" t="s">
        <v>239</v>
      </c>
      <c r="AZ252" s="374" t="s">
        <v>2339</v>
      </c>
      <c r="BA252" s="206">
        <v>0.91637210070213326</v>
      </c>
      <c r="BB252" s="206">
        <v>1.5634495873691305</v>
      </c>
      <c r="BC252" s="198" t="s">
        <v>239</v>
      </c>
      <c r="BD252" s="204" t="s">
        <v>2518</v>
      </c>
      <c r="BE252" s="198" t="s">
        <v>239</v>
      </c>
      <c r="BF252" s="204" t="s">
        <v>2519</v>
      </c>
      <c r="BG252" s="198" t="s">
        <v>2312</v>
      </c>
      <c r="BH252" s="199" t="s">
        <v>2514</v>
      </c>
      <c r="BI252" s="374" t="s">
        <v>2339</v>
      </c>
      <c r="BJ252" s="206">
        <v>0.91637210070213326</v>
      </c>
      <c r="BK252" s="206">
        <v>1.5634495873691305</v>
      </c>
      <c r="BL252" s="205" t="s">
        <v>2480</v>
      </c>
      <c r="BM252" s="205" t="s">
        <v>2516</v>
      </c>
      <c r="BN252" s="198" t="s">
        <v>239</v>
      </c>
      <c r="BO252" s="204" t="s">
        <v>2519</v>
      </c>
      <c r="BP252" s="198" t="s">
        <v>2312</v>
      </c>
      <c r="BQ252" s="199" t="s">
        <v>2514</v>
      </c>
    </row>
    <row r="253" spans="1:69" ht="14.5" hidden="1" customHeight="1">
      <c r="A253" s="338" t="s">
        <v>2238</v>
      </c>
      <c r="B253" s="339">
        <v>822</v>
      </c>
      <c r="C253" s="340" t="s">
        <v>2330</v>
      </c>
      <c r="D253" s="332" t="s">
        <v>2308</v>
      </c>
      <c r="E253" s="370" t="s">
        <v>2308</v>
      </c>
      <c r="F253" s="371" t="s">
        <v>2339</v>
      </c>
      <c r="G253" s="353" t="s">
        <v>2690</v>
      </c>
      <c r="H253" s="353" t="s">
        <v>2691</v>
      </c>
      <c r="I253" s="353" t="s">
        <v>2692</v>
      </c>
      <c r="J253" s="353" t="s">
        <v>2693</v>
      </c>
      <c r="K253" s="353" t="s">
        <v>2694</v>
      </c>
      <c r="L253" s="354" t="s">
        <v>2695</v>
      </c>
      <c r="M253" s="206">
        <v>1.651978235763127</v>
      </c>
      <c r="N253" s="206">
        <v>1.722883204418119</v>
      </c>
      <c r="O253" s="163" t="s">
        <v>2484</v>
      </c>
      <c r="P253" s="163" t="s">
        <v>2520</v>
      </c>
      <c r="Q253" s="163" t="s">
        <v>2484</v>
      </c>
      <c r="R253" s="163" t="s">
        <v>2517</v>
      </c>
      <c r="S253" s="164" t="s">
        <v>2312</v>
      </c>
      <c r="T253" s="258" t="s">
        <v>2514</v>
      </c>
      <c r="U253" s="263"/>
      <c r="V253" s="164"/>
      <c r="W253" s="359" t="s">
        <v>239</v>
      </c>
      <c r="X253" s="181" t="s">
        <v>239</v>
      </c>
      <c r="Y253" s="181" t="s">
        <v>239</v>
      </c>
      <c r="Z253" s="183" t="s">
        <v>239</v>
      </c>
      <c r="AA253" s="183" t="s">
        <v>239</v>
      </c>
      <c r="AB253" s="183" t="s">
        <v>239</v>
      </c>
      <c r="AC253" s="183" t="s">
        <v>239</v>
      </c>
      <c r="AD253" s="183" t="s">
        <v>239</v>
      </c>
      <c r="AE253" s="184" t="s">
        <v>239</v>
      </c>
      <c r="AF253" s="263"/>
      <c r="AG253" s="164"/>
      <c r="AH253" s="361" t="s">
        <v>239</v>
      </c>
      <c r="AI253" s="20" t="s">
        <v>239</v>
      </c>
      <c r="AJ253" s="20" t="s">
        <v>239</v>
      </c>
      <c r="AK253" s="328" t="s">
        <v>239</v>
      </c>
      <c r="AL253" s="328" t="s">
        <v>239</v>
      </c>
      <c r="AM253" s="328" t="s">
        <v>239</v>
      </c>
      <c r="AN253" s="328" t="s">
        <v>239</v>
      </c>
      <c r="AO253" s="328" t="s">
        <v>239</v>
      </c>
      <c r="AP253" s="328" t="s">
        <v>239</v>
      </c>
      <c r="AQ253" s="360" t="s">
        <v>239</v>
      </c>
      <c r="AR253" s="196" t="s">
        <v>239</v>
      </c>
      <c r="AS253" s="196" t="s">
        <v>239</v>
      </c>
      <c r="AT253" s="372" t="s">
        <v>239</v>
      </c>
      <c r="AU253" s="372" t="s">
        <v>239</v>
      </c>
      <c r="AV253" s="372" t="s">
        <v>239</v>
      </c>
      <c r="AW253" s="372" t="s">
        <v>239</v>
      </c>
      <c r="AX253" s="372" t="s">
        <v>239</v>
      </c>
      <c r="AY253" s="373" t="s">
        <v>239</v>
      </c>
      <c r="AZ253" s="374" t="s">
        <v>2339</v>
      </c>
      <c r="BA253" s="206">
        <v>1.651978235763127</v>
      </c>
      <c r="BB253" s="206">
        <v>1.722883204418119</v>
      </c>
      <c r="BC253" s="198" t="s">
        <v>239</v>
      </c>
      <c r="BD253" s="204" t="s">
        <v>2519</v>
      </c>
      <c r="BE253" s="198" t="s">
        <v>239</v>
      </c>
      <c r="BF253" s="204" t="s">
        <v>2519</v>
      </c>
      <c r="BG253" s="198" t="s">
        <v>2312</v>
      </c>
      <c r="BH253" s="199" t="s">
        <v>2514</v>
      </c>
      <c r="BI253" s="374" t="s">
        <v>2339</v>
      </c>
      <c r="BJ253" s="206">
        <v>1.651978235763127</v>
      </c>
      <c r="BK253" s="206">
        <v>1.722883204418119</v>
      </c>
      <c r="BL253" s="205" t="s">
        <v>2484</v>
      </c>
      <c r="BM253" s="205" t="s">
        <v>2520</v>
      </c>
      <c r="BN253" s="198" t="s">
        <v>239</v>
      </c>
      <c r="BO253" s="204" t="s">
        <v>2519</v>
      </c>
      <c r="BP253" s="198" t="s">
        <v>2312</v>
      </c>
      <c r="BQ253" s="199" t="s">
        <v>2514</v>
      </c>
    </row>
    <row r="254" spans="1:69" ht="14.5" hidden="1" customHeight="1">
      <c r="A254" s="338" t="s">
        <v>2238</v>
      </c>
      <c r="B254" s="339">
        <v>822</v>
      </c>
      <c r="C254" s="340" t="s">
        <v>2338</v>
      </c>
      <c r="D254" s="332" t="s">
        <v>2308</v>
      </c>
      <c r="E254" s="370" t="s">
        <v>2308</v>
      </c>
      <c r="F254" s="371" t="s">
        <v>2339</v>
      </c>
      <c r="G254" s="353" t="s">
        <v>2690</v>
      </c>
      <c r="H254" s="353" t="s">
        <v>2691</v>
      </c>
      <c r="I254" s="353" t="s">
        <v>2692</v>
      </c>
      <c r="J254" s="353" t="s">
        <v>2693</v>
      </c>
      <c r="K254" s="353" t="s">
        <v>2694</v>
      </c>
      <c r="L254" s="354" t="s">
        <v>2695</v>
      </c>
      <c r="M254" s="206">
        <v>3.0198079232639907</v>
      </c>
      <c r="N254" s="206">
        <v>4.4590793822947399</v>
      </c>
      <c r="O254" s="163" t="s">
        <v>2340</v>
      </c>
      <c r="P254" s="163" t="s">
        <v>2341</v>
      </c>
      <c r="Q254" s="163" t="s">
        <v>2352</v>
      </c>
      <c r="R254" s="163" t="s">
        <v>2353</v>
      </c>
      <c r="S254" s="164" t="s">
        <v>2312</v>
      </c>
      <c r="T254" s="258" t="s">
        <v>2312</v>
      </c>
      <c r="U254" s="263"/>
      <c r="V254" s="164"/>
      <c r="W254" s="359" t="s">
        <v>239</v>
      </c>
      <c r="X254" s="181" t="s">
        <v>239</v>
      </c>
      <c r="Y254" s="181" t="s">
        <v>239</v>
      </c>
      <c r="Z254" s="183" t="s">
        <v>239</v>
      </c>
      <c r="AA254" s="183" t="s">
        <v>239</v>
      </c>
      <c r="AB254" s="183" t="s">
        <v>239</v>
      </c>
      <c r="AC254" s="183" t="s">
        <v>239</v>
      </c>
      <c r="AD254" s="183" t="s">
        <v>239</v>
      </c>
      <c r="AE254" s="184" t="s">
        <v>239</v>
      </c>
      <c r="AF254" s="263"/>
      <c r="AG254" s="164"/>
      <c r="AH254" s="361" t="s">
        <v>239</v>
      </c>
      <c r="AI254" s="20" t="s">
        <v>239</v>
      </c>
      <c r="AJ254" s="20" t="s">
        <v>239</v>
      </c>
      <c r="AK254" s="328" t="s">
        <v>239</v>
      </c>
      <c r="AL254" s="328" t="s">
        <v>239</v>
      </c>
      <c r="AM254" s="328" t="s">
        <v>239</v>
      </c>
      <c r="AN254" s="328" t="s">
        <v>239</v>
      </c>
      <c r="AO254" s="328" t="s">
        <v>239</v>
      </c>
      <c r="AP254" s="328" t="s">
        <v>239</v>
      </c>
      <c r="AQ254" s="360" t="s">
        <v>239</v>
      </c>
      <c r="AR254" s="196" t="s">
        <v>239</v>
      </c>
      <c r="AS254" s="196" t="s">
        <v>239</v>
      </c>
      <c r="AT254" s="372" t="s">
        <v>239</v>
      </c>
      <c r="AU254" s="372" t="s">
        <v>239</v>
      </c>
      <c r="AV254" s="372" t="s">
        <v>239</v>
      </c>
      <c r="AW254" s="372" t="s">
        <v>239</v>
      </c>
      <c r="AX254" s="372" t="s">
        <v>239</v>
      </c>
      <c r="AY254" s="373" t="s">
        <v>239</v>
      </c>
      <c r="AZ254" s="374" t="s">
        <v>2339</v>
      </c>
      <c r="BA254" s="206">
        <v>3.0198079232639907</v>
      </c>
      <c r="BB254" s="206">
        <v>4.4590793822947399</v>
      </c>
      <c r="BC254" s="198" t="s">
        <v>239</v>
      </c>
      <c r="BD254" s="204" t="s">
        <v>2521</v>
      </c>
      <c r="BE254" s="198" t="s">
        <v>239</v>
      </c>
      <c r="BF254" s="204" t="s">
        <v>2522</v>
      </c>
      <c r="BG254" s="198" t="s">
        <v>2312</v>
      </c>
      <c r="BH254" s="199" t="s">
        <v>2312</v>
      </c>
      <c r="BI254" s="374" t="s">
        <v>2339</v>
      </c>
      <c r="BJ254" s="206">
        <v>3.0198079232639907</v>
      </c>
      <c r="BK254" s="206">
        <v>4.4590793822947399</v>
      </c>
      <c r="BL254" s="205" t="s">
        <v>2340</v>
      </c>
      <c r="BM254" s="205" t="s">
        <v>2341</v>
      </c>
      <c r="BN254" s="198" t="s">
        <v>239</v>
      </c>
      <c r="BO254" s="204" t="s">
        <v>2522</v>
      </c>
      <c r="BP254" s="198" t="s">
        <v>2312</v>
      </c>
      <c r="BQ254" s="199" t="s">
        <v>2312</v>
      </c>
    </row>
    <row r="255" spans="1:69" ht="14.5" hidden="1" customHeight="1">
      <c r="A255" s="338" t="s">
        <v>2238</v>
      </c>
      <c r="B255" s="339">
        <v>822</v>
      </c>
      <c r="C255" s="340" t="s">
        <v>2351</v>
      </c>
      <c r="D255" s="332" t="s">
        <v>2308</v>
      </c>
      <c r="E255" s="370" t="s">
        <v>2308</v>
      </c>
      <c r="F255" s="371" t="s">
        <v>2339</v>
      </c>
      <c r="G255" s="353" t="s">
        <v>2690</v>
      </c>
      <c r="H255" s="353" t="s">
        <v>2691</v>
      </c>
      <c r="I255" s="353" t="s">
        <v>2692</v>
      </c>
      <c r="J255" s="353" t="s">
        <v>2693</v>
      </c>
      <c r="K255" s="353" t="s">
        <v>2694</v>
      </c>
      <c r="L255" s="354" t="s">
        <v>2695</v>
      </c>
      <c r="M255" s="206">
        <v>6.1880575823212318</v>
      </c>
      <c r="N255" s="206">
        <v>7.3316199778455715</v>
      </c>
      <c r="O255" s="163" t="s">
        <v>2352</v>
      </c>
      <c r="P255" s="163" t="s">
        <v>2353</v>
      </c>
      <c r="Q255" s="163" t="s">
        <v>2359</v>
      </c>
      <c r="R255" s="163" t="s">
        <v>2360</v>
      </c>
      <c r="S255" s="164" t="s">
        <v>2312</v>
      </c>
      <c r="T255" s="258" t="s">
        <v>2312</v>
      </c>
      <c r="U255" s="263"/>
      <c r="V255" s="164"/>
      <c r="W255" s="359" t="s">
        <v>239</v>
      </c>
      <c r="X255" s="181" t="s">
        <v>239</v>
      </c>
      <c r="Y255" s="181" t="s">
        <v>239</v>
      </c>
      <c r="Z255" s="183" t="s">
        <v>239</v>
      </c>
      <c r="AA255" s="183" t="s">
        <v>239</v>
      </c>
      <c r="AB255" s="183" t="s">
        <v>239</v>
      </c>
      <c r="AC255" s="183" t="s">
        <v>239</v>
      </c>
      <c r="AD255" s="183" t="s">
        <v>239</v>
      </c>
      <c r="AE255" s="184" t="s">
        <v>239</v>
      </c>
      <c r="AF255" s="263"/>
      <c r="AG255" s="164"/>
      <c r="AH255" s="361" t="s">
        <v>239</v>
      </c>
      <c r="AI255" s="20" t="s">
        <v>239</v>
      </c>
      <c r="AJ255" s="20" t="s">
        <v>239</v>
      </c>
      <c r="AK255" s="328" t="s">
        <v>239</v>
      </c>
      <c r="AL255" s="328" t="s">
        <v>239</v>
      </c>
      <c r="AM255" s="328" t="s">
        <v>239</v>
      </c>
      <c r="AN255" s="328" t="s">
        <v>239</v>
      </c>
      <c r="AO255" s="328" t="s">
        <v>239</v>
      </c>
      <c r="AP255" s="328" t="s">
        <v>239</v>
      </c>
      <c r="AQ255" s="360" t="s">
        <v>239</v>
      </c>
      <c r="AR255" s="196" t="s">
        <v>239</v>
      </c>
      <c r="AS255" s="196" t="s">
        <v>239</v>
      </c>
      <c r="AT255" s="372" t="s">
        <v>239</v>
      </c>
      <c r="AU255" s="372" t="s">
        <v>239</v>
      </c>
      <c r="AV255" s="372" t="s">
        <v>239</v>
      </c>
      <c r="AW255" s="372" t="s">
        <v>239</v>
      </c>
      <c r="AX255" s="372" t="s">
        <v>239</v>
      </c>
      <c r="AY255" s="373" t="s">
        <v>239</v>
      </c>
      <c r="AZ255" s="374" t="s">
        <v>2339</v>
      </c>
      <c r="BA255" s="206">
        <v>6.1880575823212318</v>
      </c>
      <c r="BB255" s="206">
        <v>7.3316199778455715</v>
      </c>
      <c r="BC255" s="198" t="s">
        <v>239</v>
      </c>
      <c r="BD255" s="204" t="s">
        <v>2522</v>
      </c>
      <c r="BE255" s="198" t="s">
        <v>239</v>
      </c>
      <c r="BF255" s="204" t="s">
        <v>2523</v>
      </c>
      <c r="BG255" s="198" t="s">
        <v>2312</v>
      </c>
      <c r="BH255" s="199" t="s">
        <v>2312</v>
      </c>
      <c r="BI255" s="374" t="s">
        <v>2339</v>
      </c>
      <c r="BJ255" s="206">
        <v>6.1880575823212318</v>
      </c>
      <c r="BK255" s="206">
        <v>7.3316199778455715</v>
      </c>
      <c r="BL255" s="205" t="s">
        <v>2352</v>
      </c>
      <c r="BM255" s="205" t="s">
        <v>2353</v>
      </c>
      <c r="BN255" s="198" t="s">
        <v>239</v>
      </c>
      <c r="BO255" s="204" t="s">
        <v>2523</v>
      </c>
      <c r="BP255" s="198" t="s">
        <v>2312</v>
      </c>
      <c r="BQ255" s="199" t="s">
        <v>2312</v>
      </c>
    </row>
    <row r="256" spans="1:69" ht="14.5" hidden="1" customHeight="1">
      <c r="A256" s="338" t="s">
        <v>2238</v>
      </c>
      <c r="B256" s="339">
        <v>822</v>
      </c>
      <c r="C256" s="340" t="s">
        <v>2358</v>
      </c>
      <c r="D256" s="332" t="s">
        <v>2308</v>
      </c>
      <c r="E256" s="370" t="s">
        <v>2308</v>
      </c>
      <c r="F256" s="371" t="s">
        <v>2339</v>
      </c>
      <c r="G256" s="353" t="s">
        <v>2690</v>
      </c>
      <c r="H256" s="353" t="s">
        <v>2691</v>
      </c>
      <c r="I256" s="353" t="s">
        <v>2692</v>
      </c>
      <c r="J256" s="353" t="s">
        <v>2693</v>
      </c>
      <c r="K256" s="353" t="s">
        <v>2694</v>
      </c>
      <c r="L256" s="354" t="s">
        <v>2695</v>
      </c>
      <c r="M256" s="206">
        <v>12.057211004870464</v>
      </c>
      <c r="N256" s="206">
        <v>12.727334619211266</v>
      </c>
      <c r="O256" s="163" t="s">
        <v>2371</v>
      </c>
      <c r="P256" s="163" t="s">
        <v>2372</v>
      </c>
      <c r="Q256" s="163" t="s">
        <v>2371</v>
      </c>
      <c r="R256" s="163" t="s">
        <v>2372</v>
      </c>
      <c r="S256" s="164" t="s">
        <v>2312</v>
      </c>
      <c r="T256" s="258" t="s">
        <v>2312</v>
      </c>
      <c r="U256" s="263"/>
      <c r="V256" s="164"/>
      <c r="W256" s="359" t="s">
        <v>239</v>
      </c>
      <c r="X256" s="181" t="s">
        <v>239</v>
      </c>
      <c r="Y256" s="181" t="s">
        <v>239</v>
      </c>
      <c r="Z256" s="183" t="s">
        <v>239</v>
      </c>
      <c r="AA256" s="183" t="s">
        <v>239</v>
      </c>
      <c r="AB256" s="183" t="s">
        <v>239</v>
      </c>
      <c r="AC256" s="183" t="s">
        <v>239</v>
      </c>
      <c r="AD256" s="183" t="s">
        <v>239</v>
      </c>
      <c r="AE256" s="184" t="s">
        <v>239</v>
      </c>
      <c r="AF256" s="263"/>
      <c r="AG256" s="164"/>
      <c r="AH256" s="361" t="s">
        <v>239</v>
      </c>
      <c r="AI256" s="20" t="s">
        <v>239</v>
      </c>
      <c r="AJ256" s="20" t="s">
        <v>239</v>
      </c>
      <c r="AK256" s="328" t="s">
        <v>239</v>
      </c>
      <c r="AL256" s="328" t="s">
        <v>239</v>
      </c>
      <c r="AM256" s="328" t="s">
        <v>239</v>
      </c>
      <c r="AN256" s="328" t="s">
        <v>239</v>
      </c>
      <c r="AO256" s="328" t="s">
        <v>239</v>
      </c>
      <c r="AP256" s="328" t="s">
        <v>239</v>
      </c>
      <c r="AQ256" s="360" t="s">
        <v>239</v>
      </c>
      <c r="AR256" s="196" t="s">
        <v>239</v>
      </c>
      <c r="AS256" s="196" t="s">
        <v>239</v>
      </c>
      <c r="AT256" s="372" t="s">
        <v>239</v>
      </c>
      <c r="AU256" s="372" t="s">
        <v>239</v>
      </c>
      <c r="AV256" s="372" t="s">
        <v>239</v>
      </c>
      <c r="AW256" s="372" t="s">
        <v>239</v>
      </c>
      <c r="AX256" s="372" t="s">
        <v>239</v>
      </c>
      <c r="AY256" s="373" t="s">
        <v>239</v>
      </c>
      <c r="AZ256" s="374" t="s">
        <v>2339</v>
      </c>
      <c r="BA256" s="206">
        <v>12.057211004870464</v>
      </c>
      <c r="BB256" s="206">
        <v>12.727334619211266</v>
      </c>
      <c r="BC256" s="198" t="s">
        <v>239</v>
      </c>
      <c r="BD256" s="204" t="s">
        <v>2524</v>
      </c>
      <c r="BE256" s="198" t="s">
        <v>239</v>
      </c>
      <c r="BF256" s="204" t="s">
        <v>2524</v>
      </c>
      <c r="BG256" s="198" t="s">
        <v>2312</v>
      </c>
      <c r="BH256" s="199" t="s">
        <v>2312</v>
      </c>
      <c r="BI256" s="374" t="s">
        <v>2339</v>
      </c>
      <c r="BJ256" s="206">
        <v>12.057211004870464</v>
      </c>
      <c r="BK256" s="206">
        <v>12.727334619211266</v>
      </c>
      <c r="BL256" s="205" t="s">
        <v>2371</v>
      </c>
      <c r="BM256" s="205" t="s">
        <v>2372</v>
      </c>
      <c r="BN256" s="198" t="s">
        <v>239</v>
      </c>
      <c r="BO256" s="204" t="s">
        <v>2524</v>
      </c>
      <c r="BP256" s="198" t="s">
        <v>2312</v>
      </c>
      <c r="BQ256" s="199" t="s">
        <v>2312</v>
      </c>
    </row>
    <row r="257" spans="1:69" ht="14.5" hidden="1" customHeight="1">
      <c r="A257" s="338" t="s">
        <v>2238</v>
      </c>
      <c r="B257" s="339">
        <v>822</v>
      </c>
      <c r="C257" s="340" t="s">
        <v>2370</v>
      </c>
      <c r="D257" s="332" t="s">
        <v>2308</v>
      </c>
      <c r="E257" s="370" t="s">
        <v>2308</v>
      </c>
      <c r="F257" s="371" t="s">
        <v>2339</v>
      </c>
      <c r="G257" s="353" t="s">
        <v>2690</v>
      </c>
      <c r="H257" s="353" t="s">
        <v>2691</v>
      </c>
      <c r="I257" s="353" t="s">
        <v>2692</v>
      </c>
      <c r="J257" s="353" t="s">
        <v>2693</v>
      </c>
      <c r="K257" s="353" t="s">
        <v>2694</v>
      </c>
      <c r="L257" s="354" t="s">
        <v>2695</v>
      </c>
      <c r="M257" s="206">
        <v>12.057211004870464</v>
      </c>
      <c r="N257" s="206">
        <v>12.727334619211266</v>
      </c>
      <c r="O257" s="163" t="s">
        <v>2371</v>
      </c>
      <c r="P257" s="163" t="s">
        <v>2372</v>
      </c>
      <c r="Q257" s="163" t="s">
        <v>2371</v>
      </c>
      <c r="R257" s="163" t="s">
        <v>2372</v>
      </c>
      <c r="S257" s="164" t="s">
        <v>2312</v>
      </c>
      <c r="T257" s="258" t="s">
        <v>2312</v>
      </c>
      <c r="U257" s="263"/>
      <c r="V257" s="164"/>
      <c r="W257" s="359" t="s">
        <v>239</v>
      </c>
      <c r="X257" s="181" t="s">
        <v>239</v>
      </c>
      <c r="Y257" s="181" t="s">
        <v>239</v>
      </c>
      <c r="Z257" s="183" t="s">
        <v>239</v>
      </c>
      <c r="AA257" s="183" t="s">
        <v>239</v>
      </c>
      <c r="AB257" s="183" t="s">
        <v>239</v>
      </c>
      <c r="AC257" s="183" t="s">
        <v>239</v>
      </c>
      <c r="AD257" s="183" t="s">
        <v>239</v>
      </c>
      <c r="AE257" s="184" t="s">
        <v>239</v>
      </c>
      <c r="AF257" s="263"/>
      <c r="AG257" s="164"/>
      <c r="AH257" s="361" t="s">
        <v>239</v>
      </c>
      <c r="AI257" s="20" t="s">
        <v>239</v>
      </c>
      <c r="AJ257" s="20" t="s">
        <v>239</v>
      </c>
      <c r="AK257" s="328" t="s">
        <v>239</v>
      </c>
      <c r="AL257" s="328" t="s">
        <v>239</v>
      </c>
      <c r="AM257" s="328" t="s">
        <v>239</v>
      </c>
      <c r="AN257" s="328" t="s">
        <v>239</v>
      </c>
      <c r="AO257" s="328" t="s">
        <v>239</v>
      </c>
      <c r="AP257" s="328" t="s">
        <v>239</v>
      </c>
      <c r="AQ257" s="360" t="s">
        <v>239</v>
      </c>
      <c r="AR257" s="196" t="s">
        <v>239</v>
      </c>
      <c r="AS257" s="196" t="s">
        <v>239</v>
      </c>
      <c r="AT257" s="372" t="s">
        <v>239</v>
      </c>
      <c r="AU257" s="372" t="s">
        <v>239</v>
      </c>
      <c r="AV257" s="372" t="s">
        <v>239</v>
      </c>
      <c r="AW257" s="372" t="s">
        <v>239</v>
      </c>
      <c r="AX257" s="372" t="s">
        <v>239</v>
      </c>
      <c r="AY257" s="373" t="s">
        <v>239</v>
      </c>
      <c r="AZ257" s="374" t="s">
        <v>2339</v>
      </c>
      <c r="BA257" s="206">
        <v>12.057211004870464</v>
      </c>
      <c r="BB257" s="206">
        <v>12.727334619211266</v>
      </c>
      <c r="BC257" s="198" t="s">
        <v>239</v>
      </c>
      <c r="BD257" s="204" t="s">
        <v>2524</v>
      </c>
      <c r="BE257" s="198" t="s">
        <v>239</v>
      </c>
      <c r="BF257" s="204" t="s">
        <v>2524</v>
      </c>
      <c r="BG257" s="198" t="s">
        <v>2312</v>
      </c>
      <c r="BH257" s="199" t="s">
        <v>2312</v>
      </c>
      <c r="BI257" s="374" t="s">
        <v>2339</v>
      </c>
      <c r="BJ257" s="206">
        <v>12.057211004870464</v>
      </c>
      <c r="BK257" s="206">
        <v>12.727334619211266</v>
      </c>
      <c r="BL257" s="205" t="s">
        <v>2371</v>
      </c>
      <c r="BM257" s="205" t="s">
        <v>2372</v>
      </c>
      <c r="BN257" s="198" t="s">
        <v>239</v>
      </c>
      <c r="BO257" s="204" t="s">
        <v>2524</v>
      </c>
      <c r="BP257" s="198" t="s">
        <v>2312</v>
      </c>
      <c r="BQ257" s="199" t="s">
        <v>2312</v>
      </c>
    </row>
    <row r="258" spans="1:69" ht="14.5" hidden="1" customHeight="1">
      <c r="A258" s="338" t="s">
        <v>2238</v>
      </c>
      <c r="B258" s="339">
        <v>822</v>
      </c>
      <c r="C258" s="340" t="s">
        <v>2510</v>
      </c>
      <c r="D258" s="332" t="s">
        <v>2308</v>
      </c>
      <c r="E258" s="370" t="s">
        <v>2308</v>
      </c>
      <c r="F258" s="371" t="s">
        <v>2339</v>
      </c>
      <c r="G258" s="353" t="s">
        <v>2690</v>
      </c>
      <c r="H258" s="353" t="s">
        <v>2691</v>
      </c>
      <c r="I258" s="353" t="s">
        <v>2692</v>
      </c>
      <c r="J258" s="353" t="s">
        <v>2693</v>
      </c>
      <c r="K258" s="353" t="s">
        <v>2694</v>
      </c>
      <c r="L258" s="354" t="s">
        <v>2695</v>
      </c>
      <c r="M258" s="206">
        <v>15.942934765890612</v>
      </c>
      <c r="N258" s="206">
        <v>18.425894451089299</v>
      </c>
      <c r="O258" s="163" t="s">
        <v>2371</v>
      </c>
      <c r="P258" s="163" t="s">
        <v>2372</v>
      </c>
      <c r="Q258" s="163" t="s">
        <v>2390</v>
      </c>
      <c r="R258" s="163" t="s">
        <v>2391</v>
      </c>
      <c r="S258" s="164" t="s">
        <v>2312</v>
      </c>
      <c r="T258" s="258" t="s">
        <v>2312</v>
      </c>
      <c r="U258" s="263"/>
      <c r="V258" s="164"/>
      <c r="W258" s="359" t="s">
        <v>239</v>
      </c>
      <c r="X258" s="181" t="s">
        <v>239</v>
      </c>
      <c r="Y258" s="181" t="s">
        <v>239</v>
      </c>
      <c r="Z258" s="183" t="s">
        <v>239</v>
      </c>
      <c r="AA258" s="183" t="s">
        <v>239</v>
      </c>
      <c r="AB258" s="183" t="s">
        <v>239</v>
      </c>
      <c r="AC258" s="183" t="s">
        <v>239</v>
      </c>
      <c r="AD258" s="183" t="s">
        <v>239</v>
      </c>
      <c r="AE258" s="184" t="s">
        <v>239</v>
      </c>
      <c r="AF258" s="263"/>
      <c r="AG258" s="164"/>
      <c r="AH258" s="361" t="s">
        <v>239</v>
      </c>
      <c r="AI258" s="20" t="s">
        <v>239</v>
      </c>
      <c r="AJ258" s="20" t="s">
        <v>239</v>
      </c>
      <c r="AK258" s="328" t="s">
        <v>239</v>
      </c>
      <c r="AL258" s="328" t="s">
        <v>239</v>
      </c>
      <c r="AM258" s="328" t="s">
        <v>239</v>
      </c>
      <c r="AN258" s="328" t="s">
        <v>239</v>
      </c>
      <c r="AO258" s="328" t="s">
        <v>239</v>
      </c>
      <c r="AP258" s="328" t="s">
        <v>239</v>
      </c>
      <c r="AQ258" s="360" t="s">
        <v>239</v>
      </c>
      <c r="AR258" s="196" t="s">
        <v>239</v>
      </c>
      <c r="AS258" s="196" t="s">
        <v>239</v>
      </c>
      <c r="AT258" s="372" t="s">
        <v>239</v>
      </c>
      <c r="AU258" s="372" t="s">
        <v>239</v>
      </c>
      <c r="AV258" s="372" t="s">
        <v>239</v>
      </c>
      <c r="AW258" s="372" t="s">
        <v>239</v>
      </c>
      <c r="AX258" s="372" t="s">
        <v>239</v>
      </c>
      <c r="AY258" s="373" t="s">
        <v>239</v>
      </c>
      <c r="AZ258" s="374" t="s">
        <v>2339</v>
      </c>
      <c r="BA258" s="206">
        <v>15.942934765890612</v>
      </c>
      <c r="BB258" s="206">
        <v>18.425894451089299</v>
      </c>
      <c r="BC258" s="198" t="s">
        <v>239</v>
      </c>
      <c r="BD258" s="204" t="s">
        <v>2524</v>
      </c>
      <c r="BE258" s="198" t="s">
        <v>239</v>
      </c>
      <c r="BF258" s="204" t="s">
        <v>2525</v>
      </c>
      <c r="BG258" s="198" t="s">
        <v>2312</v>
      </c>
      <c r="BH258" s="199" t="s">
        <v>2312</v>
      </c>
      <c r="BI258" s="374" t="s">
        <v>2339</v>
      </c>
      <c r="BJ258" s="206">
        <v>15.942934765890612</v>
      </c>
      <c r="BK258" s="206">
        <v>18.425894451089299</v>
      </c>
      <c r="BL258" s="205" t="s">
        <v>2371</v>
      </c>
      <c r="BM258" s="205" t="s">
        <v>2372</v>
      </c>
      <c r="BN258" s="198" t="s">
        <v>239</v>
      </c>
      <c r="BO258" s="204" t="s">
        <v>2525</v>
      </c>
      <c r="BP258" s="198" t="s">
        <v>2312</v>
      </c>
      <c r="BQ258" s="199" t="s">
        <v>2312</v>
      </c>
    </row>
    <row r="259" spans="1:69" ht="14.5" hidden="1" customHeight="1">
      <c r="A259" s="338" t="s">
        <v>2238</v>
      </c>
      <c r="B259" s="339">
        <v>832</v>
      </c>
      <c r="C259" s="340" t="s">
        <v>2473</v>
      </c>
      <c r="D259" s="332" t="s">
        <v>2308</v>
      </c>
      <c r="E259" s="370" t="s">
        <v>2308</v>
      </c>
      <c r="F259" s="371" t="s">
        <v>2339</v>
      </c>
      <c r="G259" s="353" t="s">
        <v>2690</v>
      </c>
      <c r="H259" s="353" t="s">
        <v>2691</v>
      </c>
      <c r="I259" s="353" t="s">
        <v>2692</v>
      </c>
      <c r="J259" s="353" t="s">
        <v>2693</v>
      </c>
      <c r="K259" s="353" t="s">
        <v>2694</v>
      </c>
      <c r="L259" s="354" t="s">
        <v>2695</v>
      </c>
      <c r="M259" s="206">
        <v>0.66748427245749431</v>
      </c>
      <c r="N259" s="206">
        <v>1.2635941024334025</v>
      </c>
      <c r="O259" s="163" t="s">
        <v>2504</v>
      </c>
      <c r="P259" s="163" t="s">
        <v>2512</v>
      </c>
      <c r="Q259" s="103" t="s">
        <v>2476</v>
      </c>
      <c r="R259" s="163" t="s">
        <v>2477</v>
      </c>
      <c r="S259" s="164" t="s">
        <v>2312</v>
      </c>
      <c r="T259" s="258" t="s">
        <v>2478</v>
      </c>
      <c r="U259" s="263"/>
      <c r="V259" s="164"/>
      <c r="W259" s="359" t="s">
        <v>239</v>
      </c>
      <c r="X259" s="181" t="s">
        <v>239</v>
      </c>
      <c r="Y259" s="181" t="s">
        <v>239</v>
      </c>
      <c r="Z259" s="183" t="s">
        <v>239</v>
      </c>
      <c r="AA259" s="183" t="s">
        <v>239</v>
      </c>
      <c r="AB259" s="183" t="s">
        <v>239</v>
      </c>
      <c r="AC259" s="183" t="s">
        <v>239</v>
      </c>
      <c r="AD259" s="183" t="s">
        <v>239</v>
      </c>
      <c r="AE259" s="184" t="s">
        <v>239</v>
      </c>
      <c r="AF259" s="263"/>
      <c r="AG259" s="164"/>
      <c r="AH259" s="361" t="s">
        <v>239</v>
      </c>
      <c r="AI259" s="20" t="s">
        <v>239</v>
      </c>
      <c r="AJ259" s="20" t="s">
        <v>239</v>
      </c>
      <c r="AK259" s="328" t="s">
        <v>239</v>
      </c>
      <c r="AL259" s="328" t="s">
        <v>239</v>
      </c>
      <c r="AM259" s="328" t="s">
        <v>239</v>
      </c>
      <c r="AN259" s="328" t="s">
        <v>239</v>
      </c>
      <c r="AO259" s="328" t="s">
        <v>239</v>
      </c>
      <c r="AP259" s="328" t="s">
        <v>239</v>
      </c>
      <c r="AQ259" s="360" t="s">
        <v>239</v>
      </c>
      <c r="AR259" s="196" t="s">
        <v>239</v>
      </c>
      <c r="AS259" s="196" t="s">
        <v>239</v>
      </c>
      <c r="AT259" s="372" t="s">
        <v>239</v>
      </c>
      <c r="AU259" s="372" t="s">
        <v>239</v>
      </c>
      <c r="AV259" s="372" t="s">
        <v>239</v>
      </c>
      <c r="AW259" s="372" t="s">
        <v>239</v>
      </c>
      <c r="AX259" s="372" t="s">
        <v>239</v>
      </c>
      <c r="AY259" s="373" t="s">
        <v>239</v>
      </c>
      <c r="AZ259" s="374" t="s">
        <v>2339</v>
      </c>
      <c r="BA259" s="206">
        <v>0.66748427245749431</v>
      </c>
      <c r="BB259" s="206">
        <v>1.2635941024334025</v>
      </c>
      <c r="BC259" s="198" t="s">
        <v>239</v>
      </c>
      <c r="BD259" s="204" t="s">
        <v>2515</v>
      </c>
      <c r="BE259" s="198" t="s">
        <v>239</v>
      </c>
      <c r="BF259" s="198" t="s">
        <v>239</v>
      </c>
      <c r="BG259" s="198" t="s">
        <v>2312</v>
      </c>
      <c r="BH259" s="199" t="s">
        <v>239</v>
      </c>
      <c r="BI259" s="374" t="s">
        <v>2339</v>
      </c>
      <c r="BJ259" s="206">
        <v>0.66748427245749431</v>
      </c>
      <c r="BK259" s="206">
        <v>1.2635941024334025</v>
      </c>
      <c r="BL259" s="205" t="s">
        <v>2504</v>
      </c>
      <c r="BM259" s="205" t="s">
        <v>2512</v>
      </c>
      <c r="BN259" s="198" t="s">
        <v>239</v>
      </c>
      <c r="BO259" s="198" t="s">
        <v>239</v>
      </c>
      <c r="BP259" s="198" t="s">
        <v>2312</v>
      </c>
      <c r="BQ259" s="199" t="s">
        <v>239</v>
      </c>
    </row>
    <row r="260" spans="1:69" ht="14.5" hidden="1" customHeight="1">
      <c r="A260" s="338" t="s">
        <v>2238</v>
      </c>
      <c r="B260" s="339">
        <v>832</v>
      </c>
      <c r="C260" s="340" t="s">
        <v>2324</v>
      </c>
      <c r="D260" s="332" t="s">
        <v>2308</v>
      </c>
      <c r="E260" s="370" t="s">
        <v>2308</v>
      </c>
      <c r="F260" s="371" t="s">
        <v>2339</v>
      </c>
      <c r="G260" s="353" t="s">
        <v>2690</v>
      </c>
      <c r="H260" s="353" t="s">
        <v>2691</v>
      </c>
      <c r="I260" s="353" t="s">
        <v>2692</v>
      </c>
      <c r="J260" s="353" t="s">
        <v>2693</v>
      </c>
      <c r="K260" s="353" t="s">
        <v>2694</v>
      </c>
      <c r="L260" s="354" t="s">
        <v>2695</v>
      </c>
      <c r="M260" s="206">
        <v>0.91637210070213326</v>
      </c>
      <c r="N260" s="206">
        <v>1.5817352973691308</v>
      </c>
      <c r="O260" s="163" t="s">
        <v>2484</v>
      </c>
      <c r="P260" s="163" t="s">
        <v>2516</v>
      </c>
      <c r="Q260" s="103" t="s">
        <v>2482</v>
      </c>
      <c r="R260" s="163" t="s">
        <v>2483</v>
      </c>
      <c r="S260" s="164" t="s">
        <v>2312</v>
      </c>
      <c r="T260" s="258" t="s">
        <v>2478</v>
      </c>
      <c r="U260" s="263"/>
      <c r="V260" s="164"/>
      <c r="W260" s="359" t="s">
        <v>239</v>
      </c>
      <c r="X260" s="181" t="s">
        <v>239</v>
      </c>
      <c r="Y260" s="181" t="s">
        <v>239</v>
      </c>
      <c r="Z260" s="183" t="s">
        <v>239</v>
      </c>
      <c r="AA260" s="183" t="s">
        <v>239</v>
      </c>
      <c r="AB260" s="183" t="s">
        <v>239</v>
      </c>
      <c r="AC260" s="183" t="s">
        <v>239</v>
      </c>
      <c r="AD260" s="183" t="s">
        <v>239</v>
      </c>
      <c r="AE260" s="184" t="s">
        <v>239</v>
      </c>
      <c r="AF260" s="263"/>
      <c r="AG260" s="164"/>
      <c r="AH260" s="361" t="s">
        <v>239</v>
      </c>
      <c r="AI260" s="20" t="s">
        <v>239</v>
      </c>
      <c r="AJ260" s="20" t="s">
        <v>239</v>
      </c>
      <c r="AK260" s="328" t="s">
        <v>239</v>
      </c>
      <c r="AL260" s="328" t="s">
        <v>239</v>
      </c>
      <c r="AM260" s="328" t="s">
        <v>239</v>
      </c>
      <c r="AN260" s="328" t="s">
        <v>239</v>
      </c>
      <c r="AO260" s="328" t="s">
        <v>239</v>
      </c>
      <c r="AP260" s="328" t="s">
        <v>239</v>
      </c>
      <c r="AQ260" s="360" t="s">
        <v>239</v>
      </c>
      <c r="AR260" s="196" t="s">
        <v>239</v>
      </c>
      <c r="AS260" s="196" t="s">
        <v>239</v>
      </c>
      <c r="AT260" s="372" t="s">
        <v>239</v>
      </c>
      <c r="AU260" s="372" t="s">
        <v>239</v>
      </c>
      <c r="AV260" s="372" t="s">
        <v>239</v>
      </c>
      <c r="AW260" s="372" t="s">
        <v>239</v>
      </c>
      <c r="AX260" s="372" t="s">
        <v>239</v>
      </c>
      <c r="AY260" s="373" t="s">
        <v>239</v>
      </c>
      <c r="AZ260" s="374" t="s">
        <v>2339</v>
      </c>
      <c r="BA260" s="206">
        <v>0.91637210070213326</v>
      </c>
      <c r="BB260" s="206">
        <v>1.5817352973691308</v>
      </c>
      <c r="BC260" s="198" t="s">
        <v>239</v>
      </c>
      <c r="BD260" s="204" t="s">
        <v>2518</v>
      </c>
      <c r="BE260" s="198" t="s">
        <v>239</v>
      </c>
      <c r="BF260" s="198" t="s">
        <v>239</v>
      </c>
      <c r="BG260" s="198" t="s">
        <v>2312</v>
      </c>
      <c r="BH260" s="199" t="s">
        <v>239</v>
      </c>
      <c r="BI260" s="374" t="s">
        <v>2339</v>
      </c>
      <c r="BJ260" s="206">
        <v>0.91637210070213326</v>
      </c>
      <c r="BK260" s="206">
        <v>1.5817352973691308</v>
      </c>
      <c r="BL260" s="205" t="s">
        <v>2484</v>
      </c>
      <c r="BM260" s="205" t="s">
        <v>2516</v>
      </c>
      <c r="BN260" s="198" t="s">
        <v>239</v>
      </c>
      <c r="BO260" s="198" t="s">
        <v>239</v>
      </c>
      <c r="BP260" s="198" t="s">
        <v>2312</v>
      </c>
      <c r="BQ260" s="199" t="s">
        <v>239</v>
      </c>
    </row>
    <row r="261" spans="1:69" ht="14.5" hidden="1" customHeight="1">
      <c r="A261" s="338" t="s">
        <v>2238</v>
      </c>
      <c r="B261" s="339">
        <v>832</v>
      </c>
      <c r="C261" s="340" t="s">
        <v>2330</v>
      </c>
      <c r="D261" s="332" t="s">
        <v>2308</v>
      </c>
      <c r="E261" s="370" t="s">
        <v>2308</v>
      </c>
      <c r="F261" s="371" t="s">
        <v>2339</v>
      </c>
      <c r="G261" s="353" t="s">
        <v>2690</v>
      </c>
      <c r="H261" s="353" t="s">
        <v>2691</v>
      </c>
      <c r="I261" s="353" t="s">
        <v>2692</v>
      </c>
      <c r="J261" s="353" t="s">
        <v>2693</v>
      </c>
      <c r="K261" s="353" t="s">
        <v>2694</v>
      </c>
      <c r="L261" s="354" t="s">
        <v>2695</v>
      </c>
      <c r="M261" s="206">
        <v>1.651978235763127</v>
      </c>
      <c r="N261" s="206">
        <v>1.7411689144181191</v>
      </c>
      <c r="O261" s="163" t="s">
        <v>2484</v>
      </c>
      <c r="P261" s="163" t="s">
        <v>2520</v>
      </c>
      <c r="Q261" s="103" t="s">
        <v>2482</v>
      </c>
      <c r="R261" s="163" t="s">
        <v>2483</v>
      </c>
      <c r="S261" s="164" t="s">
        <v>2312</v>
      </c>
      <c r="T261" s="258" t="s">
        <v>2478</v>
      </c>
      <c r="U261" s="263"/>
      <c r="V261" s="164"/>
      <c r="W261" s="359" t="s">
        <v>239</v>
      </c>
      <c r="X261" s="181" t="s">
        <v>239</v>
      </c>
      <c r="Y261" s="181" t="s">
        <v>239</v>
      </c>
      <c r="Z261" s="183" t="s">
        <v>239</v>
      </c>
      <c r="AA261" s="183" t="s">
        <v>239</v>
      </c>
      <c r="AB261" s="183" t="s">
        <v>239</v>
      </c>
      <c r="AC261" s="183" t="s">
        <v>239</v>
      </c>
      <c r="AD261" s="183" t="s">
        <v>239</v>
      </c>
      <c r="AE261" s="184" t="s">
        <v>239</v>
      </c>
      <c r="AF261" s="263"/>
      <c r="AG261" s="164"/>
      <c r="AH261" s="361" t="s">
        <v>239</v>
      </c>
      <c r="AI261" s="20" t="s">
        <v>239</v>
      </c>
      <c r="AJ261" s="20" t="s">
        <v>239</v>
      </c>
      <c r="AK261" s="328" t="s">
        <v>239</v>
      </c>
      <c r="AL261" s="328" t="s">
        <v>239</v>
      </c>
      <c r="AM261" s="328" t="s">
        <v>239</v>
      </c>
      <c r="AN261" s="328" t="s">
        <v>239</v>
      </c>
      <c r="AO261" s="328" t="s">
        <v>239</v>
      </c>
      <c r="AP261" s="328" t="s">
        <v>239</v>
      </c>
      <c r="AQ261" s="360" t="s">
        <v>239</v>
      </c>
      <c r="AR261" s="196" t="s">
        <v>239</v>
      </c>
      <c r="AS261" s="196" t="s">
        <v>239</v>
      </c>
      <c r="AT261" s="372" t="s">
        <v>239</v>
      </c>
      <c r="AU261" s="372" t="s">
        <v>239</v>
      </c>
      <c r="AV261" s="372" t="s">
        <v>239</v>
      </c>
      <c r="AW261" s="372" t="s">
        <v>239</v>
      </c>
      <c r="AX261" s="372" t="s">
        <v>239</v>
      </c>
      <c r="AY261" s="373" t="s">
        <v>239</v>
      </c>
      <c r="AZ261" s="374" t="s">
        <v>2339</v>
      </c>
      <c r="BA261" s="206">
        <v>1.651978235763127</v>
      </c>
      <c r="BB261" s="206">
        <v>1.7411689144181191</v>
      </c>
      <c r="BC261" s="198" t="s">
        <v>239</v>
      </c>
      <c r="BD261" s="204" t="s">
        <v>2519</v>
      </c>
      <c r="BE261" s="198" t="s">
        <v>239</v>
      </c>
      <c r="BF261" s="198" t="s">
        <v>239</v>
      </c>
      <c r="BG261" s="198" t="s">
        <v>2312</v>
      </c>
      <c r="BH261" s="199" t="s">
        <v>239</v>
      </c>
      <c r="BI261" s="374" t="s">
        <v>2339</v>
      </c>
      <c r="BJ261" s="206">
        <v>1.651978235763127</v>
      </c>
      <c r="BK261" s="206">
        <v>1.7411689144181191</v>
      </c>
      <c r="BL261" s="205" t="s">
        <v>2484</v>
      </c>
      <c r="BM261" s="205" t="s">
        <v>2520</v>
      </c>
      <c r="BN261" s="198" t="s">
        <v>239</v>
      </c>
      <c r="BO261" s="198" t="s">
        <v>239</v>
      </c>
      <c r="BP261" s="198" t="s">
        <v>2312</v>
      </c>
      <c r="BQ261" s="199" t="s">
        <v>239</v>
      </c>
    </row>
    <row r="262" spans="1:69" ht="14.5" hidden="1" customHeight="1">
      <c r="A262" s="338" t="s">
        <v>2238</v>
      </c>
      <c r="B262" s="339">
        <v>832</v>
      </c>
      <c r="C262" s="340" t="s">
        <v>2338</v>
      </c>
      <c r="D262" s="332" t="s">
        <v>2308</v>
      </c>
      <c r="E262" s="370" t="s">
        <v>2308</v>
      </c>
      <c r="F262" s="371" t="s">
        <v>2339</v>
      </c>
      <c r="G262" s="353" t="s">
        <v>2690</v>
      </c>
      <c r="H262" s="353" t="s">
        <v>2691</v>
      </c>
      <c r="I262" s="353" t="s">
        <v>2692</v>
      </c>
      <c r="J262" s="353" t="s">
        <v>2693</v>
      </c>
      <c r="K262" s="353" t="s">
        <v>2694</v>
      </c>
      <c r="L262" s="354" t="s">
        <v>2695</v>
      </c>
      <c r="M262" s="206">
        <v>3.0769507832639911</v>
      </c>
      <c r="N262" s="206">
        <v>4.4453651022947396</v>
      </c>
      <c r="O262" s="163" t="s">
        <v>2526</v>
      </c>
      <c r="P262" s="163" t="s">
        <v>2527</v>
      </c>
      <c r="Q262" s="103" t="s">
        <v>2491</v>
      </c>
      <c r="R262" s="163" t="s">
        <v>2492</v>
      </c>
      <c r="S262" s="164" t="s">
        <v>2312</v>
      </c>
      <c r="T262" s="258" t="s">
        <v>2478</v>
      </c>
      <c r="U262" s="263"/>
      <c r="V262" s="164"/>
      <c r="W262" s="359" t="s">
        <v>239</v>
      </c>
      <c r="X262" s="181" t="s">
        <v>239</v>
      </c>
      <c r="Y262" s="181" t="s">
        <v>239</v>
      </c>
      <c r="Z262" s="183" t="s">
        <v>239</v>
      </c>
      <c r="AA262" s="183" t="s">
        <v>239</v>
      </c>
      <c r="AB262" s="183" t="s">
        <v>239</v>
      </c>
      <c r="AC262" s="183" t="s">
        <v>239</v>
      </c>
      <c r="AD262" s="183" t="s">
        <v>239</v>
      </c>
      <c r="AE262" s="184" t="s">
        <v>239</v>
      </c>
      <c r="AF262" s="263"/>
      <c r="AG262" s="164"/>
      <c r="AH262" s="361" t="s">
        <v>239</v>
      </c>
      <c r="AI262" s="20" t="s">
        <v>239</v>
      </c>
      <c r="AJ262" s="20" t="s">
        <v>239</v>
      </c>
      <c r="AK262" s="328" t="s">
        <v>239</v>
      </c>
      <c r="AL262" s="328" t="s">
        <v>239</v>
      </c>
      <c r="AM262" s="328" t="s">
        <v>239</v>
      </c>
      <c r="AN262" s="328" t="s">
        <v>239</v>
      </c>
      <c r="AO262" s="328" t="s">
        <v>239</v>
      </c>
      <c r="AP262" s="328" t="s">
        <v>239</v>
      </c>
      <c r="AQ262" s="360" t="s">
        <v>239</v>
      </c>
      <c r="AR262" s="196" t="s">
        <v>239</v>
      </c>
      <c r="AS262" s="196" t="s">
        <v>239</v>
      </c>
      <c r="AT262" s="372" t="s">
        <v>239</v>
      </c>
      <c r="AU262" s="372" t="s">
        <v>239</v>
      </c>
      <c r="AV262" s="372" t="s">
        <v>239</v>
      </c>
      <c r="AW262" s="372" t="s">
        <v>239</v>
      </c>
      <c r="AX262" s="372" t="s">
        <v>239</v>
      </c>
      <c r="AY262" s="373" t="s">
        <v>239</v>
      </c>
      <c r="AZ262" s="374" t="s">
        <v>2339</v>
      </c>
      <c r="BA262" s="206">
        <v>3.0769507832639911</v>
      </c>
      <c r="BB262" s="206">
        <v>4.4453651022947396</v>
      </c>
      <c r="BC262" s="198" t="s">
        <v>239</v>
      </c>
      <c r="BD262" s="204" t="s">
        <v>2726</v>
      </c>
      <c r="BE262" s="198" t="s">
        <v>239</v>
      </c>
      <c r="BF262" s="198" t="s">
        <v>239</v>
      </c>
      <c r="BG262" s="198" t="s">
        <v>2312</v>
      </c>
      <c r="BH262" s="199" t="s">
        <v>239</v>
      </c>
      <c r="BI262" s="374" t="s">
        <v>2339</v>
      </c>
      <c r="BJ262" s="206">
        <v>3.0769507832639911</v>
      </c>
      <c r="BK262" s="206">
        <v>4.4453651022947396</v>
      </c>
      <c r="BL262" s="205" t="s">
        <v>2526</v>
      </c>
      <c r="BM262" s="205" t="s">
        <v>2527</v>
      </c>
      <c r="BN262" s="198" t="s">
        <v>239</v>
      </c>
      <c r="BO262" s="198" t="s">
        <v>239</v>
      </c>
      <c r="BP262" s="198" t="s">
        <v>2312</v>
      </c>
      <c r="BQ262" s="199" t="s">
        <v>239</v>
      </c>
    </row>
    <row r="263" spans="1:69" ht="14.5" hidden="1" customHeight="1">
      <c r="A263" s="338" t="s">
        <v>2238</v>
      </c>
      <c r="B263" s="339">
        <v>832</v>
      </c>
      <c r="C263" s="340" t="s">
        <v>2486</v>
      </c>
      <c r="D263" s="332" t="s">
        <v>2308</v>
      </c>
      <c r="E263" s="370" t="s">
        <v>2308</v>
      </c>
      <c r="F263" s="371" t="s">
        <v>2339</v>
      </c>
      <c r="G263" s="353" t="s">
        <v>2690</v>
      </c>
      <c r="H263" s="353" t="s">
        <v>2691</v>
      </c>
      <c r="I263" s="353" t="s">
        <v>2692</v>
      </c>
      <c r="J263" s="353" t="s">
        <v>2693</v>
      </c>
      <c r="K263" s="353" t="s">
        <v>2694</v>
      </c>
      <c r="L263" s="354" t="s">
        <v>2695</v>
      </c>
      <c r="M263" s="206">
        <v>3.0769507832639911</v>
      </c>
      <c r="N263" s="206">
        <v>4.4453651022947396</v>
      </c>
      <c r="O263" s="163" t="s">
        <v>2352</v>
      </c>
      <c r="P263" s="163" t="s">
        <v>2353</v>
      </c>
      <c r="Q263" s="103" t="s">
        <v>2491</v>
      </c>
      <c r="R263" s="163" t="s">
        <v>2492</v>
      </c>
      <c r="S263" s="164" t="s">
        <v>2312</v>
      </c>
      <c r="T263" s="258" t="s">
        <v>2478</v>
      </c>
      <c r="U263" s="263"/>
      <c r="V263" s="164"/>
      <c r="W263" s="359" t="s">
        <v>239</v>
      </c>
      <c r="X263" s="181" t="s">
        <v>239</v>
      </c>
      <c r="Y263" s="181" t="s">
        <v>239</v>
      </c>
      <c r="Z263" s="183" t="s">
        <v>239</v>
      </c>
      <c r="AA263" s="183" t="s">
        <v>239</v>
      </c>
      <c r="AB263" s="183" t="s">
        <v>239</v>
      </c>
      <c r="AC263" s="183" t="s">
        <v>239</v>
      </c>
      <c r="AD263" s="183" t="s">
        <v>239</v>
      </c>
      <c r="AE263" s="184" t="s">
        <v>239</v>
      </c>
      <c r="AF263" s="263"/>
      <c r="AG263" s="164"/>
      <c r="AH263" s="361" t="s">
        <v>239</v>
      </c>
      <c r="AI263" s="20" t="s">
        <v>239</v>
      </c>
      <c r="AJ263" s="20" t="s">
        <v>239</v>
      </c>
      <c r="AK263" s="328" t="s">
        <v>239</v>
      </c>
      <c r="AL263" s="328" t="s">
        <v>239</v>
      </c>
      <c r="AM263" s="328" t="s">
        <v>239</v>
      </c>
      <c r="AN263" s="328" t="s">
        <v>239</v>
      </c>
      <c r="AO263" s="328" t="s">
        <v>239</v>
      </c>
      <c r="AP263" s="328" t="s">
        <v>239</v>
      </c>
      <c r="AQ263" s="360" t="s">
        <v>239</v>
      </c>
      <c r="AR263" s="196" t="s">
        <v>239</v>
      </c>
      <c r="AS263" s="196" t="s">
        <v>239</v>
      </c>
      <c r="AT263" s="372" t="s">
        <v>239</v>
      </c>
      <c r="AU263" s="372" t="s">
        <v>239</v>
      </c>
      <c r="AV263" s="372" t="s">
        <v>239</v>
      </c>
      <c r="AW263" s="372" t="s">
        <v>239</v>
      </c>
      <c r="AX263" s="372" t="s">
        <v>239</v>
      </c>
      <c r="AY263" s="373" t="s">
        <v>239</v>
      </c>
      <c r="AZ263" s="374" t="s">
        <v>2339</v>
      </c>
      <c r="BA263" s="206">
        <v>3.0769507832639911</v>
      </c>
      <c r="BB263" s="206">
        <v>4.4453651022947396</v>
      </c>
      <c r="BC263" s="198" t="s">
        <v>239</v>
      </c>
      <c r="BD263" s="204" t="s">
        <v>2522</v>
      </c>
      <c r="BE263" s="198" t="s">
        <v>239</v>
      </c>
      <c r="BF263" s="198" t="s">
        <v>239</v>
      </c>
      <c r="BG263" s="198" t="s">
        <v>2312</v>
      </c>
      <c r="BH263" s="199" t="s">
        <v>239</v>
      </c>
      <c r="BI263" s="374" t="s">
        <v>2339</v>
      </c>
      <c r="BJ263" s="206">
        <v>3.0769507832639911</v>
      </c>
      <c r="BK263" s="206">
        <v>4.4453651022947396</v>
      </c>
      <c r="BL263" s="205" t="s">
        <v>2352</v>
      </c>
      <c r="BM263" s="205" t="s">
        <v>2353</v>
      </c>
      <c r="BN263" s="198" t="s">
        <v>239</v>
      </c>
      <c r="BO263" s="198" t="s">
        <v>239</v>
      </c>
      <c r="BP263" s="198" t="s">
        <v>2312</v>
      </c>
      <c r="BQ263" s="199" t="s">
        <v>239</v>
      </c>
    </row>
    <row r="264" spans="1:69" ht="14.5" hidden="1" customHeight="1">
      <c r="A264" s="338" t="s">
        <v>2238</v>
      </c>
      <c r="B264" s="339">
        <v>832</v>
      </c>
      <c r="C264" s="340" t="s">
        <v>2351</v>
      </c>
      <c r="D264" s="332" t="s">
        <v>2308</v>
      </c>
      <c r="E264" s="370" t="s">
        <v>2308</v>
      </c>
      <c r="F264" s="371" t="s">
        <v>2339</v>
      </c>
      <c r="G264" s="353" t="s">
        <v>2690</v>
      </c>
      <c r="H264" s="353" t="s">
        <v>2691</v>
      </c>
      <c r="I264" s="353" t="s">
        <v>2692</v>
      </c>
      <c r="J264" s="353" t="s">
        <v>2693</v>
      </c>
      <c r="K264" s="353" t="s">
        <v>2694</v>
      </c>
      <c r="L264" s="354" t="s">
        <v>2695</v>
      </c>
      <c r="M264" s="206">
        <v>6.1880575823212318</v>
      </c>
      <c r="N264" s="206">
        <v>7.2904771678455722</v>
      </c>
      <c r="O264" s="163" t="s">
        <v>2352</v>
      </c>
      <c r="P264" s="163" t="s">
        <v>2353</v>
      </c>
      <c r="Q264" s="103" t="s">
        <v>2491</v>
      </c>
      <c r="R264" s="163" t="s">
        <v>2492</v>
      </c>
      <c r="S264" s="164" t="s">
        <v>2312</v>
      </c>
      <c r="T264" s="258" t="s">
        <v>2478</v>
      </c>
      <c r="U264" s="263"/>
      <c r="V264" s="164"/>
      <c r="W264" s="359" t="s">
        <v>239</v>
      </c>
      <c r="X264" s="181" t="s">
        <v>239</v>
      </c>
      <c r="Y264" s="181" t="s">
        <v>239</v>
      </c>
      <c r="Z264" s="183" t="s">
        <v>239</v>
      </c>
      <c r="AA264" s="183" t="s">
        <v>239</v>
      </c>
      <c r="AB264" s="183" t="s">
        <v>239</v>
      </c>
      <c r="AC264" s="183" t="s">
        <v>239</v>
      </c>
      <c r="AD264" s="183" t="s">
        <v>239</v>
      </c>
      <c r="AE264" s="184" t="s">
        <v>239</v>
      </c>
      <c r="AF264" s="263"/>
      <c r="AG264" s="164"/>
      <c r="AH264" s="361" t="s">
        <v>239</v>
      </c>
      <c r="AI264" s="20" t="s">
        <v>239</v>
      </c>
      <c r="AJ264" s="20" t="s">
        <v>239</v>
      </c>
      <c r="AK264" s="328" t="s">
        <v>239</v>
      </c>
      <c r="AL264" s="328" t="s">
        <v>239</v>
      </c>
      <c r="AM264" s="328" t="s">
        <v>239</v>
      </c>
      <c r="AN264" s="328" t="s">
        <v>239</v>
      </c>
      <c r="AO264" s="328" t="s">
        <v>239</v>
      </c>
      <c r="AP264" s="328" t="s">
        <v>239</v>
      </c>
      <c r="AQ264" s="360" t="s">
        <v>239</v>
      </c>
      <c r="AR264" s="196" t="s">
        <v>239</v>
      </c>
      <c r="AS264" s="196" t="s">
        <v>239</v>
      </c>
      <c r="AT264" s="372" t="s">
        <v>239</v>
      </c>
      <c r="AU264" s="372" t="s">
        <v>239</v>
      </c>
      <c r="AV264" s="372" t="s">
        <v>239</v>
      </c>
      <c r="AW264" s="372" t="s">
        <v>239</v>
      </c>
      <c r="AX264" s="372" t="s">
        <v>239</v>
      </c>
      <c r="AY264" s="373" t="s">
        <v>239</v>
      </c>
      <c r="AZ264" s="374" t="s">
        <v>2339</v>
      </c>
      <c r="BA264" s="206">
        <v>6.1880575823212318</v>
      </c>
      <c r="BB264" s="206">
        <v>7.2904771678455722</v>
      </c>
      <c r="BC264" s="198" t="s">
        <v>239</v>
      </c>
      <c r="BD264" s="204" t="s">
        <v>2522</v>
      </c>
      <c r="BE264" s="198" t="s">
        <v>239</v>
      </c>
      <c r="BF264" s="198" t="s">
        <v>239</v>
      </c>
      <c r="BG264" s="198" t="s">
        <v>2312</v>
      </c>
      <c r="BH264" s="199" t="s">
        <v>239</v>
      </c>
      <c r="BI264" s="374" t="s">
        <v>2339</v>
      </c>
      <c r="BJ264" s="206">
        <v>6.1880575823212318</v>
      </c>
      <c r="BK264" s="206">
        <v>7.2904771678455722</v>
      </c>
      <c r="BL264" s="205" t="s">
        <v>2352</v>
      </c>
      <c r="BM264" s="205" t="s">
        <v>2353</v>
      </c>
      <c r="BN264" s="198" t="s">
        <v>239</v>
      </c>
      <c r="BO264" s="198" t="s">
        <v>239</v>
      </c>
      <c r="BP264" s="198" t="s">
        <v>2312</v>
      </c>
      <c r="BQ264" s="199" t="s">
        <v>239</v>
      </c>
    </row>
    <row r="265" spans="1:69" ht="14.5" hidden="1" customHeight="1">
      <c r="A265" s="338" t="s">
        <v>2238</v>
      </c>
      <c r="B265" s="339">
        <v>832</v>
      </c>
      <c r="C265" s="340" t="s">
        <v>2358</v>
      </c>
      <c r="D265" s="332" t="s">
        <v>2308</v>
      </c>
      <c r="E265" s="370" t="s">
        <v>2308</v>
      </c>
      <c r="F265" s="371" t="s">
        <v>2339</v>
      </c>
      <c r="G265" s="353" t="s">
        <v>2690</v>
      </c>
      <c r="H265" s="353" t="s">
        <v>2691</v>
      </c>
      <c r="I265" s="353" t="s">
        <v>2692</v>
      </c>
      <c r="J265" s="353" t="s">
        <v>2693</v>
      </c>
      <c r="K265" s="353" t="s">
        <v>2694</v>
      </c>
      <c r="L265" s="354" t="s">
        <v>2695</v>
      </c>
      <c r="M265" s="206">
        <v>12.057211004870464</v>
      </c>
      <c r="N265" s="206">
        <v>4.8761956684163872</v>
      </c>
      <c r="O265" s="163" t="s">
        <v>2371</v>
      </c>
      <c r="P265" s="163" t="s">
        <v>2372</v>
      </c>
      <c r="Q265" s="103" t="s">
        <v>2491</v>
      </c>
      <c r="R265" s="163" t="s">
        <v>2492</v>
      </c>
      <c r="S265" s="164" t="s">
        <v>2312</v>
      </c>
      <c r="T265" s="258" t="s">
        <v>2478</v>
      </c>
      <c r="U265" s="263"/>
      <c r="V265" s="164"/>
      <c r="W265" s="359" t="s">
        <v>239</v>
      </c>
      <c r="X265" s="181" t="s">
        <v>239</v>
      </c>
      <c r="Y265" s="181" t="s">
        <v>239</v>
      </c>
      <c r="Z265" s="183" t="s">
        <v>239</v>
      </c>
      <c r="AA265" s="183" t="s">
        <v>239</v>
      </c>
      <c r="AB265" s="183" t="s">
        <v>239</v>
      </c>
      <c r="AC265" s="183" t="s">
        <v>239</v>
      </c>
      <c r="AD265" s="183" t="s">
        <v>239</v>
      </c>
      <c r="AE265" s="184" t="s">
        <v>239</v>
      </c>
      <c r="AF265" s="263"/>
      <c r="AG265" s="164"/>
      <c r="AH265" s="361" t="s">
        <v>239</v>
      </c>
      <c r="AI265" s="20" t="s">
        <v>239</v>
      </c>
      <c r="AJ265" s="20" t="s">
        <v>239</v>
      </c>
      <c r="AK265" s="328" t="s">
        <v>239</v>
      </c>
      <c r="AL265" s="328" t="s">
        <v>239</v>
      </c>
      <c r="AM265" s="328" t="s">
        <v>239</v>
      </c>
      <c r="AN265" s="328" t="s">
        <v>239</v>
      </c>
      <c r="AO265" s="328" t="s">
        <v>239</v>
      </c>
      <c r="AP265" s="328" t="s">
        <v>239</v>
      </c>
      <c r="AQ265" s="360" t="s">
        <v>239</v>
      </c>
      <c r="AR265" s="196" t="s">
        <v>239</v>
      </c>
      <c r="AS265" s="196" t="s">
        <v>239</v>
      </c>
      <c r="AT265" s="372" t="s">
        <v>239</v>
      </c>
      <c r="AU265" s="372" t="s">
        <v>239</v>
      </c>
      <c r="AV265" s="372" t="s">
        <v>239</v>
      </c>
      <c r="AW265" s="372" t="s">
        <v>239</v>
      </c>
      <c r="AX265" s="372" t="s">
        <v>239</v>
      </c>
      <c r="AY265" s="373" t="s">
        <v>239</v>
      </c>
      <c r="AZ265" s="374" t="s">
        <v>2339</v>
      </c>
      <c r="BA265" s="206">
        <v>12.057211004870464</v>
      </c>
      <c r="BB265" s="206">
        <v>4.8761956684163872</v>
      </c>
      <c r="BC265" s="198" t="s">
        <v>239</v>
      </c>
      <c r="BD265" s="204" t="s">
        <v>2524</v>
      </c>
      <c r="BE265" s="198" t="s">
        <v>239</v>
      </c>
      <c r="BF265" s="198" t="s">
        <v>239</v>
      </c>
      <c r="BG265" s="198" t="s">
        <v>2312</v>
      </c>
      <c r="BH265" s="199" t="s">
        <v>239</v>
      </c>
      <c r="BI265" s="374" t="s">
        <v>2339</v>
      </c>
      <c r="BJ265" s="206">
        <v>12.057211004870464</v>
      </c>
      <c r="BK265" s="206">
        <v>4.8761956684163872</v>
      </c>
      <c r="BL265" s="205" t="s">
        <v>2371</v>
      </c>
      <c r="BM265" s="205" t="s">
        <v>2372</v>
      </c>
      <c r="BN265" s="198" t="s">
        <v>239</v>
      </c>
      <c r="BO265" s="198" t="s">
        <v>239</v>
      </c>
      <c r="BP265" s="198" t="s">
        <v>2312</v>
      </c>
      <c r="BQ265" s="199" t="s">
        <v>239</v>
      </c>
    </row>
    <row r="266" spans="1:69" ht="14.5" hidden="1" customHeight="1">
      <c r="A266" s="338" t="s">
        <v>2238</v>
      </c>
      <c r="B266" s="339">
        <v>832</v>
      </c>
      <c r="C266" s="340" t="s">
        <v>2370</v>
      </c>
      <c r="D266" s="332" t="s">
        <v>2308</v>
      </c>
      <c r="E266" s="370" t="s">
        <v>2308</v>
      </c>
      <c r="F266" s="371" t="s">
        <v>2339</v>
      </c>
      <c r="G266" s="353" t="s">
        <v>2690</v>
      </c>
      <c r="H266" s="353" t="s">
        <v>2691</v>
      </c>
      <c r="I266" s="353" t="s">
        <v>2692</v>
      </c>
      <c r="J266" s="353" t="s">
        <v>2693</v>
      </c>
      <c r="K266" s="353" t="s">
        <v>2694</v>
      </c>
      <c r="L266" s="354" t="s">
        <v>2695</v>
      </c>
      <c r="M266" s="206">
        <v>12.057211004870464</v>
      </c>
      <c r="N266" s="206">
        <v>4.8761956684163872</v>
      </c>
      <c r="O266" s="163" t="s">
        <v>2371</v>
      </c>
      <c r="P266" s="163" t="s">
        <v>2372</v>
      </c>
      <c r="Q266" s="103" t="s">
        <v>2491</v>
      </c>
      <c r="R266" s="163" t="s">
        <v>2492</v>
      </c>
      <c r="S266" s="164" t="s">
        <v>2312</v>
      </c>
      <c r="T266" s="258" t="s">
        <v>2478</v>
      </c>
      <c r="U266" s="263"/>
      <c r="V266" s="164"/>
      <c r="W266" s="359" t="s">
        <v>239</v>
      </c>
      <c r="X266" s="181" t="s">
        <v>239</v>
      </c>
      <c r="Y266" s="181" t="s">
        <v>239</v>
      </c>
      <c r="Z266" s="183" t="s">
        <v>239</v>
      </c>
      <c r="AA266" s="183" t="s">
        <v>239</v>
      </c>
      <c r="AB266" s="183" t="s">
        <v>239</v>
      </c>
      <c r="AC266" s="183" t="s">
        <v>239</v>
      </c>
      <c r="AD266" s="183" t="s">
        <v>239</v>
      </c>
      <c r="AE266" s="184" t="s">
        <v>239</v>
      </c>
      <c r="AF266" s="263"/>
      <c r="AG266" s="164"/>
      <c r="AH266" s="361" t="s">
        <v>239</v>
      </c>
      <c r="AI266" s="20" t="s">
        <v>239</v>
      </c>
      <c r="AJ266" s="20" t="s">
        <v>239</v>
      </c>
      <c r="AK266" s="328" t="s">
        <v>239</v>
      </c>
      <c r="AL266" s="328" t="s">
        <v>239</v>
      </c>
      <c r="AM266" s="328" t="s">
        <v>239</v>
      </c>
      <c r="AN266" s="328" t="s">
        <v>239</v>
      </c>
      <c r="AO266" s="328" t="s">
        <v>239</v>
      </c>
      <c r="AP266" s="328" t="s">
        <v>239</v>
      </c>
      <c r="AQ266" s="360" t="s">
        <v>239</v>
      </c>
      <c r="AR266" s="196" t="s">
        <v>239</v>
      </c>
      <c r="AS266" s="196" t="s">
        <v>239</v>
      </c>
      <c r="AT266" s="372" t="s">
        <v>239</v>
      </c>
      <c r="AU266" s="372" t="s">
        <v>239</v>
      </c>
      <c r="AV266" s="372" t="s">
        <v>239</v>
      </c>
      <c r="AW266" s="372" t="s">
        <v>239</v>
      </c>
      <c r="AX266" s="372" t="s">
        <v>239</v>
      </c>
      <c r="AY266" s="373" t="s">
        <v>239</v>
      </c>
      <c r="AZ266" s="374" t="s">
        <v>2339</v>
      </c>
      <c r="BA266" s="206">
        <v>12.057211004870464</v>
      </c>
      <c r="BB266" s="206">
        <v>4.8761956684163872</v>
      </c>
      <c r="BC266" s="198" t="s">
        <v>239</v>
      </c>
      <c r="BD266" s="204" t="s">
        <v>2524</v>
      </c>
      <c r="BE266" s="198" t="s">
        <v>239</v>
      </c>
      <c r="BF266" s="198" t="s">
        <v>239</v>
      </c>
      <c r="BG266" s="198" t="s">
        <v>2312</v>
      </c>
      <c r="BH266" s="199" t="s">
        <v>239</v>
      </c>
      <c r="BI266" s="374" t="s">
        <v>2339</v>
      </c>
      <c r="BJ266" s="206">
        <v>12.057211004870464</v>
      </c>
      <c r="BK266" s="206">
        <v>4.8761956684163872</v>
      </c>
      <c r="BL266" s="205" t="s">
        <v>2371</v>
      </c>
      <c r="BM266" s="205" t="s">
        <v>2372</v>
      </c>
      <c r="BN266" s="198" t="s">
        <v>239</v>
      </c>
      <c r="BO266" s="198" t="s">
        <v>239</v>
      </c>
      <c r="BP266" s="198" t="s">
        <v>2312</v>
      </c>
      <c r="BQ266" s="199" t="s">
        <v>239</v>
      </c>
    </row>
    <row r="267" spans="1:69" ht="14.5" hidden="1" customHeight="1">
      <c r="A267" s="338" t="s">
        <v>2238</v>
      </c>
      <c r="B267" s="339">
        <v>832</v>
      </c>
      <c r="C267" s="340" t="s">
        <v>2495</v>
      </c>
      <c r="D267" s="332" t="s">
        <v>2308</v>
      </c>
      <c r="E267" s="370" t="s">
        <v>2308</v>
      </c>
      <c r="F267" s="371" t="s">
        <v>2339</v>
      </c>
      <c r="G267" s="353" t="s">
        <v>2690</v>
      </c>
      <c r="H267" s="353" t="s">
        <v>2691</v>
      </c>
      <c r="I267" s="353" t="s">
        <v>2692</v>
      </c>
      <c r="J267" s="353" t="s">
        <v>2693</v>
      </c>
      <c r="K267" s="353" t="s">
        <v>2694</v>
      </c>
      <c r="L267" s="354" t="s">
        <v>2695</v>
      </c>
      <c r="M267" s="206">
        <v>15.942934765890612</v>
      </c>
      <c r="N267" s="206">
        <v>7.0256632528787399</v>
      </c>
      <c r="O267" s="163" t="s">
        <v>2371</v>
      </c>
      <c r="P267" s="163" t="s">
        <v>2372</v>
      </c>
      <c r="Q267" s="103" t="s">
        <v>2491</v>
      </c>
      <c r="R267" s="163" t="s">
        <v>2492</v>
      </c>
      <c r="S267" s="164" t="s">
        <v>2312</v>
      </c>
      <c r="T267" s="258" t="s">
        <v>2478</v>
      </c>
      <c r="U267" s="263"/>
      <c r="V267" s="164"/>
      <c r="W267" s="359" t="s">
        <v>239</v>
      </c>
      <c r="X267" s="181" t="s">
        <v>239</v>
      </c>
      <c r="Y267" s="181" t="s">
        <v>239</v>
      </c>
      <c r="Z267" s="183" t="s">
        <v>239</v>
      </c>
      <c r="AA267" s="183" t="s">
        <v>239</v>
      </c>
      <c r="AB267" s="183" t="s">
        <v>239</v>
      </c>
      <c r="AC267" s="183" t="s">
        <v>239</v>
      </c>
      <c r="AD267" s="183" t="s">
        <v>239</v>
      </c>
      <c r="AE267" s="184" t="s">
        <v>239</v>
      </c>
      <c r="AF267" s="263"/>
      <c r="AG267" s="164"/>
      <c r="AH267" s="361" t="s">
        <v>239</v>
      </c>
      <c r="AI267" s="20" t="s">
        <v>239</v>
      </c>
      <c r="AJ267" s="20" t="s">
        <v>239</v>
      </c>
      <c r="AK267" s="328" t="s">
        <v>239</v>
      </c>
      <c r="AL267" s="328" t="s">
        <v>239</v>
      </c>
      <c r="AM267" s="328" t="s">
        <v>239</v>
      </c>
      <c r="AN267" s="328" t="s">
        <v>239</v>
      </c>
      <c r="AO267" s="328" t="s">
        <v>239</v>
      </c>
      <c r="AP267" s="328" t="s">
        <v>239</v>
      </c>
      <c r="AQ267" s="360" t="s">
        <v>239</v>
      </c>
      <c r="AR267" s="196" t="s">
        <v>239</v>
      </c>
      <c r="AS267" s="196" t="s">
        <v>239</v>
      </c>
      <c r="AT267" s="372" t="s">
        <v>239</v>
      </c>
      <c r="AU267" s="372" t="s">
        <v>239</v>
      </c>
      <c r="AV267" s="372" t="s">
        <v>239</v>
      </c>
      <c r="AW267" s="372" t="s">
        <v>239</v>
      </c>
      <c r="AX267" s="372" t="s">
        <v>239</v>
      </c>
      <c r="AY267" s="373" t="s">
        <v>239</v>
      </c>
      <c r="AZ267" s="374" t="s">
        <v>2339</v>
      </c>
      <c r="BA267" s="206">
        <v>15.942934765890612</v>
      </c>
      <c r="BB267" s="206">
        <v>7.0256632528787399</v>
      </c>
      <c r="BC267" s="198" t="s">
        <v>239</v>
      </c>
      <c r="BD267" s="204" t="s">
        <v>2524</v>
      </c>
      <c r="BE267" s="198" t="s">
        <v>239</v>
      </c>
      <c r="BF267" s="198" t="s">
        <v>239</v>
      </c>
      <c r="BG267" s="198" t="s">
        <v>2312</v>
      </c>
      <c r="BH267" s="199" t="s">
        <v>239</v>
      </c>
      <c r="BI267" s="374" t="s">
        <v>2339</v>
      </c>
      <c r="BJ267" s="206">
        <v>15.942934765890612</v>
      </c>
      <c r="BK267" s="206">
        <v>7.0256632528787399</v>
      </c>
      <c r="BL267" s="205" t="s">
        <v>2371</v>
      </c>
      <c r="BM267" s="205" t="s">
        <v>2372</v>
      </c>
      <c r="BN267" s="198" t="s">
        <v>239</v>
      </c>
      <c r="BO267" s="198" t="s">
        <v>239</v>
      </c>
      <c r="BP267" s="198" t="s">
        <v>2312</v>
      </c>
      <c r="BQ267" s="199" t="s">
        <v>239</v>
      </c>
    </row>
    <row r="268" spans="1:69" ht="14.5" hidden="1" customHeight="1">
      <c r="A268" s="355" t="s">
        <v>2238</v>
      </c>
      <c r="B268" s="356">
        <v>825</v>
      </c>
      <c r="C268" s="356" t="s">
        <v>2486</v>
      </c>
      <c r="D268" s="356" t="s">
        <v>2308</v>
      </c>
      <c r="E268" s="357">
        <v>5</v>
      </c>
      <c r="F268" s="358" t="s">
        <v>2339</v>
      </c>
      <c r="G268" s="375" t="s">
        <v>2239</v>
      </c>
      <c r="H268" s="353" t="s">
        <v>2240</v>
      </c>
      <c r="I268" s="353" t="s">
        <v>2692</v>
      </c>
      <c r="J268" s="353" t="s">
        <v>2693</v>
      </c>
      <c r="K268" s="353" t="s">
        <v>2694</v>
      </c>
      <c r="L268" s="354" t="s">
        <v>2695</v>
      </c>
      <c r="M268" s="295">
        <v>0.5</v>
      </c>
      <c r="N268" s="295">
        <v>0.9</v>
      </c>
      <c r="O268" s="115" t="s">
        <v>2340</v>
      </c>
      <c r="P268" s="115" t="s">
        <v>2727</v>
      </c>
      <c r="Q268" s="115" t="s">
        <v>2528</v>
      </c>
      <c r="R268" s="115" t="s">
        <v>2529</v>
      </c>
      <c r="S268" s="17" t="s">
        <v>2312</v>
      </c>
      <c r="T268" s="114" t="s">
        <v>2530</v>
      </c>
      <c r="U268" s="260"/>
      <c r="V268" s="17"/>
      <c r="W268" s="359" t="s">
        <v>239</v>
      </c>
      <c r="X268" s="181" t="s">
        <v>239</v>
      </c>
      <c r="Y268" s="181" t="s">
        <v>239</v>
      </c>
      <c r="Z268" s="182" t="s">
        <v>239</v>
      </c>
      <c r="AA268" s="182" t="s">
        <v>239</v>
      </c>
      <c r="AB268" s="182" t="s">
        <v>239</v>
      </c>
      <c r="AC268" s="182" t="s">
        <v>239</v>
      </c>
      <c r="AD268" s="183" t="s">
        <v>239</v>
      </c>
      <c r="AE268" s="184" t="s">
        <v>239</v>
      </c>
      <c r="AF268" s="260"/>
      <c r="AG268" s="17"/>
      <c r="AH268" s="358" t="s">
        <v>239</v>
      </c>
      <c r="AI268" s="20" t="s">
        <v>239</v>
      </c>
      <c r="AJ268" s="20" t="s">
        <v>239</v>
      </c>
      <c r="AK268" s="115" t="s">
        <v>239</v>
      </c>
      <c r="AL268" s="115" t="s">
        <v>239</v>
      </c>
      <c r="AM268" s="115" t="s">
        <v>239</v>
      </c>
      <c r="AN268" s="115" t="s">
        <v>239</v>
      </c>
      <c r="AO268" s="17" t="s">
        <v>239</v>
      </c>
      <c r="AP268" s="114" t="s">
        <v>239</v>
      </c>
      <c r="AQ268" s="360" t="s">
        <v>239</v>
      </c>
      <c r="AR268" s="196" t="s">
        <v>239</v>
      </c>
      <c r="AS268" s="196" t="s">
        <v>239</v>
      </c>
      <c r="AT268" s="197" t="s">
        <v>239</v>
      </c>
      <c r="AU268" s="197" t="s">
        <v>239</v>
      </c>
      <c r="AV268" s="197" t="s">
        <v>239</v>
      </c>
      <c r="AW268" s="197" t="s">
        <v>239</v>
      </c>
      <c r="AX268" s="198" t="s">
        <v>239</v>
      </c>
      <c r="AY268" s="199" t="s">
        <v>239</v>
      </c>
      <c r="AZ268" s="360" t="s">
        <v>239</v>
      </c>
      <c r="BA268" s="196" t="s">
        <v>239</v>
      </c>
      <c r="BB268" s="196" t="s">
        <v>239</v>
      </c>
      <c r="BC268" s="197" t="s">
        <v>239</v>
      </c>
      <c r="BD268" s="197" t="s">
        <v>239</v>
      </c>
      <c r="BE268" s="197" t="s">
        <v>239</v>
      </c>
      <c r="BF268" s="197" t="s">
        <v>239</v>
      </c>
      <c r="BG268" s="198" t="s">
        <v>239</v>
      </c>
      <c r="BH268" s="199" t="s">
        <v>239</v>
      </c>
      <c r="BI268" s="360" t="s">
        <v>239</v>
      </c>
      <c r="BJ268" s="196" t="s">
        <v>239</v>
      </c>
      <c r="BK268" s="196" t="s">
        <v>239</v>
      </c>
      <c r="BL268" s="196" t="s">
        <v>239</v>
      </c>
      <c r="BM268" s="196" t="s">
        <v>239</v>
      </c>
      <c r="BN268" s="197" t="s">
        <v>239</v>
      </c>
      <c r="BO268" s="197" t="s">
        <v>239</v>
      </c>
      <c r="BP268" s="198" t="s">
        <v>239</v>
      </c>
      <c r="BQ268" s="199" t="s">
        <v>239</v>
      </c>
    </row>
    <row r="269" spans="1:69" ht="14.5" hidden="1" customHeight="1">
      <c r="A269" s="355" t="s">
        <v>2238</v>
      </c>
      <c r="B269" s="356">
        <v>825</v>
      </c>
      <c r="C269" s="356" t="s">
        <v>2351</v>
      </c>
      <c r="D269" s="356" t="s">
        <v>2308</v>
      </c>
      <c r="E269" s="357">
        <v>7</v>
      </c>
      <c r="F269" s="358" t="s">
        <v>2339</v>
      </c>
      <c r="G269" s="375" t="s">
        <v>2239</v>
      </c>
      <c r="H269" s="353" t="s">
        <v>2240</v>
      </c>
      <c r="I269" s="353" t="s">
        <v>2692</v>
      </c>
      <c r="J269" s="353" t="s">
        <v>2693</v>
      </c>
      <c r="K269" s="353" t="s">
        <v>2694</v>
      </c>
      <c r="L269" s="354" t="s">
        <v>2695</v>
      </c>
      <c r="M269" s="376">
        <v>0.6</v>
      </c>
      <c r="N269" s="376">
        <v>1.1000000000000001</v>
      </c>
      <c r="O269" s="115" t="s">
        <v>2352</v>
      </c>
      <c r="P269" s="115" t="s">
        <v>2459</v>
      </c>
      <c r="Q269" s="115" t="s">
        <v>2531</v>
      </c>
      <c r="R269" s="115" t="s">
        <v>2532</v>
      </c>
      <c r="S269" s="17" t="s">
        <v>2312</v>
      </c>
      <c r="T269" s="114" t="s">
        <v>2530</v>
      </c>
      <c r="U269" s="260"/>
      <c r="V269" s="17"/>
      <c r="W269" s="359" t="s">
        <v>239</v>
      </c>
      <c r="X269" s="181" t="s">
        <v>239</v>
      </c>
      <c r="Y269" s="181" t="s">
        <v>239</v>
      </c>
      <c r="Z269" s="182" t="s">
        <v>239</v>
      </c>
      <c r="AA269" s="182" t="s">
        <v>239</v>
      </c>
      <c r="AB269" s="182" t="s">
        <v>239</v>
      </c>
      <c r="AC269" s="182" t="s">
        <v>239</v>
      </c>
      <c r="AD269" s="183" t="s">
        <v>239</v>
      </c>
      <c r="AE269" s="184" t="s">
        <v>239</v>
      </c>
      <c r="AF269" s="260"/>
      <c r="AG269" s="17"/>
      <c r="AH269" s="358" t="s">
        <v>239</v>
      </c>
      <c r="AI269" s="20" t="s">
        <v>239</v>
      </c>
      <c r="AJ269" s="20" t="s">
        <v>239</v>
      </c>
      <c r="AK269" s="115" t="s">
        <v>239</v>
      </c>
      <c r="AL269" s="115" t="s">
        <v>239</v>
      </c>
      <c r="AM269" s="115" t="s">
        <v>239</v>
      </c>
      <c r="AN269" s="115" t="s">
        <v>239</v>
      </c>
      <c r="AO269" s="17" t="s">
        <v>239</v>
      </c>
      <c r="AP269" s="114" t="s">
        <v>239</v>
      </c>
      <c r="AQ269" s="360" t="s">
        <v>239</v>
      </c>
      <c r="AR269" s="196" t="s">
        <v>239</v>
      </c>
      <c r="AS269" s="196" t="s">
        <v>239</v>
      </c>
      <c r="AT269" s="197" t="s">
        <v>239</v>
      </c>
      <c r="AU269" s="197" t="s">
        <v>239</v>
      </c>
      <c r="AV269" s="197" t="s">
        <v>239</v>
      </c>
      <c r="AW269" s="197" t="s">
        <v>239</v>
      </c>
      <c r="AX269" s="198" t="s">
        <v>239</v>
      </c>
      <c r="AY269" s="199" t="s">
        <v>239</v>
      </c>
      <c r="AZ269" s="360" t="s">
        <v>239</v>
      </c>
      <c r="BA269" s="196" t="s">
        <v>239</v>
      </c>
      <c r="BB269" s="196" t="s">
        <v>239</v>
      </c>
      <c r="BC269" s="197" t="s">
        <v>239</v>
      </c>
      <c r="BD269" s="197" t="s">
        <v>239</v>
      </c>
      <c r="BE269" s="197" t="s">
        <v>239</v>
      </c>
      <c r="BF269" s="197" t="s">
        <v>239</v>
      </c>
      <c r="BG269" s="198" t="s">
        <v>239</v>
      </c>
      <c r="BH269" s="199" t="s">
        <v>239</v>
      </c>
      <c r="BI269" s="360" t="s">
        <v>239</v>
      </c>
      <c r="BJ269" s="196" t="s">
        <v>239</v>
      </c>
      <c r="BK269" s="196" t="s">
        <v>239</v>
      </c>
      <c r="BL269" s="196" t="s">
        <v>239</v>
      </c>
      <c r="BM269" s="196" t="s">
        <v>239</v>
      </c>
      <c r="BN269" s="197" t="s">
        <v>239</v>
      </c>
      <c r="BO269" s="197" t="s">
        <v>239</v>
      </c>
      <c r="BP269" s="198" t="s">
        <v>239</v>
      </c>
      <c r="BQ269" s="199" t="s">
        <v>239</v>
      </c>
    </row>
    <row r="270" spans="1:69" ht="14.5" hidden="1" customHeight="1">
      <c r="A270" s="355" t="s">
        <v>2238</v>
      </c>
      <c r="B270" s="356">
        <v>825</v>
      </c>
      <c r="C270" s="356" t="s">
        <v>2358</v>
      </c>
      <c r="D270" s="356" t="s">
        <v>2308</v>
      </c>
      <c r="E270" s="357">
        <v>7</v>
      </c>
      <c r="F270" s="358" t="s">
        <v>2339</v>
      </c>
      <c r="G270" s="375" t="s">
        <v>2239</v>
      </c>
      <c r="H270" s="353" t="s">
        <v>2240</v>
      </c>
      <c r="I270" s="353" t="s">
        <v>2692</v>
      </c>
      <c r="J270" s="353" t="s">
        <v>2693</v>
      </c>
      <c r="K270" s="353" t="s">
        <v>2694</v>
      </c>
      <c r="L270" s="354" t="s">
        <v>2695</v>
      </c>
      <c r="M270" s="376">
        <v>0.9</v>
      </c>
      <c r="N270" s="376">
        <v>1.4</v>
      </c>
      <c r="O270" s="115" t="s">
        <v>2359</v>
      </c>
      <c r="P270" s="115" t="s">
        <v>2728</v>
      </c>
      <c r="Q270" s="115" t="s">
        <v>2533</v>
      </c>
      <c r="R270" s="115" t="s">
        <v>2534</v>
      </c>
      <c r="S270" s="17" t="s">
        <v>2312</v>
      </c>
      <c r="T270" s="114" t="s">
        <v>2530</v>
      </c>
      <c r="U270" s="260"/>
      <c r="V270" s="17"/>
      <c r="W270" s="359" t="s">
        <v>239</v>
      </c>
      <c r="X270" s="181" t="s">
        <v>239</v>
      </c>
      <c r="Y270" s="181" t="s">
        <v>239</v>
      </c>
      <c r="Z270" s="182" t="s">
        <v>239</v>
      </c>
      <c r="AA270" s="182" t="s">
        <v>239</v>
      </c>
      <c r="AB270" s="182" t="s">
        <v>239</v>
      </c>
      <c r="AC270" s="182" t="s">
        <v>239</v>
      </c>
      <c r="AD270" s="183" t="s">
        <v>239</v>
      </c>
      <c r="AE270" s="184" t="s">
        <v>239</v>
      </c>
      <c r="AF270" s="260"/>
      <c r="AG270" s="17"/>
      <c r="AH270" s="358" t="s">
        <v>239</v>
      </c>
      <c r="AI270" s="20" t="s">
        <v>239</v>
      </c>
      <c r="AJ270" s="20" t="s">
        <v>239</v>
      </c>
      <c r="AK270" s="115" t="s">
        <v>239</v>
      </c>
      <c r="AL270" s="115" t="s">
        <v>239</v>
      </c>
      <c r="AM270" s="115" t="s">
        <v>239</v>
      </c>
      <c r="AN270" s="115" t="s">
        <v>239</v>
      </c>
      <c r="AO270" s="17" t="s">
        <v>239</v>
      </c>
      <c r="AP270" s="114" t="s">
        <v>239</v>
      </c>
      <c r="AQ270" s="360" t="s">
        <v>239</v>
      </c>
      <c r="AR270" s="196" t="s">
        <v>239</v>
      </c>
      <c r="AS270" s="196" t="s">
        <v>239</v>
      </c>
      <c r="AT270" s="197" t="s">
        <v>239</v>
      </c>
      <c r="AU270" s="197" t="s">
        <v>239</v>
      </c>
      <c r="AV270" s="197" t="s">
        <v>239</v>
      </c>
      <c r="AW270" s="197" t="s">
        <v>239</v>
      </c>
      <c r="AX270" s="198" t="s">
        <v>239</v>
      </c>
      <c r="AY270" s="199" t="s">
        <v>239</v>
      </c>
      <c r="AZ270" s="360" t="s">
        <v>239</v>
      </c>
      <c r="BA270" s="196" t="s">
        <v>239</v>
      </c>
      <c r="BB270" s="196" t="s">
        <v>239</v>
      </c>
      <c r="BC270" s="197" t="s">
        <v>239</v>
      </c>
      <c r="BD270" s="197" t="s">
        <v>239</v>
      </c>
      <c r="BE270" s="197" t="s">
        <v>239</v>
      </c>
      <c r="BF270" s="197" t="s">
        <v>239</v>
      </c>
      <c r="BG270" s="198" t="s">
        <v>239</v>
      </c>
      <c r="BH270" s="199" t="s">
        <v>239</v>
      </c>
      <c r="BI270" s="360" t="s">
        <v>239</v>
      </c>
      <c r="BJ270" s="196" t="s">
        <v>239</v>
      </c>
      <c r="BK270" s="196" t="s">
        <v>239</v>
      </c>
      <c r="BL270" s="196" t="s">
        <v>239</v>
      </c>
      <c r="BM270" s="196" t="s">
        <v>239</v>
      </c>
      <c r="BN270" s="197" t="s">
        <v>239</v>
      </c>
      <c r="BO270" s="197" t="s">
        <v>239</v>
      </c>
      <c r="BP270" s="198" t="s">
        <v>239</v>
      </c>
      <c r="BQ270" s="199" t="s">
        <v>239</v>
      </c>
    </row>
    <row r="271" spans="1:69" ht="14.5" hidden="1" customHeight="1">
      <c r="A271" s="355" t="s">
        <v>2238</v>
      </c>
      <c r="B271" s="356">
        <v>825</v>
      </c>
      <c r="C271" s="356" t="s">
        <v>2535</v>
      </c>
      <c r="D271" s="356" t="s">
        <v>2308</v>
      </c>
      <c r="E271" s="357">
        <v>2</v>
      </c>
      <c r="F271" s="358" t="s">
        <v>2339</v>
      </c>
      <c r="G271" s="375" t="s">
        <v>2239</v>
      </c>
      <c r="H271" s="353" t="s">
        <v>2240</v>
      </c>
      <c r="I271" s="353" t="s">
        <v>2692</v>
      </c>
      <c r="J271" s="353" t="s">
        <v>2693</v>
      </c>
      <c r="K271" s="353" t="s">
        <v>2694</v>
      </c>
      <c r="L271" s="354" t="s">
        <v>2695</v>
      </c>
      <c r="M271" s="295">
        <v>0.8</v>
      </c>
      <c r="N271" s="295">
        <v>2.4</v>
      </c>
      <c r="O271" s="115" t="s">
        <v>2371</v>
      </c>
      <c r="P271" s="115" t="s">
        <v>2601</v>
      </c>
      <c r="Q271" s="115" t="s">
        <v>2536</v>
      </c>
      <c r="R271" s="115" t="s">
        <v>2537</v>
      </c>
      <c r="S271" s="17" t="s">
        <v>2312</v>
      </c>
      <c r="T271" s="114" t="s">
        <v>2478</v>
      </c>
      <c r="U271" s="260"/>
      <c r="V271" s="17"/>
      <c r="W271" s="359" t="s">
        <v>239</v>
      </c>
      <c r="X271" s="181" t="s">
        <v>239</v>
      </c>
      <c r="Y271" s="181" t="s">
        <v>239</v>
      </c>
      <c r="Z271" s="182" t="s">
        <v>239</v>
      </c>
      <c r="AA271" s="182" t="s">
        <v>239</v>
      </c>
      <c r="AB271" s="182" t="s">
        <v>239</v>
      </c>
      <c r="AC271" s="182" t="s">
        <v>239</v>
      </c>
      <c r="AD271" s="183" t="s">
        <v>239</v>
      </c>
      <c r="AE271" s="184" t="s">
        <v>239</v>
      </c>
      <c r="AF271" s="260"/>
      <c r="AG271" s="17"/>
      <c r="AH271" s="358" t="s">
        <v>239</v>
      </c>
      <c r="AI271" s="20" t="s">
        <v>239</v>
      </c>
      <c r="AJ271" s="20" t="s">
        <v>239</v>
      </c>
      <c r="AK271" s="115" t="s">
        <v>239</v>
      </c>
      <c r="AL271" s="115" t="s">
        <v>239</v>
      </c>
      <c r="AM271" s="115" t="s">
        <v>239</v>
      </c>
      <c r="AN271" s="115" t="s">
        <v>239</v>
      </c>
      <c r="AO271" s="17" t="s">
        <v>239</v>
      </c>
      <c r="AP271" s="114" t="s">
        <v>239</v>
      </c>
      <c r="AQ271" s="360" t="s">
        <v>239</v>
      </c>
      <c r="AR271" s="196" t="s">
        <v>239</v>
      </c>
      <c r="AS271" s="196" t="s">
        <v>239</v>
      </c>
      <c r="AT271" s="197" t="s">
        <v>239</v>
      </c>
      <c r="AU271" s="197" t="s">
        <v>239</v>
      </c>
      <c r="AV271" s="197" t="s">
        <v>239</v>
      </c>
      <c r="AW271" s="197" t="s">
        <v>239</v>
      </c>
      <c r="AX271" s="198" t="s">
        <v>239</v>
      </c>
      <c r="AY271" s="199" t="s">
        <v>239</v>
      </c>
      <c r="AZ271" s="360" t="s">
        <v>239</v>
      </c>
      <c r="BA271" s="196" t="s">
        <v>239</v>
      </c>
      <c r="BB271" s="196" t="s">
        <v>239</v>
      </c>
      <c r="BC271" s="197" t="s">
        <v>239</v>
      </c>
      <c r="BD271" s="197" t="s">
        <v>239</v>
      </c>
      <c r="BE271" s="197" t="s">
        <v>239</v>
      </c>
      <c r="BF271" s="197" t="s">
        <v>239</v>
      </c>
      <c r="BG271" s="198" t="s">
        <v>239</v>
      </c>
      <c r="BH271" s="199" t="s">
        <v>239</v>
      </c>
      <c r="BI271" s="360" t="s">
        <v>239</v>
      </c>
      <c r="BJ271" s="196" t="s">
        <v>239</v>
      </c>
      <c r="BK271" s="196" t="s">
        <v>239</v>
      </c>
      <c r="BL271" s="196" t="s">
        <v>239</v>
      </c>
      <c r="BM271" s="196" t="s">
        <v>239</v>
      </c>
      <c r="BN271" s="197" t="s">
        <v>239</v>
      </c>
      <c r="BO271" s="197" t="s">
        <v>239</v>
      </c>
      <c r="BP271" s="198" t="s">
        <v>239</v>
      </c>
      <c r="BQ271" s="199" t="s">
        <v>239</v>
      </c>
    </row>
    <row r="272" spans="1:69" ht="14.5" hidden="1" customHeight="1">
      <c r="A272" s="355" t="s">
        <v>2238</v>
      </c>
      <c r="B272" s="356">
        <v>825</v>
      </c>
      <c r="C272" s="356" t="s">
        <v>2535</v>
      </c>
      <c r="D272" s="356" t="s">
        <v>2308</v>
      </c>
      <c r="E272" s="357">
        <v>3</v>
      </c>
      <c r="F272" s="358" t="s">
        <v>2339</v>
      </c>
      <c r="G272" s="375" t="s">
        <v>2239</v>
      </c>
      <c r="H272" s="353" t="s">
        <v>2240</v>
      </c>
      <c r="I272" s="353" t="s">
        <v>2692</v>
      </c>
      <c r="J272" s="353" t="s">
        <v>2693</v>
      </c>
      <c r="K272" s="353" t="s">
        <v>2694</v>
      </c>
      <c r="L272" s="354" t="s">
        <v>2695</v>
      </c>
      <c r="M272" s="295">
        <v>0.8</v>
      </c>
      <c r="N272" s="295">
        <v>2.4</v>
      </c>
      <c r="O272" s="115" t="s">
        <v>2538</v>
      </c>
      <c r="P272" s="115" t="s">
        <v>2605</v>
      </c>
      <c r="Q272" s="115" t="s">
        <v>2536</v>
      </c>
      <c r="R272" s="115" t="s">
        <v>2537</v>
      </c>
      <c r="S272" s="17" t="s">
        <v>2312</v>
      </c>
      <c r="T272" s="114" t="s">
        <v>2478</v>
      </c>
      <c r="U272" s="260"/>
      <c r="V272" s="17"/>
      <c r="W272" s="359" t="s">
        <v>239</v>
      </c>
      <c r="X272" s="181" t="s">
        <v>239</v>
      </c>
      <c r="Y272" s="181" t="s">
        <v>239</v>
      </c>
      <c r="Z272" s="182" t="s">
        <v>239</v>
      </c>
      <c r="AA272" s="182" t="s">
        <v>239</v>
      </c>
      <c r="AB272" s="182" t="s">
        <v>239</v>
      </c>
      <c r="AC272" s="182" t="s">
        <v>239</v>
      </c>
      <c r="AD272" s="183" t="s">
        <v>239</v>
      </c>
      <c r="AE272" s="184" t="s">
        <v>239</v>
      </c>
      <c r="AF272" s="260"/>
      <c r="AG272" s="17"/>
      <c r="AH272" s="358" t="s">
        <v>239</v>
      </c>
      <c r="AI272" s="20" t="s">
        <v>239</v>
      </c>
      <c r="AJ272" s="20" t="s">
        <v>239</v>
      </c>
      <c r="AK272" s="115" t="s">
        <v>239</v>
      </c>
      <c r="AL272" s="115" t="s">
        <v>239</v>
      </c>
      <c r="AM272" s="115" t="s">
        <v>239</v>
      </c>
      <c r="AN272" s="115" t="s">
        <v>239</v>
      </c>
      <c r="AO272" s="17" t="s">
        <v>239</v>
      </c>
      <c r="AP272" s="114" t="s">
        <v>239</v>
      </c>
      <c r="AQ272" s="360" t="s">
        <v>239</v>
      </c>
      <c r="AR272" s="196" t="s">
        <v>239</v>
      </c>
      <c r="AS272" s="196" t="s">
        <v>239</v>
      </c>
      <c r="AT272" s="197" t="s">
        <v>239</v>
      </c>
      <c r="AU272" s="197" t="s">
        <v>239</v>
      </c>
      <c r="AV272" s="197" t="s">
        <v>239</v>
      </c>
      <c r="AW272" s="197" t="s">
        <v>239</v>
      </c>
      <c r="AX272" s="198" t="s">
        <v>239</v>
      </c>
      <c r="AY272" s="199" t="s">
        <v>239</v>
      </c>
      <c r="AZ272" s="360" t="s">
        <v>239</v>
      </c>
      <c r="BA272" s="196" t="s">
        <v>239</v>
      </c>
      <c r="BB272" s="196" t="s">
        <v>239</v>
      </c>
      <c r="BC272" s="197" t="s">
        <v>239</v>
      </c>
      <c r="BD272" s="197" t="s">
        <v>239</v>
      </c>
      <c r="BE272" s="197" t="s">
        <v>239</v>
      </c>
      <c r="BF272" s="197" t="s">
        <v>239</v>
      </c>
      <c r="BG272" s="198" t="s">
        <v>239</v>
      </c>
      <c r="BH272" s="199" t="s">
        <v>239</v>
      </c>
      <c r="BI272" s="360" t="s">
        <v>239</v>
      </c>
      <c r="BJ272" s="196" t="s">
        <v>239</v>
      </c>
      <c r="BK272" s="196" t="s">
        <v>239</v>
      </c>
      <c r="BL272" s="196" t="s">
        <v>239</v>
      </c>
      <c r="BM272" s="196" t="s">
        <v>239</v>
      </c>
      <c r="BN272" s="197" t="s">
        <v>239</v>
      </c>
      <c r="BO272" s="197" t="s">
        <v>239</v>
      </c>
      <c r="BP272" s="198" t="s">
        <v>239</v>
      </c>
      <c r="BQ272" s="199" t="s">
        <v>239</v>
      </c>
    </row>
    <row r="273" spans="1:69" ht="14.5" hidden="1" customHeight="1">
      <c r="A273" s="355" t="s">
        <v>2238</v>
      </c>
      <c r="B273" s="356">
        <v>825</v>
      </c>
      <c r="C273" s="356" t="s">
        <v>2535</v>
      </c>
      <c r="D273" s="356" t="s">
        <v>2308</v>
      </c>
      <c r="E273" s="357">
        <v>4</v>
      </c>
      <c r="F273" s="358" t="s">
        <v>2339</v>
      </c>
      <c r="G273" s="375" t="s">
        <v>2239</v>
      </c>
      <c r="H273" s="353" t="s">
        <v>2240</v>
      </c>
      <c r="I273" s="353" t="s">
        <v>2692</v>
      </c>
      <c r="J273" s="353" t="s">
        <v>2693</v>
      </c>
      <c r="K273" s="353" t="s">
        <v>2694</v>
      </c>
      <c r="L273" s="354" t="s">
        <v>2695</v>
      </c>
      <c r="M273" s="295">
        <v>0.8</v>
      </c>
      <c r="N273" s="295">
        <v>2.4</v>
      </c>
      <c r="O273" s="115" t="s">
        <v>2729</v>
      </c>
      <c r="P273" s="115" t="s">
        <v>2605</v>
      </c>
      <c r="Q273" s="115" t="s">
        <v>2536</v>
      </c>
      <c r="R273" s="115" t="s">
        <v>2537</v>
      </c>
      <c r="S273" s="17" t="s">
        <v>2312</v>
      </c>
      <c r="T273" s="114" t="s">
        <v>2478</v>
      </c>
      <c r="U273" s="260"/>
      <c r="V273" s="17"/>
      <c r="W273" s="359" t="s">
        <v>239</v>
      </c>
      <c r="X273" s="181" t="s">
        <v>239</v>
      </c>
      <c r="Y273" s="181" t="s">
        <v>239</v>
      </c>
      <c r="Z273" s="182" t="s">
        <v>239</v>
      </c>
      <c r="AA273" s="182" t="s">
        <v>239</v>
      </c>
      <c r="AB273" s="182" t="s">
        <v>239</v>
      </c>
      <c r="AC273" s="182" t="s">
        <v>239</v>
      </c>
      <c r="AD273" s="183" t="s">
        <v>239</v>
      </c>
      <c r="AE273" s="184" t="s">
        <v>239</v>
      </c>
      <c r="AF273" s="260"/>
      <c r="AG273" s="17"/>
      <c r="AH273" s="358" t="s">
        <v>239</v>
      </c>
      <c r="AI273" s="20" t="s">
        <v>239</v>
      </c>
      <c r="AJ273" s="20" t="s">
        <v>239</v>
      </c>
      <c r="AK273" s="115" t="s">
        <v>239</v>
      </c>
      <c r="AL273" s="115" t="s">
        <v>239</v>
      </c>
      <c r="AM273" s="115" t="s">
        <v>239</v>
      </c>
      <c r="AN273" s="115" t="s">
        <v>239</v>
      </c>
      <c r="AO273" s="17" t="s">
        <v>239</v>
      </c>
      <c r="AP273" s="114" t="s">
        <v>239</v>
      </c>
      <c r="AQ273" s="360" t="s">
        <v>239</v>
      </c>
      <c r="AR273" s="196" t="s">
        <v>239</v>
      </c>
      <c r="AS273" s="196" t="s">
        <v>239</v>
      </c>
      <c r="AT273" s="197" t="s">
        <v>239</v>
      </c>
      <c r="AU273" s="197" t="s">
        <v>239</v>
      </c>
      <c r="AV273" s="197" t="s">
        <v>239</v>
      </c>
      <c r="AW273" s="197" t="s">
        <v>239</v>
      </c>
      <c r="AX273" s="198" t="s">
        <v>239</v>
      </c>
      <c r="AY273" s="199" t="s">
        <v>239</v>
      </c>
      <c r="AZ273" s="360" t="s">
        <v>239</v>
      </c>
      <c r="BA273" s="196" t="s">
        <v>239</v>
      </c>
      <c r="BB273" s="196" t="s">
        <v>239</v>
      </c>
      <c r="BC273" s="197" t="s">
        <v>239</v>
      </c>
      <c r="BD273" s="197" t="s">
        <v>239</v>
      </c>
      <c r="BE273" s="197" t="s">
        <v>239</v>
      </c>
      <c r="BF273" s="197" t="s">
        <v>239</v>
      </c>
      <c r="BG273" s="198" t="s">
        <v>239</v>
      </c>
      <c r="BH273" s="199" t="s">
        <v>239</v>
      </c>
      <c r="BI273" s="360" t="s">
        <v>239</v>
      </c>
      <c r="BJ273" s="196" t="s">
        <v>239</v>
      </c>
      <c r="BK273" s="196" t="s">
        <v>239</v>
      </c>
      <c r="BL273" s="196" t="s">
        <v>239</v>
      </c>
      <c r="BM273" s="196" t="s">
        <v>239</v>
      </c>
      <c r="BN273" s="197" t="s">
        <v>239</v>
      </c>
      <c r="BO273" s="197" t="s">
        <v>239</v>
      </c>
      <c r="BP273" s="198" t="s">
        <v>239</v>
      </c>
      <c r="BQ273" s="199" t="s">
        <v>239</v>
      </c>
    </row>
    <row r="274" spans="1:69" ht="14.5" hidden="1" customHeight="1">
      <c r="A274" s="355" t="s">
        <v>2238</v>
      </c>
      <c r="B274" s="356">
        <v>825</v>
      </c>
      <c r="C274" s="356" t="s">
        <v>2535</v>
      </c>
      <c r="D274" s="356" t="s">
        <v>2308</v>
      </c>
      <c r="E274" s="357">
        <v>5</v>
      </c>
      <c r="F274" s="358" t="s">
        <v>2339</v>
      </c>
      <c r="G274" s="375" t="s">
        <v>2239</v>
      </c>
      <c r="H274" s="353" t="s">
        <v>2240</v>
      </c>
      <c r="I274" s="353" t="s">
        <v>2692</v>
      </c>
      <c r="J274" s="353" t="s">
        <v>2693</v>
      </c>
      <c r="K274" s="353" t="s">
        <v>2694</v>
      </c>
      <c r="L274" s="354" t="s">
        <v>2695</v>
      </c>
      <c r="M274" s="295">
        <v>0.8</v>
      </c>
      <c r="N274" s="295">
        <v>2.4</v>
      </c>
      <c r="O274" s="115" t="s">
        <v>2729</v>
      </c>
      <c r="P274" s="115" t="s">
        <v>2605</v>
      </c>
      <c r="Q274" s="115" t="s">
        <v>2536</v>
      </c>
      <c r="R274" s="115" t="s">
        <v>2537</v>
      </c>
      <c r="S274" s="17" t="s">
        <v>2312</v>
      </c>
      <c r="T274" s="114" t="s">
        <v>2478</v>
      </c>
      <c r="U274" s="260"/>
      <c r="V274" s="17"/>
      <c r="W274" s="359" t="s">
        <v>239</v>
      </c>
      <c r="X274" s="181" t="s">
        <v>239</v>
      </c>
      <c r="Y274" s="181" t="s">
        <v>239</v>
      </c>
      <c r="Z274" s="182" t="s">
        <v>239</v>
      </c>
      <c r="AA274" s="182" t="s">
        <v>239</v>
      </c>
      <c r="AB274" s="182" t="s">
        <v>239</v>
      </c>
      <c r="AC274" s="182" t="s">
        <v>239</v>
      </c>
      <c r="AD274" s="183" t="s">
        <v>239</v>
      </c>
      <c r="AE274" s="184" t="s">
        <v>239</v>
      </c>
      <c r="AF274" s="260"/>
      <c r="AG274" s="17"/>
      <c r="AH274" s="358" t="s">
        <v>239</v>
      </c>
      <c r="AI274" s="20" t="s">
        <v>239</v>
      </c>
      <c r="AJ274" s="20" t="s">
        <v>239</v>
      </c>
      <c r="AK274" s="115" t="s">
        <v>239</v>
      </c>
      <c r="AL274" s="115" t="s">
        <v>239</v>
      </c>
      <c r="AM274" s="115" t="s">
        <v>239</v>
      </c>
      <c r="AN274" s="115" t="s">
        <v>239</v>
      </c>
      <c r="AO274" s="17" t="s">
        <v>239</v>
      </c>
      <c r="AP274" s="114" t="s">
        <v>239</v>
      </c>
      <c r="AQ274" s="360" t="s">
        <v>239</v>
      </c>
      <c r="AR274" s="196" t="s">
        <v>239</v>
      </c>
      <c r="AS274" s="196" t="s">
        <v>239</v>
      </c>
      <c r="AT274" s="197" t="s">
        <v>239</v>
      </c>
      <c r="AU274" s="197" t="s">
        <v>239</v>
      </c>
      <c r="AV274" s="197" t="s">
        <v>239</v>
      </c>
      <c r="AW274" s="197" t="s">
        <v>239</v>
      </c>
      <c r="AX274" s="198" t="s">
        <v>239</v>
      </c>
      <c r="AY274" s="199" t="s">
        <v>239</v>
      </c>
      <c r="AZ274" s="360" t="s">
        <v>239</v>
      </c>
      <c r="BA274" s="196" t="s">
        <v>239</v>
      </c>
      <c r="BB274" s="196" t="s">
        <v>239</v>
      </c>
      <c r="BC274" s="197" t="s">
        <v>239</v>
      </c>
      <c r="BD274" s="197" t="s">
        <v>239</v>
      </c>
      <c r="BE274" s="197" t="s">
        <v>239</v>
      </c>
      <c r="BF274" s="197" t="s">
        <v>239</v>
      </c>
      <c r="BG274" s="198" t="s">
        <v>239</v>
      </c>
      <c r="BH274" s="199" t="s">
        <v>239</v>
      </c>
      <c r="BI274" s="360" t="s">
        <v>239</v>
      </c>
      <c r="BJ274" s="196" t="s">
        <v>239</v>
      </c>
      <c r="BK274" s="196" t="s">
        <v>239</v>
      </c>
      <c r="BL274" s="196" t="s">
        <v>239</v>
      </c>
      <c r="BM274" s="196" t="s">
        <v>239</v>
      </c>
      <c r="BN274" s="197" t="s">
        <v>239</v>
      </c>
      <c r="BO274" s="197" t="s">
        <v>239</v>
      </c>
      <c r="BP274" s="198" t="s">
        <v>239</v>
      </c>
      <c r="BQ274" s="199" t="s">
        <v>239</v>
      </c>
    </row>
    <row r="275" spans="1:69" ht="14.5" hidden="1" customHeight="1">
      <c r="A275" s="355" t="s">
        <v>2238</v>
      </c>
      <c r="B275" s="356">
        <v>825</v>
      </c>
      <c r="C275" s="356" t="s">
        <v>2535</v>
      </c>
      <c r="D275" s="356" t="s">
        <v>2308</v>
      </c>
      <c r="E275" s="357">
        <v>6</v>
      </c>
      <c r="F275" s="358" t="s">
        <v>2339</v>
      </c>
      <c r="G275" s="375" t="s">
        <v>2239</v>
      </c>
      <c r="H275" s="353" t="s">
        <v>2240</v>
      </c>
      <c r="I275" s="353" t="s">
        <v>2692</v>
      </c>
      <c r="J275" s="353" t="s">
        <v>2693</v>
      </c>
      <c r="K275" s="353" t="s">
        <v>2694</v>
      </c>
      <c r="L275" s="354" t="s">
        <v>2695</v>
      </c>
      <c r="M275" s="295">
        <v>0.8</v>
      </c>
      <c r="N275" s="295">
        <v>2.4</v>
      </c>
      <c r="O275" s="115" t="s">
        <v>2730</v>
      </c>
      <c r="P275" s="115" t="s">
        <v>2607</v>
      </c>
      <c r="Q275" s="115" t="s">
        <v>2536</v>
      </c>
      <c r="R275" s="115" t="s">
        <v>2537</v>
      </c>
      <c r="S275" s="17" t="s">
        <v>2312</v>
      </c>
      <c r="T275" s="114" t="s">
        <v>2478</v>
      </c>
      <c r="U275" s="260"/>
      <c r="V275" s="17"/>
      <c r="W275" s="359" t="s">
        <v>239</v>
      </c>
      <c r="X275" s="181" t="s">
        <v>239</v>
      </c>
      <c r="Y275" s="181" t="s">
        <v>239</v>
      </c>
      <c r="Z275" s="182" t="s">
        <v>239</v>
      </c>
      <c r="AA275" s="182" t="s">
        <v>239</v>
      </c>
      <c r="AB275" s="182" t="s">
        <v>239</v>
      </c>
      <c r="AC275" s="182" t="s">
        <v>239</v>
      </c>
      <c r="AD275" s="183" t="s">
        <v>239</v>
      </c>
      <c r="AE275" s="184" t="s">
        <v>239</v>
      </c>
      <c r="AF275" s="260"/>
      <c r="AG275" s="17"/>
      <c r="AH275" s="358" t="s">
        <v>239</v>
      </c>
      <c r="AI275" s="20" t="s">
        <v>239</v>
      </c>
      <c r="AJ275" s="20" t="s">
        <v>239</v>
      </c>
      <c r="AK275" s="115" t="s">
        <v>239</v>
      </c>
      <c r="AL275" s="115" t="s">
        <v>239</v>
      </c>
      <c r="AM275" s="115" t="s">
        <v>239</v>
      </c>
      <c r="AN275" s="115" t="s">
        <v>239</v>
      </c>
      <c r="AO275" s="17" t="s">
        <v>239</v>
      </c>
      <c r="AP275" s="114" t="s">
        <v>239</v>
      </c>
      <c r="AQ275" s="360" t="s">
        <v>239</v>
      </c>
      <c r="AR275" s="196" t="s">
        <v>239</v>
      </c>
      <c r="AS275" s="196" t="s">
        <v>239</v>
      </c>
      <c r="AT275" s="197" t="s">
        <v>239</v>
      </c>
      <c r="AU275" s="197" t="s">
        <v>239</v>
      </c>
      <c r="AV275" s="197" t="s">
        <v>239</v>
      </c>
      <c r="AW275" s="197" t="s">
        <v>239</v>
      </c>
      <c r="AX275" s="198" t="s">
        <v>239</v>
      </c>
      <c r="AY275" s="199" t="s">
        <v>239</v>
      </c>
      <c r="AZ275" s="360" t="s">
        <v>239</v>
      </c>
      <c r="BA275" s="196" t="s">
        <v>239</v>
      </c>
      <c r="BB275" s="196" t="s">
        <v>239</v>
      </c>
      <c r="BC275" s="197" t="s">
        <v>239</v>
      </c>
      <c r="BD275" s="197" t="s">
        <v>239</v>
      </c>
      <c r="BE275" s="197" t="s">
        <v>239</v>
      </c>
      <c r="BF275" s="197" t="s">
        <v>239</v>
      </c>
      <c r="BG275" s="198" t="s">
        <v>239</v>
      </c>
      <c r="BH275" s="199" t="s">
        <v>239</v>
      </c>
      <c r="BI275" s="360" t="s">
        <v>239</v>
      </c>
      <c r="BJ275" s="196" t="s">
        <v>239</v>
      </c>
      <c r="BK275" s="196" t="s">
        <v>239</v>
      </c>
      <c r="BL275" s="196" t="s">
        <v>239</v>
      </c>
      <c r="BM275" s="196" t="s">
        <v>239</v>
      </c>
      <c r="BN275" s="197" t="s">
        <v>239</v>
      </c>
      <c r="BO275" s="197" t="s">
        <v>239</v>
      </c>
      <c r="BP275" s="198" t="s">
        <v>239</v>
      </c>
      <c r="BQ275" s="199" t="s">
        <v>239</v>
      </c>
    </row>
    <row r="276" spans="1:69" ht="14.5" hidden="1" customHeight="1">
      <c r="A276" s="355" t="s">
        <v>2238</v>
      </c>
      <c r="B276" s="356">
        <v>825</v>
      </c>
      <c r="C276" s="356" t="s">
        <v>2535</v>
      </c>
      <c r="D276" s="356" t="s">
        <v>2308</v>
      </c>
      <c r="E276" s="357">
        <v>7</v>
      </c>
      <c r="F276" s="358" t="s">
        <v>2339</v>
      </c>
      <c r="G276" s="375" t="s">
        <v>2239</v>
      </c>
      <c r="H276" s="353" t="s">
        <v>2240</v>
      </c>
      <c r="I276" s="353" t="s">
        <v>2692</v>
      </c>
      <c r="J276" s="353" t="s">
        <v>2693</v>
      </c>
      <c r="K276" s="353" t="s">
        <v>2694</v>
      </c>
      <c r="L276" s="354" t="s">
        <v>2695</v>
      </c>
      <c r="M276" s="295">
        <v>0.8</v>
      </c>
      <c r="N276" s="295">
        <v>2.4</v>
      </c>
      <c r="O276" s="115" t="s">
        <v>2730</v>
      </c>
      <c r="P276" s="115" t="s">
        <v>2607</v>
      </c>
      <c r="Q276" s="115" t="s">
        <v>2536</v>
      </c>
      <c r="R276" s="115" t="s">
        <v>2537</v>
      </c>
      <c r="S276" s="17" t="s">
        <v>2312</v>
      </c>
      <c r="T276" s="114" t="s">
        <v>2478</v>
      </c>
      <c r="U276" s="260"/>
      <c r="V276" s="17"/>
      <c r="W276" s="359" t="s">
        <v>239</v>
      </c>
      <c r="X276" s="181" t="s">
        <v>239</v>
      </c>
      <c r="Y276" s="181" t="s">
        <v>239</v>
      </c>
      <c r="Z276" s="182" t="s">
        <v>239</v>
      </c>
      <c r="AA276" s="182" t="s">
        <v>239</v>
      </c>
      <c r="AB276" s="182" t="s">
        <v>239</v>
      </c>
      <c r="AC276" s="182" t="s">
        <v>239</v>
      </c>
      <c r="AD276" s="183" t="s">
        <v>239</v>
      </c>
      <c r="AE276" s="184" t="s">
        <v>239</v>
      </c>
      <c r="AF276" s="260"/>
      <c r="AG276" s="17"/>
      <c r="AH276" s="358" t="s">
        <v>239</v>
      </c>
      <c r="AI276" s="20" t="s">
        <v>239</v>
      </c>
      <c r="AJ276" s="20" t="s">
        <v>239</v>
      </c>
      <c r="AK276" s="115" t="s">
        <v>239</v>
      </c>
      <c r="AL276" s="115" t="s">
        <v>239</v>
      </c>
      <c r="AM276" s="115" t="s">
        <v>239</v>
      </c>
      <c r="AN276" s="115" t="s">
        <v>239</v>
      </c>
      <c r="AO276" s="17" t="s">
        <v>239</v>
      </c>
      <c r="AP276" s="114" t="s">
        <v>239</v>
      </c>
      <c r="AQ276" s="360" t="s">
        <v>239</v>
      </c>
      <c r="AR276" s="196" t="s">
        <v>239</v>
      </c>
      <c r="AS276" s="196" t="s">
        <v>239</v>
      </c>
      <c r="AT276" s="197" t="s">
        <v>239</v>
      </c>
      <c r="AU276" s="197" t="s">
        <v>239</v>
      </c>
      <c r="AV276" s="197" t="s">
        <v>239</v>
      </c>
      <c r="AW276" s="197" t="s">
        <v>239</v>
      </c>
      <c r="AX276" s="198" t="s">
        <v>239</v>
      </c>
      <c r="AY276" s="199" t="s">
        <v>239</v>
      </c>
      <c r="AZ276" s="360" t="s">
        <v>239</v>
      </c>
      <c r="BA276" s="196" t="s">
        <v>239</v>
      </c>
      <c r="BB276" s="196" t="s">
        <v>239</v>
      </c>
      <c r="BC276" s="197" t="s">
        <v>239</v>
      </c>
      <c r="BD276" s="197" t="s">
        <v>239</v>
      </c>
      <c r="BE276" s="197" t="s">
        <v>239</v>
      </c>
      <c r="BF276" s="197" t="s">
        <v>239</v>
      </c>
      <c r="BG276" s="198" t="s">
        <v>239</v>
      </c>
      <c r="BH276" s="199" t="s">
        <v>239</v>
      </c>
      <c r="BI276" s="360" t="s">
        <v>239</v>
      </c>
      <c r="BJ276" s="196" t="s">
        <v>239</v>
      </c>
      <c r="BK276" s="196" t="s">
        <v>239</v>
      </c>
      <c r="BL276" s="196" t="s">
        <v>239</v>
      </c>
      <c r="BM276" s="196" t="s">
        <v>239</v>
      </c>
      <c r="BN276" s="197" t="s">
        <v>239</v>
      </c>
      <c r="BO276" s="197" t="s">
        <v>239</v>
      </c>
      <c r="BP276" s="198" t="s">
        <v>239</v>
      </c>
      <c r="BQ276" s="199" t="s">
        <v>239</v>
      </c>
    </row>
    <row r="277" spans="1:69" ht="14.5" hidden="1" customHeight="1">
      <c r="A277" s="355" t="s">
        <v>2232</v>
      </c>
      <c r="B277" s="356">
        <v>225</v>
      </c>
      <c r="C277" s="356" t="s">
        <v>2307</v>
      </c>
      <c r="D277" s="356" t="s">
        <v>2308</v>
      </c>
      <c r="E277" s="357" t="s">
        <v>2308</v>
      </c>
      <c r="F277" s="358" t="s">
        <v>2309</v>
      </c>
      <c r="G277" s="353" t="s">
        <v>2690</v>
      </c>
      <c r="H277" s="353" t="s">
        <v>2691</v>
      </c>
      <c r="I277" s="353" t="s">
        <v>2692</v>
      </c>
      <c r="J277" s="353" t="s">
        <v>2693</v>
      </c>
      <c r="K277" s="353" t="s">
        <v>2694</v>
      </c>
      <c r="L277" s="354" t="s">
        <v>2695</v>
      </c>
      <c r="M277" s="20">
        <v>0.1</v>
      </c>
      <c r="N277" s="20">
        <v>0.1</v>
      </c>
      <c r="O277" s="115" t="s">
        <v>2405</v>
      </c>
      <c r="P277" s="115" t="s">
        <v>2406</v>
      </c>
      <c r="Q277" s="115" t="s">
        <v>2405</v>
      </c>
      <c r="R277" s="115" t="s">
        <v>2406</v>
      </c>
      <c r="S277" s="17" t="s">
        <v>2312</v>
      </c>
      <c r="T277" s="114" t="s">
        <v>2312</v>
      </c>
      <c r="U277" s="260"/>
      <c r="V277" s="17"/>
      <c r="W277" s="359" t="s">
        <v>239</v>
      </c>
      <c r="X277" s="181" t="s">
        <v>239</v>
      </c>
      <c r="Y277" s="181" t="s">
        <v>239</v>
      </c>
      <c r="Z277" s="182" t="s">
        <v>239</v>
      </c>
      <c r="AA277" s="182" t="s">
        <v>239</v>
      </c>
      <c r="AB277" s="182" t="s">
        <v>239</v>
      </c>
      <c r="AC277" s="182" t="s">
        <v>239</v>
      </c>
      <c r="AD277" s="183" t="s">
        <v>239</v>
      </c>
      <c r="AE277" s="184" t="s">
        <v>239</v>
      </c>
      <c r="AF277" s="260"/>
      <c r="AG277" s="17"/>
      <c r="AH277" s="358" t="s">
        <v>239</v>
      </c>
      <c r="AI277" s="20" t="s">
        <v>239</v>
      </c>
      <c r="AJ277" s="20" t="s">
        <v>239</v>
      </c>
      <c r="AK277" s="115" t="s">
        <v>239</v>
      </c>
      <c r="AL277" s="115" t="s">
        <v>239</v>
      </c>
      <c r="AM277" s="115" t="s">
        <v>239</v>
      </c>
      <c r="AN277" s="115" t="s">
        <v>239</v>
      </c>
      <c r="AO277" s="17" t="s">
        <v>239</v>
      </c>
      <c r="AP277" s="114" t="s">
        <v>239</v>
      </c>
      <c r="AQ277" s="360" t="s">
        <v>239</v>
      </c>
      <c r="AR277" s="196" t="s">
        <v>239</v>
      </c>
      <c r="AS277" s="196" t="s">
        <v>239</v>
      </c>
      <c r="AT277" s="197" t="s">
        <v>239</v>
      </c>
      <c r="AU277" s="197" t="s">
        <v>239</v>
      </c>
      <c r="AV277" s="197" t="s">
        <v>239</v>
      </c>
      <c r="AW277" s="197" t="s">
        <v>239</v>
      </c>
      <c r="AX277" s="198" t="s">
        <v>239</v>
      </c>
      <c r="AY277" s="199" t="s">
        <v>239</v>
      </c>
      <c r="AZ277" s="360" t="s">
        <v>2309</v>
      </c>
      <c r="BA277" s="196">
        <v>0.1</v>
      </c>
      <c r="BB277" s="196">
        <v>0.1</v>
      </c>
      <c r="BC277" s="197" t="s">
        <v>239</v>
      </c>
      <c r="BD277" s="197" t="s">
        <v>2697</v>
      </c>
      <c r="BE277" s="197" t="s">
        <v>239</v>
      </c>
      <c r="BF277" s="197" t="s">
        <v>2697</v>
      </c>
      <c r="BG277" s="198" t="s">
        <v>2312</v>
      </c>
      <c r="BH277" s="199" t="s">
        <v>2312</v>
      </c>
      <c r="BI277" s="360" t="s">
        <v>2339</v>
      </c>
      <c r="BJ277" s="196">
        <v>0.1</v>
      </c>
      <c r="BK277" s="196">
        <v>0.1</v>
      </c>
      <c r="BL277" s="196" t="s">
        <v>2405</v>
      </c>
      <c r="BM277" s="196" t="s">
        <v>2406</v>
      </c>
      <c r="BN277" s="197" t="s">
        <v>239</v>
      </c>
      <c r="BO277" s="197" t="s">
        <v>2697</v>
      </c>
      <c r="BP277" s="198" t="s">
        <v>2312</v>
      </c>
      <c r="BQ277" s="199" t="s">
        <v>2312</v>
      </c>
    </row>
    <row r="278" spans="1:69" ht="14.5" hidden="1" customHeight="1">
      <c r="A278" s="355" t="s">
        <v>2232</v>
      </c>
      <c r="B278" s="356">
        <v>225</v>
      </c>
      <c r="C278" s="356" t="s">
        <v>2318</v>
      </c>
      <c r="D278" s="356" t="s">
        <v>2308</v>
      </c>
      <c r="E278" s="357" t="s">
        <v>2308</v>
      </c>
      <c r="F278" s="358" t="s">
        <v>2309</v>
      </c>
      <c r="G278" s="353" t="s">
        <v>2690</v>
      </c>
      <c r="H278" s="353" t="s">
        <v>2691</v>
      </c>
      <c r="I278" s="353" t="s">
        <v>2692</v>
      </c>
      <c r="J278" s="353" t="s">
        <v>2693</v>
      </c>
      <c r="K278" s="353" t="s">
        <v>2694</v>
      </c>
      <c r="L278" s="354" t="s">
        <v>2695</v>
      </c>
      <c r="M278" s="20">
        <v>0.2</v>
      </c>
      <c r="N278" s="20">
        <v>0.2</v>
      </c>
      <c r="O278" s="115" t="s">
        <v>2410</v>
      </c>
      <c r="P278" s="115" t="s">
        <v>2411</v>
      </c>
      <c r="Q278" s="115" t="s">
        <v>2410</v>
      </c>
      <c r="R278" s="115" t="s">
        <v>2411</v>
      </c>
      <c r="S278" s="17" t="s">
        <v>2312</v>
      </c>
      <c r="T278" s="114" t="s">
        <v>2312</v>
      </c>
      <c r="U278" s="260"/>
      <c r="V278" s="17"/>
      <c r="W278" s="359" t="s">
        <v>239</v>
      </c>
      <c r="X278" s="181" t="s">
        <v>239</v>
      </c>
      <c r="Y278" s="181" t="s">
        <v>239</v>
      </c>
      <c r="Z278" s="182" t="s">
        <v>239</v>
      </c>
      <c r="AA278" s="182" t="s">
        <v>239</v>
      </c>
      <c r="AB278" s="182" t="s">
        <v>239</v>
      </c>
      <c r="AC278" s="182" t="s">
        <v>239</v>
      </c>
      <c r="AD278" s="183" t="s">
        <v>239</v>
      </c>
      <c r="AE278" s="184" t="s">
        <v>239</v>
      </c>
      <c r="AF278" s="260"/>
      <c r="AG278" s="17"/>
      <c r="AH278" s="358" t="s">
        <v>239</v>
      </c>
      <c r="AI278" s="20" t="s">
        <v>239</v>
      </c>
      <c r="AJ278" s="20" t="s">
        <v>239</v>
      </c>
      <c r="AK278" s="115" t="s">
        <v>239</v>
      </c>
      <c r="AL278" s="115" t="s">
        <v>239</v>
      </c>
      <c r="AM278" s="115" t="s">
        <v>239</v>
      </c>
      <c r="AN278" s="115" t="s">
        <v>239</v>
      </c>
      <c r="AO278" s="17" t="s">
        <v>239</v>
      </c>
      <c r="AP278" s="114" t="s">
        <v>239</v>
      </c>
      <c r="AQ278" s="360" t="s">
        <v>239</v>
      </c>
      <c r="AR278" s="196" t="s">
        <v>239</v>
      </c>
      <c r="AS278" s="196" t="s">
        <v>239</v>
      </c>
      <c r="AT278" s="197" t="s">
        <v>239</v>
      </c>
      <c r="AU278" s="197" t="s">
        <v>239</v>
      </c>
      <c r="AV278" s="197" t="s">
        <v>239</v>
      </c>
      <c r="AW278" s="197" t="s">
        <v>239</v>
      </c>
      <c r="AX278" s="198" t="s">
        <v>239</v>
      </c>
      <c r="AY278" s="199" t="s">
        <v>239</v>
      </c>
      <c r="AZ278" s="360" t="s">
        <v>2309</v>
      </c>
      <c r="BA278" s="196">
        <v>0.2</v>
      </c>
      <c r="BB278" s="196">
        <v>0.2</v>
      </c>
      <c r="BC278" s="197" t="s">
        <v>239</v>
      </c>
      <c r="BD278" s="197" t="s">
        <v>2698</v>
      </c>
      <c r="BE278" s="197" t="s">
        <v>239</v>
      </c>
      <c r="BF278" s="197" t="s">
        <v>2698</v>
      </c>
      <c r="BG278" s="198" t="s">
        <v>2312</v>
      </c>
      <c r="BH278" s="199" t="s">
        <v>2312</v>
      </c>
      <c r="BI278" s="360" t="s">
        <v>2339</v>
      </c>
      <c r="BJ278" s="196">
        <v>0.2</v>
      </c>
      <c r="BK278" s="196">
        <v>0.2</v>
      </c>
      <c r="BL278" s="196" t="s">
        <v>2410</v>
      </c>
      <c r="BM278" s="196" t="s">
        <v>2411</v>
      </c>
      <c r="BN278" s="197" t="s">
        <v>239</v>
      </c>
      <c r="BO278" s="197" t="s">
        <v>2698</v>
      </c>
      <c r="BP278" s="198" t="s">
        <v>2312</v>
      </c>
      <c r="BQ278" s="199" t="s">
        <v>2312</v>
      </c>
    </row>
    <row r="279" spans="1:69" ht="14.5" hidden="1" customHeight="1">
      <c r="A279" s="355" t="s">
        <v>2232</v>
      </c>
      <c r="B279" s="356">
        <v>225</v>
      </c>
      <c r="C279" s="356" t="s">
        <v>2324</v>
      </c>
      <c r="D279" s="356" t="s">
        <v>2308</v>
      </c>
      <c r="E279" s="357" t="s">
        <v>2308</v>
      </c>
      <c r="F279" s="358" t="s">
        <v>2309</v>
      </c>
      <c r="G279" s="353" t="s">
        <v>2690</v>
      </c>
      <c r="H279" s="353" t="s">
        <v>2691</v>
      </c>
      <c r="I279" s="353" t="s">
        <v>2692</v>
      </c>
      <c r="J279" s="353" t="s">
        <v>2693</v>
      </c>
      <c r="K279" s="353" t="s">
        <v>2694</v>
      </c>
      <c r="L279" s="354" t="s">
        <v>2695</v>
      </c>
      <c r="M279" s="20">
        <v>0.3</v>
      </c>
      <c r="N279" s="20">
        <v>0.3</v>
      </c>
      <c r="O279" s="115" t="s">
        <v>2415</v>
      </c>
      <c r="P279" s="115" t="s">
        <v>2416</v>
      </c>
      <c r="Q279" s="115" t="s">
        <v>2415</v>
      </c>
      <c r="R279" s="115" t="s">
        <v>2416</v>
      </c>
      <c r="S279" s="17" t="s">
        <v>2312</v>
      </c>
      <c r="T279" s="114" t="s">
        <v>2312</v>
      </c>
      <c r="U279" s="260"/>
      <c r="V279" s="17"/>
      <c r="W279" s="359" t="s">
        <v>239</v>
      </c>
      <c r="X279" s="181" t="s">
        <v>239</v>
      </c>
      <c r="Y279" s="181" t="s">
        <v>239</v>
      </c>
      <c r="Z279" s="182" t="s">
        <v>239</v>
      </c>
      <c r="AA279" s="182" t="s">
        <v>239</v>
      </c>
      <c r="AB279" s="182" t="s">
        <v>239</v>
      </c>
      <c r="AC279" s="182" t="s">
        <v>239</v>
      </c>
      <c r="AD279" s="183" t="s">
        <v>239</v>
      </c>
      <c r="AE279" s="184" t="s">
        <v>239</v>
      </c>
      <c r="AF279" s="260"/>
      <c r="AG279" s="17"/>
      <c r="AH279" s="358" t="s">
        <v>239</v>
      </c>
      <c r="AI279" s="20" t="s">
        <v>239</v>
      </c>
      <c r="AJ279" s="20" t="s">
        <v>239</v>
      </c>
      <c r="AK279" s="115" t="s">
        <v>239</v>
      </c>
      <c r="AL279" s="115" t="s">
        <v>239</v>
      </c>
      <c r="AM279" s="115" t="s">
        <v>239</v>
      </c>
      <c r="AN279" s="115" t="s">
        <v>239</v>
      </c>
      <c r="AO279" s="17" t="s">
        <v>239</v>
      </c>
      <c r="AP279" s="114" t="s">
        <v>239</v>
      </c>
      <c r="AQ279" s="360" t="s">
        <v>239</v>
      </c>
      <c r="AR279" s="196" t="s">
        <v>239</v>
      </c>
      <c r="AS279" s="196" t="s">
        <v>239</v>
      </c>
      <c r="AT279" s="197" t="s">
        <v>239</v>
      </c>
      <c r="AU279" s="197" t="s">
        <v>239</v>
      </c>
      <c r="AV279" s="197" t="s">
        <v>239</v>
      </c>
      <c r="AW279" s="197" t="s">
        <v>239</v>
      </c>
      <c r="AX279" s="198" t="s">
        <v>239</v>
      </c>
      <c r="AY279" s="199" t="s">
        <v>239</v>
      </c>
      <c r="AZ279" s="360" t="s">
        <v>2309</v>
      </c>
      <c r="BA279" s="196">
        <v>0.3</v>
      </c>
      <c r="BB279" s="196">
        <v>0.3</v>
      </c>
      <c r="BC279" s="197" t="s">
        <v>239</v>
      </c>
      <c r="BD279" s="197" t="s">
        <v>2699</v>
      </c>
      <c r="BE279" s="197" t="s">
        <v>239</v>
      </c>
      <c r="BF279" s="197" t="s">
        <v>2699</v>
      </c>
      <c r="BG279" s="198" t="s">
        <v>2312</v>
      </c>
      <c r="BH279" s="199" t="s">
        <v>2312</v>
      </c>
      <c r="BI279" s="360" t="s">
        <v>2339</v>
      </c>
      <c r="BJ279" s="196">
        <v>0.3</v>
      </c>
      <c r="BK279" s="196">
        <v>0.3</v>
      </c>
      <c r="BL279" s="196" t="s">
        <v>2415</v>
      </c>
      <c r="BM279" s="196" t="s">
        <v>2416</v>
      </c>
      <c r="BN279" s="197" t="s">
        <v>239</v>
      </c>
      <c r="BO279" s="197" t="s">
        <v>2699</v>
      </c>
      <c r="BP279" s="198" t="s">
        <v>2312</v>
      </c>
      <c r="BQ279" s="199" t="s">
        <v>2312</v>
      </c>
    </row>
    <row r="280" spans="1:69" ht="14.5" hidden="1" customHeight="1">
      <c r="A280" s="355" t="s">
        <v>2232</v>
      </c>
      <c r="B280" s="356">
        <v>225</v>
      </c>
      <c r="C280" s="356" t="s">
        <v>2330</v>
      </c>
      <c r="D280" s="356" t="s">
        <v>2308</v>
      </c>
      <c r="E280" s="357" t="s">
        <v>2308</v>
      </c>
      <c r="F280" s="358" t="s">
        <v>2309</v>
      </c>
      <c r="G280" s="353" t="s">
        <v>2690</v>
      </c>
      <c r="H280" s="353" t="s">
        <v>2691</v>
      </c>
      <c r="I280" s="353" t="s">
        <v>2692</v>
      </c>
      <c r="J280" s="353" t="s">
        <v>2693</v>
      </c>
      <c r="K280" s="353" t="s">
        <v>2694</v>
      </c>
      <c r="L280" s="354" t="s">
        <v>2695</v>
      </c>
      <c r="M280" s="20">
        <v>0.5</v>
      </c>
      <c r="N280" s="20">
        <v>0.5</v>
      </c>
      <c r="O280" s="115" t="s">
        <v>2700</v>
      </c>
      <c r="P280" s="115" t="s">
        <v>2701</v>
      </c>
      <c r="Q280" s="115" t="s">
        <v>2700</v>
      </c>
      <c r="R280" s="115" t="s">
        <v>2701</v>
      </c>
      <c r="S280" s="17" t="s">
        <v>2312</v>
      </c>
      <c r="T280" s="114" t="s">
        <v>2312</v>
      </c>
      <c r="U280" s="260"/>
      <c r="V280" s="17"/>
      <c r="W280" s="359" t="s">
        <v>239</v>
      </c>
      <c r="X280" s="181" t="s">
        <v>239</v>
      </c>
      <c r="Y280" s="181" t="s">
        <v>239</v>
      </c>
      <c r="Z280" s="182" t="s">
        <v>239</v>
      </c>
      <c r="AA280" s="182" t="s">
        <v>239</v>
      </c>
      <c r="AB280" s="182" t="s">
        <v>239</v>
      </c>
      <c r="AC280" s="182" t="s">
        <v>239</v>
      </c>
      <c r="AD280" s="183" t="s">
        <v>239</v>
      </c>
      <c r="AE280" s="184" t="s">
        <v>239</v>
      </c>
      <c r="AF280" s="260"/>
      <c r="AG280" s="17"/>
      <c r="AH280" s="358" t="s">
        <v>239</v>
      </c>
      <c r="AI280" s="20" t="s">
        <v>239</v>
      </c>
      <c r="AJ280" s="20" t="s">
        <v>239</v>
      </c>
      <c r="AK280" s="115" t="s">
        <v>239</v>
      </c>
      <c r="AL280" s="115" t="s">
        <v>239</v>
      </c>
      <c r="AM280" s="115" t="s">
        <v>239</v>
      </c>
      <c r="AN280" s="115" t="s">
        <v>239</v>
      </c>
      <c r="AO280" s="17" t="s">
        <v>239</v>
      </c>
      <c r="AP280" s="114" t="s">
        <v>239</v>
      </c>
      <c r="AQ280" s="360" t="s">
        <v>239</v>
      </c>
      <c r="AR280" s="196" t="s">
        <v>239</v>
      </c>
      <c r="AS280" s="196" t="s">
        <v>239</v>
      </c>
      <c r="AT280" s="197" t="s">
        <v>239</v>
      </c>
      <c r="AU280" s="197" t="s">
        <v>239</v>
      </c>
      <c r="AV280" s="197" t="s">
        <v>239</v>
      </c>
      <c r="AW280" s="197" t="s">
        <v>239</v>
      </c>
      <c r="AX280" s="198" t="s">
        <v>239</v>
      </c>
      <c r="AY280" s="199" t="s">
        <v>239</v>
      </c>
      <c r="AZ280" s="360" t="s">
        <v>2309</v>
      </c>
      <c r="BA280" s="196">
        <v>0.5</v>
      </c>
      <c r="BB280" s="196">
        <v>0.5</v>
      </c>
      <c r="BC280" s="197" t="s">
        <v>239</v>
      </c>
      <c r="BD280" s="197" t="s">
        <v>2702</v>
      </c>
      <c r="BE280" s="197" t="s">
        <v>239</v>
      </c>
      <c r="BF280" s="197" t="s">
        <v>2702</v>
      </c>
      <c r="BG280" s="198" t="s">
        <v>2312</v>
      </c>
      <c r="BH280" s="199" t="s">
        <v>2312</v>
      </c>
      <c r="BI280" s="360" t="s">
        <v>2339</v>
      </c>
      <c r="BJ280" s="196">
        <v>0.5</v>
      </c>
      <c r="BK280" s="196">
        <v>0.5</v>
      </c>
      <c r="BL280" s="196" t="s">
        <v>2700</v>
      </c>
      <c r="BM280" s="196" t="s">
        <v>2701</v>
      </c>
      <c r="BN280" s="197" t="s">
        <v>239</v>
      </c>
      <c r="BO280" s="197" t="s">
        <v>2702</v>
      </c>
      <c r="BP280" s="198" t="s">
        <v>2312</v>
      </c>
      <c r="BQ280" s="199" t="s">
        <v>2312</v>
      </c>
    </row>
    <row r="281" spans="1:69" ht="14.5" hidden="1" customHeight="1">
      <c r="A281" s="355" t="s">
        <v>2232</v>
      </c>
      <c r="B281" s="356">
        <v>225</v>
      </c>
      <c r="C281" s="356" t="s">
        <v>2338</v>
      </c>
      <c r="D281" s="356" t="s">
        <v>2308</v>
      </c>
      <c r="E281" s="357" t="s">
        <v>2308</v>
      </c>
      <c r="F281" s="358" t="s">
        <v>2339</v>
      </c>
      <c r="G281" s="353" t="s">
        <v>2690</v>
      </c>
      <c r="H281" s="353" t="s">
        <v>2691</v>
      </c>
      <c r="I281" s="353" t="s">
        <v>2692</v>
      </c>
      <c r="J281" s="353" t="s">
        <v>2693</v>
      </c>
      <c r="K281" s="353" t="s">
        <v>2694</v>
      </c>
      <c r="L281" s="354" t="s">
        <v>2695</v>
      </c>
      <c r="M281" s="20">
        <v>2.6</v>
      </c>
      <c r="N281" s="20">
        <v>2.2999999999999998</v>
      </c>
      <c r="O281" s="115" t="s">
        <v>2340</v>
      </c>
      <c r="P281" s="115" t="s">
        <v>2341</v>
      </c>
      <c r="Q281" s="115" t="s">
        <v>2703</v>
      </c>
      <c r="R281" s="115" t="s">
        <v>2704</v>
      </c>
      <c r="S281" s="17" t="s">
        <v>2312</v>
      </c>
      <c r="T281" s="114" t="s">
        <v>2312</v>
      </c>
      <c r="U281" s="260"/>
      <c r="V281" s="17"/>
      <c r="W281" s="359" t="s">
        <v>239</v>
      </c>
      <c r="X281" s="181" t="s">
        <v>239</v>
      </c>
      <c r="Y281" s="181" t="s">
        <v>239</v>
      </c>
      <c r="Z281" s="182" t="s">
        <v>239</v>
      </c>
      <c r="AA281" s="182" t="s">
        <v>239</v>
      </c>
      <c r="AB281" s="182" t="s">
        <v>239</v>
      </c>
      <c r="AC281" s="182" t="s">
        <v>239</v>
      </c>
      <c r="AD281" s="183" t="s">
        <v>239</v>
      </c>
      <c r="AE281" s="184" t="s">
        <v>239</v>
      </c>
      <c r="AF281" s="260"/>
      <c r="AG281" s="17"/>
      <c r="AH281" s="358" t="s">
        <v>239</v>
      </c>
      <c r="AI281" s="20" t="s">
        <v>239</v>
      </c>
      <c r="AJ281" s="20" t="s">
        <v>239</v>
      </c>
      <c r="AK281" s="115" t="s">
        <v>239</v>
      </c>
      <c r="AL281" s="115" t="s">
        <v>239</v>
      </c>
      <c r="AM281" s="115" t="s">
        <v>239</v>
      </c>
      <c r="AN281" s="115" t="s">
        <v>239</v>
      </c>
      <c r="AO281" s="17" t="s">
        <v>239</v>
      </c>
      <c r="AP281" s="114" t="s">
        <v>239</v>
      </c>
      <c r="AQ281" s="360" t="s">
        <v>239</v>
      </c>
      <c r="AR281" s="196" t="s">
        <v>239</v>
      </c>
      <c r="AS281" s="196" t="s">
        <v>239</v>
      </c>
      <c r="AT281" s="197" t="s">
        <v>239</v>
      </c>
      <c r="AU281" s="197" t="s">
        <v>239</v>
      </c>
      <c r="AV281" s="197" t="s">
        <v>239</v>
      </c>
      <c r="AW281" s="197" t="s">
        <v>239</v>
      </c>
      <c r="AX281" s="198" t="s">
        <v>239</v>
      </c>
      <c r="AY281" s="199" t="s">
        <v>239</v>
      </c>
      <c r="AZ281" s="360" t="s">
        <v>2339</v>
      </c>
      <c r="BA281" s="196">
        <v>2.6</v>
      </c>
      <c r="BB281" s="196">
        <v>2.2999999999999998</v>
      </c>
      <c r="BC281" s="197" t="s">
        <v>239</v>
      </c>
      <c r="BD281" s="197" t="s">
        <v>2521</v>
      </c>
      <c r="BE281" s="197" t="s">
        <v>239</v>
      </c>
      <c r="BF281" s="197" t="s">
        <v>2705</v>
      </c>
      <c r="BG281" s="198" t="s">
        <v>2312</v>
      </c>
      <c r="BH281" s="199" t="s">
        <v>2312</v>
      </c>
      <c r="BI281" s="360" t="s">
        <v>2706</v>
      </c>
      <c r="BJ281" s="196">
        <v>2.6</v>
      </c>
      <c r="BK281" s="196">
        <v>2.2999999999999998</v>
      </c>
      <c r="BL281" s="196" t="s">
        <v>2340</v>
      </c>
      <c r="BM281" s="196" t="s">
        <v>2341</v>
      </c>
      <c r="BN281" s="197" t="s">
        <v>239</v>
      </c>
      <c r="BO281" s="197" t="s">
        <v>2705</v>
      </c>
      <c r="BP281" s="198" t="s">
        <v>2312</v>
      </c>
      <c r="BQ281" s="199" t="s">
        <v>2312</v>
      </c>
    </row>
    <row r="282" spans="1:69" ht="14.5" hidden="1" customHeight="1">
      <c r="A282" s="355" t="s">
        <v>2232</v>
      </c>
      <c r="B282" s="356">
        <v>225</v>
      </c>
      <c r="C282" s="356" t="s">
        <v>2350</v>
      </c>
      <c r="D282" s="356" t="s">
        <v>2308</v>
      </c>
      <c r="E282" s="357" t="s">
        <v>2308</v>
      </c>
      <c r="F282" s="358" t="s">
        <v>2339</v>
      </c>
      <c r="G282" s="353" t="s">
        <v>2690</v>
      </c>
      <c r="H282" s="353" t="s">
        <v>2691</v>
      </c>
      <c r="I282" s="353" t="s">
        <v>2692</v>
      </c>
      <c r="J282" s="353" t="s">
        <v>2693</v>
      </c>
      <c r="K282" s="353" t="s">
        <v>2694</v>
      </c>
      <c r="L282" s="354" t="s">
        <v>2695</v>
      </c>
      <c r="M282" s="20">
        <v>2.6</v>
      </c>
      <c r="N282" s="20">
        <v>2.2999999999999998</v>
      </c>
      <c r="O282" s="115" t="s">
        <v>2340</v>
      </c>
      <c r="P282" s="115" t="s">
        <v>2341</v>
      </c>
      <c r="Q282" s="115" t="s">
        <v>2703</v>
      </c>
      <c r="R282" s="115" t="s">
        <v>2704</v>
      </c>
      <c r="S282" s="17" t="s">
        <v>2312</v>
      </c>
      <c r="T282" s="114" t="s">
        <v>2312</v>
      </c>
      <c r="U282" s="260"/>
      <c r="V282" s="17"/>
      <c r="W282" s="359" t="s">
        <v>239</v>
      </c>
      <c r="X282" s="181" t="s">
        <v>239</v>
      </c>
      <c r="Y282" s="181" t="s">
        <v>239</v>
      </c>
      <c r="Z282" s="182" t="s">
        <v>239</v>
      </c>
      <c r="AA282" s="182" t="s">
        <v>239</v>
      </c>
      <c r="AB282" s="182" t="s">
        <v>239</v>
      </c>
      <c r="AC282" s="182" t="s">
        <v>239</v>
      </c>
      <c r="AD282" s="183" t="s">
        <v>239</v>
      </c>
      <c r="AE282" s="184" t="s">
        <v>239</v>
      </c>
      <c r="AF282" s="260"/>
      <c r="AG282" s="17"/>
      <c r="AH282" s="358" t="s">
        <v>239</v>
      </c>
      <c r="AI282" s="20" t="s">
        <v>239</v>
      </c>
      <c r="AJ282" s="20" t="s">
        <v>239</v>
      </c>
      <c r="AK282" s="115" t="s">
        <v>239</v>
      </c>
      <c r="AL282" s="115" t="s">
        <v>239</v>
      </c>
      <c r="AM282" s="115" t="s">
        <v>239</v>
      </c>
      <c r="AN282" s="115" t="s">
        <v>239</v>
      </c>
      <c r="AO282" s="17" t="s">
        <v>239</v>
      </c>
      <c r="AP282" s="114" t="s">
        <v>239</v>
      </c>
      <c r="AQ282" s="360" t="s">
        <v>239</v>
      </c>
      <c r="AR282" s="196" t="s">
        <v>239</v>
      </c>
      <c r="AS282" s="196" t="s">
        <v>239</v>
      </c>
      <c r="AT282" s="197" t="s">
        <v>239</v>
      </c>
      <c r="AU282" s="197" t="s">
        <v>239</v>
      </c>
      <c r="AV282" s="197" t="s">
        <v>239</v>
      </c>
      <c r="AW282" s="197" t="s">
        <v>239</v>
      </c>
      <c r="AX282" s="198" t="s">
        <v>239</v>
      </c>
      <c r="AY282" s="199" t="s">
        <v>239</v>
      </c>
      <c r="AZ282" s="360" t="s">
        <v>2339</v>
      </c>
      <c r="BA282" s="196">
        <v>2.6</v>
      </c>
      <c r="BB282" s="196">
        <v>2.2999999999999998</v>
      </c>
      <c r="BC282" s="197" t="s">
        <v>239</v>
      </c>
      <c r="BD282" s="197" t="s">
        <v>2521</v>
      </c>
      <c r="BE282" s="197" t="s">
        <v>239</v>
      </c>
      <c r="BF282" s="197" t="s">
        <v>2705</v>
      </c>
      <c r="BG282" s="198" t="s">
        <v>2312</v>
      </c>
      <c r="BH282" s="199" t="s">
        <v>2312</v>
      </c>
      <c r="BI282" s="360" t="s">
        <v>2339</v>
      </c>
      <c r="BJ282" s="196">
        <v>2.6</v>
      </c>
      <c r="BK282" s="196">
        <v>2.2999999999999998</v>
      </c>
      <c r="BL282" s="196" t="s">
        <v>2340</v>
      </c>
      <c r="BM282" s="196" t="s">
        <v>2341</v>
      </c>
      <c r="BN282" s="197" t="s">
        <v>239</v>
      </c>
      <c r="BO282" s="197" t="s">
        <v>2705</v>
      </c>
      <c r="BP282" s="198" t="s">
        <v>2312</v>
      </c>
      <c r="BQ282" s="199" t="s">
        <v>2312</v>
      </c>
    </row>
    <row r="283" spans="1:69" ht="14.5" hidden="1" customHeight="1">
      <c r="A283" s="355" t="s">
        <v>2232</v>
      </c>
      <c r="B283" s="356">
        <v>225</v>
      </c>
      <c r="C283" s="356" t="s">
        <v>2351</v>
      </c>
      <c r="D283" s="356" t="s">
        <v>2308</v>
      </c>
      <c r="E283" s="357" t="s">
        <v>2308</v>
      </c>
      <c r="F283" s="358" t="s">
        <v>2339</v>
      </c>
      <c r="G283" s="353" t="s">
        <v>2690</v>
      </c>
      <c r="H283" s="353" t="s">
        <v>2691</v>
      </c>
      <c r="I283" s="353" t="s">
        <v>2692</v>
      </c>
      <c r="J283" s="353" t="s">
        <v>2693</v>
      </c>
      <c r="K283" s="353" t="s">
        <v>2694</v>
      </c>
      <c r="L283" s="354" t="s">
        <v>2695</v>
      </c>
      <c r="M283" s="20">
        <v>5.5</v>
      </c>
      <c r="N283" s="20">
        <v>2.2999999999999998</v>
      </c>
      <c r="O283" s="115" t="s">
        <v>2352</v>
      </c>
      <c r="P283" s="115" t="s">
        <v>2353</v>
      </c>
      <c r="Q283" s="115" t="s">
        <v>2703</v>
      </c>
      <c r="R283" s="115" t="s">
        <v>2704</v>
      </c>
      <c r="S283" s="17" t="s">
        <v>2312</v>
      </c>
      <c r="T283" s="114" t="s">
        <v>2312</v>
      </c>
      <c r="U283" s="260"/>
      <c r="V283" s="17"/>
      <c r="W283" s="359" t="s">
        <v>239</v>
      </c>
      <c r="X283" s="181" t="s">
        <v>239</v>
      </c>
      <c r="Y283" s="181" t="s">
        <v>239</v>
      </c>
      <c r="Z283" s="182" t="s">
        <v>239</v>
      </c>
      <c r="AA283" s="182" t="s">
        <v>239</v>
      </c>
      <c r="AB283" s="182" t="s">
        <v>239</v>
      </c>
      <c r="AC283" s="182" t="s">
        <v>239</v>
      </c>
      <c r="AD283" s="183" t="s">
        <v>239</v>
      </c>
      <c r="AE283" s="184" t="s">
        <v>239</v>
      </c>
      <c r="AF283" s="260"/>
      <c r="AG283" s="17"/>
      <c r="AH283" s="358" t="s">
        <v>239</v>
      </c>
      <c r="AI283" s="20" t="s">
        <v>239</v>
      </c>
      <c r="AJ283" s="20" t="s">
        <v>239</v>
      </c>
      <c r="AK283" s="115" t="s">
        <v>239</v>
      </c>
      <c r="AL283" s="115" t="s">
        <v>239</v>
      </c>
      <c r="AM283" s="115" t="s">
        <v>239</v>
      </c>
      <c r="AN283" s="115" t="s">
        <v>239</v>
      </c>
      <c r="AO283" s="17" t="s">
        <v>239</v>
      </c>
      <c r="AP283" s="114" t="s">
        <v>239</v>
      </c>
      <c r="AQ283" s="360" t="s">
        <v>239</v>
      </c>
      <c r="AR283" s="196" t="s">
        <v>239</v>
      </c>
      <c r="AS283" s="196" t="s">
        <v>239</v>
      </c>
      <c r="AT283" s="197" t="s">
        <v>239</v>
      </c>
      <c r="AU283" s="197" t="s">
        <v>239</v>
      </c>
      <c r="AV283" s="197" t="s">
        <v>239</v>
      </c>
      <c r="AW283" s="197" t="s">
        <v>239</v>
      </c>
      <c r="AX283" s="198" t="s">
        <v>239</v>
      </c>
      <c r="AY283" s="199" t="s">
        <v>239</v>
      </c>
      <c r="AZ283" s="360" t="s">
        <v>2339</v>
      </c>
      <c r="BA283" s="196">
        <v>5.5</v>
      </c>
      <c r="BB283" s="196">
        <v>2.2999999999999998</v>
      </c>
      <c r="BC283" s="197" t="s">
        <v>239</v>
      </c>
      <c r="BD283" s="197" t="s">
        <v>2522</v>
      </c>
      <c r="BE283" s="197" t="s">
        <v>239</v>
      </c>
      <c r="BF283" s="197" t="s">
        <v>2705</v>
      </c>
      <c r="BG283" s="198" t="s">
        <v>2312</v>
      </c>
      <c r="BH283" s="199" t="s">
        <v>2312</v>
      </c>
      <c r="BI283" s="360" t="s">
        <v>2339</v>
      </c>
      <c r="BJ283" s="196">
        <v>5.5</v>
      </c>
      <c r="BK283" s="196">
        <v>2.2999999999999998</v>
      </c>
      <c r="BL283" s="196" t="s">
        <v>2352</v>
      </c>
      <c r="BM283" s="196" t="s">
        <v>2353</v>
      </c>
      <c r="BN283" s="197" t="s">
        <v>239</v>
      </c>
      <c r="BO283" s="197" t="s">
        <v>2705</v>
      </c>
      <c r="BP283" s="198" t="s">
        <v>2312</v>
      </c>
      <c r="BQ283" s="199" t="s">
        <v>2312</v>
      </c>
    </row>
    <row r="284" spans="1:69" ht="14.5" hidden="1" customHeight="1">
      <c r="A284" s="355" t="s">
        <v>2232</v>
      </c>
      <c r="B284" s="356">
        <v>225</v>
      </c>
      <c r="C284" s="356" t="s">
        <v>2357</v>
      </c>
      <c r="D284" s="356" t="s">
        <v>2308</v>
      </c>
      <c r="E284" s="357" t="s">
        <v>2308</v>
      </c>
      <c r="F284" s="358" t="s">
        <v>2339</v>
      </c>
      <c r="G284" s="353" t="s">
        <v>2690</v>
      </c>
      <c r="H284" s="353" t="s">
        <v>2691</v>
      </c>
      <c r="I284" s="353" t="s">
        <v>2692</v>
      </c>
      <c r="J284" s="353" t="s">
        <v>2693</v>
      </c>
      <c r="K284" s="353" t="s">
        <v>2694</v>
      </c>
      <c r="L284" s="354" t="s">
        <v>2695</v>
      </c>
      <c r="M284" s="20">
        <v>5.5</v>
      </c>
      <c r="N284" s="20">
        <v>2.2999999999999998</v>
      </c>
      <c r="O284" s="115" t="s">
        <v>2352</v>
      </c>
      <c r="P284" s="115" t="s">
        <v>2353</v>
      </c>
      <c r="Q284" s="115" t="s">
        <v>2703</v>
      </c>
      <c r="R284" s="115" t="s">
        <v>2704</v>
      </c>
      <c r="S284" s="17" t="s">
        <v>2312</v>
      </c>
      <c r="T284" s="114" t="s">
        <v>2312</v>
      </c>
      <c r="U284" s="260"/>
      <c r="V284" s="17"/>
      <c r="W284" s="359" t="s">
        <v>239</v>
      </c>
      <c r="X284" s="181" t="s">
        <v>239</v>
      </c>
      <c r="Y284" s="181" t="s">
        <v>239</v>
      </c>
      <c r="Z284" s="182" t="s">
        <v>239</v>
      </c>
      <c r="AA284" s="182" t="s">
        <v>239</v>
      </c>
      <c r="AB284" s="182" t="s">
        <v>239</v>
      </c>
      <c r="AC284" s="182" t="s">
        <v>239</v>
      </c>
      <c r="AD284" s="183" t="s">
        <v>239</v>
      </c>
      <c r="AE284" s="184" t="s">
        <v>239</v>
      </c>
      <c r="AF284" s="260"/>
      <c r="AG284" s="17"/>
      <c r="AH284" s="358" t="s">
        <v>239</v>
      </c>
      <c r="AI284" s="20" t="s">
        <v>239</v>
      </c>
      <c r="AJ284" s="20" t="s">
        <v>239</v>
      </c>
      <c r="AK284" s="115" t="s">
        <v>239</v>
      </c>
      <c r="AL284" s="115" t="s">
        <v>239</v>
      </c>
      <c r="AM284" s="115" t="s">
        <v>239</v>
      </c>
      <c r="AN284" s="115" t="s">
        <v>239</v>
      </c>
      <c r="AO284" s="17" t="s">
        <v>239</v>
      </c>
      <c r="AP284" s="114" t="s">
        <v>239</v>
      </c>
      <c r="AQ284" s="360" t="s">
        <v>239</v>
      </c>
      <c r="AR284" s="196" t="s">
        <v>239</v>
      </c>
      <c r="AS284" s="196" t="s">
        <v>239</v>
      </c>
      <c r="AT284" s="197" t="s">
        <v>239</v>
      </c>
      <c r="AU284" s="197" t="s">
        <v>239</v>
      </c>
      <c r="AV284" s="197" t="s">
        <v>239</v>
      </c>
      <c r="AW284" s="197" t="s">
        <v>239</v>
      </c>
      <c r="AX284" s="198" t="s">
        <v>239</v>
      </c>
      <c r="AY284" s="199" t="s">
        <v>239</v>
      </c>
      <c r="AZ284" s="360" t="s">
        <v>2339</v>
      </c>
      <c r="BA284" s="196">
        <v>5.5</v>
      </c>
      <c r="BB284" s="196">
        <v>2.2999999999999998</v>
      </c>
      <c r="BC284" s="197" t="s">
        <v>239</v>
      </c>
      <c r="BD284" s="197" t="s">
        <v>2522</v>
      </c>
      <c r="BE284" s="197" t="s">
        <v>239</v>
      </c>
      <c r="BF284" s="197" t="s">
        <v>2705</v>
      </c>
      <c r="BG284" s="198" t="s">
        <v>2312</v>
      </c>
      <c r="BH284" s="199" t="s">
        <v>2312</v>
      </c>
      <c r="BI284" s="360" t="s">
        <v>2339</v>
      </c>
      <c r="BJ284" s="196">
        <v>5.5</v>
      </c>
      <c r="BK284" s="196">
        <v>2.2999999999999998</v>
      </c>
      <c r="BL284" s="196" t="s">
        <v>2352</v>
      </c>
      <c r="BM284" s="196" t="s">
        <v>2353</v>
      </c>
      <c r="BN284" s="197" t="s">
        <v>239</v>
      </c>
      <c r="BO284" s="197" t="s">
        <v>2705</v>
      </c>
      <c r="BP284" s="198" t="s">
        <v>2312</v>
      </c>
      <c r="BQ284" s="199" t="s">
        <v>2312</v>
      </c>
    </row>
    <row r="285" spans="1:69" ht="14.5" hidden="1" customHeight="1">
      <c r="A285" s="355" t="s">
        <v>2232</v>
      </c>
      <c r="B285" s="356">
        <v>225</v>
      </c>
      <c r="C285" s="356" t="s">
        <v>2358</v>
      </c>
      <c r="D285" s="356" t="s">
        <v>2308</v>
      </c>
      <c r="E285" s="357" t="s">
        <v>2308</v>
      </c>
      <c r="F285" s="358" t="s">
        <v>2339</v>
      </c>
      <c r="G285" s="353" t="s">
        <v>2690</v>
      </c>
      <c r="H285" s="353" t="s">
        <v>2691</v>
      </c>
      <c r="I285" s="353" t="s">
        <v>2692</v>
      </c>
      <c r="J285" s="353" t="s">
        <v>2693</v>
      </c>
      <c r="K285" s="353" t="s">
        <v>2694</v>
      </c>
      <c r="L285" s="354" t="s">
        <v>2695</v>
      </c>
      <c r="M285" s="20">
        <v>7.5</v>
      </c>
      <c r="N285" s="20">
        <v>6.7</v>
      </c>
      <c r="O285" s="115" t="s">
        <v>2359</v>
      </c>
      <c r="P285" s="115" t="s">
        <v>2360</v>
      </c>
      <c r="Q285" s="115" t="s">
        <v>2707</v>
      </c>
      <c r="R285" s="115" t="s">
        <v>2708</v>
      </c>
      <c r="S285" s="17" t="s">
        <v>2312</v>
      </c>
      <c r="T285" s="114" t="s">
        <v>2312</v>
      </c>
      <c r="U285" s="260"/>
      <c r="V285" s="17"/>
      <c r="W285" s="359" t="s">
        <v>239</v>
      </c>
      <c r="X285" s="181" t="s">
        <v>239</v>
      </c>
      <c r="Y285" s="181" t="s">
        <v>239</v>
      </c>
      <c r="Z285" s="182" t="s">
        <v>239</v>
      </c>
      <c r="AA285" s="182" t="s">
        <v>239</v>
      </c>
      <c r="AB285" s="182" t="s">
        <v>239</v>
      </c>
      <c r="AC285" s="182" t="s">
        <v>239</v>
      </c>
      <c r="AD285" s="183" t="s">
        <v>239</v>
      </c>
      <c r="AE285" s="184" t="s">
        <v>239</v>
      </c>
      <c r="AF285" s="260"/>
      <c r="AG285" s="17"/>
      <c r="AH285" s="358" t="s">
        <v>239</v>
      </c>
      <c r="AI285" s="20" t="s">
        <v>239</v>
      </c>
      <c r="AJ285" s="20" t="s">
        <v>239</v>
      </c>
      <c r="AK285" s="115" t="s">
        <v>239</v>
      </c>
      <c r="AL285" s="115" t="s">
        <v>239</v>
      </c>
      <c r="AM285" s="115" t="s">
        <v>239</v>
      </c>
      <c r="AN285" s="115" t="s">
        <v>239</v>
      </c>
      <c r="AO285" s="17" t="s">
        <v>239</v>
      </c>
      <c r="AP285" s="114" t="s">
        <v>239</v>
      </c>
      <c r="AQ285" s="360" t="s">
        <v>239</v>
      </c>
      <c r="AR285" s="196" t="s">
        <v>239</v>
      </c>
      <c r="AS285" s="196" t="s">
        <v>239</v>
      </c>
      <c r="AT285" s="197" t="s">
        <v>239</v>
      </c>
      <c r="AU285" s="197" t="s">
        <v>239</v>
      </c>
      <c r="AV285" s="197" t="s">
        <v>239</v>
      </c>
      <c r="AW285" s="197" t="s">
        <v>239</v>
      </c>
      <c r="AX285" s="198" t="s">
        <v>239</v>
      </c>
      <c r="AY285" s="199" t="s">
        <v>239</v>
      </c>
      <c r="AZ285" s="360" t="s">
        <v>2339</v>
      </c>
      <c r="BA285" s="196">
        <v>7.5</v>
      </c>
      <c r="BB285" s="196">
        <v>6.7</v>
      </c>
      <c r="BC285" s="197" t="s">
        <v>239</v>
      </c>
      <c r="BD285" s="197" t="s">
        <v>2523</v>
      </c>
      <c r="BE285" s="197" t="s">
        <v>239</v>
      </c>
      <c r="BF285" s="197" t="s">
        <v>2709</v>
      </c>
      <c r="BG285" s="198" t="s">
        <v>2312</v>
      </c>
      <c r="BH285" s="199" t="s">
        <v>2312</v>
      </c>
      <c r="BI285" s="360" t="s">
        <v>2339</v>
      </c>
      <c r="BJ285" s="196">
        <v>7.5</v>
      </c>
      <c r="BK285" s="196">
        <v>6.7</v>
      </c>
      <c r="BL285" s="196" t="s">
        <v>2359</v>
      </c>
      <c r="BM285" s="196" t="s">
        <v>2360</v>
      </c>
      <c r="BN285" s="197" t="s">
        <v>239</v>
      </c>
      <c r="BO285" s="197" t="s">
        <v>2709</v>
      </c>
      <c r="BP285" s="198" t="s">
        <v>2312</v>
      </c>
      <c r="BQ285" s="199" t="s">
        <v>2312</v>
      </c>
    </row>
    <row r="286" spans="1:69" ht="14.5" hidden="1" customHeight="1">
      <c r="A286" s="355" t="s">
        <v>2232</v>
      </c>
      <c r="B286" s="356">
        <v>225</v>
      </c>
      <c r="C286" s="356" t="s">
        <v>2369</v>
      </c>
      <c r="D286" s="356" t="s">
        <v>2308</v>
      </c>
      <c r="E286" s="357" t="s">
        <v>2308</v>
      </c>
      <c r="F286" s="358" t="s">
        <v>2339</v>
      </c>
      <c r="G286" s="353" t="s">
        <v>2690</v>
      </c>
      <c r="H286" s="353" t="s">
        <v>2691</v>
      </c>
      <c r="I286" s="353" t="s">
        <v>2692</v>
      </c>
      <c r="J286" s="353" t="s">
        <v>2693</v>
      </c>
      <c r="K286" s="353" t="s">
        <v>2694</v>
      </c>
      <c r="L286" s="354" t="s">
        <v>2695</v>
      </c>
      <c r="M286" s="20">
        <v>7.5</v>
      </c>
      <c r="N286" s="20">
        <v>6.7</v>
      </c>
      <c r="O286" s="115" t="s">
        <v>2359</v>
      </c>
      <c r="P286" s="115" t="s">
        <v>2360</v>
      </c>
      <c r="Q286" s="115" t="s">
        <v>2707</v>
      </c>
      <c r="R286" s="115" t="s">
        <v>2708</v>
      </c>
      <c r="S286" s="17" t="s">
        <v>2312</v>
      </c>
      <c r="T286" s="114" t="s">
        <v>2312</v>
      </c>
      <c r="U286" s="260"/>
      <c r="V286" s="17"/>
      <c r="W286" s="359" t="s">
        <v>239</v>
      </c>
      <c r="X286" s="181" t="s">
        <v>239</v>
      </c>
      <c r="Y286" s="181" t="s">
        <v>239</v>
      </c>
      <c r="Z286" s="182" t="s">
        <v>239</v>
      </c>
      <c r="AA286" s="182" t="s">
        <v>239</v>
      </c>
      <c r="AB286" s="182" t="s">
        <v>239</v>
      </c>
      <c r="AC286" s="182" t="s">
        <v>239</v>
      </c>
      <c r="AD286" s="183" t="s">
        <v>239</v>
      </c>
      <c r="AE286" s="184" t="s">
        <v>239</v>
      </c>
      <c r="AF286" s="260"/>
      <c r="AG286" s="17"/>
      <c r="AH286" s="358" t="s">
        <v>239</v>
      </c>
      <c r="AI286" s="20" t="s">
        <v>239</v>
      </c>
      <c r="AJ286" s="20" t="s">
        <v>239</v>
      </c>
      <c r="AK286" s="115" t="s">
        <v>239</v>
      </c>
      <c r="AL286" s="115" t="s">
        <v>239</v>
      </c>
      <c r="AM286" s="115" t="s">
        <v>239</v>
      </c>
      <c r="AN286" s="115" t="s">
        <v>239</v>
      </c>
      <c r="AO286" s="17" t="s">
        <v>239</v>
      </c>
      <c r="AP286" s="114" t="s">
        <v>239</v>
      </c>
      <c r="AQ286" s="360" t="s">
        <v>239</v>
      </c>
      <c r="AR286" s="196" t="s">
        <v>239</v>
      </c>
      <c r="AS286" s="196" t="s">
        <v>239</v>
      </c>
      <c r="AT286" s="197" t="s">
        <v>239</v>
      </c>
      <c r="AU286" s="197" t="s">
        <v>239</v>
      </c>
      <c r="AV286" s="197" t="s">
        <v>239</v>
      </c>
      <c r="AW286" s="197" t="s">
        <v>239</v>
      </c>
      <c r="AX286" s="198" t="s">
        <v>239</v>
      </c>
      <c r="AY286" s="199" t="s">
        <v>239</v>
      </c>
      <c r="AZ286" s="360" t="s">
        <v>2339</v>
      </c>
      <c r="BA286" s="196">
        <v>7.5</v>
      </c>
      <c r="BB286" s="196">
        <v>6.7</v>
      </c>
      <c r="BC286" s="197" t="s">
        <v>239</v>
      </c>
      <c r="BD286" s="197" t="s">
        <v>2523</v>
      </c>
      <c r="BE286" s="197" t="s">
        <v>239</v>
      </c>
      <c r="BF286" s="197" t="s">
        <v>2709</v>
      </c>
      <c r="BG286" s="198" t="s">
        <v>2312</v>
      </c>
      <c r="BH286" s="199" t="s">
        <v>2312</v>
      </c>
      <c r="BI286" s="360" t="s">
        <v>2339</v>
      </c>
      <c r="BJ286" s="196">
        <v>7.5</v>
      </c>
      <c r="BK286" s="196">
        <v>6.7</v>
      </c>
      <c r="BL286" s="196" t="s">
        <v>2359</v>
      </c>
      <c r="BM286" s="196" t="s">
        <v>2360</v>
      </c>
      <c r="BN286" s="197" t="s">
        <v>239</v>
      </c>
      <c r="BO286" s="197" t="s">
        <v>2709</v>
      </c>
      <c r="BP286" s="198" t="s">
        <v>2312</v>
      </c>
      <c r="BQ286" s="199" t="s">
        <v>2312</v>
      </c>
    </row>
    <row r="287" spans="1:69" ht="14.5" hidden="1" customHeight="1">
      <c r="A287" s="355" t="s">
        <v>2232</v>
      </c>
      <c r="B287" s="356">
        <v>225</v>
      </c>
      <c r="C287" s="356" t="s">
        <v>2370</v>
      </c>
      <c r="D287" s="356" t="s">
        <v>2308</v>
      </c>
      <c r="E287" s="357" t="s">
        <v>2308</v>
      </c>
      <c r="F287" s="358" t="s">
        <v>2339</v>
      </c>
      <c r="G287" s="353" t="s">
        <v>2690</v>
      </c>
      <c r="H287" s="353" t="s">
        <v>2691</v>
      </c>
      <c r="I287" s="353" t="s">
        <v>2692</v>
      </c>
      <c r="J287" s="353" t="s">
        <v>2693</v>
      </c>
      <c r="K287" s="353" t="s">
        <v>2694</v>
      </c>
      <c r="L287" s="354" t="s">
        <v>2695</v>
      </c>
      <c r="M287" s="20">
        <v>7.5</v>
      </c>
      <c r="N287" s="20">
        <v>6.7</v>
      </c>
      <c r="O287" s="115" t="s">
        <v>2371</v>
      </c>
      <c r="P287" s="115" t="s">
        <v>2372</v>
      </c>
      <c r="Q287" s="115" t="s">
        <v>2707</v>
      </c>
      <c r="R287" s="115" t="s">
        <v>2708</v>
      </c>
      <c r="S287" s="17" t="s">
        <v>2312</v>
      </c>
      <c r="T287" s="114" t="s">
        <v>2312</v>
      </c>
      <c r="U287" s="260"/>
      <c r="V287" s="17"/>
      <c r="W287" s="359" t="s">
        <v>239</v>
      </c>
      <c r="X287" s="181" t="s">
        <v>239</v>
      </c>
      <c r="Y287" s="181" t="s">
        <v>239</v>
      </c>
      <c r="Z287" s="182" t="s">
        <v>239</v>
      </c>
      <c r="AA287" s="182" t="s">
        <v>239</v>
      </c>
      <c r="AB287" s="182" t="s">
        <v>239</v>
      </c>
      <c r="AC287" s="182" t="s">
        <v>239</v>
      </c>
      <c r="AD287" s="183" t="s">
        <v>239</v>
      </c>
      <c r="AE287" s="184" t="s">
        <v>239</v>
      </c>
      <c r="AF287" s="260"/>
      <c r="AG287" s="17"/>
      <c r="AH287" s="358" t="s">
        <v>239</v>
      </c>
      <c r="AI287" s="20" t="s">
        <v>239</v>
      </c>
      <c r="AJ287" s="20" t="s">
        <v>239</v>
      </c>
      <c r="AK287" s="115" t="s">
        <v>239</v>
      </c>
      <c r="AL287" s="115" t="s">
        <v>239</v>
      </c>
      <c r="AM287" s="115" t="s">
        <v>239</v>
      </c>
      <c r="AN287" s="115" t="s">
        <v>239</v>
      </c>
      <c r="AO287" s="17" t="s">
        <v>239</v>
      </c>
      <c r="AP287" s="114" t="s">
        <v>239</v>
      </c>
      <c r="AQ287" s="360" t="s">
        <v>239</v>
      </c>
      <c r="AR287" s="196" t="s">
        <v>239</v>
      </c>
      <c r="AS287" s="196" t="s">
        <v>239</v>
      </c>
      <c r="AT287" s="197" t="s">
        <v>239</v>
      </c>
      <c r="AU287" s="197" t="s">
        <v>239</v>
      </c>
      <c r="AV287" s="197" t="s">
        <v>239</v>
      </c>
      <c r="AW287" s="197" t="s">
        <v>239</v>
      </c>
      <c r="AX287" s="198" t="s">
        <v>239</v>
      </c>
      <c r="AY287" s="199" t="s">
        <v>239</v>
      </c>
      <c r="AZ287" s="360" t="s">
        <v>2339</v>
      </c>
      <c r="BA287" s="196">
        <v>7.5</v>
      </c>
      <c r="BB287" s="196">
        <v>6.7</v>
      </c>
      <c r="BC287" s="197" t="s">
        <v>239</v>
      </c>
      <c r="BD287" s="197" t="s">
        <v>2524</v>
      </c>
      <c r="BE287" s="197" t="s">
        <v>239</v>
      </c>
      <c r="BF287" s="197" t="s">
        <v>2709</v>
      </c>
      <c r="BG287" s="198" t="s">
        <v>2312</v>
      </c>
      <c r="BH287" s="199" t="s">
        <v>2312</v>
      </c>
      <c r="BI287" s="360" t="s">
        <v>2339</v>
      </c>
      <c r="BJ287" s="196">
        <v>7.5</v>
      </c>
      <c r="BK287" s="196">
        <v>6.7</v>
      </c>
      <c r="BL287" s="196" t="s">
        <v>2371</v>
      </c>
      <c r="BM287" s="196" t="s">
        <v>2372</v>
      </c>
      <c r="BN287" s="197" t="s">
        <v>239</v>
      </c>
      <c r="BO287" s="197" t="s">
        <v>2709</v>
      </c>
      <c r="BP287" s="198" t="s">
        <v>2312</v>
      </c>
      <c r="BQ287" s="199" t="s">
        <v>2312</v>
      </c>
    </row>
    <row r="288" spans="1:69" ht="14.5" hidden="1" customHeight="1">
      <c r="A288" s="355" t="s">
        <v>2232</v>
      </c>
      <c r="B288" s="356">
        <v>225</v>
      </c>
      <c r="C288" s="356" t="s">
        <v>2376</v>
      </c>
      <c r="D288" s="356" t="s">
        <v>2308</v>
      </c>
      <c r="E288" s="357" t="s">
        <v>2308</v>
      </c>
      <c r="F288" s="358" t="s">
        <v>2339</v>
      </c>
      <c r="G288" s="353" t="s">
        <v>2690</v>
      </c>
      <c r="H288" s="353" t="s">
        <v>2691</v>
      </c>
      <c r="I288" s="353" t="s">
        <v>2692</v>
      </c>
      <c r="J288" s="353" t="s">
        <v>2693</v>
      </c>
      <c r="K288" s="353" t="s">
        <v>2694</v>
      </c>
      <c r="L288" s="354" t="s">
        <v>2695</v>
      </c>
      <c r="M288" s="20">
        <v>7.5</v>
      </c>
      <c r="N288" s="20">
        <v>6.7</v>
      </c>
      <c r="O288" s="115" t="s">
        <v>2371</v>
      </c>
      <c r="P288" s="115" t="s">
        <v>2372</v>
      </c>
      <c r="Q288" s="115" t="s">
        <v>2707</v>
      </c>
      <c r="R288" s="115" t="s">
        <v>2708</v>
      </c>
      <c r="S288" s="17" t="s">
        <v>2312</v>
      </c>
      <c r="T288" s="114" t="s">
        <v>2312</v>
      </c>
      <c r="U288" s="260"/>
      <c r="V288" s="17"/>
      <c r="W288" s="359" t="s">
        <v>239</v>
      </c>
      <c r="X288" s="181" t="s">
        <v>239</v>
      </c>
      <c r="Y288" s="181" t="s">
        <v>239</v>
      </c>
      <c r="Z288" s="182" t="s">
        <v>239</v>
      </c>
      <c r="AA288" s="182" t="s">
        <v>239</v>
      </c>
      <c r="AB288" s="182" t="s">
        <v>239</v>
      </c>
      <c r="AC288" s="182" t="s">
        <v>239</v>
      </c>
      <c r="AD288" s="183" t="s">
        <v>239</v>
      </c>
      <c r="AE288" s="184" t="s">
        <v>239</v>
      </c>
      <c r="AF288" s="260"/>
      <c r="AG288" s="17"/>
      <c r="AH288" s="358" t="s">
        <v>239</v>
      </c>
      <c r="AI288" s="20" t="s">
        <v>239</v>
      </c>
      <c r="AJ288" s="20" t="s">
        <v>239</v>
      </c>
      <c r="AK288" s="115" t="s">
        <v>239</v>
      </c>
      <c r="AL288" s="115" t="s">
        <v>239</v>
      </c>
      <c r="AM288" s="115" t="s">
        <v>239</v>
      </c>
      <c r="AN288" s="115" t="s">
        <v>239</v>
      </c>
      <c r="AO288" s="17" t="s">
        <v>239</v>
      </c>
      <c r="AP288" s="114" t="s">
        <v>239</v>
      </c>
      <c r="AQ288" s="360" t="s">
        <v>239</v>
      </c>
      <c r="AR288" s="196" t="s">
        <v>239</v>
      </c>
      <c r="AS288" s="196" t="s">
        <v>239</v>
      </c>
      <c r="AT288" s="197" t="s">
        <v>239</v>
      </c>
      <c r="AU288" s="197" t="s">
        <v>239</v>
      </c>
      <c r="AV288" s="197" t="s">
        <v>239</v>
      </c>
      <c r="AW288" s="197" t="s">
        <v>239</v>
      </c>
      <c r="AX288" s="198" t="s">
        <v>239</v>
      </c>
      <c r="AY288" s="199" t="s">
        <v>239</v>
      </c>
      <c r="AZ288" s="360" t="s">
        <v>2339</v>
      </c>
      <c r="BA288" s="196">
        <v>7.5</v>
      </c>
      <c r="BB288" s="196">
        <v>6.7</v>
      </c>
      <c r="BC288" s="197" t="s">
        <v>239</v>
      </c>
      <c r="BD288" s="197" t="s">
        <v>2524</v>
      </c>
      <c r="BE288" s="197" t="s">
        <v>239</v>
      </c>
      <c r="BF288" s="197" t="s">
        <v>2709</v>
      </c>
      <c r="BG288" s="198" t="s">
        <v>2312</v>
      </c>
      <c r="BH288" s="199" t="s">
        <v>2312</v>
      </c>
      <c r="BI288" s="360" t="s">
        <v>2339</v>
      </c>
      <c r="BJ288" s="196">
        <v>7.5</v>
      </c>
      <c r="BK288" s="196">
        <v>6.7</v>
      </c>
      <c r="BL288" s="196" t="s">
        <v>2371</v>
      </c>
      <c r="BM288" s="196" t="s">
        <v>2372</v>
      </c>
      <c r="BN288" s="197" t="s">
        <v>239</v>
      </c>
      <c r="BO288" s="197" t="s">
        <v>2709</v>
      </c>
      <c r="BP288" s="198" t="s">
        <v>2312</v>
      </c>
      <c r="BQ288" s="199" t="s">
        <v>2312</v>
      </c>
    </row>
    <row r="289" spans="1:69" ht="14.5" hidden="1" customHeight="1">
      <c r="A289" s="355" t="s">
        <v>2232</v>
      </c>
      <c r="B289" s="356">
        <v>225</v>
      </c>
      <c r="C289" s="356" t="s">
        <v>2377</v>
      </c>
      <c r="D289" s="356" t="s">
        <v>2308</v>
      </c>
      <c r="E289" s="357">
        <v>1</v>
      </c>
      <c r="F289" s="358" t="s">
        <v>2339</v>
      </c>
      <c r="G289" s="353" t="s">
        <v>2690</v>
      </c>
      <c r="H289" s="353" t="s">
        <v>2691</v>
      </c>
      <c r="I289" s="353" t="s">
        <v>2692</v>
      </c>
      <c r="J289" s="353" t="s">
        <v>2693</v>
      </c>
      <c r="K289" s="353" t="s">
        <v>2694</v>
      </c>
      <c r="L289" s="354" t="s">
        <v>2695</v>
      </c>
      <c r="M289" s="20">
        <v>14.5</v>
      </c>
      <c r="N289" s="20">
        <v>7.5</v>
      </c>
      <c r="O289" s="115" t="s">
        <v>2378</v>
      </c>
      <c r="P289" s="115" t="s">
        <v>2379</v>
      </c>
      <c r="Q289" s="115" t="s">
        <v>2371</v>
      </c>
      <c r="R289" s="115" t="s">
        <v>2372</v>
      </c>
      <c r="S289" s="17" t="s">
        <v>2380</v>
      </c>
      <c r="T289" s="114" t="s">
        <v>2312</v>
      </c>
      <c r="U289" s="260"/>
      <c r="V289" s="17"/>
      <c r="W289" s="359" t="s">
        <v>239</v>
      </c>
      <c r="X289" s="181" t="s">
        <v>239</v>
      </c>
      <c r="Y289" s="181" t="s">
        <v>239</v>
      </c>
      <c r="Z289" s="182" t="s">
        <v>239</v>
      </c>
      <c r="AA289" s="182" t="s">
        <v>239</v>
      </c>
      <c r="AB289" s="182" t="s">
        <v>239</v>
      </c>
      <c r="AC289" s="182" t="s">
        <v>239</v>
      </c>
      <c r="AD289" s="183" t="s">
        <v>239</v>
      </c>
      <c r="AE289" s="184" t="s">
        <v>239</v>
      </c>
      <c r="AF289" s="260"/>
      <c r="AG289" s="17"/>
      <c r="AH289" s="358" t="s">
        <v>239</v>
      </c>
      <c r="AI289" s="20" t="s">
        <v>239</v>
      </c>
      <c r="AJ289" s="20" t="s">
        <v>239</v>
      </c>
      <c r="AK289" s="115" t="s">
        <v>239</v>
      </c>
      <c r="AL289" s="115" t="s">
        <v>239</v>
      </c>
      <c r="AM289" s="115" t="s">
        <v>239</v>
      </c>
      <c r="AN289" s="115" t="s">
        <v>239</v>
      </c>
      <c r="AO289" s="17" t="s">
        <v>239</v>
      </c>
      <c r="AP289" s="114" t="s">
        <v>239</v>
      </c>
      <c r="AQ289" s="360" t="s">
        <v>239</v>
      </c>
      <c r="AR289" s="196" t="s">
        <v>239</v>
      </c>
      <c r="AS289" s="196" t="s">
        <v>239</v>
      </c>
      <c r="AT289" s="197" t="s">
        <v>239</v>
      </c>
      <c r="AU289" s="197" t="s">
        <v>239</v>
      </c>
      <c r="AV289" s="197" t="s">
        <v>239</v>
      </c>
      <c r="AW289" s="197" t="s">
        <v>239</v>
      </c>
      <c r="AX289" s="198" t="s">
        <v>239</v>
      </c>
      <c r="AY289" s="199" t="s">
        <v>239</v>
      </c>
      <c r="AZ289" s="360" t="s">
        <v>239</v>
      </c>
      <c r="BA289" s="196" t="s">
        <v>239</v>
      </c>
      <c r="BB289" s="196" t="s">
        <v>239</v>
      </c>
      <c r="BC289" s="197" t="s">
        <v>239</v>
      </c>
      <c r="BD289" s="197" t="s">
        <v>239</v>
      </c>
      <c r="BE289" s="197" t="s">
        <v>239</v>
      </c>
      <c r="BF289" s="197" t="s">
        <v>239</v>
      </c>
      <c r="BG289" s="198" t="s">
        <v>239</v>
      </c>
      <c r="BH289" s="199" t="s">
        <v>239</v>
      </c>
      <c r="BI289" s="360" t="s">
        <v>2339</v>
      </c>
      <c r="BJ289" s="196">
        <v>14.5</v>
      </c>
      <c r="BK289" s="196">
        <v>7.5</v>
      </c>
      <c r="BL289" s="196" t="s">
        <v>2378</v>
      </c>
      <c r="BM289" s="196" t="s">
        <v>2379</v>
      </c>
      <c r="BN289" s="197" t="s">
        <v>239</v>
      </c>
      <c r="BO289" s="197" t="s">
        <v>2524</v>
      </c>
      <c r="BP289" s="198" t="s">
        <v>2380</v>
      </c>
      <c r="BQ289" s="199" t="s">
        <v>2312</v>
      </c>
    </row>
    <row r="290" spans="1:69" ht="14.5" hidden="1" customHeight="1">
      <c r="A290" s="355" t="s">
        <v>2232</v>
      </c>
      <c r="B290" s="356">
        <v>225</v>
      </c>
      <c r="C290" s="356" t="s">
        <v>2377</v>
      </c>
      <c r="D290" s="356" t="s">
        <v>2308</v>
      </c>
      <c r="E290" s="357">
        <v>2</v>
      </c>
      <c r="F290" s="358" t="s">
        <v>2339</v>
      </c>
      <c r="G290" s="353" t="s">
        <v>2690</v>
      </c>
      <c r="H290" s="353" t="s">
        <v>2691</v>
      </c>
      <c r="I290" s="353" t="s">
        <v>2692</v>
      </c>
      <c r="J290" s="353" t="s">
        <v>2693</v>
      </c>
      <c r="K290" s="353" t="s">
        <v>2694</v>
      </c>
      <c r="L290" s="354" t="s">
        <v>2695</v>
      </c>
      <c r="M290" s="20">
        <v>14.5</v>
      </c>
      <c r="N290" s="20">
        <v>7.5</v>
      </c>
      <c r="O290" s="115" t="s">
        <v>2378</v>
      </c>
      <c r="P290" s="115" t="s">
        <v>2379</v>
      </c>
      <c r="Q290" s="115" t="s">
        <v>2371</v>
      </c>
      <c r="R290" s="115" t="s">
        <v>2372</v>
      </c>
      <c r="S290" s="17" t="s">
        <v>2380</v>
      </c>
      <c r="T290" s="114" t="s">
        <v>2312</v>
      </c>
      <c r="U290" s="260"/>
      <c r="V290" s="17"/>
      <c r="W290" s="359" t="s">
        <v>239</v>
      </c>
      <c r="X290" s="181" t="s">
        <v>239</v>
      </c>
      <c r="Y290" s="181" t="s">
        <v>239</v>
      </c>
      <c r="Z290" s="182" t="s">
        <v>239</v>
      </c>
      <c r="AA290" s="182" t="s">
        <v>239</v>
      </c>
      <c r="AB290" s="182" t="s">
        <v>239</v>
      </c>
      <c r="AC290" s="182" t="s">
        <v>239</v>
      </c>
      <c r="AD290" s="183" t="s">
        <v>239</v>
      </c>
      <c r="AE290" s="184" t="s">
        <v>239</v>
      </c>
      <c r="AF290" s="260"/>
      <c r="AG290" s="17"/>
      <c r="AH290" s="358" t="s">
        <v>239</v>
      </c>
      <c r="AI290" s="20" t="s">
        <v>239</v>
      </c>
      <c r="AJ290" s="20" t="s">
        <v>239</v>
      </c>
      <c r="AK290" s="115" t="s">
        <v>239</v>
      </c>
      <c r="AL290" s="115" t="s">
        <v>239</v>
      </c>
      <c r="AM290" s="115" t="s">
        <v>239</v>
      </c>
      <c r="AN290" s="115" t="s">
        <v>239</v>
      </c>
      <c r="AO290" s="17" t="s">
        <v>239</v>
      </c>
      <c r="AP290" s="114" t="s">
        <v>239</v>
      </c>
      <c r="AQ290" s="360" t="s">
        <v>239</v>
      </c>
      <c r="AR290" s="196" t="s">
        <v>239</v>
      </c>
      <c r="AS290" s="196" t="s">
        <v>239</v>
      </c>
      <c r="AT290" s="197" t="s">
        <v>239</v>
      </c>
      <c r="AU290" s="197" t="s">
        <v>239</v>
      </c>
      <c r="AV290" s="197" t="s">
        <v>239</v>
      </c>
      <c r="AW290" s="197" t="s">
        <v>239</v>
      </c>
      <c r="AX290" s="198" t="s">
        <v>239</v>
      </c>
      <c r="AY290" s="199" t="s">
        <v>239</v>
      </c>
      <c r="AZ290" s="360" t="s">
        <v>239</v>
      </c>
      <c r="BA290" s="196" t="s">
        <v>239</v>
      </c>
      <c r="BB290" s="196" t="s">
        <v>239</v>
      </c>
      <c r="BC290" s="197" t="s">
        <v>239</v>
      </c>
      <c r="BD290" s="197" t="s">
        <v>239</v>
      </c>
      <c r="BE290" s="197" t="s">
        <v>239</v>
      </c>
      <c r="BF290" s="197" t="s">
        <v>239</v>
      </c>
      <c r="BG290" s="198" t="s">
        <v>239</v>
      </c>
      <c r="BH290" s="199" t="s">
        <v>239</v>
      </c>
      <c r="BI290" s="360" t="s">
        <v>2339</v>
      </c>
      <c r="BJ290" s="196">
        <v>14.5</v>
      </c>
      <c r="BK290" s="196">
        <v>7.5</v>
      </c>
      <c r="BL290" s="196" t="s">
        <v>2378</v>
      </c>
      <c r="BM290" s="196" t="s">
        <v>2379</v>
      </c>
      <c r="BN290" s="197" t="s">
        <v>239</v>
      </c>
      <c r="BO290" s="197" t="s">
        <v>2524</v>
      </c>
      <c r="BP290" s="198" t="s">
        <v>2380</v>
      </c>
      <c r="BQ290" s="199" t="s">
        <v>2312</v>
      </c>
    </row>
    <row r="291" spans="1:69" ht="14.5" hidden="1" customHeight="1">
      <c r="A291" s="355" t="s">
        <v>2232</v>
      </c>
      <c r="B291" s="356">
        <v>225</v>
      </c>
      <c r="C291" s="356" t="s">
        <v>2377</v>
      </c>
      <c r="D291" s="356" t="s">
        <v>2308</v>
      </c>
      <c r="E291" s="357">
        <v>3</v>
      </c>
      <c r="F291" s="358" t="s">
        <v>2339</v>
      </c>
      <c r="G291" s="353" t="s">
        <v>2690</v>
      </c>
      <c r="H291" s="353" t="s">
        <v>2691</v>
      </c>
      <c r="I291" s="353" t="s">
        <v>2692</v>
      </c>
      <c r="J291" s="353" t="s">
        <v>2693</v>
      </c>
      <c r="K291" s="353" t="s">
        <v>2694</v>
      </c>
      <c r="L291" s="354" t="s">
        <v>2695</v>
      </c>
      <c r="M291" s="20">
        <v>14.5</v>
      </c>
      <c r="N291" s="20">
        <v>7.5</v>
      </c>
      <c r="O291" s="115" t="s">
        <v>2381</v>
      </c>
      <c r="P291" s="115" t="s">
        <v>2382</v>
      </c>
      <c r="Q291" s="115" t="s">
        <v>2371</v>
      </c>
      <c r="R291" s="115" t="s">
        <v>2372</v>
      </c>
      <c r="S291" s="17" t="s">
        <v>2380</v>
      </c>
      <c r="T291" s="114" t="s">
        <v>2312</v>
      </c>
      <c r="U291" s="260"/>
      <c r="V291" s="17"/>
      <c r="W291" s="359" t="s">
        <v>239</v>
      </c>
      <c r="X291" s="181" t="s">
        <v>239</v>
      </c>
      <c r="Y291" s="181" t="s">
        <v>239</v>
      </c>
      <c r="Z291" s="182" t="s">
        <v>239</v>
      </c>
      <c r="AA291" s="182" t="s">
        <v>239</v>
      </c>
      <c r="AB291" s="182" t="s">
        <v>239</v>
      </c>
      <c r="AC291" s="182" t="s">
        <v>239</v>
      </c>
      <c r="AD291" s="183" t="s">
        <v>239</v>
      </c>
      <c r="AE291" s="184" t="s">
        <v>239</v>
      </c>
      <c r="AF291" s="260"/>
      <c r="AG291" s="17"/>
      <c r="AH291" s="358" t="s">
        <v>239</v>
      </c>
      <c r="AI291" s="20" t="s">
        <v>239</v>
      </c>
      <c r="AJ291" s="20" t="s">
        <v>239</v>
      </c>
      <c r="AK291" s="115" t="s">
        <v>239</v>
      </c>
      <c r="AL291" s="115" t="s">
        <v>239</v>
      </c>
      <c r="AM291" s="115" t="s">
        <v>239</v>
      </c>
      <c r="AN291" s="115" t="s">
        <v>239</v>
      </c>
      <c r="AO291" s="17" t="s">
        <v>239</v>
      </c>
      <c r="AP291" s="114" t="s">
        <v>239</v>
      </c>
      <c r="AQ291" s="360" t="s">
        <v>239</v>
      </c>
      <c r="AR291" s="196" t="s">
        <v>239</v>
      </c>
      <c r="AS291" s="196" t="s">
        <v>239</v>
      </c>
      <c r="AT291" s="197" t="s">
        <v>239</v>
      </c>
      <c r="AU291" s="197" t="s">
        <v>239</v>
      </c>
      <c r="AV291" s="197" t="s">
        <v>239</v>
      </c>
      <c r="AW291" s="197" t="s">
        <v>239</v>
      </c>
      <c r="AX291" s="198" t="s">
        <v>239</v>
      </c>
      <c r="AY291" s="199" t="s">
        <v>239</v>
      </c>
      <c r="AZ291" s="360" t="s">
        <v>239</v>
      </c>
      <c r="BA291" s="196" t="s">
        <v>239</v>
      </c>
      <c r="BB291" s="196" t="s">
        <v>239</v>
      </c>
      <c r="BC291" s="197" t="s">
        <v>239</v>
      </c>
      <c r="BD291" s="197" t="s">
        <v>239</v>
      </c>
      <c r="BE291" s="197" t="s">
        <v>239</v>
      </c>
      <c r="BF291" s="197" t="s">
        <v>239</v>
      </c>
      <c r="BG291" s="198" t="s">
        <v>239</v>
      </c>
      <c r="BH291" s="199" t="s">
        <v>239</v>
      </c>
      <c r="BI291" s="360" t="s">
        <v>2339</v>
      </c>
      <c r="BJ291" s="196">
        <v>14.5</v>
      </c>
      <c r="BK291" s="196">
        <v>7.5</v>
      </c>
      <c r="BL291" s="196" t="s">
        <v>2381</v>
      </c>
      <c r="BM291" s="196" t="s">
        <v>2382</v>
      </c>
      <c r="BN291" s="197" t="s">
        <v>239</v>
      </c>
      <c r="BO291" s="197" t="s">
        <v>2524</v>
      </c>
      <c r="BP291" s="198" t="s">
        <v>2380</v>
      </c>
      <c r="BQ291" s="199" t="s">
        <v>2312</v>
      </c>
    </row>
    <row r="292" spans="1:69" ht="14.5" hidden="1" customHeight="1">
      <c r="A292" s="355" t="s">
        <v>2232</v>
      </c>
      <c r="B292" s="356">
        <v>225</v>
      </c>
      <c r="C292" s="356" t="s">
        <v>2377</v>
      </c>
      <c r="D292" s="356" t="s">
        <v>2308</v>
      </c>
      <c r="E292" s="357">
        <v>4</v>
      </c>
      <c r="F292" s="358" t="s">
        <v>2339</v>
      </c>
      <c r="G292" s="353" t="s">
        <v>2690</v>
      </c>
      <c r="H292" s="353" t="s">
        <v>2691</v>
      </c>
      <c r="I292" s="353" t="s">
        <v>2692</v>
      </c>
      <c r="J292" s="353" t="s">
        <v>2693</v>
      </c>
      <c r="K292" s="353" t="s">
        <v>2694</v>
      </c>
      <c r="L292" s="354" t="s">
        <v>2695</v>
      </c>
      <c r="M292" s="20">
        <v>14.5</v>
      </c>
      <c r="N292" s="20">
        <v>7.5</v>
      </c>
      <c r="O292" s="115" t="s">
        <v>2381</v>
      </c>
      <c r="P292" s="115" t="s">
        <v>2382</v>
      </c>
      <c r="Q292" s="115" t="s">
        <v>2371</v>
      </c>
      <c r="R292" s="115" t="s">
        <v>2372</v>
      </c>
      <c r="S292" s="17" t="s">
        <v>2380</v>
      </c>
      <c r="T292" s="114" t="s">
        <v>2312</v>
      </c>
      <c r="U292" s="260"/>
      <c r="V292" s="17"/>
      <c r="W292" s="359" t="s">
        <v>239</v>
      </c>
      <c r="X292" s="181" t="s">
        <v>239</v>
      </c>
      <c r="Y292" s="181" t="s">
        <v>239</v>
      </c>
      <c r="Z292" s="182" t="s">
        <v>239</v>
      </c>
      <c r="AA292" s="182" t="s">
        <v>239</v>
      </c>
      <c r="AB292" s="182" t="s">
        <v>239</v>
      </c>
      <c r="AC292" s="182" t="s">
        <v>239</v>
      </c>
      <c r="AD292" s="183" t="s">
        <v>239</v>
      </c>
      <c r="AE292" s="184" t="s">
        <v>239</v>
      </c>
      <c r="AF292" s="260"/>
      <c r="AG292" s="17"/>
      <c r="AH292" s="358" t="s">
        <v>239</v>
      </c>
      <c r="AI292" s="20" t="s">
        <v>239</v>
      </c>
      <c r="AJ292" s="20" t="s">
        <v>239</v>
      </c>
      <c r="AK292" s="115" t="s">
        <v>239</v>
      </c>
      <c r="AL292" s="115" t="s">
        <v>239</v>
      </c>
      <c r="AM292" s="115" t="s">
        <v>239</v>
      </c>
      <c r="AN292" s="115" t="s">
        <v>239</v>
      </c>
      <c r="AO292" s="17" t="s">
        <v>239</v>
      </c>
      <c r="AP292" s="114" t="s">
        <v>239</v>
      </c>
      <c r="AQ292" s="360" t="s">
        <v>239</v>
      </c>
      <c r="AR292" s="196" t="s">
        <v>239</v>
      </c>
      <c r="AS292" s="196" t="s">
        <v>239</v>
      </c>
      <c r="AT292" s="197" t="s">
        <v>239</v>
      </c>
      <c r="AU292" s="197" t="s">
        <v>239</v>
      </c>
      <c r="AV292" s="197" t="s">
        <v>239</v>
      </c>
      <c r="AW292" s="197" t="s">
        <v>239</v>
      </c>
      <c r="AX292" s="198" t="s">
        <v>239</v>
      </c>
      <c r="AY292" s="199" t="s">
        <v>239</v>
      </c>
      <c r="AZ292" s="360" t="s">
        <v>239</v>
      </c>
      <c r="BA292" s="196" t="s">
        <v>239</v>
      </c>
      <c r="BB292" s="196" t="s">
        <v>239</v>
      </c>
      <c r="BC292" s="197" t="s">
        <v>239</v>
      </c>
      <c r="BD292" s="197" t="s">
        <v>239</v>
      </c>
      <c r="BE292" s="197" t="s">
        <v>239</v>
      </c>
      <c r="BF292" s="197" t="s">
        <v>239</v>
      </c>
      <c r="BG292" s="198" t="s">
        <v>239</v>
      </c>
      <c r="BH292" s="199" t="s">
        <v>239</v>
      </c>
      <c r="BI292" s="360" t="s">
        <v>2339</v>
      </c>
      <c r="BJ292" s="196">
        <v>14.5</v>
      </c>
      <c r="BK292" s="196">
        <v>7.5</v>
      </c>
      <c r="BL292" s="196" t="s">
        <v>2381</v>
      </c>
      <c r="BM292" s="196" t="s">
        <v>2382</v>
      </c>
      <c r="BN292" s="197" t="s">
        <v>239</v>
      </c>
      <c r="BO292" s="197" t="s">
        <v>2524</v>
      </c>
      <c r="BP292" s="198" t="s">
        <v>2380</v>
      </c>
      <c r="BQ292" s="199" t="s">
        <v>2312</v>
      </c>
    </row>
    <row r="293" spans="1:69" ht="14.5" hidden="1" customHeight="1">
      <c r="A293" s="355" t="s">
        <v>2232</v>
      </c>
      <c r="B293" s="356">
        <v>225</v>
      </c>
      <c r="C293" s="356" t="s">
        <v>2377</v>
      </c>
      <c r="D293" s="356" t="s">
        <v>2308</v>
      </c>
      <c r="E293" s="357">
        <v>5</v>
      </c>
      <c r="F293" s="358" t="s">
        <v>2339</v>
      </c>
      <c r="G293" s="353" t="s">
        <v>2690</v>
      </c>
      <c r="H293" s="353" t="s">
        <v>2691</v>
      </c>
      <c r="I293" s="353" t="s">
        <v>2692</v>
      </c>
      <c r="J293" s="353" t="s">
        <v>2693</v>
      </c>
      <c r="K293" s="353" t="s">
        <v>2694</v>
      </c>
      <c r="L293" s="354" t="s">
        <v>2695</v>
      </c>
      <c r="M293" s="20">
        <v>14.5</v>
      </c>
      <c r="N293" s="20">
        <v>7.5</v>
      </c>
      <c r="O293" s="115" t="s">
        <v>2381</v>
      </c>
      <c r="P293" s="115" t="s">
        <v>2382</v>
      </c>
      <c r="Q293" s="115" t="s">
        <v>2371</v>
      </c>
      <c r="R293" s="115" t="s">
        <v>2372</v>
      </c>
      <c r="S293" s="17" t="s">
        <v>2380</v>
      </c>
      <c r="T293" s="114" t="s">
        <v>2312</v>
      </c>
      <c r="U293" s="260"/>
      <c r="V293" s="17"/>
      <c r="W293" s="359" t="s">
        <v>239</v>
      </c>
      <c r="X293" s="181" t="s">
        <v>239</v>
      </c>
      <c r="Y293" s="181" t="s">
        <v>239</v>
      </c>
      <c r="Z293" s="182" t="s">
        <v>239</v>
      </c>
      <c r="AA293" s="182" t="s">
        <v>239</v>
      </c>
      <c r="AB293" s="182" t="s">
        <v>239</v>
      </c>
      <c r="AC293" s="182" t="s">
        <v>239</v>
      </c>
      <c r="AD293" s="183" t="s">
        <v>239</v>
      </c>
      <c r="AE293" s="184" t="s">
        <v>239</v>
      </c>
      <c r="AF293" s="260"/>
      <c r="AG293" s="17"/>
      <c r="AH293" s="358" t="s">
        <v>239</v>
      </c>
      <c r="AI293" s="20" t="s">
        <v>239</v>
      </c>
      <c r="AJ293" s="20" t="s">
        <v>239</v>
      </c>
      <c r="AK293" s="115" t="s">
        <v>239</v>
      </c>
      <c r="AL293" s="115" t="s">
        <v>239</v>
      </c>
      <c r="AM293" s="115" t="s">
        <v>239</v>
      </c>
      <c r="AN293" s="115" t="s">
        <v>239</v>
      </c>
      <c r="AO293" s="17" t="s">
        <v>239</v>
      </c>
      <c r="AP293" s="114" t="s">
        <v>239</v>
      </c>
      <c r="AQ293" s="360" t="s">
        <v>239</v>
      </c>
      <c r="AR293" s="196" t="s">
        <v>239</v>
      </c>
      <c r="AS293" s="196" t="s">
        <v>239</v>
      </c>
      <c r="AT293" s="197" t="s">
        <v>239</v>
      </c>
      <c r="AU293" s="197" t="s">
        <v>239</v>
      </c>
      <c r="AV293" s="197" t="s">
        <v>239</v>
      </c>
      <c r="AW293" s="197" t="s">
        <v>239</v>
      </c>
      <c r="AX293" s="198" t="s">
        <v>239</v>
      </c>
      <c r="AY293" s="199" t="s">
        <v>239</v>
      </c>
      <c r="AZ293" s="360" t="s">
        <v>239</v>
      </c>
      <c r="BA293" s="196" t="s">
        <v>239</v>
      </c>
      <c r="BB293" s="196" t="s">
        <v>239</v>
      </c>
      <c r="BC293" s="197" t="s">
        <v>239</v>
      </c>
      <c r="BD293" s="197" t="s">
        <v>239</v>
      </c>
      <c r="BE293" s="197" t="s">
        <v>239</v>
      </c>
      <c r="BF293" s="197" t="s">
        <v>239</v>
      </c>
      <c r="BG293" s="198" t="s">
        <v>239</v>
      </c>
      <c r="BH293" s="199" t="s">
        <v>239</v>
      </c>
      <c r="BI293" s="360" t="s">
        <v>2339</v>
      </c>
      <c r="BJ293" s="196">
        <v>14.5</v>
      </c>
      <c r="BK293" s="196">
        <v>7.5</v>
      </c>
      <c r="BL293" s="196" t="s">
        <v>2381</v>
      </c>
      <c r="BM293" s="196" t="s">
        <v>2382</v>
      </c>
      <c r="BN293" s="197" t="s">
        <v>239</v>
      </c>
      <c r="BO293" s="197" t="s">
        <v>2524</v>
      </c>
      <c r="BP293" s="198" t="s">
        <v>2380</v>
      </c>
      <c r="BQ293" s="199" t="s">
        <v>2312</v>
      </c>
    </row>
    <row r="294" spans="1:69" ht="14.5" hidden="1" customHeight="1">
      <c r="A294" s="355" t="s">
        <v>2232</v>
      </c>
      <c r="B294" s="356">
        <v>225</v>
      </c>
      <c r="C294" s="356" t="s">
        <v>2377</v>
      </c>
      <c r="D294" s="356" t="s">
        <v>2308</v>
      </c>
      <c r="E294" s="357">
        <v>6</v>
      </c>
      <c r="F294" s="358" t="s">
        <v>2339</v>
      </c>
      <c r="G294" s="353" t="s">
        <v>2690</v>
      </c>
      <c r="H294" s="353" t="s">
        <v>2691</v>
      </c>
      <c r="I294" s="353" t="s">
        <v>2692</v>
      </c>
      <c r="J294" s="353" t="s">
        <v>2693</v>
      </c>
      <c r="K294" s="353" t="s">
        <v>2694</v>
      </c>
      <c r="L294" s="354" t="s">
        <v>2695</v>
      </c>
      <c r="M294" s="20">
        <v>14.5</v>
      </c>
      <c r="N294" s="20">
        <v>7.5</v>
      </c>
      <c r="O294" s="115" t="s">
        <v>2381</v>
      </c>
      <c r="P294" s="115" t="s">
        <v>2382</v>
      </c>
      <c r="Q294" s="115" t="s">
        <v>2371</v>
      </c>
      <c r="R294" s="115" t="s">
        <v>2372</v>
      </c>
      <c r="S294" s="17" t="s">
        <v>2380</v>
      </c>
      <c r="T294" s="114" t="s">
        <v>2312</v>
      </c>
      <c r="U294" s="260"/>
      <c r="V294" s="17"/>
      <c r="W294" s="359" t="s">
        <v>239</v>
      </c>
      <c r="X294" s="181" t="s">
        <v>239</v>
      </c>
      <c r="Y294" s="181" t="s">
        <v>239</v>
      </c>
      <c r="Z294" s="182" t="s">
        <v>239</v>
      </c>
      <c r="AA294" s="182" t="s">
        <v>239</v>
      </c>
      <c r="AB294" s="182" t="s">
        <v>239</v>
      </c>
      <c r="AC294" s="182" t="s">
        <v>239</v>
      </c>
      <c r="AD294" s="183" t="s">
        <v>239</v>
      </c>
      <c r="AE294" s="184" t="s">
        <v>239</v>
      </c>
      <c r="AF294" s="260"/>
      <c r="AG294" s="17"/>
      <c r="AH294" s="358" t="s">
        <v>239</v>
      </c>
      <c r="AI294" s="20" t="s">
        <v>239</v>
      </c>
      <c r="AJ294" s="20" t="s">
        <v>239</v>
      </c>
      <c r="AK294" s="115" t="s">
        <v>239</v>
      </c>
      <c r="AL294" s="115" t="s">
        <v>239</v>
      </c>
      <c r="AM294" s="115" t="s">
        <v>239</v>
      </c>
      <c r="AN294" s="115" t="s">
        <v>239</v>
      </c>
      <c r="AO294" s="17" t="s">
        <v>239</v>
      </c>
      <c r="AP294" s="114" t="s">
        <v>239</v>
      </c>
      <c r="AQ294" s="360" t="s">
        <v>239</v>
      </c>
      <c r="AR294" s="196" t="s">
        <v>239</v>
      </c>
      <c r="AS294" s="196" t="s">
        <v>239</v>
      </c>
      <c r="AT294" s="197" t="s">
        <v>239</v>
      </c>
      <c r="AU294" s="197" t="s">
        <v>239</v>
      </c>
      <c r="AV294" s="197" t="s">
        <v>239</v>
      </c>
      <c r="AW294" s="197" t="s">
        <v>239</v>
      </c>
      <c r="AX294" s="198" t="s">
        <v>239</v>
      </c>
      <c r="AY294" s="199" t="s">
        <v>239</v>
      </c>
      <c r="AZ294" s="360" t="s">
        <v>239</v>
      </c>
      <c r="BA294" s="196" t="s">
        <v>239</v>
      </c>
      <c r="BB294" s="196" t="s">
        <v>239</v>
      </c>
      <c r="BC294" s="197" t="s">
        <v>239</v>
      </c>
      <c r="BD294" s="197" t="s">
        <v>239</v>
      </c>
      <c r="BE294" s="197" t="s">
        <v>239</v>
      </c>
      <c r="BF294" s="197" t="s">
        <v>239</v>
      </c>
      <c r="BG294" s="198" t="s">
        <v>239</v>
      </c>
      <c r="BH294" s="199" t="s">
        <v>239</v>
      </c>
      <c r="BI294" s="360" t="s">
        <v>2339</v>
      </c>
      <c r="BJ294" s="196">
        <v>14.5</v>
      </c>
      <c r="BK294" s="196">
        <v>7.5</v>
      </c>
      <c r="BL294" s="196" t="s">
        <v>2381</v>
      </c>
      <c r="BM294" s="196" t="s">
        <v>2382</v>
      </c>
      <c r="BN294" s="197" t="s">
        <v>239</v>
      </c>
      <c r="BO294" s="197" t="s">
        <v>2524</v>
      </c>
      <c r="BP294" s="198" t="s">
        <v>2380</v>
      </c>
      <c r="BQ294" s="199" t="s">
        <v>2312</v>
      </c>
    </row>
    <row r="295" spans="1:69" ht="14.5" hidden="1" customHeight="1">
      <c r="A295" s="355" t="s">
        <v>2232</v>
      </c>
      <c r="B295" s="356">
        <v>225</v>
      </c>
      <c r="C295" s="356" t="s">
        <v>2377</v>
      </c>
      <c r="D295" s="356" t="s">
        <v>2308</v>
      </c>
      <c r="E295" s="357">
        <v>7</v>
      </c>
      <c r="F295" s="358" t="s">
        <v>2339</v>
      </c>
      <c r="G295" s="353" t="s">
        <v>2690</v>
      </c>
      <c r="H295" s="353" t="s">
        <v>2691</v>
      </c>
      <c r="I295" s="353" t="s">
        <v>2692</v>
      </c>
      <c r="J295" s="353" t="s">
        <v>2693</v>
      </c>
      <c r="K295" s="353" t="s">
        <v>2694</v>
      </c>
      <c r="L295" s="354" t="s">
        <v>2695</v>
      </c>
      <c r="M295" s="20">
        <v>14.5</v>
      </c>
      <c r="N295" s="20">
        <v>7.5</v>
      </c>
      <c r="O295" s="115" t="s">
        <v>2378</v>
      </c>
      <c r="P295" s="115" t="s">
        <v>2379</v>
      </c>
      <c r="Q295" s="115" t="s">
        <v>2371</v>
      </c>
      <c r="R295" s="115" t="s">
        <v>2372</v>
      </c>
      <c r="S295" s="17" t="s">
        <v>2380</v>
      </c>
      <c r="T295" s="114" t="s">
        <v>2312</v>
      </c>
      <c r="U295" s="260"/>
      <c r="V295" s="17"/>
      <c r="W295" s="359" t="s">
        <v>239</v>
      </c>
      <c r="X295" s="181" t="s">
        <v>239</v>
      </c>
      <c r="Y295" s="181" t="s">
        <v>239</v>
      </c>
      <c r="Z295" s="182" t="s">
        <v>239</v>
      </c>
      <c r="AA295" s="182" t="s">
        <v>239</v>
      </c>
      <c r="AB295" s="182" t="s">
        <v>239</v>
      </c>
      <c r="AC295" s="182" t="s">
        <v>239</v>
      </c>
      <c r="AD295" s="183" t="s">
        <v>239</v>
      </c>
      <c r="AE295" s="184" t="s">
        <v>239</v>
      </c>
      <c r="AF295" s="260"/>
      <c r="AG295" s="17"/>
      <c r="AH295" s="358" t="s">
        <v>239</v>
      </c>
      <c r="AI295" s="20" t="s">
        <v>239</v>
      </c>
      <c r="AJ295" s="20" t="s">
        <v>239</v>
      </c>
      <c r="AK295" s="115" t="s">
        <v>239</v>
      </c>
      <c r="AL295" s="115" t="s">
        <v>239</v>
      </c>
      <c r="AM295" s="115" t="s">
        <v>239</v>
      </c>
      <c r="AN295" s="115" t="s">
        <v>239</v>
      </c>
      <c r="AO295" s="17" t="s">
        <v>239</v>
      </c>
      <c r="AP295" s="114" t="s">
        <v>239</v>
      </c>
      <c r="AQ295" s="360" t="s">
        <v>239</v>
      </c>
      <c r="AR295" s="196" t="s">
        <v>239</v>
      </c>
      <c r="AS295" s="196" t="s">
        <v>239</v>
      </c>
      <c r="AT295" s="197" t="s">
        <v>239</v>
      </c>
      <c r="AU295" s="197" t="s">
        <v>239</v>
      </c>
      <c r="AV295" s="197" t="s">
        <v>239</v>
      </c>
      <c r="AW295" s="197" t="s">
        <v>239</v>
      </c>
      <c r="AX295" s="198" t="s">
        <v>239</v>
      </c>
      <c r="AY295" s="199" t="s">
        <v>239</v>
      </c>
      <c r="AZ295" s="360" t="s">
        <v>239</v>
      </c>
      <c r="BA295" s="196" t="s">
        <v>239</v>
      </c>
      <c r="BB295" s="196" t="s">
        <v>239</v>
      </c>
      <c r="BC295" s="197" t="s">
        <v>239</v>
      </c>
      <c r="BD295" s="197" t="s">
        <v>239</v>
      </c>
      <c r="BE295" s="197" t="s">
        <v>239</v>
      </c>
      <c r="BF295" s="197" t="s">
        <v>239</v>
      </c>
      <c r="BG295" s="198" t="s">
        <v>239</v>
      </c>
      <c r="BH295" s="199" t="s">
        <v>239</v>
      </c>
      <c r="BI295" s="360" t="s">
        <v>2339</v>
      </c>
      <c r="BJ295" s="196">
        <v>14.5</v>
      </c>
      <c r="BK295" s="196">
        <v>7.5</v>
      </c>
      <c r="BL295" s="196" t="s">
        <v>2378</v>
      </c>
      <c r="BM295" s="196" t="s">
        <v>2379</v>
      </c>
      <c r="BN295" s="197" t="s">
        <v>239</v>
      </c>
      <c r="BO295" s="197" t="s">
        <v>2524</v>
      </c>
      <c r="BP295" s="198" t="s">
        <v>2380</v>
      </c>
      <c r="BQ295" s="199" t="s">
        <v>2312</v>
      </c>
    </row>
    <row r="296" spans="1:69" ht="14.5" hidden="1" customHeight="1">
      <c r="A296" s="355" t="s">
        <v>2232</v>
      </c>
      <c r="B296" s="356">
        <v>225</v>
      </c>
      <c r="C296" s="356" t="s">
        <v>2377</v>
      </c>
      <c r="D296" s="356" t="s">
        <v>2308</v>
      </c>
      <c r="E296" s="357">
        <v>8</v>
      </c>
      <c r="F296" s="358" t="s">
        <v>2339</v>
      </c>
      <c r="G296" s="353" t="s">
        <v>2690</v>
      </c>
      <c r="H296" s="353" t="s">
        <v>2691</v>
      </c>
      <c r="I296" s="353" t="s">
        <v>2692</v>
      </c>
      <c r="J296" s="353" t="s">
        <v>2693</v>
      </c>
      <c r="K296" s="353" t="s">
        <v>2694</v>
      </c>
      <c r="L296" s="354" t="s">
        <v>2695</v>
      </c>
      <c r="M296" s="20">
        <v>14.5</v>
      </c>
      <c r="N296" s="20">
        <v>7.5</v>
      </c>
      <c r="O296" s="115" t="s">
        <v>2378</v>
      </c>
      <c r="P296" s="115" t="s">
        <v>2379</v>
      </c>
      <c r="Q296" s="115" t="s">
        <v>2371</v>
      </c>
      <c r="R296" s="115" t="s">
        <v>2372</v>
      </c>
      <c r="S296" s="17" t="s">
        <v>2380</v>
      </c>
      <c r="T296" s="114" t="s">
        <v>2312</v>
      </c>
      <c r="U296" s="260"/>
      <c r="V296" s="17"/>
      <c r="W296" s="359" t="s">
        <v>239</v>
      </c>
      <c r="X296" s="181" t="s">
        <v>239</v>
      </c>
      <c r="Y296" s="181" t="s">
        <v>239</v>
      </c>
      <c r="Z296" s="182" t="s">
        <v>239</v>
      </c>
      <c r="AA296" s="182" t="s">
        <v>239</v>
      </c>
      <c r="AB296" s="182" t="s">
        <v>239</v>
      </c>
      <c r="AC296" s="182" t="s">
        <v>239</v>
      </c>
      <c r="AD296" s="183" t="s">
        <v>239</v>
      </c>
      <c r="AE296" s="184" t="s">
        <v>239</v>
      </c>
      <c r="AF296" s="260"/>
      <c r="AG296" s="17"/>
      <c r="AH296" s="358" t="s">
        <v>239</v>
      </c>
      <c r="AI296" s="20" t="s">
        <v>239</v>
      </c>
      <c r="AJ296" s="20" t="s">
        <v>239</v>
      </c>
      <c r="AK296" s="115" t="s">
        <v>239</v>
      </c>
      <c r="AL296" s="115" t="s">
        <v>239</v>
      </c>
      <c r="AM296" s="115" t="s">
        <v>239</v>
      </c>
      <c r="AN296" s="115" t="s">
        <v>239</v>
      </c>
      <c r="AO296" s="17" t="s">
        <v>239</v>
      </c>
      <c r="AP296" s="114" t="s">
        <v>239</v>
      </c>
      <c r="AQ296" s="360" t="s">
        <v>239</v>
      </c>
      <c r="AR296" s="196" t="s">
        <v>239</v>
      </c>
      <c r="AS296" s="196" t="s">
        <v>239</v>
      </c>
      <c r="AT296" s="197" t="s">
        <v>239</v>
      </c>
      <c r="AU296" s="197" t="s">
        <v>239</v>
      </c>
      <c r="AV296" s="197" t="s">
        <v>239</v>
      </c>
      <c r="AW296" s="197" t="s">
        <v>239</v>
      </c>
      <c r="AX296" s="198" t="s">
        <v>239</v>
      </c>
      <c r="AY296" s="199" t="s">
        <v>239</v>
      </c>
      <c r="AZ296" s="360" t="s">
        <v>239</v>
      </c>
      <c r="BA296" s="196" t="s">
        <v>239</v>
      </c>
      <c r="BB296" s="196" t="s">
        <v>239</v>
      </c>
      <c r="BC296" s="197" t="s">
        <v>239</v>
      </c>
      <c r="BD296" s="197" t="s">
        <v>239</v>
      </c>
      <c r="BE296" s="197" t="s">
        <v>239</v>
      </c>
      <c r="BF296" s="197" t="s">
        <v>239</v>
      </c>
      <c r="BG296" s="198" t="s">
        <v>239</v>
      </c>
      <c r="BH296" s="199" t="s">
        <v>239</v>
      </c>
      <c r="BI296" s="360" t="s">
        <v>2339</v>
      </c>
      <c r="BJ296" s="196">
        <v>14.5</v>
      </c>
      <c r="BK296" s="196">
        <v>7.5</v>
      </c>
      <c r="BL296" s="196" t="s">
        <v>2378</v>
      </c>
      <c r="BM296" s="196" t="s">
        <v>2379</v>
      </c>
      <c r="BN296" s="197" t="s">
        <v>239</v>
      </c>
      <c r="BO296" s="197" t="s">
        <v>2524</v>
      </c>
      <c r="BP296" s="198" t="s">
        <v>2380</v>
      </c>
      <c r="BQ296" s="199" t="s">
        <v>2312</v>
      </c>
    </row>
    <row r="297" spans="1:69" ht="14.5" hidden="1" customHeight="1">
      <c r="A297" s="355" t="s">
        <v>2232</v>
      </c>
      <c r="B297" s="356">
        <v>225</v>
      </c>
      <c r="C297" s="356" t="s">
        <v>2383</v>
      </c>
      <c r="D297" s="356" t="s">
        <v>2308</v>
      </c>
      <c r="E297" s="357" t="s">
        <v>2308</v>
      </c>
      <c r="F297" s="358" t="s">
        <v>2339</v>
      </c>
      <c r="G297" s="353" t="s">
        <v>2690</v>
      </c>
      <c r="H297" s="353" t="s">
        <v>2691</v>
      </c>
      <c r="I297" s="353" t="s">
        <v>2692</v>
      </c>
      <c r="J297" s="353" t="s">
        <v>2693</v>
      </c>
      <c r="K297" s="353" t="s">
        <v>2694</v>
      </c>
      <c r="L297" s="354" t="s">
        <v>2695</v>
      </c>
      <c r="M297" s="20">
        <v>7.5</v>
      </c>
      <c r="N297" s="20">
        <v>6</v>
      </c>
      <c r="O297" s="115" t="s">
        <v>2371</v>
      </c>
      <c r="P297" s="115" t="s">
        <v>2372</v>
      </c>
      <c r="Q297" s="115" t="s">
        <v>2710</v>
      </c>
      <c r="R297" s="115" t="s">
        <v>2711</v>
      </c>
      <c r="S297" s="17" t="s">
        <v>2312</v>
      </c>
      <c r="T297" s="114" t="s">
        <v>2312</v>
      </c>
      <c r="U297" s="260"/>
      <c r="V297" s="17"/>
      <c r="W297" s="359" t="s">
        <v>239</v>
      </c>
      <c r="X297" s="181" t="s">
        <v>239</v>
      </c>
      <c r="Y297" s="181" t="s">
        <v>239</v>
      </c>
      <c r="Z297" s="182" t="s">
        <v>239</v>
      </c>
      <c r="AA297" s="182" t="s">
        <v>239</v>
      </c>
      <c r="AB297" s="182" t="s">
        <v>239</v>
      </c>
      <c r="AC297" s="182" t="s">
        <v>239</v>
      </c>
      <c r="AD297" s="183" t="s">
        <v>239</v>
      </c>
      <c r="AE297" s="184" t="s">
        <v>239</v>
      </c>
      <c r="AF297" s="260"/>
      <c r="AG297" s="17"/>
      <c r="AH297" s="358" t="s">
        <v>239</v>
      </c>
      <c r="AI297" s="20" t="s">
        <v>239</v>
      </c>
      <c r="AJ297" s="20" t="s">
        <v>239</v>
      </c>
      <c r="AK297" s="115" t="s">
        <v>239</v>
      </c>
      <c r="AL297" s="115" t="s">
        <v>239</v>
      </c>
      <c r="AM297" s="115" t="s">
        <v>239</v>
      </c>
      <c r="AN297" s="115" t="s">
        <v>239</v>
      </c>
      <c r="AO297" s="17" t="s">
        <v>239</v>
      </c>
      <c r="AP297" s="114" t="s">
        <v>239</v>
      </c>
      <c r="AQ297" s="360" t="s">
        <v>239</v>
      </c>
      <c r="AR297" s="196" t="s">
        <v>239</v>
      </c>
      <c r="AS297" s="196" t="s">
        <v>239</v>
      </c>
      <c r="AT297" s="197" t="s">
        <v>239</v>
      </c>
      <c r="AU297" s="197" t="s">
        <v>239</v>
      </c>
      <c r="AV297" s="197" t="s">
        <v>239</v>
      </c>
      <c r="AW297" s="197" t="s">
        <v>239</v>
      </c>
      <c r="AX297" s="198" t="s">
        <v>239</v>
      </c>
      <c r="AY297" s="199" t="s">
        <v>239</v>
      </c>
      <c r="AZ297" s="360" t="s">
        <v>2339</v>
      </c>
      <c r="BA297" s="196">
        <v>7.5</v>
      </c>
      <c r="BB297" s="196">
        <v>6</v>
      </c>
      <c r="BC297" s="197" t="s">
        <v>239</v>
      </c>
      <c r="BD297" s="197" t="s">
        <v>2524</v>
      </c>
      <c r="BE297" s="197" t="s">
        <v>239</v>
      </c>
      <c r="BF297" s="197" t="s">
        <v>2712</v>
      </c>
      <c r="BG297" s="198" t="s">
        <v>2312</v>
      </c>
      <c r="BH297" s="199" t="s">
        <v>2312</v>
      </c>
      <c r="BI297" s="360" t="s">
        <v>2339</v>
      </c>
      <c r="BJ297" s="196">
        <v>7.5</v>
      </c>
      <c r="BK297" s="196">
        <v>6</v>
      </c>
      <c r="BL297" s="196" t="s">
        <v>2371</v>
      </c>
      <c r="BM297" s="196" t="s">
        <v>2372</v>
      </c>
      <c r="BN297" s="197" t="s">
        <v>239</v>
      </c>
      <c r="BO297" s="197" t="s">
        <v>2712</v>
      </c>
      <c r="BP297" s="198" t="s">
        <v>2312</v>
      </c>
      <c r="BQ297" s="199" t="s">
        <v>2312</v>
      </c>
    </row>
    <row r="298" spans="1:69" ht="14.5" hidden="1" customHeight="1">
      <c r="A298" s="355" t="s">
        <v>2232</v>
      </c>
      <c r="B298" s="356">
        <v>225</v>
      </c>
      <c r="C298" s="356" t="s">
        <v>2389</v>
      </c>
      <c r="D298" s="356" t="s">
        <v>2308</v>
      </c>
      <c r="E298" s="357" t="s">
        <v>2308</v>
      </c>
      <c r="F298" s="358" t="s">
        <v>2339</v>
      </c>
      <c r="G298" s="353" t="s">
        <v>2690</v>
      </c>
      <c r="H298" s="353" t="s">
        <v>2691</v>
      </c>
      <c r="I298" s="353" t="s">
        <v>2692</v>
      </c>
      <c r="J298" s="353" t="s">
        <v>2693</v>
      </c>
      <c r="K298" s="353" t="s">
        <v>2694</v>
      </c>
      <c r="L298" s="354" t="s">
        <v>2695</v>
      </c>
      <c r="M298" s="20">
        <v>10.4</v>
      </c>
      <c r="N298" s="20">
        <v>7.5</v>
      </c>
      <c r="O298" s="115" t="s">
        <v>2390</v>
      </c>
      <c r="P298" s="115" t="s">
        <v>2391</v>
      </c>
      <c r="Q298" s="115" t="s">
        <v>2710</v>
      </c>
      <c r="R298" s="115" t="s">
        <v>2711</v>
      </c>
      <c r="S298" s="17" t="s">
        <v>2312</v>
      </c>
      <c r="T298" s="114" t="s">
        <v>2312</v>
      </c>
      <c r="U298" s="260"/>
      <c r="V298" s="17"/>
      <c r="W298" s="359" t="s">
        <v>239</v>
      </c>
      <c r="X298" s="181" t="s">
        <v>239</v>
      </c>
      <c r="Y298" s="181" t="s">
        <v>239</v>
      </c>
      <c r="Z298" s="182" t="s">
        <v>239</v>
      </c>
      <c r="AA298" s="182" t="s">
        <v>239</v>
      </c>
      <c r="AB298" s="182" t="s">
        <v>239</v>
      </c>
      <c r="AC298" s="182" t="s">
        <v>239</v>
      </c>
      <c r="AD298" s="183" t="s">
        <v>239</v>
      </c>
      <c r="AE298" s="184" t="s">
        <v>239</v>
      </c>
      <c r="AF298" s="260"/>
      <c r="AG298" s="17"/>
      <c r="AH298" s="358" t="s">
        <v>239</v>
      </c>
      <c r="AI298" s="20" t="s">
        <v>239</v>
      </c>
      <c r="AJ298" s="20" t="s">
        <v>239</v>
      </c>
      <c r="AK298" s="115" t="s">
        <v>239</v>
      </c>
      <c r="AL298" s="115" t="s">
        <v>239</v>
      </c>
      <c r="AM298" s="115" t="s">
        <v>239</v>
      </c>
      <c r="AN298" s="115" t="s">
        <v>239</v>
      </c>
      <c r="AO298" s="17" t="s">
        <v>239</v>
      </c>
      <c r="AP298" s="114" t="s">
        <v>239</v>
      </c>
      <c r="AQ298" s="360" t="s">
        <v>239</v>
      </c>
      <c r="AR298" s="196" t="s">
        <v>239</v>
      </c>
      <c r="AS298" s="196" t="s">
        <v>239</v>
      </c>
      <c r="AT298" s="197" t="s">
        <v>239</v>
      </c>
      <c r="AU298" s="197" t="s">
        <v>239</v>
      </c>
      <c r="AV298" s="197" t="s">
        <v>239</v>
      </c>
      <c r="AW298" s="197" t="s">
        <v>239</v>
      </c>
      <c r="AX298" s="198" t="s">
        <v>239</v>
      </c>
      <c r="AY298" s="199" t="s">
        <v>239</v>
      </c>
      <c r="AZ298" s="360" t="s">
        <v>2339</v>
      </c>
      <c r="BA298" s="196">
        <v>10.4</v>
      </c>
      <c r="BB298" s="196">
        <v>7.5</v>
      </c>
      <c r="BC298" s="197" t="s">
        <v>239</v>
      </c>
      <c r="BD298" s="197" t="s">
        <v>2713</v>
      </c>
      <c r="BE298" s="197" t="s">
        <v>239</v>
      </c>
      <c r="BF298" s="197" t="s">
        <v>2712</v>
      </c>
      <c r="BG298" s="198" t="s">
        <v>2312</v>
      </c>
      <c r="BH298" s="199" t="s">
        <v>2312</v>
      </c>
      <c r="BI298" s="360" t="s">
        <v>2339</v>
      </c>
      <c r="BJ298" s="196">
        <v>10.4</v>
      </c>
      <c r="BK298" s="196">
        <v>7.5</v>
      </c>
      <c r="BL298" s="196" t="s">
        <v>2390</v>
      </c>
      <c r="BM298" s="196" t="s">
        <v>2391</v>
      </c>
      <c r="BN298" s="197" t="s">
        <v>239</v>
      </c>
      <c r="BO298" s="197" t="s">
        <v>2712</v>
      </c>
      <c r="BP298" s="198" t="s">
        <v>2312</v>
      </c>
      <c r="BQ298" s="199" t="s">
        <v>2312</v>
      </c>
    </row>
    <row r="299" spans="1:69" ht="14.5" hidden="1" customHeight="1">
      <c r="A299" s="355" t="s">
        <v>2232</v>
      </c>
      <c r="B299" s="356">
        <v>125</v>
      </c>
      <c r="C299" s="356" t="s">
        <v>2307</v>
      </c>
      <c r="D299" s="356" t="s">
        <v>2308</v>
      </c>
      <c r="E299" s="357" t="s">
        <v>2308</v>
      </c>
      <c r="F299" s="358" t="s">
        <v>239</v>
      </c>
      <c r="G299" s="353" t="s">
        <v>2690</v>
      </c>
      <c r="H299" s="353" t="s">
        <v>2691</v>
      </c>
      <c r="I299" s="353" t="s">
        <v>2692</v>
      </c>
      <c r="J299" s="353" t="s">
        <v>2693</v>
      </c>
      <c r="K299" s="353" t="s">
        <v>2694</v>
      </c>
      <c r="L299" s="354" t="s">
        <v>2695</v>
      </c>
      <c r="M299" s="20" t="s">
        <v>239</v>
      </c>
      <c r="N299" s="20" t="s">
        <v>239</v>
      </c>
      <c r="O299" s="115" t="s">
        <v>239</v>
      </c>
      <c r="P299" s="115" t="s">
        <v>239</v>
      </c>
      <c r="Q299" s="115" t="s">
        <v>239</v>
      </c>
      <c r="R299" s="115" t="s">
        <v>239</v>
      </c>
      <c r="S299" s="17" t="s">
        <v>239</v>
      </c>
      <c r="T299" s="114" t="s">
        <v>239</v>
      </c>
      <c r="U299" s="260"/>
      <c r="V299" s="17"/>
      <c r="W299" s="359" t="s">
        <v>239</v>
      </c>
      <c r="X299" s="181" t="s">
        <v>239</v>
      </c>
      <c r="Y299" s="181" t="s">
        <v>239</v>
      </c>
      <c r="Z299" s="182" t="s">
        <v>239</v>
      </c>
      <c r="AA299" s="182" t="s">
        <v>239</v>
      </c>
      <c r="AB299" s="182" t="s">
        <v>239</v>
      </c>
      <c r="AC299" s="182" t="s">
        <v>239</v>
      </c>
      <c r="AD299" s="183" t="s">
        <v>239</v>
      </c>
      <c r="AE299" s="184" t="s">
        <v>239</v>
      </c>
      <c r="AF299" s="260"/>
      <c r="AG299" s="17"/>
      <c r="AH299" s="358" t="s">
        <v>239</v>
      </c>
      <c r="AI299" s="20" t="s">
        <v>239</v>
      </c>
      <c r="AJ299" s="20" t="s">
        <v>239</v>
      </c>
      <c r="AK299" s="115" t="s">
        <v>239</v>
      </c>
      <c r="AL299" s="115" t="s">
        <v>239</v>
      </c>
      <c r="AM299" s="115" t="s">
        <v>239</v>
      </c>
      <c r="AN299" s="115" t="s">
        <v>239</v>
      </c>
      <c r="AO299" s="17" t="s">
        <v>239</v>
      </c>
      <c r="AP299" s="114" t="s">
        <v>239</v>
      </c>
      <c r="AQ299" s="360" t="s">
        <v>239</v>
      </c>
      <c r="AR299" s="196" t="s">
        <v>239</v>
      </c>
      <c r="AS299" s="196" t="s">
        <v>239</v>
      </c>
      <c r="AT299" s="197" t="s">
        <v>239</v>
      </c>
      <c r="AU299" s="197" t="s">
        <v>239</v>
      </c>
      <c r="AV299" s="197" t="s">
        <v>239</v>
      </c>
      <c r="AW299" s="197" t="s">
        <v>239</v>
      </c>
      <c r="AX299" s="198" t="s">
        <v>239</v>
      </c>
      <c r="AY299" s="199" t="s">
        <v>239</v>
      </c>
      <c r="AZ299" s="360" t="s">
        <v>239</v>
      </c>
      <c r="BA299" s="196" t="s">
        <v>239</v>
      </c>
      <c r="BB299" s="196" t="s">
        <v>239</v>
      </c>
      <c r="BC299" s="197" t="s">
        <v>239</v>
      </c>
      <c r="BD299" s="197" t="s">
        <v>239</v>
      </c>
      <c r="BE299" s="197" t="s">
        <v>239</v>
      </c>
      <c r="BF299" s="197" t="s">
        <v>239</v>
      </c>
      <c r="BG299" s="198" t="s">
        <v>239</v>
      </c>
      <c r="BH299" s="199" t="s">
        <v>239</v>
      </c>
      <c r="BI299" s="360" t="s">
        <v>239</v>
      </c>
      <c r="BJ299" s="196" t="s">
        <v>239</v>
      </c>
      <c r="BK299" s="196" t="s">
        <v>239</v>
      </c>
      <c r="BL299" s="196" t="s">
        <v>239</v>
      </c>
      <c r="BM299" s="196" t="s">
        <v>239</v>
      </c>
      <c r="BN299" s="197" t="s">
        <v>239</v>
      </c>
      <c r="BO299" s="197" t="s">
        <v>239</v>
      </c>
      <c r="BP299" s="198" t="s">
        <v>239</v>
      </c>
      <c r="BQ299" s="199" t="s">
        <v>239</v>
      </c>
    </row>
    <row r="300" spans="1:69" ht="14.5" hidden="1" customHeight="1">
      <c r="A300" s="355" t="s">
        <v>2232</v>
      </c>
      <c r="B300" s="356">
        <v>125</v>
      </c>
      <c r="C300" s="356" t="s">
        <v>2318</v>
      </c>
      <c r="D300" s="356" t="s">
        <v>2308</v>
      </c>
      <c r="E300" s="357" t="s">
        <v>2308</v>
      </c>
      <c r="F300" s="358" t="s">
        <v>239</v>
      </c>
      <c r="G300" s="353" t="s">
        <v>2690</v>
      </c>
      <c r="H300" s="353" t="s">
        <v>2691</v>
      </c>
      <c r="I300" s="353" t="s">
        <v>2692</v>
      </c>
      <c r="J300" s="353" t="s">
        <v>2693</v>
      </c>
      <c r="K300" s="353" t="s">
        <v>2694</v>
      </c>
      <c r="L300" s="354" t="s">
        <v>2695</v>
      </c>
      <c r="M300" s="20" t="s">
        <v>239</v>
      </c>
      <c r="N300" s="20" t="s">
        <v>239</v>
      </c>
      <c r="O300" s="115" t="s">
        <v>239</v>
      </c>
      <c r="P300" s="115" t="s">
        <v>239</v>
      </c>
      <c r="Q300" s="115" t="s">
        <v>239</v>
      </c>
      <c r="R300" s="115" t="s">
        <v>239</v>
      </c>
      <c r="S300" s="17" t="s">
        <v>239</v>
      </c>
      <c r="T300" s="114" t="s">
        <v>239</v>
      </c>
      <c r="U300" s="260"/>
      <c r="V300" s="17"/>
      <c r="W300" s="359" t="s">
        <v>239</v>
      </c>
      <c r="X300" s="181" t="s">
        <v>239</v>
      </c>
      <c r="Y300" s="181" t="s">
        <v>239</v>
      </c>
      <c r="Z300" s="182" t="s">
        <v>239</v>
      </c>
      <c r="AA300" s="182" t="s">
        <v>239</v>
      </c>
      <c r="AB300" s="182" t="s">
        <v>239</v>
      </c>
      <c r="AC300" s="182" t="s">
        <v>239</v>
      </c>
      <c r="AD300" s="183" t="s">
        <v>239</v>
      </c>
      <c r="AE300" s="184" t="s">
        <v>239</v>
      </c>
      <c r="AF300" s="260"/>
      <c r="AG300" s="17"/>
      <c r="AH300" s="358" t="s">
        <v>239</v>
      </c>
      <c r="AI300" s="20" t="s">
        <v>239</v>
      </c>
      <c r="AJ300" s="20" t="s">
        <v>239</v>
      </c>
      <c r="AK300" s="115" t="s">
        <v>239</v>
      </c>
      <c r="AL300" s="115" t="s">
        <v>239</v>
      </c>
      <c r="AM300" s="115" t="s">
        <v>239</v>
      </c>
      <c r="AN300" s="115" t="s">
        <v>239</v>
      </c>
      <c r="AO300" s="17" t="s">
        <v>239</v>
      </c>
      <c r="AP300" s="114" t="s">
        <v>239</v>
      </c>
      <c r="AQ300" s="360" t="s">
        <v>239</v>
      </c>
      <c r="AR300" s="196" t="s">
        <v>239</v>
      </c>
      <c r="AS300" s="196" t="s">
        <v>239</v>
      </c>
      <c r="AT300" s="197" t="s">
        <v>239</v>
      </c>
      <c r="AU300" s="197" t="s">
        <v>239</v>
      </c>
      <c r="AV300" s="197" t="s">
        <v>239</v>
      </c>
      <c r="AW300" s="197" t="s">
        <v>239</v>
      </c>
      <c r="AX300" s="198" t="s">
        <v>239</v>
      </c>
      <c r="AY300" s="199" t="s">
        <v>239</v>
      </c>
      <c r="AZ300" s="360" t="s">
        <v>239</v>
      </c>
      <c r="BA300" s="196" t="s">
        <v>239</v>
      </c>
      <c r="BB300" s="196" t="s">
        <v>239</v>
      </c>
      <c r="BC300" s="197" t="s">
        <v>239</v>
      </c>
      <c r="BD300" s="197" t="s">
        <v>239</v>
      </c>
      <c r="BE300" s="197" t="s">
        <v>239</v>
      </c>
      <c r="BF300" s="197" t="s">
        <v>239</v>
      </c>
      <c r="BG300" s="198" t="s">
        <v>239</v>
      </c>
      <c r="BH300" s="199" t="s">
        <v>239</v>
      </c>
      <c r="BI300" s="360" t="s">
        <v>239</v>
      </c>
      <c r="BJ300" s="196" t="s">
        <v>239</v>
      </c>
      <c r="BK300" s="196" t="s">
        <v>239</v>
      </c>
      <c r="BL300" s="196" t="s">
        <v>239</v>
      </c>
      <c r="BM300" s="196" t="s">
        <v>239</v>
      </c>
      <c r="BN300" s="197" t="s">
        <v>239</v>
      </c>
      <c r="BO300" s="197" t="s">
        <v>239</v>
      </c>
      <c r="BP300" s="198" t="s">
        <v>239</v>
      </c>
      <c r="BQ300" s="199" t="s">
        <v>239</v>
      </c>
    </row>
    <row r="301" spans="1:69" ht="14.5" hidden="1" customHeight="1">
      <c r="A301" s="355" t="s">
        <v>2232</v>
      </c>
      <c r="B301" s="356">
        <v>125</v>
      </c>
      <c r="C301" s="356" t="s">
        <v>2324</v>
      </c>
      <c r="D301" s="356" t="s">
        <v>2308</v>
      </c>
      <c r="E301" s="357" t="s">
        <v>2308</v>
      </c>
      <c r="F301" s="358" t="s">
        <v>239</v>
      </c>
      <c r="G301" s="353" t="s">
        <v>2690</v>
      </c>
      <c r="H301" s="353" t="s">
        <v>2691</v>
      </c>
      <c r="I301" s="353" t="s">
        <v>2692</v>
      </c>
      <c r="J301" s="353" t="s">
        <v>2693</v>
      </c>
      <c r="K301" s="353" t="s">
        <v>2694</v>
      </c>
      <c r="L301" s="354" t="s">
        <v>2695</v>
      </c>
      <c r="M301" s="20" t="s">
        <v>239</v>
      </c>
      <c r="N301" s="20" t="s">
        <v>239</v>
      </c>
      <c r="O301" s="115" t="s">
        <v>239</v>
      </c>
      <c r="P301" s="115" t="s">
        <v>239</v>
      </c>
      <c r="Q301" s="115" t="s">
        <v>239</v>
      </c>
      <c r="R301" s="115" t="s">
        <v>239</v>
      </c>
      <c r="S301" s="17" t="s">
        <v>239</v>
      </c>
      <c r="T301" s="114" t="s">
        <v>239</v>
      </c>
      <c r="U301" s="260"/>
      <c r="V301" s="17"/>
      <c r="W301" s="359" t="s">
        <v>239</v>
      </c>
      <c r="X301" s="181" t="s">
        <v>239</v>
      </c>
      <c r="Y301" s="181" t="s">
        <v>239</v>
      </c>
      <c r="Z301" s="182" t="s">
        <v>239</v>
      </c>
      <c r="AA301" s="182" t="s">
        <v>239</v>
      </c>
      <c r="AB301" s="182" t="s">
        <v>239</v>
      </c>
      <c r="AC301" s="182" t="s">
        <v>239</v>
      </c>
      <c r="AD301" s="183" t="s">
        <v>239</v>
      </c>
      <c r="AE301" s="184" t="s">
        <v>239</v>
      </c>
      <c r="AF301" s="260"/>
      <c r="AG301" s="17"/>
      <c r="AH301" s="358" t="s">
        <v>239</v>
      </c>
      <c r="AI301" s="20" t="s">
        <v>239</v>
      </c>
      <c r="AJ301" s="20" t="s">
        <v>239</v>
      </c>
      <c r="AK301" s="115" t="s">
        <v>239</v>
      </c>
      <c r="AL301" s="115" t="s">
        <v>239</v>
      </c>
      <c r="AM301" s="115" t="s">
        <v>239</v>
      </c>
      <c r="AN301" s="115" t="s">
        <v>239</v>
      </c>
      <c r="AO301" s="17" t="s">
        <v>239</v>
      </c>
      <c r="AP301" s="114" t="s">
        <v>239</v>
      </c>
      <c r="AQ301" s="360" t="s">
        <v>239</v>
      </c>
      <c r="AR301" s="196" t="s">
        <v>239</v>
      </c>
      <c r="AS301" s="196" t="s">
        <v>239</v>
      </c>
      <c r="AT301" s="197" t="s">
        <v>239</v>
      </c>
      <c r="AU301" s="197" t="s">
        <v>239</v>
      </c>
      <c r="AV301" s="197" t="s">
        <v>239</v>
      </c>
      <c r="AW301" s="197" t="s">
        <v>239</v>
      </c>
      <c r="AX301" s="198" t="s">
        <v>239</v>
      </c>
      <c r="AY301" s="199" t="s">
        <v>239</v>
      </c>
      <c r="AZ301" s="360" t="s">
        <v>239</v>
      </c>
      <c r="BA301" s="196" t="s">
        <v>239</v>
      </c>
      <c r="BB301" s="196" t="s">
        <v>239</v>
      </c>
      <c r="BC301" s="197" t="s">
        <v>239</v>
      </c>
      <c r="BD301" s="197" t="s">
        <v>239</v>
      </c>
      <c r="BE301" s="197" t="s">
        <v>239</v>
      </c>
      <c r="BF301" s="197" t="s">
        <v>239</v>
      </c>
      <c r="BG301" s="198" t="s">
        <v>239</v>
      </c>
      <c r="BH301" s="199" t="s">
        <v>239</v>
      </c>
      <c r="BI301" s="360" t="s">
        <v>239</v>
      </c>
      <c r="BJ301" s="196" t="s">
        <v>239</v>
      </c>
      <c r="BK301" s="196" t="s">
        <v>239</v>
      </c>
      <c r="BL301" s="196" t="s">
        <v>239</v>
      </c>
      <c r="BM301" s="196" t="s">
        <v>239</v>
      </c>
      <c r="BN301" s="197" t="s">
        <v>239</v>
      </c>
      <c r="BO301" s="197" t="s">
        <v>239</v>
      </c>
      <c r="BP301" s="198" t="s">
        <v>239</v>
      </c>
      <c r="BQ301" s="199" t="s">
        <v>239</v>
      </c>
    </row>
    <row r="302" spans="1:69" ht="14.5" hidden="1" customHeight="1">
      <c r="A302" s="355" t="s">
        <v>2232</v>
      </c>
      <c r="B302" s="356">
        <v>125</v>
      </c>
      <c r="C302" s="356" t="s">
        <v>2330</v>
      </c>
      <c r="D302" s="356" t="s">
        <v>2308</v>
      </c>
      <c r="E302" s="357" t="s">
        <v>2308</v>
      </c>
      <c r="F302" s="358" t="s">
        <v>239</v>
      </c>
      <c r="G302" s="353" t="s">
        <v>2690</v>
      </c>
      <c r="H302" s="353" t="s">
        <v>2691</v>
      </c>
      <c r="I302" s="353" t="s">
        <v>2692</v>
      </c>
      <c r="J302" s="353" t="s">
        <v>2693</v>
      </c>
      <c r="K302" s="353" t="s">
        <v>2694</v>
      </c>
      <c r="L302" s="354" t="s">
        <v>2695</v>
      </c>
      <c r="M302" s="20" t="s">
        <v>239</v>
      </c>
      <c r="N302" s="20" t="s">
        <v>239</v>
      </c>
      <c r="O302" s="115" t="s">
        <v>239</v>
      </c>
      <c r="P302" s="115" t="s">
        <v>239</v>
      </c>
      <c r="Q302" s="115" t="s">
        <v>239</v>
      </c>
      <c r="R302" s="115" t="s">
        <v>239</v>
      </c>
      <c r="S302" s="17" t="s">
        <v>239</v>
      </c>
      <c r="T302" s="114" t="s">
        <v>239</v>
      </c>
      <c r="U302" s="260"/>
      <c r="V302" s="17"/>
      <c r="W302" s="359" t="s">
        <v>239</v>
      </c>
      <c r="X302" s="181" t="s">
        <v>239</v>
      </c>
      <c r="Y302" s="181" t="s">
        <v>239</v>
      </c>
      <c r="Z302" s="182" t="s">
        <v>239</v>
      </c>
      <c r="AA302" s="182" t="s">
        <v>239</v>
      </c>
      <c r="AB302" s="182" t="s">
        <v>239</v>
      </c>
      <c r="AC302" s="182" t="s">
        <v>239</v>
      </c>
      <c r="AD302" s="183" t="s">
        <v>239</v>
      </c>
      <c r="AE302" s="184" t="s">
        <v>239</v>
      </c>
      <c r="AF302" s="260"/>
      <c r="AG302" s="17"/>
      <c r="AH302" s="358" t="s">
        <v>239</v>
      </c>
      <c r="AI302" s="20" t="s">
        <v>239</v>
      </c>
      <c r="AJ302" s="20" t="s">
        <v>239</v>
      </c>
      <c r="AK302" s="115" t="s">
        <v>239</v>
      </c>
      <c r="AL302" s="115" t="s">
        <v>239</v>
      </c>
      <c r="AM302" s="115" t="s">
        <v>239</v>
      </c>
      <c r="AN302" s="115" t="s">
        <v>239</v>
      </c>
      <c r="AO302" s="17" t="s">
        <v>239</v>
      </c>
      <c r="AP302" s="114" t="s">
        <v>239</v>
      </c>
      <c r="AQ302" s="360" t="s">
        <v>239</v>
      </c>
      <c r="AR302" s="196" t="s">
        <v>239</v>
      </c>
      <c r="AS302" s="196" t="s">
        <v>239</v>
      </c>
      <c r="AT302" s="197" t="s">
        <v>239</v>
      </c>
      <c r="AU302" s="197" t="s">
        <v>239</v>
      </c>
      <c r="AV302" s="197" t="s">
        <v>239</v>
      </c>
      <c r="AW302" s="197" t="s">
        <v>239</v>
      </c>
      <c r="AX302" s="198" t="s">
        <v>239</v>
      </c>
      <c r="AY302" s="199" t="s">
        <v>239</v>
      </c>
      <c r="AZ302" s="360" t="s">
        <v>239</v>
      </c>
      <c r="BA302" s="196" t="s">
        <v>239</v>
      </c>
      <c r="BB302" s="196" t="s">
        <v>239</v>
      </c>
      <c r="BC302" s="197" t="s">
        <v>239</v>
      </c>
      <c r="BD302" s="197" t="s">
        <v>239</v>
      </c>
      <c r="BE302" s="197" t="s">
        <v>239</v>
      </c>
      <c r="BF302" s="197" t="s">
        <v>239</v>
      </c>
      <c r="BG302" s="198" t="s">
        <v>239</v>
      </c>
      <c r="BH302" s="199" t="s">
        <v>239</v>
      </c>
      <c r="BI302" s="360" t="s">
        <v>239</v>
      </c>
      <c r="BJ302" s="196" t="s">
        <v>239</v>
      </c>
      <c r="BK302" s="196" t="s">
        <v>239</v>
      </c>
      <c r="BL302" s="196" t="s">
        <v>239</v>
      </c>
      <c r="BM302" s="196" t="s">
        <v>239</v>
      </c>
      <c r="BN302" s="197" t="s">
        <v>239</v>
      </c>
      <c r="BO302" s="197" t="s">
        <v>239</v>
      </c>
      <c r="BP302" s="198" t="s">
        <v>239</v>
      </c>
      <c r="BQ302" s="199" t="s">
        <v>239</v>
      </c>
    </row>
    <row r="303" spans="1:69" ht="14.5" hidden="1" customHeight="1">
      <c r="A303" s="355" t="s">
        <v>2238</v>
      </c>
      <c r="B303" s="356">
        <v>225</v>
      </c>
      <c r="C303" s="356" t="s">
        <v>2307</v>
      </c>
      <c r="D303" s="356" t="s">
        <v>2308</v>
      </c>
      <c r="E303" s="357" t="s">
        <v>2308</v>
      </c>
      <c r="F303" s="358" t="s">
        <v>2309</v>
      </c>
      <c r="G303" s="353" t="s">
        <v>2690</v>
      </c>
      <c r="H303" s="353" t="s">
        <v>2691</v>
      </c>
      <c r="I303" s="353" t="s">
        <v>2692</v>
      </c>
      <c r="J303" s="353" t="s">
        <v>2693</v>
      </c>
      <c r="K303" s="353" t="s">
        <v>2694</v>
      </c>
      <c r="L303" s="354" t="s">
        <v>2695</v>
      </c>
      <c r="M303" s="20">
        <v>0.1</v>
      </c>
      <c r="N303" s="20">
        <v>0.1</v>
      </c>
      <c r="O303" s="115" t="s">
        <v>2405</v>
      </c>
      <c r="P303" s="115" t="s">
        <v>2406</v>
      </c>
      <c r="Q303" s="115" t="s">
        <v>2405</v>
      </c>
      <c r="R303" s="115" t="s">
        <v>2406</v>
      </c>
      <c r="S303" s="17" t="s">
        <v>2312</v>
      </c>
      <c r="T303" s="114" t="s">
        <v>2312</v>
      </c>
      <c r="U303" s="260"/>
      <c r="V303" s="17"/>
      <c r="W303" s="359" t="s">
        <v>239</v>
      </c>
      <c r="X303" s="181" t="s">
        <v>239</v>
      </c>
      <c r="Y303" s="181" t="s">
        <v>239</v>
      </c>
      <c r="Z303" s="182" t="s">
        <v>239</v>
      </c>
      <c r="AA303" s="182" t="s">
        <v>239</v>
      </c>
      <c r="AB303" s="182" t="s">
        <v>239</v>
      </c>
      <c r="AC303" s="182" t="s">
        <v>239</v>
      </c>
      <c r="AD303" s="183" t="s">
        <v>239</v>
      </c>
      <c r="AE303" s="184" t="s">
        <v>239</v>
      </c>
      <c r="AF303" s="260"/>
      <c r="AG303" s="17"/>
      <c r="AH303" s="358" t="s">
        <v>239</v>
      </c>
      <c r="AI303" s="20" t="s">
        <v>239</v>
      </c>
      <c r="AJ303" s="20" t="s">
        <v>239</v>
      </c>
      <c r="AK303" s="115" t="s">
        <v>239</v>
      </c>
      <c r="AL303" s="115" t="s">
        <v>239</v>
      </c>
      <c r="AM303" s="115" t="s">
        <v>239</v>
      </c>
      <c r="AN303" s="115" t="s">
        <v>239</v>
      </c>
      <c r="AO303" s="17" t="s">
        <v>239</v>
      </c>
      <c r="AP303" s="114" t="s">
        <v>239</v>
      </c>
      <c r="AQ303" s="360" t="s">
        <v>239</v>
      </c>
      <c r="AR303" s="196" t="s">
        <v>239</v>
      </c>
      <c r="AS303" s="196" t="s">
        <v>239</v>
      </c>
      <c r="AT303" s="197" t="s">
        <v>239</v>
      </c>
      <c r="AU303" s="197" t="s">
        <v>239</v>
      </c>
      <c r="AV303" s="197" t="s">
        <v>239</v>
      </c>
      <c r="AW303" s="197" t="s">
        <v>239</v>
      </c>
      <c r="AX303" s="198" t="s">
        <v>239</v>
      </c>
      <c r="AY303" s="199" t="s">
        <v>239</v>
      </c>
      <c r="AZ303" s="360" t="s">
        <v>2309</v>
      </c>
      <c r="BA303" s="196">
        <v>0.1</v>
      </c>
      <c r="BB303" s="196">
        <v>0.1</v>
      </c>
      <c r="BC303" s="197" t="s">
        <v>239</v>
      </c>
      <c r="BD303" s="197" t="s">
        <v>2697</v>
      </c>
      <c r="BE303" s="197" t="s">
        <v>239</v>
      </c>
      <c r="BF303" s="197" t="s">
        <v>2697</v>
      </c>
      <c r="BG303" s="198" t="s">
        <v>2312</v>
      </c>
      <c r="BH303" s="199" t="s">
        <v>2312</v>
      </c>
      <c r="BI303" s="360" t="s">
        <v>2339</v>
      </c>
      <c r="BJ303" s="196">
        <v>0.1</v>
      </c>
      <c r="BK303" s="196">
        <v>0.1</v>
      </c>
      <c r="BL303" s="196" t="s">
        <v>2405</v>
      </c>
      <c r="BM303" s="196" t="s">
        <v>2406</v>
      </c>
      <c r="BN303" s="197" t="s">
        <v>239</v>
      </c>
      <c r="BO303" s="197" t="s">
        <v>2697</v>
      </c>
      <c r="BP303" s="198" t="s">
        <v>2312</v>
      </c>
      <c r="BQ303" s="199" t="s">
        <v>2312</v>
      </c>
    </row>
    <row r="304" spans="1:69" ht="14.5" hidden="1" customHeight="1">
      <c r="A304" s="355" t="s">
        <v>2238</v>
      </c>
      <c r="B304" s="356">
        <v>225</v>
      </c>
      <c r="C304" s="356" t="s">
        <v>2318</v>
      </c>
      <c r="D304" s="356" t="s">
        <v>2308</v>
      </c>
      <c r="E304" s="357" t="s">
        <v>2308</v>
      </c>
      <c r="F304" s="358" t="s">
        <v>2309</v>
      </c>
      <c r="G304" s="353" t="s">
        <v>2690</v>
      </c>
      <c r="H304" s="353" t="s">
        <v>2691</v>
      </c>
      <c r="I304" s="353" t="s">
        <v>2692</v>
      </c>
      <c r="J304" s="353" t="s">
        <v>2693</v>
      </c>
      <c r="K304" s="353" t="s">
        <v>2694</v>
      </c>
      <c r="L304" s="354" t="s">
        <v>2695</v>
      </c>
      <c r="M304" s="20">
        <v>0.2</v>
      </c>
      <c r="N304" s="20">
        <v>0.2</v>
      </c>
      <c r="O304" s="115" t="s">
        <v>2410</v>
      </c>
      <c r="P304" s="115" t="s">
        <v>2411</v>
      </c>
      <c r="Q304" s="115" t="s">
        <v>2410</v>
      </c>
      <c r="R304" s="115" t="s">
        <v>2411</v>
      </c>
      <c r="S304" s="17" t="s">
        <v>2312</v>
      </c>
      <c r="T304" s="114" t="s">
        <v>2312</v>
      </c>
      <c r="U304" s="260"/>
      <c r="V304" s="17"/>
      <c r="W304" s="359" t="s">
        <v>239</v>
      </c>
      <c r="X304" s="181" t="s">
        <v>239</v>
      </c>
      <c r="Y304" s="181" t="s">
        <v>239</v>
      </c>
      <c r="Z304" s="182" t="s">
        <v>239</v>
      </c>
      <c r="AA304" s="182" t="s">
        <v>239</v>
      </c>
      <c r="AB304" s="182" t="s">
        <v>239</v>
      </c>
      <c r="AC304" s="182" t="s">
        <v>239</v>
      </c>
      <c r="AD304" s="183" t="s">
        <v>239</v>
      </c>
      <c r="AE304" s="184" t="s">
        <v>239</v>
      </c>
      <c r="AF304" s="260"/>
      <c r="AG304" s="17"/>
      <c r="AH304" s="358" t="s">
        <v>239</v>
      </c>
      <c r="AI304" s="20" t="s">
        <v>239</v>
      </c>
      <c r="AJ304" s="20" t="s">
        <v>239</v>
      </c>
      <c r="AK304" s="115" t="s">
        <v>239</v>
      </c>
      <c r="AL304" s="115" t="s">
        <v>239</v>
      </c>
      <c r="AM304" s="115" t="s">
        <v>239</v>
      </c>
      <c r="AN304" s="115" t="s">
        <v>239</v>
      </c>
      <c r="AO304" s="17" t="s">
        <v>239</v>
      </c>
      <c r="AP304" s="114" t="s">
        <v>239</v>
      </c>
      <c r="AQ304" s="360" t="s">
        <v>239</v>
      </c>
      <c r="AR304" s="196" t="s">
        <v>239</v>
      </c>
      <c r="AS304" s="196" t="s">
        <v>239</v>
      </c>
      <c r="AT304" s="197" t="s">
        <v>239</v>
      </c>
      <c r="AU304" s="197" t="s">
        <v>239</v>
      </c>
      <c r="AV304" s="197" t="s">
        <v>239</v>
      </c>
      <c r="AW304" s="197" t="s">
        <v>239</v>
      </c>
      <c r="AX304" s="198" t="s">
        <v>239</v>
      </c>
      <c r="AY304" s="199" t="s">
        <v>239</v>
      </c>
      <c r="AZ304" s="360" t="s">
        <v>2309</v>
      </c>
      <c r="BA304" s="196">
        <v>0.2</v>
      </c>
      <c r="BB304" s="196">
        <v>0.2</v>
      </c>
      <c r="BC304" s="197" t="s">
        <v>239</v>
      </c>
      <c r="BD304" s="197" t="s">
        <v>2698</v>
      </c>
      <c r="BE304" s="197" t="s">
        <v>239</v>
      </c>
      <c r="BF304" s="197" t="s">
        <v>2698</v>
      </c>
      <c r="BG304" s="198" t="s">
        <v>2312</v>
      </c>
      <c r="BH304" s="199" t="s">
        <v>2312</v>
      </c>
      <c r="BI304" s="360" t="s">
        <v>2339</v>
      </c>
      <c r="BJ304" s="196">
        <v>0.2</v>
      </c>
      <c r="BK304" s="196">
        <v>0.2</v>
      </c>
      <c r="BL304" s="196" t="s">
        <v>2410</v>
      </c>
      <c r="BM304" s="196" t="s">
        <v>2411</v>
      </c>
      <c r="BN304" s="197" t="s">
        <v>239</v>
      </c>
      <c r="BO304" s="197" t="s">
        <v>2698</v>
      </c>
      <c r="BP304" s="198" t="s">
        <v>2312</v>
      </c>
      <c r="BQ304" s="199" t="s">
        <v>2312</v>
      </c>
    </row>
    <row r="305" spans="1:69" ht="14.5" hidden="1" customHeight="1">
      <c r="A305" s="355" t="s">
        <v>2238</v>
      </c>
      <c r="B305" s="356">
        <v>225</v>
      </c>
      <c r="C305" s="356" t="s">
        <v>2324</v>
      </c>
      <c r="D305" s="356" t="s">
        <v>2308</v>
      </c>
      <c r="E305" s="357" t="s">
        <v>2308</v>
      </c>
      <c r="F305" s="358" t="s">
        <v>2309</v>
      </c>
      <c r="G305" s="353" t="s">
        <v>2690</v>
      </c>
      <c r="H305" s="353" t="s">
        <v>2691</v>
      </c>
      <c r="I305" s="353" t="s">
        <v>2692</v>
      </c>
      <c r="J305" s="353" t="s">
        <v>2693</v>
      </c>
      <c r="K305" s="353" t="s">
        <v>2694</v>
      </c>
      <c r="L305" s="354" t="s">
        <v>2695</v>
      </c>
      <c r="M305" s="20">
        <v>0.3</v>
      </c>
      <c r="N305" s="20">
        <v>0.3</v>
      </c>
      <c r="O305" s="115" t="s">
        <v>2415</v>
      </c>
      <c r="P305" s="115" t="s">
        <v>2416</v>
      </c>
      <c r="Q305" s="115" t="s">
        <v>2415</v>
      </c>
      <c r="R305" s="115" t="s">
        <v>2416</v>
      </c>
      <c r="S305" s="17" t="s">
        <v>2312</v>
      </c>
      <c r="T305" s="114" t="s">
        <v>2312</v>
      </c>
      <c r="U305" s="260"/>
      <c r="V305" s="17"/>
      <c r="W305" s="359" t="s">
        <v>239</v>
      </c>
      <c r="X305" s="181" t="s">
        <v>239</v>
      </c>
      <c r="Y305" s="181" t="s">
        <v>239</v>
      </c>
      <c r="Z305" s="182" t="s">
        <v>239</v>
      </c>
      <c r="AA305" s="182" t="s">
        <v>239</v>
      </c>
      <c r="AB305" s="182" t="s">
        <v>239</v>
      </c>
      <c r="AC305" s="182" t="s">
        <v>239</v>
      </c>
      <c r="AD305" s="183" t="s">
        <v>239</v>
      </c>
      <c r="AE305" s="184" t="s">
        <v>239</v>
      </c>
      <c r="AF305" s="260"/>
      <c r="AG305" s="17"/>
      <c r="AH305" s="358" t="s">
        <v>239</v>
      </c>
      <c r="AI305" s="20" t="s">
        <v>239</v>
      </c>
      <c r="AJ305" s="20" t="s">
        <v>239</v>
      </c>
      <c r="AK305" s="115" t="s">
        <v>239</v>
      </c>
      <c r="AL305" s="115" t="s">
        <v>239</v>
      </c>
      <c r="AM305" s="115" t="s">
        <v>239</v>
      </c>
      <c r="AN305" s="115" t="s">
        <v>239</v>
      </c>
      <c r="AO305" s="17" t="s">
        <v>239</v>
      </c>
      <c r="AP305" s="114" t="s">
        <v>239</v>
      </c>
      <c r="AQ305" s="360" t="s">
        <v>239</v>
      </c>
      <c r="AR305" s="196" t="s">
        <v>239</v>
      </c>
      <c r="AS305" s="196" t="s">
        <v>239</v>
      </c>
      <c r="AT305" s="197" t="s">
        <v>239</v>
      </c>
      <c r="AU305" s="197" t="s">
        <v>239</v>
      </c>
      <c r="AV305" s="197" t="s">
        <v>239</v>
      </c>
      <c r="AW305" s="197" t="s">
        <v>239</v>
      </c>
      <c r="AX305" s="198" t="s">
        <v>239</v>
      </c>
      <c r="AY305" s="199" t="s">
        <v>239</v>
      </c>
      <c r="AZ305" s="360" t="s">
        <v>2309</v>
      </c>
      <c r="BA305" s="196">
        <v>0.3</v>
      </c>
      <c r="BB305" s="196">
        <v>0.3</v>
      </c>
      <c r="BC305" s="197" t="s">
        <v>239</v>
      </c>
      <c r="BD305" s="197" t="s">
        <v>2699</v>
      </c>
      <c r="BE305" s="197" t="s">
        <v>239</v>
      </c>
      <c r="BF305" s="197" t="s">
        <v>2699</v>
      </c>
      <c r="BG305" s="198" t="s">
        <v>2312</v>
      </c>
      <c r="BH305" s="199" t="s">
        <v>2312</v>
      </c>
      <c r="BI305" s="360" t="s">
        <v>2339</v>
      </c>
      <c r="BJ305" s="196">
        <v>0.3</v>
      </c>
      <c r="BK305" s="196">
        <v>0.3</v>
      </c>
      <c r="BL305" s="196" t="s">
        <v>2415</v>
      </c>
      <c r="BM305" s="196" t="s">
        <v>2416</v>
      </c>
      <c r="BN305" s="197" t="s">
        <v>239</v>
      </c>
      <c r="BO305" s="197" t="s">
        <v>2699</v>
      </c>
      <c r="BP305" s="198" t="s">
        <v>2312</v>
      </c>
      <c r="BQ305" s="199" t="s">
        <v>2312</v>
      </c>
    </row>
    <row r="306" spans="1:69" ht="14.5" hidden="1" customHeight="1">
      <c r="A306" s="355" t="s">
        <v>2238</v>
      </c>
      <c r="B306" s="356">
        <v>225</v>
      </c>
      <c r="C306" s="356" t="s">
        <v>2330</v>
      </c>
      <c r="D306" s="356" t="s">
        <v>2308</v>
      </c>
      <c r="E306" s="357" t="s">
        <v>2308</v>
      </c>
      <c r="F306" s="358" t="s">
        <v>2309</v>
      </c>
      <c r="G306" s="353" t="s">
        <v>2690</v>
      </c>
      <c r="H306" s="353" t="s">
        <v>2691</v>
      </c>
      <c r="I306" s="353" t="s">
        <v>2692</v>
      </c>
      <c r="J306" s="353" t="s">
        <v>2693</v>
      </c>
      <c r="K306" s="353" t="s">
        <v>2694</v>
      </c>
      <c r="L306" s="354" t="s">
        <v>2695</v>
      </c>
      <c r="M306" s="20">
        <v>0.5</v>
      </c>
      <c r="N306" s="20">
        <v>0.5</v>
      </c>
      <c r="O306" s="115" t="s">
        <v>2700</v>
      </c>
      <c r="P306" s="115" t="s">
        <v>2701</v>
      </c>
      <c r="Q306" s="115" t="s">
        <v>2700</v>
      </c>
      <c r="R306" s="115" t="s">
        <v>2701</v>
      </c>
      <c r="S306" s="17" t="s">
        <v>2312</v>
      </c>
      <c r="T306" s="114" t="s">
        <v>2312</v>
      </c>
      <c r="U306" s="260"/>
      <c r="V306" s="17"/>
      <c r="W306" s="359" t="s">
        <v>239</v>
      </c>
      <c r="X306" s="181" t="s">
        <v>239</v>
      </c>
      <c r="Y306" s="181" t="s">
        <v>239</v>
      </c>
      <c r="Z306" s="182" t="s">
        <v>239</v>
      </c>
      <c r="AA306" s="182" t="s">
        <v>239</v>
      </c>
      <c r="AB306" s="182" t="s">
        <v>239</v>
      </c>
      <c r="AC306" s="182" t="s">
        <v>239</v>
      </c>
      <c r="AD306" s="183" t="s">
        <v>239</v>
      </c>
      <c r="AE306" s="184" t="s">
        <v>239</v>
      </c>
      <c r="AF306" s="260"/>
      <c r="AG306" s="17"/>
      <c r="AH306" s="358" t="s">
        <v>239</v>
      </c>
      <c r="AI306" s="20" t="s">
        <v>239</v>
      </c>
      <c r="AJ306" s="20" t="s">
        <v>239</v>
      </c>
      <c r="AK306" s="115" t="s">
        <v>239</v>
      </c>
      <c r="AL306" s="115" t="s">
        <v>239</v>
      </c>
      <c r="AM306" s="115" t="s">
        <v>239</v>
      </c>
      <c r="AN306" s="115" t="s">
        <v>239</v>
      </c>
      <c r="AO306" s="17" t="s">
        <v>239</v>
      </c>
      <c r="AP306" s="114" t="s">
        <v>239</v>
      </c>
      <c r="AQ306" s="360" t="s">
        <v>239</v>
      </c>
      <c r="AR306" s="196" t="s">
        <v>239</v>
      </c>
      <c r="AS306" s="196" t="s">
        <v>239</v>
      </c>
      <c r="AT306" s="197" t="s">
        <v>239</v>
      </c>
      <c r="AU306" s="197" t="s">
        <v>239</v>
      </c>
      <c r="AV306" s="197" t="s">
        <v>239</v>
      </c>
      <c r="AW306" s="197" t="s">
        <v>239</v>
      </c>
      <c r="AX306" s="198" t="s">
        <v>239</v>
      </c>
      <c r="AY306" s="199" t="s">
        <v>239</v>
      </c>
      <c r="AZ306" s="360" t="s">
        <v>2309</v>
      </c>
      <c r="BA306" s="196">
        <v>0.5</v>
      </c>
      <c r="BB306" s="196">
        <v>0.5</v>
      </c>
      <c r="BC306" s="197" t="s">
        <v>239</v>
      </c>
      <c r="BD306" s="197" t="s">
        <v>2702</v>
      </c>
      <c r="BE306" s="197" t="s">
        <v>239</v>
      </c>
      <c r="BF306" s="197" t="s">
        <v>2702</v>
      </c>
      <c r="BG306" s="198" t="s">
        <v>2312</v>
      </c>
      <c r="BH306" s="199" t="s">
        <v>2312</v>
      </c>
      <c r="BI306" s="360" t="s">
        <v>2339</v>
      </c>
      <c r="BJ306" s="196">
        <v>0.5</v>
      </c>
      <c r="BK306" s="196">
        <v>0.5</v>
      </c>
      <c r="BL306" s="196" t="s">
        <v>2700</v>
      </c>
      <c r="BM306" s="196" t="s">
        <v>2701</v>
      </c>
      <c r="BN306" s="197" t="s">
        <v>239</v>
      </c>
      <c r="BO306" s="197" t="s">
        <v>2702</v>
      </c>
      <c r="BP306" s="198" t="s">
        <v>2312</v>
      </c>
      <c r="BQ306" s="199" t="s">
        <v>2312</v>
      </c>
    </row>
    <row r="307" spans="1:69" ht="14.5" hidden="1" customHeight="1">
      <c r="A307" s="355" t="s">
        <v>2238</v>
      </c>
      <c r="B307" s="356">
        <v>225</v>
      </c>
      <c r="C307" s="356" t="s">
        <v>2338</v>
      </c>
      <c r="D307" s="356" t="s">
        <v>2308</v>
      </c>
      <c r="E307" s="357" t="s">
        <v>2308</v>
      </c>
      <c r="F307" s="358" t="s">
        <v>2339</v>
      </c>
      <c r="G307" s="353" t="s">
        <v>2690</v>
      </c>
      <c r="H307" s="353" t="s">
        <v>2691</v>
      </c>
      <c r="I307" s="353" t="s">
        <v>2692</v>
      </c>
      <c r="J307" s="353" t="s">
        <v>2693</v>
      </c>
      <c r="K307" s="353" t="s">
        <v>2694</v>
      </c>
      <c r="L307" s="354" t="s">
        <v>2695</v>
      </c>
      <c r="M307" s="20">
        <v>2.6</v>
      </c>
      <c r="N307" s="20">
        <v>2.2999999999999998</v>
      </c>
      <c r="O307" s="115" t="s">
        <v>2340</v>
      </c>
      <c r="P307" s="115" t="s">
        <v>2341</v>
      </c>
      <c r="Q307" s="115" t="s">
        <v>2703</v>
      </c>
      <c r="R307" s="115" t="s">
        <v>2704</v>
      </c>
      <c r="S307" s="17" t="s">
        <v>2312</v>
      </c>
      <c r="T307" s="114" t="s">
        <v>2312</v>
      </c>
      <c r="U307" s="260"/>
      <c r="V307" s="17"/>
      <c r="W307" s="359" t="s">
        <v>239</v>
      </c>
      <c r="X307" s="181" t="s">
        <v>239</v>
      </c>
      <c r="Y307" s="181" t="s">
        <v>239</v>
      </c>
      <c r="Z307" s="182" t="s">
        <v>239</v>
      </c>
      <c r="AA307" s="182" t="s">
        <v>239</v>
      </c>
      <c r="AB307" s="182" t="s">
        <v>239</v>
      </c>
      <c r="AC307" s="182" t="s">
        <v>239</v>
      </c>
      <c r="AD307" s="183" t="s">
        <v>239</v>
      </c>
      <c r="AE307" s="184" t="s">
        <v>239</v>
      </c>
      <c r="AF307" s="260"/>
      <c r="AG307" s="17"/>
      <c r="AH307" s="358" t="s">
        <v>239</v>
      </c>
      <c r="AI307" s="20" t="s">
        <v>239</v>
      </c>
      <c r="AJ307" s="20" t="s">
        <v>239</v>
      </c>
      <c r="AK307" s="115" t="s">
        <v>239</v>
      </c>
      <c r="AL307" s="115" t="s">
        <v>239</v>
      </c>
      <c r="AM307" s="115" t="s">
        <v>239</v>
      </c>
      <c r="AN307" s="115" t="s">
        <v>239</v>
      </c>
      <c r="AO307" s="17" t="s">
        <v>239</v>
      </c>
      <c r="AP307" s="114" t="s">
        <v>239</v>
      </c>
      <c r="AQ307" s="360" t="s">
        <v>239</v>
      </c>
      <c r="AR307" s="196" t="s">
        <v>239</v>
      </c>
      <c r="AS307" s="196" t="s">
        <v>239</v>
      </c>
      <c r="AT307" s="197" t="s">
        <v>239</v>
      </c>
      <c r="AU307" s="197" t="s">
        <v>239</v>
      </c>
      <c r="AV307" s="197" t="s">
        <v>239</v>
      </c>
      <c r="AW307" s="197" t="s">
        <v>239</v>
      </c>
      <c r="AX307" s="198" t="s">
        <v>239</v>
      </c>
      <c r="AY307" s="199" t="s">
        <v>239</v>
      </c>
      <c r="AZ307" s="360" t="s">
        <v>2339</v>
      </c>
      <c r="BA307" s="196">
        <v>2.6</v>
      </c>
      <c r="BB307" s="196">
        <v>2.2999999999999998</v>
      </c>
      <c r="BC307" s="197" t="s">
        <v>239</v>
      </c>
      <c r="BD307" s="197" t="s">
        <v>2521</v>
      </c>
      <c r="BE307" s="197" t="s">
        <v>239</v>
      </c>
      <c r="BF307" s="197" t="s">
        <v>2705</v>
      </c>
      <c r="BG307" s="198" t="s">
        <v>2312</v>
      </c>
      <c r="BH307" s="199" t="s">
        <v>2312</v>
      </c>
      <c r="BI307" s="360" t="s">
        <v>2706</v>
      </c>
      <c r="BJ307" s="196">
        <v>2.6</v>
      </c>
      <c r="BK307" s="196">
        <v>2.2999999999999998</v>
      </c>
      <c r="BL307" s="196" t="s">
        <v>2340</v>
      </c>
      <c r="BM307" s="196" t="s">
        <v>2341</v>
      </c>
      <c r="BN307" s="197" t="s">
        <v>239</v>
      </c>
      <c r="BO307" s="197" t="s">
        <v>2705</v>
      </c>
      <c r="BP307" s="198" t="s">
        <v>2312</v>
      </c>
      <c r="BQ307" s="199" t="s">
        <v>2312</v>
      </c>
    </row>
    <row r="308" spans="1:69" ht="14.5" hidden="1" customHeight="1">
      <c r="A308" s="355" t="s">
        <v>2238</v>
      </c>
      <c r="B308" s="356">
        <v>225</v>
      </c>
      <c r="C308" s="356" t="s">
        <v>2350</v>
      </c>
      <c r="D308" s="356" t="s">
        <v>2308</v>
      </c>
      <c r="E308" s="357" t="s">
        <v>2308</v>
      </c>
      <c r="F308" s="358" t="s">
        <v>2339</v>
      </c>
      <c r="G308" s="353" t="s">
        <v>2690</v>
      </c>
      <c r="H308" s="353" t="s">
        <v>2691</v>
      </c>
      <c r="I308" s="353" t="s">
        <v>2692</v>
      </c>
      <c r="J308" s="353" t="s">
        <v>2693</v>
      </c>
      <c r="K308" s="353" t="s">
        <v>2694</v>
      </c>
      <c r="L308" s="354" t="s">
        <v>2695</v>
      </c>
      <c r="M308" s="20">
        <v>2.6</v>
      </c>
      <c r="N308" s="20">
        <v>2.2999999999999998</v>
      </c>
      <c r="O308" s="115" t="s">
        <v>2340</v>
      </c>
      <c r="P308" s="115" t="s">
        <v>2341</v>
      </c>
      <c r="Q308" s="115" t="s">
        <v>2703</v>
      </c>
      <c r="R308" s="115" t="s">
        <v>2704</v>
      </c>
      <c r="S308" s="17" t="s">
        <v>2312</v>
      </c>
      <c r="T308" s="114" t="s">
        <v>2312</v>
      </c>
      <c r="U308" s="260"/>
      <c r="V308" s="17"/>
      <c r="W308" s="359" t="s">
        <v>239</v>
      </c>
      <c r="X308" s="181" t="s">
        <v>239</v>
      </c>
      <c r="Y308" s="181" t="s">
        <v>239</v>
      </c>
      <c r="Z308" s="182" t="s">
        <v>239</v>
      </c>
      <c r="AA308" s="182" t="s">
        <v>239</v>
      </c>
      <c r="AB308" s="182" t="s">
        <v>239</v>
      </c>
      <c r="AC308" s="182" t="s">
        <v>239</v>
      </c>
      <c r="AD308" s="183" t="s">
        <v>239</v>
      </c>
      <c r="AE308" s="184" t="s">
        <v>239</v>
      </c>
      <c r="AF308" s="260"/>
      <c r="AG308" s="17"/>
      <c r="AH308" s="358" t="s">
        <v>239</v>
      </c>
      <c r="AI308" s="20" t="s">
        <v>239</v>
      </c>
      <c r="AJ308" s="20" t="s">
        <v>239</v>
      </c>
      <c r="AK308" s="115" t="s">
        <v>239</v>
      </c>
      <c r="AL308" s="115" t="s">
        <v>239</v>
      </c>
      <c r="AM308" s="115" t="s">
        <v>239</v>
      </c>
      <c r="AN308" s="115" t="s">
        <v>239</v>
      </c>
      <c r="AO308" s="17" t="s">
        <v>239</v>
      </c>
      <c r="AP308" s="114" t="s">
        <v>239</v>
      </c>
      <c r="AQ308" s="360" t="s">
        <v>239</v>
      </c>
      <c r="AR308" s="196" t="s">
        <v>239</v>
      </c>
      <c r="AS308" s="196" t="s">
        <v>239</v>
      </c>
      <c r="AT308" s="197" t="s">
        <v>239</v>
      </c>
      <c r="AU308" s="197" t="s">
        <v>239</v>
      </c>
      <c r="AV308" s="197" t="s">
        <v>239</v>
      </c>
      <c r="AW308" s="197" t="s">
        <v>239</v>
      </c>
      <c r="AX308" s="198" t="s">
        <v>239</v>
      </c>
      <c r="AY308" s="199" t="s">
        <v>239</v>
      </c>
      <c r="AZ308" s="360" t="s">
        <v>2339</v>
      </c>
      <c r="BA308" s="196">
        <v>2.6</v>
      </c>
      <c r="BB308" s="196">
        <v>2.2999999999999998</v>
      </c>
      <c r="BC308" s="197" t="s">
        <v>239</v>
      </c>
      <c r="BD308" s="197" t="s">
        <v>2521</v>
      </c>
      <c r="BE308" s="197" t="s">
        <v>239</v>
      </c>
      <c r="BF308" s="197" t="s">
        <v>2705</v>
      </c>
      <c r="BG308" s="198" t="s">
        <v>2312</v>
      </c>
      <c r="BH308" s="199" t="s">
        <v>2312</v>
      </c>
      <c r="BI308" s="360" t="s">
        <v>2339</v>
      </c>
      <c r="BJ308" s="196">
        <v>2.6</v>
      </c>
      <c r="BK308" s="196">
        <v>2.2999999999999998</v>
      </c>
      <c r="BL308" s="196" t="s">
        <v>2340</v>
      </c>
      <c r="BM308" s="196" t="s">
        <v>2341</v>
      </c>
      <c r="BN308" s="197" t="s">
        <v>239</v>
      </c>
      <c r="BO308" s="197" t="s">
        <v>2705</v>
      </c>
      <c r="BP308" s="198" t="s">
        <v>2312</v>
      </c>
      <c r="BQ308" s="199" t="s">
        <v>2312</v>
      </c>
    </row>
    <row r="309" spans="1:69" ht="14.5" hidden="1" customHeight="1">
      <c r="A309" s="355" t="s">
        <v>2238</v>
      </c>
      <c r="B309" s="356">
        <v>225</v>
      </c>
      <c r="C309" s="356" t="s">
        <v>2351</v>
      </c>
      <c r="D309" s="356" t="s">
        <v>2308</v>
      </c>
      <c r="E309" s="357" t="s">
        <v>2308</v>
      </c>
      <c r="F309" s="358" t="s">
        <v>2339</v>
      </c>
      <c r="G309" s="353" t="s">
        <v>2690</v>
      </c>
      <c r="H309" s="353" t="s">
        <v>2691</v>
      </c>
      <c r="I309" s="353" t="s">
        <v>2692</v>
      </c>
      <c r="J309" s="353" t="s">
        <v>2693</v>
      </c>
      <c r="K309" s="353" t="s">
        <v>2694</v>
      </c>
      <c r="L309" s="354" t="s">
        <v>2695</v>
      </c>
      <c r="M309" s="20">
        <v>5.5</v>
      </c>
      <c r="N309" s="20">
        <v>2.2999999999999998</v>
      </c>
      <c r="O309" s="115" t="s">
        <v>2352</v>
      </c>
      <c r="P309" s="115" t="s">
        <v>2353</v>
      </c>
      <c r="Q309" s="115" t="s">
        <v>2703</v>
      </c>
      <c r="R309" s="115" t="s">
        <v>2704</v>
      </c>
      <c r="S309" s="17" t="s">
        <v>2312</v>
      </c>
      <c r="T309" s="114" t="s">
        <v>2312</v>
      </c>
      <c r="U309" s="260"/>
      <c r="V309" s="17"/>
      <c r="W309" s="359" t="s">
        <v>239</v>
      </c>
      <c r="X309" s="181" t="s">
        <v>239</v>
      </c>
      <c r="Y309" s="181" t="s">
        <v>239</v>
      </c>
      <c r="Z309" s="182" t="s">
        <v>239</v>
      </c>
      <c r="AA309" s="182" t="s">
        <v>239</v>
      </c>
      <c r="AB309" s="182" t="s">
        <v>239</v>
      </c>
      <c r="AC309" s="182" t="s">
        <v>239</v>
      </c>
      <c r="AD309" s="183" t="s">
        <v>239</v>
      </c>
      <c r="AE309" s="184" t="s">
        <v>239</v>
      </c>
      <c r="AF309" s="260"/>
      <c r="AG309" s="17"/>
      <c r="AH309" s="358" t="s">
        <v>239</v>
      </c>
      <c r="AI309" s="20" t="s">
        <v>239</v>
      </c>
      <c r="AJ309" s="20" t="s">
        <v>239</v>
      </c>
      <c r="AK309" s="115" t="s">
        <v>239</v>
      </c>
      <c r="AL309" s="115" t="s">
        <v>239</v>
      </c>
      <c r="AM309" s="115" t="s">
        <v>239</v>
      </c>
      <c r="AN309" s="115" t="s">
        <v>239</v>
      </c>
      <c r="AO309" s="17" t="s">
        <v>239</v>
      </c>
      <c r="AP309" s="114" t="s">
        <v>239</v>
      </c>
      <c r="AQ309" s="360" t="s">
        <v>239</v>
      </c>
      <c r="AR309" s="196" t="s">
        <v>239</v>
      </c>
      <c r="AS309" s="196" t="s">
        <v>239</v>
      </c>
      <c r="AT309" s="197" t="s">
        <v>239</v>
      </c>
      <c r="AU309" s="197" t="s">
        <v>239</v>
      </c>
      <c r="AV309" s="197" t="s">
        <v>239</v>
      </c>
      <c r="AW309" s="197" t="s">
        <v>239</v>
      </c>
      <c r="AX309" s="198" t="s">
        <v>239</v>
      </c>
      <c r="AY309" s="199" t="s">
        <v>239</v>
      </c>
      <c r="AZ309" s="360" t="s">
        <v>2339</v>
      </c>
      <c r="BA309" s="196">
        <v>5.5</v>
      </c>
      <c r="BB309" s="196">
        <v>2.2999999999999998</v>
      </c>
      <c r="BC309" s="197" t="s">
        <v>239</v>
      </c>
      <c r="BD309" s="197" t="s">
        <v>2522</v>
      </c>
      <c r="BE309" s="197" t="s">
        <v>239</v>
      </c>
      <c r="BF309" s="197" t="s">
        <v>2705</v>
      </c>
      <c r="BG309" s="198" t="s">
        <v>2312</v>
      </c>
      <c r="BH309" s="199" t="s">
        <v>2312</v>
      </c>
      <c r="BI309" s="360" t="s">
        <v>2339</v>
      </c>
      <c r="BJ309" s="196">
        <v>5.5</v>
      </c>
      <c r="BK309" s="196">
        <v>2.2999999999999998</v>
      </c>
      <c r="BL309" s="196" t="s">
        <v>2352</v>
      </c>
      <c r="BM309" s="196" t="s">
        <v>2353</v>
      </c>
      <c r="BN309" s="197" t="s">
        <v>239</v>
      </c>
      <c r="BO309" s="197" t="s">
        <v>2705</v>
      </c>
      <c r="BP309" s="198" t="s">
        <v>2312</v>
      </c>
      <c r="BQ309" s="199" t="s">
        <v>2312</v>
      </c>
    </row>
    <row r="310" spans="1:69" ht="14.5" hidden="1" customHeight="1">
      <c r="A310" s="355" t="s">
        <v>2238</v>
      </c>
      <c r="B310" s="356">
        <v>225</v>
      </c>
      <c r="C310" s="356" t="s">
        <v>2357</v>
      </c>
      <c r="D310" s="356" t="s">
        <v>2308</v>
      </c>
      <c r="E310" s="357" t="s">
        <v>2308</v>
      </c>
      <c r="F310" s="358" t="s">
        <v>2339</v>
      </c>
      <c r="G310" s="353" t="s">
        <v>2690</v>
      </c>
      <c r="H310" s="353" t="s">
        <v>2691</v>
      </c>
      <c r="I310" s="353" t="s">
        <v>2692</v>
      </c>
      <c r="J310" s="353" t="s">
        <v>2693</v>
      </c>
      <c r="K310" s="353" t="s">
        <v>2694</v>
      </c>
      <c r="L310" s="354" t="s">
        <v>2695</v>
      </c>
      <c r="M310" s="20">
        <v>5.5</v>
      </c>
      <c r="N310" s="20">
        <v>2.2999999999999998</v>
      </c>
      <c r="O310" s="115" t="s">
        <v>2352</v>
      </c>
      <c r="P310" s="115" t="s">
        <v>2353</v>
      </c>
      <c r="Q310" s="115" t="s">
        <v>2703</v>
      </c>
      <c r="R310" s="115" t="s">
        <v>2704</v>
      </c>
      <c r="S310" s="17" t="s">
        <v>2312</v>
      </c>
      <c r="T310" s="114" t="s">
        <v>2312</v>
      </c>
      <c r="U310" s="260"/>
      <c r="V310" s="17"/>
      <c r="W310" s="359" t="s">
        <v>239</v>
      </c>
      <c r="X310" s="181" t="s">
        <v>239</v>
      </c>
      <c r="Y310" s="181" t="s">
        <v>239</v>
      </c>
      <c r="Z310" s="182" t="s">
        <v>239</v>
      </c>
      <c r="AA310" s="182" t="s">
        <v>239</v>
      </c>
      <c r="AB310" s="182" t="s">
        <v>239</v>
      </c>
      <c r="AC310" s="182" t="s">
        <v>239</v>
      </c>
      <c r="AD310" s="183" t="s">
        <v>239</v>
      </c>
      <c r="AE310" s="184" t="s">
        <v>239</v>
      </c>
      <c r="AF310" s="260"/>
      <c r="AG310" s="17"/>
      <c r="AH310" s="358" t="s">
        <v>239</v>
      </c>
      <c r="AI310" s="20" t="s">
        <v>239</v>
      </c>
      <c r="AJ310" s="20" t="s">
        <v>239</v>
      </c>
      <c r="AK310" s="115" t="s">
        <v>239</v>
      </c>
      <c r="AL310" s="115" t="s">
        <v>239</v>
      </c>
      <c r="AM310" s="115" t="s">
        <v>239</v>
      </c>
      <c r="AN310" s="115" t="s">
        <v>239</v>
      </c>
      <c r="AO310" s="17" t="s">
        <v>239</v>
      </c>
      <c r="AP310" s="114" t="s">
        <v>239</v>
      </c>
      <c r="AQ310" s="360" t="s">
        <v>239</v>
      </c>
      <c r="AR310" s="196" t="s">
        <v>239</v>
      </c>
      <c r="AS310" s="196" t="s">
        <v>239</v>
      </c>
      <c r="AT310" s="197" t="s">
        <v>239</v>
      </c>
      <c r="AU310" s="197" t="s">
        <v>239</v>
      </c>
      <c r="AV310" s="197" t="s">
        <v>239</v>
      </c>
      <c r="AW310" s="197" t="s">
        <v>239</v>
      </c>
      <c r="AX310" s="198" t="s">
        <v>239</v>
      </c>
      <c r="AY310" s="199" t="s">
        <v>239</v>
      </c>
      <c r="AZ310" s="360" t="s">
        <v>2339</v>
      </c>
      <c r="BA310" s="196">
        <v>5.5</v>
      </c>
      <c r="BB310" s="196">
        <v>2.2999999999999998</v>
      </c>
      <c r="BC310" s="197" t="s">
        <v>239</v>
      </c>
      <c r="BD310" s="197" t="s">
        <v>2522</v>
      </c>
      <c r="BE310" s="197" t="s">
        <v>239</v>
      </c>
      <c r="BF310" s="197" t="s">
        <v>2705</v>
      </c>
      <c r="BG310" s="198" t="s">
        <v>2312</v>
      </c>
      <c r="BH310" s="199" t="s">
        <v>2312</v>
      </c>
      <c r="BI310" s="360" t="s">
        <v>2339</v>
      </c>
      <c r="BJ310" s="196">
        <v>5.5</v>
      </c>
      <c r="BK310" s="196">
        <v>2.2999999999999998</v>
      </c>
      <c r="BL310" s="196" t="s">
        <v>2352</v>
      </c>
      <c r="BM310" s="196" t="s">
        <v>2353</v>
      </c>
      <c r="BN310" s="197" t="s">
        <v>239</v>
      </c>
      <c r="BO310" s="197" t="s">
        <v>2705</v>
      </c>
      <c r="BP310" s="198" t="s">
        <v>2312</v>
      </c>
      <c r="BQ310" s="199" t="s">
        <v>2312</v>
      </c>
    </row>
    <row r="311" spans="1:69" ht="12.5" hidden="1">
      <c r="A311" s="331" t="s">
        <v>2242</v>
      </c>
      <c r="B311" s="342">
        <v>321</v>
      </c>
      <c r="C311" s="343" t="s">
        <v>2376</v>
      </c>
      <c r="D311" s="332" t="s">
        <v>2563</v>
      </c>
      <c r="E311" s="336" t="s">
        <v>2564</v>
      </c>
      <c r="F311" s="358" t="s">
        <v>2339</v>
      </c>
      <c r="G311" s="353" t="s">
        <v>2690</v>
      </c>
      <c r="H311" s="353" t="s">
        <v>2691</v>
      </c>
      <c r="I311" s="353" t="s">
        <v>2692</v>
      </c>
      <c r="J311" s="353" t="s">
        <v>2693</v>
      </c>
      <c r="K311" s="353" t="s">
        <v>2694</v>
      </c>
      <c r="L311" s="354" t="s">
        <v>2695</v>
      </c>
      <c r="M311" s="20">
        <v>15</v>
      </c>
      <c r="N311" s="20">
        <v>7</v>
      </c>
      <c r="O311" s="103" t="s">
        <v>2500</v>
      </c>
      <c r="P311" s="103" t="s">
        <v>2501</v>
      </c>
      <c r="Q311" s="103" t="s">
        <v>2446</v>
      </c>
      <c r="R311" s="103" t="s">
        <v>2447</v>
      </c>
      <c r="S311" s="104" t="s">
        <v>2312</v>
      </c>
      <c r="T311" s="18" t="s">
        <v>2312</v>
      </c>
      <c r="U311" s="264"/>
      <c r="V311" s="17"/>
      <c r="W311" s="359" t="s">
        <v>2731</v>
      </c>
      <c r="X311" s="20">
        <v>15</v>
      </c>
      <c r="Y311" s="20">
        <v>7</v>
      </c>
      <c r="Z311" s="103" t="s">
        <v>2381</v>
      </c>
      <c r="AA311" s="103" t="s">
        <v>2382</v>
      </c>
      <c r="AB311" s="103" t="s">
        <v>2446</v>
      </c>
      <c r="AC311" s="103" t="s">
        <v>2447</v>
      </c>
      <c r="AD311" s="104" t="s">
        <v>2312</v>
      </c>
      <c r="AE311" s="18" t="s">
        <v>2312</v>
      </c>
      <c r="AF311" s="264"/>
      <c r="AG311" s="17"/>
      <c r="AH311" s="358" t="s">
        <v>2339</v>
      </c>
      <c r="AI311" s="20">
        <v>15</v>
      </c>
      <c r="AJ311" s="20">
        <v>7</v>
      </c>
      <c r="AK311" s="103" t="s">
        <v>2565</v>
      </c>
      <c r="AL311" s="103" t="s">
        <v>2503</v>
      </c>
      <c r="AM311" s="103" t="s">
        <v>2566</v>
      </c>
      <c r="AN311" s="103" t="s">
        <v>2454</v>
      </c>
      <c r="AO311" s="104" t="s">
        <v>2312</v>
      </c>
      <c r="AP311" s="18" t="s">
        <v>2312</v>
      </c>
      <c r="AQ311" s="358" t="s">
        <v>239</v>
      </c>
      <c r="AR311" s="328" t="s">
        <v>239</v>
      </c>
      <c r="AS311" s="328" t="s">
        <v>239</v>
      </c>
      <c r="AT311" s="328" t="s">
        <v>239</v>
      </c>
      <c r="AU311" s="328" t="s">
        <v>239</v>
      </c>
      <c r="AV311" s="328" t="s">
        <v>239</v>
      </c>
      <c r="AW311" s="328" t="s">
        <v>239</v>
      </c>
      <c r="AX311" s="328" t="s">
        <v>239</v>
      </c>
      <c r="AY311" s="344" t="s">
        <v>239</v>
      </c>
      <c r="AZ311" s="360" t="s">
        <v>2339</v>
      </c>
      <c r="BA311" s="20">
        <v>15</v>
      </c>
      <c r="BB311" s="20">
        <v>7</v>
      </c>
      <c r="BC311" s="196" t="s">
        <v>239</v>
      </c>
      <c r="BD311" s="103" t="s">
        <v>2567</v>
      </c>
      <c r="BE311" s="17" t="s">
        <v>239</v>
      </c>
      <c r="BF311" s="103" t="s">
        <v>2452</v>
      </c>
      <c r="BG311" s="104" t="s">
        <v>2312</v>
      </c>
      <c r="BH311" s="18" t="s">
        <v>2312</v>
      </c>
      <c r="BI311" s="360" t="s">
        <v>2339</v>
      </c>
      <c r="BJ311" s="20">
        <v>15</v>
      </c>
      <c r="BK311" s="20">
        <v>7</v>
      </c>
      <c r="BL311" s="103" t="s">
        <v>2500</v>
      </c>
      <c r="BM311" s="103" t="s">
        <v>2501</v>
      </c>
      <c r="BN311" s="17" t="s">
        <v>239</v>
      </c>
      <c r="BO311" s="103" t="s">
        <v>2452</v>
      </c>
      <c r="BP311" s="104" t="s">
        <v>2312</v>
      </c>
      <c r="BQ311" s="18" t="s">
        <v>2312</v>
      </c>
    </row>
    <row r="312" spans="1:69" ht="12.5" hidden="1">
      <c r="A312" s="331" t="s">
        <v>2242</v>
      </c>
      <c r="B312" s="342">
        <v>321</v>
      </c>
      <c r="C312" s="343" t="s">
        <v>2377</v>
      </c>
      <c r="D312" s="332" t="s">
        <v>2563</v>
      </c>
      <c r="E312" s="336" t="s">
        <v>2568</v>
      </c>
      <c r="F312" s="358" t="s">
        <v>2339</v>
      </c>
      <c r="G312" s="353" t="s">
        <v>2690</v>
      </c>
      <c r="H312" s="353" t="s">
        <v>2691</v>
      </c>
      <c r="I312" s="353" t="s">
        <v>2692</v>
      </c>
      <c r="J312" s="353" t="s">
        <v>2693</v>
      </c>
      <c r="K312" s="353" t="s">
        <v>2694</v>
      </c>
      <c r="L312" s="354" t="s">
        <v>2695</v>
      </c>
      <c r="M312" s="20">
        <v>15</v>
      </c>
      <c r="N312" s="20">
        <v>7</v>
      </c>
      <c r="O312" s="103" t="s">
        <v>2500</v>
      </c>
      <c r="P312" s="103" t="s">
        <v>2501</v>
      </c>
      <c r="Q312" s="103" t="s">
        <v>2446</v>
      </c>
      <c r="R312" s="103" t="s">
        <v>2447</v>
      </c>
      <c r="S312" s="104" t="s">
        <v>2312</v>
      </c>
      <c r="T312" s="18" t="s">
        <v>2312</v>
      </c>
      <c r="U312" s="264"/>
      <c r="V312" s="17"/>
      <c r="W312" s="359" t="s">
        <v>2731</v>
      </c>
      <c r="X312" s="20">
        <v>15</v>
      </c>
      <c r="Y312" s="20">
        <v>7</v>
      </c>
      <c r="Z312" s="103" t="s">
        <v>2381</v>
      </c>
      <c r="AA312" s="103" t="s">
        <v>2382</v>
      </c>
      <c r="AB312" s="103" t="s">
        <v>2446</v>
      </c>
      <c r="AC312" s="103" t="s">
        <v>2447</v>
      </c>
      <c r="AD312" s="104" t="s">
        <v>2312</v>
      </c>
      <c r="AE312" s="18" t="s">
        <v>2312</v>
      </c>
      <c r="AF312" s="264"/>
      <c r="AG312" s="17"/>
      <c r="AH312" s="358" t="s">
        <v>2339</v>
      </c>
      <c r="AI312" s="20">
        <v>15</v>
      </c>
      <c r="AJ312" s="20">
        <v>7</v>
      </c>
      <c r="AK312" s="103" t="s">
        <v>2565</v>
      </c>
      <c r="AL312" s="103" t="s">
        <v>2503</v>
      </c>
      <c r="AM312" s="103" t="s">
        <v>2566</v>
      </c>
      <c r="AN312" s="103" t="s">
        <v>2454</v>
      </c>
      <c r="AO312" s="104" t="s">
        <v>2312</v>
      </c>
      <c r="AP312" s="18" t="s">
        <v>2312</v>
      </c>
      <c r="AQ312" s="358" t="s">
        <v>239</v>
      </c>
      <c r="AR312" s="328" t="s">
        <v>239</v>
      </c>
      <c r="AS312" s="328" t="s">
        <v>239</v>
      </c>
      <c r="AT312" s="328" t="s">
        <v>239</v>
      </c>
      <c r="AU312" s="328" t="s">
        <v>239</v>
      </c>
      <c r="AV312" s="328" t="s">
        <v>239</v>
      </c>
      <c r="AW312" s="328" t="s">
        <v>239</v>
      </c>
      <c r="AX312" s="328" t="s">
        <v>239</v>
      </c>
      <c r="AY312" s="344" t="s">
        <v>239</v>
      </c>
      <c r="AZ312" s="360" t="s">
        <v>2339</v>
      </c>
      <c r="BA312" s="20">
        <v>15</v>
      </c>
      <c r="BB312" s="20">
        <v>7</v>
      </c>
      <c r="BC312" s="196" t="s">
        <v>239</v>
      </c>
      <c r="BD312" s="103" t="s">
        <v>2567</v>
      </c>
      <c r="BE312" s="17" t="s">
        <v>239</v>
      </c>
      <c r="BF312" s="103" t="s">
        <v>2452</v>
      </c>
      <c r="BG312" s="104" t="s">
        <v>2312</v>
      </c>
      <c r="BH312" s="18" t="s">
        <v>2312</v>
      </c>
      <c r="BI312" s="360" t="s">
        <v>2339</v>
      </c>
      <c r="BJ312" s="20">
        <v>15</v>
      </c>
      <c r="BK312" s="20">
        <v>7</v>
      </c>
      <c r="BL312" s="103" t="s">
        <v>2500</v>
      </c>
      <c r="BM312" s="103" t="s">
        <v>2501</v>
      </c>
      <c r="BN312" s="17" t="s">
        <v>239</v>
      </c>
      <c r="BO312" s="103" t="s">
        <v>2452</v>
      </c>
      <c r="BP312" s="104" t="s">
        <v>2312</v>
      </c>
      <c r="BQ312" s="18" t="s">
        <v>2312</v>
      </c>
    </row>
    <row r="313" spans="1:69" ht="12.5" hidden="1">
      <c r="A313" s="331" t="s">
        <v>2242</v>
      </c>
      <c r="B313" s="342">
        <v>321</v>
      </c>
      <c r="C313" s="343" t="s">
        <v>2383</v>
      </c>
      <c r="D313" s="332" t="s">
        <v>2563</v>
      </c>
      <c r="E313" s="336" t="s">
        <v>2564</v>
      </c>
      <c r="F313" s="358" t="s">
        <v>2339</v>
      </c>
      <c r="G313" s="353" t="s">
        <v>2690</v>
      </c>
      <c r="H313" s="353" t="s">
        <v>2691</v>
      </c>
      <c r="I313" s="353" t="s">
        <v>2692</v>
      </c>
      <c r="J313" s="353" t="s">
        <v>2693</v>
      </c>
      <c r="K313" s="353" t="s">
        <v>2694</v>
      </c>
      <c r="L313" s="354" t="s">
        <v>2695</v>
      </c>
      <c r="M313" s="20">
        <v>15</v>
      </c>
      <c r="N313" s="20">
        <v>7</v>
      </c>
      <c r="O313" s="103" t="s">
        <v>2500</v>
      </c>
      <c r="P313" s="103" t="s">
        <v>2501</v>
      </c>
      <c r="Q313" s="103" t="s">
        <v>2446</v>
      </c>
      <c r="R313" s="103" t="s">
        <v>2447</v>
      </c>
      <c r="S313" s="104" t="s">
        <v>2312</v>
      </c>
      <c r="T313" s="18" t="s">
        <v>2312</v>
      </c>
      <c r="U313" s="264"/>
      <c r="V313" s="17"/>
      <c r="W313" s="359" t="s">
        <v>2731</v>
      </c>
      <c r="X313" s="20">
        <v>15</v>
      </c>
      <c r="Y313" s="20">
        <v>7</v>
      </c>
      <c r="Z313" s="103" t="s">
        <v>2381</v>
      </c>
      <c r="AA313" s="103" t="s">
        <v>2382</v>
      </c>
      <c r="AB313" s="103" t="s">
        <v>2446</v>
      </c>
      <c r="AC313" s="103" t="s">
        <v>2447</v>
      </c>
      <c r="AD313" s="104" t="s">
        <v>2312</v>
      </c>
      <c r="AE313" s="18" t="s">
        <v>2312</v>
      </c>
      <c r="AF313" s="264"/>
      <c r="AG313" s="17"/>
      <c r="AH313" s="358" t="s">
        <v>2339</v>
      </c>
      <c r="AI313" s="20">
        <v>15</v>
      </c>
      <c r="AJ313" s="20">
        <v>7</v>
      </c>
      <c r="AK313" s="103" t="s">
        <v>2565</v>
      </c>
      <c r="AL313" s="103" t="s">
        <v>2503</v>
      </c>
      <c r="AM313" s="103" t="s">
        <v>2566</v>
      </c>
      <c r="AN313" s="103" t="s">
        <v>2454</v>
      </c>
      <c r="AO313" s="104" t="s">
        <v>2312</v>
      </c>
      <c r="AP313" s="18" t="s">
        <v>2312</v>
      </c>
      <c r="AQ313" s="358" t="s">
        <v>239</v>
      </c>
      <c r="AR313" s="328" t="s">
        <v>239</v>
      </c>
      <c r="AS313" s="328" t="s">
        <v>239</v>
      </c>
      <c r="AT313" s="328" t="s">
        <v>239</v>
      </c>
      <c r="AU313" s="328" t="s">
        <v>239</v>
      </c>
      <c r="AV313" s="328" t="s">
        <v>239</v>
      </c>
      <c r="AW313" s="328" t="s">
        <v>239</v>
      </c>
      <c r="AX313" s="328" t="s">
        <v>239</v>
      </c>
      <c r="AY313" s="344" t="s">
        <v>239</v>
      </c>
      <c r="AZ313" s="360" t="s">
        <v>2339</v>
      </c>
      <c r="BA313" s="20">
        <v>15</v>
      </c>
      <c r="BB313" s="20">
        <v>7</v>
      </c>
      <c r="BC313" s="196" t="s">
        <v>239</v>
      </c>
      <c r="BD313" s="103" t="s">
        <v>2567</v>
      </c>
      <c r="BE313" s="17" t="s">
        <v>239</v>
      </c>
      <c r="BF313" s="103" t="s">
        <v>2452</v>
      </c>
      <c r="BG313" s="104" t="s">
        <v>2312</v>
      </c>
      <c r="BH313" s="18" t="s">
        <v>2312</v>
      </c>
      <c r="BI313" s="360" t="s">
        <v>2339</v>
      </c>
      <c r="BJ313" s="20">
        <v>15</v>
      </c>
      <c r="BK313" s="20">
        <v>7</v>
      </c>
      <c r="BL313" s="103" t="s">
        <v>2500</v>
      </c>
      <c r="BM313" s="103" t="s">
        <v>2501</v>
      </c>
      <c r="BN313" s="17" t="s">
        <v>239</v>
      </c>
      <c r="BO313" s="103" t="s">
        <v>2452</v>
      </c>
      <c r="BP313" s="104" t="s">
        <v>2312</v>
      </c>
      <c r="BQ313" s="18" t="s">
        <v>2312</v>
      </c>
    </row>
    <row r="314" spans="1:69" ht="12.5" hidden="1">
      <c r="A314" s="331" t="s">
        <v>2242</v>
      </c>
      <c r="B314" s="342">
        <v>321</v>
      </c>
      <c r="C314" s="343" t="s">
        <v>2445</v>
      </c>
      <c r="D314" s="332" t="s">
        <v>2569</v>
      </c>
      <c r="E314" s="336" t="s">
        <v>2564</v>
      </c>
      <c r="F314" s="358" t="s">
        <v>2339</v>
      </c>
      <c r="G314" s="353" t="s">
        <v>2690</v>
      </c>
      <c r="H314" s="353" t="s">
        <v>2691</v>
      </c>
      <c r="I314" s="353" t="s">
        <v>2692</v>
      </c>
      <c r="J314" s="353" t="s">
        <v>2693</v>
      </c>
      <c r="K314" s="353" t="s">
        <v>2694</v>
      </c>
      <c r="L314" s="354" t="s">
        <v>2695</v>
      </c>
      <c r="M314" s="20">
        <v>7</v>
      </c>
      <c r="N314" s="20">
        <v>7</v>
      </c>
      <c r="O314" s="103" t="s">
        <v>2446</v>
      </c>
      <c r="P314" s="103" t="s">
        <v>2447</v>
      </c>
      <c r="Q314" s="103" t="s">
        <v>2446</v>
      </c>
      <c r="R314" s="103" t="s">
        <v>2447</v>
      </c>
      <c r="S314" s="104" t="s">
        <v>2312</v>
      </c>
      <c r="T314" s="18" t="s">
        <v>2312</v>
      </c>
      <c r="U314" s="264"/>
      <c r="V314" s="17"/>
      <c r="W314" s="359" t="s">
        <v>2731</v>
      </c>
      <c r="X314" s="20">
        <v>7</v>
      </c>
      <c r="Y314" s="20">
        <v>7</v>
      </c>
      <c r="Z314" s="103" t="s">
        <v>2570</v>
      </c>
      <c r="AA314" s="103" t="s">
        <v>2571</v>
      </c>
      <c r="AB314" s="103" t="s">
        <v>2446</v>
      </c>
      <c r="AC314" s="103" t="s">
        <v>2447</v>
      </c>
      <c r="AD314" s="104" t="s">
        <v>2312</v>
      </c>
      <c r="AE314" s="18" t="s">
        <v>2312</v>
      </c>
      <c r="AF314" s="264"/>
      <c r="AG314" s="17"/>
      <c r="AH314" s="358" t="s">
        <v>2339</v>
      </c>
      <c r="AI314" s="20">
        <v>7</v>
      </c>
      <c r="AJ314" s="20">
        <v>7</v>
      </c>
      <c r="AK314" s="103" t="s">
        <v>2566</v>
      </c>
      <c r="AL314" s="103" t="s">
        <v>2454</v>
      </c>
      <c r="AM314" s="103" t="s">
        <v>2566</v>
      </c>
      <c r="AN314" s="103" t="s">
        <v>2454</v>
      </c>
      <c r="AO314" s="104" t="s">
        <v>2312</v>
      </c>
      <c r="AP314" s="18" t="s">
        <v>2312</v>
      </c>
      <c r="AQ314" s="358" t="s">
        <v>239</v>
      </c>
      <c r="AR314" s="328" t="s">
        <v>239</v>
      </c>
      <c r="AS314" s="328" t="s">
        <v>239</v>
      </c>
      <c r="AT314" s="328" t="s">
        <v>239</v>
      </c>
      <c r="AU314" s="328" t="s">
        <v>239</v>
      </c>
      <c r="AV314" s="328" t="s">
        <v>239</v>
      </c>
      <c r="AW314" s="328" t="s">
        <v>239</v>
      </c>
      <c r="AX314" s="328" t="s">
        <v>239</v>
      </c>
      <c r="AY314" s="344" t="s">
        <v>239</v>
      </c>
      <c r="AZ314" s="360" t="s">
        <v>2339</v>
      </c>
      <c r="BA314" s="20">
        <v>7</v>
      </c>
      <c r="BB314" s="20">
        <v>7</v>
      </c>
      <c r="BC314" s="196" t="s">
        <v>239</v>
      </c>
      <c r="BD314" s="103" t="s">
        <v>2452</v>
      </c>
      <c r="BE314" s="17" t="s">
        <v>239</v>
      </c>
      <c r="BF314" s="103" t="s">
        <v>2452</v>
      </c>
      <c r="BG314" s="104" t="s">
        <v>2312</v>
      </c>
      <c r="BH314" s="18" t="s">
        <v>2312</v>
      </c>
      <c r="BI314" s="360" t="s">
        <v>2339</v>
      </c>
      <c r="BJ314" s="20">
        <v>7</v>
      </c>
      <c r="BK314" s="20">
        <v>7</v>
      </c>
      <c r="BL314" s="103" t="s">
        <v>2446</v>
      </c>
      <c r="BM314" s="103" t="s">
        <v>2447</v>
      </c>
      <c r="BN314" s="17" t="s">
        <v>239</v>
      </c>
      <c r="BO314" s="103" t="s">
        <v>2452</v>
      </c>
      <c r="BP314" s="104" t="s">
        <v>2312</v>
      </c>
      <c r="BQ314" s="18" t="s">
        <v>2312</v>
      </c>
    </row>
    <row r="315" spans="1:69" ht="12.5" hidden="1">
      <c r="A315" s="331" t="s">
        <v>2242</v>
      </c>
      <c r="B315" s="342">
        <v>321</v>
      </c>
      <c r="C315" s="343" t="s">
        <v>2453</v>
      </c>
      <c r="D315" s="332" t="s">
        <v>2569</v>
      </c>
      <c r="E315" s="336" t="s">
        <v>2568</v>
      </c>
      <c r="F315" s="358" t="s">
        <v>2339</v>
      </c>
      <c r="G315" s="353" t="s">
        <v>2690</v>
      </c>
      <c r="H315" s="353" t="s">
        <v>2691</v>
      </c>
      <c r="I315" s="353" t="s">
        <v>2692</v>
      </c>
      <c r="J315" s="353" t="s">
        <v>2693</v>
      </c>
      <c r="K315" s="353" t="s">
        <v>2694</v>
      </c>
      <c r="L315" s="354" t="s">
        <v>2695</v>
      </c>
      <c r="M315" s="20">
        <v>7</v>
      </c>
      <c r="N315" s="20">
        <v>7</v>
      </c>
      <c r="O315" s="103" t="s">
        <v>2446</v>
      </c>
      <c r="P315" s="103" t="s">
        <v>2447</v>
      </c>
      <c r="Q315" s="103" t="s">
        <v>2446</v>
      </c>
      <c r="R315" s="103" t="s">
        <v>2447</v>
      </c>
      <c r="S315" s="104" t="s">
        <v>2312</v>
      </c>
      <c r="T315" s="18" t="s">
        <v>2312</v>
      </c>
      <c r="U315" s="264"/>
      <c r="V315" s="17"/>
      <c r="W315" s="359" t="s">
        <v>2731</v>
      </c>
      <c r="X315" s="20">
        <v>7</v>
      </c>
      <c r="Y315" s="20">
        <v>7</v>
      </c>
      <c r="Z315" s="103" t="s">
        <v>2570</v>
      </c>
      <c r="AA315" s="103" t="s">
        <v>2571</v>
      </c>
      <c r="AB315" s="103" t="s">
        <v>2446</v>
      </c>
      <c r="AC315" s="103" t="s">
        <v>2447</v>
      </c>
      <c r="AD315" s="104" t="s">
        <v>2312</v>
      </c>
      <c r="AE315" s="18" t="s">
        <v>2312</v>
      </c>
      <c r="AF315" s="264"/>
      <c r="AG315" s="17"/>
      <c r="AH315" s="358" t="s">
        <v>2339</v>
      </c>
      <c r="AI315" s="20">
        <v>7</v>
      </c>
      <c r="AJ315" s="20">
        <v>7</v>
      </c>
      <c r="AK315" s="103" t="s">
        <v>2566</v>
      </c>
      <c r="AL315" s="103" t="s">
        <v>2454</v>
      </c>
      <c r="AM315" s="103" t="s">
        <v>2566</v>
      </c>
      <c r="AN315" s="103" t="s">
        <v>2454</v>
      </c>
      <c r="AO315" s="104" t="s">
        <v>2312</v>
      </c>
      <c r="AP315" s="18" t="s">
        <v>2312</v>
      </c>
      <c r="AQ315" s="358" t="s">
        <v>239</v>
      </c>
      <c r="AR315" s="328" t="s">
        <v>239</v>
      </c>
      <c r="AS315" s="328" t="s">
        <v>239</v>
      </c>
      <c r="AT315" s="328" t="s">
        <v>239</v>
      </c>
      <c r="AU315" s="328" t="s">
        <v>239</v>
      </c>
      <c r="AV315" s="328" t="s">
        <v>239</v>
      </c>
      <c r="AW315" s="328" t="s">
        <v>239</v>
      </c>
      <c r="AX315" s="328" t="s">
        <v>239</v>
      </c>
      <c r="AY315" s="344" t="s">
        <v>239</v>
      </c>
      <c r="AZ315" s="360" t="s">
        <v>239</v>
      </c>
      <c r="BA315" s="20">
        <v>7</v>
      </c>
      <c r="BB315" s="20">
        <v>7</v>
      </c>
      <c r="BC315" s="196" t="s">
        <v>239</v>
      </c>
      <c r="BD315" s="103" t="s">
        <v>2452</v>
      </c>
      <c r="BE315" s="17" t="s">
        <v>239</v>
      </c>
      <c r="BF315" s="103" t="s">
        <v>2452</v>
      </c>
      <c r="BG315" s="104" t="s">
        <v>2312</v>
      </c>
      <c r="BH315" s="18" t="s">
        <v>2312</v>
      </c>
      <c r="BI315" s="197" t="s">
        <v>239</v>
      </c>
      <c r="BJ315" s="20">
        <v>7</v>
      </c>
      <c r="BK315" s="20">
        <v>7</v>
      </c>
      <c r="BL315" s="103" t="s">
        <v>2446</v>
      </c>
      <c r="BM315" s="103" t="s">
        <v>2447</v>
      </c>
      <c r="BN315" s="17" t="s">
        <v>239</v>
      </c>
      <c r="BO315" s="103" t="s">
        <v>2452</v>
      </c>
      <c r="BP315" s="104" t="s">
        <v>2312</v>
      </c>
      <c r="BQ315" s="18" t="s">
        <v>2312</v>
      </c>
    </row>
    <row r="316" spans="1:69" ht="12.5" hidden="1">
      <c r="A316" s="331" t="s">
        <v>2242</v>
      </c>
      <c r="B316" s="342">
        <v>321</v>
      </c>
      <c r="C316" s="343" t="s">
        <v>2510</v>
      </c>
      <c r="D316" s="332" t="s">
        <v>2572</v>
      </c>
      <c r="E316" s="336" t="s">
        <v>2564</v>
      </c>
      <c r="F316" s="358" t="s">
        <v>2339</v>
      </c>
      <c r="G316" s="353" t="s">
        <v>2690</v>
      </c>
      <c r="H316" s="353" t="s">
        <v>2691</v>
      </c>
      <c r="I316" s="353" t="s">
        <v>2692</v>
      </c>
      <c r="J316" s="353" t="s">
        <v>2693</v>
      </c>
      <c r="K316" s="353" t="s">
        <v>2694</v>
      </c>
      <c r="L316" s="354" t="s">
        <v>2695</v>
      </c>
      <c r="M316" s="20">
        <v>7</v>
      </c>
      <c r="N316" s="20">
        <v>7</v>
      </c>
      <c r="O316" s="103" t="s">
        <v>2446</v>
      </c>
      <c r="P316" s="103" t="s">
        <v>2447</v>
      </c>
      <c r="Q316" s="103" t="s">
        <v>2446</v>
      </c>
      <c r="R316" s="103" t="s">
        <v>2447</v>
      </c>
      <c r="S316" s="104" t="s">
        <v>2312</v>
      </c>
      <c r="T316" s="18" t="s">
        <v>2312</v>
      </c>
      <c r="U316" s="264"/>
      <c r="V316" s="17"/>
      <c r="W316" s="359" t="s">
        <v>2731</v>
      </c>
      <c r="X316" s="20">
        <v>7</v>
      </c>
      <c r="Y316" s="20">
        <v>7</v>
      </c>
      <c r="Z316" s="103" t="s">
        <v>2570</v>
      </c>
      <c r="AA316" s="103" t="s">
        <v>2571</v>
      </c>
      <c r="AB316" s="103" t="s">
        <v>2446</v>
      </c>
      <c r="AC316" s="103" t="s">
        <v>2447</v>
      </c>
      <c r="AD316" s="104" t="s">
        <v>2312</v>
      </c>
      <c r="AE316" s="18" t="s">
        <v>2312</v>
      </c>
      <c r="AF316" s="264"/>
      <c r="AG316" s="17"/>
      <c r="AH316" s="358" t="s">
        <v>2339</v>
      </c>
      <c r="AI316" s="20">
        <v>7</v>
      </c>
      <c r="AJ316" s="20">
        <v>7</v>
      </c>
      <c r="AK316" s="103" t="s">
        <v>2566</v>
      </c>
      <c r="AL316" s="103" t="s">
        <v>2454</v>
      </c>
      <c r="AM316" s="103" t="s">
        <v>2566</v>
      </c>
      <c r="AN316" s="103" t="s">
        <v>2454</v>
      </c>
      <c r="AO316" s="104" t="s">
        <v>2312</v>
      </c>
      <c r="AP316" s="18" t="s">
        <v>2312</v>
      </c>
      <c r="AQ316" s="358" t="s">
        <v>239</v>
      </c>
      <c r="AR316" s="328" t="s">
        <v>239</v>
      </c>
      <c r="AS316" s="328" t="s">
        <v>239</v>
      </c>
      <c r="AT316" s="328" t="s">
        <v>239</v>
      </c>
      <c r="AU316" s="328" t="s">
        <v>239</v>
      </c>
      <c r="AV316" s="328" t="s">
        <v>239</v>
      </c>
      <c r="AW316" s="328" t="s">
        <v>239</v>
      </c>
      <c r="AX316" s="328" t="s">
        <v>239</v>
      </c>
      <c r="AY316" s="344" t="s">
        <v>239</v>
      </c>
      <c r="AZ316" s="360" t="s">
        <v>239</v>
      </c>
      <c r="BA316" s="20">
        <v>7</v>
      </c>
      <c r="BB316" s="20">
        <v>7</v>
      </c>
      <c r="BC316" s="196" t="s">
        <v>239</v>
      </c>
      <c r="BD316" s="103" t="s">
        <v>2452</v>
      </c>
      <c r="BE316" s="17" t="s">
        <v>239</v>
      </c>
      <c r="BF316" s="103" t="s">
        <v>2452</v>
      </c>
      <c r="BG316" s="104" t="s">
        <v>2312</v>
      </c>
      <c r="BH316" s="18" t="s">
        <v>2312</v>
      </c>
      <c r="BI316" s="197" t="s">
        <v>239</v>
      </c>
      <c r="BJ316" s="20">
        <v>7</v>
      </c>
      <c r="BK316" s="20">
        <v>7</v>
      </c>
      <c r="BL316" s="103" t="s">
        <v>2446</v>
      </c>
      <c r="BM316" s="103" t="s">
        <v>2447</v>
      </c>
      <c r="BN316" s="17" t="s">
        <v>239</v>
      </c>
      <c r="BO316" s="103" t="s">
        <v>2452</v>
      </c>
      <c r="BP316" s="104" t="s">
        <v>2312</v>
      </c>
      <c r="BQ316" s="18" t="s">
        <v>2312</v>
      </c>
    </row>
    <row r="317" spans="1:69" ht="12.5">
      <c r="A317" s="331" t="s">
        <v>2242</v>
      </c>
      <c r="B317" s="342">
        <v>321</v>
      </c>
      <c r="C317" s="343" t="s">
        <v>2573</v>
      </c>
      <c r="D317" s="332" t="s">
        <v>2563</v>
      </c>
      <c r="E317" s="336" t="s">
        <v>2564</v>
      </c>
      <c r="F317" s="358" t="s">
        <v>2339</v>
      </c>
      <c r="G317" s="353" t="s">
        <v>2690</v>
      </c>
      <c r="H317" s="353" t="s">
        <v>2691</v>
      </c>
      <c r="I317" s="353" t="s">
        <v>2692</v>
      </c>
      <c r="J317" s="353" t="s">
        <v>2693</v>
      </c>
      <c r="K317" s="353" t="s">
        <v>2694</v>
      </c>
      <c r="L317" s="354" t="s">
        <v>2695</v>
      </c>
      <c r="M317" s="425">
        <v>15</v>
      </c>
      <c r="N317" s="425">
        <v>7</v>
      </c>
      <c r="O317" s="418" t="s">
        <v>2381</v>
      </c>
      <c r="P317" s="418" t="s">
        <v>2382</v>
      </c>
      <c r="Q317" s="103" t="s">
        <v>2446</v>
      </c>
      <c r="R317" s="103" t="s">
        <v>2447</v>
      </c>
      <c r="S317" s="422" t="s">
        <v>2380</v>
      </c>
      <c r="T317" s="18" t="s">
        <v>2312</v>
      </c>
      <c r="U317" s="264"/>
      <c r="V317" s="17"/>
      <c r="W317" s="424" t="s">
        <v>2731</v>
      </c>
      <c r="X317" s="425">
        <v>15</v>
      </c>
      <c r="Y317" s="425">
        <v>7</v>
      </c>
      <c r="Z317" s="426" t="s">
        <v>239</v>
      </c>
      <c r="AA317" s="426" t="s">
        <v>239</v>
      </c>
      <c r="AB317" s="426" t="s">
        <v>239</v>
      </c>
      <c r="AC317" s="426" t="s">
        <v>239</v>
      </c>
      <c r="AD317" s="426" t="s">
        <v>239</v>
      </c>
      <c r="AE317" s="421" t="s">
        <v>239</v>
      </c>
      <c r="AF317" s="264"/>
      <c r="AG317" s="17"/>
      <c r="AH317" s="427" t="s">
        <v>2339</v>
      </c>
      <c r="AI317" s="425">
        <v>15</v>
      </c>
      <c r="AJ317" s="425">
        <v>7</v>
      </c>
      <c r="AK317" s="422" t="s">
        <v>239</v>
      </c>
      <c r="AL317" s="422" t="s">
        <v>239</v>
      </c>
      <c r="AM317" s="422" t="s">
        <v>239</v>
      </c>
      <c r="AN317" s="422" t="s">
        <v>239</v>
      </c>
      <c r="AO317" s="422" t="s">
        <v>239</v>
      </c>
      <c r="AP317" s="421" t="s">
        <v>239</v>
      </c>
      <c r="AQ317" s="360" t="s">
        <v>239</v>
      </c>
      <c r="AR317" s="328" t="s">
        <v>239</v>
      </c>
      <c r="AS317" s="328" t="s">
        <v>239</v>
      </c>
      <c r="AT317" s="328" t="s">
        <v>239</v>
      </c>
      <c r="AU317" s="328" t="s">
        <v>239</v>
      </c>
      <c r="AV317" s="328" t="s">
        <v>239</v>
      </c>
      <c r="AW317" s="328" t="s">
        <v>239</v>
      </c>
      <c r="AX317" s="328" t="s">
        <v>239</v>
      </c>
      <c r="AY317" s="344" t="s">
        <v>239</v>
      </c>
      <c r="AZ317" s="360" t="s">
        <v>239</v>
      </c>
      <c r="BA317" s="425">
        <v>15</v>
      </c>
      <c r="BB317" s="425">
        <v>7</v>
      </c>
      <c r="BC317" s="428" t="s">
        <v>239</v>
      </c>
      <c r="BD317" s="420" t="s">
        <v>239</v>
      </c>
      <c r="BE317" s="420" t="s">
        <v>239</v>
      </c>
      <c r="BF317" s="420" t="s">
        <v>239</v>
      </c>
      <c r="BG317" s="420" t="s">
        <v>239</v>
      </c>
      <c r="BH317" s="421" t="s">
        <v>239</v>
      </c>
      <c r="BI317" s="429" t="s">
        <v>239</v>
      </c>
      <c r="BJ317" s="425">
        <v>15</v>
      </c>
      <c r="BK317" s="425">
        <v>7</v>
      </c>
      <c r="BL317" s="429" t="s">
        <v>2381</v>
      </c>
      <c r="BM317" s="429" t="s">
        <v>2382</v>
      </c>
      <c r="BN317" s="429" t="s">
        <v>239</v>
      </c>
      <c r="BO317" s="429" t="s">
        <v>2574</v>
      </c>
      <c r="BP317" s="429" t="s">
        <v>2380</v>
      </c>
      <c r="BQ317" s="421" t="s">
        <v>2312</v>
      </c>
    </row>
    <row r="318" spans="1:69" ht="12.5">
      <c r="A318" s="331" t="s">
        <v>2242</v>
      </c>
      <c r="B318" s="342">
        <v>321</v>
      </c>
      <c r="C318" s="343" t="s">
        <v>2575</v>
      </c>
      <c r="D318" s="332" t="s">
        <v>2563</v>
      </c>
      <c r="E318" s="336" t="s">
        <v>2568</v>
      </c>
      <c r="F318" s="358" t="s">
        <v>2339</v>
      </c>
      <c r="G318" s="353" t="s">
        <v>2690</v>
      </c>
      <c r="H318" s="353" t="s">
        <v>2691</v>
      </c>
      <c r="I318" s="353" t="s">
        <v>2692</v>
      </c>
      <c r="J318" s="353" t="s">
        <v>2693</v>
      </c>
      <c r="K318" s="353" t="s">
        <v>2694</v>
      </c>
      <c r="L318" s="354" t="s">
        <v>2695</v>
      </c>
      <c r="M318" s="425">
        <v>15</v>
      </c>
      <c r="N318" s="425">
        <v>7</v>
      </c>
      <c r="O318" s="418" t="s">
        <v>2381</v>
      </c>
      <c r="P318" s="418" t="s">
        <v>2382</v>
      </c>
      <c r="Q318" s="103" t="s">
        <v>2446</v>
      </c>
      <c r="R318" s="103" t="s">
        <v>2447</v>
      </c>
      <c r="S318" s="422" t="s">
        <v>2380</v>
      </c>
      <c r="T318" s="18" t="s">
        <v>2312</v>
      </c>
      <c r="U318" s="264"/>
      <c r="V318" s="17"/>
      <c r="W318" s="424" t="s">
        <v>2731</v>
      </c>
      <c r="X318" s="425">
        <v>15</v>
      </c>
      <c r="Y318" s="425">
        <v>7</v>
      </c>
      <c r="Z318" s="426" t="s">
        <v>239</v>
      </c>
      <c r="AA318" s="426" t="s">
        <v>239</v>
      </c>
      <c r="AB318" s="426" t="s">
        <v>239</v>
      </c>
      <c r="AC318" s="426" t="s">
        <v>239</v>
      </c>
      <c r="AD318" s="426" t="s">
        <v>239</v>
      </c>
      <c r="AE318" s="421" t="s">
        <v>239</v>
      </c>
      <c r="AF318" s="264"/>
      <c r="AG318" s="17"/>
      <c r="AH318" s="427" t="s">
        <v>2339</v>
      </c>
      <c r="AI318" s="425">
        <v>15</v>
      </c>
      <c r="AJ318" s="425">
        <v>7</v>
      </c>
      <c r="AK318" s="422" t="s">
        <v>239</v>
      </c>
      <c r="AL318" s="422" t="s">
        <v>239</v>
      </c>
      <c r="AM318" s="422" t="s">
        <v>239</v>
      </c>
      <c r="AN318" s="422" t="s">
        <v>239</v>
      </c>
      <c r="AO318" s="422" t="s">
        <v>239</v>
      </c>
      <c r="AP318" s="421" t="s">
        <v>239</v>
      </c>
      <c r="AQ318" s="360" t="s">
        <v>239</v>
      </c>
      <c r="AR318" s="328" t="s">
        <v>239</v>
      </c>
      <c r="AS318" s="328" t="s">
        <v>239</v>
      </c>
      <c r="AT318" s="328" t="s">
        <v>239</v>
      </c>
      <c r="AU318" s="328" t="s">
        <v>239</v>
      </c>
      <c r="AV318" s="328" t="s">
        <v>239</v>
      </c>
      <c r="AW318" s="328" t="s">
        <v>239</v>
      </c>
      <c r="AX318" s="328" t="s">
        <v>239</v>
      </c>
      <c r="AY318" s="344" t="s">
        <v>239</v>
      </c>
      <c r="AZ318" s="360" t="s">
        <v>239</v>
      </c>
      <c r="BA318" s="425">
        <v>15</v>
      </c>
      <c r="BB318" s="425">
        <v>7</v>
      </c>
      <c r="BC318" s="428" t="s">
        <v>239</v>
      </c>
      <c r="BD318" s="420" t="s">
        <v>239</v>
      </c>
      <c r="BE318" s="420" t="s">
        <v>239</v>
      </c>
      <c r="BF318" s="420" t="s">
        <v>239</v>
      </c>
      <c r="BG318" s="420" t="s">
        <v>239</v>
      </c>
      <c r="BH318" s="421" t="s">
        <v>239</v>
      </c>
      <c r="BI318" s="429" t="s">
        <v>239</v>
      </c>
      <c r="BJ318" s="425">
        <v>15</v>
      </c>
      <c r="BK318" s="425">
        <v>7</v>
      </c>
      <c r="BL318" s="429" t="s">
        <v>2381</v>
      </c>
      <c r="BM318" s="429" t="s">
        <v>2382</v>
      </c>
      <c r="BN318" s="429" t="s">
        <v>239</v>
      </c>
      <c r="BO318" s="429" t="s">
        <v>2574</v>
      </c>
      <c r="BP318" s="429" t="s">
        <v>2380</v>
      </c>
      <c r="BQ318" s="421" t="s">
        <v>2312</v>
      </c>
    </row>
    <row r="319" spans="1:69" ht="12.5">
      <c r="A319" s="331" t="s">
        <v>2242</v>
      </c>
      <c r="B319" s="342">
        <v>321</v>
      </c>
      <c r="C319" s="343" t="s">
        <v>2576</v>
      </c>
      <c r="D319" s="332" t="s">
        <v>2563</v>
      </c>
      <c r="E319" s="336" t="s">
        <v>2564</v>
      </c>
      <c r="F319" s="358" t="s">
        <v>2339</v>
      </c>
      <c r="G319" s="353" t="s">
        <v>2690</v>
      </c>
      <c r="H319" s="353" t="s">
        <v>2691</v>
      </c>
      <c r="I319" s="353" t="s">
        <v>2692</v>
      </c>
      <c r="J319" s="353" t="s">
        <v>2693</v>
      </c>
      <c r="K319" s="353" t="s">
        <v>2694</v>
      </c>
      <c r="L319" s="354" t="s">
        <v>2695</v>
      </c>
      <c r="M319" s="425">
        <v>15</v>
      </c>
      <c r="N319" s="425">
        <v>7</v>
      </c>
      <c r="O319" s="418" t="s">
        <v>2381</v>
      </c>
      <c r="P319" s="418" t="s">
        <v>2382</v>
      </c>
      <c r="Q319" s="103" t="s">
        <v>2446</v>
      </c>
      <c r="R319" s="103" t="s">
        <v>2447</v>
      </c>
      <c r="S319" s="422" t="s">
        <v>2380</v>
      </c>
      <c r="T319" s="18" t="s">
        <v>2312</v>
      </c>
      <c r="U319" s="264"/>
      <c r="V319" s="17"/>
      <c r="W319" s="424" t="s">
        <v>2731</v>
      </c>
      <c r="X319" s="425">
        <v>15</v>
      </c>
      <c r="Y319" s="425">
        <v>7</v>
      </c>
      <c r="Z319" s="426" t="s">
        <v>239</v>
      </c>
      <c r="AA319" s="426" t="s">
        <v>239</v>
      </c>
      <c r="AB319" s="426" t="s">
        <v>239</v>
      </c>
      <c r="AC319" s="426" t="s">
        <v>239</v>
      </c>
      <c r="AD319" s="426" t="s">
        <v>239</v>
      </c>
      <c r="AE319" s="421" t="s">
        <v>239</v>
      </c>
      <c r="AF319" s="264"/>
      <c r="AG319" s="17"/>
      <c r="AH319" s="427" t="s">
        <v>2339</v>
      </c>
      <c r="AI319" s="425">
        <v>15</v>
      </c>
      <c r="AJ319" s="425">
        <v>7</v>
      </c>
      <c r="AK319" s="422" t="s">
        <v>239</v>
      </c>
      <c r="AL319" s="422" t="s">
        <v>239</v>
      </c>
      <c r="AM319" s="422" t="s">
        <v>239</v>
      </c>
      <c r="AN319" s="422" t="s">
        <v>239</v>
      </c>
      <c r="AO319" s="422" t="s">
        <v>239</v>
      </c>
      <c r="AP319" s="421" t="s">
        <v>239</v>
      </c>
      <c r="AQ319" s="360" t="s">
        <v>239</v>
      </c>
      <c r="AR319" s="328" t="s">
        <v>239</v>
      </c>
      <c r="AS319" s="328" t="s">
        <v>239</v>
      </c>
      <c r="AT319" s="328" t="s">
        <v>239</v>
      </c>
      <c r="AU319" s="328" t="s">
        <v>239</v>
      </c>
      <c r="AV319" s="328" t="s">
        <v>239</v>
      </c>
      <c r="AW319" s="328" t="s">
        <v>239</v>
      </c>
      <c r="AX319" s="328" t="s">
        <v>239</v>
      </c>
      <c r="AY319" s="344" t="s">
        <v>239</v>
      </c>
      <c r="AZ319" s="360" t="s">
        <v>239</v>
      </c>
      <c r="BA319" s="425">
        <v>15</v>
      </c>
      <c r="BB319" s="425">
        <v>7</v>
      </c>
      <c r="BC319" s="428" t="s">
        <v>239</v>
      </c>
      <c r="BD319" s="420" t="s">
        <v>239</v>
      </c>
      <c r="BE319" s="420" t="s">
        <v>239</v>
      </c>
      <c r="BF319" s="420" t="s">
        <v>239</v>
      </c>
      <c r="BG319" s="420" t="s">
        <v>239</v>
      </c>
      <c r="BH319" s="421" t="s">
        <v>239</v>
      </c>
      <c r="BI319" s="429" t="s">
        <v>239</v>
      </c>
      <c r="BJ319" s="425">
        <v>15</v>
      </c>
      <c r="BK319" s="425">
        <v>7</v>
      </c>
      <c r="BL319" s="429" t="s">
        <v>2381</v>
      </c>
      <c r="BM319" s="429" t="s">
        <v>2382</v>
      </c>
      <c r="BN319" s="429" t="s">
        <v>239</v>
      </c>
      <c r="BO319" s="429" t="s">
        <v>2574</v>
      </c>
      <c r="BP319" s="429" t="s">
        <v>2380</v>
      </c>
      <c r="BQ319" s="421" t="s">
        <v>2312</v>
      </c>
    </row>
    <row r="320" spans="1:69" ht="12.5" hidden="1">
      <c r="A320" s="331" t="s">
        <v>2242</v>
      </c>
      <c r="B320" s="335">
        <v>321</v>
      </c>
      <c r="C320" s="335" t="s">
        <v>2577</v>
      </c>
      <c r="D320" s="332" t="s">
        <v>989</v>
      </c>
      <c r="E320" s="336">
        <v>1</v>
      </c>
      <c r="F320" s="358" t="s">
        <v>2339</v>
      </c>
      <c r="G320" s="353" t="s">
        <v>2690</v>
      </c>
      <c r="H320" s="353" t="s">
        <v>2691</v>
      </c>
      <c r="I320" s="353" t="s">
        <v>2692</v>
      </c>
      <c r="J320" s="353" t="s">
        <v>2693</v>
      </c>
      <c r="K320" s="353" t="s">
        <v>2694</v>
      </c>
      <c r="L320" s="354" t="s">
        <v>2695</v>
      </c>
      <c r="M320" s="20">
        <v>11</v>
      </c>
      <c r="N320" s="20">
        <v>11</v>
      </c>
      <c r="O320" s="103" t="s">
        <v>2371</v>
      </c>
      <c r="P320" s="103" t="s">
        <v>2372</v>
      </c>
      <c r="Q320" s="103" t="s">
        <v>2371</v>
      </c>
      <c r="R320" s="103" t="s">
        <v>2372</v>
      </c>
      <c r="S320" s="104" t="s">
        <v>2312</v>
      </c>
      <c r="T320" s="18" t="s">
        <v>2312</v>
      </c>
      <c r="U320" s="264"/>
      <c r="V320" s="17"/>
      <c r="W320" s="359" t="s">
        <v>239</v>
      </c>
      <c r="X320" s="20">
        <v>22</v>
      </c>
      <c r="Y320" s="20">
        <v>22</v>
      </c>
      <c r="Z320" s="103" t="s">
        <v>2436</v>
      </c>
      <c r="AA320" s="103" t="s">
        <v>2578</v>
      </c>
      <c r="AB320" s="103" t="s">
        <v>2371</v>
      </c>
      <c r="AC320" s="103" t="s">
        <v>2372</v>
      </c>
      <c r="AD320" s="104" t="s">
        <v>2312</v>
      </c>
      <c r="AE320" s="18" t="s">
        <v>2312</v>
      </c>
      <c r="AF320" s="264"/>
      <c r="AG320" s="17"/>
      <c r="AH320" s="358" t="s">
        <v>239</v>
      </c>
      <c r="AI320" s="20" t="s">
        <v>239</v>
      </c>
      <c r="AJ320" s="20" t="s">
        <v>239</v>
      </c>
      <c r="AK320" s="66" t="s">
        <v>2373</v>
      </c>
      <c r="AL320" s="65" t="s">
        <v>2437</v>
      </c>
      <c r="AM320" s="67" t="s">
        <v>2373</v>
      </c>
      <c r="AN320" s="68" t="s">
        <v>2437</v>
      </c>
      <c r="AO320" s="75" t="s">
        <v>2312</v>
      </c>
      <c r="AP320" s="58" t="s">
        <v>2312</v>
      </c>
      <c r="AQ320" s="360" t="s">
        <v>239</v>
      </c>
      <c r="AR320" s="328" t="s">
        <v>239</v>
      </c>
      <c r="AS320" s="328" t="s">
        <v>239</v>
      </c>
      <c r="AT320" s="328" t="s">
        <v>239</v>
      </c>
      <c r="AU320" s="328" t="s">
        <v>239</v>
      </c>
      <c r="AV320" s="328" t="s">
        <v>239</v>
      </c>
      <c r="AW320" s="328" t="s">
        <v>239</v>
      </c>
      <c r="AX320" s="328" t="s">
        <v>239</v>
      </c>
      <c r="AY320" s="344" t="s">
        <v>239</v>
      </c>
      <c r="AZ320" s="360" t="s">
        <v>239</v>
      </c>
      <c r="BA320" s="196">
        <v>18</v>
      </c>
      <c r="BB320" s="196">
        <v>17</v>
      </c>
      <c r="BC320" s="196" t="s">
        <v>239</v>
      </c>
      <c r="BD320" s="17" t="s">
        <v>2375</v>
      </c>
      <c r="BE320" s="17" t="s">
        <v>239</v>
      </c>
      <c r="BF320" s="17" t="s">
        <v>2375</v>
      </c>
      <c r="BG320" s="17" t="s">
        <v>2312</v>
      </c>
      <c r="BH320" s="18" t="s">
        <v>2312</v>
      </c>
      <c r="BI320" s="197" t="s">
        <v>239</v>
      </c>
      <c r="BJ320" s="197">
        <v>18</v>
      </c>
      <c r="BK320" s="197">
        <v>17</v>
      </c>
      <c r="BL320" s="59" t="s">
        <v>2371</v>
      </c>
      <c r="BM320" s="17" t="s">
        <v>2372</v>
      </c>
      <c r="BN320" s="17" t="s">
        <v>239</v>
      </c>
      <c r="BO320" s="17" t="s">
        <v>2375</v>
      </c>
      <c r="BP320" s="17" t="s">
        <v>2312</v>
      </c>
      <c r="BQ320" s="18" t="s">
        <v>2312</v>
      </c>
    </row>
    <row r="321" spans="1:69" ht="12.5" hidden="1">
      <c r="A321" s="331" t="s">
        <v>2242</v>
      </c>
      <c r="B321" s="335">
        <v>321</v>
      </c>
      <c r="C321" s="335" t="s">
        <v>2577</v>
      </c>
      <c r="D321" s="332" t="s">
        <v>989</v>
      </c>
      <c r="E321" s="336">
        <v>2</v>
      </c>
      <c r="F321" s="358" t="s">
        <v>2339</v>
      </c>
      <c r="G321" s="353" t="s">
        <v>2690</v>
      </c>
      <c r="H321" s="353" t="s">
        <v>2691</v>
      </c>
      <c r="I321" s="353" t="s">
        <v>2692</v>
      </c>
      <c r="J321" s="353" t="s">
        <v>2693</v>
      </c>
      <c r="K321" s="353" t="s">
        <v>2694</v>
      </c>
      <c r="L321" s="354" t="s">
        <v>2695</v>
      </c>
      <c r="M321" s="20">
        <v>11</v>
      </c>
      <c r="N321" s="20">
        <v>11</v>
      </c>
      <c r="O321" s="103" t="s">
        <v>2371</v>
      </c>
      <c r="P321" s="103" t="s">
        <v>2372</v>
      </c>
      <c r="Q321" s="103" t="s">
        <v>2371</v>
      </c>
      <c r="R321" s="103" t="s">
        <v>2372</v>
      </c>
      <c r="S321" s="104" t="s">
        <v>2312</v>
      </c>
      <c r="T321" s="18" t="s">
        <v>2312</v>
      </c>
      <c r="U321" s="264"/>
      <c r="V321" s="17"/>
      <c r="W321" s="359" t="s">
        <v>239</v>
      </c>
      <c r="X321" s="20">
        <v>22</v>
      </c>
      <c r="Y321" s="20">
        <v>22</v>
      </c>
      <c r="Z321" s="103" t="s">
        <v>2436</v>
      </c>
      <c r="AA321" s="103" t="s">
        <v>2578</v>
      </c>
      <c r="AB321" s="103" t="s">
        <v>2371</v>
      </c>
      <c r="AC321" s="103" t="s">
        <v>2372</v>
      </c>
      <c r="AD321" s="104" t="s">
        <v>2312</v>
      </c>
      <c r="AE321" s="18" t="s">
        <v>2312</v>
      </c>
      <c r="AF321" s="264"/>
      <c r="AG321" s="17"/>
      <c r="AH321" s="358" t="s">
        <v>239</v>
      </c>
      <c r="AI321" s="20" t="s">
        <v>239</v>
      </c>
      <c r="AJ321" s="20" t="s">
        <v>239</v>
      </c>
      <c r="AK321" s="66" t="s">
        <v>2373</v>
      </c>
      <c r="AL321" s="65" t="s">
        <v>2437</v>
      </c>
      <c r="AM321" s="67" t="s">
        <v>2373</v>
      </c>
      <c r="AN321" s="68" t="s">
        <v>2437</v>
      </c>
      <c r="AO321" s="75" t="s">
        <v>2312</v>
      </c>
      <c r="AP321" s="58" t="s">
        <v>2312</v>
      </c>
      <c r="AQ321" s="360" t="s">
        <v>239</v>
      </c>
      <c r="AR321" s="328" t="s">
        <v>239</v>
      </c>
      <c r="AS321" s="328" t="s">
        <v>239</v>
      </c>
      <c r="AT321" s="328" t="s">
        <v>239</v>
      </c>
      <c r="AU321" s="328" t="s">
        <v>239</v>
      </c>
      <c r="AV321" s="328" t="s">
        <v>239</v>
      </c>
      <c r="AW321" s="328" t="s">
        <v>239</v>
      </c>
      <c r="AX321" s="328" t="s">
        <v>239</v>
      </c>
      <c r="AY321" s="344" t="s">
        <v>239</v>
      </c>
      <c r="AZ321" s="360" t="s">
        <v>239</v>
      </c>
      <c r="BA321" s="196">
        <v>18</v>
      </c>
      <c r="BB321" s="196">
        <v>17</v>
      </c>
      <c r="BC321" s="196" t="s">
        <v>239</v>
      </c>
      <c r="BD321" s="17" t="s">
        <v>2375</v>
      </c>
      <c r="BE321" s="17" t="s">
        <v>239</v>
      </c>
      <c r="BF321" s="17" t="s">
        <v>2375</v>
      </c>
      <c r="BG321" s="17" t="s">
        <v>2312</v>
      </c>
      <c r="BH321" s="18" t="s">
        <v>2312</v>
      </c>
      <c r="BI321" s="197" t="s">
        <v>239</v>
      </c>
      <c r="BJ321" s="197">
        <v>18</v>
      </c>
      <c r="BK321" s="197">
        <v>17</v>
      </c>
      <c r="BL321" s="59" t="s">
        <v>2371</v>
      </c>
      <c r="BM321" s="17" t="s">
        <v>2372</v>
      </c>
      <c r="BN321" s="17" t="s">
        <v>239</v>
      </c>
      <c r="BO321" s="17" t="s">
        <v>2375</v>
      </c>
      <c r="BP321" s="17" t="s">
        <v>2312</v>
      </c>
      <c r="BQ321" s="18" t="s">
        <v>2312</v>
      </c>
    </row>
    <row r="322" spans="1:69" ht="12.5" hidden="1">
      <c r="A322" s="331" t="s">
        <v>2242</v>
      </c>
      <c r="B322" s="335">
        <v>321</v>
      </c>
      <c r="C322" s="335" t="s">
        <v>2577</v>
      </c>
      <c r="D322" s="332" t="s">
        <v>989</v>
      </c>
      <c r="E322" s="336">
        <v>8</v>
      </c>
      <c r="F322" s="358" t="s">
        <v>2339</v>
      </c>
      <c r="G322" s="353" t="s">
        <v>2690</v>
      </c>
      <c r="H322" s="353" t="s">
        <v>2691</v>
      </c>
      <c r="I322" s="353" t="s">
        <v>2692</v>
      </c>
      <c r="J322" s="353" t="s">
        <v>2693</v>
      </c>
      <c r="K322" s="353" t="s">
        <v>2694</v>
      </c>
      <c r="L322" s="354" t="s">
        <v>2695</v>
      </c>
      <c r="M322" s="20">
        <v>11</v>
      </c>
      <c r="N322" s="20">
        <v>11</v>
      </c>
      <c r="O322" s="103" t="s">
        <v>2371</v>
      </c>
      <c r="P322" s="103" t="s">
        <v>2372</v>
      </c>
      <c r="Q322" s="103" t="s">
        <v>2371</v>
      </c>
      <c r="R322" s="103" t="s">
        <v>2372</v>
      </c>
      <c r="S322" s="104" t="s">
        <v>2312</v>
      </c>
      <c r="T322" s="18" t="s">
        <v>2312</v>
      </c>
      <c r="U322" s="264"/>
      <c r="V322" s="17"/>
      <c r="W322" s="359" t="s">
        <v>239</v>
      </c>
      <c r="X322" s="20">
        <v>22</v>
      </c>
      <c r="Y322" s="20">
        <v>22</v>
      </c>
      <c r="Z322" s="103" t="s">
        <v>2436</v>
      </c>
      <c r="AA322" s="103" t="s">
        <v>2578</v>
      </c>
      <c r="AB322" s="103" t="s">
        <v>2371</v>
      </c>
      <c r="AC322" s="103" t="s">
        <v>2372</v>
      </c>
      <c r="AD322" s="104" t="s">
        <v>2312</v>
      </c>
      <c r="AE322" s="18" t="s">
        <v>2312</v>
      </c>
      <c r="AF322" s="264"/>
      <c r="AG322" s="17"/>
      <c r="AH322" s="358" t="s">
        <v>239</v>
      </c>
      <c r="AI322" s="20" t="s">
        <v>239</v>
      </c>
      <c r="AJ322" s="20" t="s">
        <v>239</v>
      </c>
      <c r="AK322" s="66" t="s">
        <v>2373</v>
      </c>
      <c r="AL322" s="65" t="s">
        <v>2437</v>
      </c>
      <c r="AM322" s="67" t="s">
        <v>2373</v>
      </c>
      <c r="AN322" s="68" t="s">
        <v>2437</v>
      </c>
      <c r="AO322" s="75" t="s">
        <v>2312</v>
      </c>
      <c r="AP322" s="58" t="s">
        <v>2312</v>
      </c>
      <c r="AQ322" s="360" t="s">
        <v>239</v>
      </c>
      <c r="AR322" s="328" t="s">
        <v>239</v>
      </c>
      <c r="AS322" s="328" t="s">
        <v>239</v>
      </c>
      <c r="AT322" s="328" t="s">
        <v>239</v>
      </c>
      <c r="AU322" s="328" t="s">
        <v>239</v>
      </c>
      <c r="AV322" s="328" t="s">
        <v>239</v>
      </c>
      <c r="AW322" s="328" t="s">
        <v>239</v>
      </c>
      <c r="AX322" s="328" t="s">
        <v>239</v>
      </c>
      <c r="AY322" s="344" t="s">
        <v>239</v>
      </c>
      <c r="AZ322" s="360" t="s">
        <v>239</v>
      </c>
      <c r="BA322" s="196">
        <v>18</v>
      </c>
      <c r="BB322" s="196">
        <v>17</v>
      </c>
      <c r="BC322" s="196" t="s">
        <v>239</v>
      </c>
      <c r="BD322" s="17" t="s">
        <v>2375</v>
      </c>
      <c r="BE322" s="17" t="s">
        <v>239</v>
      </c>
      <c r="BF322" s="17" t="s">
        <v>2375</v>
      </c>
      <c r="BG322" s="17" t="s">
        <v>2312</v>
      </c>
      <c r="BH322" s="18" t="s">
        <v>2312</v>
      </c>
      <c r="BI322" s="197" t="s">
        <v>239</v>
      </c>
      <c r="BJ322" s="197">
        <v>18</v>
      </c>
      <c r="BK322" s="197">
        <v>17</v>
      </c>
      <c r="BL322" s="59" t="s">
        <v>2371</v>
      </c>
      <c r="BM322" s="17" t="s">
        <v>2372</v>
      </c>
      <c r="BN322" s="17" t="s">
        <v>239</v>
      </c>
      <c r="BO322" s="17" t="s">
        <v>2375</v>
      </c>
      <c r="BP322" s="17" t="s">
        <v>2312</v>
      </c>
      <c r="BQ322" s="18" t="s">
        <v>2312</v>
      </c>
    </row>
    <row r="323" spans="1:69" ht="12.5" hidden="1">
      <c r="A323" s="331" t="s">
        <v>2242</v>
      </c>
      <c r="B323" s="335">
        <v>321</v>
      </c>
      <c r="C323" s="335" t="s">
        <v>2579</v>
      </c>
      <c r="D323" s="332" t="s">
        <v>989</v>
      </c>
      <c r="E323" s="336">
        <v>5</v>
      </c>
      <c r="F323" s="358" t="s">
        <v>2339</v>
      </c>
      <c r="G323" s="375" t="s">
        <v>2239</v>
      </c>
      <c r="H323" s="353" t="s">
        <v>2240</v>
      </c>
      <c r="I323" s="353" t="s">
        <v>2692</v>
      </c>
      <c r="J323" s="353" t="s">
        <v>2693</v>
      </c>
      <c r="K323" s="353" t="s">
        <v>2694</v>
      </c>
      <c r="L323" s="354" t="s">
        <v>2695</v>
      </c>
      <c r="M323" s="295">
        <v>0.6</v>
      </c>
      <c r="N323" s="295">
        <v>1.1000000000000001</v>
      </c>
      <c r="O323" s="103" t="s">
        <v>2371</v>
      </c>
      <c r="P323" s="103" t="s">
        <v>2372</v>
      </c>
      <c r="Q323" s="103" t="s">
        <v>2371</v>
      </c>
      <c r="R323" s="103" t="s">
        <v>2372</v>
      </c>
      <c r="S323" s="104" t="s">
        <v>2312</v>
      </c>
      <c r="T323" s="18" t="s">
        <v>2312</v>
      </c>
      <c r="U323" s="260"/>
      <c r="V323" s="17"/>
      <c r="W323" s="359" t="s">
        <v>239</v>
      </c>
      <c r="X323" s="20">
        <v>22</v>
      </c>
      <c r="Y323" s="20">
        <v>22</v>
      </c>
      <c r="Z323" s="103" t="s">
        <v>2436</v>
      </c>
      <c r="AA323" s="103" t="s">
        <v>2578</v>
      </c>
      <c r="AB323" s="103" t="s">
        <v>2371</v>
      </c>
      <c r="AC323" s="103" t="s">
        <v>2372</v>
      </c>
      <c r="AD323" s="104" t="s">
        <v>2312</v>
      </c>
      <c r="AE323" s="18" t="s">
        <v>2312</v>
      </c>
      <c r="AF323" s="260"/>
      <c r="AG323" s="17"/>
      <c r="AH323" s="358" t="s">
        <v>239</v>
      </c>
      <c r="AI323" s="20" t="s">
        <v>239</v>
      </c>
      <c r="AJ323" s="20" t="s">
        <v>239</v>
      </c>
      <c r="AK323" s="66" t="s">
        <v>2373</v>
      </c>
      <c r="AL323" s="65" t="s">
        <v>2437</v>
      </c>
      <c r="AM323" s="67" t="s">
        <v>2373</v>
      </c>
      <c r="AN323" s="68" t="s">
        <v>2437</v>
      </c>
      <c r="AO323" s="75" t="s">
        <v>2312</v>
      </c>
      <c r="AP323" s="58" t="s">
        <v>2312</v>
      </c>
      <c r="AQ323" s="360" t="s">
        <v>239</v>
      </c>
      <c r="AR323" s="328" t="s">
        <v>239</v>
      </c>
      <c r="AS323" s="328" t="s">
        <v>239</v>
      </c>
      <c r="AT323" s="328" t="s">
        <v>239</v>
      </c>
      <c r="AU323" s="328" t="s">
        <v>239</v>
      </c>
      <c r="AV323" s="328" t="s">
        <v>239</v>
      </c>
      <c r="AW323" s="328" t="s">
        <v>239</v>
      </c>
      <c r="AX323" s="328" t="s">
        <v>239</v>
      </c>
      <c r="AY323" s="344" t="s">
        <v>239</v>
      </c>
      <c r="AZ323" s="360" t="s">
        <v>239</v>
      </c>
      <c r="BA323" s="196" t="s">
        <v>239</v>
      </c>
      <c r="BB323" s="196" t="s">
        <v>239</v>
      </c>
      <c r="BC323" s="196" t="s">
        <v>239</v>
      </c>
      <c r="BD323" s="17" t="s">
        <v>2375</v>
      </c>
      <c r="BE323" s="17" t="s">
        <v>239</v>
      </c>
      <c r="BF323" s="17" t="s">
        <v>2375</v>
      </c>
      <c r="BG323" s="17" t="s">
        <v>2312</v>
      </c>
      <c r="BH323" s="18" t="s">
        <v>2312</v>
      </c>
      <c r="BI323" s="360" t="s">
        <v>239</v>
      </c>
      <c r="BJ323" s="196" t="s">
        <v>239</v>
      </c>
      <c r="BK323" s="196" t="s">
        <v>239</v>
      </c>
      <c r="BL323" s="59" t="s">
        <v>2371</v>
      </c>
      <c r="BM323" s="17" t="s">
        <v>2372</v>
      </c>
      <c r="BN323" s="17" t="s">
        <v>239</v>
      </c>
      <c r="BO323" s="17" t="s">
        <v>2375</v>
      </c>
      <c r="BP323" s="17" t="s">
        <v>2312</v>
      </c>
      <c r="BQ323" s="18" t="s">
        <v>2312</v>
      </c>
    </row>
    <row r="324" spans="1:69" ht="12.5" hidden="1">
      <c r="A324" s="331" t="s">
        <v>2242</v>
      </c>
      <c r="B324" s="335">
        <v>321</v>
      </c>
      <c r="C324" s="335" t="s">
        <v>2579</v>
      </c>
      <c r="D324" s="332" t="s">
        <v>989</v>
      </c>
      <c r="E324" s="336">
        <v>7</v>
      </c>
      <c r="F324" s="358" t="s">
        <v>2339</v>
      </c>
      <c r="G324" s="375" t="s">
        <v>2239</v>
      </c>
      <c r="H324" s="353" t="s">
        <v>2240</v>
      </c>
      <c r="I324" s="353" t="s">
        <v>2692</v>
      </c>
      <c r="J324" s="353" t="s">
        <v>2693</v>
      </c>
      <c r="K324" s="353" t="s">
        <v>2694</v>
      </c>
      <c r="L324" s="354" t="s">
        <v>2695</v>
      </c>
      <c r="M324" s="295">
        <v>0.9</v>
      </c>
      <c r="N324" s="295">
        <v>1.4</v>
      </c>
      <c r="O324" s="103" t="s">
        <v>2371</v>
      </c>
      <c r="P324" s="103" t="s">
        <v>2372</v>
      </c>
      <c r="Q324" s="103" t="s">
        <v>2371</v>
      </c>
      <c r="R324" s="103" t="s">
        <v>2372</v>
      </c>
      <c r="S324" s="104" t="s">
        <v>2312</v>
      </c>
      <c r="T324" s="18" t="s">
        <v>2312</v>
      </c>
      <c r="U324" s="260"/>
      <c r="V324" s="17"/>
      <c r="W324" s="359" t="s">
        <v>239</v>
      </c>
      <c r="X324" s="20">
        <v>22</v>
      </c>
      <c r="Y324" s="20">
        <v>22</v>
      </c>
      <c r="Z324" s="103" t="s">
        <v>2436</v>
      </c>
      <c r="AA324" s="103" t="s">
        <v>2578</v>
      </c>
      <c r="AB324" s="103" t="s">
        <v>2371</v>
      </c>
      <c r="AC324" s="103" t="s">
        <v>2372</v>
      </c>
      <c r="AD324" s="104" t="s">
        <v>2312</v>
      </c>
      <c r="AE324" s="18" t="s">
        <v>2312</v>
      </c>
      <c r="AF324" s="260"/>
      <c r="AG324" s="17"/>
      <c r="AH324" s="358" t="s">
        <v>239</v>
      </c>
      <c r="AI324" s="20" t="s">
        <v>239</v>
      </c>
      <c r="AJ324" s="20" t="s">
        <v>239</v>
      </c>
      <c r="AK324" s="66" t="s">
        <v>2373</v>
      </c>
      <c r="AL324" s="65" t="s">
        <v>2437</v>
      </c>
      <c r="AM324" s="67" t="s">
        <v>2373</v>
      </c>
      <c r="AN324" s="68" t="s">
        <v>2437</v>
      </c>
      <c r="AO324" s="75" t="s">
        <v>2312</v>
      </c>
      <c r="AP324" s="58" t="s">
        <v>2312</v>
      </c>
      <c r="AQ324" s="360" t="s">
        <v>239</v>
      </c>
      <c r="AR324" s="328" t="s">
        <v>239</v>
      </c>
      <c r="AS324" s="328" t="s">
        <v>239</v>
      </c>
      <c r="AT324" s="328" t="s">
        <v>239</v>
      </c>
      <c r="AU324" s="328" t="s">
        <v>239</v>
      </c>
      <c r="AV324" s="328" t="s">
        <v>239</v>
      </c>
      <c r="AW324" s="328" t="s">
        <v>239</v>
      </c>
      <c r="AX324" s="328" t="s">
        <v>239</v>
      </c>
      <c r="AY324" s="344" t="s">
        <v>239</v>
      </c>
      <c r="AZ324" s="360" t="s">
        <v>239</v>
      </c>
      <c r="BA324" s="196" t="s">
        <v>239</v>
      </c>
      <c r="BB324" s="196" t="s">
        <v>239</v>
      </c>
      <c r="BC324" s="196" t="s">
        <v>239</v>
      </c>
      <c r="BD324" s="17" t="s">
        <v>2375</v>
      </c>
      <c r="BE324" s="17" t="s">
        <v>239</v>
      </c>
      <c r="BF324" s="17" t="s">
        <v>2375</v>
      </c>
      <c r="BG324" s="17" t="s">
        <v>2312</v>
      </c>
      <c r="BH324" s="18" t="s">
        <v>2312</v>
      </c>
      <c r="BI324" s="360" t="s">
        <v>239</v>
      </c>
      <c r="BJ324" s="196" t="s">
        <v>239</v>
      </c>
      <c r="BK324" s="196" t="s">
        <v>239</v>
      </c>
      <c r="BL324" s="59" t="s">
        <v>2371</v>
      </c>
      <c r="BM324" s="17" t="s">
        <v>2372</v>
      </c>
      <c r="BN324" s="17" t="s">
        <v>239</v>
      </c>
      <c r="BO324" s="17" t="s">
        <v>2375</v>
      </c>
      <c r="BP324" s="17" t="s">
        <v>2312</v>
      </c>
      <c r="BQ324" s="18" t="s">
        <v>2312</v>
      </c>
    </row>
    <row r="325" spans="1:69" ht="12.5" hidden="1">
      <c r="A325" s="331" t="s">
        <v>2242</v>
      </c>
      <c r="B325" s="335">
        <v>321</v>
      </c>
      <c r="C325" s="335" t="s">
        <v>2579</v>
      </c>
      <c r="D325" s="332" t="s">
        <v>989</v>
      </c>
      <c r="E325" s="336">
        <v>8</v>
      </c>
      <c r="F325" s="358" t="s">
        <v>2339</v>
      </c>
      <c r="G325" s="375" t="s">
        <v>2239</v>
      </c>
      <c r="H325" s="353" t="s">
        <v>2240</v>
      </c>
      <c r="I325" s="353" t="s">
        <v>2692</v>
      </c>
      <c r="J325" s="353" t="s">
        <v>2693</v>
      </c>
      <c r="K325" s="353" t="s">
        <v>2694</v>
      </c>
      <c r="L325" s="354" t="s">
        <v>2695</v>
      </c>
      <c r="M325" s="295">
        <v>0.3</v>
      </c>
      <c r="N325" s="295">
        <v>0.9</v>
      </c>
      <c r="O325" s="103" t="s">
        <v>2371</v>
      </c>
      <c r="P325" s="103" t="s">
        <v>2372</v>
      </c>
      <c r="Q325" s="103" t="s">
        <v>2371</v>
      </c>
      <c r="R325" s="103" t="s">
        <v>2372</v>
      </c>
      <c r="S325" s="104" t="s">
        <v>2312</v>
      </c>
      <c r="T325" s="18" t="s">
        <v>2312</v>
      </c>
      <c r="U325" s="260"/>
      <c r="V325" s="17"/>
      <c r="W325" s="359" t="s">
        <v>239</v>
      </c>
      <c r="X325" s="20">
        <v>22</v>
      </c>
      <c r="Y325" s="20">
        <v>22</v>
      </c>
      <c r="Z325" s="103" t="s">
        <v>2436</v>
      </c>
      <c r="AA325" s="103" t="s">
        <v>2578</v>
      </c>
      <c r="AB325" s="103" t="s">
        <v>2371</v>
      </c>
      <c r="AC325" s="103" t="s">
        <v>2372</v>
      </c>
      <c r="AD325" s="104" t="s">
        <v>2312</v>
      </c>
      <c r="AE325" s="18" t="s">
        <v>2312</v>
      </c>
      <c r="AF325" s="260"/>
      <c r="AG325" s="17"/>
      <c r="AH325" s="358" t="s">
        <v>239</v>
      </c>
      <c r="AI325" s="20" t="s">
        <v>239</v>
      </c>
      <c r="AJ325" s="20" t="s">
        <v>239</v>
      </c>
      <c r="AK325" s="66" t="s">
        <v>2373</v>
      </c>
      <c r="AL325" s="65" t="s">
        <v>2437</v>
      </c>
      <c r="AM325" s="67" t="s">
        <v>2373</v>
      </c>
      <c r="AN325" s="68" t="s">
        <v>2437</v>
      </c>
      <c r="AO325" s="75" t="s">
        <v>2312</v>
      </c>
      <c r="AP325" s="58" t="s">
        <v>2312</v>
      </c>
      <c r="AQ325" s="360" t="s">
        <v>239</v>
      </c>
      <c r="AR325" s="328" t="s">
        <v>239</v>
      </c>
      <c r="AS325" s="328" t="s">
        <v>239</v>
      </c>
      <c r="AT325" s="328" t="s">
        <v>239</v>
      </c>
      <c r="AU325" s="328" t="s">
        <v>239</v>
      </c>
      <c r="AV325" s="328" t="s">
        <v>239</v>
      </c>
      <c r="AW325" s="328" t="s">
        <v>239</v>
      </c>
      <c r="AX325" s="328" t="s">
        <v>239</v>
      </c>
      <c r="AY325" s="344" t="s">
        <v>239</v>
      </c>
      <c r="AZ325" s="360" t="s">
        <v>239</v>
      </c>
      <c r="BA325" s="196" t="s">
        <v>239</v>
      </c>
      <c r="BB325" s="196" t="s">
        <v>239</v>
      </c>
      <c r="BC325" s="196" t="s">
        <v>239</v>
      </c>
      <c r="BD325" s="17" t="s">
        <v>2375</v>
      </c>
      <c r="BE325" s="17" t="s">
        <v>239</v>
      </c>
      <c r="BF325" s="17" t="s">
        <v>2375</v>
      </c>
      <c r="BG325" s="17" t="s">
        <v>2312</v>
      </c>
      <c r="BH325" s="18" t="s">
        <v>2312</v>
      </c>
      <c r="BI325" s="360" t="s">
        <v>239</v>
      </c>
      <c r="BJ325" s="196" t="s">
        <v>239</v>
      </c>
      <c r="BK325" s="196" t="s">
        <v>239</v>
      </c>
      <c r="BL325" s="59" t="s">
        <v>2371</v>
      </c>
      <c r="BM325" s="17" t="s">
        <v>2372</v>
      </c>
      <c r="BN325" s="17" t="s">
        <v>239</v>
      </c>
      <c r="BO325" s="17" t="s">
        <v>2375</v>
      </c>
      <c r="BP325" s="17" t="s">
        <v>2312</v>
      </c>
      <c r="BQ325" s="18" t="s">
        <v>2312</v>
      </c>
    </row>
    <row r="326" spans="1:69" ht="12.5" hidden="1">
      <c r="A326" s="331" t="s">
        <v>2242</v>
      </c>
      <c r="B326" s="335">
        <v>321</v>
      </c>
      <c r="C326" s="335" t="s">
        <v>2580</v>
      </c>
      <c r="D326" s="332" t="s">
        <v>194</v>
      </c>
      <c r="E326" s="336">
        <v>1</v>
      </c>
      <c r="F326" s="358" t="s">
        <v>2339</v>
      </c>
      <c r="G326" s="375" t="s">
        <v>2239</v>
      </c>
      <c r="H326" s="353" t="s">
        <v>2240</v>
      </c>
      <c r="I326" s="353" t="s">
        <v>2692</v>
      </c>
      <c r="J326" s="353" t="s">
        <v>2693</v>
      </c>
      <c r="K326" s="353" t="s">
        <v>2694</v>
      </c>
      <c r="L326" s="354" t="s">
        <v>2695</v>
      </c>
      <c r="M326" s="295">
        <v>0.3</v>
      </c>
      <c r="N326" s="295">
        <v>0.9</v>
      </c>
      <c r="O326" s="103" t="s">
        <v>2581</v>
      </c>
      <c r="P326" s="103" t="s">
        <v>2582</v>
      </c>
      <c r="Q326" s="103" t="s">
        <v>2581</v>
      </c>
      <c r="R326" s="103" t="s">
        <v>2582</v>
      </c>
      <c r="S326" s="104" t="s">
        <v>2312</v>
      </c>
      <c r="T326" s="18" t="s">
        <v>2312</v>
      </c>
      <c r="U326" s="260"/>
      <c r="V326" s="17"/>
      <c r="W326" s="359" t="s">
        <v>239</v>
      </c>
      <c r="X326" s="20">
        <v>22</v>
      </c>
      <c r="Y326" s="20">
        <v>22</v>
      </c>
      <c r="Z326" s="249" t="s">
        <v>2583</v>
      </c>
      <c r="AA326" s="249" t="s">
        <v>2584</v>
      </c>
      <c r="AB326" s="250" t="s">
        <v>2581</v>
      </c>
      <c r="AC326" s="250" t="s">
        <v>2582</v>
      </c>
      <c r="AD326" s="251" t="s">
        <v>2380</v>
      </c>
      <c r="AE326" s="252" t="s">
        <v>2312</v>
      </c>
      <c r="AF326" s="260"/>
      <c r="AG326" s="17"/>
      <c r="AH326" s="358" t="s">
        <v>239</v>
      </c>
      <c r="AI326" s="20" t="s">
        <v>239</v>
      </c>
      <c r="AJ326" s="20" t="s">
        <v>239</v>
      </c>
      <c r="AK326" s="66" t="s">
        <v>2585</v>
      </c>
      <c r="AL326" s="65" t="s">
        <v>2586</v>
      </c>
      <c r="AM326" s="67" t="s">
        <v>2585</v>
      </c>
      <c r="AN326" s="68" t="s">
        <v>2586</v>
      </c>
      <c r="AO326" s="75" t="s">
        <v>2312</v>
      </c>
      <c r="AP326" s="58" t="s">
        <v>2312</v>
      </c>
      <c r="AQ326" s="360" t="s">
        <v>239</v>
      </c>
      <c r="AR326" s="328" t="s">
        <v>239</v>
      </c>
      <c r="AS326" s="328" t="s">
        <v>239</v>
      </c>
      <c r="AT326" s="328" t="s">
        <v>239</v>
      </c>
      <c r="AU326" s="328" t="s">
        <v>239</v>
      </c>
      <c r="AV326" s="328" t="s">
        <v>239</v>
      </c>
      <c r="AW326" s="328" t="s">
        <v>239</v>
      </c>
      <c r="AX326" s="328" t="s">
        <v>239</v>
      </c>
      <c r="AY326" s="344" t="s">
        <v>239</v>
      </c>
      <c r="AZ326" s="360" t="s">
        <v>239</v>
      </c>
      <c r="BA326" s="196" t="s">
        <v>239</v>
      </c>
      <c r="BB326" s="196" t="s">
        <v>239</v>
      </c>
      <c r="BC326" s="196" t="s">
        <v>239</v>
      </c>
      <c r="BD326" s="17" t="s">
        <v>2587</v>
      </c>
      <c r="BE326" s="17" t="s">
        <v>239</v>
      </c>
      <c r="BF326" s="17" t="s">
        <v>2587</v>
      </c>
      <c r="BG326" s="17" t="s">
        <v>2312</v>
      </c>
      <c r="BH326" s="18" t="s">
        <v>2312</v>
      </c>
      <c r="BI326" s="360" t="s">
        <v>239</v>
      </c>
      <c r="BJ326" s="196" t="s">
        <v>239</v>
      </c>
      <c r="BK326" s="196" t="s">
        <v>239</v>
      </c>
      <c r="BL326" s="59" t="s">
        <v>2581</v>
      </c>
      <c r="BM326" s="17" t="s">
        <v>2582</v>
      </c>
      <c r="BN326" s="17" t="s">
        <v>239</v>
      </c>
      <c r="BO326" s="17" t="s">
        <v>2587</v>
      </c>
      <c r="BP326" s="17" t="s">
        <v>2312</v>
      </c>
      <c r="BQ326" s="18" t="s">
        <v>2312</v>
      </c>
    </row>
    <row r="327" spans="1:69" ht="12.5" hidden="1">
      <c r="A327" s="331" t="s">
        <v>2242</v>
      </c>
      <c r="B327" s="335">
        <v>321</v>
      </c>
      <c r="C327" s="335" t="s">
        <v>2580</v>
      </c>
      <c r="D327" s="332" t="s">
        <v>194</v>
      </c>
      <c r="E327" s="336">
        <v>2</v>
      </c>
      <c r="F327" s="358" t="s">
        <v>2339</v>
      </c>
      <c r="G327" s="375" t="s">
        <v>2239</v>
      </c>
      <c r="H327" s="353" t="s">
        <v>2240</v>
      </c>
      <c r="I327" s="353" t="s">
        <v>2692</v>
      </c>
      <c r="J327" s="353" t="s">
        <v>2693</v>
      </c>
      <c r="K327" s="353" t="s">
        <v>2694</v>
      </c>
      <c r="L327" s="354" t="s">
        <v>2695</v>
      </c>
      <c r="M327" s="295">
        <v>0.3</v>
      </c>
      <c r="N327" s="295">
        <v>0.9</v>
      </c>
      <c r="O327" s="103" t="s">
        <v>2581</v>
      </c>
      <c r="P327" s="103" t="s">
        <v>2582</v>
      </c>
      <c r="Q327" s="103" t="s">
        <v>2581</v>
      </c>
      <c r="R327" s="103" t="s">
        <v>2582</v>
      </c>
      <c r="S327" s="104" t="s">
        <v>2312</v>
      </c>
      <c r="T327" s="18" t="s">
        <v>2312</v>
      </c>
      <c r="U327" s="260"/>
      <c r="V327" s="17"/>
      <c r="W327" s="359" t="s">
        <v>239</v>
      </c>
      <c r="X327" s="20">
        <v>22</v>
      </c>
      <c r="Y327" s="20">
        <v>22</v>
      </c>
      <c r="Z327" s="249" t="s">
        <v>2583</v>
      </c>
      <c r="AA327" s="249" t="s">
        <v>2584</v>
      </c>
      <c r="AB327" s="250" t="s">
        <v>2581</v>
      </c>
      <c r="AC327" s="250" t="s">
        <v>2582</v>
      </c>
      <c r="AD327" s="251" t="s">
        <v>2380</v>
      </c>
      <c r="AE327" s="252" t="s">
        <v>2312</v>
      </c>
      <c r="AF327" s="260"/>
      <c r="AG327" s="17"/>
      <c r="AH327" s="358" t="s">
        <v>239</v>
      </c>
      <c r="AI327" s="20" t="s">
        <v>239</v>
      </c>
      <c r="AJ327" s="20" t="s">
        <v>239</v>
      </c>
      <c r="AK327" s="66" t="s">
        <v>2585</v>
      </c>
      <c r="AL327" s="65" t="s">
        <v>2586</v>
      </c>
      <c r="AM327" s="67" t="s">
        <v>2585</v>
      </c>
      <c r="AN327" s="68" t="s">
        <v>2586</v>
      </c>
      <c r="AO327" s="75" t="s">
        <v>2312</v>
      </c>
      <c r="AP327" s="58" t="s">
        <v>2312</v>
      </c>
      <c r="AQ327" s="360" t="s">
        <v>239</v>
      </c>
      <c r="AR327" s="328" t="s">
        <v>239</v>
      </c>
      <c r="AS327" s="328" t="s">
        <v>239</v>
      </c>
      <c r="AT327" s="328" t="s">
        <v>239</v>
      </c>
      <c r="AU327" s="328" t="s">
        <v>239</v>
      </c>
      <c r="AV327" s="328" t="s">
        <v>239</v>
      </c>
      <c r="AW327" s="328" t="s">
        <v>239</v>
      </c>
      <c r="AX327" s="328" t="s">
        <v>239</v>
      </c>
      <c r="AY327" s="344" t="s">
        <v>239</v>
      </c>
      <c r="AZ327" s="360" t="s">
        <v>239</v>
      </c>
      <c r="BA327" s="196" t="s">
        <v>239</v>
      </c>
      <c r="BB327" s="196" t="s">
        <v>239</v>
      </c>
      <c r="BC327" s="196" t="s">
        <v>239</v>
      </c>
      <c r="BD327" s="17" t="s">
        <v>2587</v>
      </c>
      <c r="BE327" s="17" t="s">
        <v>239</v>
      </c>
      <c r="BF327" s="17" t="s">
        <v>2587</v>
      </c>
      <c r="BG327" s="17" t="s">
        <v>2312</v>
      </c>
      <c r="BH327" s="18" t="s">
        <v>2312</v>
      </c>
      <c r="BI327" s="360" t="s">
        <v>239</v>
      </c>
      <c r="BJ327" s="196" t="s">
        <v>239</v>
      </c>
      <c r="BK327" s="196" t="s">
        <v>239</v>
      </c>
      <c r="BL327" s="59" t="s">
        <v>2581</v>
      </c>
      <c r="BM327" s="17" t="s">
        <v>2582</v>
      </c>
      <c r="BN327" s="17" t="s">
        <v>239</v>
      </c>
      <c r="BO327" s="17" t="s">
        <v>2587</v>
      </c>
      <c r="BP327" s="17" t="s">
        <v>2312</v>
      </c>
      <c r="BQ327" s="18" t="s">
        <v>2312</v>
      </c>
    </row>
    <row r="328" spans="1:69" ht="12.5" hidden="1">
      <c r="A328" s="331" t="s">
        <v>2242</v>
      </c>
      <c r="B328" s="335">
        <v>321</v>
      </c>
      <c r="C328" s="335" t="s">
        <v>2580</v>
      </c>
      <c r="D328" s="332" t="s">
        <v>194</v>
      </c>
      <c r="E328" s="336">
        <v>8</v>
      </c>
      <c r="F328" s="358" t="s">
        <v>2339</v>
      </c>
      <c r="G328" s="375" t="s">
        <v>2239</v>
      </c>
      <c r="H328" s="353" t="s">
        <v>2240</v>
      </c>
      <c r="I328" s="353" t="s">
        <v>2692</v>
      </c>
      <c r="J328" s="353" t="s">
        <v>2693</v>
      </c>
      <c r="K328" s="353" t="s">
        <v>2694</v>
      </c>
      <c r="L328" s="354" t="s">
        <v>2695</v>
      </c>
      <c r="M328" s="295">
        <v>0.4</v>
      </c>
      <c r="N328" s="295">
        <v>0.9</v>
      </c>
      <c r="O328" s="103" t="s">
        <v>2581</v>
      </c>
      <c r="P328" s="103" t="s">
        <v>2582</v>
      </c>
      <c r="Q328" s="103" t="s">
        <v>2581</v>
      </c>
      <c r="R328" s="103" t="s">
        <v>2582</v>
      </c>
      <c r="S328" s="104" t="s">
        <v>2312</v>
      </c>
      <c r="T328" s="18" t="s">
        <v>2312</v>
      </c>
      <c r="U328" s="260"/>
      <c r="V328" s="17"/>
      <c r="W328" s="359" t="s">
        <v>239</v>
      </c>
      <c r="X328" s="20">
        <v>22</v>
      </c>
      <c r="Y328" s="20">
        <v>22</v>
      </c>
      <c r="Z328" s="249" t="s">
        <v>2583</v>
      </c>
      <c r="AA328" s="249" t="s">
        <v>2584</v>
      </c>
      <c r="AB328" s="250" t="s">
        <v>2581</v>
      </c>
      <c r="AC328" s="250" t="s">
        <v>2582</v>
      </c>
      <c r="AD328" s="251" t="s">
        <v>2380</v>
      </c>
      <c r="AE328" s="252" t="s">
        <v>2312</v>
      </c>
      <c r="AF328" s="260"/>
      <c r="AG328" s="17"/>
      <c r="AH328" s="358" t="s">
        <v>239</v>
      </c>
      <c r="AI328" s="20" t="s">
        <v>239</v>
      </c>
      <c r="AJ328" s="20" t="s">
        <v>239</v>
      </c>
      <c r="AK328" s="66" t="s">
        <v>2585</v>
      </c>
      <c r="AL328" s="65" t="s">
        <v>2586</v>
      </c>
      <c r="AM328" s="67" t="s">
        <v>2585</v>
      </c>
      <c r="AN328" s="68" t="s">
        <v>2586</v>
      </c>
      <c r="AO328" s="75" t="s">
        <v>2312</v>
      </c>
      <c r="AP328" s="58" t="s">
        <v>2312</v>
      </c>
      <c r="AQ328" s="360" t="s">
        <v>239</v>
      </c>
      <c r="AR328" s="328" t="s">
        <v>239</v>
      </c>
      <c r="AS328" s="328" t="s">
        <v>239</v>
      </c>
      <c r="AT328" s="328" t="s">
        <v>239</v>
      </c>
      <c r="AU328" s="328" t="s">
        <v>239</v>
      </c>
      <c r="AV328" s="328" t="s">
        <v>239</v>
      </c>
      <c r="AW328" s="328" t="s">
        <v>239</v>
      </c>
      <c r="AX328" s="328" t="s">
        <v>239</v>
      </c>
      <c r="AY328" s="344" t="s">
        <v>239</v>
      </c>
      <c r="AZ328" s="360" t="s">
        <v>239</v>
      </c>
      <c r="BA328" s="196" t="s">
        <v>239</v>
      </c>
      <c r="BB328" s="196" t="s">
        <v>239</v>
      </c>
      <c r="BC328" s="196" t="s">
        <v>239</v>
      </c>
      <c r="BD328" s="17" t="s">
        <v>2587</v>
      </c>
      <c r="BE328" s="17" t="s">
        <v>239</v>
      </c>
      <c r="BF328" s="17" t="s">
        <v>2587</v>
      </c>
      <c r="BG328" s="17" t="s">
        <v>2312</v>
      </c>
      <c r="BH328" s="18" t="s">
        <v>2312</v>
      </c>
      <c r="BI328" s="360" t="s">
        <v>239</v>
      </c>
      <c r="BJ328" s="196" t="s">
        <v>239</v>
      </c>
      <c r="BK328" s="196" t="s">
        <v>239</v>
      </c>
      <c r="BL328" s="59" t="s">
        <v>2581</v>
      </c>
      <c r="BM328" s="17" t="s">
        <v>2582</v>
      </c>
      <c r="BN328" s="17" t="s">
        <v>239</v>
      </c>
      <c r="BO328" s="17" t="s">
        <v>2587</v>
      </c>
      <c r="BP328" s="17" t="s">
        <v>2312</v>
      </c>
      <c r="BQ328" s="18" t="s">
        <v>2312</v>
      </c>
    </row>
    <row r="329" spans="1:69" ht="12.5" hidden="1">
      <c r="A329" s="331" t="s">
        <v>2242</v>
      </c>
      <c r="B329" s="335">
        <v>321</v>
      </c>
      <c r="C329" s="335" t="s">
        <v>2588</v>
      </c>
      <c r="D329" s="332" t="s">
        <v>194</v>
      </c>
      <c r="E329" s="336">
        <v>5</v>
      </c>
      <c r="F329" s="358" t="s">
        <v>2339</v>
      </c>
      <c r="G329" s="375" t="s">
        <v>2239</v>
      </c>
      <c r="H329" s="353" t="s">
        <v>2240</v>
      </c>
      <c r="I329" s="353" t="s">
        <v>2692</v>
      </c>
      <c r="J329" s="353" t="s">
        <v>2693</v>
      </c>
      <c r="K329" s="353" t="s">
        <v>2694</v>
      </c>
      <c r="L329" s="354" t="s">
        <v>2695</v>
      </c>
      <c r="M329" s="295">
        <v>0.4</v>
      </c>
      <c r="N329" s="295">
        <v>0.9</v>
      </c>
      <c r="O329" s="103" t="s">
        <v>2581</v>
      </c>
      <c r="P329" s="103" t="s">
        <v>2582</v>
      </c>
      <c r="Q329" s="103" t="s">
        <v>2581</v>
      </c>
      <c r="R329" s="103" t="s">
        <v>2582</v>
      </c>
      <c r="S329" s="104" t="s">
        <v>2312</v>
      </c>
      <c r="T329" s="18" t="s">
        <v>2312</v>
      </c>
      <c r="U329" s="260"/>
      <c r="V329" s="17"/>
      <c r="W329" s="359" t="s">
        <v>239</v>
      </c>
      <c r="X329" s="20">
        <v>22</v>
      </c>
      <c r="Y329" s="20">
        <v>22</v>
      </c>
      <c r="Z329" s="249" t="s">
        <v>2583</v>
      </c>
      <c r="AA329" s="249" t="s">
        <v>2584</v>
      </c>
      <c r="AB329" s="250" t="s">
        <v>2581</v>
      </c>
      <c r="AC329" s="250" t="s">
        <v>2582</v>
      </c>
      <c r="AD329" s="251" t="s">
        <v>2380</v>
      </c>
      <c r="AE329" s="252" t="s">
        <v>2312</v>
      </c>
      <c r="AF329" s="260"/>
      <c r="AG329" s="17"/>
      <c r="AH329" s="358" t="s">
        <v>239</v>
      </c>
      <c r="AI329" s="20" t="s">
        <v>239</v>
      </c>
      <c r="AJ329" s="20" t="s">
        <v>239</v>
      </c>
      <c r="AK329" s="66" t="s">
        <v>2585</v>
      </c>
      <c r="AL329" s="65" t="s">
        <v>2586</v>
      </c>
      <c r="AM329" s="67" t="s">
        <v>2585</v>
      </c>
      <c r="AN329" s="68" t="s">
        <v>2586</v>
      </c>
      <c r="AO329" s="75" t="s">
        <v>2312</v>
      </c>
      <c r="AP329" s="58" t="s">
        <v>2312</v>
      </c>
      <c r="AQ329" s="360" t="s">
        <v>239</v>
      </c>
      <c r="AR329" s="328" t="s">
        <v>239</v>
      </c>
      <c r="AS329" s="328" t="s">
        <v>239</v>
      </c>
      <c r="AT329" s="328" t="s">
        <v>239</v>
      </c>
      <c r="AU329" s="328" t="s">
        <v>239</v>
      </c>
      <c r="AV329" s="328" t="s">
        <v>239</v>
      </c>
      <c r="AW329" s="328" t="s">
        <v>239</v>
      </c>
      <c r="AX329" s="328" t="s">
        <v>239</v>
      </c>
      <c r="AY329" s="344" t="s">
        <v>239</v>
      </c>
      <c r="AZ329" s="360" t="s">
        <v>239</v>
      </c>
      <c r="BA329" s="196" t="s">
        <v>239</v>
      </c>
      <c r="BB329" s="196" t="s">
        <v>239</v>
      </c>
      <c r="BC329" s="196" t="s">
        <v>239</v>
      </c>
      <c r="BD329" s="17" t="s">
        <v>2587</v>
      </c>
      <c r="BE329" s="17" t="s">
        <v>239</v>
      </c>
      <c r="BF329" s="17" t="s">
        <v>2587</v>
      </c>
      <c r="BG329" s="17" t="s">
        <v>2312</v>
      </c>
      <c r="BH329" s="18" t="s">
        <v>2312</v>
      </c>
      <c r="BI329" s="360" t="s">
        <v>239</v>
      </c>
      <c r="BJ329" s="196" t="s">
        <v>239</v>
      </c>
      <c r="BK329" s="196" t="s">
        <v>239</v>
      </c>
      <c r="BL329" s="59" t="s">
        <v>2581</v>
      </c>
      <c r="BM329" s="17" t="s">
        <v>2582</v>
      </c>
      <c r="BN329" s="17" t="s">
        <v>239</v>
      </c>
      <c r="BO329" s="17" t="s">
        <v>2587</v>
      </c>
      <c r="BP329" s="17" t="s">
        <v>2312</v>
      </c>
      <c r="BQ329" s="18" t="s">
        <v>2312</v>
      </c>
    </row>
    <row r="330" spans="1:69" ht="12.5" hidden="1">
      <c r="A330" s="331" t="s">
        <v>2242</v>
      </c>
      <c r="B330" s="335">
        <v>321</v>
      </c>
      <c r="C330" s="335" t="s">
        <v>2588</v>
      </c>
      <c r="D330" s="332" t="s">
        <v>194</v>
      </c>
      <c r="E330" s="336">
        <v>7</v>
      </c>
      <c r="F330" s="358" t="s">
        <v>2339</v>
      </c>
      <c r="G330" s="353" t="s">
        <v>2690</v>
      </c>
      <c r="H330" s="353" t="s">
        <v>2691</v>
      </c>
      <c r="I330" s="353" t="s">
        <v>2692</v>
      </c>
      <c r="J330" s="353" t="s">
        <v>2693</v>
      </c>
      <c r="K330" s="353" t="s">
        <v>2694</v>
      </c>
      <c r="L330" s="354" t="s">
        <v>2695</v>
      </c>
      <c r="M330" s="20">
        <v>22</v>
      </c>
      <c r="N330" s="20">
        <v>22</v>
      </c>
      <c r="O330" s="103" t="s">
        <v>2581</v>
      </c>
      <c r="P330" s="103" t="s">
        <v>2582</v>
      </c>
      <c r="Q330" s="103" t="s">
        <v>2581</v>
      </c>
      <c r="R330" s="103" t="s">
        <v>2582</v>
      </c>
      <c r="S330" s="104" t="s">
        <v>2312</v>
      </c>
      <c r="T330" s="18" t="s">
        <v>2312</v>
      </c>
      <c r="U330" s="264"/>
      <c r="V330" s="17"/>
      <c r="W330" s="359" t="s">
        <v>2731</v>
      </c>
      <c r="X330" s="20">
        <v>22</v>
      </c>
      <c r="Y330" s="20">
        <v>22</v>
      </c>
      <c r="Z330" s="181" t="s">
        <v>2583</v>
      </c>
      <c r="AA330" s="181" t="s">
        <v>2584</v>
      </c>
      <c r="AB330" s="181" t="s">
        <v>2581</v>
      </c>
      <c r="AC330" s="181" t="s">
        <v>2582</v>
      </c>
      <c r="AD330" s="181" t="s">
        <v>2380</v>
      </c>
      <c r="AE330" s="18" t="s">
        <v>2312</v>
      </c>
      <c r="AF330" s="264"/>
      <c r="AG330" s="17"/>
      <c r="AH330" s="358" t="s">
        <v>2339</v>
      </c>
      <c r="AI330" s="20">
        <v>22</v>
      </c>
      <c r="AJ330" s="20">
        <v>22</v>
      </c>
      <c r="AK330" s="104" t="s">
        <v>2585</v>
      </c>
      <c r="AL330" s="104" t="s">
        <v>2586</v>
      </c>
      <c r="AM330" s="104" t="s">
        <v>2585</v>
      </c>
      <c r="AN330" s="104" t="s">
        <v>2586</v>
      </c>
      <c r="AO330" s="104" t="s">
        <v>2312</v>
      </c>
      <c r="AP330" s="18" t="s">
        <v>2312</v>
      </c>
      <c r="AQ330" s="358" t="s">
        <v>239</v>
      </c>
      <c r="AR330" s="328" t="s">
        <v>239</v>
      </c>
      <c r="AS330" s="328" t="s">
        <v>239</v>
      </c>
      <c r="AT330" s="328" t="s">
        <v>239</v>
      </c>
      <c r="AU330" s="328" t="s">
        <v>239</v>
      </c>
      <c r="AV330" s="328" t="s">
        <v>239</v>
      </c>
      <c r="AW330" s="328" t="s">
        <v>239</v>
      </c>
      <c r="AX330" s="328" t="s">
        <v>239</v>
      </c>
      <c r="AY330" s="344" t="s">
        <v>239</v>
      </c>
      <c r="AZ330" s="360" t="s">
        <v>239</v>
      </c>
      <c r="BA330" s="20">
        <v>22</v>
      </c>
      <c r="BB330" s="20">
        <v>22</v>
      </c>
      <c r="BC330" s="196" t="s">
        <v>239</v>
      </c>
      <c r="BD330" s="17" t="s">
        <v>2587</v>
      </c>
      <c r="BE330" s="17" t="s">
        <v>239</v>
      </c>
      <c r="BF330" s="17" t="s">
        <v>2587</v>
      </c>
      <c r="BG330" s="17" t="s">
        <v>2312</v>
      </c>
      <c r="BH330" s="18" t="s">
        <v>2312</v>
      </c>
      <c r="BI330" s="197" t="s">
        <v>239</v>
      </c>
      <c r="BJ330" s="20">
        <v>22</v>
      </c>
      <c r="BK330" s="20">
        <v>22</v>
      </c>
      <c r="BL330" s="197" t="s">
        <v>2581</v>
      </c>
      <c r="BM330" s="197" t="s">
        <v>2582</v>
      </c>
      <c r="BN330" s="197" t="s">
        <v>239</v>
      </c>
      <c r="BO330" s="197" t="s">
        <v>2587</v>
      </c>
      <c r="BP330" s="197" t="s">
        <v>2312</v>
      </c>
      <c r="BQ330" s="18" t="s">
        <v>2312</v>
      </c>
    </row>
    <row r="331" spans="1:69" ht="12.5" hidden="1">
      <c r="A331" s="331" t="s">
        <v>2242</v>
      </c>
      <c r="B331" s="335">
        <v>321</v>
      </c>
      <c r="C331" s="335" t="s">
        <v>2580</v>
      </c>
      <c r="D331" s="332" t="s">
        <v>2460</v>
      </c>
      <c r="E331" s="336">
        <v>2</v>
      </c>
      <c r="F331" s="358" t="s">
        <v>2339</v>
      </c>
      <c r="G331" s="353" t="s">
        <v>2690</v>
      </c>
      <c r="H331" s="353" t="s">
        <v>2691</v>
      </c>
      <c r="I331" s="353" t="s">
        <v>2692</v>
      </c>
      <c r="J331" s="353" t="s">
        <v>2693</v>
      </c>
      <c r="K331" s="353" t="s">
        <v>2694</v>
      </c>
      <c r="L331" s="354" t="s">
        <v>2695</v>
      </c>
      <c r="M331" s="20">
        <v>22</v>
      </c>
      <c r="N331" s="20">
        <v>22</v>
      </c>
      <c r="O331" s="103" t="s">
        <v>2581</v>
      </c>
      <c r="P331" s="103" t="s">
        <v>2582</v>
      </c>
      <c r="Q331" s="103" t="s">
        <v>2581</v>
      </c>
      <c r="R331" s="103" t="s">
        <v>2582</v>
      </c>
      <c r="S331" s="104" t="s">
        <v>2312</v>
      </c>
      <c r="T331" s="18" t="s">
        <v>2312</v>
      </c>
      <c r="U331" s="264"/>
      <c r="V331" s="17"/>
      <c r="W331" s="359" t="s">
        <v>2731</v>
      </c>
      <c r="X331" s="20">
        <v>22</v>
      </c>
      <c r="Y331" s="20">
        <v>22</v>
      </c>
      <c r="Z331" s="181" t="s">
        <v>2583</v>
      </c>
      <c r="AA331" s="181" t="s">
        <v>2584</v>
      </c>
      <c r="AB331" s="181" t="s">
        <v>2581</v>
      </c>
      <c r="AC331" s="181" t="s">
        <v>2582</v>
      </c>
      <c r="AD331" s="181" t="s">
        <v>2380</v>
      </c>
      <c r="AE331" s="18" t="s">
        <v>2312</v>
      </c>
      <c r="AF331" s="264"/>
      <c r="AG331" s="17"/>
      <c r="AH331" s="358" t="s">
        <v>2339</v>
      </c>
      <c r="AI331" s="20">
        <v>22</v>
      </c>
      <c r="AJ331" s="20">
        <v>22</v>
      </c>
      <c r="AK331" s="104" t="s">
        <v>2585</v>
      </c>
      <c r="AL331" s="104" t="s">
        <v>2586</v>
      </c>
      <c r="AM331" s="104" t="s">
        <v>2585</v>
      </c>
      <c r="AN331" s="104" t="s">
        <v>2586</v>
      </c>
      <c r="AO331" s="104" t="s">
        <v>2312</v>
      </c>
      <c r="AP331" s="18" t="s">
        <v>2312</v>
      </c>
      <c r="AQ331" s="358" t="s">
        <v>239</v>
      </c>
      <c r="AR331" s="328" t="s">
        <v>239</v>
      </c>
      <c r="AS331" s="328" t="s">
        <v>239</v>
      </c>
      <c r="AT331" s="328" t="s">
        <v>239</v>
      </c>
      <c r="AU331" s="328" t="s">
        <v>239</v>
      </c>
      <c r="AV331" s="328" t="s">
        <v>239</v>
      </c>
      <c r="AW331" s="328" t="s">
        <v>239</v>
      </c>
      <c r="AX331" s="328" t="s">
        <v>239</v>
      </c>
      <c r="AY331" s="344" t="s">
        <v>239</v>
      </c>
      <c r="AZ331" s="360" t="s">
        <v>239</v>
      </c>
      <c r="BA331" s="20">
        <v>22</v>
      </c>
      <c r="BB331" s="20">
        <v>22</v>
      </c>
      <c r="BC331" s="196" t="s">
        <v>239</v>
      </c>
      <c r="BD331" s="17" t="s">
        <v>2587</v>
      </c>
      <c r="BE331" s="17" t="s">
        <v>239</v>
      </c>
      <c r="BF331" s="17" t="s">
        <v>2587</v>
      </c>
      <c r="BG331" s="17" t="s">
        <v>2312</v>
      </c>
      <c r="BH331" s="18" t="s">
        <v>2312</v>
      </c>
      <c r="BI331" s="197" t="s">
        <v>239</v>
      </c>
      <c r="BJ331" s="20">
        <v>22</v>
      </c>
      <c r="BK331" s="20">
        <v>22</v>
      </c>
      <c r="BL331" s="197" t="s">
        <v>2581</v>
      </c>
      <c r="BM331" s="197" t="s">
        <v>2582</v>
      </c>
      <c r="BN331" s="197" t="s">
        <v>239</v>
      </c>
      <c r="BO331" s="197" t="s">
        <v>2587</v>
      </c>
      <c r="BP331" s="197" t="s">
        <v>2312</v>
      </c>
      <c r="BQ331" s="18" t="s">
        <v>2312</v>
      </c>
    </row>
    <row r="332" spans="1:69" ht="12.5" hidden="1">
      <c r="A332" s="331" t="s">
        <v>2242</v>
      </c>
      <c r="B332" s="335">
        <v>321</v>
      </c>
      <c r="C332" s="335" t="s">
        <v>2580</v>
      </c>
      <c r="D332" s="332" t="s">
        <v>2460</v>
      </c>
      <c r="E332" s="336">
        <v>8</v>
      </c>
      <c r="F332" s="358" t="s">
        <v>2339</v>
      </c>
      <c r="G332" s="353" t="s">
        <v>2690</v>
      </c>
      <c r="H332" s="353" t="s">
        <v>2691</v>
      </c>
      <c r="I332" s="353" t="s">
        <v>2692</v>
      </c>
      <c r="J332" s="353" t="s">
        <v>2693</v>
      </c>
      <c r="K332" s="353" t="s">
        <v>2694</v>
      </c>
      <c r="L332" s="354" t="s">
        <v>2695</v>
      </c>
      <c r="M332" s="20">
        <v>22</v>
      </c>
      <c r="N332" s="20">
        <v>22</v>
      </c>
      <c r="O332" s="103" t="s">
        <v>2581</v>
      </c>
      <c r="P332" s="103" t="s">
        <v>2582</v>
      </c>
      <c r="Q332" s="103" t="s">
        <v>2581</v>
      </c>
      <c r="R332" s="103" t="s">
        <v>2582</v>
      </c>
      <c r="S332" s="104" t="s">
        <v>2312</v>
      </c>
      <c r="T332" s="18" t="s">
        <v>2312</v>
      </c>
      <c r="U332" s="264"/>
      <c r="V332" s="17"/>
      <c r="W332" s="359" t="s">
        <v>2731</v>
      </c>
      <c r="X332" s="20">
        <v>22</v>
      </c>
      <c r="Y332" s="20">
        <v>22</v>
      </c>
      <c r="Z332" s="181" t="s">
        <v>2583</v>
      </c>
      <c r="AA332" s="181" t="s">
        <v>2584</v>
      </c>
      <c r="AB332" s="181" t="s">
        <v>2581</v>
      </c>
      <c r="AC332" s="181" t="s">
        <v>2582</v>
      </c>
      <c r="AD332" s="181" t="s">
        <v>2380</v>
      </c>
      <c r="AE332" s="18" t="s">
        <v>2312</v>
      </c>
      <c r="AF332" s="264"/>
      <c r="AG332" s="17"/>
      <c r="AH332" s="358" t="s">
        <v>2339</v>
      </c>
      <c r="AI332" s="20">
        <v>22</v>
      </c>
      <c r="AJ332" s="20">
        <v>22</v>
      </c>
      <c r="AK332" s="104" t="s">
        <v>2585</v>
      </c>
      <c r="AL332" s="104" t="s">
        <v>2586</v>
      </c>
      <c r="AM332" s="104" t="s">
        <v>2585</v>
      </c>
      <c r="AN332" s="104" t="s">
        <v>2586</v>
      </c>
      <c r="AO332" s="104" t="s">
        <v>2312</v>
      </c>
      <c r="AP332" s="18" t="s">
        <v>2312</v>
      </c>
      <c r="AQ332" s="358" t="s">
        <v>239</v>
      </c>
      <c r="AR332" s="328" t="s">
        <v>239</v>
      </c>
      <c r="AS332" s="328" t="s">
        <v>239</v>
      </c>
      <c r="AT332" s="328" t="s">
        <v>239</v>
      </c>
      <c r="AU332" s="328" t="s">
        <v>239</v>
      </c>
      <c r="AV332" s="328" t="s">
        <v>239</v>
      </c>
      <c r="AW332" s="328" t="s">
        <v>239</v>
      </c>
      <c r="AX332" s="328" t="s">
        <v>239</v>
      </c>
      <c r="AY332" s="344" t="s">
        <v>239</v>
      </c>
      <c r="AZ332" s="360" t="s">
        <v>239</v>
      </c>
      <c r="BA332" s="20">
        <v>22</v>
      </c>
      <c r="BB332" s="20">
        <v>22</v>
      </c>
      <c r="BC332" s="196" t="s">
        <v>239</v>
      </c>
      <c r="BD332" s="17" t="s">
        <v>2587</v>
      </c>
      <c r="BE332" s="17" t="s">
        <v>239</v>
      </c>
      <c r="BF332" s="17" t="s">
        <v>2587</v>
      </c>
      <c r="BG332" s="17" t="s">
        <v>2312</v>
      </c>
      <c r="BH332" s="18" t="s">
        <v>2312</v>
      </c>
      <c r="BI332" s="197" t="s">
        <v>239</v>
      </c>
      <c r="BJ332" s="20">
        <v>22</v>
      </c>
      <c r="BK332" s="20">
        <v>22</v>
      </c>
      <c r="BL332" s="197" t="s">
        <v>2581</v>
      </c>
      <c r="BM332" s="197" t="s">
        <v>2582</v>
      </c>
      <c r="BN332" s="197" t="s">
        <v>239</v>
      </c>
      <c r="BO332" s="197" t="s">
        <v>2587</v>
      </c>
      <c r="BP332" s="197" t="s">
        <v>2312</v>
      </c>
      <c r="BQ332" s="18" t="s">
        <v>2312</v>
      </c>
    </row>
    <row r="333" spans="1:69" ht="12.5" hidden="1">
      <c r="A333" s="331" t="s">
        <v>2242</v>
      </c>
      <c r="B333" s="335">
        <v>321</v>
      </c>
      <c r="C333" s="335" t="s">
        <v>2588</v>
      </c>
      <c r="D333" s="332" t="s">
        <v>2460</v>
      </c>
      <c r="E333" s="336">
        <v>3</v>
      </c>
      <c r="F333" s="358" t="s">
        <v>2339</v>
      </c>
      <c r="G333" s="353" t="s">
        <v>2690</v>
      </c>
      <c r="H333" s="353" t="s">
        <v>2691</v>
      </c>
      <c r="I333" s="353" t="s">
        <v>2692</v>
      </c>
      <c r="J333" s="353" t="s">
        <v>2693</v>
      </c>
      <c r="K333" s="353" t="s">
        <v>2694</v>
      </c>
      <c r="L333" s="354" t="s">
        <v>2695</v>
      </c>
      <c r="M333" s="20">
        <v>22</v>
      </c>
      <c r="N333" s="20">
        <v>22</v>
      </c>
      <c r="O333" s="103" t="s">
        <v>2581</v>
      </c>
      <c r="P333" s="103" t="s">
        <v>2582</v>
      </c>
      <c r="Q333" s="103" t="s">
        <v>2581</v>
      </c>
      <c r="R333" s="103" t="s">
        <v>2582</v>
      </c>
      <c r="S333" s="104" t="s">
        <v>2312</v>
      </c>
      <c r="T333" s="18" t="s">
        <v>2312</v>
      </c>
      <c r="U333" s="264"/>
      <c r="V333" s="17"/>
      <c r="W333" s="359" t="s">
        <v>2731</v>
      </c>
      <c r="X333" s="20">
        <v>22</v>
      </c>
      <c r="Y333" s="20">
        <v>22</v>
      </c>
      <c r="Z333" s="181" t="s">
        <v>2583</v>
      </c>
      <c r="AA333" s="181" t="s">
        <v>2584</v>
      </c>
      <c r="AB333" s="181" t="s">
        <v>2581</v>
      </c>
      <c r="AC333" s="181" t="s">
        <v>2582</v>
      </c>
      <c r="AD333" s="181" t="s">
        <v>2380</v>
      </c>
      <c r="AE333" s="18" t="s">
        <v>2312</v>
      </c>
      <c r="AF333" s="264"/>
      <c r="AG333" s="17"/>
      <c r="AH333" s="358" t="s">
        <v>2339</v>
      </c>
      <c r="AI333" s="20">
        <v>22</v>
      </c>
      <c r="AJ333" s="20">
        <v>22</v>
      </c>
      <c r="AK333" s="104" t="s">
        <v>2585</v>
      </c>
      <c r="AL333" s="104" t="s">
        <v>2586</v>
      </c>
      <c r="AM333" s="104" t="s">
        <v>2585</v>
      </c>
      <c r="AN333" s="104" t="s">
        <v>2586</v>
      </c>
      <c r="AO333" s="104" t="s">
        <v>2312</v>
      </c>
      <c r="AP333" s="18" t="s">
        <v>2312</v>
      </c>
      <c r="AQ333" s="358" t="s">
        <v>239</v>
      </c>
      <c r="AR333" s="328" t="s">
        <v>239</v>
      </c>
      <c r="AS333" s="328" t="s">
        <v>239</v>
      </c>
      <c r="AT333" s="328" t="s">
        <v>239</v>
      </c>
      <c r="AU333" s="328" t="s">
        <v>239</v>
      </c>
      <c r="AV333" s="328" t="s">
        <v>239</v>
      </c>
      <c r="AW333" s="328" t="s">
        <v>239</v>
      </c>
      <c r="AX333" s="328" t="s">
        <v>239</v>
      </c>
      <c r="AY333" s="344" t="s">
        <v>239</v>
      </c>
      <c r="AZ333" s="360" t="s">
        <v>239</v>
      </c>
      <c r="BA333" s="20">
        <v>22</v>
      </c>
      <c r="BB333" s="20">
        <v>22</v>
      </c>
      <c r="BC333" s="196" t="s">
        <v>239</v>
      </c>
      <c r="BD333" s="17" t="s">
        <v>2587</v>
      </c>
      <c r="BE333" s="17" t="s">
        <v>239</v>
      </c>
      <c r="BF333" s="17" t="s">
        <v>2587</v>
      </c>
      <c r="BG333" s="17" t="s">
        <v>2312</v>
      </c>
      <c r="BH333" s="18" t="s">
        <v>2312</v>
      </c>
      <c r="BI333" s="197" t="s">
        <v>239</v>
      </c>
      <c r="BJ333" s="20">
        <v>22</v>
      </c>
      <c r="BK333" s="20">
        <v>22</v>
      </c>
      <c r="BL333" s="197" t="s">
        <v>2581</v>
      </c>
      <c r="BM333" s="197" t="s">
        <v>2582</v>
      </c>
      <c r="BN333" s="197" t="s">
        <v>239</v>
      </c>
      <c r="BO333" s="197" t="s">
        <v>2587</v>
      </c>
      <c r="BP333" s="197" t="s">
        <v>2312</v>
      </c>
      <c r="BQ333" s="18" t="s">
        <v>2312</v>
      </c>
    </row>
    <row r="334" spans="1:69" ht="12.5" hidden="1">
      <c r="A334" s="331" t="s">
        <v>2242</v>
      </c>
      <c r="B334" s="335">
        <v>321</v>
      </c>
      <c r="C334" s="335" t="s">
        <v>2588</v>
      </c>
      <c r="D334" s="332" t="s">
        <v>2460</v>
      </c>
      <c r="E334" s="336">
        <v>5</v>
      </c>
      <c r="F334" s="358" t="s">
        <v>2339</v>
      </c>
      <c r="G334" s="353" t="s">
        <v>2690</v>
      </c>
      <c r="H334" s="353" t="s">
        <v>2691</v>
      </c>
      <c r="I334" s="353" t="s">
        <v>2692</v>
      </c>
      <c r="J334" s="353" t="s">
        <v>2693</v>
      </c>
      <c r="K334" s="353" t="s">
        <v>2694</v>
      </c>
      <c r="L334" s="354" t="s">
        <v>2695</v>
      </c>
      <c r="M334" s="20">
        <v>22</v>
      </c>
      <c r="N334" s="20">
        <v>22</v>
      </c>
      <c r="O334" s="103" t="s">
        <v>2581</v>
      </c>
      <c r="P334" s="103" t="s">
        <v>2582</v>
      </c>
      <c r="Q334" s="103" t="s">
        <v>2581</v>
      </c>
      <c r="R334" s="103" t="s">
        <v>2582</v>
      </c>
      <c r="S334" s="104" t="s">
        <v>2312</v>
      </c>
      <c r="T334" s="18" t="s">
        <v>2312</v>
      </c>
      <c r="U334" s="264"/>
      <c r="V334" s="17"/>
      <c r="W334" s="359" t="s">
        <v>2731</v>
      </c>
      <c r="X334" s="20">
        <v>22</v>
      </c>
      <c r="Y334" s="20">
        <v>22</v>
      </c>
      <c r="Z334" s="181" t="s">
        <v>2583</v>
      </c>
      <c r="AA334" s="181" t="s">
        <v>2584</v>
      </c>
      <c r="AB334" s="181" t="s">
        <v>2581</v>
      </c>
      <c r="AC334" s="181" t="s">
        <v>2582</v>
      </c>
      <c r="AD334" s="181" t="s">
        <v>2380</v>
      </c>
      <c r="AE334" s="18" t="s">
        <v>2312</v>
      </c>
      <c r="AF334" s="264"/>
      <c r="AG334" s="17"/>
      <c r="AH334" s="358" t="s">
        <v>2339</v>
      </c>
      <c r="AI334" s="20">
        <v>22</v>
      </c>
      <c r="AJ334" s="20">
        <v>22</v>
      </c>
      <c r="AK334" s="104" t="s">
        <v>2585</v>
      </c>
      <c r="AL334" s="104" t="s">
        <v>2586</v>
      </c>
      <c r="AM334" s="104" t="s">
        <v>2585</v>
      </c>
      <c r="AN334" s="104" t="s">
        <v>2586</v>
      </c>
      <c r="AO334" s="104" t="s">
        <v>2312</v>
      </c>
      <c r="AP334" s="18" t="s">
        <v>2312</v>
      </c>
      <c r="AQ334" s="358" t="s">
        <v>239</v>
      </c>
      <c r="AR334" s="328" t="s">
        <v>239</v>
      </c>
      <c r="AS334" s="328" t="s">
        <v>239</v>
      </c>
      <c r="AT334" s="328" t="s">
        <v>239</v>
      </c>
      <c r="AU334" s="328" t="s">
        <v>239</v>
      </c>
      <c r="AV334" s="328" t="s">
        <v>239</v>
      </c>
      <c r="AW334" s="328" t="s">
        <v>239</v>
      </c>
      <c r="AX334" s="328" t="s">
        <v>239</v>
      </c>
      <c r="AY334" s="344" t="s">
        <v>239</v>
      </c>
      <c r="AZ334" s="360" t="s">
        <v>239</v>
      </c>
      <c r="BA334" s="20">
        <v>22</v>
      </c>
      <c r="BB334" s="20">
        <v>22</v>
      </c>
      <c r="BC334" s="196" t="s">
        <v>239</v>
      </c>
      <c r="BD334" s="17" t="s">
        <v>2587</v>
      </c>
      <c r="BE334" s="17" t="s">
        <v>239</v>
      </c>
      <c r="BF334" s="17" t="s">
        <v>2587</v>
      </c>
      <c r="BG334" s="17" t="s">
        <v>2312</v>
      </c>
      <c r="BH334" s="18" t="s">
        <v>2312</v>
      </c>
      <c r="BI334" s="197" t="s">
        <v>239</v>
      </c>
      <c r="BJ334" s="20">
        <v>22</v>
      </c>
      <c r="BK334" s="20">
        <v>22</v>
      </c>
      <c r="BL334" s="197" t="s">
        <v>2581</v>
      </c>
      <c r="BM334" s="197" t="s">
        <v>2582</v>
      </c>
      <c r="BN334" s="197" t="s">
        <v>239</v>
      </c>
      <c r="BO334" s="197" t="s">
        <v>2587</v>
      </c>
      <c r="BP334" s="197" t="s">
        <v>2312</v>
      </c>
      <c r="BQ334" s="18" t="s">
        <v>2312</v>
      </c>
    </row>
    <row r="335" spans="1:69" ht="12.5" hidden="1">
      <c r="A335" s="331" t="s">
        <v>2242</v>
      </c>
      <c r="B335" s="335">
        <v>321</v>
      </c>
      <c r="C335" s="335" t="s">
        <v>2588</v>
      </c>
      <c r="D335" s="332" t="s">
        <v>2460</v>
      </c>
      <c r="E335" s="336">
        <v>7</v>
      </c>
      <c r="F335" s="358" t="s">
        <v>2339</v>
      </c>
      <c r="G335" s="353" t="s">
        <v>2690</v>
      </c>
      <c r="H335" s="353" t="s">
        <v>2691</v>
      </c>
      <c r="I335" s="353" t="s">
        <v>2692</v>
      </c>
      <c r="J335" s="353" t="s">
        <v>2693</v>
      </c>
      <c r="K335" s="353" t="s">
        <v>2694</v>
      </c>
      <c r="L335" s="354" t="s">
        <v>2695</v>
      </c>
      <c r="M335" s="20">
        <v>22</v>
      </c>
      <c r="N335" s="20">
        <v>22</v>
      </c>
      <c r="O335" s="103" t="s">
        <v>2581</v>
      </c>
      <c r="P335" s="103" t="s">
        <v>2582</v>
      </c>
      <c r="Q335" s="103" t="s">
        <v>2581</v>
      </c>
      <c r="R335" s="103" t="s">
        <v>2582</v>
      </c>
      <c r="S335" s="104" t="s">
        <v>2312</v>
      </c>
      <c r="T335" s="18" t="s">
        <v>2312</v>
      </c>
      <c r="U335" s="264"/>
      <c r="V335" s="17"/>
      <c r="W335" s="359" t="s">
        <v>2731</v>
      </c>
      <c r="X335" s="20">
        <v>22</v>
      </c>
      <c r="Y335" s="20">
        <v>22</v>
      </c>
      <c r="Z335" s="181" t="s">
        <v>2583</v>
      </c>
      <c r="AA335" s="181" t="s">
        <v>2584</v>
      </c>
      <c r="AB335" s="181" t="s">
        <v>2581</v>
      </c>
      <c r="AC335" s="181" t="s">
        <v>2582</v>
      </c>
      <c r="AD335" s="181" t="s">
        <v>2380</v>
      </c>
      <c r="AE335" s="18" t="s">
        <v>2312</v>
      </c>
      <c r="AF335" s="264"/>
      <c r="AG335" s="17"/>
      <c r="AH335" s="358" t="s">
        <v>2339</v>
      </c>
      <c r="AI335" s="20">
        <v>22</v>
      </c>
      <c r="AJ335" s="20">
        <v>22</v>
      </c>
      <c r="AK335" s="104" t="s">
        <v>2585</v>
      </c>
      <c r="AL335" s="104" t="s">
        <v>2586</v>
      </c>
      <c r="AM335" s="104" t="s">
        <v>2585</v>
      </c>
      <c r="AN335" s="104" t="s">
        <v>2586</v>
      </c>
      <c r="AO335" s="104" t="s">
        <v>2312</v>
      </c>
      <c r="AP335" s="18" t="s">
        <v>2312</v>
      </c>
      <c r="AQ335" s="358" t="s">
        <v>239</v>
      </c>
      <c r="AR335" s="328" t="s">
        <v>239</v>
      </c>
      <c r="AS335" s="328" t="s">
        <v>239</v>
      </c>
      <c r="AT335" s="328" t="s">
        <v>239</v>
      </c>
      <c r="AU335" s="328" t="s">
        <v>239</v>
      </c>
      <c r="AV335" s="328" t="s">
        <v>239</v>
      </c>
      <c r="AW335" s="328" t="s">
        <v>239</v>
      </c>
      <c r="AX335" s="328" t="s">
        <v>239</v>
      </c>
      <c r="AY335" s="344" t="s">
        <v>239</v>
      </c>
      <c r="AZ335" s="360" t="s">
        <v>239</v>
      </c>
      <c r="BA335" s="20">
        <v>22</v>
      </c>
      <c r="BB335" s="20">
        <v>22</v>
      </c>
      <c r="BC335" s="196" t="s">
        <v>239</v>
      </c>
      <c r="BD335" s="17" t="s">
        <v>2587</v>
      </c>
      <c r="BE335" s="17" t="s">
        <v>239</v>
      </c>
      <c r="BF335" s="17" t="s">
        <v>2587</v>
      </c>
      <c r="BG335" s="17" t="s">
        <v>2312</v>
      </c>
      <c r="BH335" s="18" t="s">
        <v>2312</v>
      </c>
      <c r="BI335" s="197" t="s">
        <v>239</v>
      </c>
      <c r="BJ335" s="20">
        <v>22</v>
      </c>
      <c r="BK335" s="20">
        <v>22</v>
      </c>
      <c r="BL335" s="197" t="s">
        <v>2581</v>
      </c>
      <c r="BM335" s="197" t="s">
        <v>2582</v>
      </c>
      <c r="BN335" s="197" t="s">
        <v>239</v>
      </c>
      <c r="BO335" s="197" t="s">
        <v>2587</v>
      </c>
      <c r="BP335" s="197" t="s">
        <v>2312</v>
      </c>
      <c r="BQ335" s="18" t="s">
        <v>2312</v>
      </c>
    </row>
    <row r="336" spans="1:69" ht="12.5" hidden="1">
      <c r="A336" s="331" t="s">
        <v>2242</v>
      </c>
      <c r="B336" s="335">
        <v>321</v>
      </c>
      <c r="C336" s="335" t="s">
        <v>2589</v>
      </c>
      <c r="D336" s="335" t="s">
        <v>194</v>
      </c>
      <c r="E336" s="336">
        <v>1</v>
      </c>
      <c r="F336" s="358" t="s">
        <v>2339</v>
      </c>
      <c r="G336" s="353" t="s">
        <v>2690</v>
      </c>
      <c r="H336" s="353" t="s">
        <v>2691</v>
      </c>
      <c r="I336" s="353" t="s">
        <v>2692</v>
      </c>
      <c r="J336" s="353" t="s">
        <v>2693</v>
      </c>
      <c r="K336" s="353" t="s">
        <v>2694</v>
      </c>
      <c r="L336" s="354" t="s">
        <v>2695</v>
      </c>
      <c r="M336" s="20">
        <v>22</v>
      </c>
      <c r="N336" s="20">
        <v>22</v>
      </c>
      <c r="O336" s="103" t="s">
        <v>2583</v>
      </c>
      <c r="P336" s="103" t="s">
        <v>2584</v>
      </c>
      <c r="Q336" s="103" t="s">
        <v>2581</v>
      </c>
      <c r="R336" s="103" t="s">
        <v>2582</v>
      </c>
      <c r="S336" s="104" t="s">
        <v>2380</v>
      </c>
      <c r="T336" s="18" t="s">
        <v>2312</v>
      </c>
      <c r="U336" s="264"/>
      <c r="V336" s="17"/>
      <c r="W336" s="359" t="s">
        <v>2731</v>
      </c>
      <c r="X336" s="20">
        <v>22</v>
      </c>
      <c r="Y336" s="20">
        <v>22</v>
      </c>
      <c r="Z336" s="181" t="s">
        <v>239</v>
      </c>
      <c r="AA336" s="181" t="s">
        <v>239</v>
      </c>
      <c r="AB336" s="181" t="s">
        <v>239</v>
      </c>
      <c r="AC336" s="181" t="s">
        <v>239</v>
      </c>
      <c r="AD336" s="181" t="s">
        <v>239</v>
      </c>
      <c r="AE336" s="18" t="s">
        <v>239</v>
      </c>
      <c r="AF336" s="264"/>
      <c r="AG336" s="17"/>
      <c r="AH336" s="358" t="s">
        <v>2339</v>
      </c>
      <c r="AI336" s="20">
        <v>22</v>
      </c>
      <c r="AJ336" s="20">
        <v>22</v>
      </c>
      <c r="AK336" s="104" t="s">
        <v>2583</v>
      </c>
      <c r="AL336" s="104" t="s">
        <v>2584</v>
      </c>
      <c r="AM336" s="104" t="s">
        <v>2585</v>
      </c>
      <c r="AN336" s="104" t="s">
        <v>2586</v>
      </c>
      <c r="AO336" s="104" t="s">
        <v>2380</v>
      </c>
      <c r="AP336" s="18" t="s">
        <v>2312</v>
      </c>
      <c r="AQ336" s="358" t="s">
        <v>239</v>
      </c>
      <c r="AR336" s="328" t="s">
        <v>239</v>
      </c>
      <c r="AS336" s="328" t="s">
        <v>239</v>
      </c>
      <c r="AT336" s="328" t="s">
        <v>239</v>
      </c>
      <c r="AU336" s="328" t="s">
        <v>239</v>
      </c>
      <c r="AV336" s="328" t="s">
        <v>239</v>
      </c>
      <c r="AW336" s="328" t="s">
        <v>239</v>
      </c>
      <c r="AX336" s="328" t="s">
        <v>239</v>
      </c>
      <c r="AY336" s="344" t="s">
        <v>239</v>
      </c>
      <c r="AZ336" s="360" t="s">
        <v>239</v>
      </c>
      <c r="BA336" s="20">
        <v>22</v>
      </c>
      <c r="BB336" s="20">
        <v>22</v>
      </c>
      <c r="BC336" s="196" t="s">
        <v>239</v>
      </c>
      <c r="BD336" s="17" t="s">
        <v>239</v>
      </c>
      <c r="BE336" s="17" t="s">
        <v>239</v>
      </c>
      <c r="BF336" s="17" t="s">
        <v>239</v>
      </c>
      <c r="BG336" s="17" t="s">
        <v>239</v>
      </c>
      <c r="BH336" s="18" t="s">
        <v>239</v>
      </c>
      <c r="BI336" s="197" t="s">
        <v>239</v>
      </c>
      <c r="BJ336" s="20">
        <v>22</v>
      </c>
      <c r="BK336" s="20">
        <v>22</v>
      </c>
      <c r="BL336" s="197" t="s">
        <v>2583</v>
      </c>
      <c r="BM336" s="197" t="s">
        <v>2584</v>
      </c>
      <c r="BN336" s="197" t="s">
        <v>239</v>
      </c>
      <c r="BO336" s="197" t="s">
        <v>2587</v>
      </c>
      <c r="BP336" s="197" t="s">
        <v>2380</v>
      </c>
      <c r="BQ336" s="18" t="s">
        <v>2312</v>
      </c>
    </row>
    <row r="337" spans="1:69" ht="12.5" hidden="1">
      <c r="A337" s="331" t="s">
        <v>2242</v>
      </c>
      <c r="B337" s="335">
        <v>321</v>
      </c>
      <c r="C337" s="335" t="s">
        <v>2589</v>
      </c>
      <c r="D337" s="335" t="s">
        <v>194</v>
      </c>
      <c r="E337" s="336">
        <v>2</v>
      </c>
      <c r="F337" s="358" t="s">
        <v>2339</v>
      </c>
      <c r="G337" s="353" t="s">
        <v>2690</v>
      </c>
      <c r="H337" s="353" t="s">
        <v>2691</v>
      </c>
      <c r="I337" s="353" t="s">
        <v>2692</v>
      </c>
      <c r="J337" s="353" t="s">
        <v>2693</v>
      </c>
      <c r="K337" s="353" t="s">
        <v>2694</v>
      </c>
      <c r="L337" s="354" t="s">
        <v>2695</v>
      </c>
      <c r="M337" s="20">
        <v>22</v>
      </c>
      <c r="N337" s="20">
        <v>22</v>
      </c>
      <c r="O337" s="103" t="s">
        <v>2583</v>
      </c>
      <c r="P337" s="103" t="s">
        <v>2584</v>
      </c>
      <c r="Q337" s="103" t="s">
        <v>2581</v>
      </c>
      <c r="R337" s="103" t="s">
        <v>2582</v>
      </c>
      <c r="S337" s="104" t="s">
        <v>2380</v>
      </c>
      <c r="T337" s="18" t="s">
        <v>2312</v>
      </c>
      <c r="U337" s="264"/>
      <c r="V337" s="17"/>
      <c r="W337" s="359" t="s">
        <v>2731</v>
      </c>
      <c r="X337" s="20">
        <v>22</v>
      </c>
      <c r="Y337" s="20">
        <v>22</v>
      </c>
      <c r="Z337" s="181" t="s">
        <v>239</v>
      </c>
      <c r="AA337" s="181" t="s">
        <v>239</v>
      </c>
      <c r="AB337" s="181" t="s">
        <v>239</v>
      </c>
      <c r="AC337" s="181" t="s">
        <v>239</v>
      </c>
      <c r="AD337" s="181" t="s">
        <v>239</v>
      </c>
      <c r="AE337" s="18" t="s">
        <v>239</v>
      </c>
      <c r="AF337" s="264"/>
      <c r="AG337" s="17"/>
      <c r="AH337" s="358" t="s">
        <v>2339</v>
      </c>
      <c r="AI337" s="20">
        <v>22</v>
      </c>
      <c r="AJ337" s="20">
        <v>22</v>
      </c>
      <c r="AK337" s="104" t="s">
        <v>2583</v>
      </c>
      <c r="AL337" s="104" t="s">
        <v>2584</v>
      </c>
      <c r="AM337" s="104" t="s">
        <v>2585</v>
      </c>
      <c r="AN337" s="104" t="s">
        <v>2586</v>
      </c>
      <c r="AO337" s="104" t="s">
        <v>2380</v>
      </c>
      <c r="AP337" s="18" t="s">
        <v>2312</v>
      </c>
      <c r="AQ337" s="358" t="s">
        <v>239</v>
      </c>
      <c r="AR337" s="328" t="s">
        <v>239</v>
      </c>
      <c r="AS337" s="328" t="s">
        <v>239</v>
      </c>
      <c r="AT337" s="328" t="s">
        <v>239</v>
      </c>
      <c r="AU337" s="328" t="s">
        <v>239</v>
      </c>
      <c r="AV337" s="328" t="s">
        <v>239</v>
      </c>
      <c r="AW337" s="328" t="s">
        <v>239</v>
      </c>
      <c r="AX337" s="328" t="s">
        <v>239</v>
      </c>
      <c r="AY337" s="344" t="s">
        <v>239</v>
      </c>
      <c r="AZ337" s="360" t="s">
        <v>239</v>
      </c>
      <c r="BA337" s="20">
        <v>22</v>
      </c>
      <c r="BB337" s="20">
        <v>22</v>
      </c>
      <c r="BC337" s="196" t="s">
        <v>239</v>
      </c>
      <c r="BD337" s="17" t="s">
        <v>239</v>
      </c>
      <c r="BE337" s="17" t="s">
        <v>239</v>
      </c>
      <c r="BF337" s="17" t="s">
        <v>239</v>
      </c>
      <c r="BG337" s="17" t="s">
        <v>239</v>
      </c>
      <c r="BH337" s="18" t="s">
        <v>239</v>
      </c>
      <c r="BI337" s="197" t="s">
        <v>239</v>
      </c>
      <c r="BJ337" s="20">
        <v>22</v>
      </c>
      <c r="BK337" s="20">
        <v>22</v>
      </c>
      <c r="BL337" s="197" t="s">
        <v>2583</v>
      </c>
      <c r="BM337" s="197" t="s">
        <v>2584</v>
      </c>
      <c r="BN337" s="197" t="s">
        <v>239</v>
      </c>
      <c r="BO337" s="197" t="s">
        <v>2587</v>
      </c>
      <c r="BP337" s="197" t="s">
        <v>2380</v>
      </c>
      <c r="BQ337" s="18" t="s">
        <v>2312</v>
      </c>
    </row>
    <row r="338" spans="1:69" ht="12.5" hidden="1">
      <c r="A338" s="331" t="s">
        <v>2242</v>
      </c>
      <c r="B338" s="335">
        <v>321</v>
      </c>
      <c r="C338" s="335" t="s">
        <v>2589</v>
      </c>
      <c r="D338" s="335" t="s">
        <v>194</v>
      </c>
      <c r="E338" s="336">
        <v>8</v>
      </c>
      <c r="F338" s="358" t="s">
        <v>2339</v>
      </c>
      <c r="G338" s="353" t="s">
        <v>2690</v>
      </c>
      <c r="H338" s="353" t="s">
        <v>2691</v>
      </c>
      <c r="I338" s="353" t="s">
        <v>2692</v>
      </c>
      <c r="J338" s="353" t="s">
        <v>2693</v>
      </c>
      <c r="K338" s="353" t="s">
        <v>2694</v>
      </c>
      <c r="L338" s="354" t="s">
        <v>2695</v>
      </c>
      <c r="M338" s="20">
        <v>22</v>
      </c>
      <c r="N338" s="20">
        <v>22</v>
      </c>
      <c r="O338" s="103" t="s">
        <v>2583</v>
      </c>
      <c r="P338" s="103" t="s">
        <v>2584</v>
      </c>
      <c r="Q338" s="103" t="s">
        <v>2581</v>
      </c>
      <c r="R338" s="103" t="s">
        <v>2582</v>
      </c>
      <c r="S338" s="104" t="s">
        <v>2380</v>
      </c>
      <c r="T338" s="18" t="s">
        <v>2312</v>
      </c>
      <c r="U338" s="264"/>
      <c r="V338" s="17"/>
      <c r="W338" s="359" t="s">
        <v>2731</v>
      </c>
      <c r="X338" s="20">
        <v>22</v>
      </c>
      <c r="Y338" s="20">
        <v>22</v>
      </c>
      <c r="Z338" s="181" t="s">
        <v>239</v>
      </c>
      <c r="AA338" s="181" t="s">
        <v>239</v>
      </c>
      <c r="AB338" s="181" t="s">
        <v>239</v>
      </c>
      <c r="AC338" s="181" t="s">
        <v>239</v>
      </c>
      <c r="AD338" s="181" t="s">
        <v>239</v>
      </c>
      <c r="AE338" s="18" t="s">
        <v>239</v>
      </c>
      <c r="AF338" s="264"/>
      <c r="AG338" s="17"/>
      <c r="AH338" s="358" t="s">
        <v>2339</v>
      </c>
      <c r="AI338" s="20">
        <v>22</v>
      </c>
      <c r="AJ338" s="20">
        <v>22</v>
      </c>
      <c r="AK338" s="104" t="s">
        <v>2583</v>
      </c>
      <c r="AL338" s="104" t="s">
        <v>2584</v>
      </c>
      <c r="AM338" s="104" t="s">
        <v>2585</v>
      </c>
      <c r="AN338" s="104" t="s">
        <v>2586</v>
      </c>
      <c r="AO338" s="104" t="s">
        <v>2380</v>
      </c>
      <c r="AP338" s="18" t="s">
        <v>2312</v>
      </c>
      <c r="AQ338" s="358" t="s">
        <v>239</v>
      </c>
      <c r="AR338" s="328" t="s">
        <v>239</v>
      </c>
      <c r="AS338" s="328" t="s">
        <v>239</v>
      </c>
      <c r="AT338" s="328" t="s">
        <v>239</v>
      </c>
      <c r="AU338" s="328" t="s">
        <v>239</v>
      </c>
      <c r="AV338" s="328" t="s">
        <v>239</v>
      </c>
      <c r="AW338" s="328" t="s">
        <v>239</v>
      </c>
      <c r="AX338" s="328" t="s">
        <v>239</v>
      </c>
      <c r="AY338" s="344" t="s">
        <v>239</v>
      </c>
      <c r="AZ338" s="360" t="s">
        <v>239</v>
      </c>
      <c r="BA338" s="20">
        <v>22</v>
      </c>
      <c r="BB338" s="20">
        <v>22</v>
      </c>
      <c r="BC338" s="196" t="s">
        <v>239</v>
      </c>
      <c r="BD338" s="17" t="s">
        <v>239</v>
      </c>
      <c r="BE338" s="17" t="s">
        <v>239</v>
      </c>
      <c r="BF338" s="17" t="s">
        <v>239</v>
      </c>
      <c r="BG338" s="17" t="s">
        <v>239</v>
      </c>
      <c r="BH338" s="18" t="s">
        <v>239</v>
      </c>
      <c r="BI338" s="197" t="s">
        <v>239</v>
      </c>
      <c r="BJ338" s="20">
        <v>22</v>
      </c>
      <c r="BK338" s="20">
        <v>22</v>
      </c>
      <c r="BL338" s="197" t="s">
        <v>2583</v>
      </c>
      <c r="BM338" s="197" t="s">
        <v>2584</v>
      </c>
      <c r="BN338" s="197" t="s">
        <v>239</v>
      </c>
      <c r="BO338" s="197" t="s">
        <v>2587</v>
      </c>
      <c r="BP338" s="197" t="s">
        <v>2380</v>
      </c>
      <c r="BQ338" s="18" t="s">
        <v>2312</v>
      </c>
    </row>
    <row r="339" spans="1:69" ht="12.5" hidden="1">
      <c r="A339" s="331" t="s">
        <v>2242</v>
      </c>
      <c r="B339" s="335">
        <v>321</v>
      </c>
      <c r="C339" s="335" t="s">
        <v>2590</v>
      </c>
      <c r="D339" s="335" t="s">
        <v>194</v>
      </c>
      <c r="E339" s="336">
        <v>5</v>
      </c>
      <c r="F339" s="358" t="s">
        <v>2339</v>
      </c>
      <c r="G339" s="353" t="s">
        <v>2690</v>
      </c>
      <c r="H339" s="353" t="s">
        <v>2691</v>
      </c>
      <c r="I339" s="353" t="s">
        <v>2692</v>
      </c>
      <c r="J339" s="353" t="s">
        <v>2693</v>
      </c>
      <c r="K339" s="353" t="s">
        <v>2694</v>
      </c>
      <c r="L339" s="354" t="s">
        <v>2695</v>
      </c>
      <c r="M339" s="20">
        <v>22</v>
      </c>
      <c r="N339" s="20">
        <v>22</v>
      </c>
      <c r="O339" s="103" t="s">
        <v>2583</v>
      </c>
      <c r="P339" s="103" t="s">
        <v>2584</v>
      </c>
      <c r="Q339" s="103" t="s">
        <v>2581</v>
      </c>
      <c r="R339" s="103" t="s">
        <v>2582</v>
      </c>
      <c r="S339" s="104" t="s">
        <v>2380</v>
      </c>
      <c r="T339" s="18" t="s">
        <v>2312</v>
      </c>
      <c r="U339" s="264"/>
      <c r="V339" s="17"/>
      <c r="W339" s="359" t="s">
        <v>2731</v>
      </c>
      <c r="X339" s="20">
        <v>22</v>
      </c>
      <c r="Y339" s="20">
        <v>22</v>
      </c>
      <c r="Z339" s="181" t="s">
        <v>239</v>
      </c>
      <c r="AA339" s="181" t="s">
        <v>239</v>
      </c>
      <c r="AB339" s="181" t="s">
        <v>239</v>
      </c>
      <c r="AC339" s="181" t="s">
        <v>239</v>
      </c>
      <c r="AD339" s="181" t="s">
        <v>239</v>
      </c>
      <c r="AE339" s="18" t="s">
        <v>239</v>
      </c>
      <c r="AF339" s="264"/>
      <c r="AG339" s="17"/>
      <c r="AH339" s="358" t="s">
        <v>2339</v>
      </c>
      <c r="AI339" s="20">
        <v>22</v>
      </c>
      <c r="AJ339" s="20">
        <v>22</v>
      </c>
      <c r="AK339" s="104" t="s">
        <v>2583</v>
      </c>
      <c r="AL339" s="104" t="s">
        <v>2584</v>
      </c>
      <c r="AM339" s="104" t="s">
        <v>2585</v>
      </c>
      <c r="AN339" s="104" t="s">
        <v>2586</v>
      </c>
      <c r="AO339" s="104" t="s">
        <v>2380</v>
      </c>
      <c r="AP339" s="18" t="s">
        <v>2312</v>
      </c>
      <c r="AQ339" s="358" t="s">
        <v>239</v>
      </c>
      <c r="AR339" s="328" t="s">
        <v>239</v>
      </c>
      <c r="AS339" s="328" t="s">
        <v>239</v>
      </c>
      <c r="AT339" s="328" t="s">
        <v>239</v>
      </c>
      <c r="AU339" s="328" t="s">
        <v>239</v>
      </c>
      <c r="AV339" s="328" t="s">
        <v>239</v>
      </c>
      <c r="AW339" s="328" t="s">
        <v>239</v>
      </c>
      <c r="AX339" s="328" t="s">
        <v>239</v>
      </c>
      <c r="AY339" s="344" t="s">
        <v>239</v>
      </c>
      <c r="AZ339" s="360" t="s">
        <v>239</v>
      </c>
      <c r="BA339" s="20">
        <v>22</v>
      </c>
      <c r="BB339" s="20">
        <v>22</v>
      </c>
      <c r="BC339" s="196" t="s">
        <v>239</v>
      </c>
      <c r="BD339" s="17" t="s">
        <v>239</v>
      </c>
      <c r="BE339" s="17" t="s">
        <v>239</v>
      </c>
      <c r="BF339" s="17" t="s">
        <v>239</v>
      </c>
      <c r="BG339" s="17" t="s">
        <v>239</v>
      </c>
      <c r="BH339" s="18" t="s">
        <v>239</v>
      </c>
      <c r="BI339" s="197" t="s">
        <v>239</v>
      </c>
      <c r="BJ339" s="20">
        <v>22</v>
      </c>
      <c r="BK339" s="20">
        <v>22</v>
      </c>
      <c r="BL339" s="197" t="s">
        <v>2583</v>
      </c>
      <c r="BM339" s="197" t="s">
        <v>2584</v>
      </c>
      <c r="BN339" s="197" t="s">
        <v>239</v>
      </c>
      <c r="BO339" s="197" t="s">
        <v>2587</v>
      </c>
      <c r="BP339" s="197" t="s">
        <v>2380</v>
      </c>
      <c r="BQ339" s="18" t="s">
        <v>2312</v>
      </c>
    </row>
    <row r="340" spans="1:69" ht="12.5" hidden="1">
      <c r="A340" s="331" t="s">
        <v>2242</v>
      </c>
      <c r="B340" s="335">
        <v>321</v>
      </c>
      <c r="C340" s="335" t="s">
        <v>2590</v>
      </c>
      <c r="D340" s="335" t="s">
        <v>194</v>
      </c>
      <c r="E340" s="336">
        <v>7</v>
      </c>
      <c r="F340" s="358" t="s">
        <v>2339</v>
      </c>
      <c r="G340" s="353" t="s">
        <v>2690</v>
      </c>
      <c r="H340" s="353" t="s">
        <v>2691</v>
      </c>
      <c r="I340" s="353" t="s">
        <v>2692</v>
      </c>
      <c r="J340" s="353" t="s">
        <v>2693</v>
      </c>
      <c r="K340" s="353" t="s">
        <v>2694</v>
      </c>
      <c r="L340" s="354" t="s">
        <v>2695</v>
      </c>
      <c r="M340" s="20">
        <v>22</v>
      </c>
      <c r="N340" s="20">
        <v>22</v>
      </c>
      <c r="O340" s="103" t="s">
        <v>2583</v>
      </c>
      <c r="P340" s="103" t="s">
        <v>2584</v>
      </c>
      <c r="Q340" s="103" t="s">
        <v>2581</v>
      </c>
      <c r="R340" s="103" t="s">
        <v>2582</v>
      </c>
      <c r="S340" s="104" t="s">
        <v>2380</v>
      </c>
      <c r="T340" s="18" t="s">
        <v>2312</v>
      </c>
      <c r="U340" s="264"/>
      <c r="V340" s="17"/>
      <c r="W340" s="359" t="s">
        <v>2731</v>
      </c>
      <c r="X340" s="20">
        <v>22</v>
      </c>
      <c r="Y340" s="20">
        <v>22</v>
      </c>
      <c r="Z340" s="181" t="s">
        <v>239</v>
      </c>
      <c r="AA340" s="181" t="s">
        <v>239</v>
      </c>
      <c r="AB340" s="181" t="s">
        <v>239</v>
      </c>
      <c r="AC340" s="181" t="s">
        <v>239</v>
      </c>
      <c r="AD340" s="181" t="s">
        <v>239</v>
      </c>
      <c r="AE340" s="18" t="s">
        <v>239</v>
      </c>
      <c r="AF340" s="264"/>
      <c r="AG340" s="17"/>
      <c r="AH340" s="358" t="s">
        <v>2339</v>
      </c>
      <c r="AI340" s="20">
        <v>22</v>
      </c>
      <c r="AJ340" s="20">
        <v>22</v>
      </c>
      <c r="AK340" s="104" t="s">
        <v>2583</v>
      </c>
      <c r="AL340" s="104" t="s">
        <v>2584</v>
      </c>
      <c r="AM340" s="104" t="s">
        <v>2585</v>
      </c>
      <c r="AN340" s="104" t="s">
        <v>2586</v>
      </c>
      <c r="AO340" s="104" t="s">
        <v>2380</v>
      </c>
      <c r="AP340" s="18" t="s">
        <v>2312</v>
      </c>
      <c r="AQ340" s="358" t="s">
        <v>239</v>
      </c>
      <c r="AR340" s="328" t="s">
        <v>239</v>
      </c>
      <c r="AS340" s="328" t="s">
        <v>239</v>
      </c>
      <c r="AT340" s="328" t="s">
        <v>239</v>
      </c>
      <c r="AU340" s="328" t="s">
        <v>239</v>
      </c>
      <c r="AV340" s="328" t="s">
        <v>239</v>
      </c>
      <c r="AW340" s="328" t="s">
        <v>239</v>
      </c>
      <c r="AX340" s="328" t="s">
        <v>239</v>
      </c>
      <c r="AY340" s="344" t="s">
        <v>239</v>
      </c>
      <c r="AZ340" s="360" t="s">
        <v>239</v>
      </c>
      <c r="BA340" s="20">
        <v>22</v>
      </c>
      <c r="BB340" s="20">
        <v>22</v>
      </c>
      <c r="BC340" s="196" t="s">
        <v>239</v>
      </c>
      <c r="BD340" s="17" t="s">
        <v>239</v>
      </c>
      <c r="BE340" s="17" t="s">
        <v>239</v>
      </c>
      <c r="BF340" s="17" t="s">
        <v>239</v>
      </c>
      <c r="BG340" s="17" t="s">
        <v>239</v>
      </c>
      <c r="BH340" s="18" t="s">
        <v>239</v>
      </c>
      <c r="BI340" s="197" t="s">
        <v>239</v>
      </c>
      <c r="BJ340" s="20">
        <v>22</v>
      </c>
      <c r="BK340" s="20">
        <v>22</v>
      </c>
      <c r="BL340" s="197" t="s">
        <v>2583</v>
      </c>
      <c r="BM340" s="197" t="s">
        <v>2584</v>
      </c>
      <c r="BN340" s="197" t="s">
        <v>239</v>
      </c>
      <c r="BO340" s="197" t="s">
        <v>2587</v>
      </c>
      <c r="BP340" s="197" t="s">
        <v>2380</v>
      </c>
      <c r="BQ340" s="18" t="s">
        <v>2312</v>
      </c>
    </row>
    <row r="341" spans="1:69" ht="12.5" hidden="1">
      <c r="A341" s="331" t="s">
        <v>2242</v>
      </c>
      <c r="B341" s="335">
        <v>321</v>
      </c>
      <c r="C341" s="335" t="s">
        <v>2589</v>
      </c>
      <c r="D341" s="335" t="s">
        <v>2460</v>
      </c>
      <c r="E341" s="336">
        <v>2</v>
      </c>
      <c r="F341" s="358" t="s">
        <v>2339</v>
      </c>
      <c r="G341" s="353" t="s">
        <v>2690</v>
      </c>
      <c r="H341" s="353" t="s">
        <v>2691</v>
      </c>
      <c r="I341" s="353" t="s">
        <v>2692</v>
      </c>
      <c r="J341" s="353" t="s">
        <v>2693</v>
      </c>
      <c r="K341" s="353" t="s">
        <v>2694</v>
      </c>
      <c r="L341" s="354" t="s">
        <v>2695</v>
      </c>
      <c r="M341" s="20">
        <v>22</v>
      </c>
      <c r="N341" s="20">
        <v>22</v>
      </c>
      <c r="O341" s="103" t="s">
        <v>2583</v>
      </c>
      <c r="P341" s="103" t="s">
        <v>2584</v>
      </c>
      <c r="Q341" s="103" t="s">
        <v>2581</v>
      </c>
      <c r="R341" s="103" t="s">
        <v>2582</v>
      </c>
      <c r="S341" s="104" t="s">
        <v>2380</v>
      </c>
      <c r="T341" s="18" t="s">
        <v>2312</v>
      </c>
      <c r="U341" s="264"/>
      <c r="V341" s="17"/>
      <c r="W341" s="359" t="s">
        <v>2731</v>
      </c>
      <c r="X341" s="20">
        <v>22</v>
      </c>
      <c r="Y341" s="20">
        <v>22</v>
      </c>
      <c r="Z341" s="181" t="s">
        <v>239</v>
      </c>
      <c r="AA341" s="181" t="s">
        <v>239</v>
      </c>
      <c r="AB341" s="181" t="s">
        <v>239</v>
      </c>
      <c r="AC341" s="181" t="s">
        <v>239</v>
      </c>
      <c r="AD341" s="181" t="s">
        <v>239</v>
      </c>
      <c r="AE341" s="18" t="s">
        <v>239</v>
      </c>
      <c r="AF341" s="264"/>
      <c r="AG341" s="17"/>
      <c r="AH341" s="358" t="s">
        <v>2339</v>
      </c>
      <c r="AI341" s="20">
        <v>22</v>
      </c>
      <c r="AJ341" s="20">
        <v>22</v>
      </c>
      <c r="AK341" s="104" t="s">
        <v>2583</v>
      </c>
      <c r="AL341" s="104" t="s">
        <v>2584</v>
      </c>
      <c r="AM341" s="104" t="s">
        <v>2585</v>
      </c>
      <c r="AN341" s="104" t="s">
        <v>2586</v>
      </c>
      <c r="AO341" s="104" t="s">
        <v>2380</v>
      </c>
      <c r="AP341" s="18" t="s">
        <v>2312</v>
      </c>
      <c r="AQ341" s="358" t="s">
        <v>239</v>
      </c>
      <c r="AR341" s="328" t="s">
        <v>239</v>
      </c>
      <c r="AS341" s="328" t="s">
        <v>239</v>
      </c>
      <c r="AT341" s="328" t="s">
        <v>239</v>
      </c>
      <c r="AU341" s="328" t="s">
        <v>239</v>
      </c>
      <c r="AV341" s="328" t="s">
        <v>239</v>
      </c>
      <c r="AW341" s="328" t="s">
        <v>239</v>
      </c>
      <c r="AX341" s="328" t="s">
        <v>239</v>
      </c>
      <c r="AY341" s="344" t="s">
        <v>239</v>
      </c>
      <c r="AZ341" s="360" t="s">
        <v>239</v>
      </c>
      <c r="BA341" s="20">
        <v>22</v>
      </c>
      <c r="BB341" s="20">
        <v>22</v>
      </c>
      <c r="BC341" s="196" t="s">
        <v>239</v>
      </c>
      <c r="BD341" s="17" t="s">
        <v>239</v>
      </c>
      <c r="BE341" s="17" t="s">
        <v>239</v>
      </c>
      <c r="BF341" s="17" t="s">
        <v>239</v>
      </c>
      <c r="BG341" s="17" t="s">
        <v>239</v>
      </c>
      <c r="BH341" s="18" t="s">
        <v>239</v>
      </c>
      <c r="BI341" s="197" t="s">
        <v>239</v>
      </c>
      <c r="BJ341" s="20">
        <v>22</v>
      </c>
      <c r="BK341" s="20">
        <v>22</v>
      </c>
      <c r="BL341" s="197" t="s">
        <v>2583</v>
      </c>
      <c r="BM341" s="197" t="s">
        <v>2584</v>
      </c>
      <c r="BN341" s="197" t="s">
        <v>239</v>
      </c>
      <c r="BO341" s="197" t="s">
        <v>2587</v>
      </c>
      <c r="BP341" s="197" t="s">
        <v>2380</v>
      </c>
      <c r="BQ341" s="18" t="s">
        <v>2312</v>
      </c>
    </row>
    <row r="342" spans="1:69" ht="12.5" hidden="1">
      <c r="A342" s="331" t="s">
        <v>2242</v>
      </c>
      <c r="B342" s="335">
        <v>321</v>
      </c>
      <c r="C342" s="335" t="s">
        <v>2589</v>
      </c>
      <c r="D342" s="335" t="s">
        <v>2460</v>
      </c>
      <c r="E342" s="336">
        <v>8</v>
      </c>
      <c r="F342" s="358" t="s">
        <v>2339</v>
      </c>
      <c r="G342" s="353" t="s">
        <v>2690</v>
      </c>
      <c r="H342" s="353" t="s">
        <v>2691</v>
      </c>
      <c r="I342" s="353" t="s">
        <v>2692</v>
      </c>
      <c r="J342" s="353" t="s">
        <v>2693</v>
      </c>
      <c r="K342" s="353" t="s">
        <v>2694</v>
      </c>
      <c r="L342" s="354" t="s">
        <v>2695</v>
      </c>
      <c r="M342" s="20">
        <v>22</v>
      </c>
      <c r="N342" s="20">
        <v>22</v>
      </c>
      <c r="O342" s="103" t="s">
        <v>2583</v>
      </c>
      <c r="P342" s="103" t="s">
        <v>2584</v>
      </c>
      <c r="Q342" s="103" t="s">
        <v>2581</v>
      </c>
      <c r="R342" s="103" t="s">
        <v>2582</v>
      </c>
      <c r="S342" s="104" t="s">
        <v>2380</v>
      </c>
      <c r="T342" s="18" t="s">
        <v>2312</v>
      </c>
      <c r="U342" s="264"/>
      <c r="V342" s="17"/>
      <c r="W342" s="359" t="s">
        <v>2731</v>
      </c>
      <c r="X342" s="20">
        <v>22</v>
      </c>
      <c r="Y342" s="20">
        <v>22</v>
      </c>
      <c r="Z342" s="181" t="s">
        <v>239</v>
      </c>
      <c r="AA342" s="181" t="s">
        <v>239</v>
      </c>
      <c r="AB342" s="181" t="s">
        <v>239</v>
      </c>
      <c r="AC342" s="181" t="s">
        <v>239</v>
      </c>
      <c r="AD342" s="181" t="s">
        <v>239</v>
      </c>
      <c r="AE342" s="18" t="s">
        <v>239</v>
      </c>
      <c r="AF342" s="264"/>
      <c r="AG342" s="17"/>
      <c r="AH342" s="358" t="s">
        <v>2339</v>
      </c>
      <c r="AI342" s="20">
        <v>22</v>
      </c>
      <c r="AJ342" s="20">
        <v>22</v>
      </c>
      <c r="AK342" s="104" t="s">
        <v>2583</v>
      </c>
      <c r="AL342" s="104" t="s">
        <v>2584</v>
      </c>
      <c r="AM342" s="104" t="s">
        <v>2585</v>
      </c>
      <c r="AN342" s="104" t="s">
        <v>2586</v>
      </c>
      <c r="AO342" s="104" t="s">
        <v>2380</v>
      </c>
      <c r="AP342" s="18" t="s">
        <v>2312</v>
      </c>
      <c r="AQ342" s="358" t="s">
        <v>239</v>
      </c>
      <c r="AR342" s="328" t="s">
        <v>239</v>
      </c>
      <c r="AS342" s="328" t="s">
        <v>239</v>
      </c>
      <c r="AT342" s="328" t="s">
        <v>239</v>
      </c>
      <c r="AU342" s="328" t="s">
        <v>239</v>
      </c>
      <c r="AV342" s="328" t="s">
        <v>239</v>
      </c>
      <c r="AW342" s="328" t="s">
        <v>239</v>
      </c>
      <c r="AX342" s="328" t="s">
        <v>239</v>
      </c>
      <c r="AY342" s="344" t="s">
        <v>239</v>
      </c>
      <c r="AZ342" s="360" t="s">
        <v>239</v>
      </c>
      <c r="BA342" s="20">
        <v>22</v>
      </c>
      <c r="BB342" s="20">
        <v>22</v>
      </c>
      <c r="BC342" s="196" t="s">
        <v>239</v>
      </c>
      <c r="BD342" s="17" t="s">
        <v>239</v>
      </c>
      <c r="BE342" s="17" t="s">
        <v>239</v>
      </c>
      <c r="BF342" s="17" t="s">
        <v>239</v>
      </c>
      <c r="BG342" s="17" t="s">
        <v>239</v>
      </c>
      <c r="BH342" s="18" t="s">
        <v>239</v>
      </c>
      <c r="BI342" s="197" t="s">
        <v>239</v>
      </c>
      <c r="BJ342" s="20">
        <v>22</v>
      </c>
      <c r="BK342" s="20">
        <v>22</v>
      </c>
      <c r="BL342" s="197" t="s">
        <v>2583</v>
      </c>
      <c r="BM342" s="197" t="s">
        <v>2584</v>
      </c>
      <c r="BN342" s="197" t="s">
        <v>239</v>
      </c>
      <c r="BO342" s="197" t="s">
        <v>2587</v>
      </c>
      <c r="BP342" s="197" t="s">
        <v>2380</v>
      </c>
      <c r="BQ342" s="18" t="s">
        <v>2312</v>
      </c>
    </row>
    <row r="343" spans="1:69" ht="12.5" hidden="1">
      <c r="A343" s="331" t="s">
        <v>2242</v>
      </c>
      <c r="B343" s="335">
        <v>321</v>
      </c>
      <c r="C343" s="335" t="s">
        <v>2590</v>
      </c>
      <c r="D343" s="335" t="s">
        <v>2460</v>
      </c>
      <c r="E343" s="336">
        <v>3</v>
      </c>
      <c r="F343" s="358" t="s">
        <v>2339</v>
      </c>
      <c r="G343" s="353" t="s">
        <v>2690</v>
      </c>
      <c r="H343" s="353" t="s">
        <v>2691</v>
      </c>
      <c r="I343" s="353" t="s">
        <v>2692</v>
      </c>
      <c r="J343" s="353" t="s">
        <v>2693</v>
      </c>
      <c r="K343" s="353" t="s">
        <v>2694</v>
      </c>
      <c r="L343" s="354" t="s">
        <v>2695</v>
      </c>
      <c r="M343" s="20">
        <v>22</v>
      </c>
      <c r="N343" s="20">
        <v>22</v>
      </c>
      <c r="O343" s="103" t="s">
        <v>2583</v>
      </c>
      <c r="P343" s="103" t="s">
        <v>2584</v>
      </c>
      <c r="Q343" s="103" t="s">
        <v>2581</v>
      </c>
      <c r="R343" s="103" t="s">
        <v>2582</v>
      </c>
      <c r="S343" s="104" t="s">
        <v>2380</v>
      </c>
      <c r="T343" s="18" t="s">
        <v>2312</v>
      </c>
      <c r="U343" s="264"/>
      <c r="V343" s="17"/>
      <c r="W343" s="359" t="s">
        <v>2731</v>
      </c>
      <c r="X343" s="20">
        <v>22</v>
      </c>
      <c r="Y343" s="20">
        <v>22</v>
      </c>
      <c r="Z343" s="181" t="s">
        <v>239</v>
      </c>
      <c r="AA343" s="181" t="s">
        <v>239</v>
      </c>
      <c r="AB343" s="181" t="s">
        <v>239</v>
      </c>
      <c r="AC343" s="181" t="s">
        <v>239</v>
      </c>
      <c r="AD343" s="181" t="s">
        <v>239</v>
      </c>
      <c r="AE343" s="18" t="s">
        <v>239</v>
      </c>
      <c r="AF343" s="264"/>
      <c r="AG343" s="17"/>
      <c r="AH343" s="358" t="s">
        <v>2339</v>
      </c>
      <c r="AI343" s="20">
        <v>22</v>
      </c>
      <c r="AJ343" s="20">
        <v>22</v>
      </c>
      <c r="AK343" s="104" t="s">
        <v>2583</v>
      </c>
      <c r="AL343" s="104" t="s">
        <v>2584</v>
      </c>
      <c r="AM343" s="104" t="s">
        <v>2585</v>
      </c>
      <c r="AN343" s="104" t="s">
        <v>2586</v>
      </c>
      <c r="AO343" s="104" t="s">
        <v>2380</v>
      </c>
      <c r="AP343" s="18" t="s">
        <v>2312</v>
      </c>
      <c r="AQ343" s="358" t="s">
        <v>239</v>
      </c>
      <c r="AR343" s="328" t="s">
        <v>239</v>
      </c>
      <c r="AS343" s="328" t="s">
        <v>239</v>
      </c>
      <c r="AT343" s="328" t="s">
        <v>239</v>
      </c>
      <c r="AU343" s="328" t="s">
        <v>239</v>
      </c>
      <c r="AV343" s="328" t="s">
        <v>239</v>
      </c>
      <c r="AW343" s="328" t="s">
        <v>239</v>
      </c>
      <c r="AX343" s="328" t="s">
        <v>239</v>
      </c>
      <c r="AY343" s="344" t="s">
        <v>239</v>
      </c>
      <c r="AZ343" s="360" t="s">
        <v>239</v>
      </c>
      <c r="BA343" s="20">
        <v>22</v>
      </c>
      <c r="BB343" s="20">
        <v>22</v>
      </c>
      <c r="BC343" s="196" t="s">
        <v>239</v>
      </c>
      <c r="BD343" s="17" t="s">
        <v>239</v>
      </c>
      <c r="BE343" s="17" t="s">
        <v>239</v>
      </c>
      <c r="BF343" s="17" t="s">
        <v>239</v>
      </c>
      <c r="BG343" s="17" t="s">
        <v>239</v>
      </c>
      <c r="BH343" s="18" t="s">
        <v>239</v>
      </c>
      <c r="BI343" s="197" t="s">
        <v>239</v>
      </c>
      <c r="BJ343" s="20">
        <v>22</v>
      </c>
      <c r="BK343" s="20">
        <v>22</v>
      </c>
      <c r="BL343" s="197" t="s">
        <v>2583</v>
      </c>
      <c r="BM343" s="197" t="s">
        <v>2584</v>
      </c>
      <c r="BN343" s="197" t="s">
        <v>239</v>
      </c>
      <c r="BO343" s="197" t="s">
        <v>2587</v>
      </c>
      <c r="BP343" s="197" t="s">
        <v>2380</v>
      </c>
      <c r="BQ343" s="18" t="s">
        <v>2312</v>
      </c>
    </row>
    <row r="344" spans="1:69" ht="12.5" hidden="1">
      <c r="A344" s="331" t="s">
        <v>2242</v>
      </c>
      <c r="B344" s="335">
        <v>321</v>
      </c>
      <c r="C344" s="335" t="s">
        <v>2590</v>
      </c>
      <c r="D344" s="335" t="s">
        <v>2460</v>
      </c>
      <c r="E344" s="336">
        <v>5</v>
      </c>
      <c r="F344" s="358" t="s">
        <v>2339</v>
      </c>
      <c r="G344" s="353" t="s">
        <v>2690</v>
      </c>
      <c r="H344" s="353" t="s">
        <v>2691</v>
      </c>
      <c r="I344" s="353" t="s">
        <v>2692</v>
      </c>
      <c r="J344" s="353" t="s">
        <v>2693</v>
      </c>
      <c r="K344" s="353" t="s">
        <v>2694</v>
      </c>
      <c r="L344" s="354" t="s">
        <v>2695</v>
      </c>
      <c r="M344" s="20">
        <v>22</v>
      </c>
      <c r="N344" s="20">
        <v>22</v>
      </c>
      <c r="O344" s="103" t="s">
        <v>2583</v>
      </c>
      <c r="P344" s="103" t="s">
        <v>2584</v>
      </c>
      <c r="Q344" s="103" t="s">
        <v>2581</v>
      </c>
      <c r="R344" s="103" t="s">
        <v>2582</v>
      </c>
      <c r="S344" s="104" t="s">
        <v>2380</v>
      </c>
      <c r="T344" s="18" t="s">
        <v>2312</v>
      </c>
      <c r="U344" s="264"/>
      <c r="V344" s="17"/>
      <c r="W344" s="359" t="s">
        <v>2731</v>
      </c>
      <c r="X344" s="20">
        <v>22</v>
      </c>
      <c r="Y344" s="20">
        <v>22</v>
      </c>
      <c r="Z344" s="181" t="s">
        <v>239</v>
      </c>
      <c r="AA344" s="181" t="s">
        <v>239</v>
      </c>
      <c r="AB344" s="181" t="s">
        <v>239</v>
      </c>
      <c r="AC344" s="181" t="s">
        <v>239</v>
      </c>
      <c r="AD344" s="181" t="s">
        <v>239</v>
      </c>
      <c r="AE344" s="18" t="s">
        <v>239</v>
      </c>
      <c r="AF344" s="264"/>
      <c r="AG344" s="17"/>
      <c r="AH344" s="358" t="s">
        <v>2339</v>
      </c>
      <c r="AI344" s="20">
        <v>22</v>
      </c>
      <c r="AJ344" s="20">
        <v>22</v>
      </c>
      <c r="AK344" s="104" t="s">
        <v>2583</v>
      </c>
      <c r="AL344" s="104" t="s">
        <v>2584</v>
      </c>
      <c r="AM344" s="104" t="s">
        <v>2585</v>
      </c>
      <c r="AN344" s="104" t="s">
        <v>2586</v>
      </c>
      <c r="AO344" s="104" t="s">
        <v>2380</v>
      </c>
      <c r="AP344" s="18" t="s">
        <v>2312</v>
      </c>
      <c r="AQ344" s="358" t="s">
        <v>239</v>
      </c>
      <c r="AR344" s="328" t="s">
        <v>239</v>
      </c>
      <c r="AS344" s="328" t="s">
        <v>239</v>
      </c>
      <c r="AT344" s="328" t="s">
        <v>239</v>
      </c>
      <c r="AU344" s="328" t="s">
        <v>239</v>
      </c>
      <c r="AV344" s="328" t="s">
        <v>239</v>
      </c>
      <c r="AW344" s="328" t="s">
        <v>239</v>
      </c>
      <c r="AX344" s="328" t="s">
        <v>239</v>
      </c>
      <c r="AY344" s="344" t="s">
        <v>239</v>
      </c>
      <c r="AZ344" s="360" t="s">
        <v>239</v>
      </c>
      <c r="BA344" s="20">
        <v>22</v>
      </c>
      <c r="BB344" s="20">
        <v>22</v>
      </c>
      <c r="BC344" s="196" t="s">
        <v>239</v>
      </c>
      <c r="BD344" s="17" t="s">
        <v>239</v>
      </c>
      <c r="BE344" s="17" t="s">
        <v>239</v>
      </c>
      <c r="BF344" s="17" t="s">
        <v>239</v>
      </c>
      <c r="BG344" s="17" t="s">
        <v>239</v>
      </c>
      <c r="BH344" s="18" t="s">
        <v>239</v>
      </c>
      <c r="BI344" s="197" t="s">
        <v>239</v>
      </c>
      <c r="BJ344" s="20">
        <v>22</v>
      </c>
      <c r="BK344" s="20">
        <v>22</v>
      </c>
      <c r="BL344" s="197" t="s">
        <v>2583</v>
      </c>
      <c r="BM344" s="197" t="s">
        <v>2584</v>
      </c>
      <c r="BN344" s="197" t="s">
        <v>239</v>
      </c>
      <c r="BO344" s="197" t="s">
        <v>2587</v>
      </c>
      <c r="BP344" s="197" t="s">
        <v>2380</v>
      </c>
      <c r="BQ344" s="18" t="s">
        <v>2312</v>
      </c>
    </row>
    <row r="345" spans="1:69" ht="12.5" hidden="1">
      <c r="A345" s="331" t="s">
        <v>2242</v>
      </c>
      <c r="B345" s="335">
        <v>321</v>
      </c>
      <c r="C345" s="335" t="s">
        <v>2590</v>
      </c>
      <c r="D345" s="335" t="s">
        <v>2460</v>
      </c>
      <c r="E345" s="336">
        <v>7</v>
      </c>
      <c r="F345" s="358" t="s">
        <v>2339</v>
      </c>
      <c r="G345" s="353" t="s">
        <v>2690</v>
      </c>
      <c r="H345" s="353" t="s">
        <v>2691</v>
      </c>
      <c r="I345" s="353" t="s">
        <v>2692</v>
      </c>
      <c r="J345" s="353" t="s">
        <v>2693</v>
      </c>
      <c r="K345" s="353" t="s">
        <v>2694</v>
      </c>
      <c r="L345" s="354" t="s">
        <v>2695</v>
      </c>
      <c r="M345" s="20">
        <v>22</v>
      </c>
      <c r="N345" s="20">
        <v>22</v>
      </c>
      <c r="O345" s="103" t="s">
        <v>2583</v>
      </c>
      <c r="P345" s="103" t="s">
        <v>2584</v>
      </c>
      <c r="Q345" s="103" t="s">
        <v>2581</v>
      </c>
      <c r="R345" s="103" t="s">
        <v>2582</v>
      </c>
      <c r="S345" s="104" t="s">
        <v>2380</v>
      </c>
      <c r="T345" s="18" t="s">
        <v>2312</v>
      </c>
      <c r="U345" s="264"/>
      <c r="V345" s="17"/>
      <c r="W345" s="359" t="s">
        <v>2731</v>
      </c>
      <c r="X345" s="20">
        <v>22</v>
      </c>
      <c r="Y345" s="20">
        <v>22</v>
      </c>
      <c r="Z345" s="181" t="s">
        <v>239</v>
      </c>
      <c r="AA345" s="181" t="s">
        <v>239</v>
      </c>
      <c r="AB345" s="181" t="s">
        <v>239</v>
      </c>
      <c r="AC345" s="181" t="s">
        <v>239</v>
      </c>
      <c r="AD345" s="181" t="s">
        <v>239</v>
      </c>
      <c r="AE345" s="18" t="s">
        <v>239</v>
      </c>
      <c r="AF345" s="264"/>
      <c r="AG345" s="17"/>
      <c r="AH345" s="358" t="s">
        <v>2339</v>
      </c>
      <c r="AI345" s="20">
        <v>22</v>
      </c>
      <c r="AJ345" s="20">
        <v>22</v>
      </c>
      <c r="AK345" s="104" t="s">
        <v>2583</v>
      </c>
      <c r="AL345" s="104" t="s">
        <v>2584</v>
      </c>
      <c r="AM345" s="104" t="s">
        <v>2585</v>
      </c>
      <c r="AN345" s="104" t="s">
        <v>2586</v>
      </c>
      <c r="AO345" s="104" t="s">
        <v>2380</v>
      </c>
      <c r="AP345" s="18" t="s">
        <v>2312</v>
      </c>
      <c r="AQ345" s="358" t="s">
        <v>239</v>
      </c>
      <c r="AR345" s="328" t="s">
        <v>239</v>
      </c>
      <c r="AS345" s="328" t="s">
        <v>239</v>
      </c>
      <c r="AT345" s="328" t="s">
        <v>239</v>
      </c>
      <c r="AU345" s="328" t="s">
        <v>239</v>
      </c>
      <c r="AV345" s="328" t="s">
        <v>239</v>
      </c>
      <c r="AW345" s="328" t="s">
        <v>239</v>
      </c>
      <c r="AX345" s="328" t="s">
        <v>239</v>
      </c>
      <c r="AY345" s="344" t="s">
        <v>239</v>
      </c>
      <c r="AZ345" s="360" t="s">
        <v>239</v>
      </c>
      <c r="BA345" s="20">
        <v>22</v>
      </c>
      <c r="BB345" s="20">
        <v>22</v>
      </c>
      <c r="BC345" s="196" t="s">
        <v>239</v>
      </c>
      <c r="BD345" s="17" t="s">
        <v>239</v>
      </c>
      <c r="BE345" s="17" t="s">
        <v>239</v>
      </c>
      <c r="BF345" s="17" t="s">
        <v>239</v>
      </c>
      <c r="BG345" s="17" t="s">
        <v>239</v>
      </c>
      <c r="BH345" s="18" t="s">
        <v>239</v>
      </c>
      <c r="BI345" s="197" t="s">
        <v>239</v>
      </c>
      <c r="BJ345" s="20">
        <v>22</v>
      </c>
      <c r="BK345" s="20">
        <v>22</v>
      </c>
      <c r="BL345" s="197" t="s">
        <v>2583</v>
      </c>
      <c r="BM345" s="197" t="s">
        <v>2584</v>
      </c>
      <c r="BN345" s="197" t="s">
        <v>239</v>
      </c>
      <c r="BO345" s="197" t="s">
        <v>2587</v>
      </c>
      <c r="BP345" s="197" t="s">
        <v>2380</v>
      </c>
      <c r="BQ345" s="18" t="s">
        <v>2312</v>
      </c>
    </row>
    <row r="346" spans="1:69" ht="12.5" hidden="1">
      <c r="A346" s="331" t="s">
        <v>2242</v>
      </c>
      <c r="B346" s="335">
        <v>321</v>
      </c>
      <c r="C346" s="335" t="s">
        <v>2577</v>
      </c>
      <c r="D346" s="335" t="s">
        <v>194</v>
      </c>
      <c r="E346" s="345">
        <v>1</v>
      </c>
      <c r="F346" s="358" t="s">
        <v>2339</v>
      </c>
      <c r="G346" s="353" t="s">
        <v>2690</v>
      </c>
      <c r="H346" s="353" t="s">
        <v>2691</v>
      </c>
      <c r="I346" s="353" t="s">
        <v>2692</v>
      </c>
      <c r="J346" s="353" t="s">
        <v>2693</v>
      </c>
      <c r="K346" s="353" t="s">
        <v>2694</v>
      </c>
      <c r="L346" s="354" t="s">
        <v>2695</v>
      </c>
      <c r="M346" s="20">
        <v>22</v>
      </c>
      <c r="N346" s="20">
        <v>22</v>
      </c>
      <c r="O346" s="103" t="s">
        <v>2581</v>
      </c>
      <c r="P346" s="103" t="s">
        <v>2582</v>
      </c>
      <c r="Q346" s="103" t="s">
        <v>2581</v>
      </c>
      <c r="R346" s="103" t="s">
        <v>2582</v>
      </c>
      <c r="S346" s="104" t="s">
        <v>2312</v>
      </c>
      <c r="T346" s="18" t="s">
        <v>2312</v>
      </c>
      <c r="U346" s="264"/>
      <c r="V346" s="17"/>
      <c r="W346" s="359" t="s">
        <v>2731</v>
      </c>
      <c r="X346" s="20">
        <v>22</v>
      </c>
      <c r="Y346" s="20">
        <v>22</v>
      </c>
      <c r="Z346" s="181" t="s">
        <v>239</v>
      </c>
      <c r="AA346" s="181" t="s">
        <v>239</v>
      </c>
      <c r="AB346" s="181" t="s">
        <v>239</v>
      </c>
      <c r="AC346" s="181" t="s">
        <v>239</v>
      </c>
      <c r="AD346" s="181" t="s">
        <v>239</v>
      </c>
      <c r="AE346" s="18" t="s">
        <v>239</v>
      </c>
      <c r="AF346" s="264"/>
      <c r="AG346" s="17"/>
      <c r="AH346" s="358" t="s">
        <v>2339</v>
      </c>
      <c r="AI346" s="20">
        <v>22</v>
      </c>
      <c r="AJ346" s="20">
        <v>22</v>
      </c>
      <c r="AK346" s="104" t="s">
        <v>2585</v>
      </c>
      <c r="AL346" s="104" t="s">
        <v>2586</v>
      </c>
      <c r="AM346" s="104" t="s">
        <v>2585</v>
      </c>
      <c r="AN346" s="104" t="s">
        <v>2586</v>
      </c>
      <c r="AO346" s="104" t="s">
        <v>2312</v>
      </c>
      <c r="AP346" s="18" t="s">
        <v>2312</v>
      </c>
      <c r="AQ346" s="358" t="s">
        <v>239</v>
      </c>
      <c r="AR346" s="328" t="s">
        <v>239</v>
      </c>
      <c r="AS346" s="328" t="s">
        <v>239</v>
      </c>
      <c r="AT346" s="328" t="s">
        <v>239</v>
      </c>
      <c r="AU346" s="328" t="s">
        <v>239</v>
      </c>
      <c r="AV346" s="328" t="s">
        <v>239</v>
      </c>
      <c r="AW346" s="328" t="s">
        <v>239</v>
      </c>
      <c r="AX346" s="328" t="s">
        <v>239</v>
      </c>
      <c r="AY346" s="344" t="s">
        <v>239</v>
      </c>
      <c r="AZ346" s="360" t="s">
        <v>239</v>
      </c>
      <c r="BA346" s="20">
        <v>22</v>
      </c>
      <c r="BB346" s="20">
        <v>22</v>
      </c>
      <c r="BC346" s="196" t="s">
        <v>239</v>
      </c>
      <c r="BD346" s="17" t="s">
        <v>2587</v>
      </c>
      <c r="BE346" s="17" t="s">
        <v>239</v>
      </c>
      <c r="BF346" s="17" t="s">
        <v>2587</v>
      </c>
      <c r="BG346" s="17" t="s">
        <v>2312</v>
      </c>
      <c r="BH346" s="18" t="s">
        <v>2312</v>
      </c>
      <c r="BI346" s="197" t="s">
        <v>239</v>
      </c>
      <c r="BJ346" s="20">
        <v>22</v>
      </c>
      <c r="BK346" s="20">
        <v>22</v>
      </c>
      <c r="BL346" s="197" t="s">
        <v>2581</v>
      </c>
      <c r="BM346" s="197" t="s">
        <v>2582</v>
      </c>
      <c r="BN346" s="197" t="s">
        <v>239</v>
      </c>
      <c r="BO346" s="197" t="s">
        <v>2587</v>
      </c>
      <c r="BP346" s="197" t="s">
        <v>2312</v>
      </c>
      <c r="BQ346" s="18" t="s">
        <v>2312</v>
      </c>
    </row>
    <row r="347" spans="1:69" ht="12.5" hidden="1">
      <c r="A347" s="331" t="s">
        <v>2242</v>
      </c>
      <c r="B347" s="335">
        <v>321</v>
      </c>
      <c r="C347" s="335" t="s">
        <v>2577</v>
      </c>
      <c r="D347" s="335" t="s">
        <v>194</v>
      </c>
      <c r="E347" s="345">
        <v>2</v>
      </c>
      <c r="F347" s="358" t="s">
        <v>2339</v>
      </c>
      <c r="G347" s="353" t="s">
        <v>2690</v>
      </c>
      <c r="H347" s="353" t="s">
        <v>2691</v>
      </c>
      <c r="I347" s="353" t="s">
        <v>2692</v>
      </c>
      <c r="J347" s="353" t="s">
        <v>2693</v>
      </c>
      <c r="K347" s="353" t="s">
        <v>2694</v>
      </c>
      <c r="L347" s="354" t="s">
        <v>2695</v>
      </c>
      <c r="M347" s="20">
        <v>22</v>
      </c>
      <c r="N347" s="20">
        <v>22</v>
      </c>
      <c r="O347" s="103" t="s">
        <v>2581</v>
      </c>
      <c r="P347" s="103" t="s">
        <v>2582</v>
      </c>
      <c r="Q347" s="103" t="s">
        <v>2581</v>
      </c>
      <c r="R347" s="103" t="s">
        <v>2582</v>
      </c>
      <c r="S347" s="104" t="s">
        <v>2312</v>
      </c>
      <c r="T347" s="18" t="s">
        <v>2312</v>
      </c>
      <c r="U347" s="264"/>
      <c r="V347" s="17"/>
      <c r="W347" s="359" t="s">
        <v>2731</v>
      </c>
      <c r="X347" s="20">
        <v>22</v>
      </c>
      <c r="Y347" s="20">
        <v>22</v>
      </c>
      <c r="Z347" s="181" t="s">
        <v>239</v>
      </c>
      <c r="AA347" s="181" t="s">
        <v>239</v>
      </c>
      <c r="AB347" s="181" t="s">
        <v>239</v>
      </c>
      <c r="AC347" s="181" t="s">
        <v>239</v>
      </c>
      <c r="AD347" s="181" t="s">
        <v>239</v>
      </c>
      <c r="AE347" s="18" t="s">
        <v>239</v>
      </c>
      <c r="AF347" s="264"/>
      <c r="AG347" s="17"/>
      <c r="AH347" s="358" t="s">
        <v>2339</v>
      </c>
      <c r="AI347" s="20">
        <v>22</v>
      </c>
      <c r="AJ347" s="20">
        <v>22</v>
      </c>
      <c r="AK347" s="104" t="s">
        <v>2585</v>
      </c>
      <c r="AL347" s="104" t="s">
        <v>2586</v>
      </c>
      <c r="AM347" s="104" t="s">
        <v>2585</v>
      </c>
      <c r="AN347" s="104" t="s">
        <v>2586</v>
      </c>
      <c r="AO347" s="104" t="s">
        <v>2312</v>
      </c>
      <c r="AP347" s="18" t="s">
        <v>2312</v>
      </c>
      <c r="AQ347" s="358" t="s">
        <v>239</v>
      </c>
      <c r="AR347" s="328" t="s">
        <v>239</v>
      </c>
      <c r="AS347" s="328" t="s">
        <v>239</v>
      </c>
      <c r="AT347" s="328" t="s">
        <v>239</v>
      </c>
      <c r="AU347" s="328" t="s">
        <v>239</v>
      </c>
      <c r="AV347" s="328" t="s">
        <v>239</v>
      </c>
      <c r="AW347" s="328" t="s">
        <v>239</v>
      </c>
      <c r="AX347" s="328" t="s">
        <v>239</v>
      </c>
      <c r="AY347" s="344" t="s">
        <v>239</v>
      </c>
      <c r="AZ347" s="360" t="s">
        <v>239</v>
      </c>
      <c r="BA347" s="20">
        <v>22</v>
      </c>
      <c r="BB347" s="20">
        <v>22</v>
      </c>
      <c r="BC347" s="196" t="s">
        <v>239</v>
      </c>
      <c r="BD347" s="17" t="s">
        <v>2587</v>
      </c>
      <c r="BE347" s="17" t="s">
        <v>239</v>
      </c>
      <c r="BF347" s="17" t="s">
        <v>2587</v>
      </c>
      <c r="BG347" s="17" t="s">
        <v>2312</v>
      </c>
      <c r="BH347" s="18" t="s">
        <v>2312</v>
      </c>
      <c r="BI347" s="197" t="s">
        <v>239</v>
      </c>
      <c r="BJ347" s="20">
        <v>22</v>
      </c>
      <c r="BK347" s="20">
        <v>22</v>
      </c>
      <c r="BL347" s="197" t="s">
        <v>2581</v>
      </c>
      <c r="BM347" s="197" t="s">
        <v>2582</v>
      </c>
      <c r="BN347" s="197" t="s">
        <v>239</v>
      </c>
      <c r="BO347" s="197" t="s">
        <v>2587</v>
      </c>
      <c r="BP347" s="197" t="s">
        <v>2312</v>
      </c>
      <c r="BQ347" s="18" t="s">
        <v>2312</v>
      </c>
    </row>
    <row r="348" spans="1:69" ht="12.5" hidden="1">
      <c r="A348" s="331" t="s">
        <v>2242</v>
      </c>
      <c r="B348" s="335">
        <v>321</v>
      </c>
      <c r="C348" s="335" t="s">
        <v>2577</v>
      </c>
      <c r="D348" s="335" t="s">
        <v>194</v>
      </c>
      <c r="E348" s="345">
        <v>8</v>
      </c>
      <c r="F348" s="358" t="s">
        <v>2339</v>
      </c>
      <c r="G348" s="353" t="s">
        <v>2690</v>
      </c>
      <c r="H348" s="353" t="s">
        <v>2691</v>
      </c>
      <c r="I348" s="353" t="s">
        <v>2692</v>
      </c>
      <c r="J348" s="353" t="s">
        <v>2693</v>
      </c>
      <c r="K348" s="353" t="s">
        <v>2694</v>
      </c>
      <c r="L348" s="354" t="s">
        <v>2695</v>
      </c>
      <c r="M348" s="20">
        <v>22</v>
      </c>
      <c r="N348" s="20">
        <v>22</v>
      </c>
      <c r="O348" s="103" t="s">
        <v>2581</v>
      </c>
      <c r="P348" s="103" t="s">
        <v>2582</v>
      </c>
      <c r="Q348" s="103" t="s">
        <v>2581</v>
      </c>
      <c r="R348" s="103" t="s">
        <v>2582</v>
      </c>
      <c r="S348" s="104" t="s">
        <v>2312</v>
      </c>
      <c r="T348" s="18" t="s">
        <v>2312</v>
      </c>
      <c r="U348" s="264"/>
      <c r="V348" s="17"/>
      <c r="W348" s="359" t="s">
        <v>2731</v>
      </c>
      <c r="X348" s="20">
        <v>22</v>
      </c>
      <c r="Y348" s="20">
        <v>22</v>
      </c>
      <c r="Z348" s="181" t="s">
        <v>239</v>
      </c>
      <c r="AA348" s="181" t="s">
        <v>239</v>
      </c>
      <c r="AB348" s="181" t="s">
        <v>239</v>
      </c>
      <c r="AC348" s="181" t="s">
        <v>239</v>
      </c>
      <c r="AD348" s="181" t="s">
        <v>239</v>
      </c>
      <c r="AE348" s="18" t="s">
        <v>239</v>
      </c>
      <c r="AF348" s="264"/>
      <c r="AG348" s="17"/>
      <c r="AH348" s="358" t="s">
        <v>2339</v>
      </c>
      <c r="AI348" s="20">
        <v>22</v>
      </c>
      <c r="AJ348" s="20">
        <v>22</v>
      </c>
      <c r="AK348" s="104" t="s">
        <v>2585</v>
      </c>
      <c r="AL348" s="104" t="s">
        <v>2586</v>
      </c>
      <c r="AM348" s="104" t="s">
        <v>2585</v>
      </c>
      <c r="AN348" s="104" t="s">
        <v>2586</v>
      </c>
      <c r="AO348" s="104" t="s">
        <v>2312</v>
      </c>
      <c r="AP348" s="18" t="s">
        <v>2312</v>
      </c>
      <c r="AQ348" s="358" t="s">
        <v>239</v>
      </c>
      <c r="AR348" s="328" t="s">
        <v>239</v>
      </c>
      <c r="AS348" s="328" t="s">
        <v>239</v>
      </c>
      <c r="AT348" s="328" t="s">
        <v>239</v>
      </c>
      <c r="AU348" s="328" t="s">
        <v>239</v>
      </c>
      <c r="AV348" s="328" t="s">
        <v>239</v>
      </c>
      <c r="AW348" s="328" t="s">
        <v>239</v>
      </c>
      <c r="AX348" s="328" t="s">
        <v>239</v>
      </c>
      <c r="AY348" s="344" t="s">
        <v>239</v>
      </c>
      <c r="AZ348" s="360" t="s">
        <v>239</v>
      </c>
      <c r="BA348" s="20">
        <v>22</v>
      </c>
      <c r="BB348" s="20">
        <v>22</v>
      </c>
      <c r="BC348" s="196" t="s">
        <v>239</v>
      </c>
      <c r="BD348" s="17" t="s">
        <v>2587</v>
      </c>
      <c r="BE348" s="17" t="s">
        <v>239</v>
      </c>
      <c r="BF348" s="17" t="s">
        <v>2587</v>
      </c>
      <c r="BG348" s="17" t="s">
        <v>2312</v>
      </c>
      <c r="BH348" s="18" t="s">
        <v>2312</v>
      </c>
      <c r="BI348" s="197" t="s">
        <v>239</v>
      </c>
      <c r="BJ348" s="20">
        <v>22</v>
      </c>
      <c r="BK348" s="20">
        <v>22</v>
      </c>
      <c r="BL348" s="197" t="s">
        <v>2581</v>
      </c>
      <c r="BM348" s="197" t="s">
        <v>2582</v>
      </c>
      <c r="BN348" s="197" t="s">
        <v>239</v>
      </c>
      <c r="BO348" s="197" t="s">
        <v>2587</v>
      </c>
      <c r="BP348" s="197" t="s">
        <v>2312</v>
      </c>
      <c r="BQ348" s="18" t="s">
        <v>2312</v>
      </c>
    </row>
    <row r="349" spans="1:69" ht="12.5" hidden="1">
      <c r="A349" s="331" t="s">
        <v>2242</v>
      </c>
      <c r="B349" s="335">
        <v>321</v>
      </c>
      <c r="C349" s="335" t="s">
        <v>2579</v>
      </c>
      <c r="D349" s="335" t="s">
        <v>194</v>
      </c>
      <c r="E349" s="345">
        <v>5</v>
      </c>
      <c r="F349" s="358" t="s">
        <v>2339</v>
      </c>
      <c r="G349" s="353" t="s">
        <v>2690</v>
      </c>
      <c r="H349" s="353" t="s">
        <v>2691</v>
      </c>
      <c r="I349" s="353" t="s">
        <v>2692</v>
      </c>
      <c r="J349" s="353" t="s">
        <v>2693</v>
      </c>
      <c r="K349" s="353" t="s">
        <v>2694</v>
      </c>
      <c r="L349" s="354" t="s">
        <v>2695</v>
      </c>
      <c r="M349" s="20">
        <v>22</v>
      </c>
      <c r="N349" s="20">
        <v>22</v>
      </c>
      <c r="O349" s="103" t="s">
        <v>2581</v>
      </c>
      <c r="P349" s="103" t="s">
        <v>2582</v>
      </c>
      <c r="Q349" s="103" t="s">
        <v>2581</v>
      </c>
      <c r="R349" s="103" t="s">
        <v>2582</v>
      </c>
      <c r="S349" s="104" t="s">
        <v>2312</v>
      </c>
      <c r="T349" s="18" t="s">
        <v>2312</v>
      </c>
      <c r="U349" s="264"/>
      <c r="V349" s="17"/>
      <c r="W349" s="359" t="s">
        <v>2731</v>
      </c>
      <c r="X349" s="20">
        <v>22</v>
      </c>
      <c r="Y349" s="20">
        <v>22</v>
      </c>
      <c r="Z349" s="181" t="s">
        <v>239</v>
      </c>
      <c r="AA349" s="181" t="s">
        <v>239</v>
      </c>
      <c r="AB349" s="181" t="s">
        <v>239</v>
      </c>
      <c r="AC349" s="181" t="s">
        <v>239</v>
      </c>
      <c r="AD349" s="181" t="s">
        <v>239</v>
      </c>
      <c r="AE349" s="18" t="s">
        <v>239</v>
      </c>
      <c r="AF349" s="264"/>
      <c r="AG349" s="17"/>
      <c r="AH349" s="358" t="s">
        <v>2339</v>
      </c>
      <c r="AI349" s="20">
        <v>22</v>
      </c>
      <c r="AJ349" s="20">
        <v>22</v>
      </c>
      <c r="AK349" s="104" t="s">
        <v>2585</v>
      </c>
      <c r="AL349" s="104" t="s">
        <v>2586</v>
      </c>
      <c r="AM349" s="104" t="s">
        <v>2585</v>
      </c>
      <c r="AN349" s="104" t="s">
        <v>2586</v>
      </c>
      <c r="AO349" s="104" t="s">
        <v>2312</v>
      </c>
      <c r="AP349" s="18" t="s">
        <v>2312</v>
      </c>
      <c r="AQ349" s="358" t="s">
        <v>239</v>
      </c>
      <c r="AR349" s="328" t="s">
        <v>239</v>
      </c>
      <c r="AS349" s="328" t="s">
        <v>239</v>
      </c>
      <c r="AT349" s="328" t="s">
        <v>239</v>
      </c>
      <c r="AU349" s="328" t="s">
        <v>239</v>
      </c>
      <c r="AV349" s="328" t="s">
        <v>239</v>
      </c>
      <c r="AW349" s="328" t="s">
        <v>239</v>
      </c>
      <c r="AX349" s="328" t="s">
        <v>239</v>
      </c>
      <c r="AY349" s="344" t="s">
        <v>239</v>
      </c>
      <c r="AZ349" s="360" t="s">
        <v>239</v>
      </c>
      <c r="BA349" s="20">
        <v>22</v>
      </c>
      <c r="BB349" s="20">
        <v>22</v>
      </c>
      <c r="BC349" s="196" t="s">
        <v>239</v>
      </c>
      <c r="BD349" s="17" t="s">
        <v>2587</v>
      </c>
      <c r="BE349" s="17" t="s">
        <v>239</v>
      </c>
      <c r="BF349" s="17" t="s">
        <v>2587</v>
      </c>
      <c r="BG349" s="17" t="s">
        <v>2312</v>
      </c>
      <c r="BH349" s="18" t="s">
        <v>2312</v>
      </c>
      <c r="BI349" s="197" t="s">
        <v>239</v>
      </c>
      <c r="BJ349" s="20">
        <v>22</v>
      </c>
      <c r="BK349" s="20">
        <v>22</v>
      </c>
      <c r="BL349" s="197" t="s">
        <v>2581</v>
      </c>
      <c r="BM349" s="197" t="s">
        <v>2582</v>
      </c>
      <c r="BN349" s="197" t="s">
        <v>239</v>
      </c>
      <c r="BO349" s="197" t="s">
        <v>2587</v>
      </c>
      <c r="BP349" s="197" t="s">
        <v>2312</v>
      </c>
      <c r="BQ349" s="18" t="s">
        <v>2312</v>
      </c>
    </row>
    <row r="350" spans="1:69" ht="12.5" hidden="1">
      <c r="A350" s="331" t="s">
        <v>2242</v>
      </c>
      <c r="B350" s="335">
        <v>321</v>
      </c>
      <c r="C350" s="335" t="s">
        <v>2579</v>
      </c>
      <c r="D350" s="335" t="s">
        <v>194</v>
      </c>
      <c r="E350" s="345">
        <v>7</v>
      </c>
      <c r="F350" s="358" t="s">
        <v>2339</v>
      </c>
      <c r="G350" s="353" t="s">
        <v>2690</v>
      </c>
      <c r="H350" s="353" t="s">
        <v>2691</v>
      </c>
      <c r="I350" s="353" t="s">
        <v>2692</v>
      </c>
      <c r="J350" s="353" t="s">
        <v>2693</v>
      </c>
      <c r="K350" s="353" t="s">
        <v>2694</v>
      </c>
      <c r="L350" s="354" t="s">
        <v>2695</v>
      </c>
      <c r="M350" s="20">
        <v>22</v>
      </c>
      <c r="N350" s="20">
        <v>22</v>
      </c>
      <c r="O350" s="103" t="s">
        <v>2581</v>
      </c>
      <c r="P350" s="103" t="s">
        <v>2582</v>
      </c>
      <c r="Q350" s="103" t="s">
        <v>2581</v>
      </c>
      <c r="R350" s="103" t="s">
        <v>2582</v>
      </c>
      <c r="S350" s="104" t="s">
        <v>2312</v>
      </c>
      <c r="T350" s="18" t="s">
        <v>2312</v>
      </c>
      <c r="U350" s="264"/>
      <c r="V350" s="17"/>
      <c r="W350" s="359" t="s">
        <v>2731</v>
      </c>
      <c r="X350" s="20">
        <v>22</v>
      </c>
      <c r="Y350" s="20">
        <v>22</v>
      </c>
      <c r="Z350" s="181" t="s">
        <v>239</v>
      </c>
      <c r="AA350" s="181" t="s">
        <v>239</v>
      </c>
      <c r="AB350" s="181" t="s">
        <v>239</v>
      </c>
      <c r="AC350" s="181" t="s">
        <v>239</v>
      </c>
      <c r="AD350" s="181" t="s">
        <v>239</v>
      </c>
      <c r="AE350" s="18" t="s">
        <v>239</v>
      </c>
      <c r="AF350" s="264"/>
      <c r="AG350" s="17"/>
      <c r="AH350" s="358" t="s">
        <v>2339</v>
      </c>
      <c r="AI350" s="20">
        <v>22</v>
      </c>
      <c r="AJ350" s="20">
        <v>22</v>
      </c>
      <c r="AK350" s="104" t="s">
        <v>2585</v>
      </c>
      <c r="AL350" s="104" t="s">
        <v>2586</v>
      </c>
      <c r="AM350" s="104" t="s">
        <v>2585</v>
      </c>
      <c r="AN350" s="104" t="s">
        <v>2586</v>
      </c>
      <c r="AO350" s="104" t="s">
        <v>2312</v>
      </c>
      <c r="AP350" s="18" t="s">
        <v>2312</v>
      </c>
      <c r="AQ350" s="358" t="s">
        <v>239</v>
      </c>
      <c r="AR350" s="328" t="s">
        <v>239</v>
      </c>
      <c r="AS350" s="328" t="s">
        <v>239</v>
      </c>
      <c r="AT350" s="328" t="s">
        <v>239</v>
      </c>
      <c r="AU350" s="328" t="s">
        <v>239</v>
      </c>
      <c r="AV350" s="328" t="s">
        <v>239</v>
      </c>
      <c r="AW350" s="328" t="s">
        <v>239</v>
      </c>
      <c r="AX350" s="328" t="s">
        <v>239</v>
      </c>
      <c r="AY350" s="344" t="s">
        <v>239</v>
      </c>
      <c r="AZ350" s="360" t="s">
        <v>239</v>
      </c>
      <c r="BA350" s="20">
        <v>22</v>
      </c>
      <c r="BB350" s="20">
        <v>22</v>
      </c>
      <c r="BC350" s="196" t="s">
        <v>239</v>
      </c>
      <c r="BD350" s="17" t="s">
        <v>2587</v>
      </c>
      <c r="BE350" s="17" t="s">
        <v>239</v>
      </c>
      <c r="BF350" s="17" t="s">
        <v>2587</v>
      </c>
      <c r="BG350" s="17" t="s">
        <v>2312</v>
      </c>
      <c r="BH350" s="18" t="s">
        <v>2312</v>
      </c>
      <c r="BI350" s="197" t="s">
        <v>239</v>
      </c>
      <c r="BJ350" s="20">
        <v>22</v>
      </c>
      <c r="BK350" s="20">
        <v>22</v>
      </c>
      <c r="BL350" s="197" t="s">
        <v>2581</v>
      </c>
      <c r="BM350" s="197" t="s">
        <v>2582</v>
      </c>
      <c r="BN350" s="197" t="s">
        <v>239</v>
      </c>
      <c r="BO350" s="197" t="s">
        <v>2587</v>
      </c>
      <c r="BP350" s="197" t="s">
        <v>2312</v>
      </c>
      <c r="BQ350" s="18" t="s">
        <v>2312</v>
      </c>
    </row>
    <row r="351" spans="1:69" ht="12.5" hidden="1">
      <c r="A351" s="331" t="s">
        <v>2242</v>
      </c>
      <c r="B351" s="335">
        <v>321</v>
      </c>
      <c r="C351" s="335" t="s">
        <v>2577</v>
      </c>
      <c r="D351" s="335" t="s">
        <v>2460</v>
      </c>
      <c r="E351" s="345">
        <v>2</v>
      </c>
      <c r="F351" s="358" t="s">
        <v>2339</v>
      </c>
      <c r="G351" s="353" t="s">
        <v>2690</v>
      </c>
      <c r="H351" s="353" t="s">
        <v>2691</v>
      </c>
      <c r="I351" s="353" t="s">
        <v>2692</v>
      </c>
      <c r="J351" s="353" t="s">
        <v>2693</v>
      </c>
      <c r="K351" s="353" t="s">
        <v>2694</v>
      </c>
      <c r="L351" s="354" t="s">
        <v>2695</v>
      </c>
      <c r="M351" s="20">
        <v>22</v>
      </c>
      <c r="N351" s="20">
        <v>22</v>
      </c>
      <c r="O351" s="103" t="s">
        <v>2581</v>
      </c>
      <c r="P351" s="103" t="s">
        <v>2582</v>
      </c>
      <c r="Q351" s="103" t="s">
        <v>2581</v>
      </c>
      <c r="R351" s="103" t="s">
        <v>2582</v>
      </c>
      <c r="S351" s="104" t="s">
        <v>2312</v>
      </c>
      <c r="T351" s="18" t="s">
        <v>2312</v>
      </c>
      <c r="U351" s="264"/>
      <c r="V351" s="17"/>
      <c r="W351" s="359" t="s">
        <v>2731</v>
      </c>
      <c r="X351" s="20">
        <v>22</v>
      </c>
      <c r="Y351" s="20">
        <v>22</v>
      </c>
      <c r="Z351" s="181" t="s">
        <v>239</v>
      </c>
      <c r="AA351" s="181" t="s">
        <v>239</v>
      </c>
      <c r="AB351" s="181" t="s">
        <v>239</v>
      </c>
      <c r="AC351" s="181" t="s">
        <v>239</v>
      </c>
      <c r="AD351" s="181" t="s">
        <v>239</v>
      </c>
      <c r="AE351" s="18" t="s">
        <v>239</v>
      </c>
      <c r="AF351" s="264"/>
      <c r="AG351" s="17"/>
      <c r="AH351" s="358" t="s">
        <v>2339</v>
      </c>
      <c r="AI351" s="20">
        <v>22</v>
      </c>
      <c r="AJ351" s="20">
        <v>22</v>
      </c>
      <c r="AK351" s="104" t="s">
        <v>2585</v>
      </c>
      <c r="AL351" s="104" t="s">
        <v>2586</v>
      </c>
      <c r="AM351" s="104" t="s">
        <v>2585</v>
      </c>
      <c r="AN351" s="104" t="s">
        <v>2586</v>
      </c>
      <c r="AO351" s="104" t="s">
        <v>2312</v>
      </c>
      <c r="AP351" s="18" t="s">
        <v>2312</v>
      </c>
      <c r="AQ351" s="358" t="s">
        <v>239</v>
      </c>
      <c r="AR351" s="328" t="s">
        <v>239</v>
      </c>
      <c r="AS351" s="328" t="s">
        <v>239</v>
      </c>
      <c r="AT351" s="328" t="s">
        <v>239</v>
      </c>
      <c r="AU351" s="328" t="s">
        <v>239</v>
      </c>
      <c r="AV351" s="328" t="s">
        <v>239</v>
      </c>
      <c r="AW351" s="328" t="s">
        <v>239</v>
      </c>
      <c r="AX351" s="328" t="s">
        <v>239</v>
      </c>
      <c r="AY351" s="344" t="s">
        <v>239</v>
      </c>
      <c r="AZ351" s="360" t="s">
        <v>239</v>
      </c>
      <c r="BA351" s="20">
        <v>22</v>
      </c>
      <c r="BB351" s="20">
        <v>22</v>
      </c>
      <c r="BC351" s="196" t="s">
        <v>239</v>
      </c>
      <c r="BD351" s="17" t="s">
        <v>2587</v>
      </c>
      <c r="BE351" s="17" t="s">
        <v>239</v>
      </c>
      <c r="BF351" s="17" t="s">
        <v>2587</v>
      </c>
      <c r="BG351" s="17" t="s">
        <v>2312</v>
      </c>
      <c r="BH351" s="18" t="s">
        <v>2312</v>
      </c>
      <c r="BI351" s="197" t="s">
        <v>239</v>
      </c>
      <c r="BJ351" s="20">
        <v>22</v>
      </c>
      <c r="BK351" s="20">
        <v>22</v>
      </c>
      <c r="BL351" s="197" t="s">
        <v>2581</v>
      </c>
      <c r="BM351" s="197" t="s">
        <v>2582</v>
      </c>
      <c r="BN351" s="197" t="s">
        <v>239</v>
      </c>
      <c r="BO351" s="197" t="s">
        <v>2587</v>
      </c>
      <c r="BP351" s="197" t="s">
        <v>2312</v>
      </c>
      <c r="BQ351" s="18" t="s">
        <v>2312</v>
      </c>
    </row>
    <row r="352" spans="1:69" ht="12.5" hidden="1">
      <c r="A352" s="331" t="s">
        <v>2242</v>
      </c>
      <c r="B352" s="335">
        <v>321</v>
      </c>
      <c r="C352" s="335" t="s">
        <v>2577</v>
      </c>
      <c r="D352" s="335" t="s">
        <v>2460</v>
      </c>
      <c r="E352" s="345">
        <v>8</v>
      </c>
      <c r="F352" s="358" t="s">
        <v>2339</v>
      </c>
      <c r="G352" s="353" t="s">
        <v>2690</v>
      </c>
      <c r="H352" s="353" t="s">
        <v>2691</v>
      </c>
      <c r="I352" s="353" t="s">
        <v>2692</v>
      </c>
      <c r="J352" s="353" t="s">
        <v>2693</v>
      </c>
      <c r="K352" s="353" t="s">
        <v>2694</v>
      </c>
      <c r="L352" s="354" t="s">
        <v>2695</v>
      </c>
      <c r="M352" s="20">
        <v>22</v>
      </c>
      <c r="N352" s="20">
        <v>22</v>
      </c>
      <c r="O352" s="103" t="s">
        <v>2581</v>
      </c>
      <c r="P352" s="103" t="s">
        <v>2582</v>
      </c>
      <c r="Q352" s="103" t="s">
        <v>2581</v>
      </c>
      <c r="R352" s="103" t="s">
        <v>2582</v>
      </c>
      <c r="S352" s="104" t="s">
        <v>2312</v>
      </c>
      <c r="T352" s="18" t="s">
        <v>2312</v>
      </c>
      <c r="U352" s="264"/>
      <c r="V352" s="17"/>
      <c r="W352" s="359" t="s">
        <v>2731</v>
      </c>
      <c r="X352" s="20">
        <v>22</v>
      </c>
      <c r="Y352" s="20">
        <v>22</v>
      </c>
      <c r="Z352" s="181" t="s">
        <v>239</v>
      </c>
      <c r="AA352" s="181" t="s">
        <v>239</v>
      </c>
      <c r="AB352" s="181" t="s">
        <v>239</v>
      </c>
      <c r="AC352" s="181" t="s">
        <v>239</v>
      </c>
      <c r="AD352" s="181" t="s">
        <v>239</v>
      </c>
      <c r="AE352" s="18" t="s">
        <v>239</v>
      </c>
      <c r="AF352" s="264"/>
      <c r="AG352" s="17"/>
      <c r="AH352" s="358" t="s">
        <v>2339</v>
      </c>
      <c r="AI352" s="20">
        <v>22</v>
      </c>
      <c r="AJ352" s="20">
        <v>22</v>
      </c>
      <c r="AK352" s="104" t="s">
        <v>2585</v>
      </c>
      <c r="AL352" s="104" t="s">
        <v>2586</v>
      </c>
      <c r="AM352" s="104" t="s">
        <v>2585</v>
      </c>
      <c r="AN352" s="104" t="s">
        <v>2586</v>
      </c>
      <c r="AO352" s="104" t="s">
        <v>2312</v>
      </c>
      <c r="AP352" s="18" t="s">
        <v>2312</v>
      </c>
      <c r="AQ352" s="358" t="s">
        <v>239</v>
      </c>
      <c r="AR352" s="328" t="s">
        <v>239</v>
      </c>
      <c r="AS352" s="328" t="s">
        <v>239</v>
      </c>
      <c r="AT352" s="328" t="s">
        <v>239</v>
      </c>
      <c r="AU352" s="328" t="s">
        <v>239</v>
      </c>
      <c r="AV352" s="328" t="s">
        <v>239</v>
      </c>
      <c r="AW352" s="328" t="s">
        <v>239</v>
      </c>
      <c r="AX352" s="328" t="s">
        <v>239</v>
      </c>
      <c r="AY352" s="344" t="s">
        <v>239</v>
      </c>
      <c r="AZ352" s="360" t="s">
        <v>239</v>
      </c>
      <c r="BA352" s="20">
        <v>22</v>
      </c>
      <c r="BB352" s="20">
        <v>22</v>
      </c>
      <c r="BC352" s="196" t="s">
        <v>239</v>
      </c>
      <c r="BD352" s="17" t="s">
        <v>2587</v>
      </c>
      <c r="BE352" s="17" t="s">
        <v>239</v>
      </c>
      <c r="BF352" s="17" t="s">
        <v>2587</v>
      </c>
      <c r="BG352" s="17" t="s">
        <v>2312</v>
      </c>
      <c r="BH352" s="18" t="s">
        <v>2312</v>
      </c>
      <c r="BI352" s="197" t="s">
        <v>239</v>
      </c>
      <c r="BJ352" s="20">
        <v>22</v>
      </c>
      <c r="BK352" s="20">
        <v>22</v>
      </c>
      <c r="BL352" s="197" t="s">
        <v>2581</v>
      </c>
      <c r="BM352" s="197" t="s">
        <v>2582</v>
      </c>
      <c r="BN352" s="197" t="s">
        <v>239</v>
      </c>
      <c r="BO352" s="197" t="s">
        <v>2587</v>
      </c>
      <c r="BP352" s="197" t="s">
        <v>2312</v>
      </c>
      <c r="BQ352" s="18" t="s">
        <v>2312</v>
      </c>
    </row>
    <row r="353" spans="1:69" ht="12.5" hidden="1">
      <c r="A353" s="331" t="s">
        <v>2242</v>
      </c>
      <c r="B353" s="335">
        <v>321</v>
      </c>
      <c r="C353" s="335" t="s">
        <v>2579</v>
      </c>
      <c r="D353" s="335" t="s">
        <v>2460</v>
      </c>
      <c r="E353" s="345">
        <v>3</v>
      </c>
      <c r="F353" s="358" t="s">
        <v>2339</v>
      </c>
      <c r="G353" s="353" t="s">
        <v>2690</v>
      </c>
      <c r="H353" s="353" t="s">
        <v>2691</v>
      </c>
      <c r="I353" s="353" t="s">
        <v>2692</v>
      </c>
      <c r="J353" s="353" t="s">
        <v>2693</v>
      </c>
      <c r="K353" s="353" t="s">
        <v>2694</v>
      </c>
      <c r="L353" s="354" t="s">
        <v>2695</v>
      </c>
      <c r="M353" s="20">
        <v>22</v>
      </c>
      <c r="N353" s="20">
        <v>22</v>
      </c>
      <c r="O353" s="103" t="s">
        <v>2581</v>
      </c>
      <c r="P353" s="103" t="s">
        <v>2582</v>
      </c>
      <c r="Q353" s="103" t="s">
        <v>2581</v>
      </c>
      <c r="R353" s="103" t="s">
        <v>2582</v>
      </c>
      <c r="S353" s="104" t="s">
        <v>2312</v>
      </c>
      <c r="T353" s="18" t="s">
        <v>2312</v>
      </c>
      <c r="U353" s="264"/>
      <c r="V353" s="17"/>
      <c r="W353" s="359" t="s">
        <v>2731</v>
      </c>
      <c r="X353" s="20">
        <v>22</v>
      </c>
      <c r="Y353" s="20">
        <v>22</v>
      </c>
      <c r="Z353" s="181" t="s">
        <v>239</v>
      </c>
      <c r="AA353" s="181" t="s">
        <v>239</v>
      </c>
      <c r="AB353" s="181" t="s">
        <v>239</v>
      </c>
      <c r="AC353" s="181" t="s">
        <v>239</v>
      </c>
      <c r="AD353" s="181" t="s">
        <v>239</v>
      </c>
      <c r="AE353" s="18" t="s">
        <v>239</v>
      </c>
      <c r="AF353" s="264"/>
      <c r="AG353" s="17"/>
      <c r="AH353" s="358" t="s">
        <v>2339</v>
      </c>
      <c r="AI353" s="20">
        <v>22</v>
      </c>
      <c r="AJ353" s="20">
        <v>22</v>
      </c>
      <c r="AK353" s="104" t="s">
        <v>2585</v>
      </c>
      <c r="AL353" s="104" t="s">
        <v>2586</v>
      </c>
      <c r="AM353" s="104" t="s">
        <v>2585</v>
      </c>
      <c r="AN353" s="104" t="s">
        <v>2586</v>
      </c>
      <c r="AO353" s="104" t="s">
        <v>2312</v>
      </c>
      <c r="AP353" s="18" t="s">
        <v>2312</v>
      </c>
      <c r="AQ353" s="358" t="s">
        <v>239</v>
      </c>
      <c r="AR353" s="328" t="s">
        <v>239</v>
      </c>
      <c r="AS353" s="328" t="s">
        <v>239</v>
      </c>
      <c r="AT353" s="328" t="s">
        <v>239</v>
      </c>
      <c r="AU353" s="328" t="s">
        <v>239</v>
      </c>
      <c r="AV353" s="328" t="s">
        <v>239</v>
      </c>
      <c r="AW353" s="328" t="s">
        <v>239</v>
      </c>
      <c r="AX353" s="328" t="s">
        <v>239</v>
      </c>
      <c r="AY353" s="344" t="s">
        <v>239</v>
      </c>
      <c r="AZ353" s="360" t="s">
        <v>239</v>
      </c>
      <c r="BA353" s="20">
        <v>22</v>
      </c>
      <c r="BB353" s="20">
        <v>22</v>
      </c>
      <c r="BC353" s="196" t="s">
        <v>239</v>
      </c>
      <c r="BD353" s="17" t="s">
        <v>2587</v>
      </c>
      <c r="BE353" s="17" t="s">
        <v>239</v>
      </c>
      <c r="BF353" s="17" t="s">
        <v>2587</v>
      </c>
      <c r="BG353" s="17" t="s">
        <v>2312</v>
      </c>
      <c r="BH353" s="18" t="s">
        <v>2312</v>
      </c>
      <c r="BI353" s="197" t="s">
        <v>239</v>
      </c>
      <c r="BJ353" s="20">
        <v>22</v>
      </c>
      <c r="BK353" s="20">
        <v>22</v>
      </c>
      <c r="BL353" s="197" t="s">
        <v>2581</v>
      </c>
      <c r="BM353" s="197" t="s">
        <v>2582</v>
      </c>
      <c r="BN353" s="197" t="s">
        <v>239</v>
      </c>
      <c r="BO353" s="197" t="s">
        <v>2587</v>
      </c>
      <c r="BP353" s="197" t="s">
        <v>2312</v>
      </c>
      <c r="BQ353" s="18" t="s">
        <v>2312</v>
      </c>
    </row>
    <row r="354" spans="1:69" ht="12.5" hidden="1">
      <c r="A354" s="331" t="s">
        <v>2242</v>
      </c>
      <c r="B354" s="335">
        <v>321</v>
      </c>
      <c r="C354" s="335" t="s">
        <v>2579</v>
      </c>
      <c r="D354" s="335" t="s">
        <v>2460</v>
      </c>
      <c r="E354" s="345">
        <v>5</v>
      </c>
      <c r="F354" s="358" t="s">
        <v>2339</v>
      </c>
      <c r="G354" s="353" t="s">
        <v>2690</v>
      </c>
      <c r="H354" s="353" t="s">
        <v>2691</v>
      </c>
      <c r="I354" s="353" t="s">
        <v>2692</v>
      </c>
      <c r="J354" s="353" t="s">
        <v>2693</v>
      </c>
      <c r="K354" s="353" t="s">
        <v>2694</v>
      </c>
      <c r="L354" s="354" t="s">
        <v>2695</v>
      </c>
      <c r="M354" s="20">
        <v>22</v>
      </c>
      <c r="N354" s="20">
        <v>22</v>
      </c>
      <c r="O354" s="103" t="s">
        <v>2581</v>
      </c>
      <c r="P354" s="103" t="s">
        <v>2582</v>
      </c>
      <c r="Q354" s="103" t="s">
        <v>2581</v>
      </c>
      <c r="R354" s="103" t="s">
        <v>2582</v>
      </c>
      <c r="S354" s="104" t="s">
        <v>2312</v>
      </c>
      <c r="T354" s="18" t="s">
        <v>2312</v>
      </c>
      <c r="U354" s="264"/>
      <c r="V354" s="17"/>
      <c r="W354" s="359" t="s">
        <v>2731</v>
      </c>
      <c r="X354" s="20">
        <v>22</v>
      </c>
      <c r="Y354" s="20">
        <v>22</v>
      </c>
      <c r="Z354" s="181" t="s">
        <v>239</v>
      </c>
      <c r="AA354" s="181" t="s">
        <v>239</v>
      </c>
      <c r="AB354" s="181" t="s">
        <v>239</v>
      </c>
      <c r="AC354" s="181" t="s">
        <v>239</v>
      </c>
      <c r="AD354" s="181" t="s">
        <v>239</v>
      </c>
      <c r="AE354" s="18" t="s">
        <v>239</v>
      </c>
      <c r="AF354" s="264"/>
      <c r="AG354" s="17"/>
      <c r="AH354" s="358" t="s">
        <v>2339</v>
      </c>
      <c r="AI354" s="20">
        <v>22</v>
      </c>
      <c r="AJ354" s="20">
        <v>22</v>
      </c>
      <c r="AK354" s="104" t="s">
        <v>2585</v>
      </c>
      <c r="AL354" s="104" t="s">
        <v>2586</v>
      </c>
      <c r="AM354" s="104" t="s">
        <v>2585</v>
      </c>
      <c r="AN354" s="104" t="s">
        <v>2586</v>
      </c>
      <c r="AO354" s="104" t="s">
        <v>2312</v>
      </c>
      <c r="AP354" s="18" t="s">
        <v>2312</v>
      </c>
      <c r="AQ354" s="358" t="s">
        <v>239</v>
      </c>
      <c r="AR354" s="328" t="s">
        <v>239</v>
      </c>
      <c r="AS354" s="328" t="s">
        <v>239</v>
      </c>
      <c r="AT354" s="328" t="s">
        <v>239</v>
      </c>
      <c r="AU354" s="328" t="s">
        <v>239</v>
      </c>
      <c r="AV354" s="328" t="s">
        <v>239</v>
      </c>
      <c r="AW354" s="328" t="s">
        <v>239</v>
      </c>
      <c r="AX354" s="328" t="s">
        <v>239</v>
      </c>
      <c r="AY354" s="344" t="s">
        <v>239</v>
      </c>
      <c r="AZ354" s="360" t="s">
        <v>239</v>
      </c>
      <c r="BA354" s="20">
        <v>22</v>
      </c>
      <c r="BB354" s="20">
        <v>22</v>
      </c>
      <c r="BC354" s="196" t="s">
        <v>239</v>
      </c>
      <c r="BD354" s="17" t="s">
        <v>2587</v>
      </c>
      <c r="BE354" s="17" t="s">
        <v>239</v>
      </c>
      <c r="BF354" s="17" t="s">
        <v>2587</v>
      </c>
      <c r="BG354" s="17" t="s">
        <v>2312</v>
      </c>
      <c r="BH354" s="18" t="s">
        <v>2312</v>
      </c>
      <c r="BI354" s="197" t="s">
        <v>239</v>
      </c>
      <c r="BJ354" s="20">
        <v>22</v>
      </c>
      <c r="BK354" s="20">
        <v>22</v>
      </c>
      <c r="BL354" s="197" t="s">
        <v>2581</v>
      </c>
      <c r="BM354" s="197" t="s">
        <v>2582</v>
      </c>
      <c r="BN354" s="197" t="s">
        <v>239</v>
      </c>
      <c r="BO354" s="197" t="s">
        <v>2587</v>
      </c>
      <c r="BP354" s="197" t="s">
        <v>2312</v>
      </c>
      <c r="BQ354" s="18" t="s">
        <v>2312</v>
      </c>
    </row>
    <row r="355" spans="1:69" ht="12.5" hidden="1">
      <c r="A355" s="331" t="s">
        <v>2242</v>
      </c>
      <c r="B355" s="335">
        <v>321</v>
      </c>
      <c r="C355" s="335" t="s">
        <v>2579</v>
      </c>
      <c r="D355" s="335" t="s">
        <v>2460</v>
      </c>
      <c r="E355" s="345">
        <v>7</v>
      </c>
      <c r="F355" s="358" t="s">
        <v>2339</v>
      </c>
      <c r="G355" s="353" t="s">
        <v>2690</v>
      </c>
      <c r="H355" s="353" t="s">
        <v>2691</v>
      </c>
      <c r="I355" s="353" t="s">
        <v>2692</v>
      </c>
      <c r="J355" s="353" t="s">
        <v>2693</v>
      </c>
      <c r="K355" s="353" t="s">
        <v>2694</v>
      </c>
      <c r="L355" s="354" t="s">
        <v>2695</v>
      </c>
      <c r="M355" s="20">
        <v>22</v>
      </c>
      <c r="N355" s="20">
        <v>22</v>
      </c>
      <c r="O355" s="103" t="s">
        <v>2581</v>
      </c>
      <c r="P355" s="103" t="s">
        <v>2582</v>
      </c>
      <c r="Q355" s="103" t="s">
        <v>2581</v>
      </c>
      <c r="R355" s="103" t="s">
        <v>2582</v>
      </c>
      <c r="S355" s="104" t="s">
        <v>2312</v>
      </c>
      <c r="T355" s="18" t="s">
        <v>2312</v>
      </c>
      <c r="U355" s="264"/>
      <c r="V355" s="17"/>
      <c r="W355" s="359" t="s">
        <v>2731</v>
      </c>
      <c r="X355" s="20">
        <v>22</v>
      </c>
      <c r="Y355" s="20">
        <v>22</v>
      </c>
      <c r="Z355" s="181" t="s">
        <v>239</v>
      </c>
      <c r="AA355" s="181" t="s">
        <v>239</v>
      </c>
      <c r="AB355" s="181" t="s">
        <v>239</v>
      </c>
      <c r="AC355" s="181" t="s">
        <v>239</v>
      </c>
      <c r="AD355" s="181" t="s">
        <v>239</v>
      </c>
      <c r="AE355" s="18" t="s">
        <v>239</v>
      </c>
      <c r="AF355" s="264"/>
      <c r="AG355" s="17"/>
      <c r="AH355" s="358" t="s">
        <v>2339</v>
      </c>
      <c r="AI355" s="20">
        <v>22</v>
      </c>
      <c r="AJ355" s="20">
        <v>22</v>
      </c>
      <c r="AK355" s="104" t="s">
        <v>2585</v>
      </c>
      <c r="AL355" s="104" t="s">
        <v>2586</v>
      </c>
      <c r="AM355" s="104" t="s">
        <v>2585</v>
      </c>
      <c r="AN355" s="104" t="s">
        <v>2586</v>
      </c>
      <c r="AO355" s="104" t="s">
        <v>2312</v>
      </c>
      <c r="AP355" s="18" t="s">
        <v>2312</v>
      </c>
      <c r="AQ355" s="358" t="s">
        <v>239</v>
      </c>
      <c r="AR355" s="328" t="s">
        <v>239</v>
      </c>
      <c r="AS355" s="328" t="s">
        <v>239</v>
      </c>
      <c r="AT355" s="328" t="s">
        <v>239</v>
      </c>
      <c r="AU355" s="328" t="s">
        <v>239</v>
      </c>
      <c r="AV355" s="328" t="s">
        <v>239</v>
      </c>
      <c r="AW355" s="328" t="s">
        <v>239</v>
      </c>
      <c r="AX355" s="328" t="s">
        <v>239</v>
      </c>
      <c r="AY355" s="344" t="s">
        <v>239</v>
      </c>
      <c r="AZ355" s="360" t="s">
        <v>239</v>
      </c>
      <c r="BA355" s="20">
        <v>22</v>
      </c>
      <c r="BB355" s="20">
        <v>22</v>
      </c>
      <c r="BC355" s="196" t="s">
        <v>239</v>
      </c>
      <c r="BD355" s="17" t="s">
        <v>2587</v>
      </c>
      <c r="BE355" s="17" t="s">
        <v>239</v>
      </c>
      <c r="BF355" s="17" t="s">
        <v>2587</v>
      </c>
      <c r="BG355" s="17" t="s">
        <v>2312</v>
      </c>
      <c r="BH355" s="18" t="s">
        <v>2312</v>
      </c>
      <c r="BI355" s="197" t="s">
        <v>239</v>
      </c>
      <c r="BJ355" s="20">
        <v>22</v>
      </c>
      <c r="BK355" s="20">
        <v>22</v>
      </c>
      <c r="BL355" s="197" t="s">
        <v>2581</v>
      </c>
      <c r="BM355" s="197" t="s">
        <v>2582</v>
      </c>
      <c r="BN355" s="197" t="s">
        <v>239</v>
      </c>
      <c r="BO355" s="197" t="s">
        <v>2587</v>
      </c>
      <c r="BP355" s="197" t="s">
        <v>2312</v>
      </c>
      <c r="BQ355" s="18" t="s">
        <v>2312</v>
      </c>
    </row>
    <row r="356" spans="1:69" ht="12.5" hidden="1">
      <c r="A356" s="348" t="s">
        <v>2242</v>
      </c>
      <c r="B356" s="335">
        <v>322</v>
      </c>
      <c r="C356" s="335" t="s">
        <v>2591</v>
      </c>
      <c r="D356" s="335" t="s">
        <v>2563</v>
      </c>
      <c r="E356" s="345" t="s">
        <v>2564</v>
      </c>
      <c r="F356" s="358" t="s">
        <v>2339</v>
      </c>
      <c r="G356" s="353" t="s">
        <v>2690</v>
      </c>
      <c r="H356" s="353" t="s">
        <v>2691</v>
      </c>
      <c r="I356" s="353" t="s">
        <v>2692</v>
      </c>
      <c r="J356" s="353" t="s">
        <v>2693</v>
      </c>
      <c r="K356" s="353" t="s">
        <v>2694</v>
      </c>
      <c r="L356" s="354" t="s">
        <v>2695</v>
      </c>
      <c r="M356" s="20">
        <v>22</v>
      </c>
      <c r="N356" s="20">
        <v>22</v>
      </c>
      <c r="O356" s="103" t="s">
        <v>2500</v>
      </c>
      <c r="P356" s="103" t="s">
        <v>2501</v>
      </c>
      <c r="Q356" s="103" t="s">
        <v>2446</v>
      </c>
      <c r="R356" s="103" t="s">
        <v>2447</v>
      </c>
      <c r="S356" s="104" t="s">
        <v>2312</v>
      </c>
      <c r="T356" s="18" t="s">
        <v>2312</v>
      </c>
      <c r="U356" s="264"/>
      <c r="V356" s="17"/>
      <c r="W356" s="359" t="s">
        <v>2731</v>
      </c>
      <c r="X356" s="20">
        <v>22</v>
      </c>
      <c r="Y356" s="20">
        <v>22</v>
      </c>
      <c r="Z356" s="181" t="s">
        <v>239</v>
      </c>
      <c r="AA356" s="181" t="s">
        <v>239</v>
      </c>
      <c r="AB356" s="181" t="s">
        <v>239</v>
      </c>
      <c r="AC356" s="181" t="s">
        <v>239</v>
      </c>
      <c r="AD356" s="181" t="s">
        <v>239</v>
      </c>
      <c r="AE356" s="18" t="s">
        <v>239</v>
      </c>
      <c r="AF356" s="264"/>
      <c r="AG356" s="17"/>
      <c r="AH356" s="358" t="s">
        <v>2339</v>
      </c>
      <c r="AI356" s="20">
        <v>22</v>
      </c>
      <c r="AJ356" s="20">
        <v>22</v>
      </c>
      <c r="AK356" s="104" t="s">
        <v>2565</v>
      </c>
      <c r="AL356" s="104" t="s">
        <v>2503</v>
      </c>
      <c r="AM356" s="104" t="s">
        <v>2566</v>
      </c>
      <c r="AN356" s="104" t="s">
        <v>2454</v>
      </c>
      <c r="AO356" s="104" t="s">
        <v>2312</v>
      </c>
      <c r="AP356" s="18" t="s">
        <v>2312</v>
      </c>
      <c r="AQ356" s="358" t="s">
        <v>239</v>
      </c>
      <c r="AR356" s="328" t="s">
        <v>239</v>
      </c>
      <c r="AS356" s="328" t="s">
        <v>239</v>
      </c>
      <c r="AT356" s="33" t="s">
        <v>239</v>
      </c>
      <c r="AU356" s="33" t="s">
        <v>239</v>
      </c>
      <c r="AV356" s="33" t="s">
        <v>239</v>
      </c>
      <c r="AW356" s="33" t="s">
        <v>239</v>
      </c>
      <c r="AX356" s="33" t="s">
        <v>239</v>
      </c>
      <c r="AY356" s="33" t="s">
        <v>239</v>
      </c>
      <c r="AZ356" s="360" t="s">
        <v>239</v>
      </c>
      <c r="BA356" s="20">
        <v>22</v>
      </c>
      <c r="BB356" s="20">
        <v>22</v>
      </c>
      <c r="BC356" s="196" t="s">
        <v>239</v>
      </c>
      <c r="BD356" s="103" t="s">
        <v>2567</v>
      </c>
      <c r="BE356" s="17" t="s">
        <v>239</v>
      </c>
      <c r="BF356" s="103" t="s">
        <v>2452</v>
      </c>
      <c r="BG356" s="104" t="s">
        <v>2312</v>
      </c>
      <c r="BH356" s="18" t="s">
        <v>2312</v>
      </c>
      <c r="BI356" s="197" t="s">
        <v>239</v>
      </c>
      <c r="BJ356" s="20">
        <v>22</v>
      </c>
      <c r="BK356" s="20">
        <v>22</v>
      </c>
      <c r="BL356" s="197" t="s">
        <v>2500</v>
      </c>
      <c r="BM356" s="197" t="s">
        <v>2501</v>
      </c>
      <c r="BN356" s="197" t="s">
        <v>239</v>
      </c>
      <c r="BO356" s="197" t="s">
        <v>2574</v>
      </c>
      <c r="BP356" s="197" t="s">
        <v>2312</v>
      </c>
      <c r="BQ356" s="18" t="s">
        <v>2312</v>
      </c>
    </row>
    <row r="357" spans="1:69" ht="12.5" hidden="1">
      <c r="A357" s="348" t="s">
        <v>2242</v>
      </c>
      <c r="B357" s="335">
        <v>322</v>
      </c>
      <c r="C357" s="335" t="s">
        <v>2389</v>
      </c>
      <c r="D357" s="335" t="s">
        <v>989</v>
      </c>
      <c r="E357" s="345">
        <v>2</v>
      </c>
      <c r="F357" s="358" t="s">
        <v>2339</v>
      </c>
      <c r="G357" s="353" t="s">
        <v>2690</v>
      </c>
      <c r="H357" s="353" t="s">
        <v>2691</v>
      </c>
      <c r="I357" s="353" t="s">
        <v>2692</v>
      </c>
      <c r="J357" s="353" t="s">
        <v>2693</v>
      </c>
      <c r="K357" s="353" t="s">
        <v>2694</v>
      </c>
      <c r="L357" s="354" t="s">
        <v>2695</v>
      </c>
      <c r="M357" s="20">
        <v>7</v>
      </c>
      <c r="N357" s="20">
        <v>7</v>
      </c>
      <c r="O357" s="103" t="s">
        <v>2446</v>
      </c>
      <c r="P357" s="103" t="s">
        <v>2447</v>
      </c>
      <c r="Q357" s="103" t="s">
        <v>2446</v>
      </c>
      <c r="R357" s="103" t="s">
        <v>2447</v>
      </c>
      <c r="S357" s="104" t="s">
        <v>2312</v>
      </c>
      <c r="T357" s="18" t="s">
        <v>2312</v>
      </c>
      <c r="U357" s="264"/>
      <c r="V357" s="17"/>
      <c r="W357" s="359" t="s">
        <v>2731</v>
      </c>
      <c r="X357" s="20">
        <v>7</v>
      </c>
      <c r="Y357" s="20">
        <v>7</v>
      </c>
      <c r="Z357" s="181" t="s">
        <v>239</v>
      </c>
      <c r="AA357" s="181" t="s">
        <v>239</v>
      </c>
      <c r="AB357" s="181" t="s">
        <v>239</v>
      </c>
      <c r="AC357" s="181" t="s">
        <v>239</v>
      </c>
      <c r="AD357" s="181" t="s">
        <v>239</v>
      </c>
      <c r="AE357" s="18" t="s">
        <v>239</v>
      </c>
      <c r="AF357" s="264"/>
      <c r="AG357" s="17"/>
      <c r="AH357" s="358" t="s">
        <v>2339</v>
      </c>
      <c r="AI357" s="20">
        <v>7</v>
      </c>
      <c r="AJ357" s="20">
        <v>7</v>
      </c>
      <c r="AK357" s="104" t="s">
        <v>2566</v>
      </c>
      <c r="AL357" s="104" t="s">
        <v>2454</v>
      </c>
      <c r="AM357" s="104" t="s">
        <v>2566</v>
      </c>
      <c r="AN357" s="104" t="s">
        <v>2454</v>
      </c>
      <c r="AO357" s="104" t="s">
        <v>2312</v>
      </c>
      <c r="AP357" s="18" t="s">
        <v>2312</v>
      </c>
      <c r="AQ357" s="358" t="s">
        <v>239</v>
      </c>
      <c r="AR357" s="328" t="s">
        <v>239</v>
      </c>
      <c r="AS357" s="328" t="s">
        <v>239</v>
      </c>
      <c r="AT357" s="33" t="s">
        <v>239</v>
      </c>
      <c r="AU357" s="33" t="s">
        <v>239</v>
      </c>
      <c r="AV357" s="33" t="s">
        <v>239</v>
      </c>
      <c r="AW357" s="33" t="s">
        <v>239</v>
      </c>
      <c r="AX357" s="33" t="s">
        <v>239</v>
      </c>
      <c r="AY357" s="33" t="s">
        <v>239</v>
      </c>
      <c r="AZ357" s="360" t="s">
        <v>239</v>
      </c>
      <c r="BA357" s="20">
        <v>7</v>
      </c>
      <c r="BB357" s="20">
        <v>7</v>
      </c>
      <c r="BC357" s="196" t="s">
        <v>239</v>
      </c>
      <c r="BD357" s="103" t="s">
        <v>2452</v>
      </c>
      <c r="BE357" s="17" t="s">
        <v>239</v>
      </c>
      <c r="BF357" s="103" t="s">
        <v>2452</v>
      </c>
      <c r="BG357" s="104" t="s">
        <v>2312</v>
      </c>
      <c r="BH357" s="18" t="s">
        <v>2312</v>
      </c>
      <c r="BI357" s="197" t="s">
        <v>239</v>
      </c>
      <c r="BJ357" s="20">
        <v>7</v>
      </c>
      <c r="BK357" s="20">
        <v>7</v>
      </c>
      <c r="BL357" s="197" t="s">
        <v>2446</v>
      </c>
      <c r="BM357" s="197" t="s">
        <v>2447</v>
      </c>
      <c r="BN357" s="197" t="s">
        <v>239</v>
      </c>
      <c r="BO357" s="197" t="s">
        <v>2574</v>
      </c>
      <c r="BP357" s="197" t="s">
        <v>2312</v>
      </c>
      <c r="BQ357" s="18" t="s">
        <v>2312</v>
      </c>
    </row>
    <row r="358" spans="1:69" ht="12.5" hidden="1">
      <c r="A358" s="348" t="s">
        <v>2242</v>
      </c>
      <c r="B358" s="335">
        <v>322</v>
      </c>
      <c r="C358" s="335" t="s">
        <v>2389</v>
      </c>
      <c r="D358" s="335" t="s">
        <v>194</v>
      </c>
      <c r="E358" s="345">
        <v>2</v>
      </c>
      <c r="F358" s="358" t="s">
        <v>2339</v>
      </c>
      <c r="G358" s="353" t="s">
        <v>2690</v>
      </c>
      <c r="H358" s="353" t="s">
        <v>2691</v>
      </c>
      <c r="I358" s="353" t="s">
        <v>2692</v>
      </c>
      <c r="J358" s="353" t="s">
        <v>2693</v>
      </c>
      <c r="K358" s="353" t="s">
        <v>2694</v>
      </c>
      <c r="L358" s="354" t="s">
        <v>2695</v>
      </c>
      <c r="M358" s="20">
        <v>11</v>
      </c>
      <c r="N358" s="20">
        <v>11</v>
      </c>
      <c r="O358" s="103" t="s">
        <v>2371</v>
      </c>
      <c r="P358" s="103" t="s">
        <v>2372</v>
      </c>
      <c r="Q358" s="103" t="s">
        <v>2446</v>
      </c>
      <c r="R358" s="103" t="s">
        <v>2447</v>
      </c>
      <c r="S358" s="104" t="s">
        <v>2312</v>
      </c>
      <c r="T358" s="18" t="s">
        <v>2312</v>
      </c>
      <c r="U358" s="264"/>
      <c r="V358" s="17"/>
      <c r="W358" s="359" t="s">
        <v>2731</v>
      </c>
      <c r="X358" s="20">
        <v>11</v>
      </c>
      <c r="Y358" s="20">
        <v>11</v>
      </c>
      <c r="Z358" s="181" t="s">
        <v>239</v>
      </c>
      <c r="AA358" s="181" t="s">
        <v>239</v>
      </c>
      <c r="AB358" s="181" t="s">
        <v>239</v>
      </c>
      <c r="AC358" s="181" t="s">
        <v>239</v>
      </c>
      <c r="AD358" s="181" t="s">
        <v>239</v>
      </c>
      <c r="AE358" s="18" t="s">
        <v>239</v>
      </c>
      <c r="AF358" s="264"/>
      <c r="AG358" s="17"/>
      <c r="AH358" s="358" t="s">
        <v>2339</v>
      </c>
      <c r="AI358" s="20">
        <v>11</v>
      </c>
      <c r="AJ358" s="20">
        <v>11</v>
      </c>
      <c r="AK358" s="104" t="s">
        <v>2438</v>
      </c>
      <c r="AL358" s="104" t="s">
        <v>2374</v>
      </c>
      <c r="AM358" s="104" t="s">
        <v>2566</v>
      </c>
      <c r="AN358" s="104" t="s">
        <v>2454</v>
      </c>
      <c r="AO358" s="104" t="s">
        <v>2312</v>
      </c>
      <c r="AP358" s="18" t="s">
        <v>2312</v>
      </c>
      <c r="AQ358" s="358" t="s">
        <v>239</v>
      </c>
      <c r="AR358" s="328" t="s">
        <v>239</v>
      </c>
      <c r="AS358" s="328" t="s">
        <v>239</v>
      </c>
      <c r="AT358" s="33" t="s">
        <v>239</v>
      </c>
      <c r="AU358" s="33" t="s">
        <v>239</v>
      </c>
      <c r="AV358" s="33" t="s">
        <v>239</v>
      </c>
      <c r="AW358" s="33" t="s">
        <v>239</v>
      </c>
      <c r="AX358" s="33" t="s">
        <v>239</v>
      </c>
      <c r="AY358" s="33" t="s">
        <v>239</v>
      </c>
      <c r="AZ358" s="360" t="s">
        <v>239</v>
      </c>
      <c r="BA358" s="20">
        <v>11</v>
      </c>
      <c r="BB358" s="20">
        <v>11</v>
      </c>
      <c r="BC358" s="196" t="s">
        <v>239</v>
      </c>
      <c r="BD358" s="103" t="s">
        <v>2375</v>
      </c>
      <c r="BE358" s="17" t="s">
        <v>239</v>
      </c>
      <c r="BF358" s="103" t="s">
        <v>2452</v>
      </c>
      <c r="BG358" s="104" t="s">
        <v>2312</v>
      </c>
      <c r="BH358" s="18" t="s">
        <v>2312</v>
      </c>
      <c r="BI358" s="197" t="s">
        <v>239</v>
      </c>
      <c r="BJ358" s="20">
        <v>11</v>
      </c>
      <c r="BK358" s="20">
        <v>11</v>
      </c>
      <c r="BL358" s="197" t="s">
        <v>2371</v>
      </c>
      <c r="BM358" s="197" t="s">
        <v>2372</v>
      </c>
      <c r="BN358" s="197" t="s">
        <v>239</v>
      </c>
      <c r="BO358" s="197" t="s">
        <v>2574</v>
      </c>
      <c r="BP358" s="197" t="s">
        <v>2312</v>
      </c>
      <c r="BQ358" s="18" t="s">
        <v>2312</v>
      </c>
    </row>
    <row r="359" spans="1:69" ht="12.5" hidden="1">
      <c r="A359" s="348" t="s">
        <v>2242</v>
      </c>
      <c r="B359" s="335">
        <v>322</v>
      </c>
      <c r="C359" s="335" t="s">
        <v>2445</v>
      </c>
      <c r="D359" s="335" t="s">
        <v>2569</v>
      </c>
      <c r="E359" s="345" t="s">
        <v>2564</v>
      </c>
      <c r="F359" s="358" t="s">
        <v>2339</v>
      </c>
      <c r="G359" s="353" t="s">
        <v>2690</v>
      </c>
      <c r="H359" s="353" t="s">
        <v>2691</v>
      </c>
      <c r="I359" s="353" t="s">
        <v>2692</v>
      </c>
      <c r="J359" s="353" t="s">
        <v>2693</v>
      </c>
      <c r="K359" s="353" t="s">
        <v>2694</v>
      </c>
      <c r="L359" s="354" t="s">
        <v>2695</v>
      </c>
      <c r="M359" s="20">
        <v>7</v>
      </c>
      <c r="N359" s="20">
        <v>7</v>
      </c>
      <c r="O359" s="103" t="s">
        <v>2446</v>
      </c>
      <c r="P359" s="103" t="s">
        <v>2447</v>
      </c>
      <c r="Q359" s="103" t="s">
        <v>2446</v>
      </c>
      <c r="R359" s="103" t="s">
        <v>2447</v>
      </c>
      <c r="S359" s="104" t="s">
        <v>2312</v>
      </c>
      <c r="T359" s="18" t="s">
        <v>2312</v>
      </c>
      <c r="U359" s="264"/>
      <c r="V359" s="17"/>
      <c r="W359" s="359" t="s">
        <v>2731</v>
      </c>
      <c r="X359" s="20">
        <v>7</v>
      </c>
      <c r="Y359" s="20">
        <v>7</v>
      </c>
      <c r="Z359" s="181" t="s">
        <v>239</v>
      </c>
      <c r="AA359" s="181" t="s">
        <v>239</v>
      </c>
      <c r="AB359" s="181" t="s">
        <v>239</v>
      </c>
      <c r="AC359" s="181" t="s">
        <v>239</v>
      </c>
      <c r="AD359" s="181" t="s">
        <v>239</v>
      </c>
      <c r="AE359" s="18" t="s">
        <v>239</v>
      </c>
      <c r="AF359" s="264"/>
      <c r="AG359" s="17"/>
      <c r="AH359" s="358" t="s">
        <v>2339</v>
      </c>
      <c r="AI359" s="20">
        <v>7</v>
      </c>
      <c r="AJ359" s="20">
        <v>7</v>
      </c>
      <c r="AK359" s="104" t="s">
        <v>2566</v>
      </c>
      <c r="AL359" s="104" t="s">
        <v>2454</v>
      </c>
      <c r="AM359" s="104" t="s">
        <v>2566</v>
      </c>
      <c r="AN359" s="104" t="s">
        <v>2454</v>
      </c>
      <c r="AO359" s="104" t="s">
        <v>2312</v>
      </c>
      <c r="AP359" s="18" t="s">
        <v>2312</v>
      </c>
      <c r="AQ359" s="358" t="s">
        <v>239</v>
      </c>
      <c r="AR359" s="328" t="s">
        <v>239</v>
      </c>
      <c r="AS359" s="328" t="s">
        <v>239</v>
      </c>
      <c r="AT359" s="33" t="s">
        <v>239</v>
      </c>
      <c r="AU359" s="33" t="s">
        <v>239</v>
      </c>
      <c r="AV359" s="33" t="s">
        <v>239</v>
      </c>
      <c r="AW359" s="33" t="s">
        <v>239</v>
      </c>
      <c r="AX359" s="33" t="s">
        <v>239</v>
      </c>
      <c r="AY359" s="33" t="s">
        <v>239</v>
      </c>
      <c r="AZ359" s="360" t="s">
        <v>239</v>
      </c>
      <c r="BA359" s="20">
        <v>7</v>
      </c>
      <c r="BB359" s="20">
        <v>7</v>
      </c>
      <c r="BC359" s="196" t="s">
        <v>239</v>
      </c>
      <c r="BD359" s="103" t="s">
        <v>2452</v>
      </c>
      <c r="BE359" s="17" t="s">
        <v>239</v>
      </c>
      <c r="BF359" s="103" t="s">
        <v>2452</v>
      </c>
      <c r="BG359" s="104" t="s">
        <v>2312</v>
      </c>
      <c r="BH359" s="18" t="s">
        <v>2312</v>
      </c>
      <c r="BI359" s="197" t="s">
        <v>239</v>
      </c>
      <c r="BJ359" s="20">
        <v>7</v>
      </c>
      <c r="BK359" s="20">
        <v>7</v>
      </c>
      <c r="BL359" s="197" t="s">
        <v>2446</v>
      </c>
      <c r="BM359" s="197" t="s">
        <v>2447</v>
      </c>
      <c r="BN359" s="197" t="s">
        <v>239</v>
      </c>
      <c r="BO359" s="197" t="s">
        <v>2574</v>
      </c>
      <c r="BP359" s="197" t="s">
        <v>2312</v>
      </c>
      <c r="BQ359" s="18" t="s">
        <v>2312</v>
      </c>
    </row>
    <row r="360" spans="1:69" ht="12.5" hidden="1">
      <c r="A360" s="348" t="s">
        <v>2242</v>
      </c>
      <c r="B360" s="335">
        <v>322</v>
      </c>
      <c r="C360" s="335" t="s">
        <v>2453</v>
      </c>
      <c r="D360" s="335" t="s">
        <v>2592</v>
      </c>
      <c r="E360" s="345" t="s">
        <v>2568</v>
      </c>
      <c r="F360" s="358" t="s">
        <v>2339</v>
      </c>
      <c r="G360" s="353" t="s">
        <v>2690</v>
      </c>
      <c r="H360" s="353" t="s">
        <v>2691</v>
      </c>
      <c r="I360" s="353" t="s">
        <v>2692</v>
      </c>
      <c r="J360" s="353" t="s">
        <v>2693</v>
      </c>
      <c r="K360" s="353" t="s">
        <v>2694</v>
      </c>
      <c r="L360" s="354" t="s">
        <v>2695</v>
      </c>
      <c r="M360" s="20">
        <v>7</v>
      </c>
      <c r="N360" s="20">
        <v>7</v>
      </c>
      <c r="O360" s="103" t="s">
        <v>2446</v>
      </c>
      <c r="P360" s="103" t="s">
        <v>2447</v>
      </c>
      <c r="Q360" s="103" t="s">
        <v>2446</v>
      </c>
      <c r="R360" s="103" t="s">
        <v>2447</v>
      </c>
      <c r="S360" s="104" t="s">
        <v>2312</v>
      </c>
      <c r="T360" s="18" t="s">
        <v>2312</v>
      </c>
      <c r="U360" s="264"/>
      <c r="V360" s="17"/>
      <c r="W360" s="359" t="s">
        <v>2731</v>
      </c>
      <c r="X360" s="20">
        <v>7</v>
      </c>
      <c r="Y360" s="20">
        <v>7</v>
      </c>
      <c r="Z360" s="181" t="s">
        <v>239</v>
      </c>
      <c r="AA360" s="181" t="s">
        <v>239</v>
      </c>
      <c r="AB360" s="181" t="s">
        <v>239</v>
      </c>
      <c r="AC360" s="181" t="s">
        <v>239</v>
      </c>
      <c r="AD360" s="181" t="s">
        <v>239</v>
      </c>
      <c r="AE360" s="18" t="s">
        <v>239</v>
      </c>
      <c r="AF360" s="264"/>
      <c r="AG360" s="17"/>
      <c r="AH360" s="358" t="s">
        <v>2339</v>
      </c>
      <c r="AI360" s="20">
        <v>7</v>
      </c>
      <c r="AJ360" s="20">
        <v>7</v>
      </c>
      <c r="AK360" s="104" t="s">
        <v>2566</v>
      </c>
      <c r="AL360" s="104" t="s">
        <v>2454</v>
      </c>
      <c r="AM360" s="104" t="s">
        <v>2566</v>
      </c>
      <c r="AN360" s="104" t="s">
        <v>2454</v>
      </c>
      <c r="AO360" s="104" t="s">
        <v>2312</v>
      </c>
      <c r="AP360" s="18" t="s">
        <v>2312</v>
      </c>
      <c r="AQ360" s="358" t="s">
        <v>239</v>
      </c>
      <c r="AR360" s="328" t="s">
        <v>239</v>
      </c>
      <c r="AS360" s="328" t="s">
        <v>239</v>
      </c>
      <c r="AT360" s="33" t="s">
        <v>239</v>
      </c>
      <c r="AU360" s="33" t="s">
        <v>239</v>
      </c>
      <c r="AV360" s="33" t="s">
        <v>239</v>
      </c>
      <c r="AW360" s="33" t="s">
        <v>239</v>
      </c>
      <c r="AX360" s="33" t="s">
        <v>239</v>
      </c>
      <c r="AY360" s="33" t="s">
        <v>239</v>
      </c>
      <c r="AZ360" s="360" t="s">
        <v>239</v>
      </c>
      <c r="BA360" s="20">
        <v>7</v>
      </c>
      <c r="BB360" s="20">
        <v>7</v>
      </c>
      <c r="BC360" s="196" t="s">
        <v>239</v>
      </c>
      <c r="BD360" s="103" t="s">
        <v>2452</v>
      </c>
      <c r="BE360" s="17" t="s">
        <v>239</v>
      </c>
      <c r="BF360" s="103" t="s">
        <v>2452</v>
      </c>
      <c r="BG360" s="104" t="s">
        <v>2312</v>
      </c>
      <c r="BH360" s="18" t="s">
        <v>2312</v>
      </c>
      <c r="BI360" s="197" t="s">
        <v>239</v>
      </c>
      <c r="BJ360" s="20">
        <v>7</v>
      </c>
      <c r="BK360" s="20">
        <v>7</v>
      </c>
      <c r="BL360" s="197" t="s">
        <v>2446</v>
      </c>
      <c r="BM360" s="197" t="s">
        <v>2447</v>
      </c>
      <c r="BN360" s="197" t="s">
        <v>239</v>
      </c>
      <c r="BO360" s="197" t="s">
        <v>2574</v>
      </c>
      <c r="BP360" s="197" t="s">
        <v>2312</v>
      </c>
      <c r="BQ360" s="18" t="s">
        <v>2312</v>
      </c>
    </row>
    <row r="361" spans="1:69" ht="12.5" hidden="1">
      <c r="A361" s="348" t="s">
        <v>2242</v>
      </c>
      <c r="B361" s="335">
        <v>322</v>
      </c>
      <c r="C361" s="335" t="s">
        <v>2510</v>
      </c>
      <c r="D361" s="335" t="s">
        <v>2569</v>
      </c>
      <c r="E361" s="345" t="s">
        <v>2564</v>
      </c>
      <c r="F361" s="358" t="s">
        <v>2339</v>
      </c>
      <c r="G361" s="353" t="s">
        <v>2690</v>
      </c>
      <c r="H361" s="353" t="s">
        <v>2691</v>
      </c>
      <c r="I361" s="353" t="s">
        <v>2692</v>
      </c>
      <c r="J361" s="353" t="s">
        <v>2693</v>
      </c>
      <c r="K361" s="353" t="s">
        <v>2694</v>
      </c>
      <c r="L361" s="354" t="s">
        <v>2695</v>
      </c>
      <c r="M361" s="20">
        <v>7</v>
      </c>
      <c r="N361" s="20">
        <v>7</v>
      </c>
      <c r="O361" s="103" t="s">
        <v>2446</v>
      </c>
      <c r="P361" s="103" t="s">
        <v>2447</v>
      </c>
      <c r="Q361" s="103" t="s">
        <v>2446</v>
      </c>
      <c r="R361" s="103" t="s">
        <v>2447</v>
      </c>
      <c r="S361" s="104" t="s">
        <v>2312</v>
      </c>
      <c r="T361" s="18" t="s">
        <v>2312</v>
      </c>
      <c r="U361" s="264"/>
      <c r="V361" s="17"/>
      <c r="W361" s="359" t="s">
        <v>2731</v>
      </c>
      <c r="X361" s="20">
        <v>7</v>
      </c>
      <c r="Y361" s="20">
        <v>7</v>
      </c>
      <c r="Z361" s="181" t="s">
        <v>239</v>
      </c>
      <c r="AA361" s="181" t="s">
        <v>239</v>
      </c>
      <c r="AB361" s="181" t="s">
        <v>239</v>
      </c>
      <c r="AC361" s="181" t="s">
        <v>239</v>
      </c>
      <c r="AD361" s="181" t="s">
        <v>239</v>
      </c>
      <c r="AE361" s="18" t="s">
        <v>239</v>
      </c>
      <c r="AF361" s="264"/>
      <c r="AG361" s="17"/>
      <c r="AH361" s="358" t="s">
        <v>2339</v>
      </c>
      <c r="AI361" s="20">
        <v>7</v>
      </c>
      <c r="AJ361" s="20">
        <v>7</v>
      </c>
      <c r="AK361" s="104" t="s">
        <v>2566</v>
      </c>
      <c r="AL361" s="104" t="s">
        <v>2454</v>
      </c>
      <c r="AM361" s="104" t="s">
        <v>2566</v>
      </c>
      <c r="AN361" s="104" t="s">
        <v>2454</v>
      </c>
      <c r="AO361" s="104" t="s">
        <v>2312</v>
      </c>
      <c r="AP361" s="18" t="s">
        <v>2312</v>
      </c>
      <c r="AQ361" s="358" t="s">
        <v>239</v>
      </c>
      <c r="AR361" s="328" t="s">
        <v>239</v>
      </c>
      <c r="AS361" s="328" t="s">
        <v>239</v>
      </c>
      <c r="AT361" s="33" t="s">
        <v>239</v>
      </c>
      <c r="AU361" s="33" t="s">
        <v>239</v>
      </c>
      <c r="AV361" s="33" t="s">
        <v>239</v>
      </c>
      <c r="AW361" s="33" t="s">
        <v>239</v>
      </c>
      <c r="AX361" s="33" t="s">
        <v>239</v>
      </c>
      <c r="AY361" s="33" t="s">
        <v>239</v>
      </c>
      <c r="AZ361" s="360" t="s">
        <v>239</v>
      </c>
      <c r="BA361" s="20">
        <v>7</v>
      </c>
      <c r="BB361" s="20">
        <v>7</v>
      </c>
      <c r="BC361" s="196" t="s">
        <v>239</v>
      </c>
      <c r="BD361" s="103" t="s">
        <v>2452</v>
      </c>
      <c r="BE361" s="17" t="s">
        <v>239</v>
      </c>
      <c r="BF361" s="103" t="s">
        <v>2452</v>
      </c>
      <c r="BG361" s="104" t="s">
        <v>2312</v>
      </c>
      <c r="BH361" s="18" t="s">
        <v>2312</v>
      </c>
      <c r="BI361" s="197" t="s">
        <v>239</v>
      </c>
      <c r="BJ361" s="20">
        <v>7</v>
      </c>
      <c r="BK361" s="20">
        <v>7</v>
      </c>
      <c r="BL361" s="197" t="s">
        <v>2446</v>
      </c>
      <c r="BM361" s="197" t="s">
        <v>2447</v>
      </c>
      <c r="BN361" s="197" t="s">
        <v>239</v>
      </c>
      <c r="BO361" s="197" t="s">
        <v>2574</v>
      </c>
      <c r="BP361" s="197" t="s">
        <v>2312</v>
      </c>
      <c r="BQ361" s="18" t="s">
        <v>2312</v>
      </c>
    </row>
    <row r="362" spans="1:69" ht="12.5">
      <c r="A362" s="348" t="s">
        <v>2242</v>
      </c>
      <c r="B362" s="335">
        <v>322</v>
      </c>
      <c r="C362" s="335" t="s">
        <v>2573</v>
      </c>
      <c r="D362" s="335" t="s">
        <v>2563</v>
      </c>
      <c r="E362" s="345" t="s">
        <v>2564</v>
      </c>
      <c r="F362" s="358" t="s">
        <v>2339</v>
      </c>
      <c r="G362" s="353" t="s">
        <v>2690</v>
      </c>
      <c r="H362" s="353" t="s">
        <v>2691</v>
      </c>
      <c r="I362" s="353" t="s">
        <v>2692</v>
      </c>
      <c r="J362" s="353" t="s">
        <v>2693</v>
      </c>
      <c r="K362" s="353" t="s">
        <v>2694</v>
      </c>
      <c r="L362" s="354" t="s">
        <v>2695</v>
      </c>
      <c r="M362" s="20">
        <v>15</v>
      </c>
      <c r="N362" s="20">
        <v>7</v>
      </c>
      <c r="O362" s="103" t="s">
        <v>2381</v>
      </c>
      <c r="P362" s="103" t="s">
        <v>2382</v>
      </c>
      <c r="Q362" s="103" t="s">
        <v>2446</v>
      </c>
      <c r="R362" s="103" t="s">
        <v>2447</v>
      </c>
      <c r="S362" s="104" t="s">
        <v>2380</v>
      </c>
      <c r="T362" s="18" t="s">
        <v>2312</v>
      </c>
      <c r="U362" s="264"/>
      <c r="V362" s="17"/>
      <c r="W362" s="359" t="s">
        <v>2731</v>
      </c>
      <c r="X362" s="20">
        <v>15</v>
      </c>
      <c r="Y362" s="20">
        <v>7</v>
      </c>
      <c r="Z362" s="181" t="s">
        <v>239</v>
      </c>
      <c r="AA362" s="181" t="s">
        <v>239</v>
      </c>
      <c r="AB362" s="181" t="s">
        <v>239</v>
      </c>
      <c r="AC362" s="181" t="s">
        <v>239</v>
      </c>
      <c r="AD362" s="181" t="s">
        <v>239</v>
      </c>
      <c r="AE362" s="18" t="s">
        <v>239</v>
      </c>
      <c r="AF362" s="264"/>
      <c r="AG362" s="17"/>
      <c r="AH362" s="358" t="s">
        <v>2339</v>
      </c>
      <c r="AI362" s="20">
        <v>15</v>
      </c>
      <c r="AJ362" s="20">
        <v>7</v>
      </c>
      <c r="AK362" s="104" t="s">
        <v>239</v>
      </c>
      <c r="AL362" s="104" t="s">
        <v>239</v>
      </c>
      <c r="AM362" s="104" t="s">
        <v>239</v>
      </c>
      <c r="AN362" s="104" t="s">
        <v>239</v>
      </c>
      <c r="AO362" s="104" t="s">
        <v>239</v>
      </c>
      <c r="AP362" s="18" t="s">
        <v>239</v>
      </c>
      <c r="AQ362" s="358" t="s">
        <v>239</v>
      </c>
      <c r="AR362" s="328" t="s">
        <v>239</v>
      </c>
      <c r="AS362" s="328" t="s">
        <v>239</v>
      </c>
      <c r="AT362" s="33" t="s">
        <v>239</v>
      </c>
      <c r="AU362" s="33" t="s">
        <v>239</v>
      </c>
      <c r="AV362" s="33" t="s">
        <v>239</v>
      </c>
      <c r="AW362" s="33" t="s">
        <v>239</v>
      </c>
      <c r="AX362" s="33" t="s">
        <v>239</v>
      </c>
      <c r="AY362" s="33" t="s">
        <v>239</v>
      </c>
      <c r="AZ362" s="360" t="s">
        <v>239</v>
      </c>
      <c r="BA362" s="20">
        <v>15</v>
      </c>
      <c r="BB362" s="20">
        <v>7</v>
      </c>
      <c r="BC362" s="196" t="s">
        <v>239</v>
      </c>
      <c r="BD362" s="17" t="s">
        <v>239</v>
      </c>
      <c r="BE362" s="17" t="s">
        <v>239</v>
      </c>
      <c r="BF362" s="17" t="s">
        <v>239</v>
      </c>
      <c r="BG362" s="17" t="s">
        <v>239</v>
      </c>
      <c r="BH362" s="18" t="s">
        <v>239</v>
      </c>
      <c r="BI362" s="197" t="s">
        <v>239</v>
      </c>
      <c r="BJ362" s="20">
        <v>15</v>
      </c>
      <c r="BK362" s="20">
        <v>7</v>
      </c>
      <c r="BL362" s="197" t="s">
        <v>2381</v>
      </c>
      <c r="BM362" s="197" t="s">
        <v>2382</v>
      </c>
      <c r="BN362" s="197" t="s">
        <v>239</v>
      </c>
      <c r="BO362" s="197" t="s">
        <v>2574</v>
      </c>
      <c r="BP362" s="197" t="s">
        <v>2380</v>
      </c>
      <c r="BQ362" s="18" t="s">
        <v>2312</v>
      </c>
    </row>
    <row r="363" spans="1:69" ht="12.5">
      <c r="A363" s="348" t="s">
        <v>2242</v>
      </c>
      <c r="B363" s="335">
        <v>322</v>
      </c>
      <c r="C363" s="335" t="s">
        <v>2575</v>
      </c>
      <c r="D363" s="335" t="s">
        <v>2563</v>
      </c>
      <c r="E363" s="345" t="s">
        <v>2568</v>
      </c>
      <c r="F363" s="358" t="s">
        <v>2339</v>
      </c>
      <c r="G363" s="353" t="s">
        <v>2690</v>
      </c>
      <c r="H363" s="353" t="s">
        <v>2691</v>
      </c>
      <c r="I363" s="353" t="s">
        <v>2692</v>
      </c>
      <c r="J363" s="353" t="s">
        <v>2693</v>
      </c>
      <c r="K363" s="353" t="s">
        <v>2694</v>
      </c>
      <c r="L363" s="354" t="s">
        <v>2695</v>
      </c>
      <c r="M363" s="20">
        <v>15</v>
      </c>
      <c r="N363" s="20">
        <v>7</v>
      </c>
      <c r="O363" s="103" t="s">
        <v>2381</v>
      </c>
      <c r="P363" s="103" t="s">
        <v>2382</v>
      </c>
      <c r="Q363" s="103" t="s">
        <v>2446</v>
      </c>
      <c r="R363" s="103" t="s">
        <v>2447</v>
      </c>
      <c r="S363" s="104" t="s">
        <v>2380</v>
      </c>
      <c r="T363" s="18" t="s">
        <v>2312</v>
      </c>
      <c r="U363" s="264"/>
      <c r="V363" s="17"/>
      <c r="W363" s="359" t="s">
        <v>2731</v>
      </c>
      <c r="X363" s="20">
        <v>15</v>
      </c>
      <c r="Y363" s="20">
        <v>7</v>
      </c>
      <c r="Z363" s="181" t="s">
        <v>239</v>
      </c>
      <c r="AA363" s="181" t="s">
        <v>239</v>
      </c>
      <c r="AB363" s="181" t="s">
        <v>239</v>
      </c>
      <c r="AC363" s="181" t="s">
        <v>239</v>
      </c>
      <c r="AD363" s="181" t="s">
        <v>239</v>
      </c>
      <c r="AE363" s="18" t="s">
        <v>239</v>
      </c>
      <c r="AF363" s="264"/>
      <c r="AG363" s="17"/>
      <c r="AH363" s="358" t="s">
        <v>2339</v>
      </c>
      <c r="AI363" s="20">
        <v>15</v>
      </c>
      <c r="AJ363" s="20">
        <v>7</v>
      </c>
      <c r="AK363" s="104" t="s">
        <v>239</v>
      </c>
      <c r="AL363" s="104" t="s">
        <v>239</v>
      </c>
      <c r="AM363" s="104" t="s">
        <v>239</v>
      </c>
      <c r="AN363" s="104" t="s">
        <v>239</v>
      </c>
      <c r="AO363" s="104" t="s">
        <v>239</v>
      </c>
      <c r="AP363" s="18" t="s">
        <v>239</v>
      </c>
      <c r="AQ363" s="358" t="s">
        <v>239</v>
      </c>
      <c r="AR363" s="328" t="s">
        <v>239</v>
      </c>
      <c r="AS363" s="328" t="s">
        <v>239</v>
      </c>
      <c r="AT363" s="33" t="s">
        <v>239</v>
      </c>
      <c r="AU363" s="33" t="s">
        <v>239</v>
      </c>
      <c r="AV363" s="33" t="s">
        <v>239</v>
      </c>
      <c r="AW363" s="33" t="s">
        <v>239</v>
      </c>
      <c r="AX363" s="33" t="s">
        <v>239</v>
      </c>
      <c r="AY363" s="33" t="s">
        <v>239</v>
      </c>
      <c r="AZ363" s="360" t="s">
        <v>239</v>
      </c>
      <c r="BA363" s="20">
        <v>15</v>
      </c>
      <c r="BB363" s="20">
        <v>7</v>
      </c>
      <c r="BC363" s="196" t="s">
        <v>239</v>
      </c>
      <c r="BD363" s="17" t="s">
        <v>239</v>
      </c>
      <c r="BE363" s="17" t="s">
        <v>239</v>
      </c>
      <c r="BF363" s="17" t="s">
        <v>239</v>
      </c>
      <c r="BG363" s="17" t="s">
        <v>239</v>
      </c>
      <c r="BH363" s="18" t="s">
        <v>239</v>
      </c>
      <c r="BI363" s="197" t="s">
        <v>239</v>
      </c>
      <c r="BJ363" s="20">
        <v>15</v>
      </c>
      <c r="BK363" s="20">
        <v>7</v>
      </c>
      <c r="BL363" s="197" t="s">
        <v>2381</v>
      </c>
      <c r="BM363" s="197" t="s">
        <v>2382</v>
      </c>
      <c r="BN363" s="197" t="s">
        <v>239</v>
      </c>
      <c r="BO363" s="197" t="s">
        <v>2574</v>
      </c>
      <c r="BP363" s="197" t="s">
        <v>2380</v>
      </c>
      <c r="BQ363" s="18" t="s">
        <v>2312</v>
      </c>
    </row>
    <row r="364" spans="1:69" ht="12.5">
      <c r="A364" s="348" t="s">
        <v>2242</v>
      </c>
      <c r="B364" s="335">
        <v>322</v>
      </c>
      <c r="C364" s="335" t="s">
        <v>2576</v>
      </c>
      <c r="D364" s="335" t="s">
        <v>2563</v>
      </c>
      <c r="E364" s="345" t="s">
        <v>2593</v>
      </c>
      <c r="F364" s="358" t="s">
        <v>2339</v>
      </c>
      <c r="G364" s="353" t="s">
        <v>2690</v>
      </c>
      <c r="H364" s="353" t="s">
        <v>2691</v>
      </c>
      <c r="I364" s="353" t="s">
        <v>2692</v>
      </c>
      <c r="J364" s="353" t="s">
        <v>2693</v>
      </c>
      <c r="K364" s="353" t="s">
        <v>2694</v>
      </c>
      <c r="L364" s="354" t="s">
        <v>2695</v>
      </c>
      <c r="M364" s="20">
        <v>15</v>
      </c>
      <c r="N364" s="20">
        <v>7</v>
      </c>
      <c r="O364" s="103" t="s">
        <v>2381</v>
      </c>
      <c r="P364" s="103" t="s">
        <v>2382</v>
      </c>
      <c r="Q364" s="103" t="s">
        <v>2446</v>
      </c>
      <c r="R364" s="103" t="s">
        <v>2447</v>
      </c>
      <c r="S364" s="104" t="s">
        <v>2380</v>
      </c>
      <c r="T364" s="18" t="s">
        <v>2312</v>
      </c>
      <c r="U364" s="264"/>
      <c r="V364" s="17"/>
      <c r="W364" s="359" t="s">
        <v>2731</v>
      </c>
      <c r="X364" s="20">
        <v>15</v>
      </c>
      <c r="Y364" s="20">
        <v>7</v>
      </c>
      <c r="Z364" s="181" t="s">
        <v>239</v>
      </c>
      <c r="AA364" s="181" t="s">
        <v>239</v>
      </c>
      <c r="AB364" s="181" t="s">
        <v>239</v>
      </c>
      <c r="AC364" s="181" t="s">
        <v>239</v>
      </c>
      <c r="AD364" s="181" t="s">
        <v>239</v>
      </c>
      <c r="AE364" s="18" t="s">
        <v>239</v>
      </c>
      <c r="AF364" s="264"/>
      <c r="AG364" s="17"/>
      <c r="AH364" s="358" t="s">
        <v>2339</v>
      </c>
      <c r="AI364" s="20">
        <v>15</v>
      </c>
      <c r="AJ364" s="20">
        <v>7</v>
      </c>
      <c r="AK364" s="104" t="s">
        <v>239</v>
      </c>
      <c r="AL364" s="104" t="s">
        <v>239</v>
      </c>
      <c r="AM364" s="104" t="s">
        <v>239</v>
      </c>
      <c r="AN364" s="104" t="s">
        <v>239</v>
      </c>
      <c r="AO364" s="104" t="s">
        <v>239</v>
      </c>
      <c r="AP364" s="18" t="s">
        <v>239</v>
      </c>
      <c r="AQ364" s="358" t="s">
        <v>239</v>
      </c>
      <c r="AR364" s="328" t="s">
        <v>239</v>
      </c>
      <c r="AS364" s="328" t="s">
        <v>239</v>
      </c>
      <c r="AT364" s="33" t="s">
        <v>239</v>
      </c>
      <c r="AU364" s="33" t="s">
        <v>239</v>
      </c>
      <c r="AV364" s="33" t="s">
        <v>239</v>
      </c>
      <c r="AW364" s="33" t="s">
        <v>239</v>
      </c>
      <c r="AX364" s="33" t="s">
        <v>239</v>
      </c>
      <c r="AY364" s="33" t="s">
        <v>239</v>
      </c>
      <c r="AZ364" s="360" t="s">
        <v>239</v>
      </c>
      <c r="BA364" s="20">
        <v>15</v>
      </c>
      <c r="BB364" s="20">
        <v>7</v>
      </c>
      <c r="BC364" s="196" t="s">
        <v>239</v>
      </c>
      <c r="BD364" s="17" t="s">
        <v>239</v>
      </c>
      <c r="BE364" s="17" t="s">
        <v>239</v>
      </c>
      <c r="BF364" s="17" t="s">
        <v>239</v>
      </c>
      <c r="BG364" s="17" t="s">
        <v>239</v>
      </c>
      <c r="BH364" s="18" t="s">
        <v>239</v>
      </c>
      <c r="BI364" s="197" t="s">
        <v>239</v>
      </c>
      <c r="BJ364" s="20">
        <v>15</v>
      </c>
      <c r="BK364" s="20">
        <v>7</v>
      </c>
      <c r="BL364" s="197" t="s">
        <v>2381</v>
      </c>
      <c r="BM364" s="197" t="s">
        <v>2382</v>
      </c>
      <c r="BN364" s="197" t="s">
        <v>239</v>
      </c>
      <c r="BO364" s="197" t="s">
        <v>2574</v>
      </c>
      <c r="BP364" s="197" t="s">
        <v>2380</v>
      </c>
      <c r="BQ364" s="18" t="s">
        <v>2312</v>
      </c>
    </row>
    <row r="365" spans="1:69" ht="12.5" hidden="1">
      <c r="A365" s="335" t="s">
        <v>2242</v>
      </c>
      <c r="B365" s="335">
        <v>321</v>
      </c>
      <c r="C365" s="335" t="s">
        <v>2580</v>
      </c>
      <c r="D365" s="335" t="s">
        <v>194</v>
      </c>
      <c r="E365" s="345">
        <v>0</v>
      </c>
      <c r="F365" s="358" t="s">
        <v>2339</v>
      </c>
      <c r="G365" s="353" t="s">
        <v>2690</v>
      </c>
      <c r="H365" s="353" t="s">
        <v>2691</v>
      </c>
      <c r="I365" s="353" t="s">
        <v>2692</v>
      </c>
      <c r="J365" s="353" t="s">
        <v>2693</v>
      </c>
      <c r="K365" s="353" t="s">
        <v>2694</v>
      </c>
      <c r="L365" s="354" t="s">
        <v>2695</v>
      </c>
      <c r="M365" s="20">
        <v>22</v>
      </c>
      <c r="N365" s="20">
        <v>22</v>
      </c>
      <c r="O365" s="103" t="s">
        <v>2581</v>
      </c>
      <c r="P365" s="103" t="s">
        <v>2582</v>
      </c>
      <c r="Q365" s="103" t="s">
        <v>2581</v>
      </c>
      <c r="R365" s="103" t="s">
        <v>2582</v>
      </c>
      <c r="S365" s="104" t="s">
        <v>2312</v>
      </c>
      <c r="T365" s="18" t="s">
        <v>2312</v>
      </c>
      <c r="U365" s="264"/>
      <c r="V365" s="17"/>
      <c r="W365" s="359" t="s">
        <v>2731</v>
      </c>
      <c r="X365" s="20">
        <v>22</v>
      </c>
      <c r="Y365" s="20">
        <v>22</v>
      </c>
      <c r="Z365" s="181" t="s">
        <v>2583</v>
      </c>
      <c r="AA365" s="181" t="s">
        <v>2584</v>
      </c>
      <c r="AB365" s="181" t="s">
        <v>2581</v>
      </c>
      <c r="AC365" s="181" t="s">
        <v>2582</v>
      </c>
      <c r="AD365" s="181" t="s">
        <v>2380</v>
      </c>
      <c r="AE365" s="18" t="s">
        <v>2312</v>
      </c>
      <c r="AF365" s="264"/>
      <c r="AG365" s="17"/>
      <c r="AH365" s="358" t="s">
        <v>2339</v>
      </c>
      <c r="AI365" s="20">
        <v>22</v>
      </c>
      <c r="AJ365" s="20">
        <v>22</v>
      </c>
      <c r="AK365" s="104" t="s">
        <v>2585</v>
      </c>
      <c r="AL365" s="104" t="s">
        <v>2586</v>
      </c>
      <c r="AM365" s="104" t="s">
        <v>2585</v>
      </c>
      <c r="AN365" s="104" t="s">
        <v>2586</v>
      </c>
      <c r="AO365" s="104" t="s">
        <v>2312</v>
      </c>
      <c r="AP365" s="18" t="s">
        <v>2312</v>
      </c>
      <c r="AQ365" s="358" t="s">
        <v>239</v>
      </c>
      <c r="AR365" s="328" t="s">
        <v>239</v>
      </c>
      <c r="AS365" s="328" t="s">
        <v>239</v>
      </c>
      <c r="AT365" s="328" t="s">
        <v>239</v>
      </c>
      <c r="AU365" s="328" t="s">
        <v>239</v>
      </c>
      <c r="AV365" s="328" t="s">
        <v>239</v>
      </c>
      <c r="AW365" s="328" t="s">
        <v>239</v>
      </c>
      <c r="AX365" s="328" t="s">
        <v>239</v>
      </c>
      <c r="AY365" s="344" t="s">
        <v>239</v>
      </c>
      <c r="AZ365" s="360" t="s">
        <v>239</v>
      </c>
      <c r="BA365" s="20">
        <v>22</v>
      </c>
      <c r="BB365" s="20">
        <v>22</v>
      </c>
      <c r="BC365" s="196" t="s">
        <v>239</v>
      </c>
      <c r="BD365" s="17" t="s">
        <v>2587</v>
      </c>
      <c r="BE365" s="17" t="s">
        <v>239</v>
      </c>
      <c r="BF365" s="17" t="s">
        <v>2587</v>
      </c>
      <c r="BG365" s="17" t="s">
        <v>2312</v>
      </c>
      <c r="BH365" s="18" t="s">
        <v>2312</v>
      </c>
      <c r="BI365" s="197" t="s">
        <v>239</v>
      </c>
      <c r="BJ365" s="20">
        <v>22</v>
      </c>
      <c r="BK365" s="20">
        <v>22</v>
      </c>
      <c r="BL365" s="197" t="s">
        <v>2581</v>
      </c>
      <c r="BM365" s="197" t="s">
        <v>2582</v>
      </c>
      <c r="BN365" s="197" t="s">
        <v>239</v>
      </c>
      <c r="BO365" s="197" t="s">
        <v>2587</v>
      </c>
      <c r="BP365" s="197" t="s">
        <v>2312</v>
      </c>
      <c r="BQ365" s="18" t="s">
        <v>2312</v>
      </c>
    </row>
    <row r="366" spans="1:69" ht="12.5" hidden="1">
      <c r="A366" s="335" t="s">
        <v>2242</v>
      </c>
      <c r="B366" s="335">
        <v>321</v>
      </c>
      <c r="C366" s="335" t="s">
        <v>2577</v>
      </c>
      <c r="D366" s="335" t="s">
        <v>989</v>
      </c>
      <c r="E366" s="345">
        <v>0</v>
      </c>
      <c r="F366" s="358" t="s">
        <v>2339</v>
      </c>
      <c r="G366" s="353" t="s">
        <v>2690</v>
      </c>
      <c r="H366" s="353" t="s">
        <v>2691</v>
      </c>
      <c r="I366" s="353" t="s">
        <v>2692</v>
      </c>
      <c r="J366" s="353" t="s">
        <v>2693</v>
      </c>
      <c r="K366" s="353" t="s">
        <v>2694</v>
      </c>
      <c r="L366" s="354" t="s">
        <v>2695</v>
      </c>
      <c r="M366" s="20">
        <v>11</v>
      </c>
      <c r="N366" s="20">
        <v>11</v>
      </c>
      <c r="O366" s="103" t="s">
        <v>2371</v>
      </c>
      <c r="P366" s="103" t="s">
        <v>2372</v>
      </c>
      <c r="Q366" s="103" t="s">
        <v>2371</v>
      </c>
      <c r="R366" s="103" t="s">
        <v>2372</v>
      </c>
      <c r="S366" s="104" t="s">
        <v>2312</v>
      </c>
      <c r="T366" s="18" t="s">
        <v>2312</v>
      </c>
      <c r="U366" s="264"/>
      <c r="V366" s="17"/>
      <c r="W366" s="359" t="s">
        <v>2731</v>
      </c>
      <c r="X366" s="20">
        <v>11</v>
      </c>
      <c r="Y366" s="20">
        <v>11</v>
      </c>
      <c r="Z366" s="181" t="s">
        <v>239</v>
      </c>
      <c r="AA366" s="181" t="s">
        <v>239</v>
      </c>
      <c r="AB366" s="181" t="s">
        <v>239</v>
      </c>
      <c r="AC366" s="181" t="s">
        <v>239</v>
      </c>
      <c r="AD366" s="181" t="s">
        <v>239</v>
      </c>
      <c r="AE366" s="18" t="s">
        <v>239</v>
      </c>
      <c r="AF366" s="264"/>
      <c r="AG366" s="17"/>
      <c r="AH366" s="358" t="s">
        <v>2339</v>
      </c>
      <c r="AI366" s="20">
        <v>11</v>
      </c>
      <c r="AJ366" s="20">
        <v>11</v>
      </c>
      <c r="AK366" s="104" t="s">
        <v>2373</v>
      </c>
      <c r="AL366" s="104" t="s">
        <v>2437</v>
      </c>
      <c r="AM366" s="104" t="s">
        <v>2373</v>
      </c>
      <c r="AN366" s="104" t="s">
        <v>2437</v>
      </c>
      <c r="AO366" s="104" t="s">
        <v>2312</v>
      </c>
      <c r="AP366" s="18" t="s">
        <v>2312</v>
      </c>
      <c r="AQ366" s="358" t="s">
        <v>239</v>
      </c>
      <c r="AR366" s="328" t="s">
        <v>239</v>
      </c>
      <c r="AS366" s="328" t="s">
        <v>239</v>
      </c>
      <c r="AT366" s="328" t="s">
        <v>239</v>
      </c>
      <c r="AU366" s="328" t="s">
        <v>239</v>
      </c>
      <c r="AV366" s="328" t="s">
        <v>239</v>
      </c>
      <c r="AW366" s="328" t="s">
        <v>239</v>
      </c>
      <c r="AX366" s="328" t="s">
        <v>239</v>
      </c>
      <c r="AY366" s="344" t="s">
        <v>239</v>
      </c>
      <c r="AZ366" s="360" t="s">
        <v>239</v>
      </c>
      <c r="BA366" s="20">
        <v>11</v>
      </c>
      <c r="BB366" s="20">
        <v>11</v>
      </c>
      <c r="BC366" s="196" t="s">
        <v>239</v>
      </c>
      <c r="BD366" s="17" t="s">
        <v>2375</v>
      </c>
      <c r="BE366" s="17" t="s">
        <v>239</v>
      </c>
      <c r="BF366" s="17" t="s">
        <v>2375</v>
      </c>
      <c r="BG366" s="17" t="s">
        <v>2312</v>
      </c>
      <c r="BH366" s="18" t="s">
        <v>2312</v>
      </c>
      <c r="BI366" s="197" t="s">
        <v>239</v>
      </c>
      <c r="BJ366" s="20">
        <v>11</v>
      </c>
      <c r="BK366" s="20">
        <v>11</v>
      </c>
      <c r="BL366" s="197" t="s">
        <v>2371</v>
      </c>
      <c r="BM366" s="197" t="s">
        <v>2372</v>
      </c>
      <c r="BN366" s="197" t="s">
        <v>239</v>
      </c>
      <c r="BO366" s="197" t="s">
        <v>2375</v>
      </c>
      <c r="BP366" s="197" t="s">
        <v>2312</v>
      </c>
      <c r="BQ366" s="18" t="s">
        <v>2312</v>
      </c>
    </row>
    <row r="367" spans="1:69" ht="12.5" hidden="1">
      <c r="A367" s="335" t="s">
        <v>2242</v>
      </c>
      <c r="B367" s="335">
        <v>321</v>
      </c>
      <c r="C367" s="335" t="s">
        <v>2577</v>
      </c>
      <c r="D367" s="335" t="s">
        <v>194</v>
      </c>
      <c r="E367" s="345">
        <v>0</v>
      </c>
      <c r="F367" s="358" t="s">
        <v>2339</v>
      </c>
      <c r="G367" s="353" t="s">
        <v>2690</v>
      </c>
      <c r="H367" s="353" t="s">
        <v>2691</v>
      </c>
      <c r="I367" s="353" t="s">
        <v>2692</v>
      </c>
      <c r="J367" s="353" t="s">
        <v>2693</v>
      </c>
      <c r="K367" s="353" t="s">
        <v>2694</v>
      </c>
      <c r="L367" s="354" t="s">
        <v>2695</v>
      </c>
      <c r="M367" s="20">
        <v>22</v>
      </c>
      <c r="N367" s="20">
        <v>22</v>
      </c>
      <c r="O367" s="103" t="s">
        <v>2581</v>
      </c>
      <c r="P367" s="103" t="s">
        <v>2582</v>
      </c>
      <c r="Q367" s="103" t="s">
        <v>2581</v>
      </c>
      <c r="R367" s="103" t="s">
        <v>2582</v>
      </c>
      <c r="S367" s="104" t="s">
        <v>2312</v>
      </c>
      <c r="T367" s="18" t="s">
        <v>2312</v>
      </c>
      <c r="U367" s="264"/>
      <c r="V367" s="17"/>
      <c r="W367" s="359" t="s">
        <v>2731</v>
      </c>
      <c r="X367" s="20">
        <v>22</v>
      </c>
      <c r="Y367" s="20">
        <v>22</v>
      </c>
      <c r="Z367" s="181" t="s">
        <v>2583</v>
      </c>
      <c r="AA367" s="181" t="s">
        <v>2584</v>
      </c>
      <c r="AB367" s="181" t="s">
        <v>2581</v>
      </c>
      <c r="AC367" s="181" t="s">
        <v>2582</v>
      </c>
      <c r="AD367" s="181" t="s">
        <v>2380</v>
      </c>
      <c r="AE367" s="18" t="s">
        <v>2312</v>
      </c>
      <c r="AF367" s="264"/>
      <c r="AG367" s="17"/>
      <c r="AH367" s="358" t="s">
        <v>2339</v>
      </c>
      <c r="AI367" s="20">
        <v>22</v>
      </c>
      <c r="AJ367" s="20">
        <v>22</v>
      </c>
      <c r="AK367" s="104" t="s">
        <v>2585</v>
      </c>
      <c r="AL367" s="104" t="s">
        <v>2586</v>
      </c>
      <c r="AM367" s="104" t="s">
        <v>2585</v>
      </c>
      <c r="AN367" s="104" t="s">
        <v>2586</v>
      </c>
      <c r="AO367" s="104" t="s">
        <v>2312</v>
      </c>
      <c r="AP367" s="18" t="s">
        <v>2312</v>
      </c>
      <c r="AQ367" s="358" t="s">
        <v>239</v>
      </c>
      <c r="AR367" s="328" t="s">
        <v>239</v>
      </c>
      <c r="AS367" s="328" t="s">
        <v>239</v>
      </c>
      <c r="AT367" s="328" t="s">
        <v>239</v>
      </c>
      <c r="AU367" s="328" t="s">
        <v>239</v>
      </c>
      <c r="AV367" s="328" t="s">
        <v>239</v>
      </c>
      <c r="AW367" s="328" t="s">
        <v>239</v>
      </c>
      <c r="AX367" s="328" t="s">
        <v>239</v>
      </c>
      <c r="AY367" s="344" t="s">
        <v>239</v>
      </c>
      <c r="AZ367" s="360" t="s">
        <v>239</v>
      </c>
      <c r="BA367" s="20">
        <v>22</v>
      </c>
      <c r="BB367" s="20">
        <v>22</v>
      </c>
      <c r="BC367" s="196" t="s">
        <v>239</v>
      </c>
      <c r="BD367" s="17" t="s">
        <v>2587</v>
      </c>
      <c r="BE367" s="17" t="s">
        <v>239</v>
      </c>
      <c r="BF367" s="17" t="s">
        <v>2587</v>
      </c>
      <c r="BG367" s="17" t="s">
        <v>2312</v>
      </c>
      <c r="BH367" s="18" t="s">
        <v>2312</v>
      </c>
      <c r="BI367" s="197" t="s">
        <v>239</v>
      </c>
      <c r="BJ367" s="20">
        <v>22</v>
      </c>
      <c r="BK367" s="20">
        <v>22</v>
      </c>
      <c r="BL367" s="197" t="s">
        <v>2581</v>
      </c>
      <c r="BM367" s="197" t="s">
        <v>2582</v>
      </c>
      <c r="BN367" s="197" t="s">
        <v>239</v>
      </c>
      <c r="BO367" s="197" t="s">
        <v>2587</v>
      </c>
      <c r="BP367" s="197" t="s">
        <v>2312</v>
      </c>
      <c r="BQ367" s="18" t="s">
        <v>2312</v>
      </c>
    </row>
    <row r="368" spans="1:69" ht="12.5" hidden="1">
      <c r="A368" s="335" t="s">
        <v>2242</v>
      </c>
      <c r="B368" s="335">
        <v>321</v>
      </c>
      <c r="C368" s="335" t="s">
        <v>2589</v>
      </c>
      <c r="D368" s="335" t="s">
        <v>194</v>
      </c>
      <c r="E368" s="345">
        <v>0</v>
      </c>
      <c r="F368" s="358" t="s">
        <v>2339</v>
      </c>
      <c r="G368" s="353" t="s">
        <v>2690</v>
      </c>
      <c r="H368" s="353" t="s">
        <v>2691</v>
      </c>
      <c r="I368" s="353" t="s">
        <v>2692</v>
      </c>
      <c r="J368" s="353" t="s">
        <v>2693</v>
      </c>
      <c r="K368" s="353" t="s">
        <v>2694</v>
      </c>
      <c r="L368" s="354" t="s">
        <v>2695</v>
      </c>
      <c r="M368" s="20">
        <v>22</v>
      </c>
      <c r="N368" s="20">
        <v>22</v>
      </c>
      <c r="O368" s="103" t="s">
        <v>2583</v>
      </c>
      <c r="P368" s="103" t="s">
        <v>2584</v>
      </c>
      <c r="Q368" s="103" t="s">
        <v>2581</v>
      </c>
      <c r="R368" s="103" t="s">
        <v>2582</v>
      </c>
      <c r="S368" s="104" t="s">
        <v>2380</v>
      </c>
      <c r="T368" s="18" t="s">
        <v>2312</v>
      </c>
      <c r="U368" s="264"/>
      <c r="V368" s="17"/>
      <c r="W368" s="359" t="s">
        <v>2731</v>
      </c>
      <c r="X368" s="20">
        <v>22</v>
      </c>
      <c r="Y368" s="20">
        <v>22</v>
      </c>
      <c r="Z368" s="181" t="s">
        <v>239</v>
      </c>
      <c r="AA368" s="181" t="s">
        <v>239</v>
      </c>
      <c r="AB368" s="181" t="s">
        <v>239</v>
      </c>
      <c r="AC368" s="181" t="s">
        <v>239</v>
      </c>
      <c r="AD368" s="181" t="s">
        <v>239</v>
      </c>
      <c r="AE368" s="18" t="s">
        <v>239</v>
      </c>
      <c r="AF368" s="264"/>
      <c r="AG368" s="17"/>
      <c r="AH368" s="358" t="s">
        <v>2339</v>
      </c>
      <c r="AI368" s="20">
        <v>22</v>
      </c>
      <c r="AJ368" s="20">
        <v>22</v>
      </c>
      <c r="AK368" s="104" t="s">
        <v>2583</v>
      </c>
      <c r="AL368" s="104" t="s">
        <v>2584</v>
      </c>
      <c r="AM368" s="104" t="s">
        <v>2585</v>
      </c>
      <c r="AN368" s="104" t="s">
        <v>2586</v>
      </c>
      <c r="AO368" s="104" t="s">
        <v>2380</v>
      </c>
      <c r="AP368" s="18" t="s">
        <v>2312</v>
      </c>
      <c r="AQ368" s="358" t="s">
        <v>239</v>
      </c>
      <c r="AR368" s="328" t="s">
        <v>239</v>
      </c>
      <c r="AS368" s="328" t="s">
        <v>239</v>
      </c>
      <c r="AT368" s="328" t="s">
        <v>239</v>
      </c>
      <c r="AU368" s="328" t="s">
        <v>239</v>
      </c>
      <c r="AV368" s="328" t="s">
        <v>239</v>
      </c>
      <c r="AW368" s="328" t="s">
        <v>239</v>
      </c>
      <c r="AX368" s="328" t="s">
        <v>239</v>
      </c>
      <c r="AY368" s="344" t="s">
        <v>239</v>
      </c>
      <c r="AZ368" s="360" t="s">
        <v>239</v>
      </c>
      <c r="BA368" s="20">
        <v>22</v>
      </c>
      <c r="BB368" s="20">
        <v>22</v>
      </c>
      <c r="BC368" s="196" t="s">
        <v>239</v>
      </c>
      <c r="BD368" s="17" t="s">
        <v>239</v>
      </c>
      <c r="BE368" s="17" t="s">
        <v>239</v>
      </c>
      <c r="BF368" s="17" t="s">
        <v>239</v>
      </c>
      <c r="BG368" s="17" t="s">
        <v>239</v>
      </c>
      <c r="BH368" s="18" t="s">
        <v>239</v>
      </c>
      <c r="BI368" s="197" t="s">
        <v>239</v>
      </c>
      <c r="BJ368" s="20">
        <v>22</v>
      </c>
      <c r="BK368" s="20">
        <v>22</v>
      </c>
      <c r="BL368" s="197" t="s">
        <v>2583</v>
      </c>
      <c r="BM368" s="197" t="s">
        <v>2584</v>
      </c>
      <c r="BN368" s="197" t="s">
        <v>239</v>
      </c>
      <c r="BO368" s="197" t="s">
        <v>2587</v>
      </c>
      <c r="BP368" s="197" t="s">
        <v>2380</v>
      </c>
      <c r="BQ368" s="18" t="s">
        <v>2312</v>
      </c>
    </row>
    <row r="369" spans="1:69" ht="12.5" hidden="1">
      <c r="A369" s="335" t="s">
        <v>2241</v>
      </c>
      <c r="B369" s="335">
        <v>521</v>
      </c>
      <c r="C369" s="335" t="s">
        <v>2577</v>
      </c>
      <c r="D369" s="335" t="s">
        <v>989</v>
      </c>
      <c r="E369" s="345">
        <v>1</v>
      </c>
      <c r="F369" s="358" t="s">
        <v>2339</v>
      </c>
      <c r="G369" s="353" t="s">
        <v>2690</v>
      </c>
      <c r="H369" s="353" t="s">
        <v>2691</v>
      </c>
      <c r="I369" s="353" t="s">
        <v>2692</v>
      </c>
      <c r="J369" s="353" t="s">
        <v>2693</v>
      </c>
      <c r="K369" s="353" t="s">
        <v>2694</v>
      </c>
      <c r="L369" s="354" t="s">
        <v>2695</v>
      </c>
      <c r="M369" s="20">
        <v>11</v>
      </c>
      <c r="N369" s="20">
        <v>11</v>
      </c>
      <c r="O369" s="103" t="s">
        <v>2371</v>
      </c>
      <c r="P369" s="103" t="s">
        <v>2372</v>
      </c>
      <c r="Q369" s="103" t="s">
        <v>2594</v>
      </c>
      <c r="R369" s="103" t="s">
        <v>2594</v>
      </c>
      <c r="S369" s="104" t="s">
        <v>2312</v>
      </c>
      <c r="T369" s="18" t="s">
        <v>2312</v>
      </c>
      <c r="U369" s="377"/>
      <c r="V369" s="377"/>
      <c r="W369" s="359" t="s">
        <v>261</v>
      </c>
      <c r="X369" s="20" t="s">
        <v>261</v>
      </c>
      <c r="Y369" s="20" t="s">
        <v>261</v>
      </c>
      <c r="Z369" s="20" t="s">
        <v>261</v>
      </c>
      <c r="AA369" s="20" t="s">
        <v>261</v>
      </c>
      <c r="AB369" s="20" t="s">
        <v>261</v>
      </c>
      <c r="AC369" s="20" t="s">
        <v>261</v>
      </c>
      <c r="AD369" s="20" t="s">
        <v>261</v>
      </c>
      <c r="AE369" s="18" t="s">
        <v>261</v>
      </c>
      <c r="AF369" s="359" t="s">
        <v>261</v>
      </c>
      <c r="AG369" s="18" t="s">
        <v>261</v>
      </c>
      <c r="AH369" s="82" t="s">
        <v>239</v>
      </c>
      <c r="AI369" s="20" t="s">
        <v>239</v>
      </c>
      <c r="AJ369" s="20" t="s">
        <v>239</v>
      </c>
      <c r="AK369" s="20" t="s">
        <v>239</v>
      </c>
      <c r="AL369" s="20" t="s">
        <v>239</v>
      </c>
      <c r="AM369" s="20" t="s">
        <v>239</v>
      </c>
      <c r="AN369" s="20" t="s">
        <v>239</v>
      </c>
      <c r="AO369" s="20" t="s">
        <v>239</v>
      </c>
      <c r="AP369" s="18" t="s">
        <v>239</v>
      </c>
      <c r="AQ369" s="358" t="s">
        <v>239</v>
      </c>
      <c r="AR369" s="328" t="s">
        <v>239</v>
      </c>
      <c r="AS369" s="328" t="s">
        <v>239</v>
      </c>
      <c r="AT369" s="328" t="s">
        <v>239</v>
      </c>
      <c r="AU369" s="328" t="s">
        <v>239</v>
      </c>
      <c r="AV369" s="328" t="s">
        <v>239</v>
      </c>
      <c r="AW369" s="328" t="s">
        <v>239</v>
      </c>
      <c r="AX369" s="328" t="s">
        <v>239</v>
      </c>
      <c r="AY369" s="344" t="s">
        <v>239</v>
      </c>
      <c r="AZ369" s="59" t="s">
        <v>2731</v>
      </c>
      <c r="BA369" s="20">
        <v>11</v>
      </c>
      <c r="BB369" s="20">
        <v>11</v>
      </c>
      <c r="BC369" s="77" t="s">
        <v>239</v>
      </c>
      <c r="BD369" s="17" t="s">
        <v>2375</v>
      </c>
      <c r="BE369" s="17" t="s">
        <v>239</v>
      </c>
      <c r="BF369" s="17" t="s">
        <v>2375</v>
      </c>
      <c r="BG369" s="17" t="s">
        <v>2312</v>
      </c>
      <c r="BH369" s="18" t="s">
        <v>2312</v>
      </c>
      <c r="BI369" s="378" t="s">
        <v>2731</v>
      </c>
      <c r="BJ369" s="20">
        <v>11</v>
      </c>
      <c r="BK369" s="20">
        <v>11</v>
      </c>
      <c r="BL369" s="17" t="s">
        <v>2371</v>
      </c>
      <c r="BM369" s="17" t="s">
        <v>2372</v>
      </c>
      <c r="BN369" s="17" t="s">
        <v>239</v>
      </c>
      <c r="BO369" s="17" t="s">
        <v>2375</v>
      </c>
      <c r="BP369" s="17" t="s">
        <v>2312</v>
      </c>
      <c r="BQ369" s="18" t="s">
        <v>2312</v>
      </c>
    </row>
    <row r="370" spans="1:69" ht="12.5" hidden="1">
      <c r="A370" s="335" t="s">
        <v>2241</v>
      </c>
      <c r="B370" s="335">
        <v>521</v>
      </c>
      <c r="C370" s="335" t="s">
        <v>2577</v>
      </c>
      <c r="D370" s="335" t="s">
        <v>989</v>
      </c>
      <c r="E370" s="345">
        <v>2</v>
      </c>
      <c r="F370" s="358" t="s">
        <v>2339</v>
      </c>
      <c r="G370" s="353" t="s">
        <v>2690</v>
      </c>
      <c r="H370" s="353" t="s">
        <v>2691</v>
      </c>
      <c r="I370" s="353" t="s">
        <v>2692</v>
      </c>
      <c r="J370" s="353" t="s">
        <v>2693</v>
      </c>
      <c r="K370" s="353" t="s">
        <v>2694</v>
      </c>
      <c r="L370" s="354" t="s">
        <v>2695</v>
      </c>
      <c r="M370" s="20">
        <v>11</v>
      </c>
      <c r="N370" s="20">
        <v>11</v>
      </c>
      <c r="O370" s="103" t="s">
        <v>2371</v>
      </c>
      <c r="P370" s="103" t="s">
        <v>2372</v>
      </c>
      <c r="Q370" s="103" t="s">
        <v>2594</v>
      </c>
      <c r="R370" s="103" t="s">
        <v>2594</v>
      </c>
      <c r="S370" s="104" t="s">
        <v>2312</v>
      </c>
      <c r="T370" s="18" t="s">
        <v>2312</v>
      </c>
      <c r="U370" s="377"/>
      <c r="V370" s="377"/>
      <c r="W370" s="359" t="s">
        <v>261</v>
      </c>
      <c r="X370" s="20" t="s">
        <v>261</v>
      </c>
      <c r="Y370" s="20" t="s">
        <v>261</v>
      </c>
      <c r="Z370" s="20" t="s">
        <v>261</v>
      </c>
      <c r="AA370" s="20" t="s">
        <v>261</v>
      </c>
      <c r="AB370" s="20" t="s">
        <v>261</v>
      </c>
      <c r="AC370" s="20" t="s">
        <v>261</v>
      </c>
      <c r="AD370" s="20" t="s">
        <v>261</v>
      </c>
      <c r="AE370" s="18" t="s">
        <v>261</v>
      </c>
      <c r="AF370" s="359" t="s">
        <v>261</v>
      </c>
      <c r="AG370" s="18" t="s">
        <v>261</v>
      </c>
      <c r="AH370" s="82" t="s">
        <v>239</v>
      </c>
      <c r="AI370" s="20" t="s">
        <v>239</v>
      </c>
      <c r="AJ370" s="20" t="s">
        <v>239</v>
      </c>
      <c r="AK370" s="20" t="s">
        <v>239</v>
      </c>
      <c r="AL370" s="20" t="s">
        <v>239</v>
      </c>
      <c r="AM370" s="20" t="s">
        <v>239</v>
      </c>
      <c r="AN370" s="20" t="s">
        <v>239</v>
      </c>
      <c r="AO370" s="20" t="s">
        <v>239</v>
      </c>
      <c r="AP370" s="18" t="s">
        <v>239</v>
      </c>
      <c r="AQ370" s="358" t="s">
        <v>239</v>
      </c>
      <c r="AR370" s="328" t="s">
        <v>239</v>
      </c>
      <c r="AS370" s="328" t="s">
        <v>239</v>
      </c>
      <c r="AT370" s="328" t="s">
        <v>239</v>
      </c>
      <c r="AU370" s="328" t="s">
        <v>239</v>
      </c>
      <c r="AV370" s="328" t="s">
        <v>239</v>
      </c>
      <c r="AW370" s="328" t="s">
        <v>239</v>
      </c>
      <c r="AX370" s="328" t="s">
        <v>239</v>
      </c>
      <c r="AY370" s="344" t="s">
        <v>239</v>
      </c>
      <c r="AZ370" s="59" t="s">
        <v>2731</v>
      </c>
      <c r="BA370" s="20">
        <v>11</v>
      </c>
      <c r="BB370" s="20">
        <v>11</v>
      </c>
      <c r="BC370" s="77" t="s">
        <v>239</v>
      </c>
      <c r="BD370" s="17" t="s">
        <v>2375</v>
      </c>
      <c r="BE370" s="17" t="s">
        <v>239</v>
      </c>
      <c r="BF370" s="17" t="s">
        <v>2375</v>
      </c>
      <c r="BG370" s="17" t="s">
        <v>2312</v>
      </c>
      <c r="BH370" s="18" t="s">
        <v>2312</v>
      </c>
      <c r="BI370" s="378" t="s">
        <v>2731</v>
      </c>
      <c r="BJ370" s="20">
        <v>11</v>
      </c>
      <c r="BK370" s="20">
        <v>11</v>
      </c>
      <c r="BL370" s="17" t="s">
        <v>2371</v>
      </c>
      <c r="BM370" s="17" t="s">
        <v>2372</v>
      </c>
      <c r="BN370" s="17" t="s">
        <v>239</v>
      </c>
      <c r="BO370" s="17" t="s">
        <v>2375</v>
      </c>
      <c r="BP370" s="17" t="s">
        <v>2312</v>
      </c>
      <c r="BQ370" s="18" t="s">
        <v>2312</v>
      </c>
    </row>
    <row r="371" spans="1:69" ht="12.5" hidden="1">
      <c r="A371" s="335" t="s">
        <v>2241</v>
      </c>
      <c r="B371" s="335">
        <v>521</v>
      </c>
      <c r="C371" s="335" t="s">
        <v>2577</v>
      </c>
      <c r="D371" s="335" t="s">
        <v>989</v>
      </c>
      <c r="E371" s="345">
        <v>8</v>
      </c>
      <c r="F371" s="358" t="s">
        <v>2339</v>
      </c>
      <c r="G371" s="353" t="s">
        <v>2690</v>
      </c>
      <c r="H371" s="353" t="s">
        <v>2691</v>
      </c>
      <c r="I371" s="353" t="s">
        <v>2692</v>
      </c>
      <c r="J371" s="353" t="s">
        <v>2693</v>
      </c>
      <c r="K371" s="353" t="s">
        <v>2694</v>
      </c>
      <c r="L371" s="354" t="s">
        <v>2695</v>
      </c>
      <c r="M371" s="20">
        <v>11</v>
      </c>
      <c r="N371" s="20">
        <v>11</v>
      </c>
      <c r="O371" s="103" t="s">
        <v>2371</v>
      </c>
      <c r="P371" s="103" t="s">
        <v>2372</v>
      </c>
      <c r="Q371" s="103" t="s">
        <v>2594</v>
      </c>
      <c r="R371" s="103" t="s">
        <v>2594</v>
      </c>
      <c r="S371" s="104" t="s">
        <v>2312</v>
      </c>
      <c r="T371" s="18" t="s">
        <v>2312</v>
      </c>
      <c r="U371" s="377"/>
      <c r="V371" s="377"/>
      <c r="W371" s="359" t="s">
        <v>261</v>
      </c>
      <c r="X371" s="20" t="s">
        <v>261</v>
      </c>
      <c r="Y371" s="20" t="s">
        <v>261</v>
      </c>
      <c r="Z371" s="20" t="s">
        <v>261</v>
      </c>
      <c r="AA371" s="20" t="s">
        <v>261</v>
      </c>
      <c r="AB371" s="20" t="s">
        <v>261</v>
      </c>
      <c r="AC371" s="20" t="s">
        <v>261</v>
      </c>
      <c r="AD371" s="20" t="s">
        <v>261</v>
      </c>
      <c r="AE371" s="18" t="s">
        <v>261</v>
      </c>
      <c r="AF371" s="359" t="s">
        <v>261</v>
      </c>
      <c r="AG371" s="18" t="s">
        <v>261</v>
      </c>
      <c r="AH371" s="82" t="s">
        <v>239</v>
      </c>
      <c r="AI371" s="20" t="s">
        <v>239</v>
      </c>
      <c r="AJ371" s="20" t="s">
        <v>239</v>
      </c>
      <c r="AK371" s="20" t="s">
        <v>239</v>
      </c>
      <c r="AL371" s="20" t="s">
        <v>239</v>
      </c>
      <c r="AM371" s="20" t="s">
        <v>239</v>
      </c>
      <c r="AN371" s="20" t="s">
        <v>239</v>
      </c>
      <c r="AO371" s="20" t="s">
        <v>239</v>
      </c>
      <c r="AP371" s="18" t="s">
        <v>239</v>
      </c>
      <c r="AQ371" s="358" t="s">
        <v>239</v>
      </c>
      <c r="AR371" s="328" t="s">
        <v>239</v>
      </c>
      <c r="AS371" s="328" t="s">
        <v>239</v>
      </c>
      <c r="AT371" s="328" t="s">
        <v>239</v>
      </c>
      <c r="AU371" s="328" t="s">
        <v>239</v>
      </c>
      <c r="AV371" s="328" t="s">
        <v>239</v>
      </c>
      <c r="AW371" s="328" t="s">
        <v>239</v>
      </c>
      <c r="AX371" s="328" t="s">
        <v>239</v>
      </c>
      <c r="AY371" s="344" t="s">
        <v>239</v>
      </c>
      <c r="AZ371" s="59" t="s">
        <v>2731</v>
      </c>
      <c r="BA371" s="20">
        <v>11</v>
      </c>
      <c r="BB371" s="20">
        <v>11</v>
      </c>
      <c r="BC371" s="77" t="s">
        <v>239</v>
      </c>
      <c r="BD371" s="17" t="s">
        <v>2375</v>
      </c>
      <c r="BE371" s="17" t="s">
        <v>239</v>
      </c>
      <c r="BF371" s="17" t="s">
        <v>2375</v>
      </c>
      <c r="BG371" s="17" t="s">
        <v>2312</v>
      </c>
      <c r="BH371" s="18" t="s">
        <v>2312</v>
      </c>
      <c r="BI371" s="378" t="s">
        <v>2731</v>
      </c>
      <c r="BJ371" s="20">
        <v>11</v>
      </c>
      <c r="BK371" s="20">
        <v>11</v>
      </c>
      <c r="BL371" s="17" t="s">
        <v>2371</v>
      </c>
      <c r="BM371" s="17" t="s">
        <v>2372</v>
      </c>
      <c r="BN371" s="17" t="s">
        <v>239</v>
      </c>
      <c r="BO371" s="17" t="s">
        <v>2375</v>
      </c>
      <c r="BP371" s="17" t="s">
        <v>2312</v>
      </c>
      <c r="BQ371" s="18" t="s">
        <v>2312</v>
      </c>
    </row>
    <row r="372" spans="1:69" ht="12.5" hidden="1">
      <c r="A372" s="335" t="s">
        <v>2241</v>
      </c>
      <c r="B372" s="335">
        <v>521</v>
      </c>
      <c r="C372" s="335" t="s">
        <v>2579</v>
      </c>
      <c r="D372" s="335" t="s">
        <v>989</v>
      </c>
      <c r="E372" s="345">
        <v>5</v>
      </c>
      <c r="F372" s="358" t="s">
        <v>2339</v>
      </c>
      <c r="G372" s="353" t="s">
        <v>2690</v>
      </c>
      <c r="H372" s="353" t="s">
        <v>2691</v>
      </c>
      <c r="I372" s="353" t="s">
        <v>2692</v>
      </c>
      <c r="J372" s="353" t="s">
        <v>2693</v>
      </c>
      <c r="K372" s="353" t="s">
        <v>2694</v>
      </c>
      <c r="L372" s="354" t="s">
        <v>2695</v>
      </c>
      <c r="M372" s="20">
        <v>11</v>
      </c>
      <c r="N372" s="20">
        <v>11</v>
      </c>
      <c r="O372" s="103" t="s">
        <v>2371</v>
      </c>
      <c r="P372" s="103" t="s">
        <v>2372</v>
      </c>
      <c r="Q372" s="103" t="s">
        <v>2594</v>
      </c>
      <c r="R372" s="103" t="s">
        <v>2594</v>
      </c>
      <c r="S372" s="104" t="s">
        <v>2312</v>
      </c>
      <c r="T372" s="18" t="s">
        <v>2312</v>
      </c>
      <c r="U372" s="377"/>
      <c r="V372" s="377"/>
      <c r="W372" s="359" t="s">
        <v>261</v>
      </c>
      <c r="X372" s="20" t="s">
        <v>261</v>
      </c>
      <c r="Y372" s="20" t="s">
        <v>261</v>
      </c>
      <c r="Z372" s="20" t="s">
        <v>261</v>
      </c>
      <c r="AA372" s="20" t="s">
        <v>261</v>
      </c>
      <c r="AB372" s="20" t="s">
        <v>261</v>
      </c>
      <c r="AC372" s="20" t="s">
        <v>261</v>
      </c>
      <c r="AD372" s="20" t="s">
        <v>261</v>
      </c>
      <c r="AE372" s="18" t="s">
        <v>261</v>
      </c>
      <c r="AF372" s="359" t="s">
        <v>261</v>
      </c>
      <c r="AG372" s="18" t="s">
        <v>261</v>
      </c>
      <c r="AH372" s="82" t="s">
        <v>239</v>
      </c>
      <c r="AI372" s="20" t="s">
        <v>239</v>
      </c>
      <c r="AJ372" s="20" t="s">
        <v>239</v>
      </c>
      <c r="AK372" s="20" t="s">
        <v>239</v>
      </c>
      <c r="AL372" s="20" t="s">
        <v>239</v>
      </c>
      <c r="AM372" s="20" t="s">
        <v>239</v>
      </c>
      <c r="AN372" s="20" t="s">
        <v>239</v>
      </c>
      <c r="AO372" s="20" t="s">
        <v>239</v>
      </c>
      <c r="AP372" s="18" t="s">
        <v>239</v>
      </c>
      <c r="AQ372" s="358" t="s">
        <v>239</v>
      </c>
      <c r="AR372" s="328" t="s">
        <v>239</v>
      </c>
      <c r="AS372" s="328" t="s">
        <v>239</v>
      </c>
      <c r="AT372" s="328" t="s">
        <v>239</v>
      </c>
      <c r="AU372" s="328" t="s">
        <v>239</v>
      </c>
      <c r="AV372" s="328" t="s">
        <v>239</v>
      </c>
      <c r="AW372" s="328" t="s">
        <v>239</v>
      </c>
      <c r="AX372" s="328" t="s">
        <v>239</v>
      </c>
      <c r="AY372" s="344" t="s">
        <v>239</v>
      </c>
      <c r="AZ372" s="59" t="s">
        <v>2731</v>
      </c>
      <c r="BA372" s="20">
        <v>11</v>
      </c>
      <c r="BB372" s="20">
        <v>11</v>
      </c>
      <c r="BC372" s="77" t="s">
        <v>239</v>
      </c>
      <c r="BD372" s="17" t="s">
        <v>2375</v>
      </c>
      <c r="BE372" s="17" t="s">
        <v>239</v>
      </c>
      <c r="BF372" s="17" t="s">
        <v>2375</v>
      </c>
      <c r="BG372" s="17" t="s">
        <v>2312</v>
      </c>
      <c r="BH372" s="18" t="s">
        <v>2312</v>
      </c>
      <c r="BI372" s="378" t="s">
        <v>2731</v>
      </c>
      <c r="BJ372" s="20">
        <v>11</v>
      </c>
      <c r="BK372" s="20">
        <v>11</v>
      </c>
      <c r="BL372" s="17" t="s">
        <v>2371</v>
      </c>
      <c r="BM372" s="17" t="s">
        <v>2372</v>
      </c>
      <c r="BN372" s="17" t="s">
        <v>239</v>
      </c>
      <c r="BO372" s="17" t="s">
        <v>2375</v>
      </c>
      <c r="BP372" s="17" t="s">
        <v>2312</v>
      </c>
      <c r="BQ372" s="18" t="s">
        <v>2312</v>
      </c>
    </row>
    <row r="373" spans="1:69" ht="12.5" hidden="1">
      <c r="A373" s="335" t="s">
        <v>2241</v>
      </c>
      <c r="B373" s="335">
        <v>521</v>
      </c>
      <c r="C373" s="335" t="s">
        <v>2579</v>
      </c>
      <c r="D373" s="335" t="s">
        <v>989</v>
      </c>
      <c r="E373" s="345">
        <v>7</v>
      </c>
      <c r="F373" s="358" t="s">
        <v>2339</v>
      </c>
      <c r="G373" s="353" t="s">
        <v>2690</v>
      </c>
      <c r="H373" s="353" t="s">
        <v>2691</v>
      </c>
      <c r="I373" s="353" t="s">
        <v>2692</v>
      </c>
      <c r="J373" s="353" t="s">
        <v>2693</v>
      </c>
      <c r="K373" s="353" t="s">
        <v>2694</v>
      </c>
      <c r="L373" s="354" t="s">
        <v>2695</v>
      </c>
      <c r="M373" s="20">
        <v>11</v>
      </c>
      <c r="N373" s="20">
        <v>11</v>
      </c>
      <c r="O373" s="103" t="s">
        <v>2371</v>
      </c>
      <c r="P373" s="103" t="s">
        <v>2372</v>
      </c>
      <c r="Q373" s="103" t="s">
        <v>2594</v>
      </c>
      <c r="R373" s="103" t="s">
        <v>2594</v>
      </c>
      <c r="S373" s="104" t="s">
        <v>2312</v>
      </c>
      <c r="T373" s="18" t="s">
        <v>2312</v>
      </c>
      <c r="U373" s="377"/>
      <c r="V373" s="377"/>
      <c r="W373" s="359" t="s">
        <v>261</v>
      </c>
      <c r="X373" s="20" t="s">
        <v>261</v>
      </c>
      <c r="Y373" s="20" t="s">
        <v>261</v>
      </c>
      <c r="Z373" s="20" t="s">
        <v>261</v>
      </c>
      <c r="AA373" s="20" t="s">
        <v>261</v>
      </c>
      <c r="AB373" s="20" t="s">
        <v>261</v>
      </c>
      <c r="AC373" s="20" t="s">
        <v>261</v>
      </c>
      <c r="AD373" s="20" t="s">
        <v>261</v>
      </c>
      <c r="AE373" s="18" t="s">
        <v>261</v>
      </c>
      <c r="AF373" s="359" t="s">
        <v>261</v>
      </c>
      <c r="AG373" s="18" t="s">
        <v>261</v>
      </c>
      <c r="AH373" s="82" t="s">
        <v>239</v>
      </c>
      <c r="AI373" s="20" t="s">
        <v>239</v>
      </c>
      <c r="AJ373" s="20" t="s">
        <v>239</v>
      </c>
      <c r="AK373" s="20" t="s">
        <v>239</v>
      </c>
      <c r="AL373" s="20" t="s">
        <v>239</v>
      </c>
      <c r="AM373" s="20" t="s">
        <v>239</v>
      </c>
      <c r="AN373" s="20" t="s">
        <v>239</v>
      </c>
      <c r="AO373" s="20" t="s">
        <v>239</v>
      </c>
      <c r="AP373" s="18" t="s">
        <v>239</v>
      </c>
      <c r="AQ373" s="358" t="s">
        <v>239</v>
      </c>
      <c r="AR373" s="328" t="s">
        <v>239</v>
      </c>
      <c r="AS373" s="328" t="s">
        <v>239</v>
      </c>
      <c r="AT373" s="328" t="s">
        <v>239</v>
      </c>
      <c r="AU373" s="328" t="s">
        <v>239</v>
      </c>
      <c r="AV373" s="328" t="s">
        <v>239</v>
      </c>
      <c r="AW373" s="328" t="s">
        <v>239</v>
      </c>
      <c r="AX373" s="328" t="s">
        <v>239</v>
      </c>
      <c r="AY373" s="344" t="s">
        <v>239</v>
      </c>
      <c r="AZ373" s="59" t="s">
        <v>2731</v>
      </c>
      <c r="BA373" s="20">
        <v>11</v>
      </c>
      <c r="BB373" s="20">
        <v>11</v>
      </c>
      <c r="BC373" s="77" t="s">
        <v>239</v>
      </c>
      <c r="BD373" s="17" t="s">
        <v>2375</v>
      </c>
      <c r="BE373" s="17" t="s">
        <v>239</v>
      </c>
      <c r="BF373" s="17" t="s">
        <v>2375</v>
      </c>
      <c r="BG373" s="17" t="s">
        <v>2312</v>
      </c>
      <c r="BH373" s="18" t="s">
        <v>2312</v>
      </c>
      <c r="BI373" s="378" t="s">
        <v>2731</v>
      </c>
      <c r="BJ373" s="20">
        <v>11</v>
      </c>
      <c r="BK373" s="20">
        <v>11</v>
      </c>
      <c r="BL373" s="17" t="s">
        <v>2371</v>
      </c>
      <c r="BM373" s="17" t="s">
        <v>2372</v>
      </c>
      <c r="BN373" s="17" t="s">
        <v>239</v>
      </c>
      <c r="BO373" s="17" t="s">
        <v>2375</v>
      </c>
      <c r="BP373" s="17" t="s">
        <v>2312</v>
      </c>
      <c r="BQ373" s="18" t="s">
        <v>2312</v>
      </c>
    </row>
    <row r="374" spans="1:69" ht="12.5" hidden="1">
      <c r="A374" s="335" t="s">
        <v>2241</v>
      </c>
      <c r="B374" s="335">
        <v>521</v>
      </c>
      <c r="C374" s="335" t="s">
        <v>2579</v>
      </c>
      <c r="D374" s="335" t="s">
        <v>989</v>
      </c>
      <c r="E374" s="345">
        <v>8</v>
      </c>
      <c r="F374" s="358" t="s">
        <v>2339</v>
      </c>
      <c r="G374" s="353" t="s">
        <v>2690</v>
      </c>
      <c r="H374" s="353" t="s">
        <v>2691</v>
      </c>
      <c r="I374" s="353" t="s">
        <v>2692</v>
      </c>
      <c r="J374" s="353" t="s">
        <v>2693</v>
      </c>
      <c r="K374" s="353" t="s">
        <v>2694</v>
      </c>
      <c r="L374" s="354" t="s">
        <v>2695</v>
      </c>
      <c r="M374" s="20">
        <v>11</v>
      </c>
      <c r="N374" s="20">
        <v>11</v>
      </c>
      <c r="O374" s="103" t="s">
        <v>2371</v>
      </c>
      <c r="P374" s="103" t="s">
        <v>2372</v>
      </c>
      <c r="Q374" s="103" t="s">
        <v>2594</v>
      </c>
      <c r="R374" s="103" t="s">
        <v>2594</v>
      </c>
      <c r="S374" s="104" t="s">
        <v>2312</v>
      </c>
      <c r="T374" s="18" t="s">
        <v>2312</v>
      </c>
      <c r="U374" s="377"/>
      <c r="V374" s="377"/>
      <c r="W374" s="359" t="s">
        <v>261</v>
      </c>
      <c r="X374" s="20" t="s">
        <v>261</v>
      </c>
      <c r="Y374" s="20" t="s">
        <v>261</v>
      </c>
      <c r="Z374" s="20" t="s">
        <v>261</v>
      </c>
      <c r="AA374" s="20" t="s">
        <v>261</v>
      </c>
      <c r="AB374" s="20" t="s">
        <v>261</v>
      </c>
      <c r="AC374" s="20" t="s">
        <v>261</v>
      </c>
      <c r="AD374" s="20" t="s">
        <v>261</v>
      </c>
      <c r="AE374" s="18" t="s">
        <v>261</v>
      </c>
      <c r="AF374" s="359" t="s">
        <v>261</v>
      </c>
      <c r="AG374" s="18" t="s">
        <v>261</v>
      </c>
      <c r="AH374" s="82" t="s">
        <v>239</v>
      </c>
      <c r="AI374" s="20" t="s">
        <v>239</v>
      </c>
      <c r="AJ374" s="20" t="s">
        <v>239</v>
      </c>
      <c r="AK374" s="20" t="s">
        <v>239</v>
      </c>
      <c r="AL374" s="20" t="s">
        <v>239</v>
      </c>
      <c r="AM374" s="20" t="s">
        <v>239</v>
      </c>
      <c r="AN374" s="20" t="s">
        <v>239</v>
      </c>
      <c r="AO374" s="20" t="s">
        <v>239</v>
      </c>
      <c r="AP374" s="18" t="s">
        <v>239</v>
      </c>
      <c r="AQ374" s="358" t="s">
        <v>239</v>
      </c>
      <c r="AR374" s="328" t="s">
        <v>239</v>
      </c>
      <c r="AS374" s="328" t="s">
        <v>239</v>
      </c>
      <c r="AT374" s="328" t="s">
        <v>239</v>
      </c>
      <c r="AU374" s="328" t="s">
        <v>239</v>
      </c>
      <c r="AV374" s="328" t="s">
        <v>239</v>
      </c>
      <c r="AW374" s="328" t="s">
        <v>239</v>
      </c>
      <c r="AX374" s="328" t="s">
        <v>239</v>
      </c>
      <c r="AY374" s="344" t="s">
        <v>239</v>
      </c>
      <c r="AZ374" s="59" t="s">
        <v>2731</v>
      </c>
      <c r="BA374" s="20">
        <v>11</v>
      </c>
      <c r="BB374" s="20">
        <v>11</v>
      </c>
      <c r="BC374" s="77" t="s">
        <v>239</v>
      </c>
      <c r="BD374" s="17" t="s">
        <v>2375</v>
      </c>
      <c r="BE374" s="17" t="s">
        <v>239</v>
      </c>
      <c r="BF374" s="17" t="s">
        <v>2375</v>
      </c>
      <c r="BG374" s="17" t="s">
        <v>2312</v>
      </c>
      <c r="BH374" s="18" t="s">
        <v>2312</v>
      </c>
      <c r="BI374" s="378" t="s">
        <v>2731</v>
      </c>
      <c r="BJ374" s="20">
        <v>11</v>
      </c>
      <c r="BK374" s="20">
        <v>11</v>
      </c>
      <c r="BL374" s="17" t="s">
        <v>2371</v>
      </c>
      <c r="BM374" s="17" t="s">
        <v>2372</v>
      </c>
      <c r="BN374" s="17" t="s">
        <v>239</v>
      </c>
      <c r="BO374" s="17" t="s">
        <v>2375</v>
      </c>
      <c r="BP374" s="17" t="s">
        <v>2312</v>
      </c>
      <c r="BQ374" s="18" t="s">
        <v>2312</v>
      </c>
    </row>
    <row r="375" spans="1:69" ht="12.5" hidden="1">
      <c r="A375" s="335" t="s">
        <v>2241</v>
      </c>
      <c r="B375" s="335">
        <v>521</v>
      </c>
      <c r="C375" s="335" t="s">
        <v>2577</v>
      </c>
      <c r="D375" s="335" t="s">
        <v>989</v>
      </c>
      <c r="E375" s="345">
        <v>0</v>
      </c>
      <c r="F375" s="358" t="s">
        <v>2339</v>
      </c>
      <c r="G375" s="353" t="s">
        <v>2690</v>
      </c>
      <c r="H375" s="353" t="s">
        <v>2691</v>
      </c>
      <c r="I375" s="353" t="s">
        <v>2692</v>
      </c>
      <c r="J375" s="353" t="s">
        <v>2693</v>
      </c>
      <c r="K375" s="353" t="s">
        <v>2694</v>
      </c>
      <c r="L375" s="354" t="s">
        <v>2695</v>
      </c>
      <c r="M375" s="20">
        <v>11</v>
      </c>
      <c r="N375" s="20">
        <v>11</v>
      </c>
      <c r="O375" s="103" t="s">
        <v>2371</v>
      </c>
      <c r="P375" s="103" t="s">
        <v>2372</v>
      </c>
      <c r="Q375" s="103" t="s">
        <v>2594</v>
      </c>
      <c r="R375" s="103" t="s">
        <v>2594</v>
      </c>
      <c r="S375" s="104" t="s">
        <v>2312</v>
      </c>
      <c r="T375" s="18" t="s">
        <v>2312</v>
      </c>
      <c r="U375" s="377"/>
      <c r="V375" s="377"/>
      <c r="W375" s="359" t="s">
        <v>261</v>
      </c>
      <c r="X375" s="20" t="s">
        <v>261</v>
      </c>
      <c r="Y375" s="20" t="s">
        <v>261</v>
      </c>
      <c r="Z375" s="20" t="s">
        <v>261</v>
      </c>
      <c r="AA375" s="20" t="s">
        <v>261</v>
      </c>
      <c r="AB375" s="20" t="s">
        <v>261</v>
      </c>
      <c r="AC375" s="20" t="s">
        <v>261</v>
      </c>
      <c r="AD375" s="20" t="s">
        <v>261</v>
      </c>
      <c r="AE375" s="18" t="s">
        <v>261</v>
      </c>
      <c r="AF375" s="359" t="s">
        <v>261</v>
      </c>
      <c r="AG375" s="18" t="s">
        <v>261</v>
      </c>
      <c r="AH375" s="82" t="s">
        <v>239</v>
      </c>
      <c r="AI375" s="20" t="s">
        <v>239</v>
      </c>
      <c r="AJ375" s="20" t="s">
        <v>239</v>
      </c>
      <c r="AK375" s="20" t="s">
        <v>239</v>
      </c>
      <c r="AL375" s="20" t="s">
        <v>239</v>
      </c>
      <c r="AM375" s="20" t="s">
        <v>239</v>
      </c>
      <c r="AN375" s="20" t="s">
        <v>239</v>
      </c>
      <c r="AO375" s="20" t="s">
        <v>239</v>
      </c>
      <c r="AP375" s="18" t="s">
        <v>239</v>
      </c>
      <c r="AQ375" s="358" t="s">
        <v>239</v>
      </c>
      <c r="AR375" s="328" t="s">
        <v>239</v>
      </c>
      <c r="AS375" s="328" t="s">
        <v>239</v>
      </c>
      <c r="AT375" s="328" t="s">
        <v>239</v>
      </c>
      <c r="AU375" s="328" t="s">
        <v>239</v>
      </c>
      <c r="AV375" s="328" t="s">
        <v>239</v>
      </c>
      <c r="AW375" s="328" t="s">
        <v>239</v>
      </c>
      <c r="AX375" s="328" t="s">
        <v>239</v>
      </c>
      <c r="AY375" s="344" t="s">
        <v>239</v>
      </c>
      <c r="AZ375" s="59" t="s">
        <v>2731</v>
      </c>
      <c r="BA375" s="20">
        <v>11</v>
      </c>
      <c r="BB375" s="20">
        <v>11</v>
      </c>
      <c r="BC375" s="77" t="s">
        <v>239</v>
      </c>
      <c r="BD375" s="17" t="s">
        <v>2375</v>
      </c>
      <c r="BE375" s="17" t="s">
        <v>239</v>
      </c>
      <c r="BF375" s="17" t="s">
        <v>2375</v>
      </c>
      <c r="BG375" s="17" t="s">
        <v>2312</v>
      </c>
      <c r="BH375" s="18" t="s">
        <v>2312</v>
      </c>
      <c r="BI375" s="378" t="s">
        <v>2731</v>
      </c>
      <c r="BJ375" s="20">
        <v>11</v>
      </c>
      <c r="BK375" s="20">
        <v>11</v>
      </c>
      <c r="BL375" s="17" t="s">
        <v>2371</v>
      </c>
      <c r="BM375" s="17" t="s">
        <v>2372</v>
      </c>
      <c r="BN375" s="17" t="s">
        <v>239</v>
      </c>
      <c r="BO375" s="17" t="s">
        <v>2375</v>
      </c>
      <c r="BP375" s="17" t="s">
        <v>2312</v>
      </c>
      <c r="BQ375" s="18" t="s">
        <v>2312</v>
      </c>
    </row>
    <row r="376" spans="1:69" ht="12.5" hidden="1">
      <c r="A376" s="332" t="s">
        <v>2241</v>
      </c>
      <c r="B376" s="332">
        <v>525</v>
      </c>
      <c r="C376" s="332" t="s">
        <v>2573</v>
      </c>
      <c r="D376" s="332" t="s">
        <v>194</v>
      </c>
      <c r="E376" s="332">
        <v>1</v>
      </c>
      <c r="F376" s="358" t="s">
        <v>2339</v>
      </c>
      <c r="G376" s="353" t="s">
        <v>2690</v>
      </c>
      <c r="H376" s="353" t="s">
        <v>2691</v>
      </c>
      <c r="I376" s="353" t="s">
        <v>2692</v>
      </c>
      <c r="J376" s="353" t="s">
        <v>2693</v>
      </c>
      <c r="K376" s="353" t="s">
        <v>2694</v>
      </c>
      <c r="L376" s="354" t="s">
        <v>2695</v>
      </c>
      <c r="M376" s="20">
        <v>15</v>
      </c>
      <c r="N376" s="20">
        <v>7</v>
      </c>
      <c r="O376" s="103" t="s">
        <v>2381</v>
      </c>
      <c r="P376" s="103" t="s">
        <v>2382</v>
      </c>
      <c r="Q376" s="103" t="s">
        <v>2446</v>
      </c>
      <c r="R376" s="103" t="s">
        <v>2447</v>
      </c>
      <c r="S376" s="104" t="s">
        <v>2380</v>
      </c>
      <c r="T376" s="18" t="s">
        <v>2312</v>
      </c>
      <c r="U376" s="377"/>
      <c r="V376" s="377"/>
      <c r="W376" s="359" t="s">
        <v>261</v>
      </c>
      <c r="X376" s="20" t="s">
        <v>261</v>
      </c>
      <c r="Y376" s="20" t="s">
        <v>261</v>
      </c>
      <c r="Z376" s="20" t="s">
        <v>261</v>
      </c>
      <c r="AA376" s="20" t="s">
        <v>261</v>
      </c>
      <c r="AB376" s="20" t="s">
        <v>261</v>
      </c>
      <c r="AC376" s="20" t="s">
        <v>261</v>
      </c>
      <c r="AD376" s="20" t="s">
        <v>261</v>
      </c>
      <c r="AE376" s="18" t="s">
        <v>261</v>
      </c>
      <c r="AF376" s="359" t="s">
        <v>261</v>
      </c>
      <c r="AG376" s="18" t="s">
        <v>261</v>
      </c>
      <c r="AH376" s="82" t="s">
        <v>239</v>
      </c>
      <c r="AI376" s="20" t="s">
        <v>239</v>
      </c>
      <c r="AJ376" s="20" t="s">
        <v>239</v>
      </c>
      <c r="AK376" s="20" t="s">
        <v>239</v>
      </c>
      <c r="AL376" s="20" t="s">
        <v>239</v>
      </c>
      <c r="AM376" s="20" t="s">
        <v>239</v>
      </c>
      <c r="AN376" s="20" t="s">
        <v>239</v>
      </c>
      <c r="AO376" s="20" t="s">
        <v>239</v>
      </c>
      <c r="AP376" s="18" t="s">
        <v>239</v>
      </c>
      <c r="AQ376" s="358" t="s">
        <v>239</v>
      </c>
      <c r="AR376" s="328" t="s">
        <v>239</v>
      </c>
      <c r="AS376" s="328" t="s">
        <v>239</v>
      </c>
      <c r="AT376" s="328" t="s">
        <v>239</v>
      </c>
      <c r="AU376" s="328" t="s">
        <v>239</v>
      </c>
      <c r="AV376" s="328" t="s">
        <v>239</v>
      </c>
      <c r="AW376" s="328" t="s">
        <v>239</v>
      </c>
      <c r="AX376" s="328" t="s">
        <v>239</v>
      </c>
      <c r="AY376" s="344" t="s">
        <v>239</v>
      </c>
      <c r="AZ376" s="358" t="s">
        <v>239</v>
      </c>
      <c r="BA376" s="77" t="s">
        <v>239</v>
      </c>
      <c r="BB376" s="77" t="s">
        <v>239</v>
      </c>
      <c r="BC376" s="77" t="s">
        <v>239</v>
      </c>
      <c r="BD376" s="17" t="s">
        <v>239</v>
      </c>
      <c r="BE376" s="77" t="s">
        <v>239</v>
      </c>
      <c r="BF376" s="17" t="s">
        <v>239</v>
      </c>
      <c r="BG376" s="17" t="s">
        <v>239</v>
      </c>
      <c r="BH376" s="18" t="s">
        <v>239</v>
      </c>
      <c r="BI376" s="378" t="s">
        <v>2731</v>
      </c>
      <c r="BJ376" s="20">
        <v>15</v>
      </c>
      <c r="BK376" s="20">
        <v>7</v>
      </c>
      <c r="BL376" s="17" t="s">
        <v>2381</v>
      </c>
      <c r="BM376" s="33" t="s">
        <v>2382</v>
      </c>
      <c r="BN376" s="17" t="s">
        <v>239</v>
      </c>
      <c r="BO376" s="103" t="s">
        <v>2452</v>
      </c>
      <c r="BP376" s="104" t="s">
        <v>2380</v>
      </c>
      <c r="BQ376" s="18" t="s">
        <v>2312</v>
      </c>
    </row>
    <row r="377" spans="1:69" ht="12.5" hidden="1">
      <c r="A377" s="332" t="s">
        <v>2241</v>
      </c>
      <c r="B377" s="332">
        <v>525</v>
      </c>
      <c r="C377" s="332" t="s">
        <v>2573</v>
      </c>
      <c r="D377" s="332" t="s">
        <v>194</v>
      </c>
      <c r="E377" s="332">
        <v>2</v>
      </c>
      <c r="F377" s="358" t="s">
        <v>2339</v>
      </c>
      <c r="G377" s="353" t="s">
        <v>2690</v>
      </c>
      <c r="H377" s="353" t="s">
        <v>2691</v>
      </c>
      <c r="I377" s="353" t="s">
        <v>2692</v>
      </c>
      <c r="J377" s="353" t="s">
        <v>2693</v>
      </c>
      <c r="K377" s="353" t="s">
        <v>2694</v>
      </c>
      <c r="L377" s="354" t="s">
        <v>2695</v>
      </c>
      <c r="M377" s="20">
        <v>15</v>
      </c>
      <c r="N377" s="20">
        <v>7</v>
      </c>
      <c r="O377" s="103" t="s">
        <v>2381</v>
      </c>
      <c r="P377" s="103" t="s">
        <v>2382</v>
      </c>
      <c r="Q377" s="103" t="s">
        <v>2446</v>
      </c>
      <c r="R377" s="103" t="s">
        <v>2447</v>
      </c>
      <c r="S377" s="104" t="s">
        <v>2380</v>
      </c>
      <c r="T377" s="18" t="s">
        <v>2312</v>
      </c>
      <c r="U377" s="377"/>
      <c r="V377" s="377"/>
      <c r="W377" s="359" t="s">
        <v>261</v>
      </c>
      <c r="X377" s="20" t="s">
        <v>261</v>
      </c>
      <c r="Y377" s="20" t="s">
        <v>261</v>
      </c>
      <c r="Z377" s="20" t="s">
        <v>261</v>
      </c>
      <c r="AA377" s="20" t="s">
        <v>261</v>
      </c>
      <c r="AB377" s="20" t="s">
        <v>261</v>
      </c>
      <c r="AC377" s="20" t="s">
        <v>261</v>
      </c>
      <c r="AD377" s="20" t="s">
        <v>261</v>
      </c>
      <c r="AE377" s="18" t="s">
        <v>261</v>
      </c>
      <c r="AF377" s="359" t="s">
        <v>261</v>
      </c>
      <c r="AG377" s="18" t="s">
        <v>261</v>
      </c>
      <c r="AH377" s="82" t="s">
        <v>239</v>
      </c>
      <c r="AI377" s="20" t="s">
        <v>239</v>
      </c>
      <c r="AJ377" s="20" t="s">
        <v>239</v>
      </c>
      <c r="AK377" s="20" t="s">
        <v>239</v>
      </c>
      <c r="AL377" s="20" t="s">
        <v>239</v>
      </c>
      <c r="AM377" s="20" t="s">
        <v>239</v>
      </c>
      <c r="AN377" s="20" t="s">
        <v>239</v>
      </c>
      <c r="AO377" s="20" t="s">
        <v>239</v>
      </c>
      <c r="AP377" s="18" t="s">
        <v>239</v>
      </c>
      <c r="AQ377" s="358" t="s">
        <v>239</v>
      </c>
      <c r="AR377" s="328" t="s">
        <v>239</v>
      </c>
      <c r="AS377" s="328" t="s">
        <v>239</v>
      </c>
      <c r="AT377" s="328" t="s">
        <v>239</v>
      </c>
      <c r="AU377" s="328" t="s">
        <v>239</v>
      </c>
      <c r="AV377" s="328" t="s">
        <v>239</v>
      </c>
      <c r="AW377" s="328" t="s">
        <v>239</v>
      </c>
      <c r="AX377" s="328" t="s">
        <v>239</v>
      </c>
      <c r="AY377" s="344" t="s">
        <v>239</v>
      </c>
      <c r="AZ377" s="358" t="s">
        <v>239</v>
      </c>
      <c r="BA377" s="77" t="s">
        <v>239</v>
      </c>
      <c r="BB377" s="77" t="s">
        <v>239</v>
      </c>
      <c r="BC377" s="77" t="s">
        <v>239</v>
      </c>
      <c r="BD377" s="17" t="s">
        <v>239</v>
      </c>
      <c r="BE377" s="77" t="s">
        <v>239</v>
      </c>
      <c r="BF377" s="17" t="s">
        <v>239</v>
      </c>
      <c r="BG377" s="17" t="s">
        <v>239</v>
      </c>
      <c r="BH377" s="18" t="s">
        <v>239</v>
      </c>
      <c r="BI377" s="378" t="s">
        <v>2731</v>
      </c>
      <c r="BJ377" s="20">
        <v>15</v>
      </c>
      <c r="BK377" s="20">
        <v>7</v>
      </c>
      <c r="BL377" s="17" t="s">
        <v>2381</v>
      </c>
      <c r="BM377" s="33" t="s">
        <v>2382</v>
      </c>
      <c r="BN377" s="17" t="s">
        <v>239</v>
      </c>
      <c r="BO377" s="103" t="s">
        <v>2452</v>
      </c>
      <c r="BP377" s="104" t="s">
        <v>2380</v>
      </c>
      <c r="BQ377" s="18" t="s">
        <v>2312</v>
      </c>
    </row>
    <row r="378" spans="1:69" ht="12.5" hidden="1">
      <c r="A378" s="332" t="s">
        <v>2241</v>
      </c>
      <c r="B378" s="332">
        <v>525</v>
      </c>
      <c r="C378" s="332" t="s">
        <v>2575</v>
      </c>
      <c r="D378" s="332" t="s">
        <v>194</v>
      </c>
      <c r="E378" s="332">
        <v>1</v>
      </c>
      <c r="F378" s="358" t="s">
        <v>2339</v>
      </c>
      <c r="G378" s="353" t="s">
        <v>2690</v>
      </c>
      <c r="H378" s="353" t="s">
        <v>2691</v>
      </c>
      <c r="I378" s="353" t="s">
        <v>2692</v>
      </c>
      <c r="J378" s="353" t="s">
        <v>2693</v>
      </c>
      <c r="K378" s="353" t="s">
        <v>2694</v>
      </c>
      <c r="L378" s="354" t="s">
        <v>2695</v>
      </c>
      <c r="M378" s="20">
        <v>15</v>
      </c>
      <c r="N378" s="20">
        <v>7</v>
      </c>
      <c r="O378" s="103" t="s">
        <v>2381</v>
      </c>
      <c r="P378" s="103" t="s">
        <v>2382</v>
      </c>
      <c r="Q378" s="103" t="s">
        <v>2446</v>
      </c>
      <c r="R378" s="103" t="s">
        <v>2447</v>
      </c>
      <c r="S378" s="104" t="s">
        <v>2380</v>
      </c>
      <c r="T378" s="18" t="s">
        <v>2312</v>
      </c>
      <c r="U378" s="377"/>
      <c r="V378" s="377"/>
      <c r="W378" s="359" t="s">
        <v>261</v>
      </c>
      <c r="X378" s="20" t="s">
        <v>261</v>
      </c>
      <c r="Y378" s="20" t="s">
        <v>261</v>
      </c>
      <c r="Z378" s="20" t="s">
        <v>261</v>
      </c>
      <c r="AA378" s="20" t="s">
        <v>261</v>
      </c>
      <c r="AB378" s="20" t="s">
        <v>261</v>
      </c>
      <c r="AC378" s="20" t="s">
        <v>261</v>
      </c>
      <c r="AD378" s="20" t="s">
        <v>261</v>
      </c>
      <c r="AE378" s="18" t="s">
        <v>261</v>
      </c>
      <c r="AF378" s="359" t="s">
        <v>261</v>
      </c>
      <c r="AG378" s="18" t="s">
        <v>261</v>
      </c>
      <c r="AH378" s="82" t="s">
        <v>239</v>
      </c>
      <c r="AI378" s="20" t="s">
        <v>239</v>
      </c>
      <c r="AJ378" s="20" t="s">
        <v>239</v>
      </c>
      <c r="AK378" s="20" t="s">
        <v>239</v>
      </c>
      <c r="AL378" s="20" t="s">
        <v>239</v>
      </c>
      <c r="AM378" s="20" t="s">
        <v>239</v>
      </c>
      <c r="AN378" s="20" t="s">
        <v>239</v>
      </c>
      <c r="AO378" s="20" t="s">
        <v>239</v>
      </c>
      <c r="AP378" s="18" t="s">
        <v>239</v>
      </c>
      <c r="AQ378" s="358" t="s">
        <v>239</v>
      </c>
      <c r="AR378" s="328" t="s">
        <v>239</v>
      </c>
      <c r="AS378" s="328" t="s">
        <v>239</v>
      </c>
      <c r="AT378" s="328" t="s">
        <v>239</v>
      </c>
      <c r="AU378" s="328" t="s">
        <v>239</v>
      </c>
      <c r="AV378" s="328" t="s">
        <v>239</v>
      </c>
      <c r="AW378" s="328" t="s">
        <v>239</v>
      </c>
      <c r="AX378" s="328" t="s">
        <v>239</v>
      </c>
      <c r="AY378" s="344" t="s">
        <v>239</v>
      </c>
      <c r="AZ378" s="358" t="s">
        <v>239</v>
      </c>
      <c r="BA378" s="77" t="s">
        <v>239</v>
      </c>
      <c r="BB378" s="77" t="s">
        <v>239</v>
      </c>
      <c r="BC378" s="77" t="s">
        <v>239</v>
      </c>
      <c r="BD378" s="17" t="s">
        <v>239</v>
      </c>
      <c r="BE378" s="77" t="s">
        <v>239</v>
      </c>
      <c r="BF378" s="17" t="s">
        <v>239</v>
      </c>
      <c r="BG378" s="17" t="s">
        <v>239</v>
      </c>
      <c r="BH378" s="18" t="s">
        <v>239</v>
      </c>
      <c r="BI378" s="378" t="s">
        <v>2731</v>
      </c>
      <c r="BJ378" s="20">
        <v>15</v>
      </c>
      <c r="BK378" s="20">
        <v>7</v>
      </c>
      <c r="BL378" s="33" t="s">
        <v>2381</v>
      </c>
      <c r="BM378" s="33" t="s">
        <v>2382</v>
      </c>
      <c r="BN378" s="17" t="s">
        <v>239</v>
      </c>
      <c r="BO378" s="103" t="s">
        <v>2452</v>
      </c>
      <c r="BP378" s="104" t="s">
        <v>2380</v>
      </c>
      <c r="BQ378" s="18" t="s">
        <v>2312</v>
      </c>
    </row>
    <row r="379" spans="1:69" ht="12.5" hidden="1">
      <c r="A379" s="332" t="s">
        <v>2241</v>
      </c>
      <c r="B379" s="332">
        <v>525</v>
      </c>
      <c r="C379" s="332" t="s">
        <v>2575</v>
      </c>
      <c r="D379" s="332" t="s">
        <v>194</v>
      </c>
      <c r="E379" s="332">
        <v>2</v>
      </c>
      <c r="F379" s="358" t="s">
        <v>2339</v>
      </c>
      <c r="G379" s="353" t="s">
        <v>2690</v>
      </c>
      <c r="H379" s="353" t="s">
        <v>2691</v>
      </c>
      <c r="I379" s="353" t="s">
        <v>2692</v>
      </c>
      <c r="J379" s="353" t="s">
        <v>2693</v>
      </c>
      <c r="K379" s="353" t="s">
        <v>2694</v>
      </c>
      <c r="L379" s="354" t="s">
        <v>2695</v>
      </c>
      <c r="M379" s="20">
        <v>22</v>
      </c>
      <c r="N379" s="20">
        <v>22</v>
      </c>
      <c r="O379" s="349" t="s">
        <v>2583</v>
      </c>
      <c r="P379" s="349" t="s">
        <v>2616</v>
      </c>
      <c r="Q379" s="349" t="s">
        <v>2500</v>
      </c>
      <c r="R379" s="349" t="s">
        <v>2501</v>
      </c>
      <c r="S379" s="104" t="s">
        <v>2380</v>
      </c>
      <c r="T379" s="18" t="s">
        <v>2312</v>
      </c>
      <c r="U379" s="377"/>
      <c r="V379" s="377"/>
      <c r="W379" s="359" t="s">
        <v>261</v>
      </c>
      <c r="X379" s="20" t="s">
        <v>261</v>
      </c>
      <c r="Y379" s="20" t="s">
        <v>261</v>
      </c>
      <c r="Z379" s="20" t="s">
        <v>261</v>
      </c>
      <c r="AA379" s="20" t="s">
        <v>261</v>
      </c>
      <c r="AB379" s="20" t="s">
        <v>261</v>
      </c>
      <c r="AC379" s="20" t="s">
        <v>261</v>
      </c>
      <c r="AD379" s="20" t="s">
        <v>261</v>
      </c>
      <c r="AE379" s="18" t="s">
        <v>261</v>
      </c>
      <c r="AF379" s="359" t="s">
        <v>261</v>
      </c>
      <c r="AG379" s="18" t="s">
        <v>261</v>
      </c>
      <c r="AH379" s="82" t="s">
        <v>239</v>
      </c>
      <c r="AI379" s="20" t="s">
        <v>239</v>
      </c>
      <c r="AJ379" s="20" t="s">
        <v>239</v>
      </c>
      <c r="AK379" s="20" t="s">
        <v>239</v>
      </c>
      <c r="AL379" s="20" t="s">
        <v>239</v>
      </c>
      <c r="AM379" s="20" t="s">
        <v>239</v>
      </c>
      <c r="AN379" s="20" t="s">
        <v>239</v>
      </c>
      <c r="AO379" s="20" t="s">
        <v>239</v>
      </c>
      <c r="AP379" s="18" t="s">
        <v>239</v>
      </c>
      <c r="AQ379" s="358" t="s">
        <v>239</v>
      </c>
      <c r="AR379" s="328" t="s">
        <v>239</v>
      </c>
      <c r="AS379" s="328" t="s">
        <v>239</v>
      </c>
      <c r="AT379" s="328" t="s">
        <v>239</v>
      </c>
      <c r="AU379" s="328" t="s">
        <v>239</v>
      </c>
      <c r="AV379" s="328" t="s">
        <v>239</v>
      </c>
      <c r="AW379" s="328" t="s">
        <v>239</v>
      </c>
      <c r="AX379" s="328" t="s">
        <v>239</v>
      </c>
      <c r="AY379" s="344" t="s">
        <v>239</v>
      </c>
      <c r="AZ379" s="358" t="s">
        <v>239</v>
      </c>
      <c r="BA379" s="77" t="s">
        <v>239</v>
      </c>
      <c r="BB379" s="77" t="s">
        <v>239</v>
      </c>
      <c r="BC379" s="77" t="s">
        <v>239</v>
      </c>
      <c r="BD379" s="17" t="s">
        <v>239</v>
      </c>
      <c r="BE379" s="77" t="s">
        <v>239</v>
      </c>
      <c r="BF379" s="17" t="s">
        <v>239</v>
      </c>
      <c r="BG379" s="17" t="s">
        <v>239</v>
      </c>
      <c r="BH379" s="18" t="s">
        <v>239</v>
      </c>
      <c r="BI379" s="378" t="s">
        <v>2731</v>
      </c>
      <c r="BJ379" s="20">
        <v>22</v>
      </c>
      <c r="BK379" s="20">
        <v>22</v>
      </c>
      <c r="BL379" s="346" t="s">
        <v>2583</v>
      </c>
      <c r="BM379" s="346" t="s">
        <v>2616</v>
      </c>
      <c r="BN379" s="346" t="s">
        <v>2500</v>
      </c>
      <c r="BO379" s="349" t="s">
        <v>2567</v>
      </c>
      <c r="BP379" s="104" t="s">
        <v>2380</v>
      </c>
      <c r="BQ379" s="18" t="s">
        <v>2312</v>
      </c>
    </row>
    <row r="380" spans="1:69" ht="12.5" hidden="1">
      <c r="A380" s="332" t="s">
        <v>2241</v>
      </c>
      <c r="B380" s="332">
        <v>525</v>
      </c>
      <c r="C380" s="332" t="s">
        <v>2575</v>
      </c>
      <c r="D380" s="332" t="s">
        <v>194</v>
      </c>
      <c r="E380" s="332">
        <v>3</v>
      </c>
      <c r="F380" s="358" t="s">
        <v>2339</v>
      </c>
      <c r="G380" s="353" t="s">
        <v>2690</v>
      </c>
      <c r="H380" s="353" t="s">
        <v>2691</v>
      </c>
      <c r="I380" s="353" t="s">
        <v>2692</v>
      </c>
      <c r="J380" s="353" t="s">
        <v>2693</v>
      </c>
      <c r="K380" s="353" t="s">
        <v>2694</v>
      </c>
      <c r="L380" s="354" t="s">
        <v>2695</v>
      </c>
      <c r="M380" s="20">
        <v>22</v>
      </c>
      <c r="N380" s="20">
        <v>22</v>
      </c>
      <c r="O380" s="349" t="s">
        <v>2583</v>
      </c>
      <c r="P380" s="349" t="s">
        <v>2616</v>
      </c>
      <c r="Q380" s="349" t="s">
        <v>2500</v>
      </c>
      <c r="R380" s="349" t="s">
        <v>2501</v>
      </c>
      <c r="S380" s="104" t="s">
        <v>2380</v>
      </c>
      <c r="T380" s="18" t="s">
        <v>2312</v>
      </c>
      <c r="U380" s="377"/>
      <c r="V380" s="377"/>
      <c r="W380" s="359" t="s">
        <v>261</v>
      </c>
      <c r="X380" s="20" t="s">
        <v>261</v>
      </c>
      <c r="Y380" s="20" t="s">
        <v>261</v>
      </c>
      <c r="Z380" s="20" t="s">
        <v>261</v>
      </c>
      <c r="AA380" s="20" t="s">
        <v>261</v>
      </c>
      <c r="AB380" s="20" t="s">
        <v>261</v>
      </c>
      <c r="AC380" s="20" t="s">
        <v>261</v>
      </c>
      <c r="AD380" s="20" t="s">
        <v>261</v>
      </c>
      <c r="AE380" s="18" t="s">
        <v>261</v>
      </c>
      <c r="AF380" s="359" t="s">
        <v>261</v>
      </c>
      <c r="AG380" s="18" t="s">
        <v>261</v>
      </c>
      <c r="AH380" s="82" t="s">
        <v>239</v>
      </c>
      <c r="AI380" s="20" t="s">
        <v>239</v>
      </c>
      <c r="AJ380" s="20" t="s">
        <v>239</v>
      </c>
      <c r="AK380" s="20" t="s">
        <v>239</v>
      </c>
      <c r="AL380" s="20" t="s">
        <v>239</v>
      </c>
      <c r="AM380" s="20" t="s">
        <v>239</v>
      </c>
      <c r="AN380" s="20" t="s">
        <v>239</v>
      </c>
      <c r="AO380" s="20" t="s">
        <v>239</v>
      </c>
      <c r="AP380" s="18" t="s">
        <v>239</v>
      </c>
      <c r="AQ380" s="358" t="s">
        <v>239</v>
      </c>
      <c r="AR380" s="328" t="s">
        <v>239</v>
      </c>
      <c r="AS380" s="328" t="s">
        <v>239</v>
      </c>
      <c r="AT380" s="328" t="s">
        <v>239</v>
      </c>
      <c r="AU380" s="328" t="s">
        <v>239</v>
      </c>
      <c r="AV380" s="328" t="s">
        <v>239</v>
      </c>
      <c r="AW380" s="328" t="s">
        <v>239</v>
      </c>
      <c r="AX380" s="328" t="s">
        <v>239</v>
      </c>
      <c r="AY380" s="344" t="s">
        <v>239</v>
      </c>
      <c r="AZ380" s="358" t="s">
        <v>239</v>
      </c>
      <c r="BA380" s="77" t="s">
        <v>239</v>
      </c>
      <c r="BB380" s="77" t="s">
        <v>239</v>
      </c>
      <c r="BC380" s="77" t="s">
        <v>239</v>
      </c>
      <c r="BD380" s="17" t="s">
        <v>239</v>
      </c>
      <c r="BE380" s="77" t="s">
        <v>239</v>
      </c>
      <c r="BF380" s="17" t="s">
        <v>239</v>
      </c>
      <c r="BG380" s="17" t="s">
        <v>239</v>
      </c>
      <c r="BH380" s="18" t="s">
        <v>239</v>
      </c>
      <c r="BI380" s="378" t="s">
        <v>2731</v>
      </c>
      <c r="BJ380" s="20">
        <v>22</v>
      </c>
      <c r="BK380" s="20">
        <v>22</v>
      </c>
      <c r="BL380" s="346" t="s">
        <v>2583</v>
      </c>
      <c r="BM380" s="346" t="s">
        <v>2616</v>
      </c>
      <c r="BN380" s="346" t="s">
        <v>2500</v>
      </c>
      <c r="BO380" s="349" t="s">
        <v>2567</v>
      </c>
      <c r="BP380" s="104" t="s">
        <v>2380</v>
      </c>
      <c r="BQ380" s="18" t="s">
        <v>2312</v>
      </c>
    </row>
    <row r="381" spans="1:69" ht="12.5" hidden="1">
      <c r="A381" s="332" t="s">
        <v>2241</v>
      </c>
      <c r="B381" s="332">
        <v>525</v>
      </c>
      <c r="C381" s="332" t="s">
        <v>2576</v>
      </c>
      <c r="D381" s="332" t="s">
        <v>194</v>
      </c>
      <c r="E381" s="332">
        <v>1</v>
      </c>
      <c r="F381" s="358" t="s">
        <v>2339</v>
      </c>
      <c r="G381" s="353" t="s">
        <v>2690</v>
      </c>
      <c r="H381" s="353" t="s">
        <v>2691</v>
      </c>
      <c r="I381" s="353" t="s">
        <v>2692</v>
      </c>
      <c r="J381" s="353" t="s">
        <v>2693</v>
      </c>
      <c r="K381" s="353" t="s">
        <v>2694</v>
      </c>
      <c r="L381" s="354" t="s">
        <v>2695</v>
      </c>
      <c r="M381" s="20">
        <v>22</v>
      </c>
      <c r="N381" s="20">
        <v>22</v>
      </c>
      <c r="O381" s="349" t="s">
        <v>2583</v>
      </c>
      <c r="P381" s="349" t="s">
        <v>2616</v>
      </c>
      <c r="Q381" s="349" t="s">
        <v>2500</v>
      </c>
      <c r="R381" s="349" t="s">
        <v>2501</v>
      </c>
      <c r="S381" s="104" t="s">
        <v>2380</v>
      </c>
      <c r="T381" s="18" t="s">
        <v>2312</v>
      </c>
      <c r="U381" s="377"/>
      <c r="V381" s="377"/>
      <c r="W381" s="359" t="s">
        <v>261</v>
      </c>
      <c r="X381" s="20" t="s">
        <v>261</v>
      </c>
      <c r="Y381" s="20" t="s">
        <v>261</v>
      </c>
      <c r="Z381" s="20" t="s">
        <v>261</v>
      </c>
      <c r="AA381" s="20" t="s">
        <v>261</v>
      </c>
      <c r="AB381" s="20" t="s">
        <v>261</v>
      </c>
      <c r="AC381" s="20" t="s">
        <v>261</v>
      </c>
      <c r="AD381" s="20" t="s">
        <v>261</v>
      </c>
      <c r="AE381" s="18" t="s">
        <v>261</v>
      </c>
      <c r="AF381" s="359" t="s">
        <v>261</v>
      </c>
      <c r="AG381" s="18" t="s">
        <v>261</v>
      </c>
      <c r="AH381" s="82" t="s">
        <v>239</v>
      </c>
      <c r="AI381" s="20" t="s">
        <v>239</v>
      </c>
      <c r="AJ381" s="20" t="s">
        <v>239</v>
      </c>
      <c r="AK381" s="20" t="s">
        <v>239</v>
      </c>
      <c r="AL381" s="20" t="s">
        <v>239</v>
      </c>
      <c r="AM381" s="20" t="s">
        <v>239</v>
      </c>
      <c r="AN381" s="20" t="s">
        <v>239</v>
      </c>
      <c r="AO381" s="20" t="s">
        <v>239</v>
      </c>
      <c r="AP381" s="18" t="s">
        <v>239</v>
      </c>
      <c r="AQ381" s="358" t="s">
        <v>239</v>
      </c>
      <c r="AR381" s="328" t="s">
        <v>239</v>
      </c>
      <c r="AS381" s="328" t="s">
        <v>239</v>
      </c>
      <c r="AT381" s="328" t="s">
        <v>239</v>
      </c>
      <c r="AU381" s="328" t="s">
        <v>239</v>
      </c>
      <c r="AV381" s="328" t="s">
        <v>239</v>
      </c>
      <c r="AW381" s="328" t="s">
        <v>239</v>
      </c>
      <c r="AX381" s="328" t="s">
        <v>239</v>
      </c>
      <c r="AY381" s="344" t="s">
        <v>239</v>
      </c>
      <c r="AZ381" s="358" t="s">
        <v>239</v>
      </c>
      <c r="BA381" s="77" t="s">
        <v>239</v>
      </c>
      <c r="BB381" s="77" t="s">
        <v>239</v>
      </c>
      <c r="BC381" s="77" t="s">
        <v>239</v>
      </c>
      <c r="BD381" s="17" t="s">
        <v>239</v>
      </c>
      <c r="BE381" s="77" t="s">
        <v>239</v>
      </c>
      <c r="BF381" s="17" t="s">
        <v>239</v>
      </c>
      <c r="BG381" s="17" t="s">
        <v>239</v>
      </c>
      <c r="BH381" s="18" t="s">
        <v>239</v>
      </c>
      <c r="BI381" s="378" t="s">
        <v>2731</v>
      </c>
      <c r="BJ381" s="20">
        <v>22</v>
      </c>
      <c r="BK381" s="20">
        <v>22</v>
      </c>
      <c r="BL381" s="346" t="s">
        <v>2583</v>
      </c>
      <c r="BM381" s="346" t="s">
        <v>2616</v>
      </c>
      <c r="BN381" s="346" t="s">
        <v>2500</v>
      </c>
      <c r="BO381" s="349" t="s">
        <v>2567</v>
      </c>
      <c r="BP381" s="104" t="s">
        <v>2380</v>
      </c>
      <c r="BQ381" s="18" t="s">
        <v>2312</v>
      </c>
    </row>
    <row r="382" spans="1:69" ht="12.5" hidden="1">
      <c r="A382" s="332" t="s">
        <v>2241</v>
      </c>
      <c r="B382" s="332">
        <v>525</v>
      </c>
      <c r="C382" s="332" t="s">
        <v>2576</v>
      </c>
      <c r="D382" s="332" t="s">
        <v>194</v>
      </c>
      <c r="E382" s="332">
        <v>2</v>
      </c>
      <c r="F382" s="358" t="s">
        <v>2339</v>
      </c>
      <c r="G382" s="353" t="s">
        <v>2690</v>
      </c>
      <c r="H382" s="353" t="s">
        <v>2691</v>
      </c>
      <c r="I382" s="353" t="s">
        <v>2692</v>
      </c>
      <c r="J382" s="353" t="s">
        <v>2693</v>
      </c>
      <c r="K382" s="353" t="s">
        <v>2694</v>
      </c>
      <c r="L382" s="354" t="s">
        <v>2695</v>
      </c>
      <c r="M382" s="20">
        <v>22</v>
      </c>
      <c r="N382" s="20">
        <v>22</v>
      </c>
      <c r="O382" s="349" t="s">
        <v>2583</v>
      </c>
      <c r="P382" s="349" t="s">
        <v>2616</v>
      </c>
      <c r="Q382" s="349" t="s">
        <v>2500</v>
      </c>
      <c r="R382" s="349" t="s">
        <v>2501</v>
      </c>
      <c r="S382" s="104" t="s">
        <v>2380</v>
      </c>
      <c r="T382" s="18" t="s">
        <v>2312</v>
      </c>
      <c r="U382" s="377"/>
      <c r="V382" s="377"/>
      <c r="W382" s="359" t="s">
        <v>261</v>
      </c>
      <c r="X382" s="20" t="s">
        <v>261</v>
      </c>
      <c r="Y382" s="20" t="s">
        <v>261</v>
      </c>
      <c r="Z382" s="20" t="s">
        <v>261</v>
      </c>
      <c r="AA382" s="20" t="s">
        <v>261</v>
      </c>
      <c r="AB382" s="20" t="s">
        <v>261</v>
      </c>
      <c r="AC382" s="20" t="s">
        <v>261</v>
      </c>
      <c r="AD382" s="20" t="s">
        <v>261</v>
      </c>
      <c r="AE382" s="18" t="s">
        <v>261</v>
      </c>
      <c r="AF382" s="359" t="s">
        <v>261</v>
      </c>
      <c r="AG382" s="18" t="s">
        <v>261</v>
      </c>
      <c r="AH382" s="82" t="s">
        <v>239</v>
      </c>
      <c r="AI382" s="20" t="s">
        <v>239</v>
      </c>
      <c r="AJ382" s="20" t="s">
        <v>239</v>
      </c>
      <c r="AK382" s="20" t="s">
        <v>239</v>
      </c>
      <c r="AL382" s="20" t="s">
        <v>239</v>
      </c>
      <c r="AM382" s="20" t="s">
        <v>239</v>
      </c>
      <c r="AN382" s="20" t="s">
        <v>239</v>
      </c>
      <c r="AO382" s="20" t="s">
        <v>239</v>
      </c>
      <c r="AP382" s="18" t="s">
        <v>239</v>
      </c>
      <c r="AQ382" s="358" t="s">
        <v>239</v>
      </c>
      <c r="AR382" s="328" t="s">
        <v>239</v>
      </c>
      <c r="AS382" s="328" t="s">
        <v>239</v>
      </c>
      <c r="AT382" s="328" t="s">
        <v>239</v>
      </c>
      <c r="AU382" s="328" t="s">
        <v>239</v>
      </c>
      <c r="AV382" s="328" t="s">
        <v>239</v>
      </c>
      <c r="AW382" s="328" t="s">
        <v>239</v>
      </c>
      <c r="AX382" s="328" t="s">
        <v>239</v>
      </c>
      <c r="AY382" s="344" t="s">
        <v>239</v>
      </c>
      <c r="AZ382" s="358" t="s">
        <v>239</v>
      </c>
      <c r="BA382" s="77" t="s">
        <v>239</v>
      </c>
      <c r="BB382" s="77" t="s">
        <v>239</v>
      </c>
      <c r="BC382" s="77" t="s">
        <v>239</v>
      </c>
      <c r="BD382" s="17" t="s">
        <v>239</v>
      </c>
      <c r="BE382" s="77" t="s">
        <v>239</v>
      </c>
      <c r="BF382" s="17" t="s">
        <v>239</v>
      </c>
      <c r="BG382" s="17" t="s">
        <v>239</v>
      </c>
      <c r="BH382" s="18" t="s">
        <v>239</v>
      </c>
      <c r="BI382" s="378" t="s">
        <v>2731</v>
      </c>
      <c r="BJ382" s="20">
        <v>22</v>
      </c>
      <c r="BK382" s="20">
        <v>22</v>
      </c>
      <c r="BL382" s="346" t="s">
        <v>2583</v>
      </c>
      <c r="BM382" s="346" t="s">
        <v>2616</v>
      </c>
      <c r="BN382" s="346" t="s">
        <v>2500</v>
      </c>
      <c r="BO382" s="349" t="s">
        <v>2567</v>
      </c>
      <c r="BP382" s="104" t="s">
        <v>2380</v>
      </c>
      <c r="BQ382" s="18" t="s">
        <v>2312</v>
      </c>
    </row>
    <row r="383" spans="1:69" ht="12.5" hidden="1">
      <c r="A383" s="332" t="s">
        <v>2241</v>
      </c>
      <c r="B383" s="332">
        <v>525</v>
      </c>
      <c r="C383" s="332" t="s">
        <v>2589</v>
      </c>
      <c r="D383" s="332" t="s">
        <v>194</v>
      </c>
      <c r="E383" s="332">
        <v>2</v>
      </c>
      <c r="F383" s="358" t="s">
        <v>2339</v>
      </c>
      <c r="G383" s="353" t="s">
        <v>2690</v>
      </c>
      <c r="H383" s="353" t="s">
        <v>2691</v>
      </c>
      <c r="I383" s="353" t="s">
        <v>2692</v>
      </c>
      <c r="J383" s="353" t="s">
        <v>2693</v>
      </c>
      <c r="K383" s="353" t="s">
        <v>2694</v>
      </c>
      <c r="L383" s="354" t="s">
        <v>2695</v>
      </c>
      <c r="M383" s="20">
        <v>22</v>
      </c>
      <c r="N383" s="20">
        <v>22</v>
      </c>
      <c r="O383" s="349" t="s">
        <v>2617</v>
      </c>
      <c r="P383" s="349" t="s">
        <v>2618</v>
      </c>
      <c r="Q383" s="103" t="s">
        <v>2581</v>
      </c>
      <c r="R383" s="103" t="s">
        <v>2582</v>
      </c>
      <c r="S383" s="104" t="s">
        <v>2380</v>
      </c>
      <c r="T383" s="18" t="s">
        <v>2312</v>
      </c>
      <c r="U383" s="377"/>
      <c r="V383" s="377"/>
      <c r="W383" s="359" t="s">
        <v>261</v>
      </c>
      <c r="X383" s="20" t="s">
        <v>261</v>
      </c>
      <c r="Y383" s="20" t="s">
        <v>261</v>
      </c>
      <c r="Z383" s="20" t="s">
        <v>261</v>
      </c>
      <c r="AA383" s="20" t="s">
        <v>261</v>
      </c>
      <c r="AB383" s="20" t="s">
        <v>261</v>
      </c>
      <c r="AC383" s="20" t="s">
        <v>261</v>
      </c>
      <c r="AD383" s="20" t="s">
        <v>261</v>
      </c>
      <c r="AE383" s="18" t="s">
        <v>261</v>
      </c>
      <c r="AF383" s="359" t="s">
        <v>261</v>
      </c>
      <c r="AG383" s="18" t="s">
        <v>261</v>
      </c>
      <c r="AH383" s="82" t="s">
        <v>239</v>
      </c>
      <c r="AI383" s="20" t="s">
        <v>239</v>
      </c>
      <c r="AJ383" s="20" t="s">
        <v>239</v>
      </c>
      <c r="AK383" s="20" t="s">
        <v>239</v>
      </c>
      <c r="AL383" s="20" t="s">
        <v>239</v>
      </c>
      <c r="AM383" s="20" t="s">
        <v>239</v>
      </c>
      <c r="AN383" s="20" t="s">
        <v>239</v>
      </c>
      <c r="AO383" s="20" t="s">
        <v>239</v>
      </c>
      <c r="AP383" s="18" t="s">
        <v>239</v>
      </c>
      <c r="AQ383" s="358" t="s">
        <v>239</v>
      </c>
      <c r="AR383" s="328" t="s">
        <v>239</v>
      </c>
      <c r="AS383" s="328" t="s">
        <v>239</v>
      </c>
      <c r="AT383" s="328" t="s">
        <v>239</v>
      </c>
      <c r="AU383" s="328" t="s">
        <v>239</v>
      </c>
      <c r="AV383" s="328" t="s">
        <v>239</v>
      </c>
      <c r="AW383" s="328" t="s">
        <v>239</v>
      </c>
      <c r="AX383" s="328" t="s">
        <v>239</v>
      </c>
      <c r="AY383" s="344" t="s">
        <v>239</v>
      </c>
      <c r="AZ383" s="358" t="s">
        <v>239</v>
      </c>
      <c r="BA383" s="77" t="s">
        <v>239</v>
      </c>
      <c r="BB383" s="77" t="s">
        <v>239</v>
      </c>
      <c r="BC383" s="77" t="s">
        <v>239</v>
      </c>
      <c r="BD383" s="17" t="s">
        <v>239</v>
      </c>
      <c r="BE383" s="77" t="s">
        <v>239</v>
      </c>
      <c r="BF383" s="17" t="s">
        <v>239</v>
      </c>
      <c r="BG383" s="17" t="s">
        <v>239</v>
      </c>
      <c r="BH383" s="18" t="s">
        <v>239</v>
      </c>
      <c r="BI383" s="378" t="s">
        <v>2731</v>
      </c>
      <c r="BJ383" s="20">
        <v>22</v>
      </c>
      <c r="BK383" s="20">
        <v>22</v>
      </c>
      <c r="BL383" s="346" t="s">
        <v>2617</v>
      </c>
      <c r="BM383" s="346" t="s">
        <v>2618</v>
      </c>
      <c r="BN383" s="33" t="s">
        <v>239</v>
      </c>
      <c r="BO383" s="103" t="s">
        <v>2587</v>
      </c>
      <c r="BP383" s="104" t="s">
        <v>2380</v>
      </c>
      <c r="BQ383" s="18" t="s">
        <v>2312</v>
      </c>
    </row>
    <row r="384" spans="1:69" ht="12.5" hidden="1">
      <c r="A384" s="332" t="s">
        <v>2241</v>
      </c>
      <c r="B384" s="332">
        <v>525</v>
      </c>
      <c r="C384" s="332" t="s">
        <v>2589</v>
      </c>
      <c r="D384" s="332" t="s">
        <v>194</v>
      </c>
      <c r="E384" s="332">
        <v>8</v>
      </c>
      <c r="F384" s="358" t="s">
        <v>2339</v>
      </c>
      <c r="G384" s="353" t="s">
        <v>2690</v>
      </c>
      <c r="H384" s="353" t="s">
        <v>2691</v>
      </c>
      <c r="I384" s="353" t="s">
        <v>2692</v>
      </c>
      <c r="J384" s="353" t="s">
        <v>2693</v>
      </c>
      <c r="K384" s="353" t="s">
        <v>2694</v>
      </c>
      <c r="L384" s="354" t="s">
        <v>2695</v>
      </c>
      <c r="M384" s="20">
        <v>22</v>
      </c>
      <c r="N384" s="20">
        <v>22</v>
      </c>
      <c r="O384" s="349" t="s">
        <v>2617</v>
      </c>
      <c r="P384" s="349" t="s">
        <v>2618</v>
      </c>
      <c r="Q384" s="103" t="s">
        <v>2581</v>
      </c>
      <c r="R384" s="103" t="s">
        <v>2582</v>
      </c>
      <c r="S384" s="104" t="s">
        <v>2380</v>
      </c>
      <c r="T384" s="18" t="s">
        <v>2312</v>
      </c>
      <c r="U384" s="377"/>
      <c r="V384" s="377"/>
      <c r="W384" s="359" t="s">
        <v>261</v>
      </c>
      <c r="X384" s="20" t="s">
        <v>261</v>
      </c>
      <c r="Y384" s="20" t="s">
        <v>261</v>
      </c>
      <c r="Z384" s="20" t="s">
        <v>261</v>
      </c>
      <c r="AA384" s="20" t="s">
        <v>261</v>
      </c>
      <c r="AB384" s="20" t="s">
        <v>261</v>
      </c>
      <c r="AC384" s="20" t="s">
        <v>261</v>
      </c>
      <c r="AD384" s="20" t="s">
        <v>261</v>
      </c>
      <c r="AE384" s="18" t="s">
        <v>261</v>
      </c>
      <c r="AF384" s="359" t="s">
        <v>261</v>
      </c>
      <c r="AG384" s="18" t="s">
        <v>261</v>
      </c>
      <c r="AH384" s="82" t="s">
        <v>239</v>
      </c>
      <c r="AI384" s="20" t="s">
        <v>239</v>
      </c>
      <c r="AJ384" s="20" t="s">
        <v>239</v>
      </c>
      <c r="AK384" s="20" t="s">
        <v>239</v>
      </c>
      <c r="AL384" s="20" t="s">
        <v>239</v>
      </c>
      <c r="AM384" s="20" t="s">
        <v>239</v>
      </c>
      <c r="AN384" s="20" t="s">
        <v>239</v>
      </c>
      <c r="AO384" s="20" t="s">
        <v>239</v>
      </c>
      <c r="AP384" s="18" t="s">
        <v>239</v>
      </c>
      <c r="AQ384" s="358" t="s">
        <v>239</v>
      </c>
      <c r="AR384" s="328" t="s">
        <v>239</v>
      </c>
      <c r="AS384" s="328" t="s">
        <v>239</v>
      </c>
      <c r="AT384" s="328" t="s">
        <v>239</v>
      </c>
      <c r="AU384" s="328" t="s">
        <v>239</v>
      </c>
      <c r="AV384" s="328" t="s">
        <v>239</v>
      </c>
      <c r="AW384" s="328" t="s">
        <v>239</v>
      </c>
      <c r="AX384" s="328" t="s">
        <v>239</v>
      </c>
      <c r="AY384" s="344" t="s">
        <v>239</v>
      </c>
      <c r="AZ384" s="358" t="s">
        <v>239</v>
      </c>
      <c r="BA384" s="77" t="s">
        <v>239</v>
      </c>
      <c r="BB384" s="77" t="s">
        <v>239</v>
      </c>
      <c r="BC384" s="77" t="s">
        <v>239</v>
      </c>
      <c r="BD384" s="17" t="s">
        <v>239</v>
      </c>
      <c r="BE384" s="77" t="s">
        <v>239</v>
      </c>
      <c r="BF384" s="17" t="s">
        <v>239</v>
      </c>
      <c r="BG384" s="17" t="s">
        <v>239</v>
      </c>
      <c r="BH384" s="18" t="s">
        <v>239</v>
      </c>
      <c r="BI384" s="378" t="s">
        <v>2731</v>
      </c>
      <c r="BJ384" s="20">
        <v>22</v>
      </c>
      <c r="BK384" s="20">
        <v>22</v>
      </c>
      <c r="BL384" s="346" t="s">
        <v>2617</v>
      </c>
      <c r="BM384" s="346" t="s">
        <v>2618</v>
      </c>
      <c r="BN384" s="33" t="s">
        <v>239</v>
      </c>
      <c r="BO384" s="103" t="s">
        <v>2587</v>
      </c>
      <c r="BP384" s="104" t="s">
        <v>2380</v>
      </c>
      <c r="BQ384" s="18" t="s">
        <v>2312</v>
      </c>
    </row>
    <row r="385" spans="1:69" ht="12.5" hidden="1">
      <c r="A385" s="332" t="s">
        <v>2241</v>
      </c>
      <c r="B385" s="332">
        <v>525</v>
      </c>
      <c r="C385" s="332" t="s">
        <v>2619</v>
      </c>
      <c r="D385" s="332" t="s">
        <v>194</v>
      </c>
      <c r="E385" s="332">
        <v>1</v>
      </c>
      <c r="F385" s="358" t="s">
        <v>2339</v>
      </c>
      <c r="G385" s="353" t="s">
        <v>2690</v>
      </c>
      <c r="H385" s="353" t="s">
        <v>2691</v>
      </c>
      <c r="I385" s="353" t="s">
        <v>2692</v>
      </c>
      <c r="J385" s="353" t="s">
        <v>2693</v>
      </c>
      <c r="K385" s="353" t="s">
        <v>2694</v>
      </c>
      <c r="L385" s="354" t="s">
        <v>2695</v>
      </c>
      <c r="M385" s="20">
        <v>22</v>
      </c>
      <c r="N385" s="20">
        <v>22</v>
      </c>
      <c r="O385" s="349" t="s">
        <v>2617</v>
      </c>
      <c r="P385" s="349" t="s">
        <v>2618</v>
      </c>
      <c r="Q385" s="103" t="s">
        <v>2581</v>
      </c>
      <c r="R385" s="103" t="s">
        <v>2582</v>
      </c>
      <c r="S385" s="104" t="s">
        <v>2380</v>
      </c>
      <c r="T385" s="18" t="s">
        <v>2312</v>
      </c>
      <c r="U385" s="377"/>
      <c r="V385" s="377"/>
      <c r="W385" s="359" t="s">
        <v>261</v>
      </c>
      <c r="X385" s="20" t="s">
        <v>261</v>
      </c>
      <c r="Y385" s="20" t="s">
        <v>261</v>
      </c>
      <c r="Z385" s="20" t="s">
        <v>261</v>
      </c>
      <c r="AA385" s="20" t="s">
        <v>261</v>
      </c>
      <c r="AB385" s="20" t="s">
        <v>261</v>
      </c>
      <c r="AC385" s="20" t="s">
        <v>261</v>
      </c>
      <c r="AD385" s="20" t="s">
        <v>261</v>
      </c>
      <c r="AE385" s="18" t="s">
        <v>261</v>
      </c>
      <c r="AF385" s="359" t="s">
        <v>261</v>
      </c>
      <c r="AG385" s="18" t="s">
        <v>261</v>
      </c>
      <c r="AH385" s="82" t="s">
        <v>239</v>
      </c>
      <c r="AI385" s="20" t="s">
        <v>239</v>
      </c>
      <c r="AJ385" s="20" t="s">
        <v>239</v>
      </c>
      <c r="AK385" s="20" t="s">
        <v>239</v>
      </c>
      <c r="AL385" s="20" t="s">
        <v>239</v>
      </c>
      <c r="AM385" s="20" t="s">
        <v>239</v>
      </c>
      <c r="AN385" s="20" t="s">
        <v>239</v>
      </c>
      <c r="AO385" s="20" t="s">
        <v>239</v>
      </c>
      <c r="AP385" s="18" t="s">
        <v>239</v>
      </c>
      <c r="AQ385" s="358" t="s">
        <v>239</v>
      </c>
      <c r="AR385" s="328" t="s">
        <v>239</v>
      </c>
      <c r="AS385" s="328" t="s">
        <v>239</v>
      </c>
      <c r="AT385" s="328" t="s">
        <v>239</v>
      </c>
      <c r="AU385" s="328" t="s">
        <v>239</v>
      </c>
      <c r="AV385" s="328" t="s">
        <v>239</v>
      </c>
      <c r="AW385" s="328" t="s">
        <v>239</v>
      </c>
      <c r="AX385" s="328" t="s">
        <v>239</v>
      </c>
      <c r="AY385" s="344" t="s">
        <v>239</v>
      </c>
      <c r="AZ385" s="358" t="s">
        <v>239</v>
      </c>
      <c r="BA385" s="77" t="s">
        <v>239</v>
      </c>
      <c r="BB385" s="77" t="s">
        <v>239</v>
      </c>
      <c r="BC385" s="77" t="s">
        <v>239</v>
      </c>
      <c r="BD385" s="17" t="s">
        <v>239</v>
      </c>
      <c r="BE385" s="77" t="s">
        <v>239</v>
      </c>
      <c r="BF385" s="17" t="s">
        <v>239</v>
      </c>
      <c r="BG385" s="17" t="s">
        <v>239</v>
      </c>
      <c r="BH385" s="18" t="s">
        <v>239</v>
      </c>
      <c r="BI385" s="378" t="s">
        <v>2731</v>
      </c>
      <c r="BJ385" s="20">
        <v>22</v>
      </c>
      <c r="BK385" s="20">
        <v>22</v>
      </c>
      <c r="BL385" s="346" t="s">
        <v>2617</v>
      </c>
      <c r="BM385" s="346" t="s">
        <v>2618</v>
      </c>
      <c r="BN385" s="33" t="s">
        <v>239</v>
      </c>
      <c r="BO385" s="103" t="s">
        <v>2587</v>
      </c>
      <c r="BP385" s="104" t="s">
        <v>2380</v>
      </c>
      <c r="BQ385" s="18" t="s">
        <v>2312</v>
      </c>
    </row>
    <row r="386" spans="1:69" ht="12.5" hidden="1">
      <c r="A386" s="332" t="s">
        <v>2241</v>
      </c>
      <c r="B386" s="332">
        <v>525</v>
      </c>
      <c r="C386" s="332" t="s">
        <v>2619</v>
      </c>
      <c r="D386" s="332" t="s">
        <v>194</v>
      </c>
      <c r="E386" s="332">
        <v>2</v>
      </c>
      <c r="F386" s="358" t="s">
        <v>2339</v>
      </c>
      <c r="G386" s="353" t="s">
        <v>2690</v>
      </c>
      <c r="H386" s="353" t="s">
        <v>2691</v>
      </c>
      <c r="I386" s="353" t="s">
        <v>2692</v>
      </c>
      <c r="J386" s="353" t="s">
        <v>2693</v>
      </c>
      <c r="K386" s="353" t="s">
        <v>2694</v>
      </c>
      <c r="L386" s="354" t="s">
        <v>2695</v>
      </c>
      <c r="M386" s="20">
        <v>22</v>
      </c>
      <c r="N386" s="20">
        <v>22</v>
      </c>
      <c r="O386" s="349" t="s">
        <v>2617</v>
      </c>
      <c r="P386" s="349" t="s">
        <v>2618</v>
      </c>
      <c r="Q386" s="103" t="s">
        <v>2581</v>
      </c>
      <c r="R386" s="103" t="s">
        <v>2582</v>
      </c>
      <c r="S386" s="104" t="s">
        <v>2380</v>
      </c>
      <c r="T386" s="18" t="s">
        <v>2312</v>
      </c>
      <c r="U386" s="377"/>
      <c r="V386" s="377"/>
      <c r="W386" s="359" t="s">
        <v>261</v>
      </c>
      <c r="X386" s="20" t="s">
        <v>261</v>
      </c>
      <c r="Y386" s="20" t="s">
        <v>261</v>
      </c>
      <c r="Z386" s="20" t="s">
        <v>261</v>
      </c>
      <c r="AA386" s="20" t="s">
        <v>261</v>
      </c>
      <c r="AB386" s="20" t="s">
        <v>261</v>
      </c>
      <c r="AC386" s="20" t="s">
        <v>261</v>
      </c>
      <c r="AD386" s="20" t="s">
        <v>261</v>
      </c>
      <c r="AE386" s="18" t="s">
        <v>261</v>
      </c>
      <c r="AF386" s="359" t="s">
        <v>261</v>
      </c>
      <c r="AG386" s="18" t="s">
        <v>261</v>
      </c>
      <c r="AH386" s="82" t="s">
        <v>239</v>
      </c>
      <c r="AI386" s="20" t="s">
        <v>239</v>
      </c>
      <c r="AJ386" s="20" t="s">
        <v>239</v>
      </c>
      <c r="AK386" s="20" t="s">
        <v>239</v>
      </c>
      <c r="AL386" s="20" t="s">
        <v>239</v>
      </c>
      <c r="AM386" s="20" t="s">
        <v>239</v>
      </c>
      <c r="AN386" s="20" t="s">
        <v>239</v>
      </c>
      <c r="AO386" s="20" t="s">
        <v>239</v>
      </c>
      <c r="AP386" s="18" t="s">
        <v>239</v>
      </c>
      <c r="AQ386" s="358" t="s">
        <v>239</v>
      </c>
      <c r="AR386" s="328" t="s">
        <v>239</v>
      </c>
      <c r="AS386" s="328" t="s">
        <v>239</v>
      </c>
      <c r="AT386" s="328" t="s">
        <v>239</v>
      </c>
      <c r="AU386" s="328" t="s">
        <v>239</v>
      </c>
      <c r="AV386" s="328" t="s">
        <v>239</v>
      </c>
      <c r="AW386" s="328" t="s">
        <v>239</v>
      </c>
      <c r="AX386" s="328" t="s">
        <v>239</v>
      </c>
      <c r="AY386" s="344" t="s">
        <v>239</v>
      </c>
      <c r="AZ386" s="358" t="s">
        <v>239</v>
      </c>
      <c r="BA386" s="77" t="s">
        <v>239</v>
      </c>
      <c r="BB386" s="77" t="s">
        <v>239</v>
      </c>
      <c r="BC386" s="77" t="s">
        <v>239</v>
      </c>
      <c r="BD386" s="17" t="s">
        <v>239</v>
      </c>
      <c r="BE386" s="77" t="s">
        <v>239</v>
      </c>
      <c r="BF386" s="17" t="s">
        <v>239</v>
      </c>
      <c r="BG386" s="17" t="s">
        <v>239</v>
      </c>
      <c r="BH386" s="18" t="s">
        <v>239</v>
      </c>
      <c r="BI386" s="378" t="s">
        <v>2731</v>
      </c>
      <c r="BJ386" s="20">
        <v>22</v>
      </c>
      <c r="BK386" s="20">
        <v>22</v>
      </c>
      <c r="BL386" s="346" t="s">
        <v>2617</v>
      </c>
      <c r="BM386" s="346" t="s">
        <v>2618</v>
      </c>
      <c r="BN386" s="33" t="s">
        <v>239</v>
      </c>
      <c r="BO386" s="103" t="s">
        <v>2587</v>
      </c>
      <c r="BP386" s="104" t="s">
        <v>2380</v>
      </c>
      <c r="BQ386" s="18" t="s">
        <v>2312</v>
      </c>
    </row>
    <row r="387" spans="1:69" ht="12.5" hidden="1">
      <c r="A387" s="332" t="s">
        <v>2241</v>
      </c>
      <c r="B387" s="332">
        <v>525</v>
      </c>
      <c r="C387" s="332" t="s">
        <v>2619</v>
      </c>
      <c r="D387" s="332" t="s">
        <v>194</v>
      </c>
      <c r="E387" s="332">
        <v>3</v>
      </c>
      <c r="F387" s="358" t="s">
        <v>2339</v>
      </c>
      <c r="G387" s="353" t="s">
        <v>2690</v>
      </c>
      <c r="H387" s="353" t="s">
        <v>2691</v>
      </c>
      <c r="I387" s="353" t="s">
        <v>2692</v>
      </c>
      <c r="J387" s="353" t="s">
        <v>2693</v>
      </c>
      <c r="K387" s="353" t="s">
        <v>2694</v>
      </c>
      <c r="L387" s="354" t="s">
        <v>2695</v>
      </c>
      <c r="M387" s="20">
        <v>22</v>
      </c>
      <c r="N387" s="20">
        <v>22</v>
      </c>
      <c r="O387" s="349" t="s">
        <v>2617</v>
      </c>
      <c r="P387" s="349" t="s">
        <v>2618</v>
      </c>
      <c r="Q387" s="103" t="s">
        <v>2581</v>
      </c>
      <c r="R387" s="103" t="s">
        <v>2582</v>
      </c>
      <c r="S387" s="104" t="s">
        <v>2380</v>
      </c>
      <c r="T387" s="18" t="s">
        <v>2312</v>
      </c>
      <c r="U387" s="377"/>
      <c r="V387" s="377"/>
      <c r="W387" s="359" t="s">
        <v>261</v>
      </c>
      <c r="X387" s="20" t="s">
        <v>261</v>
      </c>
      <c r="Y387" s="20" t="s">
        <v>261</v>
      </c>
      <c r="Z387" s="20" t="s">
        <v>261</v>
      </c>
      <c r="AA387" s="20" t="s">
        <v>261</v>
      </c>
      <c r="AB387" s="20" t="s">
        <v>261</v>
      </c>
      <c r="AC387" s="20" t="s">
        <v>261</v>
      </c>
      <c r="AD387" s="20" t="s">
        <v>261</v>
      </c>
      <c r="AE387" s="18" t="s">
        <v>261</v>
      </c>
      <c r="AF387" s="359" t="s">
        <v>261</v>
      </c>
      <c r="AG387" s="18" t="s">
        <v>261</v>
      </c>
      <c r="AH387" s="82" t="s">
        <v>239</v>
      </c>
      <c r="AI387" s="20" t="s">
        <v>239</v>
      </c>
      <c r="AJ387" s="20" t="s">
        <v>239</v>
      </c>
      <c r="AK387" s="20" t="s">
        <v>239</v>
      </c>
      <c r="AL387" s="20" t="s">
        <v>239</v>
      </c>
      <c r="AM387" s="20" t="s">
        <v>239</v>
      </c>
      <c r="AN387" s="20" t="s">
        <v>239</v>
      </c>
      <c r="AO387" s="20" t="s">
        <v>239</v>
      </c>
      <c r="AP387" s="18" t="s">
        <v>239</v>
      </c>
      <c r="AQ387" s="358" t="s">
        <v>239</v>
      </c>
      <c r="AR387" s="328" t="s">
        <v>239</v>
      </c>
      <c r="AS387" s="328" t="s">
        <v>239</v>
      </c>
      <c r="AT387" s="328" t="s">
        <v>239</v>
      </c>
      <c r="AU387" s="328" t="s">
        <v>239</v>
      </c>
      <c r="AV387" s="328" t="s">
        <v>239</v>
      </c>
      <c r="AW387" s="328" t="s">
        <v>239</v>
      </c>
      <c r="AX387" s="328" t="s">
        <v>239</v>
      </c>
      <c r="AY387" s="344" t="s">
        <v>239</v>
      </c>
      <c r="AZ387" s="358" t="s">
        <v>239</v>
      </c>
      <c r="BA387" s="77" t="s">
        <v>239</v>
      </c>
      <c r="BB387" s="77" t="s">
        <v>239</v>
      </c>
      <c r="BC387" s="77" t="s">
        <v>239</v>
      </c>
      <c r="BD387" s="17" t="s">
        <v>239</v>
      </c>
      <c r="BE387" s="77" t="s">
        <v>239</v>
      </c>
      <c r="BF387" s="17" t="s">
        <v>239</v>
      </c>
      <c r="BG387" s="17" t="s">
        <v>239</v>
      </c>
      <c r="BH387" s="18" t="s">
        <v>239</v>
      </c>
      <c r="BI387" s="378" t="s">
        <v>2731</v>
      </c>
      <c r="BJ387" s="20">
        <v>22</v>
      </c>
      <c r="BK387" s="20">
        <v>22</v>
      </c>
      <c r="BL387" s="346" t="s">
        <v>2617</v>
      </c>
      <c r="BM387" s="346" t="s">
        <v>2618</v>
      </c>
      <c r="BN387" s="33" t="s">
        <v>239</v>
      </c>
      <c r="BO387" s="103" t="s">
        <v>2587</v>
      </c>
      <c r="BP387" s="104" t="s">
        <v>2380</v>
      </c>
      <c r="BQ387" s="18" t="s">
        <v>2312</v>
      </c>
    </row>
    <row r="388" spans="1:69" ht="12.5" hidden="1">
      <c r="A388" s="332" t="s">
        <v>2241</v>
      </c>
      <c r="B388" s="332">
        <v>525</v>
      </c>
      <c r="C388" s="332" t="s">
        <v>2619</v>
      </c>
      <c r="D388" s="332" t="s">
        <v>194</v>
      </c>
      <c r="E388" s="332">
        <v>5</v>
      </c>
      <c r="F388" s="358" t="s">
        <v>2339</v>
      </c>
      <c r="G388" s="353" t="s">
        <v>2690</v>
      </c>
      <c r="H388" s="353" t="s">
        <v>2691</v>
      </c>
      <c r="I388" s="353" t="s">
        <v>2692</v>
      </c>
      <c r="J388" s="353" t="s">
        <v>2693</v>
      </c>
      <c r="K388" s="353" t="s">
        <v>2694</v>
      </c>
      <c r="L388" s="354" t="s">
        <v>2695</v>
      </c>
      <c r="M388" s="20">
        <v>22</v>
      </c>
      <c r="N388" s="20">
        <v>22</v>
      </c>
      <c r="O388" s="349" t="s">
        <v>2617</v>
      </c>
      <c r="P388" s="349" t="s">
        <v>2618</v>
      </c>
      <c r="Q388" s="103" t="s">
        <v>2581</v>
      </c>
      <c r="R388" s="103" t="s">
        <v>2582</v>
      </c>
      <c r="S388" s="104" t="s">
        <v>2380</v>
      </c>
      <c r="T388" s="18" t="s">
        <v>2312</v>
      </c>
      <c r="U388" s="377"/>
      <c r="V388" s="377"/>
      <c r="W388" s="359" t="s">
        <v>261</v>
      </c>
      <c r="X388" s="20" t="s">
        <v>261</v>
      </c>
      <c r="Y388" s="20" t="s">
        <v>261</v>
      </c>
      <c r="Z388" s="20" t="s">
        <v>261</v>
      </c>
      <c r="AA388" s="20" t="s">
        <v>261</v>
      </c>
      <c r="AB388" s="20" t="s">
        <v>261</v>
      </c>
      <c r="AC388" s="20" t="s">
        <v>261</v>
      </c>
      <c r="AD388" s="20" t="s">
        <v>261</v>
      </c>
      <c r="AE388" s="18" t="s">
        <v>261</v>
      </c>
      <c r="AF388" s="359" t="s">
        <v>261</v>
      </c>
      <c r="AG388" s="18" t="s">
        <v>261</v>
      </c>
      <c r="AH388" s="82" t="s">
        <v>239</v>
      </c>
      <c r="AI388" s="20" t="s">
        <v>239</v>
      </c>
      <c r="AJ388" s="20" t="s">
        <v>239</v>
      </c>
      <c r="AK388" s="20" t="s">
        <v>239</v>
      </c>
      <c r="AL388" s="20" t="s">
        <v>239</v>
      </c>
      <c r="AM388" s="20" t="s">
        <v>239</v>
      </c>
      <c r="AN388" s="20" t="s">
        <v>239</v>
      </c>
      <c r="AO388" s="20" t="s">
        <v>239</v>
      </c>
      <c r="AP388" s="18" t="s">
        <v>239</v>
      </c>
      <c r="AQ388" s="358" t="s">
        <v>239</v>
      </c>
      <c r="AR388" s="328" t="s">
        <v>239</v>
      </c>
      <c r="AS388" s="328" t="s">
        <v>239</v>
      </c>
      <c r="AT388" s="328" t="s">
        <v>239</v>
      </c>
      <c r="AU388" s="328" t="s">
        <v>239</v>
      </c>
      <c r="AV388" s="328" t="s">
        <v>239</v>
      </c>
      <c r="AW388" s="328" t="s">
        <v>239</v>
      </c>
      <c r="AX388" s="328" t="s">
        <v>239</v>
      </c>
      <c r="AY388" s="344" t="s">
        <v>239</v>
      </c>
      <c r="AZ388" s="358" t="s">
        <v>239</v>
      </c>
      <c r="BA388" s="77" t="s">
        <v>239</v>
      </c>
      <c r="BB388" s="77" t="s">
        <v>239</v>
      </c>
      <c r="BC388" s="77" t="s">
        <v>239</v>
      </c>
      <c r="BD388" s="17" t="s">
        <v>239</v>
      </c>
      <c r="BE388" s="77" t="s">
        <v>239</v>
      </c>
      <c r="BF388" s="17" t="s">
        <v>239</v>
      </c>
      <c r="BG388" s="17" t="s">
        <v>239</v>
      </c>
      <c r="BH388" s="18" t="s">
        <v>239</v>
      </c>
      <c r="BI388" s="378" t="s">
        <v>2731</v>
      </c>
      <c r="BJ388" s="20">
        <v>22</v>
      </c>
      <c r="BK388" s="20">
        <v>22</v>
      </c>
      <c r="BL388" s="346" t="s">
        <v>2617</v>
      </c>
      <c r="BM388" s="346" t="s">
        <v>2618</v>
      </c>
      <c r="BN388" s="33" t="s">
        <v>239</v>
      </c>
      <c r="BO388" s="103" t="s">
        <v>2587</v>
      </c>
      <c r="BP388" s="104" t="s">
        <v>2380</v>
      </c>
      <c r="BQ388" s="18" t="s">
        <v>2312</v>
      </c>
    </row>
    <row r="389" spans="1:69" ht="12.5" hidden="1">
      <c r="A389" s="332" t="s">
        <v>2241</v>
      </c>
      <c r="B389" s="332">
        <v>525</v>
      </c>
      <c r="C389" s="332" t="s">
        <v>2619</v>
      </c>
      <c r="D389" s="332" t="s">
        <v>194</v>
      </c>
      <c r="E389" s="332">
        <v>6</v>
      </c>
      <c r="F389" s="358" t="s">
        <v>2339</v>
      </c>
      <c r="G389" s="353" t="s">
        <v>2690</v>
      </c>
      <c r="H389" s="353" t="s">
        <v>2691</v>
      </c>
      <c r="I389" s="353" t="s">
        <v>2692</v>
      </c>
      <c r="J389" s="353" t="s">
        <v>2693</v>
      </c>
      <c r="K389" s="353" t="s">
        <v>2694</v>
      </c>
      <c r="L389" s="354" t="s">
        <v>2695</v>
      </c>
      <c r="M389" s="20">
        <v>22</v>
      </c>
      <c r="N389" s="20">
        <v>22</v>
      </c>
      <c r="O389" s="349" t="s">
        <v>2617</v>
      </c>
      <c r="P389" s="349" t="s">
        <v>2618</v>
      </c>
      <c r="Q389" s="103" t="s">
        <v>2581</v>
      </c>
      <c r="R389" s="103" t="s">
        <v>2582</v>
      </c>
      <c r="S389" s="104" t="s">
        <v>2380</v>
      </c>
      <c r="T389" s="18" t="s">
        <v>2312</v>
      </c>
      <c r="U389" s="377"/>
      <c r="V389" s="377"/>
      <c r="W389" s="359" t="s">
        <v>261</v>
      </c>
      <c r="X389" s="20" t="s">
        <v>261</v>
      </c>
      <c r="Y389" s="20" t="s">
        <v>261</v>
      </c>
      <c r="Z389" s="20" t="s">
        <v>261</v>
      </c>
      <c r="AA389" s="20" t="s">
        <v>261</v>
      </c>
      <c r="AB389" s="20" t="s">
        <v>261</v>
      </c>
      <c r="AC389" s="20" t="s">
        <v>261</v>
      </c>
      <c r="AD389" s="20" t="s">
        <v>261</v>
      </c>
      <c r="AE389" s="18" t="s">
        <v>261</v>
      </c>
      <c r="AF389" s="359" t="s">
        <v>261</v>
      </c>
      <c r="AG389" s="18" t="s">
        <v>261</v>
      </c>
      <c r="AH389" s="82" t="s">
        <v>239</v>
      </c>
      <c r="AI389" s="20" t="s">
        <v>239</v>
      </c>
      <c r="AJ389" s="20" t="s">
        <v>239</v>
      </c>
      <c r="AK389" s="20" t="s">
        <v>239</v>
      </c>
      <c r="AL389" s="20" t="s">
        <v>239</v>
      </c>
      <c r="AM389" s="20" t="s">
        <v>239</v>
      </c>
      <c r="AN389" s="20" t="s">
        <v>239</v>
      </c>
      <c r="AO389" s="20" t="s">
        <v>239</v>
      </c>
      <c r="AP389" s="18" t="s">
        <v>239</v>
      </c>
      <c r="AQ389" s="358" t="s">
        <v>239</v>
      </c>
      <c r="AR389" s="328" t="s">
        <v>239</v>
      </c>
      <c r="AS389" s="328" t="s">
        <v>239</v>
      </c>
      <c r="AT389" s="328" t="s">
        <v>239</v>
      </c>
      <c r="AU389" s="328" t="s">
        <v>239</v>
      </c>
      <c r="AV389" s="328" t="s">
        <v>239</v>
      </c>
      <c r="AW389" s="328" t="s">
        <v>239</v>
      </c>
      <c r="AX389" s="328" t="s">
        <v>239</v>
      </c>
      <c r="AY389" s="344" t="s">
        <v>239</v>
      </c>
      <c r="AZ389" s="358" t="s">
        <v>239</v>
      </c>
      <c r="BA389" s="77" t="s">
        <v>239</v>
      </c>
      <c r="BB389" s="77" t="s">
        <v>239</v>
      </c>
      <c r="BC389" s="77" t="s">
        <v>239</v>
      </c>
      <c r="BD389" s="17" t="s">
        <v>239</v>
      </c>
      <c r="BE389" s="77" t="s">
        <v>239</v>
      </c>
      <c r="BF389" s="17" t="s">
        <v>239</v>
      </c>
      <c r="BG389" s="17" t="s">
        <v>239</v>
      </c>
      <c r="BH389" s="18" t="s">
        <v>239</v>
      </c>
      <c r="BI389" s="378" t="s">
        <v>2731</v>
      </c>
      <c r="BJ389" s="20">
        <v>22</v>
      </c>
      <c r="BK389" s="20">
        <v>22</v>
      </c>
      <c r="BL389" s="346" t="s">
        <v>2617</v>
      </c>
      <c r="BM389" s="346" t="s">
        <v>2618</v>
      </c>
      <c r="BN389" s="33" t="s">
        <v>239</v>
      </c>
      <c r="BO389" s="103" t="s">
        <v>2587</v>
      </c>
      <c r="BP389" s="104" t="s">
        <v>2380</v>
      </c>
      <c r="BQ389" s="18" t="s">
        <v>2312</v>
      </c>
    </row>
    <row r="390" spans="1:69" ht="12.5" hidden="1">
      <c r="A390" s="332" t="s">
        <v>2241</v>
      </c>
      <c r="B390" s="332">
        <v>525</v>
      </c>
      <c r="C390" s="332" t="s">
        <v>2619</v>
      </c>
      <c r="D390" s="332" t="s">
        <v>194</v>
      </c>
      <c r="E390" s="332">
        <v>7</v>
      </c>
      <c r="F390" s="358" t="s">
        <v>2339</v>
      </c>
      <c r="G390" s="353" t="s">
        <v>2690</v>
      </c>
      <c r="H390" s="353" t="s">
        <v>2691</v>
      </c>
      <c r="I390" s="353" t="s">
        <v>2692</v>
      </c>
      <c r="J390" s="353" t="s">
        <v>2693</v>
      </c>
      <c r="K390" s="353" t="s">
        <v>2694</v>
      </c>
      <c r="L390" s="354" t="s">
        <v>2695</v>
      </c>
      <c r="M390" s="20">
        <v>22</v>
      </c>
      <c r="N390" s="20">
        <v>22</v>
      </c>
      <c r="O390" s="349" t="s">
        <v>2617</v>
      </c>
      <c r="P390" s="349" t="s">
        <v>2618</v>
      </c>
      <c r="Q390" s="103" t="s">
        <v>2581</v>
      </c>
      <c r="R390" s="103" t="s">
        <v>2582</v>
      </c>
      <c r="S390" s="104" t="s">
        <v>2380</v>
      </c>
      <c r="T390" s="18" t="s">
        <v>2312</v>
      </c>
      <c r="U390" s="377"/>
      <c r="V390" s="377"/>
      <c r="W390" s="359" t="s">
        <v>261</v>
      </c>
      <c r="X390" s="20" t="s">
        <v>261</v>
      </c>
      <c r="Y390" s="20" t="s">
        <v>261</v>
      </c>
      <c r="Z390" s="20" t="s">
        <v>261</v>
      </c>
      <c r="AA390" s="20" t="s">
        <v>261</v>
      </c>
      <c r="AB390" s="20" t="s">
        <v>261</v>
      </c>
      <c r="AC390" s="20" t="s">
        <v>261</v>
      </c>
      <c r="AD390" s="20" t="s">
        <v>261</v>
      </c>
      <c r="AE390" s="18" t="s">
        <v>261</v>
      </c>
      <c r="AF390" s="359" t="s">
        <v>261</v>
      </c>
      <c r="AG390" s="18" t="s">
        <v>261</v>
      </c>
      <c r="AH390" s="82" t="s">
        <v>239</v>
      </c>
      <c r="AI390" s="20" t="s">
        <v>239</v>
      </c>
      <c r="AJ390" s="20" t="s">
        <v>239</v>
      </c>
      <c r="AK390" s="20" t="s">
        <v>239</v>
      </c>
      <c r="AL390" s="20" t="s">
        <v>239</v>
      </c>
      <c r="AM390" s="20" t="s">
        <v>239</v>
      </c>
      <c r="AN390" s="20" t="s">
        <v>239</v>
      </c>
      <c r="AO390" s="20" t="s">
        <v>239</v>
      </c>
      <c r="AP390" s="18" t="s">
        <v>239</v>
      </c>
      <c r="AQ390" s="358" t="s">
        <v>239</v>
      </c>
      <c r="AR390" s="328" t="s">
        <v>239</v>
      </c>
      <c r="AS390" s="328" t="s">
        <v>239</v>
      </c>
      <c r="AT390" s="328" t="s">
        <v>239</v>
      </c>
      <c r="AU390" s="328" t="s">
        <v>239</v>
      </c>
      <c r="AV390" s="328" t="s">
        <v>239</v>
      </c>
      <c r="AW390" s="328" t="s">
        <v>239</v>
      </c>
      <c r="AX390" s="328" t="s">
        <v>239</v>
      </c>
      <c r="AY390" s="344" t="s">
        <v>239</v>
      </c>
      <c r="AZ390" s="358" t="s">
        <v>239</v>
      </c>
      <c r="BA390" s="77" t="s">
        <v>239</v>
      </c>
      <c r="BB390" s="77" t="s">
        <v>239</v>
      </c>
      <c r="BC390" s="77" t="s">
        <v>239</v>
      </c>
      <c r="BD390" s="17" t="s">
        <v>239</v>
      </c>
      <c r="BE390" s="77" t="s">
        <v>239</v>
      </c>
      <c r="BF390" s="17" t="s">
        <v>239</v>
      </c>
      <c r="BG390" s="17" t="s">
        <v>239</v>
      </c>
      <c r="BH390" s="18" t="s">
        <v>239</v>
      </c>
      <c r="BI390" s="378" t="s">
        <v>2731</v>
      </c>
      <c r="BJ390" s="20">
        <v>22</v>
      </c>
      <c r="BK390" s="20">
        <v>22</v>
      </c>
      <c r="BL390" s="346" t="s">
        <v>2617</v>
      </c>
      <c r="BM390" s="346" t="s">
        <v>2618</v>
      </c>
      <c r="BN390" s="33" t="s">
        <v>239</v>
      </c>
      <c r="BO390" s="103" t="s">
        <v>2587</v>
      </c>
      <c r="BP390" s="104" t="s">
        <v>2380</v>
      </c>
      <c r="BQ390" s="18" t="s">
        <v>2312</v>
      </c>
    </row>
    <row r="391" spans="1:69" ht="12.5" hidden="1">
      <c r="A391" s="332" t="s">
        <v>2241</v>
      </c>
      <c r="B391" s="332">
        <v>525</v>
      </c>
      <c r="C391" s="332" t="s">
        <v>2573</v>
      </c>
      <c r="D391" s="332" t="s">
        <v>2460</v>
      </c>
      <c r="E391" s="332">
        <v>1</v>
      </c>
      <c r="F391" s="358" t="s">
        <v>2339</v>
      </c>
      <c r="G391" s="353" t="s">
        <v>2690</v>
      </c>
      <c r="H391" s="353" t="s">
        <v>2691</v>
      </c>
      <c r="I391" s="353" t="s">
        <v>2692</v>
      </c>
      <c r="J391" s="353" t="s">
        <v>2693</v>
      </c>
      <c r="K391" s="353" t="s">
        <v>2694</v>
      </c>
      <c r="L391" s="354" t="s">
        <v>2695</v>
      </c>
      <c r="M391" s="20">
        <v>15</v>
      </c>
      <c r="N391" s="20">
        <v>7</v>
      </c>
      <c r="O391" s="103" t="s">
        <v>2381</v>
      </c>
      <c r="P391" s="103" t="s">
        <v>2382</v>
      </c>
      <c r="Q391" s="103" t="s">
        <v>2446</v>
      </c>
      <c r="R391" s="103" t="s">
        <v>2447</v>
      </c>
      <c r="S391" s="104" t="s">
        <v>2380</v>
      </c>
      <c r="T391" s="18" t="s">
        <v>2312</v>
      </c>
      <c r="U391" s="377"/>
      <c r="V391" s="377"/>
      <c r="W391" s="359" t="s">
        <v>261</v>
      </c>
      <c r="X391" s="20" t="s">
        <v>261</v>
      </c>
      <c r="Y391" s="20" t="s">
        <v>261</v>
      </c>
      <c r="Z391" s="20" t="s">
        <v>261</v>
      </c>
      <c r="AA391" s="20" t="s">
        <v>261</v>
      </c>
      <c r="AB391" s="20" t="s">
        <v>261</v>
      </c>
      <c r="AC391" s="20" t="s">
        <v>261</v>
      </c>
      <c r="AD391" s="20" t="s">
        <v>261</v>
      </c>
      <c r="AE391" s="18" t="s">
        <v>261</v>
      </c>
      <c r="AF391" s="359" t="s">
        <v>261</v>
      </c>
      <c r="AG391" s="18" t="s">
        <v>261</v>
      </c>
      <c r="AH391" s="82" t="s">
        <v>239</v>
      </c>
      <c r="AI391" s="20" t="s">
        <v>239</v>
      </c>
      <c r="AJ391" s="20" t="s">
        <v>239</v>
      </c>
      <c r="AK391" s="20" t="s">
        <v>239</v>
      </c>
      <c r="AL391" s="20" t="s">
        <v>239</v>
      </c>
      <c r="AM391" s="20" t="s">
        <v>239</v>
      </c>
      <c r="AN391" s="20" t="s">
        <v>239</v>
      </c>
      <c r="AO391" s="20" t="s">
        <v>239</v>
      </c>
      <c r="AP391" s="18" t="s">
        <v>239</v>
      </c>
      <c r="AQ391" s="358" t="s">
        <v>239</v>
      </c>
      <c r="AR391" s="328" t="s">
        <v>239</v>
      </c>
      <c r="AS391" s="328" t="s">
        <v>239</v>
      </c>
      <c r="AT391" s="328" t="s">
        <v>239</v>
      </c>
      <c r="AU391" s="328" t="s">
        <v>239</v>
      </c>
      <c r="AV391" s="328" t="s">
        <v>239</v>
      </c>
      <c r="AW391" s="328" t="s">
        <v>239</v>
      </c>
      <c r="AX391" s="328" t="s">
        <v>239</v>
      </c>
      <c r="AY391" s="344" t="s">
        <v>239</v>
      </c>
      <c r="AZ391" s="358" t="s">
        <v>239</v>
      </c>
      <c r="BA391" s="77" t="s">
        <v>239</v>
      </c>
      <c r="BB391" s="77" t="s">
        <v>239</v>
      </c>
      <c r="BC391" s="77" t="s">
        <v>239</v>
      </c>
      <c r="BD391" s="17" t="s">
        <v>239</v>
      </c>
      <c r="BE391" s="77" t="s">
        <v>239</v>
      </c>
      <c r="BF391" s="17" t="s">
        <v>239</v>
      </c>
      <c r="BG391" s="17" t="s">
        <v>239</v>
      </c>
      <c r="BH391" s="18" t="s">
        <v>239</v>
      </c>
      <c r="BI391" s="378" t="s">
        <v>2731</v>
      </c>
      <c r="BJ391" s="20">
        <v>15</v>
      </c>
      <c r="BK391" s="20">
        <v>7</v>
      </c>
      <c r="BL391" s="33" t="s">
        <v>2381</v>
      </c>
      <c r="BM391" s="33" t="s">
        <v>2382</v>
      </c>
      <c r="BN391" s="17" t="s">
        <v>239</v>
      </c>
      <c r="BO391" s="103" t="s">
        <v>2452</v>
      </c>
      <c r="BP391" s="104" t="s">
        <v>2380</v>
      </c>
      <c r="BQ391" s="18" t="s">
        <v>2312</v>
      </c>
    </row>
    <row r="392" spans="1:69" ht="12.5" hidden="1">
      <c r="A392" s="332" t="s">
        <v>2241</v>
      </c>
      <c r="B392" s="332">
        <v>525</v>
      </c>
      <c r="C392" s="332" t="s">
        <v>2573</v>
      </c>
      <c r="D392" s="332" t="s">
        <v>2460</v>
      </c>
      <c r="E392" s="332">
        <v>2</v>
      </c>
      <c r="F392" s="358" t="s">
        <v>2339</v>
      </c>
      <c r="G392" s="353" t="s">
        <v>2690</v>
      </c>
      <c r="H392" s="353" t="s">
        <v>2691</v>
      </c>
      <c r="I392" s="353" t="s">
        <v>2692</v>
      </c>
      <c r="J392" s="353" t="s">
        <v>2693</v>
      </c>
      <c r="K392" s="353" t="s">
        <v>2694</v>
      </c>
      <c r="L392" s="354" t="s">
        <v>2695</v>
      </c>
      <c r="M392" s="20">
        <v>15</v>
      </c>
      <c r="N392" s="20">
        <v>7</v>
      </c>
      <c r="O392" s="103" t="s">
        <v>2381</v>
      </c>
      <c r="P392" s="103" t="s">
        <v>2382</v>
      </c>
      <c r="Q392" s="103" t="s">
        <v>2446</v>
      </c>
      <c r="R392" s="103" t="s">
        <v>2447</v>
      </c>
      <c r="S392" s="104" t="s">
        <v>2380</v>
      </c>
      <c r="T392" s="18" t="s">
        <v>2312</v>
      </c>
      <c r="U392" s="377"/>
      <c r="V392" s="377"/>
      <c r="W392" s="359" t="s">
        <v>261</v>
      </c>
      <c r="X392" s="20" t="s">
        <v>261</v>
      </c>
      <c r="Y392" s="20" t="s">
        <v>261</v>
      </c>
      <c r="Z392" s="20" t="s">
        <v>261</v>
      </c>
      <c r="AA392" s="20" t="s">
        <v>261</v>
      </c>
      <c r="AB392" s="20" t="s">
        <v>261</v>
      </c>
      <c r="AC392" s="20" t="s">
        <v>261</v>
      </c>
      <c r="AD392" s="20" t="s">
        <v>261</v>
      </c>
      <c r="AE392" s="18" t="s">
        <v>261</v>
      </c>
      <c r="AF392" s="359" t="s">
        <v>261</v>
      </c>
      <c r="AG392" s="18" t="s">
        <v>261</v>
      </c>
      <c r="AH392" s="82" t="s">
        <v>239</v>
      </c>
      <c r="AI392" s="20" t="s">
        <v>239</v>
      </c>
      <c r="AJ392" s="20" t="s">
        <v>239</v>
      </c>
      <c r="AK392" s="20" t="s">
        <v>239</v>
      </c>
      <c r="AL392" s="20" t="s">
        <v>239</v>
      </c>
      <c r="AM392" s="20" t="s">
        <v>239</v>
      </c>
      <c r="AN392" s="20" t="s">
        <v>239</v>
      </c>
      <c r="AO392" s="20" t="s">
        <v>239</v>
      </c>
      <c r="AP392" s="18" t="s">
        <v>239</v>
      </c>
      <c r="AQ392" s="358" t="s">
        <v>239</v>
      </c>
      <c r="AR392" s="328" t="s">
        <v>239</v>
      </c>
      <c r="AS392" s="328" t="s">
        <v>239</v>
      </c>
      <c r="AT392" s="328" t="s">
        <v>239</v>
      </c>
      <c r="AU392" s="328" t="s">
        <v>239</v>
      </c>
      <c r="AV392" s="328" t="s">
        <v>239</v>
      </c>
      <c r="AW392" s="328" t="s">
        <v>239</v>
      </c>
      <c r="AX392" s="328" t="s">
        <v>239</v>
      </c>
      <c r="AY392" s="344" t="s">
        <v>239</v>
      </c>
      <c r="AZ392" s="358" t="s">
        <v>239</v>
      </c>
      <c r="BA392" s="77" t="s">
        <v>239</v>
      </c>
      <c r="BB392" s="77" t="s">
        <v>239</v>
      </c>
      <c r="BC392" s="77" t="s">
        <v>239</v>
      </c>
      <c r="BD392" s="17" t="s">
        <v>239</v>
      </c>
      <c r="BE392" s="77" t="s">
        <v>239</v>
      </c>
      <c r="BF392" s="17" t="s">
        <v>239</v>
      </c>
      <c r="BG392" s="17" t="s">
        <v>239</v>
      </c>
      <c r="BH392" s="18" t="s">
        <v>239</v>
      </c>
      <c r="BI392" s="378" t="s">
        <v>2731</v>
      </c>
      <c r="BJ392" s="20">
        <v>15</v>
      </c>
      <c r="BK392" s="20">
        <v>7</v>
      </c>
      <c r="BL392" s="33" t="s">
        <v>2381</v>
      </c>
      <c r="BM392" s="33" t="s">
        <v>2382</v>
      </c>
      <c r="BN392" s="17" t="s">
        <v>239</v>
      </c>
      <c r="BO392" s="103" t="s">
        <v>2452</v>
      </c>
      <c r="BP392" s="104" t="s">
        <v>2380</v>
      </c>
      <c r="BQ392" s="18" t="s">
        <v>2312</v>
      </c>
    </row>
    <row r="393" spans="1:69" ht="12.5" hidden="1">
      <c r="A393" s="332" t="s">
        <v>2241</v>
      </c>
      <c r="B393" s="332">
        <v>525</v>
      </c>
      <c r="C393" s="332" t="s">
        <v>2575</v>
      </c>
      <c r="D393" s="332" t="s">
        <v>2460</v>
      </c>
      <c r="E393" s="332">
        <v>1</v>
      </c>
      <c r="F393" s="358" t="s">
        <v>2339</v>
      </c>
      <c r="G393" s="353" t="s">
        <v>2690</v>
      </c>
      <c r="H393" s="353" t="s">
        <v>2691</v>
      </c>
      <c r="I393" s="353" t="s">
        <v>2692</v>
      </c>
      <c r="J393" s="353" t="s">
        <v>2693</v>
      </c>
      <c r="K393" s="353" t="s">
        <v>2694</v>
      </c>
      <c r="L393" s="354" t="s">
        <v>2695</v>
      </c>
      <c r="M393" s="20">
        <v>15</v>
      </c>
      <c r="N393" s="20">
        <v>7</v>
      </c>
      <c r="O393" s="103" t="s">
        <v>2381</v>
      </c>
      <c r="P393" s="103" t="s">
        <v>2382</v>
      </c>
      <c r="Q393" s="103" t="s">
        <v>2446</v>
      </c>
      <c r="R393" s="103" t="s">
        <v>2447</v>
      </c>
      <c r="S393" s="104" t="s">
        <v>2380</v>
      </c>
      <c r="T393" s="18" t="s">
        <v>2312</v>
      </c>
      <c r="U393" s="377"/>
      <c r="V393" s="377"/>
      <c r="W393" s="359" t="s">
        <v>261</v>
      </c>
      <c r="X393" s="20" t="s">
        <v>261</v>
      </c>
      <c r="Y393" s="20" t="s">
        <v>261</v>
      </c>
      <c r="Z393" s="20" t="s">
        <v>261</v>
      </c>
      <c r="AA393" s="20" t="s">
        <v>261</v>
      </c>
      <c r="AB393" s="20" t="s">
        <v>261</v>
      </c>
      <c r="AC393" s="20" t="s">
        <v>261</v>
      </c>
      <c r="AD393" s="20" t="s">
        <v>261</v>
      </c>
      <c r="AE393" s="18" t="s">
        <v>261</v>
      </c>
      <c r="AF393" s="359" t="s">
        <v>261</v>
      </c>
      <c r="AG393" s="18" t="s">
        <v>261</v>
      </c>
      <c r="AH393" s="82" t="s">
        <v>239</v>
      </c>
      <c r="AI393" s="20" t="s">
        <v>239</v>
      </c>
      <c r="AJ393" s="20" t="s">
        <v>239</v>
      </c>
      <c r="AK393" s="20" t="s">
        <v>239</v>
      </c>
      <c r="AL393" s="20" t="s">
        <v>239</v>
      </c>
      <c r="AM393" s="20" t="s">
        <v>239</v>
      </c>
      <c r="AN393" s="20" t="s">
        <v>239</v>
      </c>
      <c r="AO393" s="20" t="s">
        <v>239</v>
      </c>
      <c r="AP393" s="18" t="s">
        <v>239</v>
      </c>
      <c r="AQ393" s="358" t="s">
        <v>239</v>
      </c>
      <c r="AR393" s="328" t="s">
        <v>239</v>
      </c>
      <c r="AS393" s="328" t="s">
        <v>239</v>
      </c>
      <c r="AT393" s="328" t="s">
        <v>239</v>
      </c>
      <c r="AU393" s="328" t="s">
        <v>239</v>
      </c>
      <c r="AV393" s="328" t="s">
        <v>239</v>
      </c>
      <c r="AW393" s="328" t="s">
        <v>239</v>
      </c>
      <c r="AX393" s="328" t="s">
        <v>239</v>
      </c>
      <c r="AY393" s="344" t="s">
        <v>239</v>
      </c>
      <c r="AZ393" s="358" t="s">
        <v>239</v>
      </c>
      <c r="BA393" s="77" t="s">
        <v>239</v>
      </c>
      <c r="BB393" s="77" t="s">
        <v>239</v>
      </c>
      <c r="BC393" s="77" t="s">
        <v>239</v>
      </c>
      <c r="BD393" s="17" t="s">
        <v>239</v>
      </c>
      <c r="BE393" s="77" t="s">
        <v>239</v>
      </c>
      <c r="BF393" s="17" t="s">
        <v>239</v>
      </c>
      <c r="BG393" s="17" t="s">
        <v>239</v>
      </c>
      <c r="BH393" s="18" t="s">
        <v>239</v>
      </c>
      <c r="BI393" s="378" t="s">
        <v>2731</v>
      </c>
      <c r="BJ393" s="20">
        <v>15</v>
      </c>
      <c r="BK393" s="20">
        <v>7</v>
      </c>
      <c r="BL393" s="33" t="s">
        <v>2381</v>
      </c>
      <c r="BM393" s="33" t="s">
        <v>2382</v>
      </c>
      <c r="BN393" s="17" t="s">
        <v>239</v>
      </c>
      <c r="BO393" s="103" t="s">
        <v>2452</v>
      </c>
      <c r="BP393" s="104" t="s">
        <v>2380</v>
      </c>
      <c r="BQ393" s="18" t="s">
        <v>2312</v>
      </c>
    </row>
    <row r="394" spans="1:69" ht="12.5" hidden="1">
      <c r="A394" s="332" t="s">
        <v>2241</v>
      </c>
      <c r="B394" s="332">
        <v>525</v>
      </c>
      <c r="C394" s="332" t="s">
        <v>2575</v>
      </c>
      <c r="D394" s="332" t="s">
        <v>2460</v>
      </c>
      <c r="E394" s="332">
        <v>2</v>
      </c>
      <c r="F394" s="358" t="s">
        <v>2339</v>
      </c>
      <c r="G394" s="353" t="s">
        <v>2690</v>
      </c>
      <c r="H394" s="353" t="s">
        <v>2691</v>
      </c>
      <c r="I394" s="353" t="s">
        <v>2692</v>
      </c>
      <c r="J394" s="353" t="s">
        <v>2693</v>
      </c>
      <c r="K394" s="353" t="s">
        <v>2694</v>
      </c>
      <c r="L394" s="354" t="s">
        <v>2695</v>
      </c>
      <c r="M394" s="20">
        <v>22</v>
      </c>
      <c r="N394" s="20">
        <v>22</v>
      </c>
      <c r="O394" s="349" t="s">
        <v>2583</v>
      </c>
      <c r="P394" s="349" t="s">
        <v>2616</v>
      </c>
      <c r="Q394" s="349" t="s">
        <v>2500</v>
      </c>
      <c r="R394" s="349" t="s">
        <v>2501</v>
      </c>
      <c r="S394" s="104" t="s">
        <v>2380</v>
      </c>
      <c r="T394" s="18" t="s">
        <v>2312</v>
      </c>
      <c r="U394" s="377"/>
      <c r="V394" s="377"/>
      <c r="W394" s="359" t="s">
        <v>261</v>
      </c>
      <c r="X394" s="20" t="s">
        <v>261</v>
      </c>
      <c r="Y394" s="20" t="s">
        <v>261</v>
      </c>
      <c r="Z394" s="20" t="s">
        <v>261</v>
      </c>
      <c r="AA394" s="20" t="s">
        <v>261</v>
      </c>
      <c r="AB394" s="20" t="s">
        <v>261</v>
      </c>
      <c r="AC394" s="20" t="s">
        <v>261</v>
      </c>
      <c r="AD394" s="20" t="s">
        <v>261</v>
      </c>
      <c r="AE394" s="18" t="s">
        <v>261</v>
      </c>
      <c r="AF394" s="359" t="s">
        <v>261</v>
      </c>
      <c r="AG394" s="18" t="s">
        <v>261</v>
      </c>
      <c r="AH394" s="82" t="s">
        <v>239</v>
      </c>
      <c r="AI394" s="20" t="s">
        <v>239</v>
      </c>
      <c r="AJ394" s="20" t="s">
        <v>239</v>
      </c>
      <c r="AK394" s="20" t="s">
        <v>239</v>
      </c>
      <c r="AL394" s="20" t="s">
        <v>239</v>
      </c>
      <c r="AM394" s="20" t="s">
        <v>239</v>
      </c>
      <c r="AN394" s="20" t="s">
        <v>239</v>
      </c>
      <c r="AO394" s="20" t="s">
        <v>239</v>
      </c>
      <c r="AP394" s="18" t="s">
        <v>239</v>
      </c>
      <c r="AQ394" s="358" t="s">
        <v>239</v>
      </c>
      <c r="AR394" s="328" t="s">
        <v>239</v>
      </c>
      <c r="AS394" s="328" t="s">
        <v>239</v>
      </c>
      <c r="AT394" s="328" t="s">
        <v>239</v>
      </c>
      <c r="AU394" s="328" t="s">
        <v>239</v>
      </c>
      <c r="AV394" s="328" t="s">
        <v>239</v>
      </c>
      <c r="AW394" s="328" t="s">
        <v>239</v>
      </c>
      <c r="AX394" s="328" t="s">
        <v>239</v>
      </c>
      <c r="AY394" s="344" t="s">
        <v>239</v>
      </c>
      <c r="AZ394" s="358" t="s">
        <v>239</v>
      </c>
      <c r="BA394" s="77" t="s">
        <v>239</v>
      </c>
      <c r="BB394" s="77" t="s">
        <v>239</v>
      </c>
      <c r="BC394" s="77" t="s">
        <v>239</v>
      </c>
      <c r="BD394" s="17" t="s">
        <v>239</v>
      </c>
      <c r="BE394" s="77" t="s">
        <v>239</v>
      </c>
      <c r="BF394" s="17" t="s">
        <v>239</v>
      </c>
      <c r="BG394" s="17" t="s">
        <v>239</v>
      </c>
      <c r="BH394" s="18" t="s">
        <v>239</v>
      </c>
      <c r="BI394" s="378" t="s">
        <v>2731</v>
      </c>
      <c r="BJ394" s="20">
        <v>22</v>
      </c>
      <c r="BK394" s="20">
        <v>22</v>
      </c>
      <c r="BL394" s="346" t="s">
        <v>2583</v>
      </c>
      <c r="BM394" s="346" t="s">
        <v>2616</v>
      </c>
      <c r="BN394" s="346" t="s">
        <v>2500</v>
      </c>
      <c r="BO394" s="349" t="s">
        <v>2567</v>
      </c>
      <c r="BP394" s="104" t="s">
        <v>2380</v>
      </c>
      <c r="BQ394" s="18" t="s">
        <v>2312</v>
      </c>
    </row>
    <row r="395" spans="1:69" ht="12.5" hidden="1">
      <c r="A395" s="332" t="s">
        <v>2241</v>
      </c>
      <c r="B395" s="332">
        <v>525</v>
      </c>
      <c r="C395" s="332" t="s">
        <v>2575</v>
      </c>
      <c r="D395" s="332" t="s">
        <v>2460</v>
      </c>
      <c r="E395" s="332">
        <v>3</v>
      </c>
      <c r="F395" s="358" t="s">
        <v>2339</v>
      </c>
      <c r="G395" s="353" t="s">
        <v>2690</v>
      </c>
      <c r="H395" s="353" t="s">
        <v>2691</v>
      </c>
      <c r="I395" s="353" t="s">
        <v>2692</v>
      </c>
      <c r="J395" s="353" t="s">
        <v>2693</v>
      </c>
      <c r="K395" s="353" t="s">
        <v>2694</v>
      </c>
      <c r="L395" s="354" t="s">
        <v>2695</v>
      </c>
      <c r="M395" s="20">
        <v>22</v>
      </c>
      <c r="N395" s="20">
        <v>22</v>
      </c>
      <c r="O395" s="349" t="s">
        <v>2583</v>
      </c>
      <c r="P395" s="349" t="s">
        <v>2616</v>
      </c>
      <c r="Q395" s="349" t="s">
        <v>2500</v>
      </c>
      <c r="R395" s="349" t="s">
        <v>2501</v>
      </c>
      <c r="S395" s="104" t="s">
        <v>2380</v>
      </c>
      <c r="T395" s="18" t="s">
        <v>2312</v>
      </c>
      <c r="U395" s="377"/>
      <c r="V395" s="377"/>
      <c r="W395" s="359" t="s">
        <v>261</v>
      </c>
      <c r="X395" s="20" t="s">
        <v>261</v>
      </c>
      <c r="Y395" s="20" t="s">
        <v>261</v>
      </c>
      <c r="Z395" s="20" t="s">
        <v>261</v>
      </c>
      <c r="AA395" s="20" t="s">
        <v>261</v>
      </c>
      <c r="AB395" s="20" t="s">
        <v>261</v>
      </c>
      <c r="AC395" s="20" t="s">
        <v>261</v>
      </c>
      <c r="AD395" s="20" t="s">
        <v>261</v>
      </c>
      <c r="AE395" s="18" t="s">
        <v>261</v>
      </c>
      <c r="AF395" s="359" t="s">
        <v>261</v>
      </c>
      <c r="AG395" s="18" t="s">
        <v>261</v>
      </c>
      <c r="AH395" s="82" t="s">
        <v>239</v>
      </c>
      <c r="AI395" s="20" t="s">
        <v>239</v>
      </c>
      <c r="AJ395" s="20" t="s">
        <v>239</v>
      </c>
      <c r="AK395" s="20" t="s">
        <v>239</v>
      </c>
      <c r="AL395" s="20" t="s">
        <v>239</v>
      </c>
      <c r="AM395" s="20" t="s">
        <v>239</v>
      </c>
      <c r="AN395" s="20" t="s">
        <v>239</v>
      </c>
      <c r="AO395" s="20" t="s">
        <v>239</v>
      </c>
      <c r="AP395" s="18" t="s">
        <v>239</v>
      </c>
      <c r="AQ395" s="358" t="s">
        <v>239</v>
      </c>
      <c r="AR395" s="328" t="s">
        <v>239</v>
      </c>
      <c r="AS395" s="328" t="s">
        <v>239</v>
      </c>
      <c r="AT395" s="328" t="s">
        <v>239</v>
      </c>
      <c r="AU395" s="328" t="s">
        <v>239</v>
      </c>
      <c r="AV395" s="328" t="s">
        <v>239</v>
      </c>
      <c r="AW395" s="328" t="s">
        <v>239</v>
      </c>
      <c r="AX395" s="328" t="s">
        <v>239</v>
      </c>
      <c r="AY395" s="344" t="s">
        <v>239</v>
      </c>
      <c r="AZ395" s="358" t="s">
        <v>239</v>
      </c>
      <c r="BA395" s="77" t="s">
        <v>239</v>
      </c>
      <c r="BB395" s="77" t="s">
        <v>239</v>
      </c>
      <c r="BC395" s="77" t="s">
        <v>239</v>
      </c>
      <c r="BD395" s="17" t="s">
        <v>239</v>
      </c>
      <c r="BE395" s="77" t="s">
        <v>239</v>
      </c>
      <c r="BF395" s="17" t="s">
        <v>239</v>
      </c>
      <c r="BG395" s="17" t="s">
        <v>239</v>
      </c>
      <c r="BH395" s="18" t="s">
        <v>239</v>
      </c>
      <c r="BI395" s="378" t="s">
        <v>2731</v>
      </c>
      <c r="BJ395" s="20">
        <v>22</v>
      </c>
      <c r="BK395" s="20">
        <v>22</v>
      </c>
      <c r="BL395" s="346" t="s">
        <v>2583</v>
      </c>
      <c r="BM395" s="346" t="s">
        <v>2616</v>
      </c>
      <c r="BN395" s="346" t="s">
        <v>2500</v>
      </c>
      <c r="BO395" s="349" t="s">
        <v>2567</v>
      </c>
      <c r="BP395" s="104" t="s">
        <v>2380</v>
      </c>
      <c r="BQ395" s="18" t="s">
        <v>2312</v>
      </c>
    </row>
    <row r="396" spans="1:69" ht="12.5" hidden="1">
      <c r="A396" s="332" t="s">
        <v>2241</v>
      </c>
      <c r="B396" s="332">
        <v>525</v>
      </c>
      <c r="C396" s="332" t="s">
        <v>2576</v>
      </c>
      <c r="D396" s="332" t="s">
        <v>2460</v>
      </c>
      <c r="E396" s="332">
        <v>1</v>
      </c>
      <c r="F396" s="358" t="s">
        <v>2339</v>
      </c>
      <c r="G396" s="353" t="s">
        <v>2690</v>
      </c>
      <c r="H396" s="353" t="s">
        <v>2691</v>
      </c>
      <c r="I396" s="353" t="s">
        <v>2692</v>
      </c>
      <c r="J396" s="353" t="s">
        <v>2693</v>
      </c>
      <c r="K396" s="353" t="s">
        <v>2694</v>
      </c>
      <c r="L396" s="354" t="s">
        <v>2695</v>
      </c>
      <c r="M396" s="20">
        <v>22</v>
      </c>
      <c r="N396" s="20">
        <v>22</v>
      </c>
      <c r="O396" s="349" t="s">
        <v>2583</v>
      </c>
      <c r="P396" s="349" t="s">
        <v>2616</v>
      </c>
      <c r="Q396" s="349" t="s">
        <v>2500</v>
      </c>
      <c r="R396" s="349" t="s">
        <v>2501</v>
      </c>
      <c r="S396" s="104" t="s">
        <v>2380</v>
      </c>
      <c r="T396" s="18" t="s">
        <v>2312</v>
      </c>
      <c r="U396" s="377"/>
      <c r="V396" s="377"/>
      <c r="W396" s="359" t="s">
        <v>261</v>
      </c>
      <c r="X396" s="20" t="s">
        <v>261</v>
      </c>
      <c r="Y396" s="20" t="s">
        <v>261</v>
      </c>
      <c r="Z396" s="20" t="s">
        <v>261</v>
      </c>
      <c r="AA396" s="20" t="s">
        <v>261</v>
      </c>
      <c r="AB396" s="20" t="s">
        <v>261</v>
      </c>
      <c r="AC396" s="20" t="s">
        <v>261</v>
      </c>
      <c r="AD396" s="20" t="s">
        <v>261</v>
      </c>
      <c r="AE396" s="18" t="s">
        <v>261</v>
      </c>
      <c r="AF396" s="359" t="s">
        <v>261</v>
      </c>
      <c r="AG396" s="18" t="s">
        <v>261</v>
      </c>
      <c r="AH396" s="82" t="s">
        <v>239</v>
      </c>
      <c r="AI396" s="20" t="s">
        <v>239</v>
      </c>
      <c r="AJ396" s="20" t="s">
        <v>239</v>
      </c>
      <c r="AK396" s="20" t="s">
        <v>239</v>
      </c>
      <c r="AL396" s="20" t="s">
        <v>239</v>
      </c>
      <c r="AM396" s="20" t="s">
        <v>239</v>
      </c>
      <c r="AN396" s="20" t="s">
        <v>239</v>
      </c>
      <c r="AO396" s="20" t="s">
        <v>239</v>
      </c>
      <c r="AP396" s="18" t="s">
        <v>239</v>
      </c>
      <c r="AQ396" s="358" t="s">
        <v>239</v>
      </c>
      <c r="AR396" s="328" t="s">
        <v>239</v>
      </c>
      <c r="AS396" s="328" t="s">
        <v>239</v>
      </c>
      <c r="AT396" s="328" t="s">
        <v>239</v>
      </c>
      <c r="AU396" s="328" t="s">
        <v>239</v>
      </c>
      <c r="AV396" s="328" t="s">
        <v>239</v>
      </c>
      <c r="AW396" s="328" t="s">
        <v>239</v>
      </c>
      <c r="AX396" s="328" t="s">
        <v>239</v>
      </c>
      <c r="AY396" s="344" t="s">
        <v>239</v>
      </c>
      <c r="AZ396" s="358" t="s">
        <v>239</v>
      </c>
      <c r="BA396" s="77" t="s">
        <v>239</v>
      </c>
      <c r="BB396" s="77" t="s">
        <v>239</v>
      </c>
      <c r="BC396" s="77" t="s">
        <v>239</v>
      </c>
      <c r="BD396" s="17" t="s">
        <v>239</v>
      </c>
      <c r="BE396" s="77" t="s">
        <v>239</v>
      </c>
      <c r="BF396" s="17" t="s">
        <v>239</v>
      </c>
      <c r="BG396" s="17" t="s">
        <v>239</v>
      </c>
      <c r="BH396" s="18" t="s">
        <v>239</v>
      </c>
      <c r="BI396" s="378" t="s">
        <v>2731</v>
      </c>
      <c r="BJ396" s="20">
        <v>22</v>
      </c>
      <c r="BK396" s="20">
        <v>22</v>
      </c>
      <c r="BL396" s="346" t="s">
        <v>2583</v>
      </c>
      <c r="BM396" s="346" t="s">
        <v>2616</v>
      </c>
      <c r="BN396" s="346" t="s">
        <v>2500</v>
      </c>
      <c r="BO396" s="349" t="s">
        <v>2567</v>
      </c>
      <c r="BP396" s="104" t="s">
        <v>2380</v>
      </c>
      <c r="BQ396" s="18" t="s">
        <v>2312</v>
      </c>
    </row>
    <row r="397" spans="1:69" ht="12.5" hidden="1">
      <c r="A397" s="332" t="s">
        <v>2241</v>
      </c>
      <c r="B397" s="332">
        <v>525</v>
      </c>
      <c r="C397" s="332" t="s">
        <v>2589</v>
      </c>
      <c r="D397" s="332" t="s">
        <v>2460</v>
      </c>
      <c r="E397" s="332">
        <v>2</v>
      </c>
      <c r="F397" s="358" t="s">
        <v>2339</v>
      </c>
      <c r="G397" s="353" t="s">
        <v>2690</v>
      </c>
      <c r="H397" s="353" t="s">
        <v>2691</v>
      </c>
      <c r="I397" s="353" t="s">
        <v>2692</v>
      </c>
      <c r="J397" s="353" t="s">
        <v>2693</v>
      </c>
      <c r="K397" s="353" t="s">
        <v>2694</v>
      </c>
      <c r="L397" s="354" t="s">
        <v>2695</v>
      </c>
      <c r="M397" s="20">
        <v>22</v>
      </c>
      <c r="N397" s="20">
        <v>22</v>
      </c>
      <c r="O397" s="349" t="s">
        <v>2617</v>
      </c>
      <c r="P397" s="349" t="s">
        <v>2618</v>
      </c>
      <c r="Q397" s="103" t="s">
        <v>2581</v>
      </c>
      <c r="R397" s="103" t="s">
        <v>2582</v>
      </c>
      <c r="S397" s="104" t="s">
        <v>2380</v>
      </c>
      <c r="T397" s="18" t="s">
        <v>2312</v>
      </c>
      <c r="U397" s="377"/>
      <c r="V397" s="377"/>
      <c r="W397" s="359" t="s">
        <v>261</v>
      </c>
      <c r="X397" s="20" t="s">
        <v>261</v>
      </c>
      <c r="Y397" s="20" t="s">
        <v>261</v>
      </c>
      <c r="Z397" s="20" t="s">
        <v>261</v>
      </c>
      <c r="AA397" s="20" t="s">
        <v>261</v>
      </c>
      <c r="AB397" s="20" t="s">
        <v>261</v>
      </c>
      <c r="AC397" s="20" t="s">
        <v>261</v>
      </c>
      <c r="AD397" s="20" t="s">
        <v>261</v>
      </c>
      <c r="AE397" s="18" t="s">
        <v>261</v>
      </c>
      <c r="AF397" s="359" t="s">
        <v>261</v>
      </c>
      <c r="AG397" s="18" t="s">
        <v>261</v>
      </c>
      <c r="AH397" s="82" t="s">
        <v>239</v>
      </c>
      <c r="AI397" s="20" t="s">
        <v>239</v>
      </c>
      <c r="AJ397" s="20" t="s">
        <v>239</v>
      </c>
      <c r="AK397" s="20" t="s">
        <v>239</v>
      </c>
      <c r="AL397" s="20" t="s">
        <v>239</v>
      </c>
      <c r="AM397" s="20" t="s">
        <v>239</v>
      </c>
      <c r="AN397" s="20" t="s">
        <v>239</v>
      </c>
      <c r="AO397" s="20" t="s">
        <v>239</v>
      </c>
      <c r="AP397" s="18" t="s">
        <v>239</v>
      </c>
      <c r="AQ397" s="358" t="s">
        <v>239</v>
      </c>
      <c r="AR397" s="328" t="s">
        <v>239</v>
      </c>
      <c r="AS397" s="328" t="s">
        <v>239</v>
      </c>
      <c r="AT397" s="328" t="s">
        <v>239</v>
      </c>
      <c r="AU397" s="328" t="s">
        <v>239</v>
      </c>
      <c r="AV397" s="328" t="s">
        <v>239</v>
      </c>
      <c r="AW397" s="328" t="s">
        <v>239</v>
      </c>
      <c r="AX397" s="328" t="s">
        <v>239</v>
      </c>
      <c r="AY397" s="344" t="s">
        <v>239</v>
      </c>
      <c r="AZ397" s="358" t="s">
        <v>239</v>
      </c>
      <c r="BA397" s="77" t="s">
        <v>239</v>
      </c>
      <c r="BB397" s="77" t="s">
        <v>239</v>
      </c>
      <c r="BC397" s="77" t="s">
        <v>239</v>
      </c>
      <c r="BD397" s="17" t="s">
        <v>239</v>
      </c>
      <c r="BE397" s="77" t="s">
        <v>239</v>
      </c>
      <c r="BF397" s="17" t="s">
        <v>239</v>
      </c>
      <c r="BG397" s="17" t="s">
        <v>239</v>
      </c>
      <c r="BH397" s="18" t="s">
        <v>239</v>
      </c>
      <c r="BI397" s="378" t="s">
        <v>2731</v>
      </c>
      <c r="BJ397" s="20">
        <v>22</v>
      </c>
      <c r="BK397" s="20">
        <v>22</v>
      </c>
      <c r="BL397" s="346" t="s">
        <v>2617</v>
      </c>
      <c r="BM397" s="346" t="s">
        <v>2618</v>
      </c>
      <c r="BN397" s="33" t="s">
        <v>239</v>
      </c>
      <c r="BO397" s="103" t="s">
        <v>2587</v>
      </c>
      <c r="BP397" s="104" t="s">
        <v>2380</v>
      </c>
      <c r="BQ397" s="18" t="s">
        <v>2312</v>
      </c>
    </row>
    <row r="398" spans="1:69" ht="12.5" hidden="1">
      <c r="A398" s="332" t="s">
        <v>2241</v>
      </c>
      <c r="B398" s="332">
        <v>525</v>
      </c>
      <c r="C398" s="332" t="s">
        <v>2589</v>
      </c>
      <c r="D398" s="332" t="s">
        <v>2460</v>
      </c>
      <c r="E398" s="332">
        <v>8</v>
      </c>
      <c r="F398" s="358" t="s">
        <v>2339</v>
      </c>
      <c r="G398" s="353" t="s">
        <v>2690</v>
      </c>
      <c r="H398" s="353" t="s">
        <v>2691</v>
      </c>
      <c r="I398" s="353" t="s">
        <v>2692</v>
      </c>
      <c r="J398" s="353" t="s">
        <v>2693</v>
      </c>
      <c r="K398" s="353" t="s">
        <v>2694</v>
      </c>
      <c r="L398" s="354" t="s">
        <v>2695</v>
      </c>
      <c r="M398" s="20">
        <v>22</v>
      </c>
      <c r="N398" s="20">
        <v>22</v>
      </c>
      <c r="O398" s="349" t="s">
        <v>2617</v>
      </c>
      <c r="P398" s="349" t="s">
        <v>2618</v>
      </c>
      <c r="Q398" s="103" t="s">
        <v>2581</v>
      </c>
      <c r="R398" s="103" t="s">
        <v>2582</v>
      </c>
      <c r="S398" s="104" t="s">
        <v>2380</v>
      </c>
      <c r="T398" s="18" t="s">
        <v>2312</v>
      </c>
      <c r="U398" s="377"/>
      <c r="V398" s="377"/>
      <c r="W398" s="359" t="s">
        <v>261</v>
      </c>
      <c r="X398" s="20" t="s">
        <v>261</v>
      </c>
      <c r="Y398" s="20" t="s">
        <v>261</v>
      </c>
      <c r="Z398" s="20" t="s">
        <v>261</v>
      </c>
      <c r="AA398" s="20" t="s">
        <v>261</v>
      </c>
      <c r="AB398" s="20" t="s">
        <v>261</v>
      </c>
      <c r="AC398" s="20" t="s">
        <v>261</v>
      </c>
      <c r="AD398" s="20" t="s">
        <v>261</v>
      </c>
      <c r="AE398" s="18" t="s">
        <v>261</v>
      </c>
      <c r="AF398" s="359" t="s">
        <v>261</v>
      </c>
      <c r="AG398" s="18" t="s">
        <v>261</v>
      </c>
      <c r="AH398" s="82" t="s">
        <v>239</v>
      </c>
      <c r="AI398" s="20" t="s">
        <v>239</v>
      </c>
      <c r="AJ398" s="20" t="s">
        <v>239</v>
      </c>
      <c r="AK398" s="20" t="s">
        <v>239</v>
      </c>
      <c r="AL398" s="20" t="s">
        <v>239</v>
      </c>
      <c r="AM398" s="20" t="s">
        <v>239</v>
      </c>
      <c r="AN398" s="20" t="s">
        <v>239</v>
      </c>
      <c r="AO398" s="20" t="s">
        <v>239</v>
      </c>
      <c r="AP398" s="18" t="s">
        <v>239</v>
      </c>
      <c r="AQ398" s="358" t="s">
        <v>239</v>
      </c>
      <c r="AR398" s="328" t="s">
        <v>239</v>
      </c>
      <c r="AS398" s="328" t="s">
        <v>239</v>
      </c>
      <c r="AT398" s="328" t="s">
        <v>239</v>
      </c>
      <c r="AU398" s="328" t="s">
        <v>239</v>
      </c>
      <c r="AV398" s="328" t="s">
        <v>239</v>
      </c>
      <c r="AW398" s="328" t="s">
        <v>239</v>
      </c>
      <c r="AX398" s="328" t="s">
        <v>239</v>
      </c>
      <c r="AY398" s="344" t="s">
        <v>239</v>
      </c>
      <c r="AZ398" s="358" t="s">
        <v>239</v>
      </c>
      <c r="BA398" s="77" t="s">
        <v>239</v>
      </c>
      <c r="BB398" s="77" t="s">
        <v>239</v>
      </c>
      <c r="BC398" s="77" t="s">
        <v>239</v>
      </c>
      <c r="BD398" s="17" t="s">
        <v>239</v>
      </c>
      <c r="BE398" s="77" t="s">
        <v>239</v>
      </c>
      <c r="BF398" s="17" t="s">
        <v>239</v>
      </c>
      <c r="BG398" s="17" t="s">
        <v>239</v>
      </c>
      <c r="BH398" s="18" t="s">
        <v>239</v>
      </c>
      <c r="BI398" s="378" t="s">
        <v>2731</v>
      </c>
      <c r="BJ398" s="20">
        <v>22</v>
      </c>
      <c r="BK398" s="20">
        <v>22</v>
      </c>
      <c r="BL398" s="346" t="s">
        <v>2617</v>
      </c>
      <c r="BM398" s="346" t="s">
        <v>2618</v>
      </c>
      <c r="BN398" s="33" t="s">
        <v>239</v>
      </c>
      <c r="BO398" s="103" t="s">
        <v>2587</v>
      </c>
      <c r="BP398" s="104" t="s">
        <v>2380</v>
      </c>
      <c r="BQ398" s="18" t="s">
        <v>2312</v>
      </c>
    </row>
    <row r="399" spans="1:69" ht="12.5" hidden="1">
      <c r="A399" s="332" t="s">
        <v>2241</v>
      </c>
      <c r="B399" s="332">
        <v>525</v>
      </c>
      <c r="C399" s="332" t="s">
        <v>2619</v>
      </c>
      <c r="D399" s="332" t="s">
        <v>2460</v>
      </c>
      <c r="E399" s="332">
        <v>2</v>
      </c>
      <c r="F399" s="358" t="s">
        <v>2339</v>
      </c>
      <c r="G399" s="353" t="s">
        <v>2690</v>
      </c>
      <c r="H399" s="353" t="s">
        <v>2691</v>
      </c>
      <c r="I399" s="353" t="s">
        <v>2692</v>
      </c>
      <c r="J399" s="353" t="s">
        <v>2693</v>
      </c>
      <c r="K399" s="353" t="s">
        <v>2694</v>
      </c>
      <c r="L399" s="354" t="s">
        <v>2695</v>
      </c>
      <c r="M399" s="20">
        <v>22</v>
      </c>
      <c r="N399" s="20">
        <v>22</v>
      </c>
      <c r="O399" s="349" t="s">
        <v>2617</v>
      </c>
      <c r="P399" s="349" t="s">
        <v>2618</v>
      </c>
      <c r="Q399" s="103" t="s">
        <v>2581</v>
      </c>
      <c r="R399" s="103" t="s">
        <v>2582</v>
      </c>
      <c r="S399" s="104" t="s">
        <v>2380</v>
      </c>
      <c r="T399" s="18" t="s">
        <v>2312</v>
      </c>
      <c r="U399" s="377"/>
      <c r="V399" s="377"/>
      <c r="W399" s="359" t="s">
        <v>261</v>
      </c>
      <c r="X399" s="20" t="s">
        <v>261</v>
      </c>
      <c r="Y399" s="20" t="s">
        <v>261</v>
      </c>
      <c r="Z399" s="20" t="s">
        <v>261</v>
      </c>
      <c r="AA399" s="20" t="s">
        <v>261</v>
      </c>
      <c r="AB399" s="20" t="s">
        <v>261</v>
      </c>
      <c r="AC399" s="20" t="s">
        <v>261</v>
      </c>
      <c r="AD399" s="20" t="s">
        <v>261</v>
      </c>
      <c r="AE399" s="18" t="s">
        <v>261</v>
      </c>
      <c r="AF399" s="359" t="s">
        <v>261</v>
      </c>
      <c r="AG399" s="18" t="s">
        <v>261</v>
      </c>
      <c r="AH399" s="82" t="s">
        <v>239</v>
      </c>
      <c r="AI399" s="20" t="s">
        <v>239</v>
      </c>
      <c r="AJ399" s="20" t="s">
        <v>239</v>
      </c>
      <c r="AK399" s="20" t="s">
        <v>239</v>
      </c>
      <c r="AL399" s="20" t="s">
        <v>239</v>
      </c>
      <c r="AM399" s="20" t="s">
        <v>239</v>
      </c>
      <c r="AN399" s="20" t="s">
        <v>239</v>
      </c>
      <c r="AO399" s="20" t="s">
        <v>239</v>
      </c>
      <c r="AP399" s="18" t="s">
        <v>239</v>
      </c>
      <c r="AQ399" s="358" t="s">
        <v>239</v>
      </c>
      <c r="AR399" s="328" t="s">
        <v>239</v>
      </c>
      <c r="AS399" s="328" t="s">
        <v>239</v>
      </c>
      <c r="AT399" s="328" t="s">
        <v>239</v>
      </c>
      <c r="AU399" s="328" t="s">
        <v>239</v>
      </c>
      <c r="AV399" s="328" t="s">
        <v>239</v>
      </c>
      <c r="AW399" s="328" t="s">
        <v>239</v>
      </c>
      <c r="AX399" s="328" t="s">
        <v>239</v>
      </c>
      <c r="AY399" s="344" t="s">
        <v>239</v>
      </c>
      <c r="AZ399" s="358" t="s">
        <v>239</v>
      </c>
      <c r="BA399" s="77" t="s">
        <v>239</v>
      </c>
      <c r="BB399" s="77" t="s">
        <v>239</v>
      </c>
      <c r="BC399" s="77" t="s">
        <v>239</v>
      </c>
      <c r="BD399" s="17" t="s">
        <v>239</v>
      </c>
      <c r="BE399" s="77" t="s">
        <v>239</v>
      </c>
      <c r="BF399" s="17" t="s">
        <v>239</v>
      </c>
      <c r="BG399" s="17" t="s">
        <v>239</v>
      </c>
      <c r="BH399" s="18" t="s">
        <v>239</v>
      </c>
      <c r="BI399" s="378" t="s">
        <v>2731</v>
      </c>
      <c r="BJ399" s="20">
        <v>22</v>
      </c>
      <c r="BK399" s="20">
        <v>22</v>
      </c>
      <c r="BL399" s="346" t="s">
        <v>2617</v>
      </c>
      <c r="BM399" s="346" t="s">
        <v>2618</v>
      </c>
      <c r="BN399" s="33" t="s">
        <v>239</v>
      </c>
      <c r="BO399" s="103" t="s">
        <v>2587</v>
      </c>
      <c r="BP399" s="104" t="s">
        <v>2380</v>
      </c>
      <c r="BQ399" s="18" t="s">
        <v>2312</v>
      </c>
    </row>
    <row r="400" spans="1:69" ht="12.5" hidden="1">
      <c r="A400" s="332" t="s">
        <v>2241</v>
      </c>
      <c r="B400" s="332">
        <v>525</v>
      </c>
      <c r="C400" s="332" t="s">
        <v>2619</v>
      </c>
      <c r="D400" s="332" t="s">
        <v>2460</v>
      </c>
      <c r="E400" s="332">
        <v>3</v>
      </c>
      <c r="F400" s="358" t="s">
        <v>2339</v>
      </c>
      <c r="G400" s="353" t="s">
        <v>2690</v>
      </c>
      <c r="H400" s="353" t="s">
        <v>2691</v>
      </c>
      <c r="I400" s="353" t="s">
        <v>2692</v>
      </c>
      <c r="J400" s="353" t="s">
        <v>2693</v>
      </c>
      <c r="K400" s="353" t="s">
        <v>2694</v>
      </c>
      <c r="L400" s="354" t="s">
        <v>2695</v>
      </c>
      <c r="M400" s="20">
        <v>22</v>
      </c>
      <c r="N400" s="20">
        <v>22</v>
      </c>
      <c r="O400" s="349" t="s">
        <v>2617</v>
      </c>
      <c r="P400" s="349" t="s">
        <v>2618</v>
      </c>
      <c r="Q400" s="103" t="s">
        <v>2581</v>
      </c>
      <c r="R400" s="103" t="s">
        <v>2582</v>
      </c>
      <c r="S400" s="104" t="s">
        <v>2380</v>
      </c>
      <c r="T400" s="18" t="s">
        <v>2312</v>
      </c>
      <c r="U400" s="377"/>
      <c r="V400" s="377"/>
      <c r="W400" s="359" t="s">
        <v>261</v>
      </c>
      <c r="X400" s="20" t="s">
        <v>261</v>
      </c>
      <c r="Y400" s="20" t="s">
        <v>261</v>
      </c>
      <c r="Z400" s="20" t="s">
        <v>261</v>
      </c>
      <c r="AA400" s="20" t="s">
        <v>261</v>
      </c>
      <c r="AB400" s="20" t="s">
        <v>261</v>
      </c>
      <c r="AC400" s="20" t="s">
        <v>261</v>
      </c>
      <c r="AD400" s="20" t="s">
        <v>261</v>
      </c>
      <c r="AE400" s="18" t="s">
        <v>261</v>
      </c>
      <c r="AF400" s="359" t="s">
        <v>261</v>
      </c>
      <c r="AG400" s="18" t="s">
        <v>261</v>
      </c>
      <c r="AH400" s="82" t="s">
        <v>239</v>
      </c>
      <c r="AI400" s="20" t="s">
        <v>239</v>
      </c>
      <c r="AJ400" s="20" t="s">
        <v>239</v>
      </c>
      <c r="AK400" s="20" t="s">
        <v>239</v>
      </c>
      <c r="AL400" s="20" t="s">
        <v>239</v>
      </c>
      <c r="AM400" s="20" t="s">
        <v>239</v>
      </c>
      <c r="AN400" s="20" t="s">
        <v>239</v>
      </c>
      <c r="AO400" s="20" t="s">
        <v>239</v>
      </c>
      <c r="AP400" s="18" t="s">
        <v>239</v>
      </c>
      <c r="AQ400" s="358" t="s">
        <v>239</v>
      </c>
      <c r="AR400" s="328" t="s">
        <v>239</v>
      </c>
      <c r="AS400" s="328" t="s">
        <v>239</v>
      </c>
      <c r="AT400" s="328" t="s">
        <v>239</v>
      </c>
      <c r="AU400" s="328" t="s">
        <v>239</v>
      </c>
      <c r="AV400" s="328" t="s">
        <v>239</v>
      </c>
      <c r="AW400" s="328" t="s">
        <v>239</v>
      </c>
      <c r="AX400" s="328" t="s">
        <v>239</v>
      </c>
      <c r="AY400" s="344" t="s">
        <v>239</v>
      </c>
      <c r="AZ400" s="358" t="s">
        <v>239</v>
      </c>
      <c r="BA400" s="77" t="s">
        <v>239</v>
      </c>
      <c r="BB400" s="77" t="s">
        <v>239</v>
      </c>
      <c r="BC400" s="77" t="s">
        <v>239</v>
      </c>
      <c r="BD400" s="17" t="s">
        <v>239</v>
      </c>
      <c r="BE400" s="77" t="s">
        <v>239</v>
      </c>
      <c r="BF400" s="17" t="s">
        <v>239</v>
      </c>
      <c r="BG400" s="17" t="s">
        <v>239</v>
      </c>
      <c r="BH400" s="18" t="s">
        <v>239</v>
      </c>
      <c r="BI400" s="378" t="s">
        <v>2731</v>
      </c>
      <c r="BJ400" s="20">
        <v>22</v>
      </c>
      <c r="BK400" s="20">
        <v>22</v>
      </c>
      <c r="BL400" s="346" t="s">
        <v>2617</v>
      </c>
      <c r="BM400" s="346" t="s">
        <v>2618</v>
      </c>
      <c r="BN400" s="33" t="s">
        <v>239</v>
      </c>
      <c r="BO400" s="103" t="s">
        <v>2587</v>
      </c>
      <c r="BP400" s="104" t="s">
        <v>2380</v>
      </c>
      <c r="BQ400" s="18" t="s">
        <v>2312</v>
      </c>
    </row>
    <row r="401" spans="1:69" ht="12.5" hidden="1">
      <c r="A401" s="332" t="s">
        <v>2241</v>
      </c>
      <c r="B401" s="332">
        <v>525</v>
      </c>
      <c r="C401" s="332" t="s">
        <v>2619</v>
      </c>
      <c r="D401" s="332" t="s">
        <v>2460</v>
      </c>
      <c r="E401" s="332">
        <v>4</v>
      </c>
      <c r="F401" s="358" t="s">
        <v>2339</v>
      </c>
      <c r="G401" s="353" t="s">
        <v>2690</v>
      </c>
      <c r="H401" s="353" t="s">
        <v>2691</v>
      </c>
      <c r="I401" s="353" t="s">
        <v>2692</v>
      </c>
      <c r="J401" s="353" t="s">
        <v>2693</v>
      </c>
      <c r="K401" s="353" t="s">
        <v>2694</v>
      </c>
      <c r="L401" s="354" t="s">
        <v>2695</v>
      </c>
      <c r="M401" s="20">
        <v>22</v>
      </c>
      <c r="N401" s="20">
        <v>22</v>
      </c>
      <c r="O401" s="349" t="s">
        <v>2617</v>
      </c>
      <c r="P401" s="349" t="s">
        <v>2618</v>
      </c>
      <c r="Q401" s="103" t="s">
        <v>2581</v>
      </c>
      <c r="R401" s="103" t="s">
        <v>2582</v>
      </c>
      <c r="S401" s="104" t="s">
        <v>2380</v>
      </c>
      <c r="T401" s="18" t="s">
        <v>2312</v>
      </c>
      <c r="U401" s="377"/>
      <c r="V401" s="377"/>
      <c r="W401" s="359" t="s">
        <v>261</v>
      </c>
      <c r="X401" s="20" t="s">
        <v>261</v>
      </c>
      <c r="Y401" s="20" t="s">
        <v>261</v>
      </c>
      <c r="Z401" s="20" t="s">
        <v>261</v>
      </c>
      <c r="AA401" s="20" t="s">
        <v>261</v>
      </c>
      <c r="AB401" s="20" t="s">
        <v>261</v>
      </c>
      <c r="AC401" s="20" t="s">
        <v>261</v>
      </c>
      <c r="AD401" s="20" t="s">
        <v>261</v>
      </c>
      <c r="AE401" s="18" t="s">
        <v>261</v>
      </c>
      <c r="AF401" s="359" t="s">
        <v>261</v>
      </c>
      <c r="AG401" s="18" t="s">
        <v>261</v>
      </c>
      <c r="AH401" s="82" t="s">
        <v>239</v>
      </c>
      <c r="AI401" s="20" t="s">
        <v>239</v>
      </c>
      <c r="AJ401" s="20" t="s">
        <v>239</v>
      </c>
      <c r="AK401" s="20" t="s">
        <v>239</v>
      </c>
      <c r="AL401" s="20" t="s">
        <v>239</v>
      </c>
      <c r="AM401" s="20" t="s">
        <v>239</v>
      </c>
      <c r="AN401" s="20" t="s">
        <v>239</v>
      </c>
      <c r="AO401" s="20" t="s">
        <v>239</v>
      </c>
      <c r="AP401" s="18" t="s">
        <v>239</v>
      </c>
      <c r="AQ401" s="358" t="s">
        <v>239</v>
      </c>
      <c r="AR401" s="328" t="s">
        <v>239</v>
      </c>
      <c r="AS401" s="328" t="s">
        <v>239</v>
      </c>
      <c r="AT401" s="328" t="s">
        <v>239</v>
      </c>
      <c r="AU401" s="328" t="s">
        <v>239</v>
      </c>
      <c r="AV401" s="328" t="s">
        <v>239</v>
      </c>
      <c r="AW401" s="328" t="s">
        <v>239</v>
      </c>
      <c r="AX401" s="328" t="s">
        <v>239</v>
      </c>
      <c r="AY401" s="344" t="s">
        <v>239</v>
      </c>
      <c r="AZ401" s="358" t="s">
        <v>239</v>
      </c>
      <c r="BA401" s="77" t="s">
        <v>239</v>
      </c>
      <c r="BB401" s="77" t="s">
        <v>239</v>
      </c>
      <c r="BC401" s="77" t="s">
        <v>239</v>
      </c>
      <c r="BD401" s="17" t="s">
        <v>239</v>
      </c>
      <c r="BE401" s="77" t="s">
        <v>239</v>
      </c>
      <c r="BF401" s="17" t="s">
        <v>239</v>
      </c>
      <c r="BG401" s="17" t="s">
        <v>239</v>
      </c>
      <c r="BH401" s="18" t="s">
        <v>239</v>
      </c>
      <c r="BI401" s="378" t="s">
        <v>2731</v>
      </c>
      <c r="BJ401" s="20">
        <v>22</v>
      </c>
      <c r="BK401" s="20">
        <v>22</v>
      </c>
      <c r="BL401" s="346" t="s">
        <v>2617</v>
      </c>
      <c r="BM401" s="346" t="s">
        <v>2618</v>
      </c>
      <c r="BN401" s="33" t="s">
        <v>239</v>
      </c>
      <c r="BO401" s="103" t="s">
        <v>2587</v>
      </c>
      <c r="BP401" s="104" t="s">
        <v>2380</v>
      </c>
      <c r="BQ401" s="18" t="s">
        <v>2312</v>
      </c>
    </row>
    <row r="402" spans="1:69" ht="12.5" hidden="1">
      <c r="A402" s="332" t="s">
        <v>2241</v>
      </c>
      <c r="B402" s="332">
        <v>525</v>
      </c>
      <c r="C402" s="332" t="s">
        <v>2619</v>
      </c>
      <c r="D402" s="332" t="s">
        <v>2460</v>
      </c>
      <c r="E402" s="332">
        <v>5</v>
      </c>
      <c r="F402" s="358" t="s">
        <v>2339</v>
      </c>
      <c r="G402" s="353" t="s">
        <v>2690</v>
      </c>
      <c r="H402" s="353" t="s">
        <v>2691</v>
      </c>
      <c r="I402" s="353" t="s">
        <v>2692</v>
      </c>
      <c r="J402" s="353" t="s">
        <v>2693</v>
      </c>
      <c r="K402" s="353" t="s">
        <v>2694</v>
      </c>
      <c r="L402" s="354" t="s">
        <v>2695</v>
      </c>
      <c r="M402" s="20">
        <v>22</v>
      </c>
      <c r="N402" s="20">
        <v>22</v>
      </c>
      <c r="O402" s="349" t="s">
        <v>2617</v>
      </c>
      <c r="P402" s="349" t="s">
        <v>2618</v>
      </c>
      <c r="Q402" s="103" t="s">
        <v>2581</v>
      </c>
      <c r="R402" s="103" t="s">
        <v>2582</v>
      </c>
      <c r="S402" s="104" t="s">
        <v>2380</v>
      </c>
      <c r="T402" s="18" t="s">
        <v>2312</v>
      </c>
      <c r="U402" s="377"/>
      <c r="V402" s="377"/>
      <c r="W402" s="359" t="s">
        <v>261</v>
      </c>
      <c r="X402" s="20" t="s">
        <v>261</v>
      </c>
      <c r="Y402" s="20" t="s">
        <v>261</v>
      </c>
      <c r="Z402" s="20" t="s">
        <v>261</v>
      </c>
      <c r="AA402" s="20" t="s">
        <v>261</v>
      </c>
      <c r="AB402" s="20" t="s">
        <v>261</v>
      </c>
      <c r="AC402" s="20" t="s">
        <v>261</v>
      </c>
      <c r="AD402" s="20" t="s">
        <v>261</v>
      </c>
      <c r="AE402" s="18" t="s">
        <v>261</v>
      </c>
      <c r="AF402" s="359" t="s">
        <v>261</v>
      </c>
      <c r="AG402" s="18" t="s">
        <v>261</v>
      </c>
      <c r="AH402" s="82" t="s">
        <v>239</v>
      </c>
      <c r="AI402" s="20" t="s">
        <v>239</v>
      </c>
      <c r="AJ402" s="20" t="s">
        <v>239</v>
      </c>
      <c r="AK402" s="20" t="s">
        <v>239</v>
      </c>
      <c r="AL402" s="20" t="s">
        <v>239</v>
      </c>
      <c r="AM402" s="20" t="s">
        <v>239</v>
      </c>
      <c r="AN402" s="20" t="s">
        <v>239</v>
      </c>
      <c r="AO402" s="20" t="s">
        <v>239</v>
      </c>
      <c r="AP402" s="18" t="s">
        <v>239</v>
      </c>
      <c r="AQ402" s="358" t="s">
        <v>239</v>
      </c>
      <c r="AR402" s="328" t="s">
        <v>239</v>
      </c>
      <c r="AS402" s="328" t="s">
        <v>239</v>
      </c>
      <c r="AT402" s="328" t="s">
        <v>239</v>
      </c>
      <c r="AU402" s="328" t="s">
        <v>239</v>
      </c>
      <c r="AV402" s="328" t="s">
        <v>239</v>
      </c>
      <c r="AW402" s="328" t="s">
        <v>239</v>
      </c>
      <c r="AX402" s="328" t="s">
        <v>239</v>
      </c>
      <c r="AY402" s="344" t="s">
        <v>239</v>
      </c>
      <c r="AZ402" s="358" t="s">
        <v>239</v>
      </c>
      <c r="BA402" s="77" t="s">
        <v>239</v>
      </c>
      <c r="BB402" s="77" t="s">
        <v>239</v>
      </c>
      <c r="BC402" s="77" t="s">
        <v>239</v>
      </c>
      <c r="BD402" s="17" t="s">
        <v>239</v>
      </c>
      <c r="BE402" s="77" t="s">
        <v>239</v>
      </c>
      <c r="BF402" s="17" t="s">
        <v>239</v>
      </c>
      <c r="BG402" s="17" t="s">
        <v>239</v>
      </c>
      <c r="BH402" s="18" t="s">
        <v>239</v>
      </c>
      <c r="BI402" s="378" t="s">
        <v>2731</v>
      </c>
      <c r="BJ402" s="20">
        <v>22</v>
      </c>
      <c r="BK402" s="20">
        <v>22</v>
      </c>
      <c r="BL402" s="346" t="s">
        <v>2617</v>
      </c>
      <c r="BM402" s="346" t="s">
        <v>2618</v>
      </c>
      <c r="BN402" s="33" t="s">
        <v>239</v>
      </c>
      <c r="BO402" s="103" t="s">
        <v>2587</v>
      </c>
      <c r="BP402" s="104" t="s">
        <v>2380</v>
      </c>
      <c r="BQ402" s="18" t="s">
        <v>2312</v>
      </c>
    </row>
    <row r="403" spans="1:69" ht="12.5" hidden="1">
      <c r="A403" s="332" t="s">
        <v>2241</v>
      </c>
      <c r="B403" s="332">
        <v>525</v>
      </c>
      <c r="C403" s="332" t="s">
        <v>2620</v>
      </c>
      <c r="D403" s="332" t="s">
        <v>2460</v>
      </c>
      <c r="E403" s="332">
        <v>4</v>
      </c>
      <c r="F403" s="358" t="s">
        <v>2339</v>
      </c>
      <c r="G403" s="353" t="s">
        <v>2690</v>
      </c>
      <c r="H403" s="353" t="s">
        <v>2691</v>
      </c>
      <c r="I403" s="353" t="s">
        <v>2692</v>
      </c>
      <c r="J403" s="353" t="s">
        <v>2693</v>
      </c>
      <c r="K403" s="353" t="s">
        <v>2694</v>
      </c>
      <c r="L403" s="354" t="s">
        <v>2695</v>
      </c>
      <c r="M403" s="20">
        <v>22</v>
      </c>
      <c r="N403" s="20">
        <v>22</v>
      </c>
      <c r="O403" s="349" t="s">
        <v>2617</v>
      </c>
      <c r="P403" s="349" t="s">
        <v>2618</v>
      </c>
      <c r="Q403" s="103" t="s">
        <v>2581</v>
      </c>
      <c r="R403" s="103" t="s">
        <v>2582</v>
      </c>
      <c r="S403" s="104" t="s">
        <v>2380</v>
      </c>
      <c r="T403" s="18" t="s">
        <v>2312</v>
      </c>
      <c r="U403" s="377"/>
      <c r="V403" s="377"/>
      <c r="W403" s="359" t="s">
        <v>261</v>
      </c>
      <c r="X403" s="20" t="s">
        <v>261</v>
      </c>
      <c r="Y403" s="20" t="s">
        <v>261</v>
      </c>
      <c r="Z403" s="20" t="s">
        <v>261</v>
      </c>
      <c r="AA403" s="20" t="s">
        <v>261</v>
      </c>
      <c r="AB403" s="20" t="s">
        <v>261</v>
      </c>
      <c r="AC403" s="20" t="s">
        <v>261</v>
      </c>
      <c r="AD403" s="20" t="s">
        <v>261</v>
      </c>
      <c r="AE403" s="18" t="s">
        <v>261</v>
      </c>
      <c r="AF403" s="359" t="s">
        <v>261</v>
      </c>
      <c r="AG403" s="18" t="s">
        <v>261</v>
      </c>
      <c r="AH403" s="82" t="s">
        <v>239</v>
      </c>
      <c r="AI403" s="20" t="s">
        <v>239</v>
      </c>
      <c r="AJ403" s="20" t="s">
        <v>239</v>
      </c>
      <c r="AK403" s="20" t="s">
        <v>239</v>
      </c>
      <c r="AL403" s="20" t="s">
        <v>239</v>
      </c>
      <c r="AM403" s="20" t="s">
        <v>239</v>
      </c>
      <c r="AN403" s="20" t="s">
        <v>239</v>
      </c>
      <c r="AO403" s="20" t="s">
        <v>239</v>
      </c>
      <c r="AP403" s="18" t="s">
        <v>239</v>
      </c>
      <c r="AQ403" s="358" t="s">
        <v>239</v>
      </c>
      <c r="AR403" s="328" t="s">
        <v>239</v>
      </c>
      <c r="AS403" s="328" t="s">
        <v>239</v>
      </c>
      <c r="AT403" s="328" t="s">
        <v>239</v>
      </c>
      <c r="AU403" s="328" t="s">
        <v>239</v>
      </c>
      <c r="AV403" s="328" t="s">
        <v>239</v>
      </c>
      <c r="AW403" s="328" t="s">
        <v>239</v>
      </c>
      <c r="AX403" s="328" t="s">
        <v>239</v>
      </c>
      <c r="AY403" s="344" t="s">
        <v>239</v>
      </c>
      <c r="AZ403" s="358" t="s">
        <v>239</v>
      </c>
      <c r="BA403" s="77" t="s">
        <v>239</v>
      </c>
      <c r="BB403" s="77" t="s">
        <v>239</v>
      </c>
      <c r="BC403" s="77" t="s">
        <v>239</v>
      </c>
      <c r="BD403" s="17" t="s">
        <v>239</v>
      </c>
      <c r="BE403" s="77" t="s">
        <v>239</v>
      </c>
      <c r="BF403" s="17" t="s">
        <v>239</v>
      </c>
      <c r="BG403" s="17" t="s">
        <v>239</v>
      </c>
      <c r="BH403" s="18" t="s">
        <v>239</v>
      </c>
      <c r="BI403" s="378" t="s">
        <v>2731</v>
      </c>
      <c r="BJ403" s="20">
        <v>22</v>
      </c>
      <c r="BK403" s="20">
        <v>22</v>
      </c>
      <c r="BL403" s="346" t="s">
        <v>2617</v>
      </c>
      <c r="BM403" s="346" t="s">
        <v>2618</v>
      </c>
      <c r="BN403" s="33" t="s">
        <v>239</v>
      </c>
      <c r="BO403" s="103" t="s">
        <v>2587</v>
      </c>
      <c r="BP403" s="104" t="s">
        <v>2380</v>
      </c>
      <c r="BQ403" s="18" t="s">
        <v>2312</v>
      </c>
    </row>
    <row r="404" spans="1:69" ht="12.5" hidden="1">
      <c r="A404" s="332" t="s">
        <v>2241</v>
      </c>
      <c r="B404" s="332">
        <v>525</v>
      </c>
      <c r="C404" s="332" t="s">
        <v>2620</v>
      </c>
      <c r="D404" s="332" t="s">
        <v>2460</v>
      </c>
      <c r="E404" s="332">
        <v>5</v>
      </c>
      <c r="F404" s="358" t="s">
        <v>2339</v>
      </c>
      <c r="G404" s="353" t="s">
        <v>2690</v>
      </c>
      <c r="H404" s="353" t="s">
        <v>2691</v>
      </c>
      <c r="I404" s="353" t="s">
        <v>2692</v>
      </c>
      <c r="J404" s="353" t="s">
        <v>2693</v>
      </c>
      <c r="K404" s="353" t="s">
        <v>2694</v>
      </c>
      <c r="L404" s="354" t="s">
        <v>2695</v>
      </c>
      <c r="M404" s="20">
        <v>22</v>
      </c>
      <c r="N404" s="20">
        <v>22</v>
      </c>
      <c r="O404" s="349" t="s">
        <v>2617</v>
      </c>
      <c r="P404" s="349" t="s">
        <v>2618</v>
      </c>
      <c r="Q404" s="103" t="s">
        <v>2581</v>
      </c>
      <c r="R404" s="103" t="s">
        <v>2582</v>
      </c>
      <c r="S404" s="104" t="s">
        <v>2380</v>
      </c>
      <c r="T404" s="18" t="s">
        <v>2312</v>
      </c>
      <c r="U404" s="377"/>
      <c r="V404" s="377"/>
      <c r="W404" s="359" t="s">
        <v>261</v>
      </c>
      <c r="X404" s="20" t="s">
        <v>261</v>
      </c>
      <c r="Y404" s="20" t="s">
        <v>261</v>
      </c>
      <c r="Z404" s="20" t="s">
        <v>261</v>
      </c>
      <c r="AA404" s="20" t="s">
        <v>261</v>
      </c>
      <c r="AB404" s="20" t="s">
        <v>261</v>
      </c>
      <c r="AC404" s="20" t="s">
        <v>261</v>
      </c>
      <c r="AD404" s="20" t="s">
        <v>261</v>
      </c>
      <c r="AE404" s="18" t="s">
        <v>261</v>
      </c>
      <c r="AF404" s="359" t="s">
        <v>261</v>
      </c>
      <c r="AG404" s="18" t="s">
        <v>261</v>
      </c>
      <c r="AH404" s="82" t="s">
        <v>239</v>
      </c>
      <c r="AI404" s="20" t="s">
        <v>239</v>
      </c>
      <c r="AJ404" s="20" t="s">
        <v>239</v>
      </c>
      <c r="AK404" s="20" t="s">
        <v>239</v>
      </c>
      <c r="AL404" s="20" t="s">
        <v>239</v>
      </c>
      <c r="AM404" s="20" t="s">
        <v>239</v>
      </c>
      <c r="AN404" s="20" t="s">
        <v>239</v>
      </c>
      <c r="AO404" s="20" t="s">
        <v>239</v>
      </c>
      <c r="AP404" s="18" t="s">
        <v>239</v>
      </c>
      <c r="AQ404" s="358" t="s">
        <v>239</v>
      </c>
      <c r="AR404" s="328" t="s">
        <v>239</v>
      </c>
      <c r="AS404" s="328" t="s">
        <v>239</v>
      </c>
      <c r="AT404" s="328" t="s">
        <v>239</v>
      </c>
      <c r="AU404" s="328" t="s">
        <v>239</v>
      </c>
      <c r="AV404" s="328" t="s">
        <v>239</v>
      </c>
      <c r="AW404" s="328" t="s">
        <v>239</v>
      </c>
      <c r="AX404" s="328" t="s">
        <v>239</v>
      </c>
      <c r="AY404" s="344" t="s">
        <v>239</v>
      </c>
      <c r="AZ404" s="358" t="s">
        <v>239</v>
      </c>
      <c r="BA404" s="77" t="s">
        <v>239</v>
      </c>
      <c r="BB404" s="77" t="s">
        <v>239</v>
      </c>
      <c r="BC404" s="77" t="s">
        <v>239</v>
      </c>
      <c r="BD404" s="17" t="s">
        <v>239</v>
      </c>
      <c r="BE404" s="77" t="s">
        <v>239</v>
      </c>
      <c r="BF404" s="17" t="s">
        <v>239</v>
      </c>
      <c r="BG404" s="17" t="s">
        <v>239</v>
      </c>
      <c r="BH404" s="18" t="s">
        <v>239</v>
      </c>
      <c r="BI404" s="378" t="s">
        <v>2731</v>
      </c>
      <c r="BJ404" s="20">
        <v>22</v>
      </c>
      <c r="BK404" s="20">
        <v>22</v>
      </c>
      <c r="BL404" s="346" t="s">
        <v>2617</v>
      </c>
      <c r="BM404" s="346" t="s">
        <v>2618</v>
      </c>
      <c r="BN404" s="33" t="s">
        <v>239</v>
      </c>
      <c r="BO404" s="103" t="s">
        <v>2587</v>
      </c>
      <c r="BP404" s="104" t="s">
        <v>2380</v>
      </c>
      <c r="BQ404" s="18" t="s">
        <v>2312</v>
      </c>
    </row>
    <row r="405" spans="1:69" ht="12.5" hidden="1">
      <c r="A405" s="332" t="s">
        <v>2241</v>
      </c>
      <c r="B405" s="332">
        <v>525</v>
      </c>
      <c r="C405" s="332" t="s">
        <v>2620</v>
      </c>
      <c r="D405" s="332" t="s">
        <v>2460</v>
      </c>
      <c r="E405" s="332">
        <v>6</v>
      </c>
      <c r="F405" s="358" t="s">
        <v>2339</v>
      </c>
      <c r="G405" s="353" t="s">
        <v>2690</v>
      </c>
      <c r="H405" s="353" t="s">
        <v>2691</v>
      </c>
      <c r="I405" s="353" t="s">
        <v>2692</v>
      </c>
      <c r="J405" s="353" t="s">
        <v>2693</v>
      </c>
      <c r="K405" s="353" t="s">
        <v>2694</v>
      </c>
      <c r="L405" s="354" t="s">
        <v>2695</v>
      </c>
      <c r="M405" s="20">
        <v>22</v>
      </c>
      <c r="N405" s="20">
        <v>22</v>
      </c>
      <c r="O405" s="349" t="s">
        <v>2617</v>
      </c>
      <c r="P405" s="349" t="s">
        <v>2618</v>
      </c>
      <c r="Q405" s="103" t="s">
        <v>2581</v>
      </c>
      <c r="R405" s="103" t="s">
        <v>2582</v>
      </c>
      <c r="S405" s="104" t="s">
        <v>2380</v>
      </c>
      <c r="T405" s="18" t="s">
        <v>2312</v>
      </c>
      <c r="U405" s="377"/>
      <c r="V405" s="377"/>
      <c r="W405" s="359" t="s">
        <v>261</v>
      </c>
      <c r="X405" s="20" t="s">
        <v>261</v>
      </c>
      <c r="Y405" s="20" t="s">
        <v>261</v>
      </c>
      <c r="Z405" s="20" t="s">
        <v>261</v>
      </c>
      <c r="AA405" s="20" t="s">
        <v>261</v>
      </c>
      <c r="AB405" s="20" t="s">
        <v>261</v>
      </c>
      <c r="AC405" s="20" t="s">
        <v>261</v>
      </c>
      <c r="AD405" s="20" t="s">
        <v>261</v>
      </c>
      <c r="AE405" s="18" t="s">
        <v>261</v>
      </c>
      <c r="AF405" s="359" t="s">
        <v>261</v>
      </c>
      <c r="AG405" s="18" t="s">
        <v>261</v>
      </c>
      <c r="AH405" s="82" t="s">
        <v>239</v>
      </c>
      <c r="AI405" s="20" t="s">
        <v>239</v>
      </c>
      <c r="AJ405" s="20" t="s">
        <v>239</v>
      </c>
      <c r="AK405" s="20" t="s">
        <v>239</v>
      </c>
      <c r="AL405" s="20" t="s">
        <v>239</v>
      </c>
      <c r="AM405" s="20" t="s">
        <v>239</v>
      </c>
      <c r="AN405" s="20" t="s">
        <v>239</v>
      </c>
      <c r="AO405" s="20" t="s">
        <v>239</v>
      </c>
      <c r="AP405" s="18" t="s">
        <v>239</v>
      </c>
      <c r="AQ405" s="358" t="s">
        <v>239</v>
      </c>
      <c r="AR405" s="328" t="s">
        <v>239</v>
      </c>
      <c r="AS405" s="328" t="s">
        <v>239</v>
      </c>
      <c r="AT405" s="328" t="s">
        <v>239</v>
      </c>
      <c r="AU405" s="328" t="s">
        <v>239</v>
      </c>
      <c r="AV405" s="328" t="s">
        <v>239</v>
      </c>
      <c r="AW405" s="328" t="s">
        <v>239</v>
      </c>
      <c r="AX405" s="328" t="s">
        <v>239</v>
      </c>
      <c r="AY405" s="344" t="s">
        <v>239</v>
      </c>
      <c r="AZ405" s="358" t="s">
        <v>239</v>
      </c>
      <c r="BA405" s="77" t="s">
        <v>239</v>
      </c>
      <c r="BB405" s="77" t="s">
        <v>239</v>
      </c>
      <c r="BC405" s="77" t="s">
        <v>239</v>
      </c>
      <c r="BD405" s="17" t="s">
        <v>239</v>
      </c>
      <c r="BE405" s="77" t="s">
        <v>239</v>
      </c>
      <c r="BF405" s="17" t="s">
        <v>239</v>
      </c>
      <c r="BG405" s="17" t="s">
        <v>239</v>
      </c>
      <c r="BH405" s="18" t="s">
        <v>239</v>
      </c>
      <c r="BI405" s="378" t="s">
        <v>2731</v>
      </c>
      <c r="BJ405" s="20">
        <v>22</v>
      </c>
      <c r="BK405" s="20">
        <v>22</v>
      </c>
      <c r="BL405" s="346" t="s">
        <v>2617</v>
      </c>
      <c r="BM405" s="346" t="s">
        <v>2618</v>
      </c>
      <c r="BN405" s="33" t="s">
        <v>239</v>
      </c>
      <c r="BO405" s="103" t="s">
        <v>2587</v>
      </c>
      <c r="BP405" s="104" t="s">
        <v>2380</v>
      </c>
      <c r="BQ405" s="18" t="s">
        <v>2312</v>
      </c>
    </row>
  </sheetData>
  <autoFilter ref="A3:BQ405" xr:uid="{00000000-0009-0000-0000-000004000000}">
    <filterColumn colId="0">
      <filters>
        <filter val="1LE6"/>
      </filters>
    </filterColumn>
    <filterColumn colId="2">
      <filters>
        <filter val="4S"/>
        <filter val="4T"/>
        <filter val="4U"/>
      </filters>
    </filterColumn>
  </autoFilter>
  <mergeCells count="20">
    <mergeCell ref="AH1:AP1"/>
    <mergeCell ref="AQ1:AY1"/>
    <mergeCell ref="AT2:AU2"/>
    <mergeCell ref="AV2:AW2"/>
    <mergeCell ref="O2:P2"/>
    <mergeCell ref="Q2:R2"/>
    <mergeCell ref="Z2:AA2"/>
    <mergeCell ref="AB2:AC2"/>
    <mergeCell ref="AK2:AL2"/>
    <mergeCell ref="AM2:AN2"/>
    <mergeCell ref="AQ2:AS2"/>
    <mergeCell ref="F1:V1"/>
    <mergeCell ref="W1:AG1"/>
    <mergeCell ref="BC2:BD2"/>
    <mergeCell ref="BE2:BF2"/>
    <mergeCell ref="BI2:BK2"/>
    <mergeCell ref="BL2:BM2"/>
    <mergeCell ref="BI1:BQ1"/>
    <mergeCell ref="AZ1:BH1"/>
    <mergeCell ref="BN2:BO2"/>
  </mergeCells>
  <pageMargins left="0.7" right="0.7" top="0.75" bottom="0.75" header="0.3" footer="0.3"/>
  <pageSetup orientation="portrait" r:id="rId1"/>
  <headerFooter>
    <oddFooter xml:space="preserve">&amp;LRestricted </oddFooter>
    <evenFooter xml:space="preserve">&amp;LRestricted </evenFooter>
    <firstFooter xml:space="preserve">&amp;LRestricted </first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rgb="FF0070C0"/>
  </sheetPr>
  <dimension ref="A1:Q112"/>
  <sheetViews>
    <sheetView zoomScaleNormal="100" workbookViewId="0">
      <pane ySplit="2" topLeftCell="A18" activePane="bottomLeft" state="frozen"/>
      <selection pane="bottomLeft" activeCell="A106" sqref="A106"/>
    </sheetView>
  </sheetViews>
  <sheetFormatPr defaultColWidth="11.25" defaultRowHeight="14"/>
  <cols>
    <col min="1" max="1" width="12.83203125" bestFit="1" customWidth="1"/>
    <col min="2" max="2" width="8" bestFit="1" customWidth="1"/>
    <col min="3" max="3" width="14.5" style="2" bestFit="1" customWidth="1"/>
    <col min="4" max="4" width="8.25" style="2" bestFit="1" customWidth="1"/>
    <col min="5" max="5" width="12.33203125" style="2" bestFit="1" customWidth="1"/>
    <col min="6" max="6" width="15" style="2" bestFit="1" customWidth="1"/>
    <col min="7" max="7" width="13.08203125" style="2" bestFit="1" customWidth="1"/>
    <col min="8" max="8" width="17.58203125" style="2" bestFit="1" customWidth="1"/>
    <col min="9" max="11" width="17.58203125" style="2" customWidth="1"/>
    <col min="12" max="12" width="20" style="211" bestFit="1" customWidth="1"/>
    <col min="13" max="13" width="20.75" style="2" customWidth="1"/>
    <col min="14" max="14" width="21.75" customWidth="1"/>
    <col min="15" max="17" width="20.75" customWidth="1"/>
  </cols>
  <sheetData>
    <row r="1" spans="1:17" ht="14.5" customHeight="1" thickBot="1">
      <c r="A1" s="173"/>
      <c r="B1" s="174"/>
      <c r="C1" s="175"/>
      <c r="D1" s="175"/>
      <c r="E1" s="175"/>
      <c r="F1" s="576" t="s">
        <v>2732</v>
      </c>
      <c r="G1" s="577"/>
      <c r="H1" s="578"/>
      <c r="I1" s="576" t="s">
        <v>2733</v>
      </c>
      <c r="J1" s="577"/>
      <c r="K1" s="578"/>
      <c r="L1" s="570" t="s">
        <v>2734</v>
      </c>
      <c r="M1" s="571"/>
      <c r="N1" s="572"/>
      <c r="O1" s="570" t="s">
        <v>2735</v>
      </c>
      <c r="P1" s="571"/>
      <c r="Q1" s="572"/>
    </row>
    <row r="2" spans="1:17" ht="36" customHeight="1" thickBot="1">
      <c r="A2" s="143" t="s">
        <v>125</v>
      </c>
      <c r="B2" s="142" t="s">
        <v>126</v>
      </c>
      <c r="C2" s="143" t="s">
        <v>127</v>
      </c>
      <c r="D2" s="142" t="s">
        <v>128</v>
      </c>
      <c r="E2" s="143" t="s">
        <v>129</v>
      </c>
      <c r="F2" s="5" t="s">
        <v>2736</v>
      </c>
      <c r="G2" s="5" t="s">
        <v>2737</v>
      </c>
      <c r="H2" s="5" t="s">
        <v>2738</v>
      </c>
      <c r="I2" s="5" t="s">
        <v>2736</v>
      </c>
      <c r="J2" s="5" t="s">
        <v>2737</v>
      </c>
      <c r="K2" s="5" t="s">
        <v>2738</v>
      </c>
      <c r="L2" s="209" t="s">
        <v>2739</v>
      </c>
      <c r="M2" s="170" t="s">
        <v>2740</v>
      </c>
      <c r="N2" s="171" t="s">
        <v>2741</v>
      </c>
      <c r="O2" s="209" t="s">
        <v>2739</v>
      </c>
      <c r="P2" s="170" t="s">
        <v>2740</v>
      </c>
      <c r="Q2" s="171" t="s">
        <v>2741</v>
      </c>
    </row>
    <row r="3" spans="1:17">
      <c r="A3" s="54" t="s">
        <v>1566</v>
      </c>
      <c r="B3" s="31" t="s">
        <v>1567</v>
      </c>
      <c r="C3" s="31">
        <v>3</v>
      </c>
      <c r="D3" s="31">
        <v>2</v>
      </c>
      <c r="E3" s="31" t="s">
        <v>1568</v>
      </c>
      <c r="F3" s="207">
        <v>613.15385599769036</v>
      </c>
      <c r="G3" s="207">
        <v>620.44799999999998</v>
      </c>
      <c r="H3" s="207">
        <v>24.06284553946821</v>
      </c>
      <c r="I3" s="207">
        <v>900.5148382915321</v>
      </c>
      <c r="J3" s="207">
        <v>908.19200000000001</v>
      </c>
      <c r="K3" s="207">
        <v>24.06284553946821</v>
      </c>
      <c r="L3" s="210" t="s">
        <v>261</v>
      </c>
      <c r="M3" s="169" t="s">
        <v>261</v>
      </c>
      <c r="N3" s="172" t="s">
        <v>261</v>
      </c>
      <c r="O3" s="210" t="s">
        <v>261</v>
      </c>
      <c r="P3" s="219" t="s">
        <v>261</v>
      </c>
      <c r="Q3" s="219" t="s">
        <v>261</v>
      </c>
    </row>
    <row r="4" spans="1:17">
      <c r="A4" s="54" t="s">
        <v>1571</v>
      </c>
      <c r="B4" s="31" t="s">
        <v>1567</v>
      </c>
      <c r="C4" s="31">
        <v>3</v>
      </c>
      <c r="D4" s="31">
        <v>4</v>
      </c>
      <c r="E4" s="31" t="s">
        <v>1568</v>
      </c>
      <c r="F4" s="207">
        <v>763.51758124366404</v>
      </c>
      <c r="G4" s="207">
        <v>772.18799999999999</v>
      </c>
      <c r="H4" s="207">
        <v>39.107696375156763</v>
      </c>
      <c r="I4" s="207">
        <v>1125.5697317541428</v>
      </c>
      <c r="J4" s="207">
        <v>1134.116</v>
      </c>
      <c r="K4" s="207">
        <v>39.107696375156763</v>
      </c>
      <c r="L4" s="210" t="s">
        <v>261</v>
      </c>
      <c r="M4" s="169" t="s">
        <v>261</v>
      </c>
      <c r="N4" s="172" t="s">
        <v>261</v>
      </c>
      <c r="O4" s="210" t="s">
        <v>261</v>
      </c>
      <c r="P4" s="172" t="s">
        <v>261</v>
      </c>
      <c r="Q4" s="172" t="s">
        <v>261</v>
      </c>
    </row>
    <row r="5" spans="1:17">
      <c r="A5" s="54" t="s">
        <v>1579</v>
      </c>
      <c r="B5" s="31" t="s">
        <v>1567</v>
      </c>
      <c r="C5" s="31">
        <v>3</v>
      </c>
      <c r="D5" s="31">
        <v>6</v>
      </c>
      <c r="E5" s="31" t="s">
        <v>1574</v>
      </c>
      <c r="F5" s="207">
        <v>1667.8054074240404</v>
      </c>
      <c r="G5" s="207">
        <v>1689.3720000000001</v>
      </c>
      <c r="H5" s="207">
        <v>50.982623550985828</v>
      </c>
      <c r="I5" s="207">
        <v>2442.0918197204346</v>
      </c>
      <c r="J5" s="207">
        <v>2413.2280000000001</v>
      </c>
      <c r="K5" s="207">
        <v>50.982623550985828</v>
      </c>
      <c r="L5" s="210" t="s">
        <v>261</v>
      </c>
      <c r="M5" s="169" t="s">
        <v>261</v>
      </c>
      <c r="N5" s="172" t="s">
        <v>261</v>
      </c>
      <c r="O5" s="210" t="s">
        <v>261</v>
      </c>
      <c r="P5" s="172" t="s">
        <v>261</v>
      </c>
      <c r="Q5" s="172" t="s">
        <v>261</v>
      </c>
    </row>
    <row r="6" spans="1:17">
      <c r="A6" s="54" t="s">
        <v>1569</v>
      </c>
      <c r="B6" s="31" t="s">
        <v>1567</v>
      </c>
      <c r="C6" s="31">
        <v>5</v>
      </c>
      <c r="D6" s="31">
        <v>2</v>
      </c>
      <c r="E6" s="31" t="s">
        <v>1570</v>
      </c>
      <c r="F6" s="207">
        <v>601.2016111798348</v>
      </c>
      <c r="G6" s="207">
        <v>608.08399999999995</v>
      </c>
      <c r="H6" s="207">
        <v>34.344388603107305</v>
      </c>
      <c r="I6" s="207">
        <v>888.56259347367643</v>
      </c>
      <c r="J6" s="207">
        <v>895.82799999999997</v>
      </c>
      <c r="K6" s="207">
        <v>34.344388603107305</v>
      </c>
      <c r="L6" s="210" t="s">
        <v>261</v>
      </c>
      <c r="M6" s="169" t="s">
        <v>261</v>
      </c>
      <c r="N6" s="172" t="s">
        <v>261</v>
      </c>
      <c r="O6" s="210" t="s">
        <v>261</v>
      </c>
      <c r="P6" s="172" t="s">
        <v>261</v>
      </c>
      <c r="Q6" s="172" t="s">
        <v>261</v>
      </c>
    </row>
    <row r="7" spans="1:17">
      <c r="A7" s="54" t="s">
        <v>1572</v>
      </c>
      <c r="B7" s="31" t="s">
        <v>1567</v>
      </c>
      <c r="C7" s="31">
        <v>5</v>
      </c>
      <c r="D7" s="31">
        <v>4</v>
      </c>
      <c r="E7" s="31" t="s">
        <v>1570</v>
      </c>
      <c r="F7" s="207">
        <v>753.72811320633457</v>
      </c>
      <c r="G7" s="207">
        <v>759.82399999999996</v>
      </c>
      <c r="H7" s="207">
        <v>45.262520152736613</v>
      </c>
      <c r="I7" s="207">
        <v>1115.7802637168136</v>
      </c>
      <c r="J7" s="207">
        <v>1121.752</v>
      </c>
      <c r="K7" s="207">
        <v>45.262520152736613</v>
      </c>
      <c r="L7" s="210" t="s">
        <v>261</v>
      </c>
      <c r="M7" s="169" t="s">
        <v>261</v>
      </c>
      <c r="N7" s="172" t="s">
        <v>261</v>
      </c>
      <c r="O7" s="210" t="s">
        <v>261</v>
      </c>
      <c r="P7" s="172" t="s">
        <v>261</v>
      </c>
      <c r="Q7" s="172" t="s">
        <v>261</v>
      </c>
    </row>
    <row r="8" spans="1:17">
      <c r="A8" s="54" t="s">
        <v>1580</v>
      </c>
      <c r="B8" s="31" t="s">
        <v>1567</v>
      </c>
      <c r="C8" s="31">
        <v>5</v>
      </c>
      <c r="D8" s="31">
        <v>6</v>
      </c>
      <c r="E8" s="31" t="s">
        <v>1576</v>
      </c>
      <c r="F8" s="207">
        <v>1651.3276203762452</v>
      </c>
      <c r="G8" s="207">
        <v>1671.3879999999999</v>
      </c>
      <c r="H8" s="207">
        <v>62.079947675538264</v>
      </c>
      <c r="I8" s="207">
        <v>2425.6140326726395</v>
      </c>
      <c r="J8" s="207">
        <v>2413.2280000000001</v>
      </c>
      <c r="K8" s="207">
        <v>62.079947675538264</v>
      </c>
      <c r="L8" s="210" t="s">
        <v>261</v>
      </c>
      <c r="M8" s="169" t="s">
        <v>261</v>
      </c>
      <c r="N8" s="172" t="s">
        <v>261</v>
      </c>
      <c r="O8" s="210" t="s">
        <v>261</v>
      </c>
      <c r="P8" s="172" t="s">
        <v>261</v>
      </c>
      <c r="Q8" s="172" t="s">
        <v>261</v>
      </c>
    </row>
    <row r="9" spans="1:17">
      <c r="A9" s="54" t="s">
        <v>1573</v>
      </c>
      <c r="B9" s="31" t="s">
        <v>1567</v>
      </c>
      <c r="C9" s="31">
        <v>7.5</v>
      </c>
      <c r="D9" s="31">
        <v>2</v>
      </c>
      <c r="E9" s="31" t="s">
        <v>1574</v>
      </c>
      <c r="F9" s="207">
        <v>1143.6464165168215</v>
      </c>
      <c r="G9" s="207">
        <v>1163.3399999999999</v>
      </c>
      <c r="H9" s="207">
        <v>40.307393932170363</v>
      </c>
      <c r="I9" s="207">
        <v>1680.5066300590324</v>
      </c>
      <c r="J9" s="207">
        <v>1699.4880000000001</v>
      </c>
      <c r="K9" s="207">
        <v>40.307393932170363</v>
      </c>
      <c r="L9" s="210" t="s">
        <v>261</v>
      </c>
      <c r="M9" s="169" t="s">
        <v>261</v>
      </c>
      <c r="N9" s="172" t="s">
        <v>261</v>
      </c>
      <c r="O9" s="210" t="s">
        <v>261</v>
      </c>
      <c r="P9" s="172" t="s">
        <v>261</v>
      </c>
      <c r="Q9" s="172" t="s">
        <v>261</v>
      </c>
    </row>
    <row r="10" spans="1:17">
      <c r="A10" s="54" t="s">
        <v>1577</v>
      </c>
      <c r="B10" s="31" t="s">
        <v>1567</v>
      </c>
      <c r="C10" s="31">
        <v>7.5</v>
      </c>
      <c r="D10" s="31">
        <v>4</v>
      </c>
      <c r="E10" s="31" t="s">
        <v>1574</v>
      </c>
      <c r="F10" s="207">
        <v>1425.2768956719508</v>
      </c>
      <c r="G10" s="207">
        <v>1447.712</v>
      </c>
      <c r="H10" s="207">
        <v>66.127565116852821</v>
      </c>
      <c r="I10" s="207">
        <v>2101.6783795648389</v>
      </c>
      <c r="J10" s="207">
        <v>2123.2359999999999</v>
      </c>
      <c r="K10" s="207">
        <v>66.127565116852821</v>
      </c>
      <c r="L10" s="210" t="s">
        <v>261</v>
      </c>
      <c r="M10" s="169" t="s">
        <v>261</v>
      </c>
      <c r="N10" s="172" t="s">
        <v>261</v>
      </c>
      <c r="O10" s="210" t="s">
        <v>261</v>
      </c>
      <c r="P10" s="172" t="s">
        <v>261</v>
      </c>
      <c r="Q10" s="172" t="s">
        <v>261</v>
      </c>
    </row>
    <row r="11" spans="1:17">
      <c r="A11" s="54" t="s">
        <v>1587</v>
      </c>
      <c r="B11" s="31" t="s">
        <v>1567</v>
      </c>
      <c r="C11" s="31">
        <v>7.5</v>
      </c>
      <c r="D11" s="31">
        <v>6</v>
      </c>
      <c r="E11" s="31" t="s">
        <v>1582</v>
      </c>
      <c r="F11" s="207">
        <v>1614.5341128265025</v>
      </c>
      <c r="G11" s="207">
        <v>1644.412</v>
      </c>
      <c r="H11" s="207">
        <v>85.817964123225678</v>
      </c>
      <c r="I11" s="207">
        <v>2388.8205251228974</v>
      </c>
      <c r="J11" s="207">
        <v>2413.2280000000001</v>
      </c>
      <c r="K11" s="207">
        <v>85.817964123225678</v>
      </c>
      <c r="L11" s="210" t="s">
        <v>261</v>
      </c>
      <c r="M11" s="169" t="s">
        <v>261</v>
      </c>
      <c r="N11" s="172" t="s">
        <v>261</v>
      </c>
      <c r="O11" s="210" t="s">
        <v>261</v>
      </c>
      <c r="P11" s="172" t="s">
        <v>261</v>
      </c>
      <c r="Q11" s="172" t="s">
        <v>261</v>
      </c>
    </row>
    <row r="12" spans="1:17">
      <c r="A12" s="54" t="s">
        <v>1575</v>
      </c>
      <c r="B12" s="31" t="s">
        <v>1567</v>
      </c>
      <c r="C12" s="31">
        <v>10</v>
      </c>
      <c r="D12" s="31">
        <v>2</v>
      </c>
      <c r="E12" s="31" t="s">
        <v>1576</v>
      </c>
      <c r="F12" s="207">
        <v>1130.879364617067</v>
      </c>
      <c r="G12" s="207">
        <v>1150.9760000000001</v>
      </c>
      <c r="H12" s="207">
        <v>51.833261941024162</v>
      </c>
      <c r="I12" s="207">
        <v>1667.7395781592782</v>
      </c>
      <c r="J12" s="207">
        <v>1688.248</v>
      </c>
      <c r="K12" s="207">
        <v>51.833261941024162</v>
      </c>
      <c r="L12" s="210" t="s">
        <v>261</v>
      </c>
      <c r="M12" s="169" t="s">
        <v>261</v>
      </c>
      <c r="N12" s="172" t="s">
        <v>261</v>
      </c>
      <c r="O12" s="210" t="s">
        <v>261</v>
      </c>
      <c r="P12" s="172" t="s">
        <v>261</v>
      </c>
      <c r="Q12" s="172" t="s">
        <v>261</v>
      </c>
    </row>
    <row r="13" spans="1:17">
      <c r="A13" s="54" t="s">
        <v>1578</v>
      </c>
      <c r="B13" s="31" t="s">
        <v>1567</v>
      </c>
      <c r="C13" s="31">
        <v>10</v>
      </c>
      <c r="D13" s="31">
        <v>4</v>
      </c>
      <c r="E13" s="31" t="s">
        <v>1576</v>
      </c>
      <c r="F13" s="207">
        <v>1414.5067590946001</v>
      </c>
      <c r="G13" s="207">
        <v>1434.2239999999999</v>
      </c>
      <c r="H13" s="207">
        <v>75.346540092539115</v>
      </c>
      <c r="I13" s="207">
        <v>2090.9082429874884</v>
      </c>
      <c r="J13" s="207">
        <v>2110.8719999999998</v>
      </c>
      <c r="K13" s="207">
        <v>75.346540092539115</v>
      </c>
      <c r="L13" s="210" t="s">
        <v>261</v>
      </c>
      <c r="M13" s="169" t="s">
        <v>261</v>
      </c>
      <c r="N13" s="172" t="s">
        <v>261</v>
      </c>
      <c r="O13" s="210" t="s">
        <v>261</v>
      </c>
      <c r="P13" s="172" t="s">
        <v>261</v>
      </c>
      <c r="Q13" s="172" t="s">
        <v>261</v>
      </c>
    </row>
    <row r="14" spans="1:17">
      <c r="A14" s="54" t="s">
        <v>1588</v>
      </c>
      <c r="B14" s="31" t="s">
        <v>1567</v>
      </c>
      <c r="C14" s="31">
        <v>10</v>
      </c>
      <c r="D14" s="31">
        <v>6</v>
      </c>
      <c r="E14" s="31" t="s">
        <v>1584</v>
      </c>
      <c r="F14" s="207">
        <v>1595.0669213575711</v>
      </c>
      <c r="G14" s="207">
        <v>1625.3040000000001</v>
      </c>
      <c r="H14" s="207">
        <v>99.948996511042253</v>
      </c>
      <c r="I14" s="207">
        <v>2369.3533336539654</v>
      </c>
      <c r="J14" s="207">
        <v>2398.616</v>
      </c>
      <c r="K14" s="207">
        <v>99.948996511042253</v>
      </c>
      <c r="L14" s="210" t="s">
        <v>261</v>
      </c>
      <c r="M14" s="169" t="s">
        <v>261</v>
      </c>
      <c r="N14" s="172" t="s">
        <v>261</v>
      </c>
      <c r="O14" s="210" t="s">
        <v>261</v>
      </c>
      <c r="P14" s="172" t="s">
        <v>261</v>
      </c>
      <c r="Q14" s="172" t="s">
        <v>261</v>
      </c>
    </row>
    <row r="15" spans="1:17">
      <c r="A15" s="54" t="s">
        <v>1581</v>
      </c>
      <c r="B15" s="31" t="s">
        <v>1567</v>
      </c>
      <c r="C15" s="31">
        <v>15</v>
      </c>
      <c r="D15" s="31">
        <v>2</v>
      </c>
      <c r="E15" s="31" t="s">
        <v>1582</v>
      </c>
      <c r="F15" s="207">
        <v>1094.1752157800324</v>
      </c>
      <c r="G15" s="207">
        <v>1126.248</v>
      </c>
      <c r="H15" s="207">
        <v>76.151065615395737</v>
      </c>
      <c r="I15" s="207">
        <v>1631.0354293222433</v>
      </c>
      <c r="J15" s="207">
        <v>1663.52</v>
      </c>
      <c r="K15" s="207">
        <v>76.151065615395737</v>
      </c>
      <c r="L15" s="210" t="s">
        <v>261</v>
      </c>
      <c r="M15" s="169" t="s">
        <v>261</v>
      </c>
      <c r="N15" s="172" t="s">
        <v>261</v>
      </c>
      <c r="O15" s="210" t="s">
        <v>261</v>
      </c>
      <c r="P15" s="172" t="s">
        <v>261</v>
      </c>
      <c r="Q15" s="172" t="s">
        <v>261</v>
      </c>
    </row>
    <row r="16" spans="1:17">
      <c r="A16" s="54" t="s">
        <v>1585</v>
      </c>
      <c r="B16" s="31" t="s">
        <v>1567</v>
      </c>
      <c r="C16" s="31">
        <v>15</v>
      </c>
      <c r="D16" s="31">
        <v>4</v>
      </c>
      <c r="E16" s="31" t="s">
        <v>1582</v>
      </c>
      <c r="F16" s="207">
        <v>1375.8372823057987</v>
      </c>
      <c r="G16" s="207">
        <v>1405</v>
      </c>
      <c r="H16" s="207">
        <v>97.366941341740187</v>
      </c>
      <c r="I16" s="207">
        <v>2052.2387661986863</v>
      </c>
      <c r="J16" s="207">
        <v>2081.6480000000001</v>
      </c>
      <c r="K16" s="207">
        <v>97.366941341740187</v>
      </c>
      <c r="L16" s="210" t="s">
        <v>261</v>
      </c>
      <c r="M16" s="169" t="s">
        <v>261</v>
      </c>
      <c r="N16" s="172" t="s">
        <v>261</v>
      </c>
      <c r="O16" s="210" t="s">
        <v>261</v>
      </c>
      <c r="P16" s="172" t="s">
        <v>261</v>
      </c>
      <c r="Q16" s="172" t="s">
        <v>261</v>
      </c>
    </row>
    <row r="17" spans="1:17">
      <c r="A17" s="54" t="s">
        <v>1595</v>
      </c>
      <c r="B17" s="31" t="s">
        <v>1567</v>
      </c>
      <c r="C17" s="31">
        <v>15</v>
      </c>
      <c r="D17" s="31">
        <v>6</v>
      </c>
      <c r="E17" s="31" t="s">
        <v>1590</v>
      </c>
      <c r="F17" s="207">
        <v>1475.4511820520802</v>
      </c>
      <c r="G17" s="207">
        <v>1521.896</v>
      </c>
      <c r="H17" s="207">
        <v>96.868644840094277</v>
      </c>
      <c r="I17" s="207">
        <v>2211.8296600246745</v>
      </c>
      <c r="J17" s="207">
        <v>2258.116</v>
      </c>
      <c r="K17" s="207">
        <v>96.868644840094277</v>
      </c>
      <c r="L17" s="210" t="s">
        <v>261</v>
      </c>
      <c r="M17" s="169" t="s">
        <v>261</v>
      </c>
      <c r="N17" s="172" t="s">
        <v>261</v>
      </c>
      <c r="O17" s="210" t="s">
        <v>261</v>
      </c>
      <c r="P17" s="172" t="s">
        <v>261</v>
      </c>
      <c r="Q17" s="172" t="s">
        <v>261</v>
      </c>
    </row>
    <row r="18" spans="1:17">
      <c r="A18" s="54" t="s">
        <v>1583</v>
      </c>
      <c r="B18" s="31" t="s">
        <v>1567</v>
      </c>
      <c r="C18" s="31">
        <v>20</v>
      </c>
      <c r="D18" s="31">
        <v>2</v>
      </c>
      <c r="E18" s="31" t="s">
        <v>1584</v>
      </c>
      <c r="F18" s="207">
        <v>1072.366851766337</v>
      </c>
      <c r="G18" s="207">
        <v>1107.1400000000001</v>
      </c>
      <c r="H18" s="207">
        <v>93.823057090787927</v>
      </c>
      <c r="I18" s="207">
        <v>1609.2270653085479</v>
      </c>
      <c r="J18" s="207">
        <v>1643.288</v>
      </c>
      <c r="K18" s="207">
        <v>93.823057090787927</v>
      </c>
      <c r="L18" s="210" t="s">
        <v>261</v>
      </c>
      <c r="M18" s="169" t="s">
        <v>261</v>
      </c>
      <c r="N18" s="172" t="s">
        <v>261</v>
      </c>
      <c r="O18" s="210" t="s">
        <v>261</v>
      </c>
      <c r="P18" s="172" t="s">
        <v>261</v>
      </c>
      <c r="Q18" s="172" t="s">
        <v>261</v>
      </c>
    </row>
    <row r="19" spans="1:17">
      <c r="A19" s="54" t="s">
        <v>1586</v>
      </c>
      <c r="B19" s="31" t="s">
        <v>1567</v>
      </c>
      <c r="C19" s="31">
        <v>20</v>
      </c>
      <c r="D19" s="31">
        <v>4</v>
      </c>
      <c r="E19" s="31" t="s">
        <v>1584</v>
      </c>
      <c r="F19" s="207">
        <v>1344.1576933641741</v>
      </c>
      <c r="G19" s="207">
        <v>1376.9</v>
      </c>
      <c r="H19" s="207">
        <v>122.08427909882022</v>
      </c>
      <c r="I19" s="207">
        <v>2020.5591772570615</v>
      </c>
      <c r="J19" s="207">
        <v>2052.424</v>
      </c>
      <c r="K19" s="207">
        <v>122.08427909882022</v>
      </c>
      <c r="L19" s="210" t="s">
        <v>261</v>
      </c>
      <c r="M19" s="169" t="s">
        <v>261</v>
      </c>
      <c r="N19" s="172" t="s">
        <v>261</v>
      </c>
      <c r="O19" s="210" t="s">
        <v>261</v>
      </c>
      <c r="P19" s="172" t="s">
        <v>261</v>
      </c>
      <c r="Q19" s="172" t="s">
        <v>261</v>
      </c>
    </row>
    <row r="20" spans="1:17">
      <c r="A20" s="54" t="s">
        <v>1596</v>
      </c>
      <c r="B20" s="31" t="s">
        <v>1567</v>
      </c>
      <c r="C20" s="31">
        <v>20</v>
      </c>
      <c r="D20" s="31">
        <v>6</v>
      </c>
      <c r="E20" s="31" t="s">
        <v>1592</v>
      </c>
      <c r="F20" s="207">
        <v>1438.5030500405462</v>
      </c>
      <c r="G20" s="207">
        <v>1489.3</v>
      </c>
      <c r="H20" s="207">
        <v>120.14599177729981</v>
      </c>
      <c r="I20" s="207">
        <v>2174.8815280131398</v>
      </c>
      <c r="J20" s="207">
        <v>2225.52</v>
      </c>
      <c r="K20" s="207">
        <v>120.14599177729981</v>
      </c>
      <c r="L20" s="210" t="s">
        <v>261</v>
      </c>
      <c r="M20" s="169" t="s">
        <v>261</v>
      </c>
      <c r="N20" s="172" t="s">
        <v>261</v>
      </c>
      <c r="O20" s="210" t="s">
        <v>261</v>
      </c>
      <c r="P20" s="172" t="s">
        <v>261</v>
      </c>
      <c r="Q20" s="172" t="s">
        <v>261</v>
      </c>
    </row>
    <row r="21" spans="1:17">
      <c r="A21" s="54" t="s">
        <v>1589</v>
      </c>
      <c r="B21" s="31" t="s">
        <v>1567</v>
      </c>
      <c r="C21" s="31">
        <v>25</v>
      </c>
      <c r="D21" s="31">
        <v>2</v>
      </c>
      <c r="E21" s="31" t="s">
        <v>1590</v>
      </c>
      <c r="F21" s="207">
        <v>1014.5208045219324</v>
      </c>
      <c r="G21" s="207">
        <v>1056.56</v>
      </c>
      <c r="H21" s="207">
        <v>65.668197323495022</v>
      </c>
      <c r="I21" s="207">
        <v>1525.0971244133925</v>
      </c>
      <c r="J21" s="207">
        <v>1566.856</v>
      </c>
      <c r="K21" s="207">
        <v>65.668197323495022</v>
      </c>
      <c r="L21" s="210" t="s">
        <v>261</v>
      </c>
      <c r="M21" s="169" t="s">
        <v>261</v>
      </c>
      <c r="N21" s="172" t="s">
        <v>261</v>
      </c>
      <c r="O21" s="210" t="s">
        <v>261</v>
      </c>
      <c r="P21" s="172" t="s">
        <v>261</v>
      </c>
      <c r="Q21" s="172" t="s">
        <v>261</v>
      </c>
    </row>
    <row r="22" spans="1:17">
      <c r="A22" s="54" t="s">
        <v>1593</v>
      </c>
      <c r="B22" s="31" t="s">
        <v>1567</v>
      </c>
      <c r="C22" s="31">
        <v>25</v>
      </c>
      <c r="D22" s="31">
        <v>4</v>
      </c>
      <c r="E22" s="31" t="s">
        <v>1590</v>
      </c>
      <c r="F22" s="207">
        <v>1246.233839708992</v>
      </c>
      <c r="G22" s="207">
        <v>1297.096</v>
      </c>
      <c r="H22" s="207">
        <v>108.96931246284247</v>
      </c>
      <c r="I22" s="207">
        <v>1889.5196927181007</v>
      </c>
      <c r="J22" s="207">
        <v>1940.0239999999999</v>
      </c>
      <c r="K22" s="207">
        <v>108.96931246284247</v>
      </c>
      <c r="L22" s="210" t="s">
        <v>261</v>
      </c>
      <c r="M22" s="169" t="s">
        <v>261</v>
      </c>
      <c r="N22" s="172" t="s">
        <v>261</v>
      </c>
      <c r="O22" s="210" t="s">
        <v>261</v>
      </c>
      <c r="P22" s="172" t="s">
        <v>261</v>
      </c>
      <c r="Q22" s="172" t="s">
        <v>261</v>
      </c>
    </row>
    <row r="23" spans="1:17">
      <c r="A23" s="54" t="s">
        <v>1603</v>
      </c>
      <c r="B23" s="31" t="s">
        <v>1567</v>
      </c>
      <c r="C23" s="31">
        <v>25</v>
      </c>
      <c r="D23" s="31">
        <v>6</v>
      </c>
      <c r="E23" s="31" t="s">
        <v>1598</v>
      </c>
      <c r="F23" s="207">
        <v>1847.8481820746865</v>
      </c>
      <c r="G23" s="207">
        <v>1945.644</v>
      </c>
      <c r="H23" s="207">
        <v>168.63772964269265</v>
      </c>
      <c r="I23" s="207">
        <v>2807.2145090108124</v>
      </c>
      <c r="J23" s="207">
        <v>2905.54</v>
      </c>
      <c r="K23" s="207">
        <v>168.63772964269265</v>
      </c>
      <c r="L23" s="210" t="s">
        <v>261</v>
      </c>
      <c r="M23" s="169" t="s">
        <v>261</v>
      </c>
      <c r="N23" s="172" t="s">
        <v>261</v>
      </c>
      <c r="O23" s="210" t="s">
        <v>261</v>
      </c>
      <c r="P23" s="172" t="s">
        <v>261</v>
      </c>
      <c r="Q23" s="172" t="s">
        <v>261</v>
      </c>
    </row>
    <row r="24" spans="1:17">
      <c r="A24" s="54" t="s">
        <v>1591</v>
      </c>
      <c r="B24" s="31" t="s">
        <v>1567</v>
      </c>
      <c r="C24" s="31">
        <v>30</v>
      </c>
      <c r="D24" s="31">
        <v>2</v>
      </c>
      <c r="E24" s="31" t="s">
        <v>1592</v>
      </c>
      <c r="F24" s="207">
        <v>996.94909070551273</v>
      </c>
      <c r="G24" s="207">
        <v>1041.9480000000001</v>
      </c>
      <c r="H24" s="207">
        <v>78.375431095540634</v>
      </c>
      <c r="I24" s="207">
        <v>1507.5254105969727</v>
      </c>
      <c r="J24" s="207">
        <v>1552.2439999999999</v>
      </c>
      <c r="K24" s="207">
        <v>78.375431095540634</v>
      </c>
      <c r="L24" s="210" t="s">
        <v>261</v>
      </c>
      <c r="M24" s="169" t="s">
        <v>261</v>
      </c>
      <c r="N24" s="172" t="s">
        <v>261</v>
      </c>
      <c r="O24" s="210" t="s">
        <v>261</v>
      </c>
      <c r="P24" s="172" t="s">
        <v>261</v>
      </c>
      <c r="Q24" s="172" t="s">
        <v>261</v>
      </c>
    </row>
    <row r="25" spans="1:17">
      <c r="A25" s="54" t="s">
        <v>1594</v>
      </c>
      <c r="B25" s="31" t="s">
        <v>1567</v>
      </c>
      <c r="C25" s="31">
        <v>30</v>
      </c>
      <c r="D25" s="31">
        <v>4</v>
      </c>
      <c r="E25" s="31" t="s">
        <v>1592</v>
      </c>
      <c r="F25" s="207">
        <v>1232.2449674592292</v>
      </c>
      <c r="G25" s="207">
        <v>1280.2360000000001</v>
      </c>
      <c r="H25" s="207">
        <v>116.83255633295718</v>
      </c>
      <c r="I25" s="207">
        <v>1875.5308204683381</v>
      </c>
      <c r="J25" s="207">
        <v>1923.164</v>
      </c>
      <c r="K25" s="207">
        <v>116.83255633295718</v>
      </c>
      <c r="L25" s="210" t="s">
        <v>261</v>
      </c>
      <c r="M25" s="169" t="s">
        <v>261</v>
      </c>
      <c r="N25" s="172" t="s">
        <v>261</v>
      </c>
      <c r="O25" s="210" t="s">
        <v>261</v>
      </c>
      <c r="P25" s="172" t="s">
        <v>261</v>
      </c>
      <c r="Q25" s="172" t="s">
        <v>261</v>
      </c>
    </row>
    <row r="26" spans="1:17">
      <c r="A26" s="54" t="s">
        <v>1604</v>
      </c>
      <c r="B26" s="31" t="s">
        <v>1567</v>
      </c>
      <c r="C26" s="31">
        <v>30</v>
      </c>
      <c r="D26" s="31">
        <v>6</v>
      </c>
      <c r="E26" s="31" t="s">
        <v>1600</v>
      </c>
      <c r="F26" s="207">
        <v>1819.7124886280224</v>
      </c>
      <c r="G26" s="207">
        <v>1919.7919999999999</v>
      </c>
      <c r="H26" s="207">
        <v>186.65226722810485</v>
      </c>
      <c r="I26" s="207">
        <v>2779.0788155641485</v>
      </c>
      <c r="J26" s="207">
        <v>2878.5639999999999</v>
      </c>
      <c r="K26" s="207">
        <v>186.65226722810485</v>
      </c>
      <c r="L26" s="210" t="s">
        <v>261</v>
      </c>
      <c r="M26" s="169" t="s">
        <v>261</v>
      </c>
      <c r="N26" s="172" t="s">
        <v>261</v>
      </c>
      <c r="O26" s="210" t="s">
        <v>261</v>
      </c>
      <c r="P26" s="172" t="s">
        <v>261</v>
      </c>
      <c r="Q26" s="172" t="s">
        <v>261</v>
      </c>
    </row>
    <row r="27" spans="1:17">
      <c r="A27" s="54" t="s">
        <v>1597</v>
      </c>
      <c r="B27" s="31" t="s">
        <v>1567</v>
      </c>
      <c r="C27" s="31">
        <v>40</v>
      </c>
      <c r="D27" s="31">
        <v>2</v>
      </c>
      <c r="E27" s="31" t="s">
        <v>1598</v>
      </c>
      <c r="F27" s="207">
        <v>1286.856131182348</v>
      </c>
      <c r="G27" s="207">
        <v>1360.04</v>
      </c>
      <c r="H27" s="207">
        <v>106.08804620928878</v>
      </c>
      <c r="I27" s="207">
        <v>1952.0435901958704</v>
      </c>
      <c r="J27" s="207">
        <v>2025.4480000000001</v>
      </c>
      <c r="K27" s="207">
        <v>106.08804620928878</v>
      </c>
      <c r="L27" s="210" t="s">
        <v>261</v>
      </c>
      <c r="M27" s="169" t="s">
        <v>261</v>
      </c>
      <c r="N27" s="172" t="s">
        <v>261</v>
      </c>
      <c r="O27" s="210" t="s">
        <v>261</v>
      </c>
      <c r="P27" s="172" t="s">
        <v>261</v>
      </c>
      <c r="Q27" s="172" t="s">
        <v>261</v>
      </c>
    </row>
    <row r="28" spans="1:17">
      <c r="A28" s="54" t="s">
        <v>1601</v>
      </c>
      <c r="B28" s="31" t="s">
        <v>1567</v>
      </c>
      <c r="C28" s="31">
        <v>40</v>
      </c>
      <c r="D28" s="31">
        <v>4</v>
      </c>
      <c r="E28" s="31" t="s">
        <v>1598</v>
      </c>
      <c r="F28" s="207">
        <v>1589.3461132036698</v>
      </c>
      <c r="G28" s="207">
        <v>1677.008</v>
      </c>
      <c r="H28" s="207">
        <v>152.52426678180851</v>
      </c>
      <c r="I28" s="207">
        <v>2427.4297949408897</v>
      </c>
      <c r="J28" s="207">
        <v>2514.3879999999999</v>
      </c>
      <c r="K28" s="207">
        <v>152.52426678180851</v>
      </c>
      <c r="L28" s="210" t="s">
        <v>261</v>
      </c>
      <c r="M28" s="169" t="s">
        <v>261</v>
      </c>
      <c r="N28" s="172" t="s">
        <v>261</v>
      </c>
      <c r="O28" s="210" t="s">
        <v>261</v>
      </c>
      <c r="P28" s="172" t="s">
        <v>261</v>
      </c>
      <c r="Q28" s="172" t="s">
        <v>261</v>
      </c>
    </row>
    <row r="29" spans="1:17">
      <c r="A29" s="54" t="s">
        <v>1611</v>
      </c>
      <c r="B29" s="31" t="s">
        <v>1567</v>
      </c>
      <c r="C29" s="31">
        <v>40</v>
      </c>
      <c r="D29" s="31">
        <v>6</v>
      </c>
      <c r="E29" s="31" t="s">
        <v>1606</v>
      </c>
      <c r="F29" s="207">
        <v>2143.6419158143808</v>
      </c>
      <c r="G29" s="207">
        <v>2263.7359999999999</v>
      </c>
      <c r="H29" s="207">
        <v>186.56918249423447</v>
      </c>
      <c r="I29" s="207">
        <v>3267.2241005143487</v>
      </c>
      <c r="J29" s="207">
        <v>3387.7359999999999</v>
      </c>
      <c r="K29" s="207">
        <v>186.56918249423447</v>
      </c>
      <c r="L29" s="210" t="s">
        <v>261</v>
      </c>
      <c r="M29" s="169" t="s">
        <v>261</v>
      </c>
      <c r="N29" s="172" t="s">
        <v>261</v>
      </c>
      <c r="O29" s="210" t="s">
        <v>261</v>
      </c>
      <c r="P29" s="172" t="s">
        <v>261</v>
      </c>
      <c r="Q29" s="172" t="s">
        <v>261</v>
      </c>
    </row>
    <row r="30" spans="1:17">
      <c r="A30" s="54" t="s">
        <v>1599</v>
      </c>
      <c r="B30" s="31" t="s">
        <v>1567</v>
      </c>
      <c r="C30" s="31">
        <v>50</v>
      </c>
      <c r="D30" s="31">
        <v>2</v>
      </c>
      <c r="E30" s="31" t="s">
        <v>1600</v>
      </c>
      <c r="F30" s="207">
        <v>1272.3716915166499</v>
      </c>
      <c r="G30" s="207">
        <v>1342.056</v>
      </c>
      <c r="H30" s="207">
        <v>114.30795962809657</v>
      </c>
      <c r="I30" s="207">
        <v>1937.5591505301718</v>
      </c>
      <c r="J30" s="207">
        <v>2007.4639999999999</v>
      </c>
      <c r="K30" s="207">
        <v>114.30795962809657</v>
      </c>
      <c r="L30" s="210" t="s">
        <v>261</v>
      </c>
      <c r="M30" s="169" t="s">
        <v>261</v>
      </c>
      <c r="N30" s="172" t="s">
        <v>261</v>
      </c>
      <c r="O30" s="210" t="s">
        <v>261</v>
      </c>
      <c r="P30" s="172" t="s">
        <v>261</v>
      </c>
      <c r="Q30" s="172" t="s">
        <v>261</v>
      </c>
    </row>
    <row r="31" spans="1:17">
      <c r="A31" s="54" t="s">
        <v>1602</v>
      </c>
      <c r="B31" s="31" t="s">
        <v>1567</v>
      </c>
      <c r="C31" s="31">
        <v>50</v>
      </c>
      <c r="D31" s="31">
        <v>4</v>
      </c>
      <c r="E31" s="31" t="s">
        <v>1600</v>
      </c>
      <c r="F31" s="207">
        <v>1528.3792754112496</v>
      </c>
      <c r="G31" s="207">
        <v>1629.8</v>
      </c>
      <c r="H31" s="207">
        <v>195.85214685543906</v>
      </c>
      <c r="I31" s="207">
        <v>2366.4629571484697</v>
      </c>
      <c r="J31" s="207">
        <v>2468.3040000000001</v>
      </c>
      <c r="K31" s="207">
        <v>195.85214685543906</v>
      </c>
      <c r="L31" s="210" t="s">
        <v>261</v>
      </c>
      <c r="M31" s="169" t="s">
        <v>261</v>
      </c>
      <c r="N31" s="172" t="s">
        <v>261</v>
      </c>
      <c r="O31" s="210" t="s">
        <v>261</v>
      </c>
      <c r="P31" s="172" t="s">
        <v>261</v>
      </c>
      <c r="Q31" s="172" t="s">
        <v>261</v>
      </c>
    </row>
    <row r="32" spans="1:17">
      <c r="A32" s="54" t="s">
        <v>1612</v>
      </c>
      <c r="B32" s="31" t="s">
        <v>1567</v>
      </c>
      <c r="C32" s="31">
        <v>50</v>
      </c>
      <c r="D32" s="31">
        <v>6</v>
      </c>
      <c r="E32" s="31" t="s">
        <v>1608</v>
      </c>
      <c r="F32" s="207">
        <v>2105.0165987173154</v>
      </c>
      <c r="G32" s="207">
        <v>2225.52</v>
      </c>
      <c r="H32" s="207">
        <v>208.17204308343938</v>
      </c>
      <c r="I32" s="207">
        <v>3228.5987834172829</v>
      </c>
      <c r="J32" s="207">
        <v>3348.3960000000002</v>
      </c>
      <c r="K32" s="207">
        <v>208.17204308343938</v>
      </c>
      <c r="L32" s="210" t="s">
        <v>261</v>
      </c>
      <c r="M32" s="169" t="s">
        <v>261</v>
      </c>
      <c r="N32" s="172" t="s">
        <v>261</v>
      </c>
      <c r="O32" s="210" t="s">
        <v>261</v>
      </c>
      <c r="P32" s="172" t="s">
        <v>261</v>
      </c>
      <c r="Q32" s="172" t="s">
        <v>261</v>
      </c>
    </row>
    <row r="33" spans="1:17">
      <c r="A33" s="54" t="s">
        <v>1605</v>
      </c>
      <c r="B33" s="31" t="s">
        <v>1567</v>
      </c>
      <c r="C33" s="31">
        <v>60</v>
      </c>
      <c r="D33" s="31">
        <v>2</v>
      </c>
      <c r="E33" s="31" t="s">
        <v>1606</v>
      </c>
      <c r="F33" s="207">
        <v>1447.0541037051978</v>
      </c>
      <c r="G33" s="207">
        <v>1565.732</v>
      </c>
      <c r="H33" s="207">
        <v>152.5801926950152</v>
      </c>
      <c r="I33" s="207">
        <v>2226.1024791264404</v>
      </c>
      <c r="J33" s="207">
        <v>2344.6640000000002</v>
      </c>
      <c r="K33" s="207">
        <v>152.5801926950152</v>
      </c>
      <c r="L33" s="210" t="s">
        <v>261</v>
      </c>
      <c r="M33" s="169" t="s">
        <v>261</v>
      </c>
      <c r="N33" s="172" t="s">
        <v>261</v>
      </c>
      <c r="O33" s="210" t="s">
        <v>261</v>
      </c>
      <c r="P33" s="172" t="s">
        <v>261</v>
      </c>
      <c r="Q33" s="172" t="s">
        <v>261</v>
      </c>
    </row>
    <row r="34" spans="1:17">
      <c r="A34" s="54" t="s">
        <v>1609</v>
      </c>
      <c r="B34" s="31" t="s">
        <v>1567</v>
      </c>
      <c r="C34" s="31">
        <v>60</v>
      </c>
      <c r="D34" s="31">
        <v>4</v>
      </c>
      <c r="E34" s="31" t="s">
        <v>1606</v>
      </c>
      <c r="F34" s="207">
        <v>1784.9940438665406</v>
      </c>
      <c r="G34" s="207">
        <v>1925.412</v>
      </c>
      <c r="H34" s="207">
        <v>214.71205953998674</v>
      </c>
      <c r="I34" s="207">
        <v>2766.5334909461671</v>
      </c>
      <c r="J34" s="207">
        <v>2907.788</v>
      </c>
      <c r="K34" s="207">
        <v>214.71205953998674</v>
      </c>
      <c r="L34" s="210" t="s">
        <v>261</v>
      </c>
      <c r="M34" s="169" t="s">
        <v>261</v>
      </c>
      <c r="N34" s="172" t="s">
        <v>261</v>
      </c>
      <c r="O34" s="210" t="s">
        <v>261</v>
      </c>
      <c r="P34" s="172" t="s">
        <v>261</v>
      </c>
      <c r="Q34" s="172" t="s">
        <v>261</v>
      </c>
    </row>
    <row r="35" spans="1:17">
      <c r="A35" s="54" t="s">
        <v>1616</v>
      </c>
      <c r="B35" s="31" t="s">
        <v>1567</v>
      </c>
      <c r="C35" s="31">
        <v>60</v>
      </c>
      <c r="D35" s="31">
        <v>6</v>
      </c>
      <c r="E35" s="31" t="s">
        <v>1617</v>
      </c>
      <c r="F35" s="207">
        <v>2001.7732365500815</v>
      </c>
      <c r="G35" s="207">
        <v>2159.2040000000002</v>
      </c>
      <c r="H35" s="207">
        <v>274.06996902553323</v>
      </c>
      <c r="I35" s="207">
        <v>3125.3554212500494</v>
      </c>
      <c r="J35" s="207">
        <v>3283.2040000000002</v>
      </c>
      <c r="K35" s="207">
        <v>274.06996902553323</v>
      </c>
      <c r="L35" s="210" t="s">
        <v>261</v>
      </c>
      <c r="M35" s="169" t="s">
        <v>261</v>
      </c>
      <c r="N35" s="172" t="s">
        <v>261</v>
      </c>
      <c r="O35" s="210" t="s">
        <v>261</v>
      </c>
      <c r="P35" s="172" t="s">
        <v>261</v>
      </c>
      <c r="Q35" s="172" t="s">
        <v>261</v>
      </c>
    </row>
    <row r="36" spans="1:17">
      <c r="A36" s="54" t="s">
        <v>1607</v>
      </c>
      <c r="B36" s="31" t="s">
        <v>1567</v>
      </c>
      <c r="C36" s="31">
        <v>75</v>
      </c>
      <c r="D36" s="31">
        <v>2</v>
      </c>
      <c r="E36" s="31" t="s">
        <v>1608</v>
      </c>
      <c r="F36" s="207">
        <v>1413.3058547403966</v>
      </c>
      <c r="G36" s="207">
        <v>1535.384</v>
      </c>
      <c r="H36" s="207">
        <v>175.16728349822569</v>
      </c>
      <c r="I36" s="207">
        <v>2192.354230161639</v>
      </c>
      <c r="J36" s="207">
        <v>2314.3159999999998</v>
      </c>
      <c r="K36" s="207">
        <v>175.16728349822569</v>
      </c>
      <c r="L36" s="210" t="s">
        <v>261</v>
      </c>
      <c r="M36" s="169" t="s">
        <v>261</v>
      </c>
      <c r="N36" s="172" t="s">
        <v>261</v>
      </c>
      <c r="O36" s="210" t="s">
        <v>261</v>
      </c>
      <c r="P36" s="172" t="s">
        <v>261</v>
      </c>
      <c r="Q36" s="172" t="s">
        <v>261</v>
      </c>
    </row>
    <row r="37" spans="1:17">
      <c r="A37" s="54" t="s">
        <v>1610</v>
      </c>
      <c r="B37" s="31" t="s">
        <v>1567</v>
      </c>
      <c r="C37" s="31">
        <v>75</v>
      </c>
      <c r="D37" s="31">
        <v>4</v>
      </c>
      <c r="E37" s="31" t="s">
        <v>1608</v>
      </c>
      <c r="F37" s="207">
        <v>1721.6123482571629</v>
      </c>
      <c r="G37" s="207">
        <v>1874.8320000000001</v>
      </c>
      <c r="H37" s="207">
        <v>255.0768381596931</v>
      </c>
      <c r="I37" s="207">
        <v>2703.1517953367893</v>
      </c>
      <c r="J37" s="207">
        <v>2856.0839999999998</v>
      </c>
      <c r="K37" s="207">
        <v>255.0768381596931</v>
      </c>
      <c r="L37" s="210" t="s">
        <v>261</v>
      </c>
      <c r="M37" s="169" t="s">
        <v>261</v>
      </c>
      <c r="N37" s="172" t="s">
        <v>261</v>
      </c>
      <c r="O37" s="210" t="s">
        <v>261</v>
      </c>
      <c r="P37" s="172" t="s">
        <v>261</v>
      </c>
      <c r="Q37" s="172" t="s">
        <v>261</v>
      </c>
    </row>
    <row r="38" spans="1:17">
      <c r="A38" s="54" t="s">
        <v>1618</v>
      </c>
      <c r="B38" s="31" t="s">
        <v>1567</v>
      </c>
      <c r="C38" s="31">
        <v>75</v>
      </c>
      <c r="D38" s="31">
        <v>6</v>
      </c>
      <c r="E38" s="31" t="s">
        <v>1614</v>
      </c>
      <c r="F38" s="207">
        <v>1940.8488226117113</v>
      </c>
      <c r="G38" s="207">
        <v>2103.0039999999999</v>
      </c>
      <c r="H38" s="207">
        <v>310.26363950601757</v>
      </c>
      <c r="I38" s="207">
        <v>3064.431007311679</v>
      </c>
      <c r="J38" s="207">
        <v>3227.0039999999999</v>
      </c>
      <c r="K38" s="207">
        <v>310.26363950601757</v>
      </c>
      <c r="L38" s="210" t="s">
        <v>261</v>
      </c>
      <c r="M38" s="169" t="s">
        <v>261</v>
      </c>
      <c r="N38" s="172" t="s">
        <v>261</v>
      </c>
      <c r="O38" s="210" t="s">
        <v>261</v>
      </c>
      <c r="P38" s="172" t="s">
        <v>261</v>
      </c>
      <c r="Q38" s="172" t="s">
        <v>261</v>
      </c>
    </row>
    <row r="39" spans="1:17">
      <c r="A39" s="54" t="s">
        <v>1613</v>
      </c>
      <c r="B39" s="31" t="s">
        <v>1567</v>
      </c>
      <c r="C39" s="31">
        <v>100</v>
      </c>
      <c r="D39" s="31">
        <v>2</v>
      </c>
      <c r="E39" s="31" t="s">
        <v>1614</v>
      </c>
      <c r="F39" s="207">
        <v>1330.9987848967589</v>
      </c>
      <c r="G39" s="207">
        <v>1475.8119999999999</v>
      </c>
      <c r="H39" s="207">
        <v>230.18488465554256</v>
      </c>
      <c r="I39" s="207">
        <v>2110.0471603180013</v>
      </c>
      <c r="J39" s="207">
        <v>2254.7440000000001</v>
      </c>
      <c r="K39" s="207">
        <v>230.18488465554256</v>
      </c>
      <c r="L39" s="210" t="s">
        <v>261</v>
      </c>
      <c r="M39" s="169" t="s">
        <v>261</v>
      </c>
      <c r="N39" s="172" t="s">
        <v>261</v>
      </c>
      <c r="O39" s="210" t="s">
        <v>261</v>
      </c>
      <c r="P39" s="172" t="s">
        <v>261</v>
      </c>
      <c r="Q39" s="172" t="s">
        <v>261</v>
      </c>
    </row>
    <row r="40" spans="1:17">
      <c r="A40" s="54" t="s">
        <v>1615</v>
      </c>
      <c r="B40" s="31" t="s">
        <v>1567</v>
      </c>
      <c r="C40" s="31">
        <v>100</v>
      </c>
      <c r="D40" s="31">
        <v>4</v>
      </c>
      <c r="E40" s="31" t="s">
        <v>1614</v>
      </c>
      <c r="F40" s="207">
        <v>1634.8694739442351</v>
      </c>
      <c r="G40" s="207">
        <v>1805.144</v>
      </c>
      <c r="H40" s="207">
        <v>303.69206086750614</v>
      </c>
      <c r="I40" s="207">
        <v>2616.4089210238617</v>
      </c>
      <c r="J40" s="207">
        <v>2786.3960000000002</v>
      </c>
      <c r="K40" s="207">
        <v>303.69206086750614</v>
      </c>
      <c r="L40" s="210" t="s">
        <v>261</v>
      </c>
      <c r="M40" s="169" t="s">
        <v>261</v>
      </c>
      <c r="N40" s="172" t="s">
        <v>261</v>
      </c>
      <c r="O40" s="210" t="s">
        <v>261</v>
      </c>
      <c r="P40" s="172" t="s">
        <v>261</v>
      </c>
      <c r="Q40" s="172" t="s">
        <v>261</v>
      </c>
    </row>
    <row r="41" spans="1:17">
      <c r="A41" s="54" t="s">
        <v>1627</v>
      </c>
      <c r="B41" s="31" t="s">
        <v>1567</v>
      </c>
      <c r="C41" s="31">
        <v>100</v>
      </c>
      <c r="D41" s="31">
        <v>6</v>
      </c>
      <c r="E41" s="31" t="s">
        <v>1620</v>
      </c>
      <c r="F41" s="207">
        <v>2173.8392679282056</v>
      </c>
      <c r="G41" s="207">
        <v>2437.9560000000001</v>
      </c>
      <c r="H41" s="207">
        <v>347.10738230218033</v>
      </c>
      <c r="I41" s="207">
        <v>3478.9231901566286</v>
      </c>
      <c r="J41" s="207">
        <v>3742.92</v>
      </c>
      <c r="K41" s="207">
        <v>347.10738230218033</v>
      </c>
      <c r="L41" s="210" t="s">
        <v>261</v>
      </c>
      <c r="M41" s="169" t="s">
        <v>261</v>
      </c>
      <c r="N41" s="172" t="s">
        <v>261</v>
      </c>
      <c r="O41" s="210" t="s">
        <v>261</v>
      </c>
      <c r="P41" s="172" t="s">
        <v>261</v>
      </c>
      <c r="Q41" s="172" t="s">
        <v>261</v>
      </c>
    </row>
    <row r="42" spans="1:17">
      <c r="A42" s="54" t="s">
        <v>1619</v>
      </c>
      <c r="B42" s="31" t="s">
        <v>1567</v>
      </c>
      <c r="C42" s="31">
        <v>125</v>
      </c>
      <c r="D42" s="31">
        <v>4</v>
      </c>
      <c r="E42" s="31" t="s">
        <v>1620</v>
      </c>
      <c r="F42" s="207">
        <v>1845.1420990511797</v>
      </c>
      <c r="G42" s="207">
        <v>2101.88</v>
      </c>
      <c r="H42" s="207">
        <v>341.91411048576208</v>
      </c>
      <c r="I42" s="207">
        <v>2985.2379183513613</v>
      </c>
      <c r="J42" s="207">
        <v>3242.74</v>
      </c>
      <c r="K42" s="207">
        <v>341.91411048576208</v>
      </c>
      <c r="L42" s="210" t="s">
        <v>261</v>
      </c>
      <c r="M42" s="169" t="s">
        <v>261</v>
      </c>
      <c r="N42" s="172" t="s">
        <v>261</v>
      </c>
      <c r="O42" s="210" t="s">
        <v>261</v>
      </c>
      <c r="P42" s="172" t="s">
        <v>261</v>
      </c>
      <c r="Q42" s="172" t="s">
        <v>261</v>
      </c>
    </row>
    <row r="43" spans="1:17">
      <c r="A43" s="54" t="s">
        <v>1628</v>
      </c>
      <c r="B43" s="31" t="s">
        <v>1567</v>
      </c>
      <c r="C43" s="31">
        <v>125</v>
      </c>
      <c r="D43" s="31">
        <v>6</v>
      </c>
      <c r="E43" s="31" t="s">
        <v>1622</v>
      </c>
      <c r="F43" s="207">
        <v>2004.5634830972995</v>
      </c>
      <c r="G43" s="207">
        <v>2327.8040000000001</v>
      </c>
      <c r="H43" s="207">
        <v>447.68026746747967</v>
      </c>
      <c r="I43" s="207">
        <v>3309.647405325723</v>
      </c>
      <c r="J43" s="207">
        <v>3632.768</v>
      </c>
      <c r="K43" s="207">
        <v>447.68026746747967</v>
      </c>
      <c r="L43" s="210" t="s">
        <v>261</v>
      </c>
      <c r="M43" s="169" t="s">
        <v>261</v>
      </c>
      <c r="N43" s="172" t="s">
        <v>261</v>
      </c>
      <c r="O43" s="210" t="s">
        <v>261</v>
      </c>
      <c r="P43" s="172" t="s">
        <v>261</v>
      </c>
      <c r="Q43" s="172" t="s">
        <v>261</v>
      </c>
    </row>
    <row r="44" spans="1:17">
      <c r="A44" s="54" t="s">
        <v>1621</v>
      </c>
      <c r="B44" s="31" t="s">
        <v>1567</v>
      </c>
      <c r="C44" s="31">
        <v>150</v>
      </c>
      <c r="D44" s="31">
        <v>4</v>
      </c>
      <c r="E44" s="31" t="s">
        <v>1622</v>
      </c>
      <c r="F44" s="207">
        <v>1734.0440576520598</v>
      </c>
      <c r="G44" s="207">
        <v>2025.4480000000001</v>
      </c>
      <c r="H44" s="207">
        <v>410.57942298916731</v>
      </c>
      <c r="I44" s="207">
        <v>2874.1398769522411</v>
      </c>
      <c r="J44" s="207">
        <v>3166.308</v>
      </c>
      <c r="K44" s="207">
        <v>410.57942298916731</v>
      </c>
      <c r="L44" s="210" t="s">
        <v>261</v>
      </c>
      <c r="M44" s="169" t="s">
        <v>261</v>
      </c>
      <c r="N44" s="172" t="s">
        <v>261</v>
      </c>
      <c r="O44" s="210" t="s">
        <v>261</v>
      </c>
      <c r="P44" s="172" t="s">
        <v>261</v>
      </c>
      <c r="Q44" s="172" t="s">
        <v>261</v>
      </c>
    </row>
    <row r="45" spans="1:17">
      <c r="A45" s="54" t="s">
        <v>1629</v>
      </c>
      <c r="B45" s="31" t="s">
        <v>1567</v>
      </c>
      <c r="C45" s="31">
        <v>150</v>
      </c>
      <c r="D45" s="31">
        <v>6</v>
      </c>
      <c r="E45" s="31" t="s">
        <v>1624</v>
      </c>
      <c r="F45" s="207">
        <v>1854.7054025295572</v>
      </c>
      <c r="G45" s="207">
        <v>2234.5120000000002</v>
      </c>
      <c r="H45" s="207">
        <v>521.6408459460456</v>
      </c>
      <c r="I45" s="207">
        <v>3159.7893247579805</v>
      </c>
      <c r="J45" s="207">
        <v>3539.4760000000001</v>
      </c>
      <c r="K45" s="207">
        <v>521.6408459460456</v>
      </c>
      <c r="L45" s="210" t="s">
        <v>261</v>
      </c>
      <c r="M45" s="169" t="s">
        <v>261</v>
      </c>
      <c r="N45" s="172" t="s">
        <v>261</v>
      </c>
      <c r="O45" s="210" t="s">
        <v>261</v>
      </c>
      <c r="P45" s="172" t="s">
        <v>261</v>
      </c>
      <c r="Q45" s="172" t="s">
        <v>261</v>
      </c>
    </row>
    <row r="46" spans="1:17">
      <c r="A46" s="54" t="s">
        <v>1623</v>
      </c>
      <c r="B46" s="31" t="s">
        <v>1567</v>
      </c>
      <c r="C46" s="31">
        <v>200</v>
      </c>
      <c r="D46" s="31">
        <v>4</v>
      </c>
      <c r="E46" s="31" t="s">
        <v>1624</v>
      </c>
      <c r="F46" s="207">
        <v>1537.7207861561342</v>
      </c>
      <c r="G46" s="207">
        <v>1895.0640000000001</v>
      </c>
      <c r="H46" s="207">
        <v>516.15904240090549</v>
      </c>
      <c r="I46" s="207">
        <v>2677.8166054563158</v>
      </c>
      <c r="J46" s="207">
        <v>3034.8</v>
      </c>
      <c r="K46" s="207">
        <v>516.15904240090549</v>
      </c>
      <c r="L46" s="210" t="s">
        <v>261</v>
      </c>
      <c r="M46" s="169" t="s">
        <v>261</v>
      </c>
      <c r="N46" s="172" t="s">
        <v>261</v>
      </c>
      <c r="O46" s="210" t="s">
        <v>261</v>
      </c>
      <c r="P46" s="172" t="s">
        <v>261</v>
      </c>
      <c r="Q46" s="172" t="s">
        <v>261</v>
      </c>
    </row>
    <row r="47" spans="1:17">
      <c r="A47" s="54" t="s">
        <v>1630</v>
      </c>
      <c r="B47" s="31" t="s">
        <v>1567</v>
      </c>
      <c r="C47" s="31">
        <v>200</v>
      </c>
      <c r="D47" s="31">
        <v>6</v>
      </c>
      <c r="E47" s="31" t="s">
        <v>1626</v>
      </c>
      <c r="F47" s="207">
        <v>1574.5318229307627</v>
      </c>
      <c r="G47" s="207">
        <v>2060.2919999999999</v>
      </c>
      <c r="H47" s="207">
        <v>665.11547346206601</v>
      </c>
      <c r="I47" s="207">
        <v>2879.6157451591866</v>
      </c>
      <c r="J47" s="207">
        <v>3365.2559999999999</v>
      </c>
      <c r="K47" s="207">
        <v>665.11547346206601</v>
      </c>
      <c r="L47" s="210" t="s">
        <v>261</v>
      </c>
      <c r="M47" s="169" t="s">
        <v>261</v>
      </c>
      <c r="N47" s="172" t="s">
        <v>261</v>
      </c>
      <c r="O47" s="210" t="s">
        <v>261</v>
      </c>
      <c r="P47" s="172" t="s">
        <v>261</v>
      </c>
      <c r="Q47" s="172" t="s">
        <v>261</v>
      </c>
    </row>
    <row r="48" spans="1:17">
      <c r="A48" s="54" t="s">
        <v>1625</v>
      </c>
      <c r="B48" s="31" t="s">
        <v>1567</v>
      </c>
      <c r="C48" s="31">
        <v>250</v>
      </c>
      <c r="D48" s="31">
        <v>4</v>
      </c>
      <c r="E48" s="31" t="s">
        <v>1626</v>
      </c>
      <c r="F48" s="207">
        <v>1325.9912086417305</v>
      </c>
      <c r="G48" s="207">
        <v>1763.556</v>
      </c>
      <c r="H48" s="207">
        <v>630.6525938589798</v>
      </c>
      <c r="I48" s="207">
        <v>2466.0870279419123</v>
      </c>
      <c r="J48" s="207">
        <v>2903.2919999999999</v>
      </c>
      <c r="K48" s="207">
        <v>630.6525938589798</v>
      </c>
      <c r="L48" s="210" t="s">
        <v>261</v>
      </c>
      <c r="M48" s="169" t="s">
        <v>261</v>
      </c>
      <c r="N48" s="172" t="s">
        <v>261</v>
      </c>
      <c r="O48" s="210" t="s">
        <v>261</v>
      </c>
      <c r="P48" s="172" t="s">
        <v>261</v>
      </c>
      <c r="Q48" s="172" t="s">
        <v>261</v>
      </c>
    </row>
    <row r="49" spans="1:17">
      <c r="A49" s="54" t="s">
        <v>1631</v>
      </c>
      <c r="B49" s="31" t="s">
        <v>1567</v>
      </c>
      <c r="C49" s="31">
        <v>250</v>
      </c>
      <c r="D49" s="31">
        <v>6</v>
      </c>
      <c r="E49" s="31" t="s">
        <v>1626</v>
      </c>
      <c r="F49" s="207">
        <v>1547.8463145786091</v>
      </c>
      <c r="G49" s="207">
        <v>1979.364</v>
      </c>
      <c r="H49" s="207">
        <v>670.6507832713404</v>
      </c>
      <c r="I49" s="207">
        <v>2852.9302368070325</v>
      </c>
      <c r="J49" s="207">
        <v>3284.328</v>
      </c>
      <c r="K49" s="207">
        <v>670.6507832713404</v>
      </c>
      <c r="L49" s="210" t="s">
        <v>261</v>
      </c>
      <c r="M49" s="169" t="s">
        <v>261</v>
      </c>
      <c r="N49" s="172" t="s">
        <v>261</v>
      </c>
      <c r="O49" s="210" t="s">
        <v>261</v>
      </c>
      <c r="P49" s="172" t="s">
        <v>261</v>
      </c>
      <c r="Q49" s="172" t="s">
        <v>261</v>
      </c>
    </row>
    <row r="50" spans="1:17">
      <c r="A50" s="54" t="s">
        <v>1698</v>
      </c>
      <c r="B50" s="31" t="s">
        <v>1699</v>
      </c>
      <c r="C50" s="31">
        <v>3</v>
      </c>
      <c r="D50" s="31">
        <v>2</v>
      </c>
      <c r="E50" s="31" t="s">
        <v>1700</v>
      </c>
      <c r="F50" s="207">
        <v>742.66809257425996</v>
      </c>
      <c r="G50" s="207">
        <v>749.70799999999997</v>
      </c>
      <c r="H50" s="207">
        <v>24.06284553946821</v>
      </c>
      <c r="I50" s="207">
        <v>1087.3071085009958</v>
      </c>
      <c r="J50" s="207">
        <v>1094.7760000000001</v>
      </c>
      <c r="K50" s="207">
        <v>24.06284553946821</v>
      </c>
      <c r="L50" s="210" t="s">
        <v>2742</v>
      </c>
      <c r="M50" s="207">
        <v>1533.0685583520003</v>
      </c>
      <c r="N50" s="208">
        <f>H50</f>
        <v>24.06284553946821</v>
      </c>
      <c r="O50" s="207" t="s">
        <v>2743</v>
      </c>
      <c r="P50" s="208">
        <v>2227.2732038184595</v>
      </c>
      <c r="Q50" s="208">
        <v>24.06284553946821</v>
      </c>
    </row>
    <row r="51" spans="1:17">
      <c r="A51" s="54" t="s">
        <v>1703</v>
      </c>
      <c r="B51" s="31" t="s">
        <v>1699</v>
      </c>
      <c r="C51" s="31">
        <v>3</v>
      </c>
      <c r="D51" s="31">
        <v>4</v>
      </c>
      <c r="E51" s="31" t="s">
        <v>1700</v>
      </c>
      <c r="F51" s="207">
        <v>926.69949980568174</v>
      </c>
      <c r="G51" s="207">
        <v>935.16800000000001</v>
      </c>
      <c r="H51" s="207">
        <v>39.107696375156763</v>
      </c>
      <c r="I51" s="207">
        <v>1360.9174505868305</v>
      </c>
      <c r="J51" s="207">
        <v>1369.0319999999999</v>
      </c>
      <c r="K51" s="207">
        <v>39.107696375156763</v>
      </c>
      <c r="L51" s="210" t="s">
        <v>2744</v>
      </c>
      <c r="M51" s="207">
        <v>1922.5322398970293</v>
      </c>
      <c r="N51" s="208">
        <f t="shared" ref="N51:N96" si="0">H51</f>
        <v>39.107696375156763</v>
      </c>
      <c r="O51" s="207" t="s">
        <v>2745</v>
      </c>
      <c r="P51" s="208">
        <v>2797.1752856550283</v>
      </c>
      <c r="Q51" s="208">
        <v>39.107696375156763</v>
      </c>
    </row>
    <row r="52" spans="1:17">
      <c r="A52" s="54" t="s">
        <v>1711</v>
      </c>
      <c r="B52" s="31" t="s">
        <v>1699</v>
      </c>
      <c r="C52" s="31">
        <v>3</v>
      </c>
      <c r="D52" s="31">
        <v>6</v>
      </c>
      <c r="E52" s="31" t="s">
        <v>1706</v>
      </c>
      <c r="F52" s="207">
        <v>1847.4285748574744</v>
      </c>
      <c r="G52" s="207">
        <v>1870.336</v>
      </c>
      <c r="H52" s="207">
        <v>50.982623550985828</v>
      </c>
      <c r="I52" s="207">
        <v>2701.523894027096</v>
      </c>
      <c r="J52" s="207">
        <v>2724.576</v>
      </c>
      <c r="K52" s="207">
        <v>50.982623550985828</v>
      </c>
      <c r="L52" s="210" t="s">
        <v>2746</v>
      </c>
      <c r="M52" s="207">
        <v>3806.232731941056</v>
      </c>
      <c r="N52" s="208">
        <f t="shared" si="0"/>
        <v>50.982623550985828</v>
      </c>
      <c r="O52" s="207" t="s">
        <v>2747</v>
      </c>
      <c r="P52" s="208">
        <v>5526.6326600929906</v>
      </c>
      <c r="Q52" s="208">
        <v>50.982623550985828</v>
      </c>
    </row>
    <row r="53" spans="1:17">
      <c r="A53" s="54" t="s">
        <v>1701</v>
      </c>
      <c r="B53" s="31" t="s">
        <v>1699</v>
      </c>
      <c r="C53" s="31">
        <v>5</v>
      </c>
      <c r="D53" s="31">
        <v>2</v>
      </c>
      <c r="E53" s="31" t="s">
        <v>1702</v>
      </c>
      <c r="F53" s="207">
        <v>730.71312350980418</v>
      </c>
      <c r="G53" s="207">
        <v>738.46799999999996</v>
      </c>
      <c r="H53" s="207">
        <v>34.344388603107305</v>
      </c>
      <c r="I53" s="207">
        <v>1075.35213943654</v>
      </c>
      <c r="J53" s="207">
        <v>1082.412</v>
      </c>
      <c r="K53" s="207">
        <v>34.344388603107305</v>
      </c>
      <c r="L53" s="210" t="s">
        <v>2748</v>
      </c>
      <c r="M53" s="207">
        <v>1521.1025775555415</v>
      </c>
      <c r="N53" s="208">
        <f t="shared" si="0"/>
        <v>34.344388603107305</v>
      </c>
      <c r="O53" s="207" t="s">
        <v>2749</v>
      </c>
      <c r="P53" s="208">
        <v>2215.3072230220009</v>
      </c>
      <c r="Q53" s="208">
        <v>34.344388603107305</v>
      </c>
    </row>
    <row r="54" spans="1:17">
      <c r="A54" s="54" t="s">
        <v>1704</v>
      </c>
      <c r="B54" s="31" t="s">
        <v>1699</v>
      </c>
      <c r="C54" s="31">
        <v>5</v>
      </c>
      <c r="D54" s="31">
        <v>4</v>
      </c>
      <c r="E54" s="31" t="s">
        <v>1702</v>
      </c>
      <c r="F54" s="207">
        <v>916.9102431111213</v>
      </c>
      <c r="G54" s="207">
        <v>922.80399999999997</v>
      </c>
      <c r="H54" s="207">
        <v>45.262520152736613</v>
      </c>
      <c r="I54" s="207">
        <v>1351.1281938922702</v>
      </c>
      <c r="J54" s="207">
        <v>1356.6679999999999</v>
      </c>
      <c r="K54" s="207">
        <v>45.262520152736613</v>
      </c>
      <c r="L54" s="210" t="s">
        <v>2750</v>
      </c>
      <c r="M54" s="207">
        <v>1912.7370093378572</v>
      </c>
      <c r="N54" s="208">
        <f t="shared" si="0"/>
        <v>45.262520152736613</v>
      </c>
      <c r="O54" s="207" t="s">
        <v>2751</v>
      </c>
      <c r="P54" s="208">
        <v>2787.3800550958563</v>
      </c>
      <c r="Q54" s="208">
        <v>45.262520152736613</v>
      </c>
    </row>
    <row r="55" spans="1:17">
      <c r="A55" s="54" t="s">
        <v>1712</v>
      </c>
      <c r="B55" s="31" t="s">
        <v>1699</v>
      </c>
      <c r="C55" s="31">
        <v>5</v>
      </c>
      <c r="D55" s="31">
        <v>6</v>
      </c>
      <c r="E55" s="31" t="s">
        <v>1708</v>
      </c>
      <c r="F55" s="207">
        <v>1830.9507878096795</v>
      </c>
      <c r="G55" s="207">
        <v>1851.2280000000001</v>
      </c>
      <c r="H55" s="207">
        <v>62.079947675538264</v>
      </c>
      <c r="I55" s="207">
        <v>2685.0461069793014</v>
      </c>
      <c r="J55" s="207">
        <v>2705.4679999999998</v>
      </c>
      <c r="K55" s="207">
        <v>62.079947675538264</v>
      </c>
      <c r="L55" s="210" t="s">
        <v>2752</v>
      </c>
      <c r="M55" s="207">
        <v>3789.7434919917359</v>
      </c>
      <c r="N55" s="208">
        <f t="shared" si="0"/>
        <v>62.079947675538264</v>
      </c>
      <c r="O55" s="207" t="s">
        <v>2753</v>
      </c>
      <c r="P55" s="208">
        <v>5510.1434201436705</v>
      </c>
      <c r="Q55" s="208">
        <v>62.079947675538264</v>
      </c>
    </row>
    <row r="56" spans="1:17">
      <c r="A56" s="54" t="s">
        <v>1705</v>
      </c>
      <c r="B56" s="31" t="s">
        <v>1699</v>
      </c>
      <c r="C56" s="31">
        <v>7.5</v>
      </c>
      <c r="D56" s="31">
        <v>2</v>
      </c>
      <c r="E56" s="31" t="s">
        <v>1706</v>
      </c>
      <c r="F56" s="207">
        <v>1267.5479860950804</v>
      </c>
      <c r="G56" s="207">
        <v>1288.104</v>
      </c>
      <c r="H56" s="207">
        <v>40.307393932170363</v>
      </c>
      <c r="I56" s="207">
        <v>1859.7446050114434</v>
      </c>
      <c r="J56" s="207">
        <v>1880.452</v>
      </c>
      <c r="K56" s="207">
        <v>40.307393932170363</v>
      </c>
      <c r="L56" s="210" t="s">
        <v>2754</v>
      </c>
      <c r="M56" s="207">
        <v>2625.7018455776533</v>
      </c>
      <c r="N56" s="208">
        <f t="shared" si="0"/>
        <v>40.307393932170363</v>
      </c>
      <c r="O56" s="207" t="s">
        <v>2755</v>
      </c>
      <c r="P56" s="208">
        <v>3818.5605321538233</v>
      </c>
      <c r="Q56" s="208">
        <v>40.307393932170363</v>
      </c>
    </row>
    <row r="57" spans="1:17">
      <c r="A57" s="54" t="s">
        <v>1709</v>
      </c>
      <c r="B57" s="31" t="s">
        <v>1699</v>
      </c>
      <c r="C57" s="31">
        <v>7.5</v>
      </c>
      <c r="D57" s="31">
        <v>4</v>
      </c>
      <c r="E57" s="31" t="s">
        <v>1706</v>
      </c>
      <c r="F57" s="207">
        <v>1582.0862367181614</v>
      </c>
      <c r="G57" s="207">
        <v>1605.0719999999999</v>
      </c>
      <c r="H57" s="207">
        <v>66.127565116852821</v>
      </c>
      <c r="I57" s="207">
        <v>2328.2072225674592</v>
      </c>
      <c r="J57" s="207">
        <v>2351.4079999999999</v>
      </c>
      <c r="K57" s="207">
        <v>66.127565116852821</v>
      </c>
      <c r="L57" s="210" t="s">
        <v>2756</v>
      </c>
      <c r="M57" s="207">
        <v>3293.236298750151</v>
      </c>
      <c r="N57" s="208">
        <f t="shared" si="0"/>
        <v>66.127565116852821</v>
      </c>
      <c r="O57" s="207" t="s">
        <v>2757</v>
      </c>
      <c r="P57" s="208">
        <v>4796.1440675174172</v>
      </c>
      <c r="Q57" s="208">
        <v>66.127565116852821</v>
      </c>
    </row>
    <row r="58" spans="1:17">
      <c r="A58" s="54" t="s">
        <v>1719</v>
      </c>
      <c r="B58" s="31" t="s">
        <v>1699</v>
      </c>
      <c r="C58" s="31">
        <v>7.5</v>
      </c>
      <c r="D58" s="31">
        <v>6</v>
      </c>
      <c r="E58" s="31" t="s">
        <v>1714</v>
      </c>
      <c r="F58" s="207">
        <v>1794.1334258735692</v>
      </c>
      <c r="G58" s="207">
        <v>1825.376</v>
      </c>
      <c r="H58" s="207">
        <v>84.164217813465356</v>
      </c>
      <c r="I58" s="207">
        <v>2648.2287450431904</v>
      </c>
      <c r="J58" s="207">
        <v>2679.616</v>
      </c>
      <c r="K58" s="207">
        <v>84.164217813465356</v>
      </c>
      <c r="L58" s="210" t="s">
        <v>2758</v>
      </c>
      <c r="M58" s="207">
        <v>3752.9019620844961</v>
      </c>
      <c r="N58" s="208">
        <f t="shared" si="0"/>
        <v>84.164217813465356</v>
      </c>
      <c r="O58" s="207" t="s">
        <v>2759</v>
      </c>
      <c r="P58" s="208">
        <v>5473.3018902364302</v>
      </c>
      <c r="Q58" s="208">
        <v>84.164217813465356</v>
      </c>
    </row>
    <row r="59" spans="1:17">
      <c r="A59" s="54" t="s">
        <v>1707</v>
      </c>
      <c r="B59" s="31" t="s">
        <v>1699</v>
      </c>
      <c r="C59" s="31">
        <v>10</v>
      </c>
      <c r="D59" s="31">
        <v>2</v>
      </c>
      <c r="E59" s="31" t="s">
        <v>1708</v>
      </c>
      <c r="F59" s="207">
        <v>1255.568201641059</v>
      </c>
      <c r="G59" s="207">
        <v>1276.864</v>
      </c>
      <c r="H59" s="207">
        <v>50.301851159805125</v>
      </c>
      <c r="I59" s="207">
        <v>1847.7648205574219</v>
      </c>
      <c r="J59" s="207">
        <v>1868.088</v>
      </c>
      <c r="K59" s="207">
        <v>50.301851159805125</v>
      </c>
      <c r="L59" s="210" t="s">
        <v>2760</v>
      </c>
      <c r="M59" s="207">
        <v>2613.7112601565013</v>
      </c>
      <c r="N59" s="208">
        <f t="shared" si="0"/>
        <v>50.301851159805125</v>
      </c>
      <c r="O59" s="207" t="s">
        <v>2761</v>
      </c>
      <c r="P59" s="208">
        <v>3806.5699467326708</v>
      </c>
      <c r="Q59" s="208">
        <v>50.301851159805125</v>
      </c>
    </row>
    <row r="60" spans="1:17">
      <c r="A60" s="54" t="s">
        <v>1710</v>
      </c>
      <c r="B60" s="31" t="s">
        <v>1699</v>
      </c>
      <c r="C60" s="31">
        <v>10</v>
      </c>
      <c r="D60" s="31">
        <v>4</v>
      </c>
      <c r="E60" s="31" t="s">
        <v>1708</v>
      </c>
      <c r="F60" s="207">
        <v>1571.3161001408107</v>
      </c>
      <c r="G60" s="207">
        <v>1592.7080000000001</v>
      </c>
      <c r="H60" s="207">
        <v>72.915577007436582</v>
      </c>
      <c r="I60" s="207">
        <v>2317.4370859901082</v>
      </c>
      <c r="J60" s="207">
        <v>2337.92</v>
      </c>
      <c r="K60" s="207">
        <v>72.915577007436582</v>
      </c>
      <c r="L60" s="210" t="s">
        <v>2762</v>
      </c>
      <c r="M60" s="207">
        <v>3282.4592904318847</v>
      </c>
      <c r="N60" s="208">
        <f t="shared" si="0"/>
        <v>72.915577007436582</v>
      </c>
      <c r="O60" s="207" t="s">
        <v>2763</v>
      </c>
      <c r="P60" s="208">
        <v>4785.3670591991513</v>
      </c>
      <c r="Q60" s="208">
        <v>72.915577007436582</v>
      </c>
    </row>
    <row r="61" spans="1:17">
      <c r="A61" s="54" t="s">
        <v>1720</v>
      </c>
      <c r="B61" s="31" t="s">
        <v>1699</v>
      </c>
      <c r="C61" s="31">
        <v>10</v>
      </c>
      <c r="D61" s="31">
        <v>6</v>
      </c>
      <c r="E61" s="31" t="s">
        <v>1716</v>
      </c>
      <c r="F61" s="207">
        <v>1774.6664677039516</v>
      </c>
      <c r="G61" s="207">
        <v>1805.144</v>
      </c>
      <c r="H61" s="207">
        <v>97.945625527851817</v>
      </c>
      <c r="I61" s="207">
        <v>2628.7617868735733</v>
      </c>
      <c r="J61" s="207">
        <v>2659.384</v>
      </c>
      <c r="K61" s="207">
        <v>97.945625527851817</v>
      </c>
      <c r="L61" s="210" t="s">
        <v>2764</v>
      </c>
      <c r="M61" s="207">
        <v>3733.4203918503654</v>
      </c>
      <c r="N61" s="208">
        <f t="shared" si="0"/>
        <v>97.945625527851817</v>
      </c>
      <c r="O61" s="207" t="s">
        <v>2765</v>
      </c>
      <c r="P61" s="208">
        <v>5453.8203200022999</v>
      </c>
      <c r="Q61" s="208">
        <v>97.945625527851817</v>
      </c>
    </row>
    <row r="62" spans="1:17">
      <c r="A62" s="54" t="s">
        <v>1713</v>
      </c>
      <c r="B62" s="31" t="s">
        <v>1699</v>
      </c>
      <c r="C62" s="31">
        <v>15</v>
      </c>
      <c r="D62" s="31">
        <v>2</v>
      </c>
      <c r="E62" s="31" t="s">
        <v>1714</v>
      </c>
      <c r="F62" s="207">
        <v>1218.4383567522611</v>
      </c>
      <c r="G62" s="207">
        <v>1251.0119999999999</v>
      </c>
      <c r="H62" s="207">
        <v>74.889020979160634</v>
      </c>
      <c r="I62" s="207">
        <v>1810.6349756686243</v>
      </c>
      <c r="J62" s="207">
        <v>1843.36</v>
      </c>
      <c r="K62" s="207">
        <v>74.889020979160634</v>
      </c>
      <c r="L62" s="210" t="s">
        <v>2766</v>
      </c>
      <c r="M62" s="207">
        <v>2576.5542185040777</v>
      </c>
      <c r="N62" s="208">
        <f t="shared" si="0"/>
        <v>74.889020979160634</v>
      </c>
      <c r="O62" s="207" t="s">
        <v>2767</v>
      </c>
      <c r="P62" s="208">
        <v>3769.4129050802471</v>
      </c>
      <c r="Q62" s="208">
        <v>74.889020979160634</v>
      </c>
    </row>
    <row r="63" spans="1:17">
      <c r="A63" s="54" t="s">
        <v>1717</v>
      </c>
      <c r="B63" s="31" t="s">
        <v>1699</v>
      </c>
      <c r="C63" s="31">
        <v>15</v>
      </c>
      <c r="D63" s="31">
        <v>4</v>
      </c>
      <c r="E63" s="31" t="s">
        <v>1714</v>
      </c>
      <c r="F63" s="207">
        <v>1532.6230022649559</v>
      </c>
      <c r="G63" s="207">
        <v>1562.36</v>
      </c>
      <c r="H63" s="207">
        <v>95.363570358549751</v>
      </c>
      <c r="I63" s="207">
        <v>2278.7439881142532</v>
      </c>
      <c r="J63" s="207">
        <v>2308.6959999999999</v>
      </c>
      <c r="K63" s="207">
        <v>95.363570358549751</v>
      </c>
      <c r="L63" s="210" t="s">
        <v>2768</v>
      </c>
      <c r="M63" s="207">
        <v>3243.7417878348156</v>
      </c>
      <c r="N63" s="208">
        <f t="shared" si="0"/>
        <v>95.363570358549751</v>
      </c>
      <c r="O63" s="207" t="s">
        <v>2769</v>
      </c>
      <c r="P63" s="208">
        <v>4746.6495566020822</v>
      </c>
      <c r="Q63" s="208">
        <v>95.363570358549751</v>
      </c>
    </row>
    <row r="64" spans="1:17">
      <c r="A64" s="54" t="s">
        <v>1727</v>
      </c>
      <c r="B64" s="31" t="s">
        <v>1699</v>
      </c>
      <c r="C64" s="31">
        <v>15</v>
      </c>
      <c r="D64" s="31">
        <v>6</v>
      </c>
      <c r="E64" s="31" t="s">
        <v>1722</v>
      </c>
      <c r="F64" s="207">
        <v>2491.4421430880247</v>
      </c>
      <c r="G64" s="207">
        <v>2548.1080000000002</v>
      </c>
      <c r="H64" s="207">
        <v>94.574673607189609</v>
      </c>
      <c r="I64" s="207">
        <v>3681.5749648817605</v>
      </c>
      <c r="J64" s="207">
        <v>3738.424</v>
      </c>
      <c r="K64" s="207">
        <v>94.574673607189609</v>
      </c>
      <c r="L64" s="210" t="s">
        <v>2770</v>
      </c>
      <c r="M64" s="207">
        <v>5220.9027614161605</v>
      </c>
      <c r="N64" s="208">
        <f t="shared" si="0"/>
        <v>94.574673607189609</v>
      </c>
      <c r="O64" s="207" t="s">
        <v>2771</v>
      </c>
      <c r="P64" s="208">
        <v>7618.1813498245947</v>
      </c>
      <c r="Q64" s="208">
        <v>94.574673607189609</v>
      </c>
    </row>
    <row r="65" spans="1:17">
      <c r="A65" s="54" t="s">
        <v>1715</v>
      </c>
      <c r="B65" s="31" t="s">
        <v>1699</v>
      </c>
      <c r="C65" s="31">
        <v>20</v>
      </c>
      <c r="D65" s="31">
        <v>2</v>
      </c>
      <c r="E65" s="31" t="s">
        <v>1716</v>
      </c>
      <c r="F65" s="207">
        <v>1196.629992738566</v>
      </c>
      <c r="G65" s="207">
        <v>1231.904</v>
      </c>
      <c r="H65" s="207">
        <v>92.294198892403827</v>
      </c>
      <c r="I65" s="207">
        <v>1788.8266116549287</v>
      </c>
      <c r="J65" s="207">
        <v>1824.252</v>
      </c>
      <c r="K65" s="207">
        <v>92.294198892403827</v>
      </c>
      <c r="L65" s="210" t="s">
        <v>2772</v>
      </c>
      <c r="M65" s="207">
        <v>2554.7269074505502</v>
      </c>
      <c r="N65" s="208">
        <f t="shared" si="0"/>
        <v>92.294198892403827</v>
      </c>
      <c r="O65" s="207" t="s">
        <v>2773</v>
      </c>
      <c r="P65" s="208">
        <v>3747.5855940267197</v>
      </c>
      <c r="Q65" s="208">
        <v>92.294198892403827</v>
      </c>
    </row>
    <row r="66" spans="1:17">
      <c r="A66" s="54" t="s">
        <v>1718</v>
      </c>
      <c r="B66" s="31" t="s">
        <v>1699</v>
      </c>
      <c r="C66" s="31">
        <v>20</v>
      </c>
      <c r="D66" s="31">
        <v>4</v>
      </c>
      <c r="E66" s="31" t="s">
        <v>1716</v>
      </c>
      <c r="F66" s="207">
        <v>1500.9434133233312</v>
      </c>
      <c r="G66" s="207">
        <v>1534.26</v>
      </c>
      <c r="H66" s="207">
        <v>119.6573679863951</v>
      </c>
      <c r="I66" s="207">
        <v>2247.0643991726283</v>
      </c>
      <c r="J66" s="207">
        <v>2280.596</v>
      </c>
      <c r="K66" s="207">
        <v>119.6573679863951</v>
      </c>
      <c r="L66" s="210" t="s">
        <v>2774</v>
      </c>
      <c r="M66" s="207">
        <v>3212.0358971770684</v>
      </c>
      <c r="N66" s="208">
        <f t="shared" si="0"/>
        <v>119.6573679863951</v>
      </c>
      <c r="O66" s="207" t="s">
        <v>2775</v>
      </c>
      <c r="P66" s="208">
        <v>4714.9436659443345</v>
      </c>
      <c r="Q66" s="208">
        <v>119.6573679863951</v>
      </c>
    </row>
    <row r="67" spans="1:17">
      <c r="A67" s="293" t="s">
        <v>1728</v>
      </c>
      <c r="B67" s="31" t="s">
        <v>1699</v>
      </c>
      <c r="C67" s="31">
        <v>20</v>
      </c>
      <c r="D67" s="31">
        <v>6</v>
      </c>
      <c r="E67" s="31" t="s">
        <v>1724</v>
      </c>
      <c r="F67" s="207">
        <v>2454.5403795840966</v>
      </c>
      <c r="G67" s="207">
        <v>2515.5120000000002</v>
      </c>
      <c r="H67" s="207">
        <v>119.53370956345142</v>
      </c>
      <c r="I67" s="207">
        <v>3644.6732013778319</v>
      </c>
      <c r="J67" s="207">
        <v>3704.7040000000002</v>
      </c>
      <c r="K67" s="207">
        <v>119.53370956345142</v>
      </c>
      <c r="L67" s="210" t="s">
        <v>2776</v>
      </c>
      <c r="M67" s="207">
        <v>5183.9748321333082</v>
      </c>
      <c r="N67" s="208">
        <f t="shared" si="0"/>
        <v>119.53370956345142</v>
      </c>
      <c r="O67" s="207" t="s">
        <v>2777</v>
      </c>
      <c r="P67" s="208">
        <v>7581.2534205417414</v>
      </c>
      <c r="Q67" s="208">
        <v>119.53370956345142</v>
      </c>
    </row>
    <row r="68" spans="1:17">
      <c r="A68" s="54" t="s">
        <v>1721</v>
      </c>
      <c r="B68" s="31" t="s">
        <v>1699</v>
      </c>
      <c r="C68" s="31">
        <v>25</v>
      </c>
      <c r="D68" s="31">
        <v>2</v>
      </c>
      <c r="E68" s="31" t="s">
        <v>1722</v>
      </c>
      <c r="F68" s="207">
        <v>1715.843793504718</v>
      </c>
      <c r="G68" s="207">
        <v>1768.0519999999999</v>
      </c>
      <c r="H68" s="207">
        <v>65.331053997539584</v>
      </c>
      <c r="I68" s="207">
        <v>2541.0358034701417</v>
      </c>
      <c r="J68" s="207">
        <v>2593.0680000000002</v>
      </c>
      <c r="K68" s="207">
        <v>65.331053997539584</v>
      </c>
      <c r="L68" s="210" t="s">
        <v>2778</v>
      </c>
      <c r="M68" s="207">
        <v>3608.3461885132515</v>
      </c>
      <c r="N68" s="208">
        <f t="shared" si="0"/>
        <v>65.331053997539584</v>
      </c>
      <c r="O68" s="207" t="s">
        <v>2779</v>
      </c>
      <c r="P68" s="208">
        <v>5270.5263255456184</v>
      </c>
      <c r="Q68" s="208">
        <v>65.331053997539584</v>
      </c>
    </row>
    <row r="69" spans="1:17">
      <c r="A69" s="54" t="s">
        <v>1725</v>
      </c>
      <c r="B69" s="31" t="s">
        <v>1699</v>
      </c>
      <c r="C69" s="31">
        <v>25</v>
      </c>
      <c r="D69" s="31">
        <v>4</v>
      </c>
      <c r="E69" s="31" t="s">
        <v>1722</v>
      </c>
      <c r="F69" s="207">
        <v>2132.5414213020226</v>
      </c>
      <c r="G69" s="207">
        <v>2192.924</v>
      </c>
      <c r="H69" s="207">
        <v>108.41870995739492</v>
      </c>
      <c r="I69" s="207">
        <v>3172.21820486252</v>
      </c>
      <c r="J69" s="207">
        <v>3232.6239999999998</v>
      </c>
      <c r="K69" s="207">
        <v>108.41870995739492</v>
      </c>
      <c r="L69" s="210" t="s">
        <v>2780</v>
      </c>
      <c r="M69" s="207">
        <v>4516.9176585088826</v>
      </c>
      <c r="N69" s="208">
        <f t="shared" si="0"/>
        <v>108.41870995739492</v>
      </c>
      <c r="O69" s="207" t="s">
        <v>2781</v>
      </c>
      <c r="P69" s="208">
        <v>6611.1334018731068</v>
      </c>
      <c r="Q69" s="208">
        <v>108.41870995739492</v>
      </c>
    </row>
    <row r="70" spans="1:17">
      <c r="A70" s="54" t="s">
        <v>1743</v>
      </c>
      <c r="B70" s="31" t="s">
        <v>1699</v>
      </c>
      <c r="C70" s="31">
        <v>25</v>
      </c>
      <c r="D70" s="31">
        <v>6</v>
      </c>
      <c r="E70" s="31" t="s">
        <v>1738</v>
      </c>
      <c r="F70" s="207">
        <v>2378.5581803715736</v>
      </c>
      <c r="G70" s="207">
        <v>2475.0479999999998</v>
      </c>
      <c r="H70" s="207">
        <v>155.29781823238517</v>
      </c>
      <c r="I70" s="207">
        <v>3568.6910021653084</v>
      </c>
      <c r="J70" s="207">
        <v>3665.364</v>
      </c>
      <c r="K70" s="207">
        <v>155.29781823238517</v>
      </c>
      <c r="L70" s="210" t="s">
        <v>2782</v>
      </c>
      <c r="M70" s="207">
        <v>5107.9516570201913</v>
      </c>
      <c r="N70" s="208">
        <f t="shared" si="0"/>
        <v>155.29781823238517</v>
      </c>
      <c r="O70" s="207" t="s">
        <v>2783</v>
      </c>
      <c r="P70" s="208">
        <v>7505.2302454286264</v>
      </c>
      <c r="Q70" s="208">
        <v>155.29781823238517</v>
      </c>
    </row>
    <row r="71" spans="1:17">
      <c r="A71" s="54" t="s">
        <v>1723</v>
      </c>
      <c r="B71" s="31" t="s">
        <v>1699</v>
      </c>
      <c r="C71" s="31">
        <v>30</v>
      </c>
      <c r="D71" s="31">
        <v>2</v>
      </c>
      <c r="E71" s="31" t="s">
        <v>1724</v>
      </c>
      <c r="F71" s="207">
        <v>1698.2952157484278</v>
      </c>
      <c r="G71" s="207">
        <v>1753.44</v>
      </c>
      <c r="H71" s="207">
        <v>77.980948805926531</v>
      </c>
      <c r="I71" s="207">
        <v>2523.4872257138509</v>
      </c>
      <c r="J71" s="207">
        <v>2578.4560000000001</v>
      </c>
      <c r="K71" s="207">
        <v>77.980948805926531</v>
      </c>
      <c r="L71" s="210" t="s">
        <v>2784</v>
      </c>
      <c r="M71" s="207">
        <v>3590.7841540706572</v>
      </c>
      <c r="N71" s="208">
        <f t="shared" si="0"/>
        <v>77.980948805926531</v>
      </c>
      <c r="O71" s="207" t="s">
        <v>2785</v>
      </c>
      <c r="P71" s="208">
        <v>5252.9642911030242</v>
      </c>
      <c r="Q71" s="208">
        <v>77.980948805926531</v>
      </c>
    </row>
    <row r="72" spans="1:17">
      <c r="A72" s="54" t="s">
        <v>1726</v>
      </c>
      <c r="B72" s="31" t="s">
        <v>1699</v>
      </c>
      <c r="C72" s="31">
        <v>30</v>
      </c>
      <c r="D72" s="31">
        <v>4</v>
      </c>
      <c r="E72" s="31" t="s">
        <v>1724</v>
      </c>
      <c r="F72" s="207">
        <v>2118.5674332368239</v>
      </c>
      <c r="G72" s="207">
        <v>2177.1880000000001</v>
      </c>
      <c r="H72" s="207">
        <v>116.23108224906275</v>
      </c>
      <c r="I72" s="207">
        <v>3158.2442167973209</v>
      </c>
      <c r="J72" s="207">
        <v>3216.8879999999999</v>
      </c>
      <c r="K72" s="207">
        <v>116.23108224906275</v>
      </c>
      <c r="L72" s="210" t="s">
        <v>2786</v>
      </c>
      <c r="M72" s="207">
        <v>4502.9361945068486</v>
      </c>
      <c r="N72" s="208">
        <f t="shared" si="0"/>
        <v>116.23108224906275</v>
      </c>
      <c r="O72" s="207" t="s">
        <v>2787</v>
      </c>
      <c r="P72" s="208">
        <v>6597.1519378710727</v>
      </c>
      <c r="Q72" s="208">
        <v>116.23108224906275</v>
      </c>
    </row>
    <row r="73" spans="1:17">
      <c r="A73" s="54" t="s">
        <v>1744</v>
      </c>
      <c r="B73" s="31" t="s">
        <v>1699</v>
      </c>
      <c r="C73" s="31">
        <v>30</v>
      </c>
      <c r="D73" s="31">
        <v>6</v>
      </c>
      <c r="E73" s="31" t="s">
        <v>1740</v>
      </c>
      <c r="F73" s="207">
        <v>2351.0791056071689</v>
      </c>
      <c r="G73" s="207">
        <v>2450.3200000000002</v>
      </c>
      <c r="H73" s="207">
        <v>171.88733464373257</v>
      </c>
      <c r="I73" s="207">
        <v>3541.2119274009046</v>
      </c>
      <c r="J73" s="207">
        <v>3639.5120000000002</v>
      </c>
      <c r="K73" s="207">
        <v>171.88733464373257</v>
      </c>
      <c r="L73" s="210" t="s">
        <v>2788</v>
      </c>
      <c r="M73" s="207">
        <v>5080.4552844812206</v>
      </c>
      <c r="N73" s="208">
        <f t="shared" si="0"/>
        <v>171.88733464373257</v>
      </c>
      <c r="O73" s="207" t="s">
        <v>2789</v>
      </c>
      <c r="P73" s="208">
        <v>7477.7338728896548</v>
      </c>
      <c r="Q73" s="208">
        <v>171.88733464373257</v>
      </c>
    </row>
    <row r="74" spans="1:17">
      <c r="A74" s="54" t="s">
        <v>1737</v>
      </c>
      <c r="B74" s="31" t="s">
        <v>1699</v>
      </c>
      <c r="C74" s="31">
        <v>40</v>
      </c>
      <c r="D74" s="31">
        <v>2</v>
      </c>
      <c r="E74" s="31" t="s">
        <v>1738</v>
      </c>
      <c r="F74" s="207">
        <v>1655.0812007540719</v>
      </c>
      <c r="G74" s="207">
        <v>1726.4639999999999</v>
      </c>
      <c r="H74" s="207">
        <v>97.696062154931326</v>
      </c>
      <c r="I74" s="207">
        <v>2480.2732107194956</v>
      </c>
      <c r="J74" s="207">
        <v>2551.48</v>
      </c>
      <c r="K74" s="207">
        <v>97.696062154931326</v>
      </c>
      <c r="L74" s="210" t="s">
        <v>2790</v>
      </c>
      <c r="M74" s="207">
        <v>3547.547828622241</v>
      </c>
      <c r="N74" s="208">
        <f t="shared" si="0"/>
        <v>97.696062154931326</v>
      </c>
      <c r="O74" s="207" t="s">
        <v>2791</v>
      </c>
      <c r="P74" s="208">
        <v>5209.7279656546079</v>
      </c>
      <c r="Q74" s="208">
        <v>97.696062154931326</v>
      </c>
    </row>
    <row r="75" spans="1:17">
      <c r="A75" s="54" t="s">
        <v>1741</v>
      </c>
      <c r="B75" s="31" t="s">
        <v>1699</v>
      </c>
      <c r="C75" s="31">
        <v>40</v>
      </c>
      <c r="D75" s="31">
        <v>4</v>
      </c>
      <c r="E75" s="31" t="s">
        <v>1738</v>
      </c>
      <c r="F75" s="207">
        <v>2053.4335880599192</v>
      </c>
      <c r="G75" s="207">
        <v>2138.9720000000002</v>
      </c>
      <c r="H75" s="207">
        <v>140.45899401572916</v>
      </c>
      <c r="I75" s="207">
        <v>3093.1103716204161</v>
      </c>
      <c r="J75" s="207">
        <v>3178.672</v>
      </c>
      <c r="K75" s="207">
        <v>140.45899401572916</v>
      </c>
      <c r="L75" s="210" t="s">
        <v>2792</v>
      </c>
      <c r="M75" s="207">
        <v>4437.7749332354997</v>
      </c>
      <c r="N75" s="208">
        <f t="shared" si="0"/>
        <v>140.45899401572916</v>
      </c>
      <c r="O75" s="207" t="s">
        <v>2793</v>
      </c>
      <c r="P75" s="208">
        <v>6531.9906765997239</v>
      </c>
      <c r="Q75" s="208">
        <v>140.45899401572916</v>
      </c>
    </row>
    <row r="76" spans="1:17">
      <c r="A76" s="54" t="s">
        <v>1751</v>
      </c>
      <c r="B76" s="31" t="s">
        <v>1699</v>
      </c>
      <c r="C76" s="31">
        <v>40</v>
      </c>
      <c r="D76" s="31">
        <v>6</v>
      </c>
      <c r="E76" s="31" t="s">
        <v>1746</v>
      </c>
      <c r="F76" s="207">
        <v>2303.5633301324374</v>
      </c>
      <c r="G76" s="207">
        <v>2414.3519999999999</v>
      </c>
      <c r="H76" s="207">
        <v>186.29030479244935</v>
      </c>
      <c r="I76" s="207">
        <v>3493.6961519261727</v>
      </c>
      <c r="J76" s="207">
        <v>3604.6680000000001</v>
      </c>
      <c r="K76" s="207">
        <v>186.29030479244935</v>
      </c>
      <c r="L76" s="210" t="s">
        <v>2794</v>
      </c>
      <c r="M76" s="207">
        <v>5032.9303058602991</v>
      </c>
      <c r="N76" s="208">
        <f t="shared" si="0"/>
        <v>186.29030479244935</v>
      </c>
      <c r="O76" s="207" t="s">
        <v>2795</v>
      </c>
      <c r="P76" s="208">
        <v>7430.2088942687315</v>
      </c>
      <c r="Q76" s="208">
        <v>186.29030479244935</v>
      </c>
    </row>
    <row r="77" spans="1:17">
      <c r="A77" s="54" t="s">
        <v>1739</v>
      </c>
      <c r="B77" s="31" t="s">
        <v>1699</v>
      </c>
      <c r="C77" s="31">
        <v>50</v>
      </c>
      <c r="D77" s="31">
        <v>2</v>
      </c>
      <c r="E77" s="31" t="s">
        <v>1740</v>
      </c>
      <c r="F77" s="207">
        <v>1640.8651539246737</v>
      </c>
      <c r="G77" s="207">
        <v>1709.604</v>
      </c>
      <c r="H77" s="207">
        <v>105.26574791092828</v>
      </c>
      <c r="I77" s="207">
        <v>2466.0571638900974</v>
      </c>
      <c r="J77" s="207">
        <v>2534.62</v>
      </c>
      <c r="K77" s="207">
        <v>105.26574791092828</v>
      </c>
      <c r="L77" s="210" t="s">
        <v>2796</v>
      </c>
      <c r="M77" s="207">
        <v>3533.3244210377084</v>
      </c>
      <c r="N77" s="208">
        <f t="shared" si="0"/>
        <v>105.26574791092828</v>
      </c>
      <c r="O77" s="207" t="s">
        <v>2797</v>
      </c>
      <c r="P77" s="208">
        <v>5195.5045580700744</v>
      </c>
      <c r="Q77" s="208">
        <v>105.26574791092828</v>
      </c>
    </row>
    <row r="78" spans="1:17">
      <c r="A78" s="54" t="s">
        <v>1742</v>
      </c>
      <c r="B78" s="31" t="s">
        <v>1699</v>
      </c>
      <c r="C78" s="31">
        <v>50</v>
      </c>
      <c r="D78" s="31">
        <v>4</v>
      </c>
      <c r="E78" s="31" t="s">
        <v>1740</v>
      </c>
      <c r="F78" s="207">
        <v>1994.1082969731478</v>
      </c>
      <c r="G78" s="207">
        <v>2095.136</v>
      </c>
      <c r="H78" s="207">
        <v>180.35946740520134</v>
      </c>
      <c r="I78" s="207">
        <v>3033.7850805336448</v>
      </c>
      <c r="J78" s="207">
        <v>3134.8359999999998</v>
      </c>
      <c r="K78" s="207">
        <v>180.35946740520134</v>
      </c>
      <c r="L78" s="210" t="s">
        <v>2798</v>
      </c>
      <c r="M78" s="207">
        <v>4378.4063977123124</v>
      </c>
      <c r="N78" s="208">
        <f t="shared" si="0"/>
        <v>180.35946740520134</v>
      </c>
      <c r="O78" s="207" t="s">
        <v>2799</v>
      </c>
      <c r="P78" s="208">
        <v>6472.6221410765365</v>
      </c>
      <c r="Q78" s="208">
        <v>180.35946740520134</v>
      </c>
    </row>
    <row r="79" spans="1:17">
      <c r="A79" s="54" t="s">
        <v>1752</v>
      </c>
      <c r="B79" s="31" t="s">
        <v>1699</v>
      </c>
      <c r="C79" s="31">
        <v>50</v>
      </c>
      <c r="D79" s="31">
        <v>6</v>
      </c>
      <c r="E79" s="31" t="s">
        <v>1748</v>
      </c>
      <c r="F79" s="207">
        <v>2264.7977991958865</v>
      </c>
      <c r="G79" s="207">
        <v>2376.136</v>
      </c>
      <c r="H79" s="207">
        <v>207.86087411022046</v>
      </c>
      <c r="I79" s="207">
        <v>3454.9306209896217</v>
      </c>
      <c r="J79" s="207">
        <v>3565.328</v>
      </c>
      <c r="K79" s="207">
        <v>207.86087411022046</v>
      </c>
      <c r="L79" s="210" t="s">
        <v>2800</v>
      </c>
      <c r="M79" s="207">
        <v>4994.1435716149545</v>
      </c>
      <c r="N79" s="208">
        <f t="shared" si="0"/>
        <v>207.86087411022046</v>
      </c>
      <c r="O79" s="207" t="s">
        <v>2801</v>
      </c>
      <c r="P79" s="208">
        <v>7391.4221600233896</v>
      </c>
      <c r="Q79" s="208">
        <v>207.86087411022046</v>
      </c>
    </row>
    <row r="80" spans="1:17">
      <c r="A80" s="54" t="s">
        <v>1745</v>
      </c>
      <c r="B80" s="31" t="s">
        <v>1699</v>
      </c>
      <c r="C80" s="31">
        <v>60</v>
      </c>
      <c r="D80" s="31">
        <v>2</v>
      </c>
      <c r="E80" s="31" t="s">
        <v>1746</v>
      </c>
      <c r="F80" s="207">
        <v>1560.9034744734729</v>
      </c>
      <c r="G80" s="207">
        <v>1670.2639999999999</v>
      </c>
      <c r="H80" s="207">
        <v>152.35212065810185</v>
      </c>
      <c r="I80" s="207">
        <v>2386.0954844388962</v>
      </c>
      <c r="J80" s="207">
        <v>2495.2800000000002</v>
      </c>
      <c r="K80" s="207">
        <v>152.35212065810185</v>
      </c>
      <c r="L80" s="210" t="s">
        <v>2802</v>
      </c>
      <c r="M80" s="207">
        <v>3453.313327972719</v>
      </c>
      <c r="N80" s="208">
        <f t="shared" si="0"/>
        <v>152.35212065810185</v>
      </c>
      <c r="O80" s="207" t="s">
        <v>2803</v>
      </c>
      <c r="P80" s="208">
        <v>5115.4934650050864</v>
      </c>
      <c r="Q80" s="208">
        <v>152.35212065810185</v>
      </c>
    </row>
    <row r="81" spans="1:17">
      <c r="A81" s="54" t="s">
        <v>1749</v>
      </c>
      <c r="B81" s="31" t="s">
        <v>1699</v>
      </c>
      <c r="C81" s="31">
        <v>60</v>
      </c>
      <c r="D81" s="31">
        <v>4</v>
      </c>
      <c r="E81" s="31" t="s">
        <v>1746</v>
      </c>
      <c r="F81" s="207">
        <v>1925.6812408779926</v>
      </c>
      <c r="G81" s="207">
        <v>2056.92</v>
      </c>
      <c r="H81" s="207">
        <v>214.39111475741572</v>
      </c>
      <c r="I81" s="207">
        <v>2965.3580244384893</v>
      </c>
      <c r="J81" s="207">
        <v>3096.62</v>
      </c>
      <c r="K81" s="207">
        <v>214.39111475741572</v>
      </c>
      <c r="L81" s="210" t="s">
        <v>2804</v>
      </c>
      <c r="M81" s="207">
        <v>4309.9469823950603</v>
      </c>
      <c r="N81" s="208">
        <f t="shared" si="0"/>
        <v>214.39111475741572</v>
      </c>
      <c r="O81" s="207" t="s">
        <v>2805</v>
      </c>
      <c r="P81" s="208">
        <v>6404.1627257592845</v>
      </c>
      <c r="Q81" s="208">
        <v>214.39111475741572</v>
      </c>
    </row>
    <row r="82" spans="1:17">
      <c r="A82" s="54" t="s">
        <v>1756</v>
      </c>
      <c r="B82" s="31" t="s">
        <v>1699</v>
      </c>
      <c r="C82" s="31">
        <v>60</v>
      </c>
      <c r="D82" s="31">
        <v>6</v>
      </c>
      <c r="E82" s="31" t="s">
        <v>1757</v>
      </c>
      <c r="F82" s="207">
        <v>2160.4277549157791</v>
      </c>
      <c r="G82" s="207">
        <v>2309.8200000000002</v>
      </c>
      <c r="H82" s="207">
        <v>273.68832241940544</v>
      </c>
      <c r="I82" s="207">
        <v>3350.560576709514</v>
      </c>
      <c r="J82" s="207">
        <v>3500.136</v>
      </c>
      <c r="K82" s="207">
        <v>273.68832241940544</v>
      </c>
      <c r="L82" s="210" t="s">
        <v>2806</v>
      </c>
      <c r="M82" s="207">
        <v>4889.7002638147251</v>
      </c>
      <c r="N82" s="208">
        <f t="shared" si="0"/>
        <v>273.68832241940544</v>
      </c>
      <c r="O82" s="207" t="s">
        <v>2807</v>
      </c>
      <c r="P82" s="208">
        <v>7286.9788522231602</v>
      </c>
      <c r="Q82" s="208">
        <v>273.68832241940544</v>
      </c>
    </row>
    <row r="83" spans="1:17">
      <c r="A83" s="54" t="s">
        <v>1747</v>
      </c>
      <c r="B83" s="31" t="s">
        <v>1699</v>
      </c>
      <c r="C83" s="31">
        <v>75</v>
      </c>
      <c r="D83" s="31">
        <v>2</v>
      </c>
      <c r="E83" s="31" t="s">
        <v>1748</v>
      </c>
      <c r="F83" s="207">
        <v>1526.9606312669071</v>
      </c>
      <c r="G83" s="207">
        <v>1639.9159999999999</v>
      </c>
      <c r="H83" s="207">
        <v>174.90544899374402</v>
      </c>
      <c r="I83" s="207">
        <v>2352.1526412323306</v>
      </c>
      <c r="J83" s="207">
        <v>2464.9319999999998</v>
      </c>
      <c r="K83" s="207">
        <v>174.90544899374402</v>
      </c>
      <c r="L83" s="210" t="s">
        <v>2808</v>
      </c>
      <c r="M83" s="207">
        <v>3419.3469810983884</v>
      </c>
      <c r="N83" s="208">
        <f t="shared" si="0"/>
        <v>174.90544899374402</v>
      </c>
      <c r="O83" s="207" t="s">
        <v>2809</v>
      </c>
      <c r="P83" s="208">
        <v>5081.5271181307544</v>
      </c>
      <c r="Q83" s="208">
        <v>174.90544899374402</v>
      </c>
    </row>
    <row r="84" spans="1:17">
      <c r="A84" s="54" t="s">
        <v>1750</v>
      </c>
      <c r="B84" s="31" t="s">
        <v>1699</v>
      </c>
      <c r="C84" s="31">
        <v>75</v>
      </c>
      <c r="D84" s="31">
        <v>4</v>
      </c>
      <c r="E84" s="31" t="s">
        <v>1748</v>
      </c>
      <c r="F84" s="207">
        <v>1861.9204991813453</v>
      </c>
      <c r="G84" s="207">
        <v>2006.34</v>
      </c>
      <c r="H84" s="207">
        <v>254.69555738516439</v>
      </c>
      <c r="I84" s="207">
        <v>2901.5972827418423</v>
      </c>
      <c r="J84" s="207">
        <v>3046.04</v>
      </c>
      <c r="K84" s="207">
        <v>254.69555738516439</v>
      </c>
      <c r="L84" s="210" t="s">
        <v>2810</v>
      </c>
      <c r="M84" s="207">
        <v>4246.1438340808281</v>
      </c>
      <c r="N84" s="208">
        <f t="shared" si="0"/>
        <v>254.69555738516439</v>
      </c>
      <c r="O84" s="207" t="s">
        <v>2811</v>
      </c>
      <c r="P84" s="208">
        <v>6340.3595774450523</v>
      </c>
      <c r="Q84" s="208">
        <v>254.69555738516439</v>
      </c>
    </row>
    <row r="85" spans="1:17">
      <c r="A85" s="54" t="s">
        <v>1758</v>
      </c>
      <c r="B85" s="31" t="s">
        <v>1699</v>
      </c>
      <c r="C85" s="31">
        <v>75</v>
      </c>
      <c r="D85" s="31">
        <v>6</v>
      </c>
      <c r="E85" s="31" t="s">
        <v>1754</v>
      </c>
      <c r="F85" s="207">
        <v>2099.5312667043099</v>
      </c>
      <c r="G85" s="207">
        <v>2253.62</v>
      </c>
      <c r="H85" s="207">
        <v>309.83159266249311</v>
      </c>
      <c r="I85" s="207">
        <v>3289.6640884980452</v>
      </c>
      <c r="J85" s="207">
        <v>3443.9360000000001</v>
      </c>
      <c r="K85" s="207">
        <v>309.83159266249311</v>
      </c>
      <c r="L85" s="210" t="s">
        <v>2812</v>
      </c>
      <c r="M85" s="207">
        <v>4828.7667927096209</v>
      </c>
      <c r="N85" s="208">
        <f t="shared" si="0"/>
        <v>309.83159266249311</v>
      </c>
      <c r="O85" s="207" t="s">
        <v>2813</v>
      </c>
      <c r="P85" s="208">
        <v>7226.0453811180541</v>
      </c>
      <c r="Q85" s="208">
        <v>309.83159266249311</v>
      </c>
    </row>
    <row r="86" spans="1:17">
      <c r="A86" s="54" t="s">
        <v>1753</v>
      </c>
      <c r="B86" s="31" t="s">
        <v>1699</v>
      </c>
      <c r="C86" s="31">
        <v>100</v>
      </c>
      <c r="D86" s="31">
        <v>2</v>
      </c>
      <c r="E86" s="31" t="s">
        <v>1754</v>
      </c>
      <c r="F86" s="207">
        <v>1443.4782052308233</v>
      </c>
      <c r="G86" s="207">
        <v>1580.3440000000001</v>
      </c>
      <c r="H86" s="207">
        <v>229.86434869779768</v>
      </c>
      <c r="I86" s="207">
        <v>2268.6702151962468</v>
      </c>
      <c r="J86" s="207">
        <v>2406.4839999999999</v>
      </c>
      <c r="K86" s="207">
        <v>229.86434869779768</v>
      </c>
      <c r="L86" s="210" t="s">
        <v>2814</v>
      </c>
      <c r="M86" s="207">
        <v>3335.804255120885</v>
      </c>
      <c r="N86" s="208">
        <f t="shared" si="0"/>
        <v>229.86434869779768</v>
      </c>
      <c r="O86" s="207" t="s">
        <v>2815</v>
      </c>
      <c r="P86" s="208">
        <v>4997.984392153252</v>
      </c>
      <c r="Q86" s="208">
        <v>229.86434869779768</v>
      </c>
    </row>
    <row r="87" spans="1:17">
      <c r="A87" s="54" t="s">
        <v>1755</v>
      </c>
      <c r="B87" s="31" t="s">
        <v>1699</v>
      </c>
      <c r="C87" s="31">
        <v>100</v>
      </c>
      <c r="D87" s="31">
        <v>4</v>
      </c>
      <c r="E87" s="31" t="s">
        <v>1754</v>
      </c>
      <c r="F87" s="207">
        <v>1774.5240534922382</v>
      </c>
      <c r="G87" s="207">
        <v>1936.652</v>
      </c>
      <c r="H87" s="207">
        <v>303.26916504732515</v>
      </c>
      <c r="I87" s="207">
        <v>2814.2008370527351</v>
      </c>
      <c r="J87" s="207">
        <v>2976.3519999999999</v>
      </c>
      <c r="K87" s="207">
        <v>303.26916504732515</v>
      </c>
      <c r="L87" s="210" t="s">
        <v>2816</v>
      </c>
      <c r="M87" s="207">
        <v>4158.6954335204646</v>
      </c>
      <c r="N87" s="208">
        <f t="shared" si="0"/>
        <v>303.26916504732515</v>
      </c>
      <c r="O87" s="207" t="s">
        <v>2817</v>
      </c>
      <c r="P87" s="208">
        <v>6252.9111768846888</v>
      </c>
      <c r="Q87" s="208">
        <v>303.26916504732515</v>
      </c>
    </row>
    <row r="88" spans="1:17">
      <c r="A88" s="54" t="s">
        <v>1767</v>
      </c>
      <c r="B88" s="31" t="s">
        <v>1699</v>
      </c>
      <c r="C88" s="31">
        <v>100</v>
      </c>
      <c r="D88" s="31">
        <v>6</v>
      </c>
      <c r="E88" s="31" t="s">
        <v>1760</v>
      </c>
      <c r="F88" s="207">
        <v>1925.792414519821</v>
      </c>
      <c r="G88" s="207">
        <v>2173.8159999999998</v>
      </c>
      <c r="H88" s="207">
        <v>352.66823100562516</v>
      </c>
      <c r="I88" s="207">
        <v>3115.9252363135561</v>
      </c>
      <c r="J88" s="207">
        <v>3364.1320000000001</v>
      </c>
      <c r="K88" s="207">
        <v>352.66823100562516</v>
      </c>
      <c r="L88" s="210" t="s">
        <v>2818</v>
      </c>
      <c r="M88" s="207">
        <v>4654.9834156807092</v>
      </c>
      <c r="N88" s="208">
        <f t="shared" si="0"/>
        <v>352.66823100562516</v>
      </c>
      <c r="O88" s="207" t="s">
        <v>2819</v>
      </c>
      <c r="P88" s="208">
        <v>7052.2620040891443</v>
      </c>
      <c r="Q88" s="208">
        <v>352.66823100562516</v>
      </c>
    </row>
    <row r="89" spans="1:17">
      <c r="A89" s="54" t="s">
        <v>1759</v>
      </c>
      <c r="B89" s="31" t="s">
        <v>1699</v>
      </c>
      <c r="C89" s="31">
        <v>125</v>
      </c>
      <c r="D89" s="31">
        <v>4</v>
      </c>
      <c r="E89" s="31" t="s">
        <v>1760</v>
      </c>
      <c r="F89" s="207">
        <v>1629.9753249125083</v>
      </c>
      <c r="G89" s="207">
        <v>1871.46</v>
      </c>
      <c r="H89" s="207">
        <v>347.4455634156634</v>
      </c>
      <c r="I89" s="207">
        <v>2669.6521084730052</v>
      </c>
      <c r="J89" s="207">
        <v>2911.16</v>
      </c>
      <c r="K89" s="207">
        <v>347.4455634156634</v>
      </c>
      <c r="L89" s="210" t="s">
        <v>2746</v>
      </c>
      <c r="M89" s="207">
        <v>4014.0991052699901</v>
      </c>
      <c r="N89" s="208">
        <f t="shared" si="0"/>
        <v>347.4455634156634</v>
      </c>
      <c r="O89" s="207" t="s">
        <v>2820</v>
      </c>
      <c r="P89" s="208">
        <v>6108.3148486342143</v>
      </c>
      <c r="Q89" s="208">
        <v>347.4455634156634</v>
      </c>
    </row>
    <row r="90" spans="1:17">
      <c r="A90" s="54" t="s">
        <v>1768</v>
      </c>
      <c r="B90" s="31" t="s">
        <v>1699</v>
      </c>
      <c r="C90" s="31">
        <v>125</v>
      </c>
      <c r="D90" s="31">
        <v>6</v>
      </c>
      <c r="E90" s="31" t="s">
        <v>1762</v>
      </c>
      <c r="F90" s="207">
        <v>1755.4825651524689</v>
      </c>
      <c r="G90" s="207">
        <v>2063.6640000000002</v>
      </c>
      <c r="H90" s="207">
        <v>454.92229913132041</v>
      </c>
      <c r="I90" s="207">
        <v>2945.6153869462041</v>
      </c>
      <c r="J90" s="207">
        <v>3253.98</v>
      </c>
      <c r="K90" s="207">
        <v>454.92229913132041</v>
      </c>
      <c r="L90" s="210" t="s">
        <v>2821</v>
      </c>
      <c r="M90" s="207">
        <v>4484.5630225378191</v>
      </c>
      <c r="N90" s="208">
        <f t="shared" si="0"/>
        <v>454.92229913132041</v>
      </c>
      <c r="O90" s="207" t="s">
        <v>2822</v>
      </c>
      <c r="P90" s="208">
        <v>6881.8416109462532</v>
      </c>
      <c r="Q90" s="208">
        <v>454.92229913132041</v>
      </c>
    </row>
    <row r="91" spans="1:17">
      <c r="A91" s="54" t="s">
        <v>1761</v>
      </c>
      <c r="B91" s="31" t="s">
        <v>1699</v>
      </c>
      <c r="C91" s="31">
        <v>150</v>
      </c>
      <c r="D91" s="31">
        <v>4</v>
      </c>
      <c r="E91" s="31" t="s">
        <v>1762</v>
      </c>
      <c r="F91" s="207">
        <v>1518.1728080951384</v>
      </c>
      <c r="G91" s="207">
        <v>1795.028</v>
      </c>
      <c r="H91" s="207">
        <v>417.25601757074134</v>
      </c>
      <c r="I91" s="207">
        <v>2557.8495916556353</v>
      </c>
      <c r="J91" s="207">
        <v>2834.7280000000001</v>
      </c>
      <c r="K91" s="207">
        <v>417.25601757074134</v>
      </c>
      <c r="L91" s="210" t="s">
        <v>2823</v>
      </c>
      <c r="M91" s="207">
        <v>3902.2212784794383</v>
      </c>
      <c r="N91" s="208">
        <f t="shared" si="0"/>
        <v>417.25601757074134</v>
      </c>
      <c r="O91" s="207" t="s">
        <v>2824</v>
      </c>
      <c r="P91" s="208">
        <v>5996.4370218436625</v>
      </c>
      <c r="Q91" s="208">
        <v>417.25601757074134</v>
      </c>
    </row>
    <row r="92" spans="1:17">
      <c r="A92" s="54" t="s">
        <v>1769</v>
      </c>
      <c r="B92" s="31" t="s">
        <v>1699</v>
      </c>
      <c r="C92" s="31">
        <v>150</v>
      </c>
      <c r="D92" s="31">
        <v>6</v>
      </c>
      <c r="E92" s="31" t="s">
        <v>1764</v>
      </c>
      <c r="F92" s="207">
        <v>1605.0565657185659</v>
      </c>
      <c r="G92" s="207">
        <v>1970.3720000000001</v>
      </c>
      <c r="H92" s="207">
        <v>529.05828965786407</v>
      </c>
      <c r="I92" s="207">
        <v>2795.189387512301</v>
      </c>
      <c r="J92" s="207">
        <v>3160.6880000000001</v>
      </c>
      <c r="K92" s="207">
        <v>529.05828965786407</v>
      </c>
      <c r="L92" s="210" t="s">
        <v>2825</v>
      </c>
      <c r="M92" s="207">
        <v>4334.05300586666</v>
      </c>
      <c r="N92" s="208">
        <f t="shared" si="0"/>
        <v>529.05828965786407</v>
      </c>
      <c r="O92" s="207" t="s">
        <v>2826</v>
      </c>
      <c r="P92" s="208">
        <v>6731.3315942750942</v>
      </c>
      <c r="Q92" s="208">
        <v>529.05828965786407</v>
      </c>
    </row>
    <row r="93" spans="1:17">
      <c r="A93" s="54" t="s">
        <v>1763</v>
      </c>
      <c r="B93" s="31" t="s">
        <v>1699</v>
      </c>
      <c r="C93" s="31">
        <v>200</v>
      </c>
      <c r="D93" s="31">
        <v>4</v>
      </c>
      <c r="E93" s="31" t="s">
        <v>1764</v>
      </c>
      <c r="F93" s="207">
        <v>1320.9594628667271</v>
      </c>
      <c r="G93" s="207">
        <v>1663.52</v>
      </c>
      <c r="H93" s="207">
        <v>523.53860009527716</v>
      </c>
      <c r="I93" s="207">
        <v>2360.6362464272243</v>
      </c>
      <c r="J93" s="207">
        <v>2703.22</v>
      </c>
      <c r="K93" s="207">
        <v>523.53860009527716</v>
      </c>
      <c r="L93" s="210" t="s">
        <v>2827</v>
      </c>
      <c r="M93" s="207">
        <v>3704.8898942729879</v>
      </c>
      <c r="N93" s="208">
        <f t="shared" si="0"/>
        <v>523.53860009527716</v>
      </c>
      <c r="O93" s="207" t="s">
        <v>2828</v>
      </c>
      <c r="P93" s="208">
        <v>5799.1056376372126</v>
      </c>
      <c r="Q93" s="208">
        <v>523.53860009527716</v>
      </c>
    </row>
    <row r="94" spans="1:17">
      <c r="A94" s="54" t="s">
        <v>1770</v>
      </c>
      <c r="B94" s="31" t="s">
        <v>1699</v>
      </c>
      <c r="C94" s="31">
        <v>200</v>
      </c>
      <c r="D94" s="31">
        <v>6</v>
      </c>
      <c r="E94" s="31" t="s">
        <v>1766</v>
      </c>
      <c r="F94" s="207">
        <v>1324.3938481399534</v>
      </c>
      <c r="G94" s="207">
        <v>1795.028</v>
      </c>
      <c r="H94" s="207">
        <v>673.25205678140048</v>
      </c>
      <c r="I94" s="207">
        <v>2514.5266699336885</v>
      </c>
      <c r="J94" s="207">
        <v>2985.3440000000001</v>
      </c>
      <c r="K94" s="207">
        <v>673.25205678140048</v>
      </c>
      <c r="L94" s="210" t="s">
        <v>2823</v>
      </c>
      <c r="M94" s="207">
        <v>4053.2285062607211</v>
      </c>
      <c r="N94" s="208">
        <f t="shared" si="0"/>
        <v>673.25205678140048</v>
      </c>
      <c r="O94" s="207" t="s">
        <v>2829</v>
      </c>
      <c r="P94" s="208">
        <v>6450.5070946691558</v>
      </c>
      <c r="Q94" s="208">
        <v>673.25205678140048</v>
      </c>
    </row>
    <row r="95" spans="1:17">
      <c r="A95" s="54" t="s">
        <v>1765</v>
      </c>
      <c r="B95" s="31" t="s">
        <v>1699</v>
      </c>
      <c r="C95" s="31">
        <v>250</v>
      </c>
      <c r="D95" s="31">
        <v>4</v>
      </c>
      <c r="E95" s="31" t="s">
        <v>1766</v>
      </c>
      <c r="F95" s="207">
        <v>1108.9594124163873</v>
      </c>
      <c r="G95" s="207">
        <v>1530.8879999999999</v>
      </c>
      <c r="H95" s="207">
        <v>638.40764391635264</v>
      </c>
      <c r="I95" s="207">
        <v>2148.6361959768842</v>
      </c>
      <c r="J95" s="207">
        <v>2570.5880000000002</v>
      </c>
      <c r="K95" s="207">
        <v>638.40764391635264</v>
      </c>
      <c r="L95" s="210" t="s">
        <v>2830</v>
      </c>
      <c r="M95" s="207">
        <v>3492.7596322921108</v>
      </c>
      <c r="N95" s="208">
        <f t="shared" si="0"/>
        <v>638.40764391635264</v>
      </c>
      <c r="O95" s="207" t="s">
        <v>2831</v>
      </c>
      <c r="P95" s="208">
        <v>5586.975375656335</v>
      </c>
      <c r="Q95" s="208">
        <v>638.40764391635264</v>
      </c>
    </row>
    <row r="96" spans="1:17">
      <c r="A96" s="54" t="s">
        <v>1771</v>
      </c>
      <c r="B96" s="31" t="s">
        <v>1699</v>
      </c>
      <c r="C96" s="31">
        <v>250</v>
      </c>
      <c r="D96" s="31">
        <v>6</v>
      </c>
      <c r="E96" s="31" t="s">
        <v>1766</v>
      </c>
      <c r="F96" s="207">
        <v>1297.7083397878002</v>
      </c>
      <c r="G96" s="207">
        <v>1714.1</v>
      </c>
      <c r="H96" s="207">
        <v>678.75781322800151</v>
      </c>
      <c r="I96" s="207">
        <v>2487.8411615815353</v>
      </c>
      <c r="J96" s="207">
        <v>2904.4160000000002</v>
      </c>
      <c r="K96" s="207">
        <v>678.75781322800151</v>
      </c>
      <c r="L96" s="210" t="s">
        <v>2832</v>
      </c>
      <c r="M96" s="207">
        <v>4026.5429979085684</v>
      </c>
      <c r="N96" s="208">
        <f t="shared" si="0"/>
        <v>678.75781322800151</v>
      </c>
      <c r="O96" s="207" t="s">
        <v>2833</v>
      </c>
      <c r="P96" s="208">
        <v>6423.8215863170026</v>
      </c>
      <c r="Q96" s="208">
        <v>678.75781322800151</v>
      </c>
    </row>
    <row r="97" spans="1:17">
      <c r="A97" s="54" t="s">
        <v>1955</v>
      </c>
      <c r="B97" s="31" t="s">
        <v>1924</v>
      </c>
      <c r="C97" s="31">
        <v>5</v>
      </c>
      <c r="D97" s="31">
        <v>4</v>
      </c>
      <c r="E97" s="31" t="s">
        <v>1956</v>
      </c>
      <c r="F97" s="207">
        <v>773.38292660800141</v>
      </c>
      <c r="G97" s="207" t="s">
        <v>2834</v>
      </c>
      <c r="H97" s="207" t="s">
        <v>2834</v>
      </c>
      <c r="I97" s="207">
        <v>1147.6004717409053</v>
      </c>
      <c r="J97" s="207" t="s">
        <v>2834</v>
      </c>
      <c r="K97" s="207" t="s">
        <v>2834</v>
      </c>
      <c r="L97" s="210"/>
      <c r="M97" s="207"/>
      <c r="N97" s="208"/>
      <c r="O97" s="207"/>
      <c r="P97" s="208"/>
      <c r="Q97" s="208"/>
    </row>
    <row r="98" spans="1:17">
      <c r="A98" s="54" t="s">
        <v>1958</v>
      </c>
      <c r="B98" s="31" t="s">
        <v>1924</v>
      </c>
      <c r="C98" s="31">
        <v>7.5</v>
      </c>
      <c r="D98" s="31">
        <v>4</v>
      </c>
      <c r="E98" s="31" t="s">
        <v>1959</v>
      </c>
      <c r="F98" s="207">
        <v>977.95518461398899</v>
      </c>
      <c r="G98" s="207" t="s">
        <v>2834</v>
      </c>
      <c r="H98" s="207" t="s">
        <v>2834</v>
      </c>
      <c r="I98" s="207">
        <v>1446.9745078472286</v>
      </c>
      <c r="J98" s="207" t="s">
        <v>2834</v>
      </c>
      <c r="K98" s="207" t="s">
        <v>2834</v>
      </c>
      <c r="L98" s="210"/>
      <c r="M98" s="207"/>
      <c r="N98" s="208"/>
      <c r="O98" s="207"/>
      <c r="P98" s="208"/>
      <c r="Q98" s="208"/>
    </row>
    <row r="99" spans="1:17">
      <c r="A99" s="54" t="s">
        <v>1960</v>
      </c>
      <c r="B99" s="31" t="s">
        <v>1924</v>
      </c>
      <c r="C99" s="31">
        <v>10</v>
      </c>
      <c r="D99" s="31">
        <v>4</v>
      </c>
      <c r="E99" s="31" t="s">
        <v>1961</v>
      </c>
      <c r="F99" s="207">
        <v>1506.8493150684933</v>
      </c>
      <c r="G99" s="207" t="s">
        <v>2834</v>
      </c>
      <c r="H99" s="207" t="s">
        <v>2834</v>
      </c>
      <c r="I99" s="207">
        <v>2295.2009434818106</v>
      </c>
      <c r="J99" s="207" t="s">
        <v>2834</v>
      </c>
      <c r="K99" s="207" t="s">
        <v>2834</v>
      </c>
      <c r="L99" s="210"/>
      <c r="M99" s="207"/>
      <c r="N99" s="208"/>
      <c r="O99" s="207"/>
      <c r="P99" s="208"/>
      <c r="Q99" s="208"/>
    </row>
    <row r="100" spans="1:17">
      <c r="A100" s="54" t="s">
        <v>1962</v>
      </c>
      <c r="B100" s="31" t="s">
        <v>1924</v>
      </c>
      <c r="C100" s="31">
        <v>15</v>
      </c>
      <c r="D100" s="31">
        <v>4</v>
      </c>
      <c r="E100" s="31" t="s">
        <v>1963</v>
      </c>
      <c r="F100" s="207">
        <v>1915.993831080468</v>
      </c>
      <c r="G100" s="207" t="s">
        <v>2834</v>
      </c>
      <c r="H100" s="207" t="s">
        <v>2834</v>
      </c>
      <c r="I100" s="207">
        <v>2893.9490156944571</v>
      </c>
      <c r="J100" s="207" t="s">
        <v>2834</v>
      </c>
      <c r="K100" s="207" t="s">
        <v>2834</v>
      </c>
      <c r="L100" s="210"/>
      <c r="M100" s="207"/>
      <c r="N100" s="208"/>
      <c r="O100" s="207"/>
      <c r="P100" s="208"/>
      <c r="Q100" s="208"/>
    </row>
    <row r="101" spans="1:17">
      <c r="A101" s="54" t="s">
        <v>1964</v>
      </c>
      <c r="B101" s="31" t="s">
        <v>1924</v>
      </c>
      <c r="C101" s="31">
        <v>20</v>
      </c>
      <c r="D101" s="31">
        <v>4</v>
      </c>
      <c r="E101" s="31" t="s">
        <v>1965</v>
      </c>
      <c r="F101" s="207">
        <v>1506.8493150684933</v>
      </c>
      <c r="G101" s="207" t="s">
        <v>2834</v>
      </c>
      <c r="H101" s="207" t="s">
        <v>2834</v>
      </c>
      <c r="I101" s="207">
        <v>2295.2009434818106</v>
      </c>
      <c r="J101" s="207" t="s">
        <v>2834</v>
      </c>
      <c r="K101" s="207" t="s">
        <v>2834</v>
      </c>
      <c r="L101" s="210"/>
      <c r="M101" s="207"/>
      <c r="N101" s="208"/>
      <c r="O101" s="207"/>
      <c r="P101" s="208"/>
      <c r="Q101" s="208"/>
    </row>
    <row r="102" spans="1:17">
      <c r="A102" s="54" t="s">
        <v>1966</v>
      </c>
      <c r="B102" s="31" t="s">
        <v>1924</v>
      </c>
      <c r="C102" s="31">
        <v>5</v>
      </c>
      <c r="D102" s="31">
        <v>2</v>
      </c>
      <c r="E102" s="31" t="s">
        <v>1956</v>
      </c>
      <c r="F102" s="207">
        <v>1915.993831080468</v>
      </c>
      <c r="G102" s="207" t="s">
        <v>2834</v>
      </c>
      <c r="H102" s="207" t="s">
        <v>2834</v>
      </c>
      <c r="I102" s="207">
        <v>2893.9490156944571</v>
      </c>
      <c r="J102" s="207" t="s">
        <v>2834</v>
      </c>
      <c r="K102" s="207" t="s">
        <v>2834</v>
      </c>
      <c r="L102" s="210"/>
      <c r="M102" s="207"/>
      <c r="N102" s="208"/>
      <c r="O102" s="207"/>
      <c r="P102" s="208"/>
      <c r="Q102" s="208"/>
    </row>
    <row r="103" spans="1:17">
      <c r="A103" s="54" t="s">
        <v>1967</v>
      </c>
      <c r="B103" s="31" t="s">
        <v>1924</v>
      </c>
      <c r="C103" s="31">
        <v>7.5</v>
      </c>
      <c r="D103" s="31">
        <v>2</v>
      </c>
      <c r="E103" s="31" t="s">
        <v>1959</v>
      </c>
      <c r="F103" s="207">
        <v>1506.8493150684933</v>
      </c>
      <c r="G103" s="207" t="s">
        <v>2834</v>
      </c>
      <c r="H103" s="207" t="s">
        <v>2834</v>
      </c>
      <c r="I103" s="207">
        <v>2295.2009434818106</v>
      </c>
      <c r="J103" s="207" t="s">
        <v>2834</v>
      </c>
      <c r="K103" s="207" t="s">
        <v>2834</v>
      </c>
      <c r="L103" s="210"/>
      <c r="M103" s="207"/>
      <c r="N103" s="208"/>
      <c r="O103" s="207"/>
      <c r="P103" s="208"/>
      <c r="Q103" s="208"/>
    </row>
    <row r="104" spans="1:17">
      <c r="A104" s="54" t="s">
        <v>1968</v>
      </c>
      <c r="B104" s="31" t="s">
        <v>1924</v>
      </c>
      <c r="C104" s="31">
        <v>10</v>
      </c>
      <c r="D104" s="31">
        <v>2</v>
      </c>
      <c r="E104" s="31" t="s">
        <v>1961</v>
      </c>
      <c r="F104" s="207">
        <v>1915.993831080468</v>
      </c>
      <c r="G104" s="207" t="s">
        <v>2834</v>
      </c>
      <c r="H104" s="207" t="s">
        <v>2834</v>
      </c>
      <c r="I104" s="207">
        <v>2893.9490156944571</v>
      </c>
      <c r="J104" s="207" t="s">
        <v>2834</v>
      </c>
      <c r="K104" s="207" t="s">
        <v>2834</v>
      </c>
      <c r="L104" s="210"/>
      <c r="M104" s="207"/>
      <c r="N104" s="208"/>
      <c r="O104" s="207"/>
      <c r="P104" s="208"/>
      <c r="Q104" s="208"/>
    </row>
    <row r="105" spans="1:17">
      <c r="A105" s="54" t="s">
        <v>1969</v>
      </c>
      <c r="B105" s="31" t="s">
        <v>1924</v>
      </c>
      <c r="C105" s="31">
        <v>15</v>
      </c>
      <c r="D105" s="31">
        <v>2</v>
      </c>
      <c r="E105" s="31" t="s">
        <v>1963</v>
      </c>
      <c r="F105" s="207">
        <v>1506.8493150684933</v>
      </c>
      <c r="G105" s="207" t="s">
        <v>2834</v>
      </c>
      <c r="H105" s="207" t="s">
        <v>2834</v>
      </c>
      <c r="I105" s="207">
        <v>2295.2009434818106</v>
      </c>
      <c r="J105" s="207" t="s">
        <v>2834</v>
      </c>
      <c r="K105" s="207" t="s">
        <v>2834</v>
      </c>
      <c r="L105" s="210"/>
      <c r="M105" s="207"/>
      <c r="N105" s="208"/>
      <c r="O105" s="207"/>
      <c r="P105" s="208"/>
      <c r="Q105" s="208"/>
    </row>
    <row r="106" spans="1:17">
      <c r="A106" s="54" t="s">
        <v>1970</v>
      </c>
      <c r="B106" s="31" t="s">
        <v>1924</v>
      </c>
      <c r="C106" s="31">
        <v>20</v>
      </c>
      <c r="D106" s="31">
        <v>2</v>
      </c>
      <c r="E106" s="31" t="s">
        <v>1965</v>
      </c>
      <c r="F106" s="207">
        <v>1915.993831080468</v>
      </c>
      <c r="G106" s="207" t="s">
        <v>2834</v>
      </c>
      <c r="H106" s="207" t="s">
        <v>2834</v>
      </c>
      <c r="I106" s="207">
        <v>2893.9490156944571</v>
      </c>
      <c r="J106" s="207" t="s">
        <v>2834</v>
      </c>
      <c r="K106" s="207" t="s">
        <v>2834</v>
      </c>
      <c r="L106" s="210"/>
      <c r="M106" s="207"/>
      <c r="N106" s="208"/>
      <c r="O106" s="207"/>
      <c r="P106" s="208"/>
      <c r="Q106" s="208"/>
    </row>
    <row r="107" spans="1:17">
      <c r="A107" s="54" t="s">
        <v>1729</v>
      </c>
      <c r="B107" s="31" t="s">
        <v>1699</v>
      </c>
      <c r="C107" s="31">
        <v>25</v>
      </c>
      <c r="D107" s="31">
        <v>2</v>
      </c>
      <c r="E107" s="31" t="s">
        <v>1730</v>
      </c>
      <c r="F107" s="207">
        <v>1715.843793504718</v>
      </c>
      <c r="G107" s="207">
        <v>1768.0519999999999</v>
      </c>
      <c r="H107" s="207">
        <v>65.331053997539584</v>
      </c>
      <c r="I107" s="207">
        <v>2541.0358034701417</v>
      </c>
      <c r="J107" s="207">
        <v>2593.0680000000002</v>
      </c>
      <c r="K107" s="207">
        <v>65.331053997539584</v>
      </c>
      <c r="L107" s="210" t="s">
        <v>2778</v>
      </c>
      <c r="M107" s="207">
        <v>3608.3461885132515</v>
      </c>
      <c r="N107" s="208">
        <f t="shared" ref="N107:N112" si="1">H107</f>
        <v>65.331053997539584</v>
      </c>
      <c r="O107" s="207" t="s">
        <v>2779</v>
      </c>
      <c r="P107" s="208">
        <v>5270.5263255456184</v>
      </c>
      <c r="Q107" s="208">
        <v>65.331053997539584</v>
      </c>
    </row>
    <row r="108" spans="1:17">
      <c r="A108" s="54" t="s">
        <v>1731</v>
      </c>
      <c r="B108" s="31" t="s">
        <v>1699</v>
      </c>
      <c r="C108" s="31">
        <v>30</v>
      </c>
      <c r="D108" s="31">
        <v>2</v>
      </c>
      <c r="E108" s="31" t="s">
        <v>1732</v>
      </c>
      <c r="F108" s="207">
        <v>1698.2952157484278</v>
      </c>
      <c r="G108" s="207">
        <v>1753.44</v>
      </c>
      <c r="H108" s="207">
        <v>77.980948805926531</v>
      </c>
      <c r="I108" s="207">
        <v>2523.4872257138509</v>
      </c>
      <c r="J108" s="207">
        <v>2578.4560000000001</v>
      </c>
      <c r="K108" s="207">
        <v>77.980948805926531</v>
      </c>
      <c r="L108" s="210" t="s">
        <v>2784</v>
      </c>
      <c r="M108" s="207">
        <v>3590.7841540706572</v>
      </c>
      <c r="N108" s="208">
        <f t="shared" si="1"/>
        <v>77.980948805926531</v>
      </c>
      <c r="O108" s="207" t="s">
        <v>2785</v>
      </c>
      <c r="P108" s="208">
        <v>5252.9642911030242</v>
      </c>
      <c r="Q108" s="208">
        <v>77.980948805926531</v>
      </c>
    </row>
    <row r="109" spans="1:17">
      <c r="A109" s="54" t="s">
        <v>1733</v>
      </c>
      <c r="B109" s="31" t="s">
        <v>1699</v>
      </c>
      <c r="C109" s="31">
        <v>25</v>
      </c>
      <c r="D109" s="31">
        <v>4</v>
      </c>
      <c r="E109" s="31" t="s">
        <v>1730</v>
      </c>
      <c r="F109" s="207">
        <v>2132.5414213020226</v>
      </c>
      <c r="G109" s="207">
        <v>2192.924</v>
      </c>
      <c r="H109" s="207">
        <v>108.41870995739492</v>
      </c>
      <c r="I109" s="207">
        <v>3172.21820486252</v>
      </c>
      <c r="J109" s="207">
        <v>3232.6239999999998</v>
      </c>
      <c r="K109" s="207">
        <v>108.41870995739492</v>
      </c>
      <c r="L109" s="210" t="s">
        <v>2780</v>
      </c>
      <c r="M109" s="207">
        <v>4516.9176585088826</v>
      </c>
      <c r="N109" s="208">
        <f t="shared" si="1"/>
        <v>108.41870995739492</v>
      </c>
      <c r="O109" s="207" t="s">
        <v>2781</v>
      </c>
      <c r="P109" s="208">
        <v>6611.1334018731068</v>
      </c>
      <c r="Q109" s="208">
        <v>108.41870995739492</v>
      </c>
    </row>
    <row r="110" spans="1:17">
      <c r="A110" s="54" t="s">
        <v>1734</v>
      </c>
      <c r="B110" s="31" t="s">
        <v>1699</v>
      </c>
      <c r="C110" s="31">
        <v>30</v>
      </c>
      <c r="D110" s="31">
        <v>4</v>
      </c>
      <c r="E110" s="31" t="s">
        <v>1732</v>
      </c>
      <c r="F110" s="207">
        <v>2118.5674332368239</v>
      </c>
      <c r="G110" s="207">
        <v>2177.1880000000001</v>
      </c>
      <c r="H110" s="207">
        <v>116.23108224906275</v>
      </c>
      <c r="I110" s="207">
        <v>3158.2442167973209</v>
      </c>
      <c r="J110" s="207">
        <v>3216.8879999999999</v>
      </c>
      <c r="K110" s="207">
        <v>116.23108224906275</v>
      </c>
      <c r="L110" s="210" t="s">
        <v>2786</v>
      </c>
      <c r="M110" s="207">
        <v>4502.9361945068486</v>
      </c>
      <c r="N110" s="208">
        <f t="shared" si="1"/>
        <v>116.23108224906275</v>
      </c>
      <c r="O110" s="207" t="s">
        <v>2787</v>
      </c>
      <c r="P110" s="208">
        <v>6597.1519378710727</v>
      </c>
      <c r="Q110" s="208">
        <v>116.23108224906275</v>
      </c>
    </row>
    <row r="111" spans="1:17">
      <c r="A111" s="54" t="s">
        <v>1735</v>
      </c>
      <c r="B111" s="31" t="s">
        <v>1699</v>
      </c>
      <c r="C111" s="31">
        <v>20</v>
      </c>
      <c r="D111" s="31">
        <v>6</v>
      </c>
      <c r="E111" s="31" t="s">
        <v>1732</v>
      </c>
      <c r="F111" s="207">
        <v>2454.5403795840966</v>
      </c>
      <c r="G111" s="207">
        <v>2515.5120000000002</v>
      </c>
      <c r="H111" s="207">
        <v>119.53370956345142</v>
      </c>
      <c r="I111" s="207">
        <v>3644.6732013778319</v>
      </c>
      <c r="J111" s="207">
        <v>3704.7040000000002</v>
      </c>
      <c r="K111" s="207">
        <v>119.53370956345142</v>
      </c>
      <c r="L111" s="210" t="s">
        <v>2776</v>
      </c>
      <c r="M111" s="207">
        <v>5183.9748321333082</v>
      </c>
      <c r="N111" s="208">
        <f t="shared" si="1"/>
        <v>119.53370956345142</v>
      </c>
      <c r="O111" s="207" t="s">
        <v>2777</v>
      </c>
      <c r="P111" s="208">
        <v>7581.2534205417414</v>
      </c>
      <c r="Q111" s="208">
        <v>119.53370956345142</v>
      </c>
    </row>
    <row r="112" spans="1:17">
      <c r="A112" s="54" t="s">
        <v>1736</v>
      </c>
      <c r="B112" s="31" t="s">
        <v>1699</v>
      </c>
      <c r="C112" s="31">
        <v>15</v>
      </c>
      <c r="D112" s="31">
        <v>6</v>
      </c>
      <c r="E112" s="31" t="s">
        <v>1730</v>
      </c>
      <c r="F112" s="207">
        <v>2491.4421430880247</v>
      </c>
      <c r="G112" s="207">
        <v>2548.1080000000002</v>
      </c>
      <c r="H112" s="207">
        <v>94.574673607189609</v>
      </c>
      <c r="I112" s="207">
        <v>3681.5749648817605</v>
      </c>
      <c r="J112" s="207">
        <v>3738.424</v>
      </c>
      <c r="K112" s="207">
        <v>94.574673607189609</v>
      </c>
      <c r="L112" s="210" t="s">
        <v>2770</v>
      </c>
      <c r="M112" s="207">
        <v>5220.9027614161605</v>
      </c>
      <c r="N112" s="208">
        <f t="shared" si="1"/>
        <v>94.574673607189609</v>
      </c>
      <c r="O112" s="207" t="s">
        <v>2771</v>
      </c>
      <c r="P112" s="208">
        <v>7618.1813498245947</v>
      </c>
      <c r="Q112" s="208">
        <v>94.574673607189609</v>
      </c>
    </row>
  </sheetData>
  <autoFilter ref="A2:M112" xr:uid="{00000000-0009-0000-0000-000005000000}"/>
  <mergeCells count="4">
    <mergeCell ref="L1:N1"/>
    <mergeCell ref="F1:H1"/>
    <mergeCell ref="I1:K1"/>
    <mergeCell ref="O1:Q1"/>
  </mergeCells>
  <pageMargins left="0.7" right="0.7" top="0.78740157499999996" bottom="0.78740157499999996" header="0.3" footer="0.3"/>
  <pageSetup orientation="portrait" r:id="rId1"/>
  <headerFooter>
    <oddFooter xml:space="preserve">&amp;LRestricted </oddFooter>
    <evenFooter xml:space="preserve">&amp;LRestricted </evenFooter>
    <firstFooter xml:space="preserve">&amp;LRestricted </first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1:F50"/>
  <sheetViews>
    <sheetView topLeftCell="A13" zoomScaleNormal="100" workbookViewId="0">
      <selection activeCell="D50" sqref="D50"/>
    </sheetView>
  </sheetViews>
  <sheetFormatPr defaultColWidth="11.25" defaultRowHeight="14"/>
  <cols>
    <col min="1" max="2" width="3.33203125" style="228" customWidth="1"/>
    <col min="3" max="3" width="36" style="228" customWidth="1"/>
    <col min="4" max="4" width="11.25" style="228"/>
    <col min="5" max="5" width="13.75" style="228" customWidth="1"/>
    <col min="6" max="6" width="19.83203125" style="228" customWidth="1"/>
    <col min="7" max="16384" width="11.25" style="228"/>
  </cols>
  <sheetData>
    <row r="1" spans="2:6" ht="14.5" thickBot="1"/>
    <row r="2" spans="2:6">
      <c r="B2" s="238"/>
      <c r="C2" s="239"/>
      <c r="D2" s="239"/>
      <c r="E2" s="239"/>
      <c r="F2" s="240"/>
    </row>
    <row r="3" spans="2:6" ht="23">
      <c r="B3" s="241"/>
      <c r="C3" s="585" t="s">
        <v>2835</v>
      </c>
      <c r="D3" s="585"/>
      <c r="E3" s="585"/>
      <c r="F3" s="242"/>
    </row>
    <row r="4" spans="2:6" ht="18">
      <c r="B4" s="241"/>
      <c r="C4" s="586" t="s">
        <v>2836</v>
      </c>
      <c r="D4" s="586"/>
      <c r="E4" s="586"/>
      <c r="F4" s="242"/>
    </row>
    <row r="5" spans="2:6" ht="18">
      <c r="B5" s="241"/>
      <c r="C5" s="586" t="s">
        <v>2837</v>
      </c>
      <c r="D5" s="586"/>
      <c r="E5" s="586"/>
      <c r="F5" s="242"/>
    </row>
    <row r="6" spans="2:6" ht="18">
      <c r="B6" s="241"/>
      <c r="C6" s="586" t="s">
        <v>2838</v>
      </c>
      <c r="D6" s="586"/>
      <c r="E6" s="586"/>
      <c r="F6" s="242"/>
    </row>
    <row r="7" spans="2:6">
      <c r="B7" s="241"/>
      <c r="C7" s="229"/>
      <c r="F7" s="242"/>
    </row>
    <row r="8" spans="2:6">
      <c r="B8" s="241"/>
      <c r="F8" s="242"/>
    </row>
    <row r="9" spans="2:6" ht="15.5">
      <c r="B9" s="241"/>
      <c r="C9" s="579" t="s">
        <v>2839</v>
      </c>
      <c r="D9" s="579"/>
      <c r="E9" s="230" t="s">
        <v>2835</v>
      </c>
      <c r="F9" s="242"/>
    </row>
    <row r="10" spans="2:6" ht="18.649999999999999" customHeight="1">
      <c r="B10" s="241"/>
      <c r="C10" s="231" t="s">
        <v>2840</v>
      </c>
      <c r="E10" s="232" t="s">
        <v>2048</v>
      </c>
      <c r="F10" s="243" t="s">
        <v>2841</v>
      </c>
    </row>
    <row r="11" spans="2:6" ht="15.5">
      <c r="B11" s="241"/>
      <c r="C11" s="231" t="s">
        <v>2842</v>
      </c>
      <c r="E11" s="233" t="s">
        <v>2843</v>
      </c>
      <c r="F11" s="242"/>
    </row>
    <row r="12" spans="2:6" ht="15.5">
      <c r="B12" s="241"/>
      <c r="C12" s="231" t="s">
        <v>2844</v>
      </c>
      <c r="E12" s="233">
        <f>VLOOKUP(_GoBack,'Core Level Data 60 Hz'!$A$4:$BK$1298,4,0)</f>
        <v>6</v>
      </c>
      <c r="F12" s="242"/>
    </row>
    <row r="13" spans="2:6" ht="15.5">
      <c r="B13" s="241"/>
      <c r="C13" s="231" t="s">
        <v>2845</v>
      </c>
      <c r="E13" s="233" t="str">
        <f>VLOOKUP(_GoBack,'Core Level Data 60 Hz'!$A$4:$BK$1298,5,0)</f>
        <v>449T</v>
      </c>
      <c r="F13" s="242"/>
    </row>
    <row r="14" spans="2:6" ht="15.5">
      <c r="B14" s="241"/>
      <c r="C14" s="231" t="s">
        <v>2846</v>
      </c>
      <c r="E14" s="233">
        <f>VLOOKUP(_GoBack,'Core Level Data 60 Hz'!$A$4:$BK$1298,6,0)</f>
        <v>1190</v>
      </c>
      <c r="F14" s="242"/>
    </row>
    <row r="15" spans="2:6" ht="15.5">
      <c r="B15" s="241"/>
      <c r="C15" s="231" t="s">
        <v>2847</v>
      </c>
      <c r="E15" s="233">
        <v>460</v>
      </c>
      <c r="F15" s="242"/>
    </row>
    <row r="16" spans="2:6" ht="15.5">
      <c r="B16" s="241"/>
      <c r="C16" s="231" t="s">
        <v>2848</v>
      </c>
      <c r="E16" s="233">
        <v>3</v>
      </c>
      <c r="F16" s="242"/>
    </row>
    <row r="17" spans="2:6" ht="15.5">
      <c r="B17" s="241"/>
      <c r="C17" s="231" t="s">
        <v>2849</v>
      </c>
      <c r="E17" s="233">
        <v>60</v>
      </c>
      <c r="F17" s="242"/>
    </row>
    <row r="18" spans="2:6" ht="15.5">
      <c r="B18" s="241"/>
      <c r="C18" s="231" t="s">
        <v>2850</v>
      </c>
      <c r="E18" s="233">
        <f>VLOOKUP(_GoBack,'Core Level Data 60 Hz'!$A$4:$BK$1298,7,0)</f>
        <v>1140</v>
      </c>
      <c r="F18" s="242"/>
    </row>
    <row r="19" spans="2:6" ht="15.5">
      <c r="B19" s="241"/>
      <c r="C19" s="231" t="s">
        <v>2851</v>
      </c>
      <c r="E19" s="233">
        <v>1800</v>
      </c>
      <c r="F19" s="242"/>
    </row>
    <row r="20" spans="2:6" ht="15.5">
      <c r="B20" s="241"/>
      <c r="C20" s="231" t="s">
        <v>2852</v>
      </c>
      <c r="E20" s="233">
        <f>VLOOKUP(_GoBack,'Core Level Data 60 Hz'!$A$4:$BK$1298,8,0)</f>
        <v>840</v>
      </c>
      <c r="F20" s="242"/>
    </row>
    <row r="21" spans="2:6" ht="15.5">
      <c r="B21" s="241"/>
      <c r="C21" s="231" t="s">
        <v>2853</v>
      </c>
      <c r="E21" s="234"/>
      <c r="F21" s="242"/>
    </row>
    <row r="22" spans="2:6" ht="15.5">
      <c r="B22" s="241"/>
      <c r="C22" s="231" t="s">
        <v>2854</v>
      </c>
      <c r="E22" s="233">
        <f>VLOOKUP(_GoBack,'Core Level Data 60 Hz'!$A$4:$BK$1298,28,0)</f>
        <v>95.8</v>
      </c>
      <c r="F22" s="242"/>
    </row>
    <row r="23" spans="2:6" ht="15.5">
      <c r="B23" s="241"/>
      <c r="C23" s="231" t="s">
        <v>2855</v>
      </c>
      <c r="E23" s="233">
        <f>VLOOKUP(_GoBack,'Core Level Data 60 Hz'!$A$4:$BK$1298,29,0)</f>
        <v>95.4</v>
      </c>
      <c r="F23" s="242"/>
    </row>
    <row r="24" spans="2:6" ht="15.5">
      <c r="B24" s="241"/>
      <c r="C24" s="231" t="s">
        <v>2856</v>
      </c>
      <c r="E24" s="233">
        <f>VLOOKUP(_GoBack,'Core Level Data 60 Hz'!$A$4:$BK$1298,30,0)</f>
        <v>63.3</v>
      </c>
      <c r="F24" s="242"/>
    </row>
    <row r="25" spans="2:6" ht="15.5">
      <c r="B25" s="241"/>
      <c r="C25" s="231" t="s">
        <v>2857</v>
      </c>
      <c r="E25" s="234"/>
      <c r="F25" s="242"/>
    </row>
    <row r="26" spans="2:6" ht="15.5">
      <c r="B26" s="241"/>
      <c r="C26" s="231" t="s">
        <v>2858</v>
      </c>
      <c r="E26" s="233">
        <f>VLOOKUP(_GoBack,'Core Level Data 60 Hz'!$A$4:$BK$1298,32,0)</f>
        <v>80.400000000000006</v>
      </c>
      <c r="F26" s="242"/>
    </row>
    <row r="27" spans="2:6" ht="15.5">
      <c r="B27" s="241"/>
      <c r="C27" s="231" t="s">
        <v>2855</v>
      </c>
      <c r="E27" s="233">
        <f>VLOOKUP(_GoBack,'Core Level Data 60 Hz'!$A$4:$BK$1298,33,0)</f>
        <v>882.86171400000001</v>
      </c>
      <c r="F27" s="242"/>
    </row>
    <row r="28" spans="2:6" ht="15.5">
      <c r="B28" s="241"/>
      <c r="C28" s="231" t="s">
        <v>2856</v>
      </c>
      <c r="E28" s="233">
        <f>VLOOKUP(_GoBack,'Core Level Data 60 Hz'!$A$4:$BK$1298,34,0)</f>
        <v>1633.2941708999999</v>
      </c>
      <c r="F28" s="242"/>
    </row>
    <row r="29" spans="2:6" ht="15.5">
      <c r="B29" s="241"/>
      <c r="C29" s="231" t="s">
        <v>2859</v>
      </c>
      <c r="E29" s="233">
        <f>VLOOKUP(_GoBack,'Core Level Data 60 Hz'!$A$4:$BK$1298,20,0)</f>
        <v>194</v>
      </c>
      <c r="F29" s="242"/>
    </row>
    <row r="30" spans="2:6" ht="15.5">
      <c r="B30" s="241"/>
      <c r="C30" s="231" t="s">
        <v>2860</v>
      </c>
      <c r="E30" s="233">
        <f>VLOOKUP(_GoBack,'Core Level Data 60 Hz'!$A$4:$BK$1298,23,0)</f>
        <v>1160</v>
      </c>
      <c r="F30" s="242"/>
    </row>
    <row r="31" spans="2:6" ht="15.5">
      <c r="B31" s="241"/>
      <c r="C31" s="231" t="s">
        <v>2861</v>
      </c>
      <c r="E31" s="233">
        <f>VLOOKUP(_GoBack,'Core Level Data 60 Hz'!$A$4:$BK$1298,26,0)</f>
        <v>95.3</v>
      </c>
      <c r="F31" s="242"/>
    </row>
    <row r="32" spans="2:6" ht="15.5">
      <c r="B32" s="241"/>
      <c r="C32" s="231" t="s">
        <v>2862</v>
      </c>
      <c r="E32" s="233">
        <f>VLOOKUP(_GoBack,'Core Level Data 60 Hz'!$A$4:$BK$1298,35,0)</f>
        <v>2383.7266278000002</v>
      </c>
      <c r="F32" s="242"/>
    </row>
    <row r="33" spans="2:6" ht="15.5">
      <c r="B33" s="241"/>
      <c r="C33" s="231" t="s">
        <v>2863</v>
      </c>
      <c r="E33" s="233">
        <f>VLOOKUP(_GoBack,'Core Level Data 60 Hz'!$A$4:$BK$1298,36,0)</f>
        <v>1545.0079995000001</v>
      </c>
      <c r="F33" s="242"/>
    </row>
    <row r="34" spans="2:6" ht="15.5">
      <c r="B34" s="241"/>
      <c r="C34" s="231" t="s">
        <v>2864</v>
      </c>
      <c r="E34" s="233">
        <f>VLOOKUP(_GoBack,'Core Level Data 60 Hz'!$A$4:$BK$1298,37,0)</f>
        <v>185</v>
      </c>
      <c r="F34" s="242"/>
    </row>
    <row r="35" spans="2:6" ht="15.5">
      <c r="B35" s="241"/>
      <c r="C35" s="231" t="s">
        <v>2865</v>
      </c>
      <c r="E35" s="233" t="s">
        <v>2179</v>
      </c>
      <c r="F35" s="242"/>
    </row>
    <row r="36" spans="2:6" ht="15.5">
      <c r="B36" s="241"/>
      <c r="C36" s="231" t="s">
        <v>2866</v>
      </c>
      <c r="E36" s="233">
        <v>1.1499999999999999</v>
      </c>
      <c r="F36" s="242"/>
    </row>
    <row r="37" spans="2:6" ht="15.5">
      <c r="B37" s="241"/>
      <c r="C37" s="231" t="s">
        <v>2867</v>
      </c>
      <c r="E37" s="233">
        <v>40</v>
      </c>
      <c r="F37" s="242"/>
    </row>
    <row r="38" spans="2:6" ht="15.5">
      <c r="B38" s="241"/>
      <c r="C38" s="235"/>
      <c r="E38" s="236"/>
      <c r="F38" s="242"/>
    </row>
    <row r="39" spans="2:6" ht="15.5">
      <c r="B39" s="241"/>
      <c r="C39" s="235"/>
      <c r="F39" s="242"/>
    </row>
    <row r="40" spans="2:6">
      <c r="B40" s="241"/>
      <c r="F40" s="242"/>
    </row>
    <row r="41" spans="2:6" ht="15.5">
      <c r="B41" s="241"/>
      <c r="C41" s="237" t="s">
        <v>2868</v>
      </c>
      <c r="F41" s="242"/>
    </row>
    <row r="42" spans="2:6">
      <c r="B42" s="241"/>
      <c r="F42" s="242"/>
    </row>
    <row r="43" spans="2:6">
      <c r="B43" s="241"/>
      <c r="F43" s="242"/>
    </row>
    <row r="44" spans="2:6">
      <c r="B44" s="241"/>
      <c r="C44" s="584" t="s">
        <v>2869</v>
      </c>
      <c r="D44" s="584"/>
      <c r="E44" s="584"/>
      <c r="F44" s="242"/>
    </row>
    <row r="45" spans="2:6">
      <c r="B45" s="241"/>
      <c r="F45" s="242"/>
    </row>
    <row r="46" spans="2:6">
      <c r="B46" s="241"/>
      <c r="F46" s="242"/>
    </row>
    <row r="47" spans="2:6">
      <c r="B47" s="241"/>
      <c r="F47" s="242"/>
    </row>
    <row r="48" spans="2:6">
      <c r="B48" s="241"/>
      <c r="F48" s="242"/>
    </row>
    <row r="49" spans="2:6">
      <c r="B49" s="241"/>
      <c r="F49" s="242"/>
    </row>
    <row r="50" spans="2:6" ht="14.5" thickBot="1">
      <c r="B50" s="580" t="s">
        <v>2870</v>
      </c>
      <c r="C50" s="581"/>
      <c r="D50" s="244" t="s">
        <v>2871</v>
      </c>
      <c r="E50" s="582">
        <f ca="1">TODAY()</f>
        <v>45882</v>
      </c>
      <c r="F50" s="583"/>
    </row>
  </sheetData>
  <mergeCells count="8">
    <mergeCell ref="C9:D9"/>
    <mergeCell ref="B50:C50"/>
    <mergeCell ref="E50:F50"/>
    <mergeCell ref="C44:E44"/>
    <mergeCell ref="C3:E3"/>
    <mergeCell ref="C4:E4"/>
    <mergeCell ref="C5:E5"/>
    <mergeCell ref="C6:E6"/>
  </mergeCells>
  <pageMargins left="0.51181102362204722" right="0.70866141732283472" top="0.74803149606299213" bottom="0.74803149606299213" header="0.31496062992125984" footer="0.31496062992125984"/>
  <pageSetup scale="90" orientation="portrait" horizontalDpi="300" r:id="rId1"/>
  <headerFooter>
    <oddFooter xml:space="preserve">&amp;LRestricted </oddFooter>
    <evenFooter xml:space="preserve">&amp;LRestricted </evenFooter>
    <firstFooter xml:space="preserve">&amp;LRestricted </first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B3A91A7878F45B2198A975C8FB856" ma:contentTypeVersion="27" ma:contentTypeDescription="Create a new document." ma:contentTypeScope="" ma:versionID="8f1f1be783d938433caf9e9d1f65e410">
  <xsd:schema xmlns:xsd="http://www.w3.org/2001/XMLSchema" xmlns:xs="http://www.w3.org/2001/XMLSchema" xmlns:p="http://schemas.microsoft.com/office/2006/metadata/properties" xmlns:ns2="efb98b10-454c-48fc-9ae6-a8f66d607564" xmlns:ns3="4a7fce5f-3b97-41e1-8874-6a0ac83b9892" targetNamespace="http://schemas.microsoft.com/office/2006/metadata/properties" ma:root="true" ma:fieldsID="55e050c3152a55766953757a41c23afb" ns2:_="" ns3:_="">
    <xsd:import namespace="efb98b10-454c-48fc-9ae6-a8f66d607564"/>
    <xsd:import namespace="4a7fce5f-3b97-41e1-8874-6a0ac83b98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b98b10-454c-48fc-9ae6-a8f66d6075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description="" ma:hidden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7fce5f-3b97-41e1-8874-6a0ac83b9892" elementFormDefault="qualified">
    <xsd:import namespace="http://schemas.microsoft.com/office/2006/documentManagement/types"/>
    <xsd:import namespace="http://schemas.microsoft.com/office/infopath/2007/PartnerControls"/>
    <xsd:element name="SharedWithUsers" ma:index="6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SharedWithUsers xmlns="4a7fce5f-3b97-41e1-8874-6a0ac83b9892">
      <UserInfo>
        <DisplayName>Shelby, Matthew (DI MC LVM NAM PPM)</DisplayName>
        <AccountId>88</AccountId>
        <AccountType/>
      </UserInfo>
      <UserInfo>
        <DisplayName>CRABTREE GARCIA, CARLOS TOMAS (DI MC LVM R&amp;D MX)</DisplayName>
        <AccountId>46</AccountId>
        <AccountType/>
      </UserInfo>
      <UserInfo>
        <DisplayName>LOPEZ MEDRANO, MARTIN ALONSO (DI MC LVM R&amp;D MX ED)</DisplayName>
        <AccountId>67</AccountId>
        <AccountType/>
      </UserInfo>
      <UserInfo>
        <DisplayName>Palafox, Oscar (DI MC LVM NAM PPM)</DisplayName>
        <AccountId>79</AccountId>
        <AccountType/>
      </UserInfo>
      <UserInfo>
        <DisplayName>MARTINEZ RAMOS, FABIAN RUBEN (DI MC LVM R&amp;D PDM)</DisplayName>
        <AccountId>28</AccountId>
        <AccountType/>
      </UserInfo>
      <UserInfo>
        <DisplayName>VILLASENOR PUGA, JOSE DE JESUS (RC-MX DI MC LVM)</DisplayName>
        <AccountId>91</AccountId>
        <AccountType/>
      </UserInfo>
      <UserInfo>
        <DisplayName>ZERMENO RODRIGUEZ, LUIS ALBERTO (DI MC LVM R&amp;D MX MD)</DisplayName>
        <AccountId>96</AccountId>
        <AccountType/>
      </UserInfo>
      <UserInfo>
        <DisplayName>MARTINEZ ALMEIDA, ADRIAN (DI MC LVM NAM MF-GDL COC-CM)</DisplayName>
        <AccountId>70</AccountId>
        <AccountType/>
      </UserInfo>
      <UserInfo>
        <DisplayName>IBARRA GUERRERO, CARLOS IGNACIO (DI MC LVM R&amp;D MX ED)</DisplayName>
        <AccountId>60</AccountId>
        <AccountType/>
      </UserInfo>
      <UserInfo>
        <DisplayName>GUZMAN PULIDO, CESAR OCTAVIO (DI MC LVM NAM MF-GDL OCM SCM PP)</DisplayName>
        <AccountId>150</AccountId>
        <AccountType/>
      </UserInfo>
      <UserInfo>
        <DisplayName>BUGARIN ZAVALA, PERLA ELYDETH (DI MC LVM R&amp;D MX ED)</DisplayName>
        <AccountId>37</AccountId>
        <AccountType/>
      </UserInfo>
      <UserInfo>
        <DisplayName>VILLA VARGAS, FRANCISCO HERNAN (DI MC LVM R&amp;D MX ED)</DisplayName>
        <AccountId>92</AccountId>
        <AccountType/>
      </UserInfo>
      <UserInfo>
        <DisplayName>ROMERO ALARCON, MAERLA BIBIANA (DI MC LVM R&amp;D MX ED)</DisplayName>
        <AccountId>84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666C7F03-F250-4171-9D7F-975B3AA816F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8C94A0-F17B-4E13-BF3D-E93B90AF57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b98b10-454c-48fc-9ae6-a8f66d607564"/>
    <ds:schemaRef ds:uri="4a7fce5f-3b97-41e1-8874-6a0ac83b989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AF7A425-55AB-40F8-8AC0-007BA0D14BCB}">
  <ds:schemaRefs>
    <ds:schemaRef ds:uri="http://schemas.microsoft.com/office/2006/metadata/properties"/>
    <ds:schemaRef ds:uri="4a7fce5f-3b97-41e1-8874-6a0ac83b9892"/>
  </ds:schemaRefs>
</ds:datastoreItem>
</file>

<file path=docMetadata/LabelInfo.xml><?xml version="1.0" encoding="utf-8"?>
<clbl:labelList xmlns:clbl="http://schemas.microsoft.com/office/2020/mipLabelMetadata">
  <clbl:label id="{d792d246-d363-40e2-82bc-6f0655128b68}" enabled="1" method="Standard" siteId="{372ee9e0-9ce0-4033-a64a-c07073a91ec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Change Log</vt:lpstr>
      <vt:lpstr>Core Level Data 60 Hz</vt:lpstr>
      <vt:lpstr>cm electrico</vt:lpstr>
      <vt:lpstr>Data 380V 50 Hz reduced output</vt:lpstr>
      <vt:lpstr>Data 400V 50 Hz reduced output</vt:lpstr>
      <vt:lpstr>Data 415V 50 Hz reduced output</vt:lpstr>
      <vt:lpstr>Type Only Data 60 Hz</vt:lpstr>
      <vt:lpstr>Bearings Option Codes</vt:lpstr>
      <vt:lpstr>Bearings &amp; Lube Option codes</vt:lpstr>
      <vt:lpstr>VSS Loads &amp; option code</vt:lpstr>
      <vt:lpstr>Data sheet</vt:lpstr>
      <vt:lpstr>'Data sheet'!_GoBack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CRABTREE GARCIA, CARLOS TOMAS</dc:creator>
  <cp:keywords>C_Restricted</cp:keywords>
  <dc:description/>
  <cp:lastModifiedBy>YAHIR GARCIA TINAJERO [EXT]</cp:lastModifiedBy>
  <cp:revision/>
  <dcterms:created xsi:type="dcterms:W3CDTF">2013-06-11T19:25:28Z</dcterms:created>
  <dcterms:modified xsi:type="dcterms:W3CDTF">2025-08-13T20:11:56Z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ontentTypeId">
    <vt:lpwstr>0x01010012CB3A91A7878F45B2198A975C8FB856</vt:lpwstr>
  </property>
  <property fmtid="{D5CDD505-2E9C-101B-9397-08002B2CF9AE}" pid="4" name="Order">
    <vt:r8>1089400</vt:r8>
  </property>
  <property fmtid="{D5CDD505-2E9C-101B-9397-08002B2CF9AE}" pid="5" name="xd_ProgID">
    <vt:lpwstr/>
  </property>
  <property fmtid="{D5CDD505-2E9C-101B-9397-08002B2CF9AE}" pid="6" name="TemplateUrl">
    <vt:lpwstr/>
  </property>
  <property fmtid="{D5CDD505-2E9C-101B-9397-08002B2CF9AE}" pid="7" name="Document Confidentiality">
    <vt:lpwstr>Restricted</vt:lpwstr>
  </property>
  <property fmtid="{D5CDD505-2E9C-101B-9397-08002B2CF9AE}" pid="8" name="sodocoClasLang">
    <vt:lpwstr>Restricted</vt:lpwstr>
  </property>
  <property fmtid="{D5CDD505-2E9C-101B-9397-08002B2CF9AE}" pid="9" name="sodocoClasLangId">
    <vt:i4>0</vt:i4>
  </property>
  <property fmtid="{D5CDD505-2E9C-101B-9397-08002B2CF9AE}" pid="10" name="sodocoClasId">
    <vt:i4>1</vt:i4>
  </property>
  <property fmtid="{D5CDD505-2E9C-101B-9397-08002B2CF9AE}" pid="11" name="MSIP_Label_a59b6cd5-d141-4a33-8bf1-0ca04484304f_Enabled">
    <vt:lpwstr>true</vt:lpwstr>
  </property>
  <property fmtid="{D5CDD505-2E9C-101B-9397-08002B2CF9AE}" pid="12" name="MSIP_Label_a59b6cd5-d141-4a33-8bf1-0ca04484304f_SetDate">
    <vt:lpwstr>2022-05-13T17:55:55Z</vt:lpwstr>
  </property>
  <property fmtid="{D5CDD505-2E9C-101B-9397-08002B2CF9AE}" pid="13" name="MSIP_Label_a59b6cd5-d141-4a33-8bf1-0ca04484304f_Method">
    <vt:lpwstr>Standard</vt:lpwstr>
  </property>
  <property fmtid="{D5CDD505-2E9C-101B-9397-08002B2CF9AE}" pid="14" name="MSIP_Label_a59b6cd5-d141-4a33-8bf1-0ca04484304f_Name">
    <vt:lpwstr>restricted-default</vt:lpwstr>
  </property>
  <property fmtid="{D5CDD505-2E9C-101B-9397-08002B2CF9AE}" pid="15" name="MSIP_Label_a59b6cd5-d141-4a33-8bf1-0ca04484304f_SiteId">
    <vt:lpwstr>38ae3bcd-9579-4fd4-adda-b42e1495d55a</vt:lpwstr>
  </property>
  <property fmtid="{D5CDD505-2E9C-101B-9397-08002B2CF9AE}" pid="16" name="MSIP_Label_a59b6cd5-d141-4a33-8bf1-0ca04484304f_ActionId">
    <vt:lpwstr>67ff7dd4-96d2-4e12-a2f2-259242eb05ba</vt:lpwstr>
  </property>
  <property fmtid="{D5CDD505-2E9C-101B-9397-08002B2CF9AE}" pid="17" name="MSIP_Label_a59b6cd5-d141-4a33-8bf1-0ca04484304f_ContentBits">
    <vt:lpwstr>0</vt:lpwstr>
  </property>
  <property fmtid="{D5CDD505-2E9C-101B-9397-08002B2CF9AE}" pid="18" name="Document_Confidentiality">
    <vt:lpwstr>Restricted</vt:lpwstr>
  </property>
</Properties>
</file>